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rojects_EDRisk\DG_2013_InfoRM\INFORM\Spreadsheets\"/>
    </mc:Choice>
  </mc:AlternateContent>
  <bookViews>
    <workbookView xWindow="75" yWindow="105" windowWidth="6600" windowHeight="12885" tabRatio="821"/>
  </bookViews>
  <sheets>
    <sheet name="Home" sheetId="73" r:id="rId1"/>
    <sheet name="Table of Contents" sheetId="72" r:id="rId2"/>
    <sheet name="INFORM 2018 (a-z)" sheetId="5" r:id="rId3"/>
    <sheet name="Hazard &amp; Exposure" sheetId="75" r:id="rId4"/>
    <sheet name="Vulnerability" sheetId="3" r:id="rId5"/>
    <sheet name="Lack of Coping Capacity" sheetId="4" r:id="rId6"/>
    <sheet name="Indicator Data" sheetId="74" r:id="rId7"/>
    <sheet name="Indicator Date" sheetId="78" r:id="rId8"/>
    <sheet name="Indicator Date hidden" sheetId="81" state="hidden" r:id="rId9"/>
    <sheet name="Indicator Date hidden2" sheetId="82" state="hidden" r:id="rId10"/>
    <sheet name="Indicator Source" sheetId="80" r:id="rId11"/>
    <sheet name="Indicator Data imputation" sheetId="79" r:id="rId12"/>
    <sheet name="Imputed and missing data hidden" sheetId="83" state="hidden" r:id="rId13"/>
    <sheet name="Lack of Reliability Index" sheetId="84" r:id="rId14"/>
    <sheet name="Indicator Metadata" sheetId="76" r:id="rId15"/>
    <sheet name="Regions" sheetId="77" r:id="rId16"/>
  </sheets>
  <definedNames>
    <definedName name="_2012.06.11___GFM_Indicator_List" localSheetId="14">'Indicator Metadata'!$F$25:$N$58</definedName>
    <definedName name="_xlnm._FilterDatabase" localSheetId="3" hidden="1">'Hazard &amp; Exposure'!$A$2:$BC$195</definedName>
    <definedName name="_xlnm._FilterDatabase" localSheetId="2">'INFORM 2018 (a-z)'!$A$3:$AN$3</definedName>
    <definedName name="_xlnm._FilterDatabase" localSheetId="13" hidden="1">'Lack of Reliability Index'!$A$1:$H$1</definedName>
    <definedName name="_xlnm._FilterDatabase" localSheetId="15" hidden="1">Regions!$A$2:$F$193</definedName>
    <definedName name="_xlnm._FilterDatabase" localSheetId="4" hidden="1">Vulnerability!$A$2:$AK$193</definedName>
    <definedName name="_Key1" localSheetId="3" hidden="1">#REF!</definedName>
    <definedName name="_Key1" localSheetId="11" hidden="1">#REF!</definedName>
    <definedName name="_Key1" localSheetId="7" hidden="1">#REF!</definedName>
    <definedName name="_Key1" localSheetId="8" hidden="1">#REF!</definedName>
    <definedName name="_Key1" localSheetId="10" hidden="1">#REF!</definedName>
    <definedName name="_Key1" hidden="1">#REF!</definedName>
    <definedName name="_Order1" hidden="1">255</definedName>
    <definedName name="_Sort" localSheetId="3" hidden="1">#REF!</definedName>
    <definedName name="_Sort" localSheetId="11" hidden="1">#REF!</definedName>
    <definedName name="_Sort" localSheetId="7" hidden="1">#REF!</definedName>
    <definedName name="_Sort" localSheetId="8" hidden="1">#REF!</definedName>
    <definedName name="_Sort" localSheetId="10" hidden="1">#REF!</definedName>
    <definedName name="_Sort" hidden="1">#REF!</definedName>
    <definedName name="aa" localSheetId="8" hidden="1">#REF!</definedName>
    <definedName name="aa" hidden="1">#REF!</definedName>
    <definedName name="_xlnm.Print_Area" localSheetId="2">'INFORM 2018 (a-z)'!$A$1:$AG$194</definedName>
    <definedName name="_xlnm.Print_Titles" localSheetId="2">'INFORM 2018 (a-z)'!$2:$2</definedName>
  </definedNames>
  <calcPr calcId="162913" calcMode="manual"/>
</workbook>
</file>

<file path=xl/calcChain.xml><?xml version="1.0" encoding="utf-8"?>
<calcChain xmlns="http://schemas.openxmlformats.org/spreadsheetml/2006/main">
  <c r="C2" i="82" l="1"/>
  <c r="D2" i="82"/>
  <c r="E2" i="82"/>
  <c r="F2" i="82"/>
  <c r="G2" i="82"/>
  <c r="H2" i="82"/>
  <c r="I2" i="82"/>
  <c r="J2" i="82"/>
  <c r="K2" i="82"/>
  <c r="L2" i="82"/>
  <c r="M2" i="82"/>
  <c r="N2" i="82"/>
  <c r="O2" i="82"/>
  <c r="P2" i="82"/>
  <c r="Q2" i="82"/>
  <c r="R2" i="82"/>
  <c r="S2" i="82"/>
  <c r="T2" i="82"/>
  <c r="U2" i="82"/>
  <c r="V2" i="82"/>
  <c r="W2" i="82"/>
  <c r="X2" i="82"/>
  <c r="Y2" i="82"/>
  <c r="Z2" i="82"/>
  <c r="AA2" i="82"/>
  <c r="AB2" i="82"/>
  <c r="AC2" i="82"/>
  <c r="AD2" i="82"/>
  <c r="AE2" i="82"/>
  <c r="AF2" i="82"/>
  <c r="AG2" i="82"/>
  <c r="AH2" i="82"/>
  <c r="AI2" i="82"/>
  <c r="AJ2" i="82"/>
  <c r="AK2" i="82"/>
  <c r="AL2" i="82"/>
  <c r="AM2" i="82"/>
  <c r="AN2" i="82"/>
  <c r="AO2" i="82"/>
  <c r="AP2" i="82"/>
  <c r="AQ2" i="82"/>
  <c r="AR2" i="82"/>
  <c r="AS2" i="82"/>
  <c r="AT2" i="82"/>
  <c r="AU2" i="82"/>
  <c r="AV2" i="82"/>
  <c r="AW2" i="82"/>
  <c r="AX2" i="82"/>
  <c r="AY2" i="82"/>
  <c r="AZ2" i="82"/>
  <c r="B2" i="82"/>
  <c r="AT31" i="75" l="1"/>
  <c r="AT32" i="75"/>
  <c r="AT33" i="75"/>
  <c r="AT34" i="75"/>
  <c r="AT35" i="75"/>
  <c r="AT36" i="75"/>
  <c r="AT37" i="75"/>
  <c r="AT38" i="75"/>
  <c r="AT39" i="75"/>
  <c r="AT40" i="75"/>
  <c r="AT41" i="75"/>
  <c r="AT42" i="75"/>
  <c r="AT43" i="75"/>
  <c r="AT44" i="75"/>
  <c r="AT45" i="75"/>
  <c r="AT46" i="75"/>
  <c r="AT47" i="75"/>
  <c r="AT48" i="75"/>
  <c r="AT49" i="75"/>
  <c r="AT50" i="75"/>
  <c r="AT51" i="75"/>
  <c r="AT52" i="75"/>
  <c r="AT53" i="75"/>
  <c r="AT54" i="75"/>
  <c r="AT55" i="75"/>
  <c r="AT56" i="75"/>
  <c r="AT57" i="75"/>
  <c r="AT58" i="75"/>
  <c r="AT59" i="75"/>
  <c r="AT60" i="75"/>
  <c r="AT61" i="75"/>
  <c r="AT62" i="75"/>
  <c r="AT63" i="75"/>
  <c r="AT64" i="75"/>
  <c r="AT65" i="75"/>
  <c r="AT66" i="75"/>
  <c r="AT67" i="75"/>
  <c r="AT68" i="75"/>
  <c r="AT69" i="75"/>
  <c r="AT70" i="75"/>
  <c r="AT71" i="75"/>
  <c r="AT72" i="75"/>
  <c r="AT73" i="75"/>
  <c r="AT74" i="75"/>
  <c r="AT75" i="75"/>
  <c r="AT76" i="75"/>
  <c r="AT77" i="75"/>
  <c r="AT78" i="75"/>
  <c r="AT79" i="75"/>
  <c r="AT80" i="75"/>
  <c r="AT81" i="75"/>
  <c r="AT82" i="75"/>
  <c r="AT83" i="75"/>
  <c r="AT84" i="75"/>
  <c r="AT85" i="75"/>
  <c r="AT86" i="75"/>
  <c r="AT87" i="75"/>
  <c r="AT88" i="75"/>
  <c r="AT89" i="75"/>
  <c r="AT90" i="75"/>
  <c r="AT91" i="75"/>
  <c r="AT92" i="75"/>
  <c r="AT93" i="75"/>
  <c r="AT94" i="75"/>
  <c r="AT95" i="75"/>
  <c r="AT96" i="75"/>
  <c r="AT97" i="75"/>
  <c r="AT98" i="75"/>
  <c r="AT99" i="75"/>
  <c r="AT100" i="75"/>
  <c r="AT101" i="75"/>
  <c r="AT102" i="75"/>
  <c r="AT103" i="75"/>
  <c r="AT104" i="75"/>
  <c r="AT105" i="75"/>
  <c r="AT106" i="75"/>
  <c r="AT107" i="75"/>
  <c r="AT108" i="75"/>
  <c r="AT109" i="75"/>
  <c r="AT110" i="75"/>
  <c r="AT111" i="75"/>
  <c r="AT112" i="75"/>
  <c r="AT113" i="75"/>
  <c r="AT114" i="75"/>
  <c r="AT115" i="75"/>
  <c r="AT116" i="75"/>
  <c r="AT117" i="75"/>
  <c r="AT118" i="75"/>
  <c r="AT119" i="75"/>
  <c r="AT120" i="75"/>
  <c r="AT121" i="75"/>
  <c r="AT122" i="75"/>
  <c r="AT123" i="75"/>
  <c r="AT124" i="75"/>
  <c r="AT125" i="75"/>
  <c r="AT126" i="75"/>
  <c r="AT127" i="75"/>
  <c r="AT128" i="75"/>
  <c r="AT129" i="75"/>
  <c r="AT130" i="75"/>
  <c r="AT131" i="75"/>
  <c r="AT132" i="75"/>
  <c r="AT133" i="75"/>
  <c r="AT134" i="75"/>
  <c r="AT135" i="75"/>
  <c r="AT136" i="75"/>
  <c r="AT137" i="75"/>
  <c r="AT138" i="75"/>
  <c r="AT139" i="75"/>
  <c r="AT140" i="75"/>
  <c r="AT141" i="75"/>
  <c r="AT142" i="75"/>
  <c r="AT143" i="75"/>
  <c r="AT144" i="75"/>
  <c r="AT145" i="75"/>
  <c r="AT146" i="75"/>
  <c r="AT147" i="75"/>
  <c r="AT148" i="75"/>
  <c r="AT149" i="75"/>
  <c r="AT150" i="75"/>
  <c r="AT151" i="75"/>
  <c r="AT152" i="75"/>
  <c r="AT153" i="75"/>
  <c r="AT154" i="75"/>
  <c r="AT155" i="75"/>
  <c r="AT156" i="75"/>
  <c r="AT157" i="75"/>
  <c r="AT158" i="75"/>
  <c r="AT159" i="75"/>
  <c r="AT160" i="75"/>
  <c r="AT161" i="75"/>
  <c r="AT162" i="75"/>
  <c r="AT163" i="75"/>
  <c r="AT164" i="75"/>
  <c r="AT165" i="75"/>
  <c r="AT166" i="75"/>
  <c r="AT167" i="75"/>
  <c r="AT168" i="75"/>
  <c r="AT169" i="75"/>
  <c r="AT170" i="75"/>
  <c r="AT171" i="75"/>
  <c r="AT172" i="75"/>
  <c r="AT173" i="75"/>
  <c r="AT174" i="75"/>
  <c r="AT175" i="75"/>
  <c r="AT176" i="75"/>
  <c r="AT177" i="75"/>
  <c r="AT178" i="75"/>
  <c r="AT179" i="75"/>
  <c r="AT180" i="75"/>
  <c r="AT181" i="75"/>
  <c r="AT182" i="75"/>
  <c r="AT183" i="75"/>
  <c r="AT184" i="75"/>
  <c r="AT185" i="75"/>
  <c r="AT186" i="75"/>
  <c r="AT187" i="75"/>
  <c r="AT188" i="75"/>
  <c r="AT189" i="75"/>
  <c r="AT190" i="75"/>
  <c r="AT191" i="75"/>
  <c r="AT192" i="75"/>
  <c r="AT193" i="75"/>
  <c r="AT4" i="75"/>
  <c r="AT5" i="75"/>
  <c r="AT6" i="75"/>
  <c r="AT7" i="75"/>
  <c r="AT8" i="75"/>
  <c r="AT9" i="75"/>
  <c r="AT10" i="75"/>
  <c r="AT11" i="75"/>
  <c r="AT12" i="75"/>
  <c r="AT13" i="75"/>
  <c r="AT14" i="75"/>
  <c r="AT15" i="75"/>
  <c r="AT16" i="75"/>
  <c r="AT17" i="75"/>
  <c r="AT18" i="75"/>
  <c r="AT19" i="75"/>
  <c r="AT20" i="75"/>
  <c r="AT21" i="75"/>
  <c r="AT22" i="75"/>
  <c r="AT23" i="75"/>
  <c r="AT24" i="75"/>
  <c r="AT25" i="75"/>
  <c r="AT26" i="75"/>
  <c r="AT27" i="75"/>
  <c r="AT28" i="75"/>
  <c r="AT29" i="75"/>
  <c r="AT30" i="75"/>
  <c r="AT3" i="75"/>
  <c r="AX3" i="75"/>
  <c r="AX4" i="75"/>
  <c r="AX5" i="75"/>
  <c r="AX6" i="75"/>
  <c r="AX7" i="75"/>
  <c r="AX8" i="75"/>
  <c r="AX9" i="75"/>
  <c r="AX10" i="75"/>
  <c r="AX11" i="75"/>
  <c r="AX12" i="75"/>
  <c r="AX13" i="75"/>
  <c r="AX14" i="75"/>
  <c r="AX15" i="75"/>
  <c r="AX16" i="75"/>
  <c r="AX17" i="75"/>
  <c r="AX18" i="75"/>
  <c r="AX19" i="75"/>
  <c r="AX20" i="75"/>
  <c r="AX21" i="75"/>
  <c r="AX22" i="75"/>
  <c r="AX23" i="75"/>
  <c r="AX24" i="75"/>
  <c r="AX25" i="75"/>
  <c r="AX26" i="75"/>
  <c r="AX27" i="75"/>
  <c r="AX28" i="75"/>
  <c r="AX29" i="75"/>
  <c r="AX30" i="75"/>
  <c r="AX31" i="75"/>
  <c r="AX32" i="75"/>
  <c r="AX33" i="75"/>
  <c r="AX34" i="75"/>
  <c r="AX35" i="75"/>
  <c r="AX36" i="75"/>
  <c r="AX37" i="75"/>
  <c r="AX38" i="75"/>
  <c r="AX39" i="75"/>
  <c r="AX40" i="75"/>
  <c r="AX41" i="75"/>
  <c r="AX42" i="75"/>
  <c r="AX43" i="75"/>
  <c r="AX44" i="75"/>
  <c r="AX45" i="75"/>
  <c r="AX46" i="75"/>
  <c r="AX47" i="75"/>
  <c r="AX48" i="75"/>
  <c r="AX49" i="75"/>
  <c r="AX50" i="75"/>
  <c r="AX51" i="75"/>
  <c r="AX52" i="75"/>
  <c r="AX53" i="75"/>
  <c r="AX54" i="75"/>
  <c r="AX55" i="75"/>
  <c r="AX56" i="75"/>
  <c r="AX57" i="75"/>
  <c r="AX58" i="75"/>
  <c r="AX59" i="75"/>
  <c r="AX60" i="75"/>
  <c r="AX61" i="75"/>
  <c r="AX62" i="75"/>
  <c r="AX63" i="75"/>
  <c r="AX64" i="75"/>
  <c r="AX65" i="75"/>
  <c r="AX66" i="75"/>
  <c r="AX67" i="75"/>
  <c r="AX68" i="75"/>
  <c r="AX69" i="75"/>
  <c r="AX70" i="75"/>
  <c r="AX71" i="75"/>
  <c r="AX72" i="75"/>
  <c r="AX73" i="75"/>
  <c r="AX74" i="75"/>
  <c r="AX75" i="75"/>
  <c r="AX76" i="75"/>
  <c r="AX77" i="75"/>
  <c r="AX78" i="75"/>
  <c r="AX79" i="75"/>
  <c r="AX80" i="75"/>
  <c r="AX81" i="75"/>
  <c r="AX82" i="75"/>
  <c r="AX83" i="75"/>
  <c r="AX84" i="75"/>
  <c r="AX85" i="75"/>
  <c r="AX86" i="75"/>
  <c r="AX87" i="75"/>
  <c r="AX88" i="75"/>
  <c r="AX89" i="75"/>
  <c r="AX90" i="75"/>
  <c r="AX91" i="75"/>
  <c r="AX92" i="75"/>
  <c r="AX93" i="75"/>
  <c r="AX94" i="75"/>
  <c r="AX95" i="75"/>
  <c r="AX96" i="75"/>
  <c r="AX97" i="75"/>
  <c r="AX98" i="75"/>
  <c r="AX99" i="75"/>
  <c r="AX100" i="75"/>
  <c r="AX101" i="75"/>
  <c r="AX102" i="75"/>
  <c r="AX103" i="75"/>
  <c r="AX104" i="75"/>
  <c r="AX105" i="75"/>
  <c r="AX106" i="75"/>
  <c r="AX107" i="75"/>
  <c r="AX108" i="75"/>
  <c r="AX109" i="75"/>
  <c r="AX110" i="75"/>
  <c r="AX111" i="75"/>
  <c r="AX112" i="75"/>
  <c r="AX113" i="75"/>
  <c r="AX114" i="75"/>
  <c r="AX115" i="75"/>
  <c r="AX116" i="75"/>
  <c r="AX117" i="75"/>
  <c r="AX118" i="75"/>
  <c r="AX119" i="75"/>
  <c r="AX120" i="75"/>
  <c r="AX121" i="75"/>
  <c r="AX122" i="75"/>
  <c r="AX123" i="75"/>
  <c r="AX124" i="75"/>
  <c r="AX125" i="75"/>
  <c r="AX126" i="75"/>
  <c r="AX127" i="75"/>
  <c r="AX128" i="75"/>
  <c r="AX129" i="75"/>
  <c r="AX130" i="75"/>
  <c r="AX131" i="75"/>
  <c r="AX132" i="75"/>
  <c r="AX133" i="75"/>
  <c r="AX134" i="75"/>
  <c r="AX135" i="75"/>
  <c r="AX136" i="75"/>
  <c r="AX137" i="75"/>
  <c r="AX138" i="75"/>
  <c r="AX139" i="75"/>
  <c r="AX140" i="75"/>
  <c r="AX141" i="75"/>
  <c r="AX142" i="75"/>
  <c r="AX143" i="75"/>
  <c r="AX144" i="75"/>
  <c r="AX145" i="75"/>
  <c r="AX146" i="75"/>
  <c r="AX147" i="75"/>
  <c r="AX148" i="75"/>
  <c r="AX149" i="75"/>
  <c r="AX150" i="75"/>
  <c r="AX151" i="75"/>
  <c r="AX152" i="75"/>
  <c r="AX153" i="75"/>
  <c r="AX154" i="75"/>
  <c r="AX155" i="75"/>
  <c r="AX156" i="75"/>
  <c r="AX157" i="75"/>
  <c r="AX158" i="75"/>
  <c r="AX159" i="75"/>
  <c r="AX160" i="75"/>
  <c r="AX161" i="75"/>
  <c r="AX162" i="75"/>
  <c r="AX163" i="75"/>
  <c r="AX164" i="75"/>
  <c r="AX165" i="75"/>
  <c r="AX166" i="75"/>
  <c r="AX167" i="75"/>
  <c r="AX168" i="75"/>
  <c r="AX169" i="75"/>
  <c r="AX170" i="75"/>
  <c r="AX171" i="75"/>
  <c r="AX172" i="75"/>
  <c r="AX173" i="75"/>
  <c r="AX174" i="75"/>
  <c r="AX175" i="75"/>
  <c r="AX176" i="75"/>
  <c r="AX177" i="75"/>
  <c r="AX178" i="75"/>
  <c r="AX179" i="75"/>
  <c r="AX180" i="75"/>
  <c r="AX181" i="75"/>
  <c r="AX182" i="75"/>
  <c r="AX183" i="75"/>
  <c r="AX184" i="75"/>
  <c r="AX185" i="75"/>
  <c r="AX186" i="75"/>
  <c r="AX187" i="75"/>
  <c r="AX188" i="75"/>
  <c r="AX189" i="75"/>
  <c r="AX190" i="75"/>
  <c r="AX191" i="75"/>
  <c r="AX192" i="75"/>
  <c r="AX193" i="75"/>
  <c r="B3" i="83"/>
  <c r="C3" i="83"/>
  <c r="D3" i="83"/>
  <c r="E3" i="83"/>
  <c r="F3" i="83"/>
  <c r="G3" i="83"/>
  <c r="H3" i="83"/>
  <c r="I3" i="83"/>
  <c r="J3" i="83"/>
  <c r="K3" i="83"/>
  <c r="L3" i="83"/>
  <c r="M3" i="83"/>
  <c r="N3" i="83"/>
  <c r="O3" i="83"/>
  <c r="Q3" i="83"/>
  <c r="R3" i="83"/>
  <c r="S3" i="83"/>
  <c r="T3" i="83"/>
  <c r="U3" i="83"/>
  <c r="V3" i="83"/>
  <c r="W3" i="83"/>
  <c r="X3" i="83"/>
  <c r="Y3" i="83"/>
  <c r="Z3" i="83"/>
  <c r="AA3" i="83"/>
  <c r="AB3" i="83"/>
  <c r="AC3" i="83"/>
  <c r="AD3" i="83"/>
  <c r="AE3" i="83"/>
  <c r="AF3" i="83"/>
  <c r="AG3" i="83"/>
  <c r="AH3" i="83"/>
  <c r="AI3" i="83"/>
  <c r="AJ3" i="83"/>
  <c r="AK3" i="83"/>
  <c r="AL3" i="83"/>
  <c r="AM3" i="83"/>
  <c r="AN3" i="83"/>
  <c r="AO3" i="83"/>
  <c r="AP3" i="83"/>
  <c r="AQ3" i="83"/>
  <c r="AR3" i="83"/>
  <c r="AS3" i="83"/>
  <c r="AT3" i="83"/>
  <c r="AU3" i="83"/>
  <c r="AV3" i="83"/>
  <c r="AW3" i="83"/>
  <c r="AX3" i="83"/>
  <c r="AY3" i="83"/>
  <c r="AZ3" i="83"/>
  <c r="B4" i="83"/>
  <c r="C4" i="83"/>
  <c r="D4" i="83"/>
  <c r="E4" i="83"/>
  <c r="F4" i="83"/>
  <c r="G4" i="83"/>
  <c r="H4" i="83"/>
  <c r="I4" i="83"/>
  <c r="J4" i="83"/>
  <c r="K4" i="83"/>
  <c r="L4" i="83"/>
  <c r="M4" i="83"/>
  <c r="N4" i="83"/>
  <c r="O4" i="83"/>
  <c r="Q4" i="83"/>
  <c r="R4" i="83"/>
  <c r="S4" i="83"/>
  <c r="T4" i="83"/>
  <c r="U4" i="83"/>
  <c r="V4" i="83"/>
  <c r="W4" i="83"/>
  <c r="X4" i="83"/>
  <c r="Y4" i="83"/>
  <c r="Z4" i="83"/>
  <c r="AA4" i="83"/>
  <c r="AB4" i="83"/>
  <c r="AC4" i="83"/>
  <c r="AD4" i="83"/>
  <c r="AE4" i="83"/>
  <c r="AF4" i="83"/>
  <c r="AG4" i="83"/>
  <c r="AH4" i="83"/>
  <c r="AI4" i="83"/>
  <c r="AJ4" i="83"/>
  <c r="AK4" i="83"/>
  <c r="AL4" i="83"/>
  <c r="AM4" i="83"/>
  <c r="AN4" i="83"/>
  <c r="AO4" i="83"/>
  <c r="AP4" i="83"/>
  <c r="AQ4" i="83"/>
  <c r="AR4" i="83"/>
  <c r="AS4" i="83"/>
  <c r="AT4" i="83"/>
  <c r="AU4" i="83"/>
  <c r="AV4" i="83"/>
  <c r="AW4" i="83"/>
  <c r="AX4" i="83"/>
  <c r="AY4" i="83"/>
  <c r="AZ4" i="83"/>
  <c r="B5" i="83"/>
  <c r="C5" i="83"/>
  <c r="D5" i="83"/>
  <c r="E5" i="83"/>
  <c r="F5" i="83"/>
  <c r="G5" i="83"/>
  <c r="H5" i="83"/>
  <c r="I5" i="83"/>
  <c r="J5" i="83"/>
  <c r="K5" i="83"/>
  <c r="L5" i="83"/>
  <c r="M5" i="83"/>
  <c r="N5" i="83"/>
  <c r="O5" i="83"/>
  <c r="Q5" i="83"/>
  <c r="R5" i="83"/>
  <c r="S5" i="83"/>
  <c r="T5" i="83"/>
  <c r="U5" i="83"/>
  <c r="V5" i="83"/>
  <c r="W5" i="83"/>
  <c r="X5" i="83"/>
  <c r="Y5" i="83"/>
  <c r="Z5" i="83"/>
  <c r="AA5" i="83"/>
  <c r="AB5" i="83"/>
  <c r="AC5" i="83"/>
  <c r="AD5" i="83"/>
  <c r="AE5" i="83"/>
  <c r="AF5" i="83"/>
  <c r="AG5" i="83"/>
  <c r="AH5" i="83"/>
  <c r="AI5" i="83"/>
  <c r="AJ5" i="83"/>
  <c r="AK5" i="83"/>
  <c r="AL5" i="83"/>
  <c r="AM5" i="83"/>
  <c r="AN5" i="83"/>
  <c r="AO5" i="83"/>
  <c r="AP5" i="83"/>
  <c r="AQ5" i="83"/>
  <c r="AR5" i="83"/>
  <c r="AS5" i="83"/>
  <c r="AT5" i="83"/>
  <c r="AU5" i="83"/>
  <c r="AV5" i="83"/>
  <c r="AW5" i="83"/>
  <c r="AX5" i="83"/>
  <c r="AY5" i="83"/>
  <c r="AZ5" i="83"/>
  <c r="B6" i="83"/>
  <c r="C6" i="83"/>
  <c r="D6" i="83"/>
  <c r="E6" i="83"/>
  <c r="F6" i="83"/>
  <c r="G6" i="83"/>
  <c r="H6" i="83"/>
  <c r="I6" i="83"/>
  <c r="J6" i="83"/>
  <c r="K6" i="83"/>
  <c r="L6" i="83"/>
  <c r="M6" i="83"/>
  <c r="N6" i="83"/>
  <c r="O6" i="83"/>
  <c r="Q6" i="83"/>
  <c r="R6" i="83"/>
  <c r="S6" i="83"/>
  <c r="T6" i="83"/>
  <c r="U6" i="83"/>
  <c r="V6" i="83"/>
  <c r="W6" i="83"/>
  <c r="X6" i="83"/>
  <c r="Y6" i="83"/>
  <c r="Z6" i="83"/>
  <c r="AA6" i="83"/>
  <c r="AB6" i="83"/>
  <c r="AC6" i="83"/>
  <c r="AD6" i="83"/>
  <c r="AE6" i="83"/>
  <c r="AF6" i="83"/>
  <c r="AG6" i="83"/>
  <c r="AH6" i="83"/>
  <c r="AI6" i="83"/>
  <c r="AJ6" i="83"/>
  <c r="AK6" i="83"/>
  <c r="AL6" i="83"/>
  <c r="AM6" i="83"/>
  <c r="AN6" i="83"/>
  <c r="AO6" i="83"/>
  <c r="AP6" i="83"/>
  <c r="AQ6" i="83"/>
  <c r="AR6" i="83"/>
  <c r="AS6" i="83"/>
  <c r="AT6" i="83"/>
  <c r="AU6" i="83"/>
  <c r="AV6" i="83"/>
  <c r="AW6" i="83"/>
  <c r="AX6" i="83"/>
  <c r="AY6" i="83"/>
  <c r="AZ6" i="83"/>
  <c r="B7" i="83"/>
  <c r="C7" i="83"/>
  <c r="D7" i="83"/>
  <c r="E7" i="83"/>
  <c r="F7" i="83"/>
  <c r="G7" i="83"/>
  <c r="H7" i="83"/>
  <c r="I7" i="83"/>
  <c r="J7" i="83"/>
  <c r="K7" i="83"/>
  <c r="L7" i="83"/>
  <c r="M7" i="83"/>
  <c r="N7" i="83"/>
  <c r="O7" i="83"/>
  <c r="Q7" i="83"/>
  <c r="R7" i="83"/>
  <c r="S7" i="83"/>
  <c r="T7" i="83"/>
  <c r="U7" i="83"/>
  <c r="V7" i="83"/>
  <c r="W7" i="83"/>
  <c r="X7" i="83"/>
  <c r="Y7" i="83"/>
  <c r="Z7" i="83"/>
  <c r="AA7" i="83"/>
  <c r="AB7" i="83"/>
  <c r="AC7" i="83"/>
  <c r="AD7" i="83"/>
  <c r="AE7" i="83"/>
  <c r="AF7" i="83"/>
  <c r="AG7" i="83"/>
  <c r="AH7" i="83"/>
  <c r="AI7" i="83"/>
  <c r="AJ7" i="83"/>
  <c r="AK7" i="83"/>
  <c r="AL7" i="83"/>
  <c r="AM7" i="83"/>
  <c r="AN7" i="83"/>
  <c r="AO7" i="83"/>
  <c r="AP7" i="83"/>
  <c r="AQ7" i="83"/>
  <c r="AR7" i="83"/>
  <c r="AS7" i="83"/>
  <c r="AT7" i="83"/>
  <c r="AU7" i="83"/>
  <c r="AV7" i="83"/>
  <c r="AW7" i="83"/>
  <c r="AX7" i="83"/>
  <c r="AY7" i="83"/>
  <c r="AZ7" i="83"/>
  <c r="B8" i="83"/>
  <c r="C8" i="83"/>
  <c r="D8" i="83"/>
  <c r="E8" i="83"/>
  <c r="F8" i="83"/>
  <c r="G8" i="83"/>
  <c r="H8" i="83"/>
  <c r="I8" i="83"/>
  <c r="J8" i="83"/>
  <c r="K8" i="83"/>
  <c r="L8" i="83"/>
  <c r="M8" i="83"/>
  <c r="N8" i="83"/>
  <c r="O8" i="83"/>
  <c r="Q8" i="83"/>
  <c r="R8" i="83"/>
  <c r="S8" i="83"/>
  <c r="T8" i="83"/>
  <c r="U8" i="83"/>
  <c r="V8" i="83"/>
  <c r="W8" i="83"/>
  <c r="X8" i="83"/>
  <c r="Y8" i="83"/>
  <c r="Z8" i="83"/>
  <c r="AA8" i="83"/>
  <c r="AB8" i="83"/>
  <c r="AC8" i="83"/>
  <c r="AD8" i="83"/>
  <c r="AE8" i="83"/>
  <c r="AF8" i="83"/>
  <c r="AG8" i="83"/>
  <c r="AH8" i="83"/>
  <c r="AI8" i="83"/>
  <c r="AJ8" i="83"/>
  <c r="AK8" i="83"/>
  <c r="AL8" i="83"/>
  <c r="AM8" i="83"/>
  <c r="AN8" i="83"/>
  <c r="AO8" i="83"/>
  <c r="AP8" i="83"/>
  <c r="AQ8" i="83"/>
  <c r="AR8" i="83"/>
  <c r="AS8" i="83"/>
  <c r="AT8" i="83"/>
  <c r="AU8" i="83"/>
  <c r="AV8" i="83"/>
  <c r="AW8" i="83"/>
  <c r="AX8" i="83"/>
  <c r="AY8" i="83"/>
  <c r="AZ8" i="83"/>
  <c r="B9" i="83"/>
  <c r="C9" i="83"/>
  <c r="D9" i="83"/>
  <c r="E9" i="83"/>
  <c r="F9" i="83"/>
  <c r="G9" i="83"/>
  <c r="H9" i="83"/>
  <c r="I9" i="83"/>
  <c r="J9" i="83"/>
  <c r="K9" i="83"/>
  <c r="L9" i="83"/>
  <c r="M9" i="83"/>
  <c r="N9" i="83"/>
  <c r="O9" i="83"/>
  <c r="Q9" i="83"/>
  <c r="R9" i="83"/>
  <c r="S9" i="83"/>
  <c r="T9" i="83"/>
  <c r="U9" i="83"/>
  <c r="V9" i="83"/>
  <c r="W9" i="83"/>
  <c r="X9" i="83"/>
  <c r="Y9" i="83"/>
  <c r="Z9" i="83"/>
  <c r="AA9" i="83"/>
  <c r="AB9" i="83"/>
  <c r="AC9" i="83"/>
  <c r="AD9" i="83"/>
  <c r="AE9" i="83"/>
  <c r="AF9" i="83"/>
  <c r="AG9" i="83"/>
  <c r="AH9" i="83"/>
  <c r="AI9" i="83"/>
  <c r="AJ9" i="83"/>
  <c r="AK9" i="83"/>
  <c r="AL9" i="83"/>
  <c r="AM9" i="83"/>
  <c r="AN9" i="83"/>
  <c r="AO9" i="83"/>
  <c r="AP9" i="83"/>
  <c r="AQ9" i="83"/>
  <c r="AR9" i="83"/>
  <c r="AS9" i="83"/>
  <c r="AT9" i="83"/>
  <c r="AU9" i="83"/>
  <c r="AV9" i="83"/>
  <c r="AW9" i="83"/>
  <c r="AX9" i="83"/>
  <c r="AY9" i="83"/>
  <c r="AZ9" i="83"/>
  <c r="B10" i="83"/>
  <c r="C10" i="83"/>
  <c r="D10" i="83"/>
  <c r="E10" i="83"/>
  <c r="F10" i="83"/>
  <c r="G10" i="83"/>
  <c r="H10" i="83"/>
  <c r="I10" i="83"/>
  <c r="J10" i="83"/>
  <c r="K10" i="83"/>
  <c r="L10" i="83"/>
  <c r="M10" i="83"/>
  <c r="N10" i="83"/>
  <c r="O10" i="83"/>
  <c r="Q10" i="83"/>
  <c r="R10" i="83"/>
  <c r="S10" i="83"/>
  <c r="T10" i="83"/>
  <c r="U10" i="83"/>
  <c r="V10" i="83"/>
  <c r="W10" i="83"/>
  <c r="X10" i="83"/>
  <c r="Y10" i="83"/>
  <c r="Z10" i="83"/>
  <c r="AA10" i="83"/>
  <c r="AB10" i="83"/>
  <c r="AC10" i="83"/>
  <c r="AD10" i="83"/>
  <c r="AE10" i="83"/>
  <c r="AF10" i="83"/>
  <c r="AG10" i="83"/>
  <c r="AH10" i="83"/>
  <c r="AI10" i="83"/>
  <c r="AJ10" i="83"/>
  <c r="AK10" i="83"/>
  <c r="AL10" i="83"/>
  <c r="AM10" i="83"/>
  <c r="AN10" i="83"/>
  <c r="AO10" i="83"/>
  <c r="AP10" i="83"/>
  <c r="AQ10" i="83"/>
  <c r="AR10" i="83"/>
  <c r="AS10" i="83"/>
  <c r="AT10" i="83"/>
  <c r="AU10" i="83"/>
  <c r="AV10" i="83"/>
  <c r="AW10" i="83"/>
  <c r="AX10" i="83"/>
  <c r="AY10" i="83"/>
  <c r="AZ10" i="83"/>
  <c r="B11" i="83"/>
  <c r="C11" i="83"/>
  <c r="D11" i="83"/>
  <c r="E11" i="83"/>
  <c r="F11" i="83"/>
  <c r="G11" i="83"/>
  <c r="H11" i="83"/>
  <c r="I11" i="83"/>
  <c r="J11" i="83"/>
  <c r="K11" i="83"/>
  <c r="L11" i="83"/>
  <c r="M11" i="83"/>
  <c r="N11" i="83"/>
  <c r="O11" i="83"/>
  <c r="Q11" i="83"/>
  <c r="R11" i="83"/>
  <c r="S11" i="83"/>
  <c r="T11" i="83"/>
  <c r="U11" i="83"/>
  <c r="V11" i="83"/>
  <c r="W11" i="83"/>
  <c r="X11" i="83"/>
  <c r="Y11" i="83"/>
  <c r="Z11" i="83"/>
  <c r="AA11" i="83"/>
  <c r="AB11" i="83"/>
  <c r="AC11" i="83"/>
  <c r="AD11" i="83"/>
  <c r="AE11" i="83"/>
  <c r="AF11" i="83"/>
  <c r="AG11" i="83"/>
  <c r="AH11" i="83"/>
  <c r="AI11" i="83"/>
  <c r="AJ11" i="83"/>
  <c r="AK11" i="83"/>
  <c r="AL11" i="83"/>
  <c r="AM11" i="83"/>
  <c r="AN11" i="83"/>
  <c r="AO11" i="83"/>
  <c r="AP11" i="83"/>
  <c r="AQ11" i="83"/>
  <c r="AR11" i="83"/>
  <c r="AS11" i="83"/>
  <c r="AT11" i="83"/>
  <c r="AU11" i="83"/>
  <c r="AV11" i="83"/>
  <c r="AW11" i="83"/>
  <c r="AX11" i="83"/>
  <c r="AY11" i="83"/>
  <c r="AZ11" i="83"/>
  <c r="B12" i="83"/>
  <c r="C12" i="83"/>
  <c r="D12" i="83"/>
  <c r="E12" i="83"/>
  <c r="F12" i="83"/>
  <c r="G12" i="83"/>
  <c r="H12" i="83"/>
  <c r="I12" i="83"/>
  <c r="J12" i="83"/>
  <c r="K12" i="83"/>
  <c r="L12" i="83"/>
  <c r="M12" i="83"/>
  <c r="N12" i="83"/>
  <c r="O12" i="83"/>
  <c r="Q12" i="83"/>
  <c r="R12" i="83"/>
  <c r="S12" i="83"/>
  <c r="T12" i="83"/>
  <c r="U12" i="83"/>
  <c r="V12" i="83"/>
  <c r="W12" i="83"/>
  <c r="X12" i="83"/>
  <c r="Y12" i="83"/>
  <c r="Z12" i="83"/>
  <c r="AA12" i="83"/>
  <c r="AB12" i="83"/>
  <c r="AC12" i="83"/>
  <c r="AD12" i="83"/>
  <c r="AE12" i="83"/>
  <c r="AF12" i="83"/>
  <c r="AG12" i="83"/>
  <c r="AH12" i="83"/>
  <c r="AI12" i="83"/>
  <c r="AJ12" i="83"/>
  <c r="AK12" i="83"/>
  <c r="AL12" i="83"/>
  <c r="AM12" i="83"/>
  <c r="AN12" i="83"/>
  <c r="AO12" i="83"/>
  <c r="AP12" i="83"/>
  <c r="AQ12" i="83"/>
  <c r="AR12" i="83"/>
  <c r="AS12" i="83"/>
  <c r="AT12" i="83"/>
  <c r="AU12" i="83"/>
  <c r="AV12" i="83"/>
  <c r="AW12" i="83"/>
  <c r="AX12" i="83"/>
  <c r="AY12" i="83"/>
  <c r="AZ12" i="83"/>
  <c r="B13" i="83"/>
  <c r="C13" i="83"/>
  <c r="D13" i="83"/>
  <c r="E13" i="83"/>
  <c r="F13" i="83"/>
  <c r="G13" i="83"/>
  <c r="H13" i="83"/>
  <c r="I13" i="83"/>
  <c r="J13" i="83"/>
  <c r="K13" i="83"/>
  <c r="L13" i="83"/>
  <c r="M13" i="83"/>
  <c r="N13" i="83"/>
  <c r="O13" i="83"/>
  <c r="Q13" i="83"/>
  <c r="R13" i="83"/>
  <c r="S13" i="83"/>
  <c r="T13" i="83"/>
  <c r="U13" i="83"/>
  <c r="V13" i="83"/>
  <c r="W13" i="83"/>
  <c r="X13" i="83"/>
  <c r="Y13" i="83"/>
  <c r="Z13" i="83"/>
  <c r="AA13" i="83"/>
  <c r="AB13" i="83"/>
  <c r="AC13" i="83"/>
  <c r="AD13" i="83"/>
  <c r="AE13" i="83"/>
  <c r="AF13" i="83"/>
  <c r="AG13" i="83"/>
  <c r="AH13" i="83"/>
  <c r="AI13" i="83"/>
  <c r="AJ13" i="83"/>
  <c r="AK13" i="83"/>
  <c r="AL13" i="83"/>
  <c r="AM13" i="83"/>
  <c r="AN13" i="83"/>
  <c r="AO13" i="83"/>
  <c r="AP13" i="83"/>
  <c r="AQ13" i="83"/>
  <c r="AR13" i="83"/>
  <c r="AS13" i="83"/>
  <c r="AT13" i="83"/>
  <c r="AU13" i="83"/>
  <c r="AV13" i="83"/>
  <c r="AW13" i="83"/>
  <c r="AX13" i="83"/>
  <c r="AY13" i="83"/>
  <c r="AZ13" i="83"/>
  <c r="B14" i="83"/>
  <c r="C14" i="83"/>
  <c r="D14" i="83"/>
  <c r="E14" i="83"/>
  <c r="F14" i="83"/>
  <c r="G14" i="83"/>
  <c r="H14" i="83"/>
  <c r="I14" i="83"/>
  <c r="J14" i="83"/>
  <c r="K14" i="83"/>
  <c r="L14" i="83"/>
  <c r="M14" i="83"/>
  <c r="N14" i="83"/>
  <c r="O14" i="83"/>
  <c r="Q14" i="83"/>
  <c r="R14" i="83"/>
  <c r="S14" i="83"/>
  <c r="T14" i="83"/>
  <c r="U14" i="83"/>
  <c r="V14" i="83"/>
  <c r="W14" i="83"/>
  <c r="X14" i="83"/>
  <c r="Y14" i="83"/>
  <c r="Z14" i="83"/>
  <c r="AA14" i="83"/>
  <c r="AB14" i="83"/>
  <c r="AC14" i="83"/>
  <c r="AD14" i="83"/>
  <c r="AE14" i="83"/>
  <c r="AF14" i="83"/>
  <c r="AG14" i="83"/>
  <c r="AH14" i="83"/>
  <c r="AI14" i="83"/>
  <c r="AJ14" i="83"/>
  <c r="AK14" i="83"/>
  <c r="AL14" i="83"/>
  <c r="AM14" i="83"/>
  <c r="AN14" i="83"/>
  <c r="AO14" i="83"/>
  <c r="AP14" i="83"/>
  <c r="AQ14" i="83"/>
  <c r="AR14" i="83"/>
  <c r="AS14" i="83"/>
  <c r="AT14" i="83"/>
  <c r="AU14" i="83"/>
  <c r="AV14" i="83"/>
  <c r="AW14" i="83"/>
  <c r="AX14" i="83"/>
  <c r="AY14" i="83"/>
  <c r="AZ14" i="83"/>
  <c r="B15" i="83"/>
  <c r="C15" i="83"/>
  <c r="D15" i="83"/>
  <c r="E15" i="83"/>
  <c r="F15" i="83"/>
  <c r="G15" i="83"/>
  <c r="H15" i="83"/>
  <c r="I15" i="83"/>
  <c r="J15" i="83"/>
  <c r="K15" i="83"/>
  <c r="L15" i="83"/>
  <c r="M15" i="83"/>
  <c r="N15" i="83"/>
  <c r="O15" i="83"/>
  <c r="Q15" i="83"/>
  <c r="R15" i="83"/>
  <c r="S15" i="83"/>
  <c r="T15" i="83"/>
  <c r="U15" i="83"/>
  <c r="V15" i="83"/>
  <c r="W15" i="83"/>
  <c r="X15" i="83"/>
  <c r="Y15" i="83"/>
  <c r="Z15" i="83"/>
  <c r="AA15" i="83"/>
  <c r="AB15" i="83"/>
  <c r="AC15" i="83"/>
  <c r="AD15" i="83"/>
  <c r="AE15" i="83"/>
  <c r="AF15" i="83"/>
  <c r="AG15" i="83"/>
  <c r="AH15" i="83"/>
  <c r="AI15" i="83"/>
  <c r="AJ15" i="83"/>
  <c r="AK15" i="83"/>
  <c r="AL15" i="83"/>
  <c r="AM15" i="83"/>
  <c r="AN15" i="83"/>
  <c r="AO15" i="83"/>
  <c r="AP15" i="83"/>
  <c r="AQ15" i="83"/>
  <c r="AR15" i="83"/>
  <c r="AS15" i="83"/>
  <c r="AT15" i="83"/>
  <c r="AU15" i="83"/>
  <c r="AV15" i="83"/>
  <c r="AW15" i="83"/>
  <c r="AX15" i="83"/>
  <c r="AY15" i="83"/>
  <c r="AZ15" i="83"/>
  <c r="B16" i="83"/>
  <c r="C16" i="83"/>
  <c r="D16" i="83"/>
  <c r="E16" i="83"/>
  <c r="F16" i="83"/>
  <c r="G16" i="83"/>
  <c r="H16" i="83"/>
  <c r="I16" i="83"/>
  <c r="J16" i="83"/>
  <c r="K16" i="83"/>
  <c r="L16" i="83"/>
  <c r="M16" i="83"/>
  <c r="N16" i="83"/>
  <c r="O16" i="83"/>
  <c r="Q16" i="83"/>
  <c r="R16" i="83"/>
  <c r="S16" i="83"/>
  <c r="T16" i="83"/>
  <c r="U16" i="83"/>
  <c r="V16" i="83"/>
  <c r="W16" i="83"/>
  <c r="X16" i="83"/>
  <c r="Y16" i="83"/>
  <c r="Z16" i="83"/>
  <c r="AA16" i="83"/>
  <c r="AB16" i="83"/>
  <c r="AC16" i="83"/>
  <c r="AD16" i="83"/>
  <c r="AE16" i="83"/>
  <c r="AF16" i="83"/>
  <c r="AG16" i="83"/>
  <c r="AH16" i="83"/>
  <c r="AI16" i="83"/>
  <c r="AJ16" i="83"/>
  <c r="AK16" i="83"/>
  <c r="AL16" i="83"/>
  <c r="AM16" i="83"/>
  <c r="AN16" i="83"/>
  <c r="AO16" i="83"/>
  <c r="AP16" i="83"/>
  <c r="AQ16" i="83"/>
  <c r="AR16" i="83"/>
  <c r="AS16" i="83"/>
  <c r="AT16" i="83"/>
  <c r="AU16" i="83"/>
  <c r="AV16" i="83"/>
  <c r="AW16" i="83"/>
  <c r="AX16" i="83"/>
  <c r="AY16" i="83"/>
  <c r="AZ16" i="83"/>
  <c r="B17" i="83"/>
  <c r="C17" i="83"/>
  <c r="D17" i="83"/>
  <c r="E17" i="83"/>
  <c r="F17" i="83"/>
  <c r="G17" i="83"/>
  <c r="H17" i="83"/>
  <c r="I17" i="83"/>
  <c r="J17" i="83"/>
  <c r="K17" i="83"/>
  <c r="L17" i="83"/>
  <c r="M17" i="83"/>
  <c r="N17" i="83"/>
  <c r="O17" i="83"/>
  <c r="Q17" i="83"/>
  <c r="R17" i="83"/>
  <c r="S17" i="83"/>
  <c r="T17" i="83"/>
  <c r="U17" i="83"/>
  <c r="V17" i="83"/>
  <c r="W17" i="83"/>
  <c r="X17" i="83"/>
  <c r="Y17" i="83"/>
  <c r="Z17" i="83"/>
  <c r="AA17" i="83"/>
  <c r="AB17" i="83"/>
  <c r="AC17" i="83"/>
  <c r="AD17" i="83"/>
  <c r="AE17" i="83"/>
  <c r="AF17" i="83"/>
  <c r="AG17" i="83"/>
  <c r="AH17" i="83"/>
  <c r="AI17" i="83"/>
  <c r="AJ17" i="83"/>
  <c r="AK17" i="83"/>
  <c r="AL17" i="83"/>
  <c r="AM17" i="83"/>
  <c r="AN17" i="83"/>
  <c r="AO17" i="83"/>
  <c r="AP17" i="83"/>
  <c r="AQ17" i="83"/>
  <c r="AR17" i="83"/>
  <c r="AS17" i="83"/>
  <c r="AT17" i="83"/>
  <c r="AU17" i="83"/>
  <c r="AV17" i="83"/>
  <c r="AW17" i="83"/>
  <c r="AX17" i="83"/>
  <c r="AY17" i="83"/>
  <c r="AZ17" i="83"/>
  <c r="B18" i="83"/>
  <c r="C18" i="83"/>
  <c r="D18" i="83"/>
  <c r="E18" i="83"/>
  <c r="F18" i="83"/>
  <c r="G18" i="83"/>
  <c r="H18" i="83"/>
  <c r="I18" i="83"/>
  <c r="J18" i="83"/>
  <c r="K18" i="83"/>
  <c r="L18" i="83"/>
  <c r="M18" i="83"/>
  <c r="N18" i="83"/>
  <c r="O18" i="83"/>
  <c r="Q18" i="83"/>
  <c r="R18" i="83"/>
  <c r="S18" i="83"/>
  <c r="T18" i="83"/>
  <c r="U18" i="83"/>
  <c r="V18" i="83"/>
  <c r="W18" i="83"/>
  <c r="X18" i="83"/>
  <c r="Y18" i="83"/>
  <c r="Z18" i="83"/>
  <c r="AA18" i="83"/>
  <c r="AB18" i="83"/>
  <c r="AC18" i="83"/>
  <c r="AD18" i="83"/>
  <c r="AE18" i="83"/>
  <c r="AF18" i="83"/>
  <c r="AG18" i="83"/>
  <c r="AH18" i="83"/>
  <c r="AI18" i="83"/>
  <c r="AJ18" i="83"/>
  <c r="AK18" i="83"/>
  <c r="AL18" i="83"/>
  <c r="AM18" i="83"/>
  <c r="AN18" i="83"/>
  <c r="AO18" i="83"/>
  <c r="AP18" i="83"/>
  <c r="AQ18" i="83"/>
  <c r="AR18" i="83"/>
  <c r="AS18" i="83"/>
  <c r="AT18" i="83"/>
  <c r="AU18" i="83"/>
  <c r="AV18" i="83"/>
  <c r="AW18" i="83"/>
  <c r="AX18" i="83"/>
  <c r="AY18" i="83"/>
  <c r="AZ18" i="83"/>
  <c r="B19" i="83"/>
  <c r="C19" i="83"/>
  <c r="D19" i="83"/>
  <c r="E19" i="83"/>
  <c r="F19" i="83"/>
  <c r="G19" i="83"/>
  <c r="H19" i="83"/>
  <c r="I19" i="83"/>
  <c r="J19" i="83"/>
  <c r="K19" i="83"/>
  <c r="L19" i="83"/>
  <c r="M19" i="83"/>
  <c r="N19" i="83"/>
  <c r="O19" i="83"/>
  <c r="Q19" i="83"/>
  <c r="R19" i="83"/>
  <c r="S19" i="83"/>
  <c r="T19" i="83"/>
  <c r="U19" i="83"/>
  <c r="V19" i="83"/>
  <c r="W19" i="83"/>
  <c r="X19" i="83"/>
  <c r="Y19" i="83"/>
  <c r="Z19" i="83"/>
  <c r="AA19" i="83"/>
  <c r="AB19" i="83"/>
  <c r="AC19" i="83"/>
  <c r="AD19" i="83"/>
  <c r="AE19" i="83"/>
  <c r="AF19" i="83"/>
  <c r="AG19" i="83"/>
  <c r="AH19" i="83"/>
  <c r="AI19" i="83"/>
  <c r="AJ19" i="83"/>
  <c r="AK19" i="83"/>
  <c r="AL19" i="83"/>
  <c r="AM19" i="83"/>
  <c r="AN19" i="83"/>
  <c r="AO19" i="83"/>
  <c r="AP19" i="83"/>
  <c r="AQ19" i="83"/>
  <c r="AR19" i="83"/>
  <c r="AS19" i="83"/>
  <c r="AT19" i="83"/>
  <c r="AU19" i="83"/>
  <c r="AV19" i="83"/>
  <c r="AW19" i="83"/>
  <c r="AX19" i="83"/>
  <c r="AY19" i="83"/>
  <c r="AZ19" i="83"/>
  <c r="B20" i="83"/>
  <c r="C20" i="83"/>
  <c r="D20" i="83"/>
  <c r="E20" i="83"/>
  <c r="F20" i="83"/>
  <c r="G20" i="83"/>
  <c r="H20" i="83"/>
  <c r="I20" i="83"/>
  <c r="J20" i="83"/>
  <c r="K20" i="83"/>
  <c r="L20" i="83"/>
  <c r="M20" i="83"/>
  <c r="N20" i="83"/>
  <c r="O20" i="83"/>
  <c r="Q20" i="83"/>
  <c r="R20" i="83"/>
  <c r="S20" i="83"/>
  <c r="T20" i="83"/>
  <c r="U20" i="83"/>
  <c r="V20" i="83"/>
  <c r="W20" i="83"/>
  <c r="X20" i="83"/>
  <c r="Y20" i="83"/>
  <c r="Z20" i="83"/>
  <c r="AA20" i="83"/>
  <c r="AB20" i="83"/>
  <c r="AC20" i="83"/>
  <c r="AD20" i="83"/>
  <c r="AE20" i="83"/>
  <c r="AF20" i="83"/>
  <c r="AG20" i="83"/>
  <c r="AH20" i="83"/>
  <c r="AI20" i="83"/>
  <c r="AJ20" i="83"/>
  <c r="AK20" i="83"/>
  <c r="AL20" i="83"/>
  <c r="AM20" i="83"/>
  <c r="AN20" i="83"/>
  <c r="AO20" i="83"/>
  <c r="AP20" i="83"/>
  <c r="AQ20" i="83"/>
  <c r="AR20" i="83"/>
  <c r="AS20" i="83"/>
  <c r="AT20" i="83"/>
  <c r="AU20" i="83"/>
  <c r="AV20" i="83"/>
  <c r="AW20" i="83"/>
  <c r="AX20" i="83"/>
  <c r="AY20" i="83"/>
  <c r="AZ20" i="83"/>
  <c r="B21" i="83"/>
  <c r="C21" i="83"/>
  <c r="D21" i="83"/>
  <c r="E21" i="83"/>
  <c r="F21" i="83"/>
  <c r="G21" i="83"/>
  <c r="H21" i="83"/>
  <c r="I21" i="83"/>
  <c r="J21" i="83"/>
  <c r="K21" i="83"/>
  <c r="L21" i="83"/>
  <c r="M21" i="83"/>
  <c r="N21" i="83"/>
  <c r="O21" i="83"/>
  <c r="Q21" i="83"/>
  <c r="R21" i="83"/>
  <c r="S21" i="83"/>
  <c r="T21" i="83"/>
  <c r="U21" i="83"/>
  <c r="V21" i="83"/>
  <c r="W21" i="83"/>
  <c r="X21" i="83"/>
  <c r="Y21" i="83"/>
  <c r="Z21" i="83"/>
  <c r="AA21" i="83"/>
  <c r="AB21" i="83"/>
  <c r="AC21" i="83"/>
  <c r="AD21" i="83"/>
  <c r="AE21" i="83"/>
  <c r="AF21" i="83"/>
  <c r="AG21" i="83"/>
  <c r="AH21" i="83"/>
  <c r="AI21" i="83"/>
  <c r="AJ21" i="83"/>
  <c r="AK21" i="83"/>
  <c r="AL21" i="83"/>
  <c r="AM21" i="83"/>
  <c r="AN21" i="83"/>
  <c r="AO21" i="83"/>
  <c r="AP21" i="83"/>
  <c r="AQ21" i="83"/>
  <c r="AR21" i="83"/>
  <c r="AS21" i="83"/>
  <c r="AT21" i="83"/>
  <c r="AU21" i="83"/>
  <c r="AV21" i="83"/>
  <c r="AW21" i="83"/>
  <c r="AX21" i="83"/>
  <c r="AY21" i="83"/>
  <c r="AZ21" i="83"/>
  <c r="B22" i="83"/>
  <c r="C22" i="83"/>
  <c r="D22" i="83"/>
  <c r="E22" i="83"/>
  <c r="F22" i="83"/>
  <c r="G22" i="83"/>
  <c r="H22" i="83"/>
  <c r="I22" i="83"/>
  <c r="J22" i="83"/>
  <c r="K22" i="83"/>
  <c r="L22" i="83"/>
  <c r="M22" i="83"/>
  <c r="N22" i="83"/>
  <c r="O22" i="83"/>
  <c r="Q22" i="83"/>
  <c r="R22" i="83"/>
  <c r="S22" i="83"/>
  <c r="T22" i="83"/>
  <c r="U22" i="83"/>
  <c r="V22" i="83"/>
  <c r="W22" i="83"/>
  <c r="X22" i="83"/>
  <c r="Y22" i="83"/>
  <c r="Z22" i="83"/>
  <c r="AA22" i="83"/>
  <c r="AB22" i="83"/>
  <c r="AC22" i="83"/>
  <c r="AD22" i="83"/>
  <c r="AE22" i="83"/>
  <c r="AF22" i="83"/>
  <c r="AG22" i="83"/>
  <c r="AH22" i="83"/>
  <c r="AI22" i="83"/>
  <c r="AJ22" i="83"/>
  <c r="AK22" i="83"/>
  <c r="AL22" i="83"/>
  <c r="AM22" i="83"/>
  <c r="AN22" i="83"/>
  <c r="AO22" i="83"/>
  <c r="AP22" i="83"/>
  <c r="AQ22" i="83"/>
  <c r="AR22" i="83"/>
  <c r="AS22" i="83"/>
  <c r="AT22" i="83"/>
  <c r="AU22" i="83"/>
  <c r="AV22" i="83"/>
  <c r="AW22" i="83"/>
  <c r="AX22" i="83"/>
  <c r="AY22" i="83"/>
  <c r="AZ22" i="83"/>
  <c r="B23" i="83"/>
  <c r="C23" i="83"/>
  <c r="D23" i="83"/>
  <c r="E23" i="83"/>
  <c r="F23" i="83"/>
  <c r="G23" i="83"/>
  <c r="H23" i="83"/>
  <c r="I23" i="83"/>
  <c r="J23" i="83"/>
  <c r="K23" i="83"/>
  <c r="L23" i="83"/>
  <c r="M23" i="83"/>
  <c r="N23" i="83"/>
  <c r="O23" i="83"/>
  <c r="Q23" i="83"/>
  <c r="R23" i="83"/>
  <c r="S23" i="83"/>
  <c r="T23" i="83"/>
  <c r="U23" i="83"/>
  <c r="V23" i="83"/>
  <c r="W23" i="83"/>
  <c r="X23" i="83"/>
  <c r="Y23" i="83"/>
  <c r="Z23" i="83"/>
  <c r="AA23" i="83"/>
  <c r="AB23" i="83"/>
  <c r="AC23" i="83"/>
  <c r="AD23" i="83"/>
  <c r="AE23" i="83"/>
  <c r="AF23" i="83"/>
  <c r="AG23" i="83"/>
  <c r="AH23" i="83"/>
  <c r="AI23" i="83"/>
  <c r="AJ23" i="83"/>
  <c r="AK23" i="83"/>
  <c r="AL23" i="83"/>
  <c r="AM23" i="83"/>
  <c r="AN23" i="83"/>
  <c r="AO23" i="83"/>
  <c r="AP23" i="83"/>
  <c r="AQ23" i="83"/>
  <c r="AR23" i="83"/>
  <c r="AS23" i="83"/>
  <c r="AT23" i="83"/>
  <c r="AU23" i="83"/>
  <c r="AV23" i="83"/>
  <c r="AW23" i="83"/>
  <c r="AX23" i="83"/>
  <c r="AY23" i="83"/>
  <c r="AZ23" i="83"/>
  <c r="B24" i="83"/>
  <c r="C24" i="83"/>
  <c r="D24" i="83"/>
  <c r="E24" i="83"/>
  <c r="F24" i="83"/>
  <c r="G24" i="83"/>
  <c r="H24" i="83"/>
  <c r="I24" i="83"/>
  <c r="J24" i="83"/>
  <c r="K24" i="83"/>
  <c r="L24" i="83"/>
  <c r="M24" i="83"/>
  <c r="N24" i="83"/>
  <c r="O24" i="83"/>
  <c r="Q24" i="83"/>
  <c r="R24" i="83"/>
  <c r="S24" i="83"/>
  <c r="T24" i="83"/>
  <c r="U24" i="83"/>
  <c r="V24" i="83"/>
  <c r="W24" i="83"/>
  <c r="X24" i="83"/>
  <c r="Y24" i="83"/>
  <c r="Z24" i="83"/>
  <c r="AA24" i="83"/>
  <c r="AB24" i="83"/>
  <c r="AC24" i="83"/>
  <c r="AD24" i="83"/>
  <c r="AE24" i="83"/>
  <c r="AF24" i="83"/>
  <c r="AG24" i="83"/>
  <c r="AH24" i="83"/>
  <c r="AI24" i="83"/>
  <c r="AJ24" i="83"/>
  <c r="AK24" i="83"/>
  <c r="AL24" i="83"/>
  <c r="AM24" i="83"/>
  <c r="AN24" i="83"/>
  <c r="AO24" i="83"/>
  <c r="AP24" i="83"/>
  <c r="AQ24" i="83"/>
  <c r="AR24" i="83"/>
  <c r="AS24" i="83"/>
  <c r="AT24" i="83"/>
  <c r="AU24" i="83"/>
  <c r="AV24" i="83"/>
  <c r="AW24" i="83"/>
  <c r="AX24" i="83"/>
  <c r="AY24" i="83"/>
  <c r="AZ24" i="83"/>
  <c r="B25" i="83"/>
  <c r="C25" i="83"/>
  <c r="D25" i="83"/>
  <c r="E25" i="83"/>
  <c r="F25" i="83"/>
  <c r="G25" i="83"/>
  <c r="H25" i="83"/>
  <c r="I25" i="83"/>
  <c r="J25" i="83"/>
  <c r="K25" i="83"/>
  <c r="L25" i="83"/>
  <c r="M25" i="83"/>
  <c r="N25" i="83"/>
  <c r="O25" i="83"/>
  <c r="Q25" i="83"/>
  <c r="R25" i="83"/>
  <c r="S25" i="83"/>
  <c r="T25" i="83"/>
  <c r="U25" i="83"/>
  <c r="V25" i="83"/>
  <c r="W25" i="83"/>
  <c r="X25" i="83"/>
  <c r="Y25" i="83"/>
  <c r="Z25" i="83"/>
  <c r="AA25" i="83"/>
  <c r="AB25" i="83"/>
  <c r="AC25" i="83"/>
  <c r="AD25" i="83"/>
  <c r="AE25" i="83"/>
  <c r="AF25" i="83"/>
  <c r="AG25" i="83"/>
  <c r="AH25" i="83"/>
  <c r="AI25" i="83"/>
  <c r="AJ25" i="83"/>
  <c r="AK25" i="83"/>
  <c r="AL25" i="83"/>
  <c r="AM25" i="83"/>
  <c r="AN25" i="83"/>
  <c r="AO25" i="83"/>
  <c r="AP25" i="83"/>
  <c r="AQ25" i="83"/>
  <c r="AR25" i="83"/>
  <c r="AS25" i="83"/>
  <c r="AT25" i="83"/>
  <c r="AU25" i="83"/>
  <c r="AV25" i="83"/>
  <c r="AW25" i="83"/>
  <c r="AX25" i="83"/>
  <c r="AY25" i="83"/>
  <c r="AZ25" i="83"/>
  <c r="B26" i="83"/>
  <c r="C26" i="83"/>
  <c r="D26" i="83"/>
  <c r="E26" i="83"/>
  <c r="F26" i="83"/>
  <c r="G26" i="83"/>
  <c r="H26" i="83"/>
  <c r="I26" i="83"/>
  <c r="J26" i="83"/>
  <c r="K26" i="83"/>
  <c r="L26" i="83"/>
  <c r="M26" i="83"/>
  <c r="N26" i="83"/>
  <c r="O26" i="83"/>
  <c r="Q26" i="83"/>
  <c r="R26" i="83"/>
  <c r="S26" i="83"/>
  <c r="T26" i="83"/>
  <c r="U26" i="83"/>
  <c r="V26" i="83"/>
  <c r="W26" i="83"/>
  <c r="X26" i="83"/>
  <c r="Y26" i="83"/>
  <c r="Z26" i="83"/>
  <c r="AA26" i="83"/>
  <c r="AB26" i="83"/>
  <c r="AC26" i="83"/>
  <c r="AD26" i="83"/>
  <c r="AE26" i="83"/>
  <c r="AF26" i="83"/>
  <c r="AG26" i="83"/>
  <c r="AH26" i="83"/>
  <c r="AI26" i="83"/>
  <c r="AJ26" i="83"/>
  <c r="AK26" i="83"/>
  <c r="AL26" i="83"/>
  <c r="AM26" i="83"/>
  <c r="AN26" i="83"/>
  <c r="AO26" i="83"/>
  <c r="AP26" i="83"/>
  <c r="AQ26" i="83"/>
  <c r="AR26" i="83"/>
  <c r="AS26" i="83"/>
  <c r="AT26" i="83"/>
  <c r="AU26" i="83"/>
  <c r="AV26" i="83"/>
  <c r="AW26" i="83"/>
  <c r="AX26" i="83"/>
  <c r="AY26" i="83"/>
  <c r="AZ26" i="83"/>
  <c r="B27" i="83"/>
  <c r="C27" i="83"/>
  <c r="D27" i="83"/>
  <c r="E27" i="83"/>
  <c r="F27" i="83"/>
  <c r="G27" i="83"/>
  <c r="H27" i="83"/>
  <c r="I27" i="83"/>
  <c r="J27" i="83"/>
  <c r="K27" i="83"/>
  <c r="L27" i="83"/>
  <c r="M27" i="83"/>
  <c r="N27" i="83"/>
  <c r="O27" i="83"/>
  <c r="Q27" i="83"/>
  <c r="R27" i="83"/>
  <c r="S27" i="83"/>
  <c r="T27" i="83"/>
  <c r="U27" i="83"/>
  <c r="V27" i="83"/>
  <c r="W27" i="83"/>
  <c r="X27" i="83"/>
  <c r="Y27" i="83"/>
  <c r="Z27" i="83"/>
  <c r="AA27" i="83"/>
  <c r="AB27" i="83"/>
  <c r="AC27" i="83"/>
  <c r="AD27" i="83"/>
  <c r="AE27" i="83"/>
  <c r="AF27" i="83"/>
  <c r="AG27" i="83"/>
  <c r="AH27" i="83"/>
  <c r="AI27" i="83"/>
  <c r="AJ27" i="83"/>
  <c r="AK27" i="83"/>
  <c r="AL27" i="83"/>
  <c r="AM27" i="83"/>
  <c r="AN27" i="83"/>
  <c r="AO27" i="83"/>
  <c r="AP27" i="83"/>
  <c r="AQ27" i="83"/>
  <c r="AR27" i="83"/>
  <c r="AS27" i="83"/>
  <c r="AT27" i="83"/>
  <c r="AU27" i="83"/>
  <c r="AV27" i="83"/>
  <c r="AW27" i="83"/>
  <c r="AX27" i="83"/>
  <c r="AY27" i="83"/>
  <c r="AZ27" i="83"/>
  <c r="B28" i="83"/>
  <c r="C28" i="83"/>
  <c r="D28" i="83"/>
  <c r="E28" i="83"/>
  <c r="F28" i="83"/>
  <c r="G28" i="83"/>
  <c r="H28" i="83"/>
  <c r="I28" i="83"/>
  <c r="J28" i="83"/>
  <c r="K28" i="83"/>
  <c r="L28" i="83"/>
  <c r="M28" i="83"/>
  <c r="N28" i="83"/>
  <c r="O28" i="83"/>
  <c r="Q28" i="83"/>
  <c r="R28" i="83"/>
  <c r="S28" i="83"/>
  <c r="T28" i="83"/>
  <c r="U28" i="83"/>
  <c r="V28" i="83"/>
  <c r="W28" i="83"/>
  <c r="X28" i="83"/>
  <c r="Y28" i="83"/>
  <c r="Z28" i="83"/>
  <c r="AA28" i="83"/>
  <c r="AB28" i="83"/>
  <c r="AC28" i="83"/>
  <c r="AD28" i="83"/>
  <c r="AE28" i="83"/>
  <c r="AF28" i="83"/>
  <c r="AG28" i="83"/>
  <c r="AH28" i="83"/>
  <c r="AI28" i="83"/>
  <c r="AJ28" i="83"/>
  <c r="AK28" i="83"/>
  <c r="AL28" i="83"/>
  <c r="AM28" i="83"/>
  <c r="AN28" i="83"/>
  <c r="AO28" i="83"/>
  <c r="AP28" i="83"/>
  <c r="AQ28" i="83"/>
  <c r="AR28" i="83"/>
  <c r="AS28" i="83"/>
  <c r="AT28" i="83"/>
  <c r="AU28" i="83"/>
  <c r="AV28" i="83"/>
  <c r="AW28" i="83"/>
  <c r="AX28" i="83"/>
  <c r="AY28" i="83"/>
  <c r="AZ28" i="83"/>
  <c r="B29" i="83"/>
  <c r="C29" i="83"/>
  <c r="D29" i="83"/>
  <c r="E29" i="83"/>
  <c r="F29" i="83"/>
  <c r="G29" i="83"/>
  <c r="H29" i="83"/>
  <c r="I29" i="83"/>
  <c r="J29" i="83"/>
  <c r="K29" i="83"/>
  <c r="L29" i="83"/>
  <c r="M29" i="83"/>
  <c r="N29" i="83"/>
  <c r="O29" i="83"/>
  <c r="Q29" i="83"/>
  <c r="R29" i="83"/>
  <c r="S29" i="83"/>
  <c r="T29" i="83"/>
  <c r="U29" i="83"/>
  <c r="V29" i="83"/>
  <c r="W29" i="83"/>
  <c r="X29" i="83"/>
  <c r="Y29" i="83"/>
  <c r="Z29" i="83"/>
  <c r="AA29" i="83"/>
  <c r="AB29" i="83"/>
  <c r="AC29" i="83"/>
  <c r="AD29" i="83"/>
  <c r="AE29" i="83"/>
  <c r="AF29" i="83"/>
  <c r="AG29" i="83"/>
  <c r="AH29" i="83"/>
  <c r="AI29" i="83"/>
  <c r="AJ29" i="83"/>
  <c r="AK29" i="83"/>
  <c r="AL29" i="83"/>
  <c r="AM29" i="83"/>
  <c r="AN29" i="83"/>
  <c r="AO29" i="83"/>
  <c r="AP29" i="83"/>
  <c r="AQ29" i="83"/>
  <c r="AR29" i="83"/>
  <c r="AS29" i="83"/>
  <c r="AT29" i="83"/>
  <c r="AU29" i="83"/>
  <c r="AV29" i="83"/>
  <c r="AW29" i="83"/>
  <c r="AX29" i="83"/>
  <c r="AY29" i="83"/>
  <c r="AZ29" i="83"/>
  <c r="B30" i="83"/>
  <c r="C30" i="83"/>
  <c r="D30" i="83"/>
  <c r="E30" i="83"/>
  <c r="F30" i="83"/>
  <c r="G30" i="83"/>
  <c r="H30" i="83"/>
  <c r="I30" i="83"/>
  <c r="J30" i="83"/>
  <c r="K30" i="83"/>
  <c r="L30" i="83"/>
  <c r="M30" i="83"/>
  <c r="N30" i="83"/>
  <c r="O30" i="83"/>
  <c r="Q30" i="83"/>
  <c r="R30" i="83"/>
  <c r="S30" i="83"/>
  <c r="T30" i="83"/>
  <c r="U30" i="83"/>
  <c r="V30" i="83"/>
  <c r="W30" i="83"/>
  <c r="X30" i="83"/>
  <c r="Y30" i="83"/>
  <c r="Z30" i="83"/>
  <c r="AA30" i="83"/>
  <c r="AB30" i="83"/>
  <c r="AC30" i="83"/>
  <c r="AD30" i="83"/>
  <c r="AE30" i="83"/>
  <c r="AF30" i="83"/>
  <c r="AG30" i="83"/>
  <c r="AH30" i="83"/>
  <c r="AI30" i="83"/>
  <c r="AJ30" i="83"/>
  <c r="AK30" i="83"/>
  <c r="AL30" i="83"/>
  <c r="AM30" i="83"/>
  <c r="AN30" i="83"/>
  <c r="AO30" i="83"/>
  <c r="AP30" i="83"/>
  <c r="AQ30" i="83"/>
  <c r="AR30" i="83"/>
  <c r="AS30" i="83"/>
  <c r="AT30" i="83"/>
  <c r="AU30" i="83"/>
  <c r="AV30" i="83"/>
  <c r="AW30" i="83"/>
  <c r="AX30" i="83"/>
  <c r="AY30" i="83"/>
  <c r="AZ30" i="83"/>
  <c r="B31" i="83"/>
  <c r="C31" i="83"/>
  <c r="D31" i="83"/>
  <c r="E31" i="83"/>
  <c r="F31" i="83"/>
  <c r="G31" i="83"/>
  <c r="H31" i="83"/>
  <c r="I31" i="83"/>
  <c r="J31" i="83"/>
  <c r="K31" i="83"/>
  <c r="L31" i="83"/>
  <c r="M31" i="83"/>
  <c r="N31" i="83"/>
  <c r="O31" i="83"/>
  <c r="Q31" i="83"/>
  <c r="R31" i="83"/>
  <c r="S31" i="83"/>
  <c r="T31" i="83"/>
  <c r="U31" i="83"/>
  <c r="V31" i="83"/>
  <c r="W31" i="83"/>
  <c r="X31" i="83"/>
  <c r="Y31" i="83"/>
  <c r="Z31" i="83"/>
  <c r="AA31" i="83"/>
  <c r="AB31" i="83"/>
  <c r="AC31" i="83"/>
  <c r="AD31" i="83"/>
  <c r="AE31" i="83"/>
  <c r="AF31" i="83"/>
  <c r="AG31" i="83"/>
  <c r="AH31" i="83"/>
  <c r="AI31" i="83"/>
  <c r="AJ31" i="83"/>
  <c r="AK31" i="83"/>
  <c r="AL31" i="83"/>
  <c r="AM31" i="83"/>
  <c r="AN31" i="83"/>
  <c r="AO31" i="83"/>
  <c r="AP31" i="83"/>
  <c r="AQ31" i="83"/>
  <c r="AR31" i="83"/>
  <c r="AS31" i="83"/>
  <c r="AT31" i="83"/>
  <c r="AU31" i="83"/>
  <c r="AV31" i="83"/>
  <c r="AW31" i="83"/>
  <c r="AX31" i="83"/>
  <c r="AY31" i="83"/>
  <c r="AZ31" i="83"/>
  <c r="B32" i="83"/>
  <c r="C32" i="83"/>
  <c r="D32" i="83"/>
  <c r="E32" i="83"/>
  <c r="F32" i="83"/>
  <c r="G32" i="83"/>
  <c r="H32" i="83"/>
  <c r="I32" i="83"/>
  <c r="J32" i="83"/>
  <c r="K32" i="83"/>
  <c r="L32" i="83"/>
  <c r="M32" i="83"/>
  <c r="N32" i="83"/>
  <c r="O32" i="83"/>
  <c r="Q32" i="83"/>
  <c r="R32" i="83"/>
  <c r="S32" i="83"/>
  <c r="T32" i="83"/>
  <c r="U32" i="83"/>
  <c r="V32" i="83"/>
  <c r="W32" i="83"/>
  <c r="X32" i="83"/>
  <c r="Y32" i="83"/>
  <c r="Z32" i="83"/>
  <c r="AA32" i="83"/>
  <c r="AB32" i="83"/>
  <c r="AC32" i="83"/>
  <c r="AD32" i="83"/>
  <c r="AE32" i="83"/>
  <c r="AF32" i="83"/>
  <c r="AG32" i="83"/>
  <c r="AH32" i="83"/>
  <c r="AI32" i="83"/>
  <c r="AJ32" i="83"/>
  <c r="AK32" i="83"/>
  <c r="AL32" i="83"/>
  <c r="AM32" i="83"/>
  <c r="AN32" i="83"/>
  <c r="AO32" i="83"/>
  <c r="AP32" i="83"/>
  <c r="AQ32" i="83"/>
  <c r="AR32" i="83"/>
  <c r="AS32" i="83"/>
  <c r="AT32" i="83"/>
  <c r="AU32" i="83"/>
  <c r="AV32" i="83"/>
  <c r="AW32" i="83"/>
  <c r="AX32" i="83"/>
  <c r="AY32" i="83"/>
  <c r="AZ32" i="83"/>
  <c r="B33" i="83"/>
  <c r="C33" i="83"/>
  <c r="D33" i="83"/>
  <c r="E33" i="83"/>
  <c r="F33" i="83"/>
  <c r="G33" i="83"/>
  <c r="H33" i="83"/>
  <c r="I33" i="83"/>
  <c r="J33" i="83"/>
  <c r="K33" i="83"/>
  <c r="L33" i="83"/>
  <c r="M33" i="83"/>
  <c r="N33" i="83"/>
  <c r="O33" i="83"/>
  <c r="Q33" i="83"/>
  <c r="R33" i="83"/>
  <c r="S33" i="83"/>
  <c r="T33" i="83"/>
  <c r="U33" i="83"/>
  <c r="V33" i="83"/>
  <c r="W33" i="83"/>
  <c r="X33" i="83"/>
  <c r="Y33" i="83"/>
  <c r="Z33" i="83"/>
  <c r="AA33" i="83"/>
  <c r="AB33" i="83"/>
  <c r="AC33" i="83"/>
  <c r="AD33" i="83"/>
  <c r="AE33" i="83"/>
  <c r="AF33" i="83"/>
  <c r="AG33" i="83"/>
  <c r="AH33" i="83"/>
  <c r="AI33" i="83"/>
  <c r="AJ33" i="83"/>
  <c r="AK33" i="83"/>
  <c r="AL33" i="83"/>
  <c r="AM33" i="83"/>
  <c r="AN33" i="83"/>
  <c r="AO33" i="83"/>
  <c r="AP33" i="83"/>
  <c r="AQ33" i="83"/>
  <c r="AR33" i="83"/>
  <c r="AS33" i="83"/>
  <c r="AT33" i="83"/>
  <c r="AU33" i="83"/>
  <c r="AV33" i="83"/>
  <c r="AW33" i="83"/>
  <c r="AX33" i="83"/>
  <c r="AY33" i="83"/>
  <c r="AZ33" i="83"/>
  <c r="B34" i="83"/>
  <c r="C34" i="83"/>
  <c r="D34" i="83"/>
  <c r="E34" i="83"/>
  <c r="F34" i="83"/>
  <c r="G34" i="83"/>
  <c r="H34" i="83"/>
  <c r="I34" i="83"/>
  <c r="J34" i="83"/>
  <c r="K34" i="83"/>
  <c r="L34" i="83"/>
  <c r="M34" i="83"/>
  <c r="N34" i="83"/>
  <c r="O34" i="83"/>
  <c r="Q34" i="83"/>
  <c r="R34" i="83"/>
  <c r="S34" i="83"/>
  <c r="T34" i="83"/>
  <c r="U34" i="83"/>
  <c r="V34" i="83"/>
  <c r="W34" i="83"/>
  <c r="X34" i="83"/>
  <c r="Y34" i="83"/>
  <c r="Z34" i="83"/>
  <c r="AA34" i="83"/>
  <c r="AB34" i="83"/>
  <c r="AC34" i="83"/>
  <c r="AD34" i="83"/>
  <c r="AE34" i="83"/>
  <c r="AF34" i="83"/>
  <c r="AG34" i="83"/>
  <c r="AH34" i="83"/>
  <c r="AI34" i="83"/>
  <c r="AJ34" i="83"/>
  <c r="AK34" i="83"/>
  <c r="AL34" i="83"/>
  <c r="AM34" i="83"/>
  <c r="AN34" i="83"/>
  <c r="AO34" i="83"/>
  <c r="AP34" i="83"/>
  <c r="AQ34" i="83"/>
  <c r="AR34" i="83"/>
  <c r="AS34" i="83"/>
  <c r="AT34" i="83"/>
  <c r="AU34" i="83"/>
  <c r="AV34" i="83"/>
  <c r="AW34" i="83"/>
  <c r="AX34" i="83"/>
  <c r="AY34" i="83"/>
  <c r="AZ34" i="83"/>
  <c r="B35" i="83"/>
  <c r="C35" i="83"/>
  <c r="D35" i="83"/>
  <c r="E35" i="83"/>
  <c r="F35" i="83"/>
  <c r="G35" i="83"/>
  <c r="H35" i="83"/>
  <c r="I35" i="83"/>
  <c r="J35" i="83"/>
  <c r="K35" i="83"/>
  <c r="L35" i="83"/>
  <c r="M35" i="83"/>
  <c r="N35" i="83"/>
  <c r="O35" i="83"/>
  <c r="Q35" i="83"/>
  <c r="R35" i="83"/>
  <c r="S35" i="83"/>
  <c r="T35" i="83"/>
  <c r="U35" i="83"/>
  <c r="V35" i="83"/>
  <c r="W35" i="83"/>
  <c r="X35" i="83"/>
  <c r="Y35" i="83"/>
  <c r="Z35" i="83"/>
  <c r="AA35" i="83"/>
  <c r="AB35" i="83"/>
  <c r="AC35" i="83"/>
  <c r="AD35" i="83"/>
  <c r="AE35" i="83"/>
  <c r="AF35" i="83"/>
  <c r="AG35" i="83"/>
  <c r="AH35" i="83"/>
  <c r="AI35" i="83"/>
  <c r="AJ35" i="83"/>
  <c r="AK35" i="83"/>
  <c r="AL35" i="83"/>
  <c r="AM35" i="83"/>
  <c r="AN35" i="83"/>
  <c r="AO35" i="83"/>
  <c r="AP35" i="83"/>
  <c r="AQ35" i="83"/>
  <c r="AR35" i="83"/>
  <c r="AS35" i="83"/>
  <c r="AT35" i="83"/>
  <c r="AU35" i="83"/>
  <c r="AV35" i="83"/>
  <c r="AW35" i="83"/>
  <c r="AX35" i="83"/>
  <c r="AY35" i="83"/>
  <c r="AZ35" i="83"/>
  <c r="B36" i="83"/>
  <c r="C36" i="83"/>
  <c r="D36" i="83"/>
  <c r="E36" i="83"/>
  <c r="F36" i="83"/>
  <c r="G36" i="83"/>
  <c r="H36" i="83"/>
  <c r="I36" i="83"/>
  <c r="J36" i="83"/>
  <c r="K36" i="83"/>
  <c r="L36" i="83"/>
  <c r="M36" i="83"/>
  <c r="N36" i="83"/>
  <c r="O36" i="83"/>
  <c r="Q36" i="83"/>
  <c r="R36" i="83"/>
  <c r="S36" i="83"/>
  <c r="T36" i="83"/>
  <c r="U36" i="83"/>
  <c r="V36" i="83"/>
  <c r="W36" i="83"/>
  <c r="X36" i="83"/>
  <c r="Y36" i="83"/>
  <c r="Z36" i="83"/>
  <c r="AA36" i="83"/>
  <c r="AB36" i="83"/>
  <c r="AC36" i="83"/>
  <c r="AD36" i="83"/>
  <c r="AE36" i="83"/>
  <c r="AF36" i="83"/>
  <c r="AG36" i="83"/>
  <c r="AH36" i="83"/>
  <c r="AI36" i="83"/>
  <c r="AJ36" i="83"/>
  <c r="AK36" i="83"/>
  <c r="AL36" i="83"/>
  <c r="AM36" i="83"/>
  <c r="AN36" i="83"/>
  <c r="AO36" i="83"/>
  <c r="AP36" i="83"/>
  <c r="AQ36" i="83"/>
  <c r="AR36" i="83"/>
  <c r="AS36" i="83"/>
  <c r="AT36" i="83"/>
  <c r="AU36" i="83"/>
  <c r="AV36" i="83"/>
  <c r="AW36" i="83"/>
  <c r="AX36" i="83"/>
  <c r="AY36" i="83"/>
  <c r="AZ36" i="83"/>
  <c r="B37" i="83"/>
  <c r="C37" i="83"/>
  <c r="D37" i="83"/>
  <c r="E37" i="83"/>
  <c r="F37" i="83"/>
  <c r="G37" i="83"/>
  <c r="H37" i="83"/>
  <c r="I37" i="83"/>
  <c r="J37" i="83"/>
  <c r="K37" i="83"/>
  <c r="L37" i="83"/>
  <c r="M37" i="83"/>
  <c r="N37" i="83"/>
  <c r="O37" i="83"/>
  <c r="Q37" i="83"/>
  <c r="R37" i="83"/>
  <c r="S37" i="83"/>
  <c r="T37" i="83"/>
  <c r="U37" i="83"/>
  <c r="V37" i="83"/>
  <c r="W37" i="83"/>
  <c r="X37" i="83"/>
  <c r="Y37" i="83"/>
  <c r="Z37" i="83"/>
  <c r="AA37" i="83"/>
  <c r="AB37" i="83"/>
  <c r="AC37" i="83"/>
  <c r="AD37" i="83"/>
  <c r="AE37" i="83"/>
  <c r="AF37" i="83"/>
  <c r="AG37" i="83"/>
  <c r="AH37" i="83"/>
  <c r="AI37" i="83"/>
  <c r="AJ37" i="83"/>
  <c r="AK37" i="83"/>
  <c r="AL37" i="83"/>
  <c r="AM37" i="83"/>
  <c r="AN37" i="83"/>
  <c r="AO37" i="83"/>
  <c r="AP37" i="83"/>
  <c r="AQ37" i="83"/>
  <c r="AR37" i="83"/>
  <c r="AS37" i="83"/>
  <c r="AT37" i="83"/>
  <c r="AU37" i="83"/>
  <c r="AV37" i="83"/>
  <c r="AW37" i="83"/>
  <c r="AX37" i="83"/>
  <c r="AY37" i="83"/>
  <c r="AZ37" i="83"/>
  <c r="B38" i="83"/>
  <c r="C38" i="83"/>
  <c r="D38" i="83"/>
  <c r="E38" i="83"/>
  <c r="F38" i="83"/>
  <c r="G38" i="83"/>
  <c r="H38" i="83"/>
  <c r="I38" i="83"/>
  <c r="J38" i="83"/>
  <c r="K38" i="83"/>
  <c r="L38" i="83"/>
  <c r="M38" i="83"/>
  <c r="N38" i="83"/>
  <c r="O38" i="83"/>
  <c r="Q38" i="83"/>
  <c r="R38" i="83"/>
  <c r="S38" i="83"/>
  <c r="T38" i="83"/>
  <c r="U38" i="83"/>
  <c r="V38" i="83"/>
  <c r="W38" i="83"/>
  <c r="X38" i="83"/>
  <c r="Y38" i="83"/>
  <c r="Z38" i="83"/>
  <c r="AA38" i="83"/>
  <c r="AB38" i="83"/>
  <c r="AC38" i="83"/>
  <c r="AD38" i="83"/>
  <c r="AE38" i="83"/>
  <c r="AF38" i="83"/>
  <c r="AG38" i="83"/>
  <c r="AH38" i="83"/>
  <c r="AI38" i="83"/>
  <c r="AJ38" i="83"/>
  <c r="AK38" i="83"/>
  <c r="AL38" i="83"/>
  <c r="AM38" i="83"/>
  <c r="AN38" i="83"/>
  <c r="AO38" i="83"/>
  <c r="AP38" i="83"/>
  <c r="AQ38" i="83"/>
  <c r="AR38" i="83"/>
  <c r="AS38" i="83"/>
  <c r="AT38" i="83"/>
  <c r="AU38" i="83"/>
  <c r="AV38" i="83"/>
  <c r="AW38" i="83"/>
  <c r="AX38" i="83"/>
  <c r="AY38" i="83"/>
  <c r="AZ38" i="83"/>
  <c r="B39" i="83"/>
  <c r="C39" i="83"/>
  <c r="D39" i="83"/>
  <c r="E39" i="83"/>
  <c r="F39" i="83"/>
  <c r="G39" i="83"/>
  <c r="H39" i="83"/>
  <c r="I39" i="83"/>
  <c r="J39" i="83"/>
  <c r="K39" i="83"/>
  <c r="L39" i="83"/>
  <c r="M39" i="83"/>
  <c r="N39" i="83"/>
  <c r="O39" i="83"/>
  <c r="Q39" i="83"/>
  <c r="R39" i="83"/>
  <c r="S39" i="83"/>
  <c r="T39" i="83"/>
  <c r="U39" i="83"/>
  <c r="V39" i="83"/>
  <c r="W39" i="83"/>
  <c r="X39" i="83"/>
  <c r="Y39" i="83"/>
  <c r="Z39" i="83"/>
  <c r="AA39" i="83"/>
  <c r="AB39" i="83"/>
  <c r="AC39" i="83"/>
  <c r="AD39" i="83"/>
  <c r="AE39" i="83"/>
  <c r="AF39" i="83"/>
  <c r="AG39" i="83"/>
  <c r="AH39" i="83"/>
  <c r="AI39" i="83"/>
  <c r="AJ39" i="83"/>
  <c r="AK39" i="83"/>
  <c r="AL39" i="83"/>
  <c r="AM39" i="83"/>
  <c r="AN39" i="83"/>
  <c r="AO39" i="83"/>
  <c r="AP39" i="83"/>
  <c r="AQ39" i="83"/>
  <c r="AR39" i="83"/>
  <c r="AS39" i="83"/>
  <c r="AT39" i="83"/>
  <c r="AU39" i="83"/>
  <c r="AV39" i="83"/>
  <c r="AW39" i="83"/>
  <c r="AX39" i="83"/>
  <c r="AY39" i="83"/>
  <c r="AZ39" i="83"/>
  <c r="B40" i="83"/>
  <c r="C40" i="83"/>
  <c r="D40" i="83"/>
  <c r="E40" i="83"/>
  <c r="F40" i="83"/>
  <c r="G40" i="83"/>
  <c r="H40" i="83"/>
  <c r="I40" i="83"/>
  <c r="J40" i="83"/>
  <c r="K40" i="83"/>
  <c r="L40" i="83"/>
  <c r="M40" i="83"/>
  <c r="N40" i="83"/>
  <c r="O40" i="83"/>
  <c r="Q40" i="83"/>
  <c r="R40" i="83"/>
  <c r="S40" i="83"/>
  <c r="T40" i="83"/>
  <c r="U40" i="83"/>
  <c r="V40" i="83"/>
  <c r="W40" i="83"/>
  <c r="X40" i="83"/>
  <c r="Y40" i="83"/>
  <c r="Z40" i="83"/>
  <c r="AA40" i="83"/>
  <c r="AB40" i="83"/>
  <c r="AC40" i="83"/>
  <c r="AD40" i="83"/>
  <c r="AE40" i="83"/>
  <c r="AF40" i="83"/>
  <c r="AG40" i="83"/>
  <c r="AH40" i="83"/>
  <c r="AI40" i="83"/>
  <c r="AJ40" i="83"/>
  <c r="AK40" i="83"/>
  <c r="AL40" i="83"/>
  <c r="AM40" i="83"/>
  <c r="AN40" i="83"/>
  <c r="AO40" i="83"/>
  <c r="AP40" i="83"/>
  <c r="AQ40" i="83"/>
  <c r="AR40" i="83"/>
  <c r="AS40" i="83"/>
  <c r="AT40" i="83"/>
  <c r="AU40" i="83"/>
  <c r="AV40" i="83"/>
  <c r="AW40" i="83"/>
  <c r="AX40" i="83"/>
  <c r="AY40" i="83"/>
  <c r="AZ40" i="83"/>
  <c r="B41" i="83"/>
  <c r="C41" i="83"/>
  <c r="D41" i="83"/>
  <c r="E41" i="83"/>
  <c r="F41" i="83"/>
  <c r="G41" i="83"/>
  <c r="H41" i="83"/>
  <c r="I41" i="83"/>
  <c r="J41" i="83"/>
  <c r="K41" i="83"/>
  <c r="L41" i="83"/>
  <c r="M41" i="83"/>
  <c r="N41" i="83"/>
  <c r="O41" i="83"/>
  <c r="Q41" i="83"/>
  <c r="R41" i="83"/>
  <c r="S41" i="83"/>
  <c r="T41" i="83"/>
  <c r="U41" i="83"/>
  <c r="V41" i="83"/>
  <c r="W41" i="83"/>
  <c r="X41" i="83"/>
  <c r="Y41" i="83"/>
  <c r="Z41" i="83"/>
  <c r="AA41" i="83"/>
  <c r="AB41" i="83"/>
  <c r="AC41" i="83"/>
  <c r="AD41" i="83"/>
  <c r="AE41" i="83"/>
  <c r="AF41" i="83"/>
  <c r="AG41" i="83"/>
  <c r="AH41" i="83"/>
  <c r="AI41" i="83"/>
  <c r="AJ41" i="83"/>
  <c r="AK41" i="83"/>
  <c r="AL41" i="83"/>
  <c r="AM41" i="83"/>
  <c r="AN41" i="83"/>
  <c r="AO41" i="83"/>
  <c r="AP41" i="83"/>
  <c r="AQ41" i="83"/>
  <c r="AR41" i="83"/>
  <c r="AS41" i="83"/>
  <c r="AT41" i="83"/>
  <c r="AU41" i="83"/>
  <c r="AV41" i="83"/>
  <c r="AW41" i="83"/>
  <c r="AX41" i="83"/>
  <c r="AY41" i="83"/>
  <c r="AZ41" i="83"/>
  <c r="B42" i="83"/>
  <c r="C42" i="83"/>
  <c r="D42" i="83"/>
  <c r="E42" i="83"/>
  <c r="F42" i="83"/>
  <c r="G42" i="83"/>
  <c r="H42" i="83"/>
  <c r="I42" i="83"/>
  <c r="J42" i="83"/>
  <c r="K42" i="83"/>
  <c r="L42" i="83"/>
  <c r="M42" i="83"/>
  <c r="N42" i="83"/>
  <c r="O42" i="83"/>
  <c r="Q42" i="83"/>
  <c r="R42" i="83"/>
  <c r="S42" i="83"/>
  <c r="T42" i="83"/>
  <c r="U42" i="83"/>
  <c r="V42" i="83"/>
  <c r="W42" i="83"/>
  <c r="X42" i="83"/>
  <c r="Y42" i="83"/>
  <c r="Z42" i="83"/>
  <c r="AA42" i="83"/>
  <c r="AB42" i="83"/>
  <c r="AC42" i="83"/>
  <c r="AD42" i="83"/>
  <c r="AE42" i="83"/>
  <c r="AF42" i="83"/>
  <c r="AG42" i="83"/>
  <c r="AH42" i="83"/>
  <c r="AI42" i="83"/>
  <c r="AJ42" i="83"/>
  <c r="AK42" i="83"/>
  <c r="AL42" i="83"/>
  <c r="AM42" i="83"/>
  <c r="AN42" i="83"/>
  <c r="AO42" i="83"/>
  <c r="AP42" i="83"/>
  <c r="AQ42" i="83"/>
  <c r="AR42" i="83"/>
  <c r="AS42" i="83"/>
  <c r="AT42" i="83"/>
  <c r="AU42" i="83"/>
  <c r="AV42" i="83"/>
  <c r="AW42" i="83"/>
  <c r="AX42" i="83"/>
  <c r="AY42" i="83"/>
  <c r="AZ42" i="83"/>
  <c r="B43" i="83"/>
  <c r="C43" i="83"/>
  <c r="D43" i="83"/>
  <c r="E43" i="83"/>
  <c r="F43" i="83"/>
  <c r="G43" i="83"/>
  <c r="H43" i="83"/>
  <c r="I43" i="83"/>
  <c r="J43" i="83"/>
  <c r="K43" i="83"/>
  <c r="L43" i="83"/>
  <c r="M43" i="83"/>
  <c r="N43" i="83"/>
  <c r="O43" i="83"/>
  <c r="Q43" i="83"/>
  <c r="R43" i="83"/>
  <c r="S43" i="83"/>
  <c r="T43" i="83"/>
  <c r="U43" i="83"/>
  <c r="V43" i="83"/>
  <c r="W43" i="83"/>
  <c r="X43" i="83"/>
  <c r="Y43" i="83"/>
  <c r="Z43" i="83"/>
  <c r="AA43" i="83"/>
  <c r="AB43" i="83"/>
  <c r="AC43" i="83"/>
  <c r="AD43" i="83"/>
  <c r="AE43" i="83"/>
  <c r="AF43" i="83"/>
  <c r="AG43" i="83"/>
  <c r="AH43" i="83"/>
  <c r="AI43" i="83"/>
  <c r="AJ43" i="83"/>
  <c r="AK43" i="83"/>
  <c r="AL43" i="83"/>
  <c r="AM43" i="83"/>
  <c r="AN43" i="83"/>
  <c r="AO43" i="83"/>
  <c r="AP43" i="83"/>
  <c r="AQ43" i="83"/>
  <c r="AR43" i="83"/>
  <c r="AS43" i="83"/>
  <c r="AT43" i="83"/>
  <c r="AU43" i="83"/>
  <c r="AV43" i="83"/>
  <c r="AW43" i="83"/>
  <c r="AX43" i="83"/>
  <c r="AY43" i="83"/>
  <c r="AZ43" i="83"/>
  <c r="B44" i="83"/>
  <c r="C44" i="83"/>
  <c r="D44" i="83"/>
  <c r="E44" i="83"/>
  <c r="F44" i="83"/>
  <c r="G44" i="83"/>
  <c r="H44" i="83"/>
  <c r="I44" i="83"/>
  <c r="J44" i="83"/>
  <c r="K44" i="83"/>
  <c r="L44" i="83"/>
  <c r="M44" i="83"/>
  <c r="N44" i="83"/>
  <c r="O44" i="83"/>
  <c r="Q44" i="83"/>
  <c r="R44" i="83"/>
  <c r="S44" i="83"/>
  <c r="T44" i="83"/>
  <c r="U44" i="83"/>
  <c r="V44" i="83"/>
  <c r="W44" i="83"/>
  <c r="X44" i="83"/>
  <c r="Y44" i="83"/>
  <c r="Z44" i="83"/>
  <c r="AA44" i="83"/>
  <c r="AB44" i="83"/>
  <c r="AC44" i="83"/>
  <c r="AD44" i="83"/>
  <c r="AE44" i="83"/>
  <c r="AF44" i="83"/>
  <c r="AG44" i="83"/>
  <c r="AH44" i="83"/>
  <c r="AI44" i="83"/>
  <c r="AJ44" i="83"/>
  <c r="AK44" i="83"/>
  <c r="AL44" i="83"/>
  <c r="AM44" i="83"/>
  <c r="AN44" i="83"/>
  <c r="AO44" i="83"/>
  <c r="AP44" i="83"/>
  <c r="AQ44" i="83"/>
  <c r="AR44" i="83"/>
  <c r="AS44" i="83"/>
  <c r="AT44" i="83"/>
  <c r="AU44" i="83"/>
  <c r="AV44" i="83"/>
  <c r="AW44" i="83"/>
  <c r="AX44" i="83"/>
  <c r="AY44" i="83"/>
  <c r="AZ44" i="83"/>
  <c r="B45" i="83"/>
  <c r="C45" i="83"/>
  <c r="D45" i="83"/>
  <c r="E45" i="83"/>
  <c r="F45" i="83"/>
  <c r="G45" i="83"/>
  <c r="H45" i="83"/>
  <c r="I45" i="83"/>
  <c r="J45" i="83"/>
  <c r="K45" i="83"/>
  <c r="L45" i="83"/>
  <c r="M45" i="83"/>
  <c r="N45" i="83"/>
  <c r="O45" i="83"/>
  <c r="Q45" i="83"/>
  <c r="R45" i="83"/>
  <c r="S45" i="83"/>
  <c r="T45" i="83"/>
  <c r="U45" i="83"/>
  <c r="V45" i="83"/>
  <c r="W45" i="83"/>
  <c r="X45" i="83"/>
  <c r="Y45" i="83"/>
  <c r="Z45" i="83"/>
  <c r="AA45" i="83"/>
  <c r="AB45" i="83"/>
  <c r="AC45" i="83"/>
  <c r="AD45" i="83"/>
  <c r="AE45" i="83"/>
  <c r="AF45" i="83"/>
  <c r="AG45" i="83"/>
  <c r="AH45" i="83"/>
  <c r="AI45" i="83"/>
  <c r="AJ45" i="83"/>
  <c r="AK45" i="83"/>
  <c r="AL45" i="83"/>
  <c r="AM45" i="83"/>
  <c r="AN45" i="83"/>
  <c r="AO45" i="83"/>
  <c r="AP45" i="83"/>
  <c r="AQ45" i="83"/>
  <c r="AR45" i="83"/>
  <c r="AS45" i="83"/>
  <c r="AT45" i="83"/>
  <c r="AU45" i="83"/>
  <c r="AV45" i="83"/>
  <c r="AW45" i="83"/>
  <c r="AX45" i="83"/>
  <c r="AY45" i="83"/>
  <c r="AZ45" i="83"/>
  <c r="B46" i="83"/>
  <c r="C46" i="83"/>
  <c r="D46" i="83"/>
  <c r="E46" i="83"/>
  <c r="F46" i="83"/>
  <c r="G46" i="83"/>
  <c r="H46" i="83"/>
  <c r="I46" i="83"/>
  <c r="J46" i="83"/>
  <c r="K46" i="83"/>
  <c r="L46" i="83"/>
  <c r="M46" i="83"/>
  <c r="N46" i="83"/>
  <c r="O46" i="83"/>
  <c r="Q46" i="83"/>
  <c r="R46" i="83"/>
  <c r="S46" i="83"/>
  <c r="T46" i="83"/>
  <c r="U46" i="83"/>
  <c r="V46" i="83"/>
  <c r="W46" i="83"/>
  <c r="X46" i="83"/>
  <c r="Y46" i="83"/>
  <c r="Z46" i="83"/>
  <c r="AA46" i="83"/>
  <c r="AB46" i="83"/>
  <c r="AC46" i="83"/>
  <c r="AD46" i="83"/>
  <c r="AE46" i="83"/>
  <c r="AF46" i="83"/>
  <c r="AG46" i="83"/>
  <c r="AH46" i="83"/>
  <c r="AI46" i="83"/>
  <c r="AJ46" i="83"/>
  <c r="AK46" i="83"/>
  <c r="AL46" i="83"/>
  <c r="AM46" i="83"/>
  <c r="AN46" i="83"/>
  <c r="AO46" i="83"/>
  <c r="AP46" i="83"/>
  <c r="AQ46" i="83"/>
  <c r="AR46" i="83"/>
  <c r="AS46" i="83"/>
  <c r="AT46" i="83"/>
  <c r="AU46" i="83"/>
  <c r="AV46" i="83"/>
  <c r="AW46" i="83"/>
  <c r="AX46" i="83"/>
  <c r="AY46" i="83"/>
  <c r="AZ46" i="83"/>
  <c r="B47" i="83"/>
  <c r="C47" i="83"/>
  <c r="D47" i="83"/>
  <c r="E47" i="83"/>
  <c r="F47" i="83"/>
  <c r="G47" i="83"/>
  <c r="H47" i="83"/>
  <c r="I47" i="83"/>
  <c r="J47" i="83"/>
  <c r="K47" i="83"/>
  <c r="L47" i="83"/>
  <c r="M47" i="83"/>
  <c r="N47" i="83"/>
  <c r="O47" i="83"/>
  <c r="Q47" i="83"/>
  <c r="R47" i="83"/>
  <c r="S47" i="83"/>
  <c r="T47" i="83"/>
  <c r="U47" i="83"/>
  <c r="V47" i="83"/>
  <c r="W47" i="83"/>
  <c r="X47" i="83"/>
  <c r="Y47" i="83"/>
  <c r="Z47" i="83"/>
  <c r="AA47" i="83"/>
  <c r="AB47" i="83"/>
  <c r="AC47" i="83"/>
  <c r="AD47" i="83"/>
  <c r="AE47" i="83"/>
  <c r="AF47" i="83"/>
  <c r="AG47" i="83"/>
  <c r="AH47" i="83"/>
  <c r="AI47" i="83"/>
  <c r="AJ47" i="83"/>
  <c r="AK47" i="83"/>
  <c r="AL47" i="83"/>
  <c r="AM47" i="83"/>
  <c r="AN47" i="83"/>
  <c r="AO47" i="83"/>
  <c r="AP47" i="83"/>
  <c r="AQ47" i="83"/>
  <c r="AR47" i="83"/>
  <c r="AS47" i="83"/>
  <c r="AT47" i="83"/>
  <c r="AU47" i="83"/>
  <c r="AV47" i="83"/>
  <c r="AW47" i="83"/>
  <c r="AX47" i="83"/>
  <c r="AY47" i="83"/>
  <c r="AZ47" i="83"/>
  <c r="B48" i="83"/>
  <c r="C48" i="83"/>
  <c r="D48" i="83"/>
  <c r="E48" i="83"/>
  <c r="F48" i="83"/>
  <c r="G48" i="83"/>
  <c r="H48" i="83"/>
  <c r="I48" i="83"/>
  <c r="J48" i="83"/>
  <c r="K48" i="83"/>
  <c r="L48" i="83"/>
  <c r="M48" i="83"/>
  <c r="N48" i="83"/>
  <c r="O48" i="83"/>
  <c r="Q48" i="83"/>
  <c r="R48" i="83"/>
  <c r="S48" i="83"/>
  <c r="T48" i="83"/>
  <c r="U48" i="83"/>
  <c r="V48" i="83"/>
  <c r="W48" i="83"/>
  <c r="X48" i="83"/>
  <c r="Y48" i="83"/>
  <c r="Z48" i="83"/>
  <c r="AA48" i="83"/>
  <c r="AB48" i="83"/>
  <c r="AC48" i="83"/>
  <c r="AD48" i="83"/>
  <c r="AE48" i="83"/>
  <c r="AF48" i="83"/>
  <c r="AG48" i="83"/>
  <c r="AH48" i="83"/>
  <c r="AI48" i="83"/>
  <c r="AJ48" i="83"/>
  <c r="AK48" i="83"/>
  <c r="AL48" i="83"/>
  <c r="AM48" i="83"/>
  <c r="AN48" i="83"/>
  <c r="AO48" i="83"/>
  <c r="AP48" i="83"/>
  <c r="AQ48" i="83"/>
  <c r="AR48" i="83"/>
  <c r="AS48" i="83"/>
  <c r="AT48" i="83"/>
  <c r="AU48" i="83"/>
  <c r="AV48" i="83"/>
  <c r="AW48" i="83"/>
  <c r="AX48" i="83"/>
  <c r="AY48" i="83"/>
  <c r="AZ48" i="83"/>
  <c r="B49" i="83"/>
  <c r="C49" i="83"/>
  <c r="D49" i="83"/>
  <c r="E49" i="83"/>
  <c r="F49" i="83"/>
  <c r="G49" i="83"/>
  <c r="H49" i="83"/>
  <c r="I49" i="83"/>
  <c r="J49" i="83"/>
  <c r="K49" i="83"/>
  <c r="L49" i="83"/>
  <c r="M49" i="83"/>
  <c r="N49" i="83"/>
  <c r="O49" i="83"/>
  <c r="Q49" i="83"/>
  <c r="R49" i="83"/>
  <c r="S49" i="83"/>
  <c r="T49" i="83"/>
  <c r="U49" i="83"/>
  <c r="V49" i="83"/>
  <c r="W49" i="83"/>
  <c r="X49" i="83"/>
  <c r="Y49" i="83"/>
  <c r="Z49" i="83"/>
  <c r="AA49" i="83"/>
  <c r="AB49" i="83"/>
  <c r="AC49" i="83"/>
  <c r="AD49" i="83"/>
  <c r="AE49" i="83"/>
  <c r="AF49" i="83"/>
  <c r="AG49" i="83"/>
  <c r="AH49" i="83"/>
  <c r="AI49" i="83"/>
  <c r="AJ49" i="83"/>
  <c r="AK49" i="83"/>
  <c r="AL49" i="83"/>
  <c r="AM49" i="83"/>
  <c r="AN49" i="83"/>
  <c r="AO49" i="83"/>
  <c r="AP49" i="83"/>
  <c r="AQ49" i="83"/>
  <c r="AR49" i="83"/>
  <c r="AS49" i="83"/>
  <c r="AT49" i="83"/>
  <c r="AU49" i="83"/>
  <c r="AV49" i="83"/>
  <c r="AW49" i="83"/>
  <c r="AX49" i="83"/>
  <c r="AY49" i="83"/>
  <c r="AZ49" i="83"/>
  <c r="B50" i="83"/>
  <c r="C50" i="83"/>
  <c r="D50" i="83"/>
  <c r="E50" i="83"/>
  <c r="F50" i="83"/>
  <c r="G50" i="83"/>
  <c r="H50" i="83"/>
  <c r="I50" i="83"/>
  <c r="J50" i="83"/>
  <c r="K50" i="83"/>
  <c r="L50" i="83"/>
  <c r="M50" i="83"/>
  <c r="N50" i="83"/>
  <c r="O50" i="83"/>
  <c r="Q50" i="83"/>
  <c r="R50" i="83"/>
  <c r="S50" i="83"/>
  <c r="T50" i="83"/>
  <c r="U50" i="83"/>
  <c r="V50" i="83"/>
  <c r="W50" i="83"/>
  <c r="X50" i="83"/>
  <c r="Y50" i="83"/>
  <c r="Z50" i="83"/>
  <c r="AA50" i="83"/>
  <c r="AB50" i="83"/>
  <c r="AC50" i="83"/>
  <c r="AD50" i="83"/>
  <c r="AE50" i="83"/>
  <c r="AF50" i="83"/>
  <c r="AG50" i="83"/>
  <c r="AH50" i="83"/>
  <c r="AI50" i="83"/>
  <c r="AJ50" i="83"/>
  <c r="AK50" i="83"/>
  <c r="AL50" i="83"/>
  <c r="AM50" i="83"/>
  <c r="AN50" i="83"/>
  <c r="AO50" i="83"/>
  <c r="AP50" i="83"/>
  <c r="AQ50" i="83"/>
  <c r="AR50" i="83"/>
  <c r="AS50" i="83"/>
  <c r="AT50" i="83"/>
  <c r="AU50" i="83"/>
  <c r="AV50" i="83"/>
  <c r="AW50" i="83"/>
  <c r="AX50" i="83"/>
  <c r="AY50" i="83"/>
  <c r="AZ50" i="83"/>
  <c r="B51" i="83"/>
  <c r="C51" i="83"/>
  <c r="D51" i="83"/>
  <c r="E51" i="83"/>
  <c r="F51" i="83"/>
  <c r="G51" i="83"/>
  <c r="H51" i="83"/>
  <c r="I51" i="83"/>
  <c r="J51" i="83"/>
  <c r="K51" i="83"/>
  <c r="L51" i="83"/>
  <c r="M51" i="83"/>
  <c r="N51" i="83"/>
  <c r="O51" i="83"/>
  <c r="Q51" i="83"/>
  <c r="R51" i="83"/>
  <c r="S51" i="83"/>
  <c r="T51" i="83"/>
  <c r="U51" i="83"/>
  <c r="V51" i="83"/>
  <c r="W51" i="83"/>
  <c r="X51" i="83"/>
  <c r="Y51" i="83"/>
  <c r="Z51" i="83"/>
  <c r="AA51" i="83"/>
  <c r="AB51" i="83"/>
  <c r="AC51" i="83"/>
  <c r="AD51" i="83"/>
  <c r="AE51" i="83"/>
  <c r="AF51" i="83"/>
  <c r="AG51" i="83"/>
  <c r="AH51" i="83"/>
  <c r="AI51" i="83"/>
  <c r="AJ51" i="83"/>
  <c r="AK51" i="83"/>
  <c r="AL51" i="83"/>
  <c r="AM51" i="83"/>
  <c r="AN51" i="83"/>
  <c r="AO51" i="83"/>
  <c r="AP51" i="83"/>
  <c r="AQ51" i="83"/>
  <c r="AR51" i="83"/>
  <c r="AS51" i="83"/>
  <c r="AT51" i="83"/>
  <c r="AU51" i="83"/>
  <c r="AV51" i="83"/>
  <c r="AW51" i="83"/>
  <c r="AX51" i="83"/>
  <c r="AY51" i="83"/>
  <c r="AZ51" i="83"/>
  <c r="B52" i="83"/>
  <c r="C52" i="83"/>
  <c r="D52" i="83"/>
  <c r="E52" i="83"/>
  <c r="F52" i="83"/>
  <c r="G52" i="83"/>
  <c r="H52" i="83"/>
  <c r="I52" i="83"/>
  <c r="J52" i="83"/>
  <c r="K52" i="83"/>
  <c r="L52" i="83"/>
  <c r="M52" i="83"/>
  <c r="N52" i="83"/>
  <c r="O52" i="83"/>
  <c r="Q52" i="83"/>
  <c r="R52" i="83"/>
  <c r="S52" i="83"/>
  <c r="T52" i="83"/>
  <c r="U52" i="83"/>
  <c r="V52" i="83"/>
  <c r="W52" i="83"/>
  <c r="X52" i="83"/>
  <c r="Y52" i="83"/>
  <c r="Z52" i="83"/>
  <c r="AA52" i="83"/>
  <c r="AB52" i="83"/>
  <c r="AC52" i="83"/>
  <c r="AD52" i="83"/>
  <c r="AE52" i="83"/>
  <c r="AF52" i="83"/>
  <c r="AG52" i="83"/>
  <c r="AH52" i="83"/>
  <c r="AI52" i="83"/>
  <c r="AJ52" i="83"/>
  <c r="AK52" i="83"/>
  <c r="AL52" i="83"/>
  <c r="AM52" i="83"/>
  <c r="AN52" i="83"/>
  <c r="AO52" i="83"/>
  <c r="AP52" i="83"/>
  <c r="AQ52" i="83"/>
  <c r="AR52" i="83"/>
  <c r="AS52" i="83"/>
  <c r="AT52" i="83"/>
  <c r="AU52" i="83"/>
  <c r="AV52" i="83"/>
  <c r="AW52" i="83"/>
  <c r="AX52" i="83"/>
  <c r="AY52" i="83"/>
  <c r="AZ52" i="83"/>
  <c r="B53" i="83"/>
  <c r="C53" i="83"/>
  <c r="D53" i="83"/>
  <c r="E53" i="83"/>
  <c r="F53" i="83"/>
  <c r="G53" i="83"/>
  <c r="H53" i="83"/>
  <c r="I53" i="83"/>
  <c r="J53" i="83"/>
  <c r="K53" i="83"/>
  <c r="L53" i="83"/>
  <c r="M53" i="83"/>
  <c r="N53" i="83"/>
  <c r="O53" i="83"/>
  <c r="Q53" i="83"/>
  <c r="R53" i="83"/>
  <c r="S53" i="83"/>
  <c r="T53" i="83"/>
  <c r="U53" i="83"/>
  <c r="V53" i="83"/>
  <c r="W53" i="83"/>
  <c r="X53" i="83"/>
  <c r="Y53" i="83"/>
  <c r="Z53" i="83"/>
  <c r="AA53" i="83"/>
  <c r="AB53" i="83"/>
  <c r="AC53" i="83"/>
  <c r="AD53" i="83"/>
  <c r="AE53" i="83"/>
  <c r="AF53" i="83"/>
  <c r="AG53" i="83"/>
  <c r="AH53" i="83"/>
  <c r="AI53" i="83"/>
  <c r="AJ53" i="83"/>
  <c r="AK53" i="83"/>
  <c r="AL53" i="83"/>
  <c r="AM53" i="83"/>
  <c r="AN53" i="83"/>
  <c r="AO53" i="83"/>
  <c r="AP53" i="83"/>
  <c r="AQ53" i="83"/>
  <c r="AR53" i="83"/>
  <c r="AS53" i="83"/>
  <c r="AT53" i="83"/>
  <c r="AU53" i="83"/>
  <c r="AV53" i="83"/>
  <c r="AW53" i="83"/>
  <c r="AX53" i="83"/>
  <c r="AY53" i="83"/>
  <c r="AZ53" i="83"/>
  <c r="B54" i="83"/>
  <c r="C54" i="83"/>
  <c r="D54" i="83"/>
  <c r="E54" i="83"/>
  <c r="F54" i="83"/>
  <c r="G54" i="83"/>
  <c r="H54" i="83"/>
  <c r="I54" i="83"/>
  <c r="J54" i="83"/>
  <c r="K54" i="83"/>
  <c r="L54" i="83"/>
  <c r="M54" i="83"/>
  <c r="N54" i="83"/>
  <c r="O54" i="83"/>
  <c r="Q54" i="83"/>
  <c r="R54" i="83"/>
  <c r="S54" i="83"/>
  <c r="T54" i="83"/>
  <c r="U54" i="83"/>
  <c r="V54" i="83"/>
  <c r="W54" i="83"/>
  <c r="X54" i="83"/>
  <c r="Y54" i="83"/>
  <c r="Z54" i="83"/>
  <c r="AA54" i="83"/>
  <c r="AB54" i="83"/>
  <c r="AC54" i="83"/>
  <c r="AD54" i="83"/>
  <c r="AE54" i="83"/>
  <c r="AF54" i="83"/>
  <c r="AG54" i="83"/>
  <c r="AH54" i="83"/>
  <c r="AI54" i="83"/>
  <c r="AJ54" i="83"/>
  <c r="AK54" i="83"/>
  <c r="AL54" i="83"/>
  <c r="AM54" i="83"/>
  <c r="AN54" i="83"/>
  <c r="AO54" i="83"/>
  <c r="AP54" i="83"/>
  <c r="AQ54" i="83"/>
  <c r="AR54" i="83"/>
  <c r="AS54" i="83"/>
  <c r="AT54" i="83"/>
  <c r="AU54" i="83"/>
  <c r="AV54" i="83"/>
  <c r="AW54" i="83"/>
  <c r="AX54" i="83"/>
  <c r="AY54" i="83"/>
  <c r="AZ54" i="83"/>
  <c r="B55" i="83"/>
  <c r="C55" i="83"/>
  <c r="D55" i="83"/>
  <c r="E55" i="83"/>
  <c r="F55" i="83"/>
  <c r="G55" i="83"/>
  <c r="H55" i="83"/>
  <c r="I55" i="83"/>
  <c r="J55" i="83"/>
  <c r="K55" i="83"/>
  <c r="L55" i="83"/>
  <c r="M55" i="83"/>
  <c r="N55" i="83"/>
  <c r="O55" i="83"/>
  <c r="Q55" i="83"/>
  <c r="R55" i="83"/>
  <c r="S55" i="83"/>
  <c r="T55" i="83"/>
  <c r="U55" i="83"/>
  <c r="V55" i="83"/>
  <c r="W55" i="83"/>
  <c r="X55" i="83"/>
  <c r="Y55" i="83"/>
  <c r="Z55" i="83"/>
  <c r="AA55" i="83"/>
  <c r="AB55" i="83"/>
  <c r="AC55" i="83"/>
  <c r="AD55" i="83"/>
  <c r="AE55" i="83"/>
  <c r="AF55" i="83"/>
  <c r="AG55" i="83"/>
  <c r="AH55" i="83"/>
  <c r="AI55" i="83"/>
  <c r="AJ55" i="83"/>
  <c r="AK55" i="83"/>
  <c r="AL55" i="83"/>
  <c r="AM55" i="83"/>
  <c r="AN55" i="83"/>
  <c r="AO55" i="83"/>
  <c r="AP55" i="83"/>
  <c r="AQ55" i="83"/>
  <c r="AR55" i="83"/>
  <c r="AS55" i="83"/>
  <c r="AT55" i="83"/>
  <c r="AU55" i="83"/>
  <c r="AV55" i="83"/>
  <c r="AW55" i="83"/>
  <c r="AX55" i="83"/>
  <c r="AY55" i="83"/>
  <c r="AZ55" i="83"/>
  <c r="B56" i="83"/>
  <c r="C56" i="83"/>
  <c r="D56" i="83"/>
  <c r="E56" i="83"/>
  <c r="F56" i="83"/>
  <c r="G56" i="83"/>
  <c r="H56" i="83"/>
  <c r="I56" i="83"/>
  <c r="J56" i="83"/>
  <c r="K56" i="83"/>
  <c r="L56" i="83"/>
  <c r="M56" i="83"/>
  <c r="N56" i="83"/>
  <c r="O56" i="83"/>
  <c r="Q56" i="83"/>
  <c r="R56" i="83"/>
  <c r="S56" i="83"/>
  <c r="T56" i="83"/>
  <c r="U56" i="83"/>
  <c r="V56" i="83"/>
  <c r="W56" i="83"/>
  <c r="X56" i="83"/>
  <c r="Y56" i="83"/>
  <c r="Z56" i="83"/>
  <c r="AA56" i="83"/>
  <c r="AB56" i="83"/>
  <c r="AC56" i="83"/>
  <c r="AD56" i="83"/>
  <c r="AE56" i="83"/>
  <c r="AF56" i="83"/>
  <c r="AG56" i="83"/>
  <c r="AH56" i="83"/>
  <c r="AI56" i="83"/>
  <c r="AJ56" i="83"/>
  <c r="AK56" i="83"/>
  <c r="AL56" i="83"/>
  <c r="AM56" i="83"/>
  <c r="AN56" i="83"/>
  <c r="AO56" i="83"/>
  <c r="AP56" i="83"/>
  <c r="AQ56" i="83"/>
  <c r="AR56" i="83"/>
  <c r="AS56" i="83"/>
  <c r="AT56" i="83"/>
  <c r="AU56" i="83"/>
  <c r="AV56" i="83"/>
  <c r="AW56" i="83"/>
  <c r="AX56" i="83"/>
  <c r="AY56" i="83"/>
  <c r="AZ56" i="83"/>
  <c r="B57" i="83"/>
  <c r="C57" i="83"/>
  <c r="D57" i="83"/>
  <c r="E57" i="83"/>
  <c r="F57" i="83"/>
  <c r="G57" i="83"/>
  <c r="H57" i="83"/>
  <c r="I57" i="83"/>
  <c r="J57" i="83"/>
  <c r="K57" i="83"/>
  <c r="L57" i="83"/>
  <c r="M57" i="83"/>
  <c r="N57" i="83"/>
  <c r="O57" i="83"/>
  <c r="Q57" i="83"/>
  <c r="R57" i="83"/>
  <c r="S57" i="83"/>
  <c r="T57" i="83"/>
  <c r="U57" i="83"/>
  <c r="V57" i="83"/>
  <c r="W57" i="83"/>
  <c r="X57" i="83"/>
  <c r="Y57" i="83"/>
  <c r="Z57" i="83"/>
  <c r="AA57" i="83"/>
  <c r="AB57" i="83"/>
  <c r="AC57" i="83"/>
  <c r="AD57" i="83"/>
  <c r="AE57" i="83"/>
  <c r="AF57" i="83"/>
  <c r="AG57" i="83"/>
  <c r="AH57" i="83"/>
  <c r="AI57" i="83"/>
  <c r="AJ57" i="83"/>
  <c r="AK57" i="83"/>
  <c r="AL57" i="83"/>
  <c r="AM57" i="83"/>
  <c r="AN57" i="83"/>
  <c r="AO57" i="83"/>
  <c r="AP57" i="83"/>
  <c r="AQ57" i="83"/>
  <c r="AR57" i="83"/>
  <c r="AS57" i="83"/>
  <c r="AT57" i="83"/>
  <c r="AU57" i="83"/>
  <c r="AV57" i="83"/>
  <c r="AW57" i="83"/>
  <c r="AX57" i="83"/>
  <c r="AY57" i="83"/>
  <c r="AZ57" i="83"/>
  <c r="B58" i="83"/>
  <c r="C58" i="83"/>
  <c r="D58" i="83"/>
  <c r="E58" i="83"/>
  <c r="F58" i="83"/>
  <c r="G58" i="83"/>
  <c r="H58" i="83"/>
  <c r="I58" i="83"/>
  <c r="J58" i="83"/>
  <c r="K58" i="83"/>
  <c r="L58" i="83"/>
  <c r="M58" i="83"/>
  <c r="N58" i="83"/>
  <c r="O58" i="83"/>
  <c r="Q58" i="83"/>
  <c r="R58" i="83"/>
  <c r="S58" i="83"/>
  <c r="T58" i="83"/>
  <c r="U58" i="83"/>
  <c r="V58" i="83"/>
  <c r="W58" i="83"/>
  <c r="X58" i="83"/>
  <c r="Y58" i="83"/>
  <c r="Z58" i="83"/>
  <c r="AA58" i="83"/>
  <c r="AB58" i="83"/>
  <c r="AC58" i="83"/>
  <c r="AD58" i="83"/>
  <c r="AE58" i="83"/>
  <c r="AF58" i="83"/>
  <c r="AG58" i="83"/>
  <c r="AH58" i="83"/>
  <c r="AI58" i="83"/>
  <c r="AJ58" i="83"/>
  <c r="AK58" i="83"/>
  <c r="AL58" i="83"/>
  <c r="AM58" i="83"/>
  <c r="AN58" i="83"/>
  <c r="AO58" i="83"/>
  <c r="AP58" i="83"/>
  <c r="AQ58" i="83"/>
  <c r="AR58" i="83"/>
  <c r="AS58" i="83"/>
  <c r="AT58" i="83"/>
  <c r="AU58" i="83"/>
  <c r="AV58" i="83"/>
  <c r="AW58" i="83"/>
  <c r="AX58" i="83"/>
  <c r="AY58" i="83"/>
  <c r="AZ58" i="83"/>
  <c r="B59" i="83"/>
  <c r="C59" i="83"/>
  <c r="D59" i="83"/>
  <c r="E59" i="83"/>
  <c r="F59" i="83"/>
  <c r="G59" i="83"/>
  <c r="H59" i="83"/>
  <c r="I59" i="83"/>
  <c r="J59" i="83"/>
  <c r="K59" i="83"/>
  <c r="L59" i="83"/>
  <c r="M59" i="83"/>
  <c r="N59" i="83"/>
  <c r="O59" i="83"/>
  <c r="Q59" i="83"/>
  <c r="R59" i="83"/>
  <c r="S59" i="83"/>
  <c r="T59" i="83"/>
  <c r="U59" i="83"/>
  <c r="V59" i="83"/>
  <c r="W59" i="83"/>
  <c r="X59" i="83"/>
  <c r="Y59" i="83"/>
  <c r="Z59" i="83"/>
  <c r="AA59" i="83"/>
  <c r="AB59" i="83"/>
  <c r="AC59" i="83"/>
  <c r="AD59" i="83"/>
  <c r="AE59" i="83"/>
  <c r="AF59" i="83"/>
  <c r="AG59" i="83"/>
  <c r="AH59" i="83"/>
  <c r="AI59" i="83"/>
  <c r="AJ59" i="83"/>
  <c r="AK59" i="83"/>
  <c r="AL59" i="83"/>
  <c r="AM59" i="83"/>
  <c r="AN59" i="83"/>
  <c r="AO59" i="83"/>
  <c r="AP59" i="83"/>
  <c r="AQ59" i="83"/>
  <c r="AR59" i="83"/>
  <c r="AS59" i="83"/>
  <c r="AT59" i="83"/>
  <c r="AU59" i="83"/>
  <c r="AV59" i="83"/>
  <c r="AW59" i="83"/>
  <c r="AX59" i="83"/>
  <c r="AY59" i="83"/>
  <c r="AZ59" i="83"/>
  <c r="B60" i="83"/>
  <c r="C60" i="83"/>
  <c r="D60" i="83"/>
  <c r="E60" i="83"/>
  <c r="F60" i="83"/>
  <c r="G60" i="83"/>
  <c r="H60" i="83"/>
  <c r="I60" i="83"/>
  <c r="J60" i="83"/>
  <c r="K60" i="83"/>
  <c r="L60" i="83"/>
  <c r="M60" i="83"/>
  <c r="N60" i="83"/>
  <c r="O60" i="83"/>
  <c r="Q60" i="83"/>
  <c r="R60" i="83"/>
  <c r="S60" i="83"/>
  <c r="T60" i="83"/>
  <c r="U60" i="83"/>
  <c r="V60" i="83"/>
  <c r="W60" i="83"/>
  <c r="X60" i="83"/>
  <c r="Y60" i="83"/>
  <c r="Z60" i="83"/>
  <c r="AA60" i="83"/>
  <c r="AB60" i="83"/>
  <c r="AC60" i="83"/>
  <c r="AD60" i="83"/>
  <c r="AE60" i="83"/>
  <c r="AF60" i="83"/>
  <c r="AG60" i="83"/>
  <c r="AH60" i="83"/>
  <c r="AI60" i="83"/>
  <c r="AJ60" i="83"/>
  <c r="AK60" i="83"/>
  <c r="AL60" i="83"/>
  <c r="AM60" i="83"/>
  <c r="AN60" i="83"/>
  <c r="AO60" i="83"/>
  <c r="AP60" i="83"/>
  <c r="AQ60" i="83"/>
  <c r="AR60" i="83"/>
  <c r="AS60" i="83"/>
  <c r="AT60" i="83"/>
  <c r="AU60" i="83"/>
  <c r="AV60" i="83"/>
  <c r="AW60" i="83"/>
  <c r="AX60" i="83"/>
  <c r="AY60" i="83"/>
  <c r="AZ60" i="83"/>
  <c r="B61" i="83"/>
  <c r="C61" i="83"/>
  <c r="D61" i="83"/>
  <c r="E61" i="83"/>
  <c r="F61" i="83"/>
  <c r="G61" i="83"/>
  <c r="H61" i="83"/>
  <c r="I61" i="83"/>
  <c r="J61" i="83"/>
  <c r="K61" i="83"/>
  <c r="L61" i="83"/>
  <c r="M61" i="83"/>
  <c r="N61" i="83"/>
  <c r="O61" i="83"/>
  <c r="Q61" i="83"/>
  <c r="R61" i="83"/>
  <c r="S61" i="83"/>
  <c r="T61" i="83"/>
  <c r="U61" i="83"/>
  <c r="V61" i="83"/>
  <c r="W61" i="83"/>
  <c r="X61" i="83"/>
  <c r="Y61" i="83"/>
  <c r="Z61" i="83"/>
  <c r="AA61" i="83"/>
  <c r="AB61" i="83"/>
  <c r="AC61" i="83"/>
  <c r="AD61" i="83"/>
  <c r="AE61" i="83"/>
  <c r="AF61" i="83"/>
  <c r="AG61" i="83"/>
  <c r="AH61" i="83"/>
  <c r="AI61" i="83"/>
  <c r="AJ61" i="83"/>
  <c r="AK61" i="83"/>
  <c r="AL61" i="83"/>
  <c r="AM61" i="83"/>
  <c r="AN61" i="83"/>
  <c r="AO61" i="83"/>
  <c r="AP61" i="83"/>
  <c r="AQ61" i="83"/>
  <c r="AR61" i="83"/>
  <c r="AS61" i="83"/>
  <c r="AT61" i="83"/>
  <c r="AU61" i="83"/>
  <c r="AV61" i="83"/>
  <c r="AW61" i="83"/>
  <c r="AX61" i="83"/>
  <c r="AY61" i="83"/>
  <c r="AZ61" i="83"/>
  <c r="B62" i="83"/>
  <c r="C62" i="83"/>
  <c r="D62" i="83"/>
  <c r="E62" i="83"/>
  <c r="F62" i="83"/>
  <c r="G62" i="83"/>
  <c r="H62" i="83"/>
  <c r="I62" i="83"/>
  <c r="J62" i="83"/>
  <c r="K62" i="83"/>
  <c r="L62" i="83"/>
  <c r="M62" i="83"/>
  <c r="N62" i="83"/>
  <c r="O62" i="83"/>
  <c r="Q62" i="83"/>
  <c r="R62" i="83"/>
  <c r="S62" i="83"/>
  <c r="T62" i="83"/>
  <c r="U62" i="83"/>
  <c r="V62" i="83"/>
  <c r="W62" i="83"/>
  <c r="X62" i="83"/>
  <c r="Y62" i="83"/>
  <c r="Z62" i="83"/>
  <c r="AA62" i="83"/>
  <c r="AB62" i="83"/>
  <c r="AC62" i="83"/>
  <c r="AD62" i="83"/>
  <c r="AE62" i="83"/>
  <c r="AF62" i="83"/>
  <c r="AG62" i="83"/>
  <c r="AH62" i="83"/>
  <c r="AI62" i="83"/>
  <c r="AJ62" i="83"/>
  <c r="AK62" i="83"/>
  <c r="AL62" i="83"/>
  <c r="AM62" i="83"/>
  <c r="AN62" i="83"/>
  <c r="AO62" i="83"/>
  <c r="AP62" i="83"/>
  <c r="AQ62" i="83"/>
  <c r="AR62" i="83"/>
  <c r="AS62" i="83"/>
  <c r="AT62" i="83"/>
  <c r="AU62" i="83"/>
  <c r="AV62" i="83"/>
  <c r="AW62" i="83"/>
  <c r="AX62" i="83"/>
  <c r="AY62" i="83"/>
  <c r="AZ62" i="83"/>
  <c r="B63" i="83"/>
  <c r="C63" i="83"/>
  <c r="D63" i="83"/>
  <c r="E63" i="83"/>
  <c r="F63" i="83"/>
  <c r="G63" i="83"/>
  <c r="H63" i="83"/>
  <c r="I63" i="83"/>
  <c r="J63" i="83"/>
  <c r="K63" i="83"/>
  <c r="L63" i="83"/>
  <c r="M63" i="83"/>
  <c r="N63" i="83"/>
  <c r="O63" i="83"/>
  <c r="Q63" i="83"/>
  <c r="R63" i="83"/>
  <c r="S63" i="83"/>
  <c r="T63" i="83"/>
  <c r="U63" i="83"/>
  <c r="V63" i="83"/>
  <c r="W63" i="83"/>
  <c r="X63" i="83"/>
  <c r="Y63" i="83"/>
  <c r="Z63" i="83"/>
  <c r="AA63" i="83"/>
  <c r="AB63" i="83"/>
  <c r="AC63" i="83"/>
  <c r="AD63" i="83"/>
  <c r="AE63" i="83"/>
  <c r="AF63" i="83"/>
  <c r="AG63" i="83"/>
  <c r="AH63" i="83"/>
  <c r="AI63" i="83"/>
  <c r="AJ63" i="83"/>
  <c r="AK63" i="83"/>
  <c r="AL63" i="83"/>
  <c r="AM63" i="83"/>
  <c r="AN63" i="83"/>
  <c r="AO63" i="83"/>
  <c r="AP63" i="83"/>
  <c r="AQ63" i="83"/>
  <c r="AR63" i="83"/>
  <c r="AS63" i="83"/>
  <c r="AT63" i="83"/>
  <c r="AU63" i="83"/>
  <c r="AV63" i="83"/>
  <c r="AW63" i="83"/>
  <c r="AX63" i="83"/>
  <c r="AY63" i="83"/>
  <c r="AZ63" i="83"/>
  <c r="B64" i="83"/>
  <c r="C64" i="83"/>
  <c r="D64" i="83"/>
  <c r="E64" i="83"/>
  <c r="F64" i="83"/>
  <c r="G64" i="83"/>
  <c r="H64" i="83"/>
  <c r="I64" i="83"/>
  <c r="J64" i="83"/>
  <c r="K64" i="83"/>
  <c r="L64" i="83"/>
  <c r="M64" i="83"/>
  <c r="N64" i="83"/>
  <c r="O64" i="83"/>
  <c r="Q64" i="83"/>
  <c r="R64" i="83"/>
  <c r="S64" i="83"/>
  <c r="T64" i="83"/>
  <c r="U64" i="83"/>
  <c r="V64" i="83"/>
  <c r="W64" i="83"/>
  <c r="X64" i="83"/>
  <c r="Y64" i="83"/>
  <c r="Z64" i="83"/>
  <c r="AA64" i="83"/>
  <c r="AB64" i="83"/>
  <c r="AC64" i="83"/>
  <c r="AD64" i="83"/>
  <c r="AE64" i="83"/>
  <c r="AF64" i="83"/>
  <c r="AG64" i="83"/>
  <c r="AH64" i="83"/>
  <c r="AI64" i="83"/>
  <c r="AJ64" i="83"/>
  <c r="AK64" i="83"/>
  <c r="AL64" i="83"/>
  <c r="AM64" i="83"/>
  <c r="AN64" i="83"/>
  <c r="AO64" i="83"/>
  <c r="AP64" i="83"/>
  <c r="AQ64" i="83"/>
  <c r="AR64" i="83"/>
  <c r="AS64" i="83"/>
  <c r="AT64" i="83"/>
  <c r="AU64" i="83"/>
  <c r="AV64" i="83"/>
  <c r="AW64" i="83"/>
  <c r="AX64" i="83"/>
  <c r="AY64" i="83"/>
  <c r="AZ64" i="83"/>
  <c r="B65" i="83"/>
  <c r="C65" i="83"/>
  <c r="D65" i="83"/>
  <c r="E65" i="83"/>
  <c r="F65" i="83"/>
  <c r="G65" i="83"/>
  <c r="H65" i="83"/>
  <c r="I65" i="83"/>
  <c r="J65" i="83"/>
  <c r="K65" i="83"/>
  <c r="L65" i="83"/>
  <c r="M65" i="83"/>
  <c r="N65" i="83"/>
  <c r="O65" i="83"/>
  <c r="Q65" i="83"/>
  <c r="R65" i="83"/>
  <c r="S65" i="83"/>
  <c r="T65" i="83"/>
  <c r="U65" i="83"/>
  <c r="V65" i="83"/>
  <c r="W65" i="83"/>
  <c r="X65" i="83"/>
  <c r="Y65" i="83"/>
  <c r="Z65" i="83"/>
  <c r="AA65" i="83"/>
  <c r="AB65" i="83"/>
  <c r="AC65" i="83"/>
  <c r="AD65" i="83"/>
  <c r="AE65" i="83"/>
  <c r="AF65" i="83"/>
  <c r="AG65" i="83"/>
  <c r="AH65" i="83"/>
  <c r="AI65" i="83"/>
  <c r="AJ65" i="83"/>
  <c r="AK65" i="83"/>
  <c r="AL65" i="83"/>
  <c r="AM65" i="83"/>
  <c r="AN65" i="83"/>
  <c r="AO65" i="83"/>
  <c r="AP65" i="83"/>
  <c r="AQ65" i="83"/>
  <c r="AR65" i="83"/>
  <c r="AS65" i="83"/>
  <c r="AT65" i="83"/>
  <c r="AU65" i="83"/>
  <c r="AV65" i="83"/>
  <c r="AW65" i="83"/>
  <c r="AX65" i="83"/>
  <c r="AY65" i="83"/>
  <c r="AZ65" i="83"/>
  <c r="B66" i="83"/>
  <c r="C66" i="83"/>
  <c r="D66" i="83"/>
  <c r="E66" i="83"/>
  <c r="F66" i="83"/>
  <c r="G66" i="83"/>
  <c r="H66" i="83"/>
  <c r="I66" i="83"/>
  <c r="J66" i="83"/>
  <c r="K66" i="83"/>
  <c r="L66" i="83"/>
  <c r="M66" i="83"/>
  <c r="N66" i="83"/>
  <c r="O66" i="83"/>
  <c r="Q66" i="83"/>
  <c r="R66" i="83"/>
  <c r="S66" i="83"/>
  <c r="T66" i="83"/>
  <c r="U66" i="83"/>
  <c r="V66" i="83"/>
  <c r="W66" i="83"/>
  <c r="X66" i="83"/>
  <c r="Y66" i="83"/>
  <c r="Z66" i="83"/>
  <c r="AA66" i="83"/>
  <c r="AB66" i="83"/>
  <c r="AC66" i="83"/>
  <c r="AD66" i="83"/>
  <c r="AE66" i="83"/>
  <c r="AF66" i="83"/>
  <c r="AG66" i="83"/>
  <c r="AH66" i="83"/>
  <c r="AI66" i="83"/>
  <c r="AJ66" i="83"/>
  <c r="AK66" i="83"/>
  <c r="AL66" i="83"/>
  <c r="AM66" i="83"/>
  <c r="AN66" i="83"/>
  <c r="AO66" i="83"/>
  <c r="AP66" i="83"/>
  <c r="AQ66" i="83"/>
  <c r="AR66" i="83"/>
  <c r="AS66" i="83"/>
  <c r="AT66" i="83"/>
  <c r="AU66" i="83"/>
  <c r="AV66" i="83"/>
  <c r="AW66" i="83"/>
  <c r="AX66" i="83"/>
  <c r="AY66" i="83"/>
  <c r="AZ66" i="83"/>
  <c r="B67" i="83"/>
  <c r="C67" i="83"/>
  <c r="D67" i="83"/>
  <c r="E67" i="83"/>
  <c r="F67" i="83"/>
  <c r="G67" i="83"/>
  <c r="H67" i="83"/>
  <c r="I67" i="83"/>
  <c r="J67" i="83"/>
  <c r="K67" i="83"/>
  <c r="L67" i="83"/>
  <c r="M67" i="83"/>
  <c r="N67" i="83"/>
  <c r="O67" i="83"/>
  <c r="Q67" i="83"/>
  <c r="R67" i="83"/>
  <c r="S67" i="83"/>
  <c r="T67" i="83"/>
  <c r="U67" i="83"/>
  <c r="V67" i="83"/>
  <c r="W67" i="83"/>
  <c r="X67" i="83"/>
  <c r="Y67" i="83"/>
  <c r="Z67" i="83"/>
  <c r="AA67" i="83"/>
  <c r="AB67" i="83"/>
  <c r="AC67" i="83"/>
  <c r="AD67" i="83"/>
  <c r="AE67" i="83"/>
  <c r="AF67" i="83"/>
  <c r="AG67" i="83"/>
  <c r="AH67" i="83"/>
  <c r="AI67" i="83"/>
  <c r="AJ67" i="83"/>
  <c r="AK67" i="83"/>
  <c r="AL67" i="83"/>
  <c r="AM67" i="83"/>
  <c r="AN67" i="83"/>
  <c r="AO67" i="83"/>
  <c r="AP67" i="83"/>
  <c r="AQ67" i="83"/>
  <c r="AR67" i="83"/>
  <c r="AS67" i="83"/>
  <c r="AT67" i="83"/>
  <c r="AU67" i="83"/>
  <c r="AV67" i="83"/>
  <c r="AW67" i="83"/>
  <c r="AX67" i="83"/>
  <c r="AY67" i="83"/>
  <c r="AZ67" i="83"/>
  <c r="B68" i="83"/>
  <c r="C68" i="83"/>
  <c r="D68" i="83"/>
  <c r="E68" i="83"/>
  <c r="F68" i="83"/>
  <c r="G68" i="83"/>
  <c r="H68" i="83"/>
  <c r="I68" i="83"/>
  <c r="J68" i="83"/>
  <c r="K68" i="83"/>
  <c r="L68" i="83"/>
  <c r="M68" i="83"/>
  <c r="N68" i="83"/>
  <c r="O68" i="83"/>
  <c r="Q68" i="83"/>
  <c r="R68" i="83"/>
  <c r="S68" i="83"/>
  <c r="T68" i="83"/>
  <c r="U68" i="83"/>
  <c r="V68" i="83"/>
  <c r="W68" i="83"/>
  <c r="X68" i="83"/>
  <c r="Y68" i="83"/>
  <c r="Z68" i="83"/>
  <c r="AA68" i="83"/>
  <c r="AB68" i="83"/>
  <c r="AC68" i="83"/>
  <c r="AD68" i="83"/>
  <c r="AE68" i="83"/>
  <c r="AF68" i="83"/>
  <c r="AG68" i="83"/>
  <c r="AH68" i="83"/>
  <c r="AI68" i="83"/>
  <c r="AJ68" i="83"/>
  <c r="AK68" i="83"/>
  <c r="AL68" i="83"/>
  <c r="AM68" i="83"/>
  <c r="AN68" i="83"/>
  <c r="AO68" i="83"/>
  <c r="AP68" i="83"/>
  <c r="AQ68" i="83"/>
  <c r="AR68" i="83"/>
  <c r="AS68" i="83"/>
  <c r="AT68" i="83"/>
  <c r="AU68" i="83"/>
  <c r="AV68" i="83"/>
  <c r="AW68" i="83"/>
  <c r="AX68" i="83"/>
  <c r="AY68" i="83"/>
  <c r="AZ68" i="83"/>
  <c r="B69" i="83"/>
  <c r="C69" i="83"/>
  <c r="D69" i="83"/>
  <c r="E69" i="83"/>
  <c r="F69" i="83"/>
  <c r="G69" i="83"/>
  <c r="H69" i="83"/>
  <c r="I69" i="83"/>
  <c r="J69" i="83"/>
  <c r="K69" i="83"/>
  <c r="L69" i="83"/>
  <c r="M69" i="83"/>
  <c r="N69" i="83"/>
  <c r="O69" i="83"/>
  <c r="Q69" i="83"/>
  <c r="R69" i="83"/>
  <c r="S69" i="83"/>
  <c r="T69" i="83"/>
  <c r="U69" i="83"/>
  <c r="V69" i="83"/>
  <c r="W69" i="83"/>
  <c r="X69" i="83"/>
  <c r="Y69" i="83"/>
  <c r="Z69" i="83"/>
  <c r="AA69" i="83"/>
  <c r="AB69" i="83"/>
  <c r="AC69" i="83"/>
  <c r="AD69" i="83"/>
  <c r="AE69" i="83"/>
  <c r="AF69" i="83"/>
  <c r="AG69" i="83"/>
  <c r="AH69" i="83"/>
  <c r="AI69" i="83"/>
  <c r="AJ69" i="83"/>
  <c r="AK69" i="83"/>
  <c r="AL69" i="83"/>
  <c r="AM69" i="83"/>
  <c r="AN69" i="83"/>
  <c r="AO69" i="83"/>
  <c r="AP69" i="83"/>
  <c r="AQ69" i="83"/>
  <c r="AR69" i="83"/>
  <c r="AS69" i="83"/>
  <c r="AT69" i="83"/>
  <c r="AU69" i="83"/>
  <c r="AV69" i="83"/>
  <c r="AW69" i="83"/>
  <c r="AX69" i="83"/>
  <c r="AY69" i="83"/>
  <c r="AZ69" i="83"/>
  <c r="B70" i="83"/>
  <c r="C70" i="83"/>
  <c r="D70" i="83"/>
  <c r="E70" i="83"/>
  <c r="F70" i="83"/>
  <c r="G70" i="83"/>
  <c r="H70" i="83"/>
  <c r="I70" i="83"/>
  <c r="J70" i="83"/>
  <c r="K70" i="83"/>
  <c r="L70" i="83"/>
  <c r="M70" i="83"/>
  <c r="N70" i="83"/>
  <c r="O70" i="83"/>
  <c r="Q70" i="83"/>
  <c r="R70" i="83"/>
  <c r="S70" i="83"/>
  <c r="T70" i="83"/>
  <c r="U70" i="83"/>
  <c r="V70" i="83"/>
  <c r="W70" i="83"/>
  <c r="X70" i="83"/>
  <c r="Y70" i="83"/>
  <c r="Z70" i="83"/>
  <c r="AA70" i="83"/>
  <c r="AB70" i="83"/>
  <c r="AC70" i="83"/>
  <c r="AD70" i="83"/>
  <c r="AE70" i="83"/>
  <c r="AF70" i="83"/>
  <c r="AG70" i="83"/>
  <c r="AH70" i="83"/>
  <c r="AI70" i="83"/>
  <c r="AJ70" i="83"/>
  <c r="AK70" i="83"/>
  <c r="AL70" i="83"/>
  <c r="AM70" i="83"/>
  <c r="AN70" i="83"/>
  <c r="AO70" i="83"/>
  <c r="AP70" i="83"/>
  <c r="AQ70" i="83"/>
  <c r="AR70" i="83"/>
  <c r="AS70" i="83"/>
  <c r="AT70" i="83"/>
  <c r="AU70" i="83"/>
  <c r="AV70" i="83"/>
  <c r="AW70" i="83"/>
  <c r="AX70" i="83"/>
  <c r="AY70" i="83"/>
  <c r="AZ70" i="83"/>
  <c r="B71" i="83"/>
  <c r="C71" i="83"/>
  <c r="D71" i="83"/>
  <c r="E71" i="83"/>
  <c r="F71" i="83"/>
  <c r="G71" i="83"/>
  <c r="H71" i="83"/>
  <c r="I71" i="83"/>
  <c r="J71" i="83"/>
  <c r="K71" i="83"/>
  <c r="L71" i="83"/>
  <c r="M71" i="83"/>
  <c r="N71" i="83"/>
  <c r="O71" i="83"/>
  <c r="Q71" i="83"/>
  <c r="R71" i="83"/>
  <c r="S71" i="83"/>
  <c r="T71" i="83"/>
  <c r="U71" i="83"/>
  <c r="V71" i="83"/>
  <c r="W71" i="83"/>
  <c r="X71" i="83"/>
  <c r="Y71" i="83"/>
  <c r="Z71" i="83"/>
  <c r="AA71" i="83"/>
  <c r="AB71" i="83"/>
  <c r="AC71" i="83"/>
  <c r="AD71" i="83"/>
  <c r="AE71" i="83"/>
  <c r="AF71" i="83"/>
  <c r="AG71" i="83"/>
  <c r="AH71" i="83"/>
  <c r="AI71" i="83"/>
  <c r="AJ71" i="83"/>
  <c r="AK71" i="83"/>
  <c r="AL71" i="83"/>
  <c r="AM71" i="83"/>
  <c r="AN71" i="83"/>
  <c r="AO71" i="83"/>
  <c r="AP71" i="83"/>
  <c r="AQ71" i="83"/>
  <c r="AR71" i="83"/>
  <c r="AS71" i="83"/>
  <c r="AT71" i="83"/>
  <c r="AU71" i="83"/>
  <c r="AV71" i="83"/>
  <c r="AW71" i="83"/>
  <c r="AX71" i="83"/>
  <c r="AY71" i="83"/>
  <c r="AZ71" i="83"/>
  <c r="B72" i="83"/>
  <c r="C72" i="83"/>
  <c r="D72" i="83"/>
  <c r="E72" i="83"/>
  <c r="F72" i="83"/>
  <c r="G72" i="83"/>
  <c r="H72" i="83"/>
  <c r="I72" i="83"/>
  <c r="J72" i="83"/>
  <c r="K72" i="83"/>
  <c r="L72" i="83"/>
  <c r="M72" i="83"/>
  <c r="N72" i="83"/>
  <c r="O72" i="83"/>
  <c r="Q72" i="83"/>
  <c r="R72" i="83"/>
  <c r="S72" i="83"/>
  <c r="T72" i="83"/>
  <c r="U72" i="83"/>
  <c r="V72" i="83"/>
  <c r="W72" i="83"/>
  <c r="X72" i="83"/>
  <c r="Y72" i="83"/>
  <c r="Z72" i="83"/>
  <c r="AA72" i="83"/>
  <c r="AB72" i="83"/>
  <c r="AC72" i="83"/>
  <c r="AD72" i="83"/>
  <c r="AE72" i="83"/>
  <c r="AF72" i="83"/>
  <c r="AG72" i="83"/>
  <c r="AH72" i="83"/>
  <c r="AI72" i="83"/>
  <c r="AJ72" i="83"/>
  <c r="AK72" i="83"/>
  <c r="AL72" i="83"/>
  <c r="AM72" i="83"/>
  <c r="AN72" i="83"/>
  <c r="AO72" i="83"/>
  <c r="AP72" i="83"/>
  <c r="AQ72" i="83"/>
  <c r="AR72" i="83"/>
  <c r="AS72" i="83"/>
  <c r="AT72" i="83"/>
  <c r="AU72" i="83"/>
  <c r="AV72" i="83"/>
  <c r="AW72" i="83"/>
  <c r="AX72" i="83"/>
  <c r="AY72" i="83"/>
  <c r="AZ72" i="83"/>
  <c r="B73" i="83"/>
  <c r="C73" i="83"/>
  <c r="D73" i="83"/>
  <c r="E73" i="83"/>
  <c r="F73" i="83"/>
  <c r="G73" i="83"/>
  <c r="H73" i="83"/>
  <c r="I73" i="83"/>
  <c r="J73" i="83"/>
  <c r="K73" i="83"/>
  <c r="L73" i="83"/>
  <c r="M73" i="83"/>
  <c r="N73" i="83"/>
  <c r="O73" i="83"/>
  <c r="Q73" i="83"/>
  <c r="R73" i="83"/>
  <c r="S73" i="83"/>
  <c r="T73" i="83"/>
  <c r="U73" i="83"/>
  <c r="V73" i="83"/>
  <c r="W73" i="83"/>
  <c r="X73" i="83"/>
  <c r="Y73" i="83"/>
  <c r="Z73" i="83"/>
  <c r="AA73" i="83"/>
  <c r="AB73" i="83"/>
  <c r="AC73" i="83"/>
  <c r="AD73" i="83"/>
  <c r="AE73" i="83"/>
  <c r="AF73" i="83"/>
  <c r="AG73" i="83"/>
  <c r="AH73" i="83"/>
  <c r="AI73" i="83"/>
  <c r="AJ73" i="83"/>
  <c r="AK73" i="83"/>
  <c r="AL73" i="83"/>
  <c r="AM73" i="83"/>
  <c r="AN73" i="83"/>
  <c r="AO73" i="83"/>
  <c r="AP73" i="83"/>
  <c r="AQ73" i="83"/>
  <c r="AR73" i="83"/>
  <c r="AS73" i="83"/>
  <c r="AT73" i="83"/>
  <c r="AU73" i="83"/>
  <c r="AV73" i="83"/>
  <c r="AW73" i="83"/>
  <c r="AX73" i="83"/>
  <c r="AY73" i="83"/>
  <c r="AZ73" i="83"/>
  <c r="B74" i="83"/>
  <c r="C74" i="83"/>
  <c r="D74" i="83"/>
  <c r="E74" i="83"/>
  <c r="F74" i="83"/>
  <c r="G74" i="83"/>
  <c r="H74" i="83"/>
  <c r="I74" i="83"/>
  <c r="J74" i="83"/>
  <c r="K74" i="83"/>
  <c r="L74" i="83"/>
  <c r="M74" i="83"/>
  <c r="N74" i="83"/>
  <c r="O74" i="83"/>
  <c r="Q74" i="83"/>
  <c r="R74" i="83"/>
  <c r="S74" i="83"/>
  <c r="T74" i="83"/>
  <c r="U74" i="83"/>
  <c r="V74" i="83"/>
  <c r="W74" i="83"/>
  <c r="X74" i="83"/>
  <c r="Y74" i="83"/>
  <c r="Z74" i="83"/>
  <c r="AA74" i="83"/>
  <c r="AB74" i="83"/>
  <c r="AC74" i="83"/>
  <c r="AD74" i="83"/>
  <c r="AE74" i="83"/>
  <c r="AF74" i="83"/>
  <c r="AG74" i="83"/>
  <c r="AH74" i="83"/>
  <c r="AI74" i="83"/>
  <c r="AJ74" i="83"/>
  <c r="AK74" i="83"/>
  <c r="AL74" i="83"/>
  <c r="AM74" i="83"/>
  <c r="AN74" i="83"/>
  <c r="AO74" i="83"/>
  <c r="AP74" i="83"/>
  <c r="AQ74" i="83"/>
  <c r="AR74" i="83"/>
  <c r="AS74" i="83"/>
  <c r="AT74" i="83"/>
  <c r="AU74" i="83"/>
  <c r="AV74" i="83"/>
  <c r="AW74" i="83"/>
  <c r="AX74" i="83"/>
  <c r="AY74" i="83"/>
  <c r="AZ74" i="83"/>
  <c r="B75" i="83"/>
  <c r="C75" i="83"/>
  <c r="D75" i="83"/>
  <c r="E75" i="83"/>
  <c r="F75" i="83"/>
  <c r="G75" i="83"/>
  <c r="H75" i="83"/>
  <c r="I75" i="83"/>
  <c r="J75" i="83"/>
  <c r="K75" i="83"/>
  <c r="L75" i="83"/>
  <c r="M75" i="83"/>
  <c r="N75" i="83"/>
  <c r="O75" i="83"/>
  <c r="Q75" i="83"/>
  <c r="R75" i="83"/>
  <c r="S75" i="83"/>
  <c r="T75" i="83"/>
  <c r="U75" i="83"/>
  <c r="V75" i="83"/>
  <c r="W75" i="83"/>
  <c r="X75" i="83"/>
  <c r="Y75" i="83"/>
  <c r="Z75" i="83"/>
  <c r="AA75" i="83"/>
  <c r="AB75" i="83"/>
  <c r="AC75" i="83"/>
  <c r="AD75" i="83"/>
  <c r="AE75" i="83"/>
  <c r="AF75" i="83"/>
  <c r="AG75" i="83"/>
  <c r="AH75" i="83"/>
  <c r="AI75" i="83"/>
  <c r="AJ75" i="83"/>
  <c r="AK75" i="83"/>
  <c r="AL75" i="83"/>
  <c r="AM75" i="83"/>
  <c r="AN75" i="83"/>
  <c r="AO75" i="83"/>
  <c r="AP75" i="83"/>
  <c r="AQ75" i="83"/>
  <c r="AR75" i="83"/>
  <c r="AS75" i="83"/>
  <c r="AT75" i="83"/>
  <c r="AU75" i="83"/>
  <c r="AV75" i="83"/>
  <c r="AW75" i="83"/>
  <c r="AX75" i="83"/>
  <c r="AY75" i="83"/>
  <c r="AZ75" i="83"/>
  <c r="B76" i="83"/>
  <c r="C76" i="83"/>
  <c r="D76" i="83"/>
  <c r="E76" i="83"/>
  <c r="F76" i="83"/>
  <c r="G76" i="83"/>
  <c r="H76" i="83"/>
  <c r="I76" i="83"/>
  <c r="J76" i="83"/>
  <c r="K76" i="83"/>
  <c r="L76" i="83"/>
  <c r="M76" i="83"/>
  <c r="N76" i="83"/>
  <c r="O76" i="83"/>
  <c r="Q76" i="83"/>
  <c r="R76" i="83"/>
  <c r="S76" i="83"/>
  <c r="T76" i="83"/>
  <c r="U76" i="83"/>
  <c r="V76" i="83"/>
  <c r="W76" i="83"/>
  <c r="X76" i="83"/>
  <c r="Y76" i="83"/>
  <c r="Z76" i="83"/>
  <c r="AA76" i="83"/>
  <c r="AB76" i="83"/>
  <c r="AC76" i="83"/>
  <c r="AD76" i="83"/>
  <c r="AE76" i="83"/>
  <c r="AF76" i="83"/>
  <c r="AG76" i="83"/>
  <c r="AH76" i="83"/>
  <c r="AI76" i="83"/>
  <c r="AJ76" i="83"/>
  <c r="AK76" i="83"/>
  <c r="AL76" i="83"/>
  <c r="AM76" i="83"/>
  <c r="AN76" i="83"/>
  <c r="AO76" i="83"/>
  <c r="AP76" i="83"/>
  <c r="AQ76" i="83"/>
  <c r="AR76" i="83"/>
  <c r="AS76" i="83"/>
  <c r="AT76" i="83"/>
  <c r="AU76" i="83"/>
  <c r="AV76" i="83"/>
  <c r="AW76" i="83"/>
  <c r="AX76" i="83"/>
  <c r="AY76" i="83"/>
  <c r="AZ76" i="83"/>
  <c r="B77" i="83"/>
  <c r="C77" i="83"/>
  <c r="D77" i="83"/>
  <c r="E77" i="83"/>
  <c r="F77" i="83"/>
  <c r="G77" i="83"/>
  <c r="H77" i="83"/>
  <c r="I77" i="83"/>
  <c r="J77" i="83"/>
  <c r="K77" i="83"/>
  <c r="L77" i="83"/>
  <c r="M77" i="83"/>
  <c r="N77" i="83"/>
  <c r="O77" i="83"/>
  <c r="Q77" i="83"/>
  <c r="R77" i="83"/>
  <c r="S77" i="83"/>
  <c r="T77" i="83"/>
  <c r="U77" i="83"/>
  <c r="V77" i="83"/>
  <c r="W77" i="83"/>
  <c r="X77" i="83"/>
  <c r="Y77" i="83"/>
  <c r="Z77" i="83"/>
  <c r="AA77" i="83"/>
  <c r="AB77" i="83"/>
  <c r="AC77" i="83"/>
  <c r="AD77" i="83"/>
  <c r="AE77" i="83"/>
  <c r="AF77" i="83"/>
  <c r="AG77" i="83"/>
  <c r="AH77" i="83"/>
  <c r="AI77" i="83"/>
  <c r="AJ77" i="83"/>
  <c r="AK77" i="83"/>
  <c r="AL77" i="83"/>
  <c r="AM77" i="83"/>
  <c r="AN77" i="83"/>
  <c r="AO77" i="83"/>
  <c r="AP77" i="83"/>
  <c r="AQ77" i="83"/>
  <c r="AR77" i="83"/>
  <c r="AS77" i="83"/>
  <c r="AT77" i="83"/>
  <c r="AU77" i="83"/>
  <c r="AV77" i="83"/>
  <c r="AW77" i="83"/>
  <c r="AX77" i="83"/>
  <c r="AY77" i="83"/>
  <c r="AZ77" i="83"/>
  <c r="B78" i="83"/>
  <c r="C78" i="83"/>
  <c r="D78" i="83"/>
  <c r="E78" i="83"/>
  <c r="F78" i="83"/>
  <c r="G78" i="83"/>
  <c r="H78" i="83"/>
  <c r="I78" i="83"/>
  <c r="J78" i="83"/>
  <c r="K78" i="83"/>
  <c r="L78" i="83"/>
  <c r="M78" i="83"/>
  <c r="N78" i="83"/>
  <c r="O78" i="83"/>
  <c r="Q78" i="83"/>
  <c r="R78" i="83"/>
  <c r="S78" i="83"/>
  <c r="T78" i="83"/>
  <c r="U78" i="83"/>
  <c r="V78" i="83"/>
  <c r="W78" i="83"/>
  <c r="X78" i="83"/>
  <c r="Y78" i="83"/>
  <c r="Z78" i="83"/>
  <c r="AA78" i="83"/>
  <c r="AB78" i="83"/>
  <c r="AC78" i="83"/>
  <c r="AD78" i="83"/>
  <c r="AE78" i="83"/>
  <c r="AF78" i="83"/>
  <c r="AG78" i="83"/>
  <c r="AH78" i="83"/>
  <c r="AI78" i="83"/>
  <c r="AJ78" i="83"/>
  <c r="AK78" i="83"/>
  <c r="AL78" i="83"/>
  <c r="AM78" i="83"/>
  <c r="AN78" i="83"/>
  <c r="AO78" i="83"/>
  <c r="AP78" i="83"/>
  <c r="AQ78" i="83"/>
  <c r="AR78" i="83"/>
  <c r="AS78" i="83"/>
  <c r="AT78" i="83"/>
  <c r="AU78" i="83"/>
  <c r="AV78" i="83"/>
  <c r="AW78" i="83"/>
  <c r="AX78" i="83"/>
  <c r="AY78" i="83"/>
  <c r="AZ78" i="83"/>
  <c r="B79" i="83"/>
  <c r="C79" i="83"/>
  <c r="D79" i="83"/>
  <c r="E79" i="83"/>
  <c r="F79" i="83"/>
  <c r="G79" i="83"/>
  <c r="H79" i="83"/>
  <c r="I79" i="83"/>
  <c r="J79" i="83"/>
  <c r="K79" i="83"/>
  <c r="L79" i="83"/>
  <c r="M79" i="83"/>
  <c r="N79" i="83"/>
  <c r="O79" i="83"/>
  <c r="Q79" i="83"/>
  <c r="R79" i="83"/>
  <c r="S79" i="83"/>
  <c r="T79" i="83"/>
  <c r="U79" i="83"/>
  <c r="V79" i="83"/>
  <c r="W79" i="83"/>
  <c r="X79" i="83"/>
  <c r="Y79" i="83"/>
  <c r="Z79" i="83"/>
  <c r="AA79" i="83"/>
  <c r="AB79" i="83"/>
  <c r="AC79" i="83"/>
  <c r="AD79" i="83"/>
  <c r="AE79" i="83"/>
  <c r="AF79" i="83"/>
  <c r="AG79" i="83"/>
  <c r="AH79" i="83"/>
  <c r="AI79" i="83"/>
  <c r="AJ79" i="83"/>
  <c r="AK79" i="83"/>
  <c r="AL79" i="83"/>
  <c r="AM79" i="83"/>
  <c r="AN79" i="83"/>
  <c r="AO79" i="83"/>
  <c r="AP79" i="83"/>
  <c r="AQ79" i="83"/>
  <c r="AR79" i="83"/>
  <c r="AS79" i="83"/>
  <c r="AT79" i="83"/>
  <c r="AU79" i="83"/>
  <c r="AV79" i="83"/>
  <c r="AW79" i="83"/>
  <c r="AX79" i="83"/>
  <c r="AY79" i="83"/>
  <c r="AZ79" i="83"/>
  <c r="B80" i="83"/>
  <c r="C80" i="83"/>
  <c r="D80" i="83"/>
  <c r="E80" i="83"/>
  <c r="F80" i="83"/>
  <c r="G80" i="83"/>
  <c r="H80" i="83"/>
  <c r="I80" i="83"/>
  <c r="J80" i="83"/>
  <c r="K80" i="83"/>
  <c r="L80" i="83"/>
  <c r="M80" i="83"/>
  <c r="N80" i="83"/>
  <c r="O80" i="83"/>
  <c r="Q80" i="83"/>
  <c r="R80" i="83"/>
  <c r="S80" i="83"/>
  <c r="T80" i="83"/>
  <c r="U80" i="83"/>
  <c r="V80" i="83"/>
  <c r="W80" i="83"/>
  <c r="X80" i="83"/>
  <c r="Y80" i="83"/>
  <c r="Z80" i="83"/>
  <c r="AA80" i="83"/>
  <c r="AB80" i="83"/>
  <c r="AC80" i="83"/>
  <c r="AD80" i="83"/>
  <c r="AE80" i="83"/>
  <c r="AF80" i="83"/>
  <c r="AG80" i="83"/>
  <c r="AH80" i="83"/>
  <c r="AI80" i="83"/>
  <c r="AJ80" i="83"/>
  <c r="AK80" i="83"/>
  <c r="AL80" i="83"/>
  <c r="AM80" i="83"/>
  <c r="AN80" i="83"/>
  <c r="AO80" i="83"/>
  <c r="AP80" i="83"/>
  <c r="AQ80" i="83"/>
  <c r="AR80" i="83"/>
  <c r="AS80" i="83"/>
  <c r="AT80" i="83"/>
  <c r="AU80" i="83"/>
  <c r="AV80" i="83"/>
  <c r="AW80" i="83"/>
  <c r="AX80" i="83"/>
  <c r="AY80" i="83"/>
  <c r="AZ80" i="83"/>
  <c r="B81" i="83"/>
  <c r="C81" i="83"/>
  <c r="D81" i="83"/>
  <c r="E81" i="83"/>
  <c r="F81" i="83"/>
  <c r="G81" i="83"/>
  <c r="H81" i="83"/>
  <c r="I81" i="83"/>
  <c r="J81" i="83"/>
  <c r="K81" i="83"/>
  <c r="L81" i="83"/>
  <c r="M81" i="83"/>
  <c r="N81" i="83"/>
  <c r="O81" i="83"/>
  <c r="Q81" i="83"/>
  <c r="R81" i="83"/>
  <c r="S81" i="83"/>
  <c r="T81" i="83"/>
  <c r="U81" i="83"/>
  <c r="V81" i="83"/>
  <c r="W81" i="83"/>
  <c r="X81" i="83"/>
  <c r="Y81" i="83"/>
  <c r="Z81" i="83"/>
  <c r="AA81" i="83"/>
  <c r="AB81" i="83"/>
  <c r="AC81" i="83"/>
  <c r="AD81" i="83"/>
  <c r="AE81" i="83"/>
  <c r="AF81" i="83"/>
  <c r="AG81" i="83"/>
  <c r="AH81" i="83"/>
  <c r="AI81" i="83"/>
  <c r="AJ81" i="83"/>
  <c r="AK81" i="83"/>
  <c r="AL81" i="83"/>
  <c r="AM81" i="83"/>
  <c r="AN81" i="83"/>
  <c r="AO81" i="83"/>
  <c r="AP81" i="83"/>
  <c r="AQ81" i="83"/>
  <c r="AR81" i="83"/>
  <c r="AS81" i="83"/>
  <c r="AT81" i="83"/>
  <c r="AU81" i="83"/>
  <c r="AV81" i="83"/>
  <c r="AW81" i="83"/>
  <c r="AX81" i="83"/>
  <c r="AY81" i="83"/>
  <c r="AZ81" i="83"/>
  <c r="B82" i="83"/>
  <c r="C82" i="83"/>
  <c r="D82" i="83"/>
  <c r="E82" i="83"/>
  <c r="F82" i="83"/>
  <c r="G82" i="83"/>
  <c r="H82" i="83"/>
  <c r="I82" i="83"/>
  <c r="J82" i="83"/>
  <c r="K82" i="83"/>
  <c r="L82" i="83"/>
  <c r="M82" i="83"/>
  <c r="N82" i="83"/>
  <c r="O82" i="83"/>
  <c r="Q82" i="83"/>
  <c r="R82" i="83"/>
  <c r="S82" i="83"/>
  <c r="T82" i="83"/>
  <c r="U82" i="83"/>
  <c r="V82" i="83"/>
  <c r="W82" i="83"/>
  <c r="X82" i="83"/>
  <c r="Y82" i="83"/>
  <c r="Z82" i="83"/>
  <c r="AA82" i="83"/>
  <c r="AB82" i="83"/>
  <c r="AC82" i="83"/>
  <c r="AD82" i="83"/>
  <c r="AE82" i="83"/>
  <c r="AF82" i="83"/>
  <c r="AG82" i="83"/>
  <c r="AH82" i="83"/>
  <c r="AI82" i="83"/>
  <c r="AJ82" i="83"/>
  <c r="AK82" i="83"/>
  <c r="AL82" i="83"/>
  <c r="AM82" i="83"/>
  <c r="AN82" i="83"/>
  <c r="AO82" i="83"/>
  <c r="AP82" i="83"/>
  <c r="AQ82" i="83"/>
  <c r="AR82" i="83"/>
  <c r="AS82" i="83"/>
  <c r="AT82" i="83"/>
  <c r="AU82" i="83"/>
  <c r="AV82" i="83"/>
  <c r="AW82" i="83"/>
  <c r="AX82" i="83"/>
  <c r="AY82" i="83"/>
  <c r="AZ82" i="83"/>
  <c r="B83" i="83"/>
  <c r="C83" i="83"/>
  <c r="D83" i="83"/>
  <c r="E83" i="83"/>
  <c r="F83" i="83"/>
  <c r="G83" i="83"/>
  <c r="H83" i="83"/>
  <c r="I83" i="83"/>
  <c r="J83" i="83"/>
  <c r="K83" i="83"/>
  <c r="L83" i="83"/>
  <c r="M83" i="83"/>
  <c r="N83" i="83"/>
  <c r="O83" i="83"/>
  <c r="Q83" i="83"/>
  <c r="R83" i="83"/>
  <c r="S83" i="83"/>
  <c r="T83" i="83"/>
  <c r="U83" i="83"/>
  <c r="V83" i="83"/>
  <c r="W83" i="83"/>
  <c r="X83" i="83"/>
  <c r="Y83" i="83"/>
  <c r="Z83" i="83"/>
  <c r="AA83" i="83"/>
  <c r="AB83" i="83"/>
  <c r="AC83" i="83"/>
  <c r="AD83" i="83"/>
  <c r="AE83" i="83"/>
  <c r="AF83" i="83"/>
  <c r="AG83" i="83"/>
  <c r="AH83" i="83"/>
  <c r="AI83" i="83"/>
  <c r="AJ83" i="83"/>
  <c r="AK83" i="83"/>
  <c r="AL83" i="83"/>
  <c r="AM83" i="83"/>
  <c r="AN83" i="83"/>
  <c r="AO83" i="83"/>
  <c r="AP83" i="83"/>
  <c r="AQ83" i="83"/>
  <c r="AR83" i="83"/>
  <c r="AS83" i="83"/>
  <c r="AT83" i="83"/>
  <c r="AU83" i="83"/>
  <c r="AV83" i="83"/>
  <c r="AW83" i="83"/>
  <c r="AX83" i="83"/>
  <c r="AY83" i="83"/>
  <c r="AZ83" i="83"/>
  <c r="B84" i="83"/>
  <c r="C84" i="83"/>
  <c r="D84" i="83"/>
  <c r="E84" i="83"/>
  <c r="F84" i="83"/>
  <c r="G84" i="83"/>
  <c r="H84" i="83"/>
  <c r="I84" i="83"/>
  <c r="J84" i="83"/>
  <c r="K84" i="83"/>
  <c r="L84" i="83"/>
  <c r="M84" i="83"/>
  <c r="N84" i="83"/>
  <c r="O84" i="83"/>
  <c r="Q84" i="83"/>
  <c r="R84" i="83"/>
  <c r="S84" i="83"/>
  <c r="T84" i="83"/>
  <c r="U84" i="83"/>
  <c r="V84" i="83"/>
  <c r="W84" i="83"/>
  <c r="X84" i="83"/>
  <c r="Y84" i="83"/>
  <c r="Z84" i="83"/>
  <c r="AA84" i="83"/>
  <c r="AB84" i="83"/>
  <c r="AC84" i="83"/>
  <c r="AD84" i="83"/>
  <c r="AE84" i="83"/>
  <c r="AF84" i="83"/>
  <c r="AG84" i="83"/>
  <c r="AH84" i="83"/>
  <c r="AI84" i="83"/>
  <c r="AJ84" i="83"/>
  <c r="AK84" i="83"/>
  <c r="AL84" i="83"/>
  <c r="AM84" i="83"/>
  <c r="AN84" i="83"/>
  <c r="AO84" i="83"/>
  <c r="AP84" i="83"/>
  <c r="AQ84" i="83"/>
  <c r="AR84" i="83"/>
  <c r="AS84" i="83"/>
  <c r="AT84" i="83"/>
  <c r="AU84" i="83"/>
  <c r="AV84" i="83"/>
  <c r="AW84" i="83"/>
  <c r="AX84" i="83"/>
  <c r="AY84" i="83"/>
  <c r="AZ84" i="83"/>
  <c r="B85" i="83"/>
  <c r="C85" i="83"/>
  <c r="D85" i="83"/>
  <c r="E85" i="83"/>
  <c r="F85" i="83"/>
  <c r="G85" i="83"/>
  <c r="H85" i="83"/>
  <c r="I85" i="83"/>
  <c r="J85" i="83"/>
  <c r="K85" i="83"/>
  <c r="L85" i="83"/>
  <c r="M85" i="83"/>
  <c r="N85" i="83"/>
  <c r="O85" i="83"/>
  <c r="Q85" i="83"/>
  <c r="R85" i="83"/>
  <c r="S85" i="83"/>
  <c r="T85" i="83"/>
  <c r="U85" i="83"/>
  <c r="V85" i="83"/>
  <c r="W85" i="83"/>
  <c r="X85" i="83"/>
  <c r="Y85" i="83"/>
  <c r="Z85" i="83"/>
  <c r="AA85" i="83"/>
  <c r="AB85" i="83"/>
  <c r="AC85" i="83"/>
  <c r="AD85" i="83"/>
  <c r="AE85" i="83"/>
  <c r="AF85" i="83"/>
  <c r="AG85" i="83"/>
  <c r="AH85" i="83"/>
  <c r="AI85" i="83"/>
  <c r="AJ85" i="83"/>
  <c r="AK85" i="83"/>
  <c r="AL85" i="83"/>
  <c r="AM85" i="83"/>
  <c r="AN85" i="83"/>
  <c r="AO85" i="83"/>
  <c r="AP85" i="83"/>
  <c r="AQ85" i="83"/>
  <c r="AR85" i="83"/>
  <c r="AS85" i="83"/>
  <c r="AT85" i="83"/>
  <c r="AU85" i="83"/>
  <c r="AV85" i="83"/>
  <c r="AW85" i="83"/>
  <c r="AX85" i="83"/>
  <c r="AY85" i="83"/>
  <c r="AZ85" i="83"/>
  <c r="B86" i="83"/>
  <c r="C86" i="83"/>
  <c r="D86" i="83"/>
  <c r="E86" i="83"/>
  <c r="F86" i="83"/>
  <c r="G86" i="83"/>
  <c r="H86" i="83"/>
  <c r="I86" i="83"/>
  <c r="J86" i="83"/>
  <c r="K86" i="83"/>
  <c r="L86" i="83"/>
  <c r="M86" i="83"/>
  <c r="N86" i="83"/>
  <c r="O86" i="83"/>
  <c r="Q86" i="83"/>
  <c r="R86" i="83"/>
  <c r="S86" i="83"/>
  <c r="T86" i="83"/>
  <c r="U86" i="83"/>
  <c r="V86" i="83"/>
  <c r="W86" i="83"/>
  <c r="X86" i="83"/>
  <c r="Y86" i="83"/>
  <c r="Z86" i="83"/>
  <c r="AA86" i="83"/>
  <c r="AB86" i="83"/>
  <c r="AC86" i="83"/>
  <c r="AD86" i="83"/>
  <c r="AE86" i="83"/>
  <c r="AF86" i="83"/>
  <c r="AG86" i="83"/>
  <c r="AH86" i="83"/>
  <c r="AI86" i="83"/>
  <c r="AJ86" i="83"/>
  <c r="AK86" i="83"/>
  <c r="AL86" i="83"/>
  <c r="AM86" i="83"/>
  <c r="AN86" i="83"/>
  <c r="AO86" i="83"/>
  <c r="AP86" i="83"/>
  <c r="AQ86" i="83"/>
  <c r="AR86" i="83"/>
  <c r="AS86" i="83"/>
  <c r="AT86" i="83"/>
  <c r="AU86" i="83"/>
  <c r="AV86" i="83"/>
  <c r="AW86" i="83"/>
  <c r="AX86" i="83"/>
  <c r="AY86" i="83"/>
  <c r="AZ86" i="83"/>
  <c r="B87" i="83"/>
  <c r="C87" i="83"/>
  <c r="D87" i="83"/>
  <c r="E87" i="83"/>
  <c r="F87" i="83"/>
  <c r="G87" i="83"/>
  <c r="H87" i="83"/>
  <c r="I87" i="83"/>
  <c r="J87" i="83"/>
  <c r="K87" i="83"/>
  <c r="L87" i="83"/>
  <c r="M87" i="83"/>
  <c r="N87" i="83"/>
  <c r="O87" i="83"/>
  <c r="Q87" i="83"/>
  <c r="R87" i="83"/>
  <c r="S87" i="83"/>
  <c r="T87" i="83"/>
  <c r="U87" i="83"/>
  <c r="V87" i="83"/>
  <c r="W87" i="83"/>
  <c r="X87" i="83"/>
  <c r="Y87" i="83"/>
  <c r="Z87" i="83"/>
  <c r="AA87" i="83"/>
  <c r="AB87" i="83"/>
  <c r="AC87" i="83"/>
  <c r="AD87" i="83"/>
  <c r="AE87" i="83"/>
  <c r="AF87" i="83"/>
  <c r="AG87" i="83"/>
  <c r="AH87" i="83"/>
  <c r="AI87" i="83"/>
  <c r="AJ87" i="83"/>
  <c r="AK87" i="83"/>
  <c r="AL87" i="83"/>
  <c r="AM87" i="83"/>
  <c r="AN87" i="83"/>
  <c r="AO87" i="83"/>
  <c r="AP87" i="83"/>
  <c r="AQ87" i="83"/>
  <c r="AR87" i="83"/>
  <c r="AS87" i="83"/>
  <c r="AT87" i="83"/>
  <c r="AU87" i="83"/>
  <c r="AV87" i="83"/>
  <c r="AW87" i="83"/>
  <c r="AX87" i="83"/>
  <c r="AY87" i="83"/>
  <c r="AZ87" i="83"/>
  <c r="B88" i="83"/>
  <c r="C88" i="83"/>
  <c r="D88" i="83"/>
  <c r="E88" i="83"/>
  <c r="F88" i="83"/>
  <c r="G88" i="83"/>
  <c r="H88" i="83"/>
  <c r="I88" i="83"/>
  <c r="J88" i="83"/>
  <c r="K88" i="83"/>
  <c r="L88" i="83"/>
  <c r="M88" i="83"/>
  <c r="N88" i="83"/>
  <c r="O88" i="83"/>
  <c r="Q88" i="83"/>
  <c r="R88" i="83"/>
  <c r="S88" i="83"/>
  <c r="T88" i="83"/>
  <c r="U88" i="83"/>
  <c r="V88" i="83"/>
  <c r="W88" i="83"/>
  <c r="X88" i="83"/>
  <c r="Y88" i="83"/>
  <c r="Z88" i="83"/>
  <c r="AA88" i="83"/>
  <c r="AB88" i="83"/>
  <c r="AC88" i="83"/>
  <c r="AD88" i="83"/>
  <c r="AE88" i="83"/>
  <c r="AF88" i="83"/>
  <c r="AG88" i="83"/>
  <c r="AH88" i="83"/>
  <c r="AI88" i="83"/>
  <c r="AJ88" i="83"/>
  <c r="AK88" i="83"/>
  <c r="AL88" i="83"/>
  <c r="AM88" i="83"/>
  <c r="AN88" i="83"/>
  <c r="AO88" i="83"/>
  <c r="AP88" i="83"/>
  <c r="AQ88" i="83"/>
  <c r="AR88" i="83"/>
  <c r="AS88" i="83"/>
  <c r="AT88" i="83"/>
  <c r="AU88" i="83"/>
  <c r="AV88" i="83"/>
  <c r="AW88" i="83"/>
  <c r="AX88" i="83"/>
  <c r="AY88" i="83"/>
  <c r="AZ88" i="83"/>
  <c r="B89" i="83"/>
  <c r="C89" i="83"/>
  <c r="D89" i="83"/>
  <c r="E89" i="83"/>
  <c r="F89" i="83"/>
  <c r="G89" i="83"/>
  <c r="H89" i="83"/>
  <c r="I89" i="83"/>
  <c r="J89" i="83"/>
  <c r="K89" i="83"/>
  <c r="L89" i="83"/>
  <c r="M89" i="83"/>
  <c r="N89" i="83"/>
  <c r="O89" i="83"/>
  <c r="Q89" i="83"/>
  <c r="R89" i="83"/>
  <c r="S89" i="83"/>
  <c r="T89" i="83"/>
  <c r="U89" i="83"/>
  <c r="V89" i="83"/>
  <c r="W89" i="83"/>
  <c r="X89" i="83"/>
  <c r="Y89" i="83"/>
  <c r="Z89" i="83"/>
  <c r="AA89" i="83"/>
  <c r="AB89" i="83"/>
  <c r="AC89" i="83"/>
  <c r="AD89" i="83"/>
  <c r="AE89" i="83"/>
  <c r="AF89" i="83"/>
  <c r="AG89" i="83"/>
  <c r="AH89" i="83"/>
  <c r="AI89" i="83"/>
  <c r="AJ89" i="83"/>
  <c r="AK89" i="83"/>
  <c r="AL89" i="83"/>
  <c r="AM89" i="83"/>
  <c r="AN89" i="83"/>
  <c r="AO89" i="83"/>
  <c r="AP89" i="83"/>
  <c r="AQ89" i="83"/>
  <c r="AR89" i="83"/>
  <c r="AS89" i="83"/>
  <c r="AT89" i="83"/>
  <c r="AU89" i="83"/>
  <c r="AV89" i="83"/>
  <c r="AW89" i="83"/>
  <c r="AX89" i="83"/>
  <c r="AY89" i="83"/>
  <c r="AZ89" i="83"/>
  <c r="B90" i="83"/>
  <c r="C90" i="83"/>
  <c r="D90" i="83"/>
  <c r="E90" i="83"/>
  <c r="F90" i="83"/>
  <c r="G90" i="83"/>
  <c r="H90" i="83"/>
  <c r="I90" i="83"/>
  <c r="J90" i="83"/>
  <c r="K90" i="83"/>
  <c r="L90" i="83"/>
  <c r="M90" i="83"/>
  <c r="N90" i="83"/>
  <c r="O90" i="83"/>
  <c r="Q90" i="83"/>
  <c r="R90" i="83"/>
  <c r="S90" i="83"/>
  <c r="T90" i="83"/>
  <c r="U90" i="83"/>
  <c r="V90" i="83"/>
  <c r="W90" i="83"/>
  <c r="X90" i="83"/>
  <c r="Y90" i="83"/>
  <c r="Z90" i="83"/>
  <c r="AA90" i="83"/>
  <c r="AB90" i="83"/>
  <c r="AC90" i="83"/>
  <c r="AD90" i="83"/>
  <c r="AE90" i="83"/>
  <c r="AF90" i="83"/>
  <c r="AG90" i="83"/>
  <c r="AH90" i="83"/>
  <c r="AI90" i="83"/>
  <c r="AJ90" i="83"/>
  <c r="AK90" i="83"/>
  <c r="AL90" i="83"/>
  <c r="AM90" i="83"/>
  <c r="AN90" i="83"/>
  <c r="AO90" i="83"/>
  <c r="AP90" i="83"/>
  <c r="AQ90" i="83"/>
  <c r="AR90" i="83"/>
  <c r="AS90" i="83"/>
  <c r="AT90" i="83"/>
  <c r="AU90" i="83"/>
  <c r="AV90" i="83"/>
  <c r="AW90" i="83"/>
  <c r="AX90" i="83"/>
  <c r="AY90" i="83"/>
  <c r="AZ90" i="83"/>
  <c r="B91" i="83"/>
  <c r="C91" i="83"/>
  <c r="D91" i="83"/>
  <c r="E91" i="83"/>
  <c r="F91" i="83"/>
  <c r="G91" i="83"/>
  <c r="H91" i="83"/>
  <c r="I91" i="83"/>
  <c r="J91" i="83"/>
  <c r="K91" i="83"/>
  <c r="L91" i="83"/>
  <c r="M91" i="83"/>
  <c r="N91" i="83"/>
  <c r="O91" i="83"/>
  <c r="Q91" i="83"/>
  <c r="R91" i="83"/>
  <c r="S91" i="83"/>
  <c r="T91" i="83"/>
  <c r="U91" i="83"/>
  <c r="V91" i="83"/>
  <c r="W91" i="83"/>
  <c r="X91" i="83"/>
  <c r="Y91" i="83"/>
  <c r="Z91" i="83"/>
  <c r="AA91" i="83"/>
  <c r="AB91" i="83"/>
  <c r="AC91" i="83"/>
  <c r="AD91" i="83"/>
  <c r="AE91" i="83"/>
  <c r="AF91" i="83"/>
  <c r="AG91" i="83"/>
  <c r="AH91" i="83"/>
  <c r="AI91" i="83"/>
  <c r="AJ91" i="83"/>
  <c r="AK91" i="83"/>
  <c r="AL91" i="83"/>
  <c r="AM91" i="83"/>
  <c r="AN91" i="83"/>
  <c r="AO91" i="83"/>
  <c r="AP91" i="83"/>
  <c r="AQ91" i="83"/>
  <c r="AR91" i="83"/>
  <c r="AS91" i="83"/>
  <c r="AT91" i="83"/>
  <c r="AU91" i="83"/>
  <c r="AV91" i="83"/>
  <c r="AW91" i="83"/>
  <c r="AX91" i="83"/>
  <c r="AY91" i="83"/>
  <c r="AZ91" i="83"/>
  <c r="B92" i="83"/>
  <c r="C92" i="83"/>
  <c r="D92" i="83"/>
  <c r="E92" i="83"/>
  <c r="F92" i="83"/>
  <c r="G92" i="83"/>
  <c r="H92" i="83"/>
  <c r="I92" i="83"/>
  <c r="J92" i="83"/>
  <c r="K92" i="83"/>
  <c r="L92" i="83"/>
  <c r="M92" i="83"/>
  <c r="N92" i="83"/>
  <c r="O92" i="83"/>
  <c r="Q92" i="83"/>
  <c r="R92" i="83"/>
  <c r="S92" i="83"/>
  <c r="T92" i="83"/>
  <c r="U92" i="83"/>
  <c r="V92" i="83"/>
  <c r="W92" i="83"/>
  <c r="X92" i="83"/>
  <c r="Y92" i="83"/>
  <c r="Z92" i="83"/>
  <c r="AA92" i="83"/>
  <c r="AB92" i="83"/>
  <c r="AC92" i="83"/>
  <c r="AD92" i="83"/>
  <c r="AE92" i="83"/>
  <c r="AF92" i="83"/>
  <c r="AG92" i="83"/>
  <c r="AH92" i="83"/>
  <c r="AI92" i="83"/>
  <c r="AJ92" i="83"/>
  <c r="AK92" i="83"/>
  <c r="AL92" i="83"/>
  <c r="AM92" i="83"/>
  <c r="AN92" i="83"/>
  <c r="AO92" i="83"/>
  <c r="AP92" i="83"/>
  <c r="AQ92" i="83"/>
  <c r="AR92" i="83"/>
  <c r="AS92" i="83"/>
  <c r="AT92" i="83"/>
  <c r="AU92" i="83"/>
  <c r="AV92" i="83"/>
  <c r="AW92" i="83"/>
  <c r="AX92" i="83"/>
  <c r="AY92" i="83"/>
  <c r="AZ92" i="83"/>
  <c r="B93" i="83"/>
  <c r="C93" i="83"/>
  <c r="D93" i="83"/>
  <c r="E93" i="83"/>
  <c r="F93" i="83"/>
  <c r="G93" i="83"/>
  <c r="H93" i="83"/>
  <c r="I93" i="83"/>
  <c r="J93" i="83"/>
  <c r="K93" i="83"/>
  <c r="L93" i="83"/>
  <c r="M93" i="83"/>
  <c r="N93" i="83"/>
  <c r="O93" i="83"/>
  <c r="Q93" i="83"/>
  <c r="R93" i="83"/>
  <c r="S93" i="83"/>
  <c r="T93" i="83"/>
  <c r="U93" i="83"/>
  <c r="V93" i="83"/>
  <c r="W93" i="83"/>
  <c r="X93" i="83"/>
  <c r="Y93" i="83"/>
  <c r="Z93" i="83"/>
  <c r="AA93" i="83"/>
  <c r="AB93" i="83"/>
  <c r="AC93" i="83"/>
  <c r="AD93" i="83"/>
  <c r="AE93" i="83"/>
  <c r="AF93" i="83"/>
  <c r="AG93" i="83"/>
  <c r="AH93" i="83"/>
  <c r="AI93" i="83"/>
  <c r="AJ93" i="83"/>
  <c r="AK93" i="83"/>
  <c r="AL93" i="83"/>
  <c r="AM93" i="83"/>
  <c r="AN93" i="83"/>
  <c r="AO93" i="83"/>
  <c r="AP93" i="83"/>
  <c r="AQ93" i="83"/>
  <c r="AR93" i="83"/>
  <c r="AS93" i="83"/>
  <c r="AT93" i="83"/>
  <c r="AU93" i="83"/>
  <c r="AV93" i="83"/>
  <c r="AW93" i="83"/>
  <c r="AX93" i="83"/>
  <c r="AY93" i="83"/>
  <c r="AZ93" i="83"/>
  <c r="B94" i="83"/>
  <c r="C94" i="83"/>
  <c r="D94" i="83"/>
  <c r="E94" i="83"/>
  <c r="F94" i="83"/>
  <c r="G94" i="83"/>
  <c r="H94" i="83"/>
  <c r="I94" i="83"/>
  <c r="J94" i="83"/>
  <c r="K94" i="83"/>
  <c r="L94" i="83"/>
  <c r="M94" i="83"/>
  <c r="N94" i="83"/>
  <c r="O94" i="83"/>
  <c r="Q94" i="83"/>
  <c r="R94" i="83"/>
  <c r="S94" i="83"/>
  <c r="T94" i="83"/>
  <c r="U94" i="83"/>
  <c r="V94" i="83"/>
  <c r="W94" i="83"/>
  <c r="X94" i="83"/>
  <c r="Y94" i="83"/>
  <c r="Z94" i="83"/>
  <c r="AA94" i="83"/>
  <c r="AB94" i="83"/>
  <c r="AC94" i="83"/>
  <c r="AD94" i="83"/>
  <c r="AE94" i="83"/>
  <c r="AF94" i="83"/>
  <c r="AG94" i="83"/>
  <c r="AH94" i="83"/>
  <c r="AI94" i="83"/>
  <c r="AJ94" i="83"/>
  <c r="AK94" i="83"/>
  <c r="AL94" i="83"/>
  <c r="AM94" i="83"/>
  <c r="AN94" i="83"/>
  <c r="AO94" i="83"/>
  <c r="AP94" i="83"/>
  <c r="AQ94" i="83"/>
  <c r="AR94" i="83"/>
  <c r="AS94" i="83"/>
  <c r="AT94" i="83"/>
  <c r="AU94" i="83"/>
  <c r="AV94" i="83"/>
  <c r="AW94" i="83"/>
  <c r="AX94" i="83"/>
  <c r="AY94" i="83"/>
  <c r="AZ94" i="83"/>
  <c r="B95" i="83"/>
  <c r="C95" i="83"/>
  <c r="D95" i="83"/>
  <c r="E95" i="83"/>
  <c r="F95" i="83"/>
  <c r="G95" i="83"/>
  <c r="H95" i="83"/>
  <c r="I95" i="83"/>
  <c r="J95" i="83"/>
  <c r="K95" i="83"/>
  <c r="L95" i="83"/>
  <c r="M95" i="83"/>
  <c r="N95" i="83"/>
  <c r="O95" i="83"/>
  <c r="Q95" i="83"/>
  <c r="R95" i="83"/>
  <c r="S95" i="83"/>
  <c r="T95" i="83"/>
  <c r="U95" i="83"/>
  <c r="V95" i="83"/>
  <c r="W95" i="83"/>
  <c r="X95" i="83"/>
  <c r="Y95" i="83"/>
  <c r="Z95" i="83"/>
  <c r="AA95" i="83"/>
  <c r="AB95" i="83"/>
  <c r="AC95" i="83"/>
  <c r="AD95" i="83"/>
  <c r="AE95" i="83"/>
  <c r="AF95" i="83"/>
  <c r="AG95" i="83"/>
  <c r="AH95" i="83"/>
  <c r="AI95" i="83"/>
  <c r="AJ95" i="83"/>
  <c r="AK95" i="83"/>
  <c r="AL95" i="83"/>
  <c r="AM95" i="83"/>
  <c r="AN95" i="83"/>
  <c r="AO95" i="83"/>
  <c r="AP95" i="83"/>
  <c r="AQ95" i="83"/>
  <c r="AR95" i="83"/>
  <c r="AS95" i="83"/>
  <c r="AT95" i="83"/>
  <c r="AU95" i="83"/>
  <c r="AV95" i="83"/>
  <c r="AW95" i="83"/>
  <c r="AX95" i="83"/>
  <c r="AY95" i="83"/>
  <c r="AZ95" i="83"/>
  <c r="B96" i="83"/>
  <c r="C96" i="83"/>
  <c r="D96" i="83"/>
  <c r="E96" i="83"/>
  <c r="F96" i="83"/>
  <c r="G96" i="83"/>
  <c r="H96" i="83"/>
  <c r="I96" i="83"/>
  <c r="J96" i="83"/>
  <c r="K96" i="83"/>
  <c r="L96" i="83"/>
  <c r="M96" i="83"/>
  <c r="N96" i="83"/>
  <c r="O96" i="83"/>
  <c r="Q96" i="83"/>
  <c r="R96" i="83"/>
  <c r="S96" i="83"/>
  <c r="T96" i="83"/>
  <c r="U96" i="83"/>
  <c r="V96" i="83"/>
  <c r="W96" i="83"/>
  <c r="X96" i="83"/>
  <c r="Y96" i="83"/>
  <c r="Z96" i="83"/>
  <c r="AA96" i="83"/>
  <c r="AB96" i="83"/>
  <c r="AC96" i="83"/>
  <c r="AD96" i="83"/>
  <c r="AE96" i="83"/>
  <c r="AF96" i="83"/>
  <c r="AG96" i="83"/>
  <c r="AH96" i="83"/>
  <c r="AI96" i="83"/>
  <c r="AJ96" i="83"/>
  <c r="AK96" i="83"/>
  <c r="AL96" i="83"/>
  <c r="AM96" i="83"/>
  <c r="AN96" i="83"/>
  <c r="AO96" i="83"/>
  <c r="AP96" i="83"/>
  <c r="AQ96" i="83"/>
  <c r="AR96" i="83"/>
  <c r="AS96" i="83"/>
  <c r="AT96" i="83"/>
  <c r="AU96" i="83"/>
  <c r="AV96" i="83"/>
  <c r="AW96" i="83"/>
  <c r="AX96" i="83"/>
  <c r="AY96" i="83"/>
  <c r="AZ96" i="83"/>
  <c r="B97" i="83"/>
  <c r="C97" i="83"/>
  <c r="D97" i="83"/>
  <c r="E97" i="83"/>
  <c r="F97" i="83"/>
  <c r="G97" i="83"/>
  <c r="H97" i="83"/>
  <c r="I97" i="83"/>
  <c r="J97" i="83"/>
  <c r="K97" i="83"/>
  <c r="L97" i="83"/>
  <c r="M97" i="83"/>
  <c r="N97" i="83"/>
  <c r="O97" i="83"/>
  <c r="Q97" i="83"/>
  <c r="R97" i="83"/>
  <c r="S97" i="83"/>
  <c r="T97" i="83"/>
  <c r="U97" i="83"/>
  <c r="V97" i="83"/>
  <c r="W97" i="83"/>
  <c r="X97" i="83"/>
  <c r="Y97" i="83"/>
  <c r="Z97" i="83"/>
  <c r="AA97" i="83"/>
  <c r="AB97" i="83"/>
  <c r="AC97" i="83"/>
  <c r="AD97" i="83"/>
  <c r="AE97" i="83"/>
  <c r="AF97" i="83"/>
  <c r="AG97" i="83"/>
  <c r="AH97" i="83"/>
  <c r="AI97" i="83"/>
  <c r="AJ97" i="83"/>
  <c r="AK97" i="83"/>
  <c r="AL97" i="83"/>
  <c r="AM97" i="83"/>
  <c r="AN97" i="83"/>
  <c r="AO97" i="83"/>
  <c r="AP97" i="83"/>
  <c r="AQ97" i="83"/>
  <c r="AR97" i="83"/>
  <c r="AS97" i="83"/>
  <c r="AT97" i="83"/>
  <c r="AU97" i="83"/>
  <c r="AV97" i="83"/>
  <c r="AW97" i="83"/>
  <c r="AX97" i="83"/>
  <c r="AY97" i="83"/>
  <c r="AZ97" i="83"/>
  <c r="B98" i="83"/>
  <c r="C98" i="83"/>
  <c r="D98" i="83"/>
  <c r="E98" i="83"/>
  <c r="F98" i="83"/>
  <c r="G98" i="83"/>
  <c r="H98" i="83"/>
  <c r="I98" i="83"/>
  <c r="J98" i="83"/>
  <c r="K98" i="83"/>
  <c r="L98" i="83"/>
  <c r="M98" i="83"/>
  <c r="N98" i="83"/>
  <c r="O98" i="83"/>
  <c r="Q98" i="83"/>
  <c r="R98" i="83"/>
  <c r="S98" i="83"/>
  <c r="T98" i="83"/>
  <c r="U98" i="83"/>
  <c r="V98" i="83"/>
  <c r="W98" i="83"/>
  <c r="X98" i="83"/>
  <c r="Y98" i="83"/>
  <c r="Z98" i="83"/>
  <c r="AA98" i="83"/>
  <c r="AB98" i="83"/>
  <c r="AC98" i="83"/>
  <c r="AD98" i="83"/>
  <c r="AE98" i="83"/>
  <c r="AF98" i="83"/>
  <c r="AG98" i="83"/>
  <c r="AH98" i="83"/>
  <c r="AI98" i="83"/>
  <c r="AJ98" i="83"/>
  <c r="AK98" i="83"/>
  <c r="AL98" i="83"/>
  <c r="AM98" i="83"/>
  <c r="AN98" i="83"/>
  <c r="AO98" i="83"/>
  <c r="AP98" i="83"/>
  <c r="AQ98" i="83"/>
  <c r="AR98" i="83"/>
  <c r="AS98" i="83"/>
  <c r="AT98" i="83"/>
  <c r="AU98" i="83"/>
  <c r="AV98" i="83"/>
  <c r="AW98" i="83"/>
  <c r="AX98" i="83"/>
  <c r="AY98" i="83"/>
  <c r="AZ98" i="83"/>
  <c r="B99" i="83"/>
  <c r="C99" i="83"/>
  <c r="D99" i="83"/>
  <c r="E99" i="83"/>
  <c r="F99" i="83"/>
  <c r="G99" i="83"/>
  <c r="H99" i="83"/>
  <c r="I99" i="83"/>
  <c r="J99" i="83"/>
  <c r="K99" i="83"/>
  <c r="L99" i="83"/>
  <c r="M99" i="83"/>
  <c r="N99" i="83"/>
  <c r="O99" i="83"/>
  <c r="P99" i="83"/>
  <c r="Q99" i="83"/>
  <c r="R99" i="83"/>
  <c r="S99" i="83"/>
  <c r="T99" i="83"/>
  <c r="U99" i="83"/>
  <c r="V99" i="83"/>
  <c r="W99" i="83"/>
  <c r="X99" i="83"/>
  <c r="Y99" i="83"/>
  <c r="Z99" i="83"/>
  <c r="AA99" i="83"/>
  <c r="AB99" i="83"/>
  <c r="AC99" i="83"/>
  <c r="AD99" i="83"/>
  <c r="AE99" i="83"/>
  <c r="AF99" i="83"/>
  <c r="AG99" i="83"/>
  <c r="AH99" i="83"/>
  <c r="AI99" i="83"/>
  <c r="AJ99" i="83"/>
  <c r="AK99" i="83"/>
  <c r="AL99" i="83"/>
  <c r="AM99" i="83"/>
  <c r="AN99" i="83"/>
  <c r="AO99" i="83"/>
  <c r="AP99" i="83"/>
  <c r="AQ99" i="83"/>
  <c r="AR99" i="83"/>
  <c r="AS99" i="83"/>
  <c r="AT99" i="83"/>
  <c r="AU99" i="83"/>
  <c r="AV99" i="83"/>
  <c r="AW99" i="83"/>
  <c r="AX99" i="83"/>
  <c r="AY99" i="83"/>
  <c r="AZ99" i="83"/>
  <c r="B100" i="83"/>
  <c r="C100" i="83"/>
  <c r="D100" i="83"/>
  <c r="E100" i="83"/>
  <c r="F100" i="83"/>
  <c r="G100" i="83"/>
  <c r="H100" i="83"/>
  <c r="I100" i="83"/>
  <c r="J100" i="83"/>
  <c r="K100" i="83"/>
  <c r="L100" i="83"/>
  <c r="M100" i="83"/>
  <c r="N100" i="83"/>
  <c r="O100" i="83"/>
  <c r="Q100" i="83"/>
  <c r="R100" i="83"/>
  <c r="S100" i="83"/>
  <c r="T100" i="83"/>
  <c r="U100" i="83"/>
  <c r="V100" i="83"/>
  <c r="W100" i="83"/>
  <c r="X100" i="83"/>
  <c r="Y100" i="83"/>
  <c r="Z100" i="83"/>
  <c r="AA100" i="83"/>
  <c r="AB100" i="83"/>
  <c r="AC100" i="83"/>
  <c r="AD100" i="83"/>
  <c r="AE100" i="83"/>
  <c r="AF100" i="83"/>
  <c r="AG100" i="83"/>
  <c r="AH100" i="83"/>
  <c r="AI100" i="83"/>
  <c r="AJ100" i="83"/>
  <c r="AK100" i="83"/>
  <c r="AL100" i="83"/>
  <c r="AM100" i="83"/>
  <c r="AN100" i="83"/>
  <c r="AO100" i="83"/>
  <c r="AP100" i="83"/>
  <c r="AQ100" i="83"/>
  <c r="AR100" i="83"/>
  <c r="AS100" i="83"/>
  <c r="AT100" i="83"/>
  <c r="AU100" i="83"/>
  <c r="AV100" i="83"/>
  <c r="AW100" i="83"/>
  <c r="AX100" i="83"/>
  <c r="AY100" i="83"/>
  <c r="AZ100" i="83"/>
  <c r="B101" i="83"/>
  <c r="C101" i="83"/>
  <c r="D101" i="83"/>
  <c r="E101" i="83"/>
  <c r="F101" i="83"/>
  <c r="G101" i="83"/>
  <c r="H101" i="83"/>
  <c r="I101" i="83"/>
  <c r="J101" i="83"/>
  <c r="K101" i="83"/>
  <c r="L101" i="83"/>
  <c r="M101" i="83"/>
  <c r="N101" i="83"/>
  <c r="O101" i="83"/>
  <c r="Q101" i="83"/>
  <c r="R101" i="83"/>
  <c r="S101" i="83"/>
  <c r="T101" i="83"/>
  <c r="U101" i="83"/>
  <c r="V101" i="83"/>
  <c r="W101" i="83"/>
  <c r="X101" i="83"/>
  <c r="Y101" i="83"/>
  <c r="Z101" i="83"/>
  <c r="AA101" i="83"/>
  <c r="AB101" i="83"/>
  <c r="AC101" i="83"/>
  <c r="AD101" i="83"/>
  <c r="AE101" i="83"/>
  <c r="AF101" i="83"/>
  <c r="AG101" i="83"/>
  <c r="AH101" i="83"/>
  <c r="AI101" i="83"/>
  <c r="AJ101" i="83"/>
  <c r="AK101" i="83"/>
  <c r="AL101" i="83"/>
  <c r="AM101" i="83"/>
  <c r="AN101" i="83"/>
  <c r="AO101" i="83"/>
  <c r="AP101" i="83"/>
  <c r="AQ101" i="83"/>
  <c r="AR101" i="83"/>
  <c r="AS101" i="83"/>
  <c r="AT101" i="83"/>
  <c r="AU101" i="83"/>
  <c r="AV101" i="83"/>
  <c r="AW101" i="83"/>
  <c r="AX101" i="83"/>
  <c r="AY101" i="83"/>
  <c r="AZ101" i="83"/>
  <c r="B102" i="83"/>
  <c r="C102" i="83"/>
  <c r="D102" i="83"/>
  <c r="E102" i="83"/>
  <c r="F102" i="83"/>
  <c r="G102" i="83"/>
  <c r="H102" i="83"/>
  <c r="I102" i="83"/>
  <c r="J102" i="83"/>
  <c r="K102" i="83"/>
  <c r="L102" i="83"/>
  <c r="M102" i="83"/>
  <c r="N102" i="83"/>
  <c r="O102" i="83"/>
  <c r="Q102" i="83"/>
  <c r="R102" i="83"/>
  <c r="S102" i="83"/>
  <c r="T102" i="83"/>
  <c r="U102" i="83"/>
  <c r="V102" i="83"/>
  <c r="W102" i="83"/>
  <c r="X102" i="83"/>
  <c r="Y102" i="83"/>
  <c r="Z102" i="83"/>
  <c r="AA102" i="83"/>
  <c r="AB102" i="83"/>
  <c r="AC102" i="83"/>
  <c r="AD102" i="83"/>
  <c r="AE102" i="83"/>
  <c r="AF102" i="83"/>
  <c r="AG102" i="83"/>
  <c r="AH102" i="83"/>
  <c r="AI102" i="83"/>
  <c r="AJ102" i="83"/>
  <c r="AK102" i="83"/>
  <c r="AL102" i="83"/>
  <c r="AM102" i="83"/>
  <c r="AN102" i="83"/>
  <c r="AO102" i="83"/>
  <c r="AP102" i="83"/>
  <c r="AQ102" i="83"/>
  <c r="AR102" i="83"/>
  <c r="AS102" i="83"/>
  <c r="AT102" i="83"/>
  <c r="AU102" i="83"/>
  <c r="AV102" i="83"/>
  <c r="AW102" i="83"/>
  <c r="AX102" i="83"/>
  <c r="AY102" i="83"/>
  <c r="AZ102" i="83"/>
  <c r="B103" i="83"/>
  <c r="C103" i="83"/>
  <c r="D103" i="83"/>
  <c r="E103" i="83"/>
  <c r="F103" i="83"/>
  <c r="G103" i="83"/>
  <c r="H103" i="83"/>
  <c r="I103" i="83"/>
  <c r="J103" i="83"/>
  <c r="K103" i="83"/>
  <c r="L103" i="83"/>
  <c r="M103" i="83"/>
  <c r="N103" i="83"/>
  <c r="O103" i="83"/>
  <c r="Q103" i="83"/>
  <c r="R103" i="83"/>
  <c r="S103" i="83"/>
  <c r="T103" i="83"/>
  <c r="U103" i="83"/>
  <c r="V103" i="83"/>
  <c r="W103" i="83"/>
  <c r="X103" i="83"/>
  <c r="Y103" i="83"/>
  <c r="Z103" i="83"/>
  <c r="AA103" i="83"/>
  <c r="AB103" i="83"/>
  <c r="AC103" i="83"/>
  <c r="AD103" i="83"/>
  <c r="AE103" i="83"/>
  <c r="AF103" i="83"/>
  <c r="AG103" i="83"/>
  <c r="AH103" i="83"/>
  <c r="AI103" i="83"/>
  <c r="AJ103" i="83"/>
  <c r="AK103" i="83"/>
  <c r="AL103" i="83"/>
  <c r="AM103" i="83"/>
  <c r="AN103" i="83"/>
  <c r="AO103" i="83"/>
  <c r="AP103" i="83"/>
  <c r="AQ103" i="83"/>
  <c r="AR103" i="83"/>
  <c r="AS103" i="83"/>
  <c r="AT103" i="83"/>
  <c r="AU103" i="83"/>
  <c r="AV103" i="83"/>
  <c r="AW103" i="83"/>
  <c r="AX103" i="83"/>
  <c r="AY103" i="83"/>
  <c r="AZ103" i="83"/>
  <c r="B104" i="83"/>
  <c r="C104" i="83"/>
  <c r="D104" i="83"/>
  <c r="E104" i="83"/>
  <c r="F104" i="83"/>
  <c r="G104" i="83"/>
  <c r="H104" i="83"/>
  <c r="I104" i="83"/>
  <c r="J104" i="83"/>
  <c r="K104" i="83"/>
  <c r="L104" i="83"/>
  <c r="M104" i="83"/>
  <c r="N104" i="83"/>
  <c r="O104" i="83"/>
  <c r="Q104" i="83"/>
  <c r="R104" i="83"/>
  <c r="S104" i="83"/>
  <c r="T104" i="83"/>
  <c r="U104" i="83"/>
  <c r="V104" i="83"/>
  <c r="W104" i="83"/>
  <c r="X104" i="83"/>
  <c r="Y104" i="83"/>
  <c r="Z104" i="83"/>
  <c r="AA104" i="83"/>
  <c r="AB104" i="83"/>
  <c r="AC104" i="83"/>
  <c r="AD104" i="83"/>
  <c r="AE104" i="83"/>
  <c r="AF104" i="83"/>
  <c r="AG104" i="83"/>
  <c r="AH104" i="83"/>
  <c r="AI104" i="83"/>
  <c r="AJ104" i="83"/>
  <c r="AK104" i="83"/>
  <c r="AL104" i="83"/>
  <c r="AM104" i="83"/>
  <c r="AN104" i="83"/>
  <c r="AO104" i="83"/>
  <c r="AP104" i="83"/>
  <c r="AQ104" i="83"/>
  <c r="AR104" i="83"/>
  <c r="AS104" i="83"/>
  <c r="AT104" i="83"/>
  <c r="AU104" i="83"/>
  <c r="AV104" i="83"/>
  <c r="AW104" i="83"/>
  <c r="AX104" i="83"/>
  <c r="AY104" i="83"/>
  <c r="AZ104" i="83"/>
  <c r="B105" i="83"/>
  <c r="C105" i="83"/>
  <c r="D105" i="83"/>
  <c r="E105" i="83"/>
  <c r="F105" i="83"/>
  <c r="G105" i="83"/>
  <c r="H105" i="83"/>
  <c r="I105" i="83"/>
  <c r="J105" i="83"/>
  <c r="K105" i="83"/>
  <c r="L105" i="83"/>
  <c r="M105" i="83"/>
  <c r="N105" i="83"/>
  <c r="O105" i="83"/>
  <c r="Q105" i="83"/>
  <c r="R105" i="83"/>
  <c r="S105" i="83"/>
  <c r="T105" i="83"/>
  <c r="U105" i="83"/>
  <c r="V105" i="83"/>
  <c r="W105" i="83"/>
  <c r="X105" i="83"/>
  <c r="Y105" i="83"/>
  <c r="Z105" i="83"/>
  <c r="AA105" i="83"/>
  <c r="AB105" i="83"/>
  <c r="AC105" i="83"/>
  <c r="AD105" i="83"/>
  <c r="AE105" i="83"/>
  <c r="AF105" i="83"/>
  <c r="AG105" i="83"/>
  <c r="AH105" i="83"/>
  <c r="AI105" i="83"/>
  <c r="AJ105" i="83"/>
  <c r="AK105" i="83"/>
  <c r="AL105" i="83"/>
  <c r="AM105" i="83"/>
  <c r="AN105" i="83"/>
  <c r="AO105" i="83"/>
  <c r="AP105" i="83"/>
  <c r="AQ105" i="83"/>
  <c r="AR105" i="83"/>
  <c r="AS105" i="83"/>
  <c r="AT105" i="83"/>
  <c r="AU105" i="83"/>
  <c r="AV105" i="83"/>
  <c r="AW105" i="83"/>
  <c r="AX105" i="83"/>
  <c r="AY105" i="83"/>
  <c r="AZ105" i="83"/>
  <c r="B106" i="83"/>
  <c r="C106" i="83"/>
  <c r="D106" i="83"/>
  <c r="E106" i="83"/>
  <c r="F106" i="83"/>
  <c r="G106" i="83"/>
  <c r="H106" i="83"/>
  <c r="I106" i="83"/>
  <c r="J106" i="83"/>
  <c r="K106" i="83"/>
  <c r="L106" i="83"/>
  <c r="M106" i="83"/>
  <c r="N106" i="83"/>
  <c r="O106" i="83"/>
  <c r="Q106" i="83"/>
  <c r="R106" i="83"/>
  <c r="S106" i="83"/>
  <c r="T106" i="83"/>
  <c r="U106" i="83"/>
  <c r="V106" i="83"/>
  <c r="W106" i="83"/>
  <c r="X106" i="83"/>
  <c r="Y106" i="83"/>
  <c r="Z106" i="83"/>
  <c r="AA106" i="83"/>
  <c r="AB106" i="83"/>
  <c r="AC106" i="83"/>
  <c r="AD106" i="83"/>
  <c r="AE106" i="83"/>
  <c r="AF106" i="83"/>
  <c r="AG106" i="83"/>
  <c r="AH106" i="83"/>
  <c r="AI106" i="83"/>
  <c r="AJ106" i="83"/>
  <c r="AK106" i="83"/>
  <c r="AL106" i="83"/>
  <c r="AM106" i="83"/>
  <c r="AN106" i="83"/>
  <c r="AO106" i="83"/>
  <c r="AP106" i="83"/>
  <c r="AQ106" i="83"/>
  <c r="AR106" i="83"/>
  <c r="AS106" i="83"/>
  <c r="AT106" i="83"/>
  <c r="AU106" i="83"/>
  <c r="AV106" i="83"/>
  <c r="AW106" i="83"/>
  <c r="AX106" i="83"/>
  <c r="AY106" i="83"/>
  <c r="AZ106" i="83"/>
  <c r="B107" i="83"/>
  <c r="C107" i="83"/>
  <c r="D107" i="83"/>
  <c r="E107" i="83"/>
  <c r="F107" i="83"/>
  <c r="G107" i="83"/>
  <c r="H107" i="83"/>
  <c r="I107" i="83"/>
  <c r="J107" i="83"/>
  <c r="K107" i="83"/>
  <c r="L107" i="83"/>
  <c r="M107" i="83"/>
  <c r="N107" i="83"/>
  <c r="O107" i="83"/>
  <c r="Q107" i="83"/>
  <c r="R107" i="83"/>
  <c r="S107" i="83"/>
  <c r="T107" i="83"/>
  <c r="U107" i="83"/>
  <c r="V107" i="83"/>
  <c r="W107" i="83"/>
  <c r="X107" i="83"/>
  <c r="Y107" i="83"/>
  <c r="Z107" i="83"/>
  <c r="AA107" i="83"/>
  <c r="AB107" i="83"/>
  <c r="AC107" i="83"/>
  <c r="AD107" i="83"/>
  <c r="AE107" i="83"/>
  <c r="AF107" i="83"/>
  <c r="AG107" i="83"/>
  <c r="AH107" i="83"/>
  <c r="AI107" i="83"/>
  <c r="AJ107" i="83"/>
  <c r="AK107" i="83"/>
  <c r="AL107" i="83"/>
  <c r="AM107" i="83"/>
  <c r="AN107" i="83"/>
  <c r="AO107" i="83"/>
  <c r="AP107" i="83"/>
  <c r="AQ107" i="83"/>
  <c r="AR107" i="83"/>
  <c r="AS107" i="83"/>
  <c r="AT107" i="83"/>
  <c r="AU107" i="83"/>
  <c r="AV107" i="83"/>
  <c r="AW107" i="83"/>
  <c r="AX107" i="83"/>
  <c r="AY107" i="83"/>
  <c r="AZ107" i="83"/>
  <c r="B108" i="83"/>
  <c r="C108" i="83"/>
  <c r="D108" i="83"/>
  <c r="E108" i="83"/>
  <c r="F108" i="83"/>
  <c r="G108" i="83"/>
  <c r="H108" i="83"/>
  <c r="I108" i="83"/>
  <c r="J108" i="83"/>
  <c r="K108" i="83"/>
  <c r="L108" i="83"/>
  <c r="M108" i="83"/>
  <c r="N108" i="83"/>
  <c r="O108" i="83"/>
  <c r="Q108" i="83"/>
  <c r="R108" i="83"/>
  <c r="S108" i="83"/>
  <c r="T108" i="83"/>
  <c r="U108" i="83"/>
  <c r="V108" i="83"/>
  <c r="W108" i="83"/>
  <c r="X108" i="83"/>
  <c r="Y108" i="83"/>
  <c r="Z108" i="83"/>
  <c r="AA108" i="83"/>
  <c r="AB108" i="83"/>
  <c r="AC108" i="83"/>
  <c r="AD108" i="83"/>
  <c r="AE108" i="83"/>
  <c r="AF108" i="83"/>
  <c r="AG108" i="83"/>
  <c r="AH108" i="83"/>
  <c r="AI108" i="83"/>
  <c r="AJ108" i="83"/>
  <c r="AK108" i="83"/>
  <c r="AL108" i="83"/>
  <c r="AM108" i="83"/>
  <c r="AN108" i="83"/>
  <c r="AO108" i="83"/>
  <c r="AP108" i="83"/>
  <c r="AQ108" i="83"/>
  <c r="AR108" i="83"/>
  <c r="AS108" i="83"/>
  <c r="AT108" i="83"/>
  <c r="AU108" i="83"/>
  <c r="AV108" i="83"/>
  <c r="AW108" i="83"/>
  <c r="AX108" i="83"/>
  <c r="AY108" i="83"/>
  <c r="AZ108" i="83"/>
  <c r="B109" i="83"/>
  <c r="C109" i="83"/>
  <c r="D109" i="83"/>
  <c r="E109" i="83"/>
  <c r="F109" i="83"/>
  <c r="G109" i="83"/>
  <c r="H109" i="83"/>
  <c r="I109" i="83"/>
  <c r="J109" i="83"/>
  <c r="K109" i="83"/>
  <c r="L109" i="83"/>
  <c r="M109" i="83"/>
  <c r="N109" i="83"/>
  <c r="O109" i="83"/>
  <c r="Q109" i="83"/>
  <c r="R109" i="83"/>
  <c r="S109" i="83"/>
  <c r="T109" i="83"/>
  <c r="U109" i="83"/>
  <c r="V109" i="83"/>
  <c r="W109" i="83"/>
  <c r="X109" i="83"/>
  <c r="Y109" i="83"/>
  <c r="Z109" i="83"/>
  <c r="AA109" i="83"/>
  <c r="AB109" i="83"/>
  <c r="AC109" i="83"/>
  <c r="AD109" i="83"/>
  <c r="AE109" i="83"/>
  <c r="AF109" i="83"/>
  <c r="AG109" i="83"/>
  <c r="AH109" i="83"/>
  <c r="AI109" i="83"/>
  <c r="AJ109" i="83"/>
  <c r="AK109" i="83"/>
  <c r="AL109" i="83"/>
  <c r="AM109" i="83"/>
  <c r="AN109" i="83"/>
  <c r="AO109" i="83"/>
  <c r="AP109" i="83"/>
  <c r="AQ109" i="83"/>
  <c r="AR109" i="83"/>
  <c r="AS109" i="83"/>
  <c r="AT109" i="83"/>
  <c r="AU109" i="83"/>
  <c r="AV109" i="83"/>
  <c r="AW109" i="83"/>
  <c r="AX109" i="83"/>
  <c r="AY109" i="83"/>
  <c r="AZ109" i="83"/>
  <c r="B110" i="83"/>
  <c r="C110" i="83"/>
  <c r="D110" i="83"/>
  <c r="E110" i="83"/>
  <c r="F110" i="83"/>
  <c r="G110" i="83"/>
  <c r="H110" i="83"/>
  <c r="I110" i="83"/>
  <c r="J110" i="83"/>
  <c r="K110" i="83"/>
  <c r="L110" i="83"/>
  <c r="M110" i="83"/>
  <c r="N110" i="83"/>
  <c r="O110" i="83"/>
  <c r="Q110" i="83"/>
  <c r="R110" i="83"/>
  <c r="S110" i="83"/>
  <c r="T110" i="83"/>
  <c r="U110" i="83"/>
  <c r="V110" i="83"/>
  <c r="W110" i="83"/>
  <c r="X110" i="83"/>
  <c r="Y110" i="83"/>
  <c r="Z110" i="83"/>
  <c r="AA110" i="83"/>
  <c r="AB110" i="83"/>
  <c r="AC110" i="83"/>
  <c r="AD110" i="83"/>
  <c r="AE110" i="83"/>
  <c r="AF110" i="83"/>
  <c r="AG110" i="83"/>
  <c r="AH110" i="83"/>
  <c r="AI110" i="83"/>
  <c r="AJ110" i="83"/>
  <c r="AK110" i="83"/>
  <c r="AL110" i="83"/>
  <c r="AM110" i="83"/>
  <c r="AN110" i="83"/>
  <c r="AO110" i="83"/>
  <c r="AP110" i="83"/>
  <c r="AQ110" i="83"/>
  <c r="AR110" i="83"/>
  <c r="AS110" i="83"/>
  <c r="AT110" i="83"/>
  <c r="AU110" i="83"/>
  <c r="AV110" i="83"/>
  <c r="AW110" i="83"/>
  <c r="AX110" i="83"/>
  <c r="AY110" i="83"/>
  <c r="AZ110" i="83"/>
  <c r="B111" i="83"/>
  <c r="C111" i="83"/>
  <c r="D111" i="83"/>
  <c r="E111" i="83"/>
  <c r="F111" i="83"/>
  <c r="G111" i="83"/>
  <c r="H111" i="83"/>
  <c r="I111" i="83"/>
  <c r="J111" i="83"/>
  <c r="K111" i="83"/>
  <c r="L111" i="83"/>
  <c r="M111" i="83"/>
  <c r="N111" i="83"/>
  <c r="O111" i="83"/>
  <c r="Q111" i="83"/>
  <c r="R111" i="83"/>
  <c r="S111" i="83"/>
  <c r="T111" i="83"/>
  <c r="U111" i="83"/>
  <c r="V111" i="83"/>
  <c r="W111" i="83"/>
  <c r="X111" i="83"/>
  <c r="Y111" i="83"/>
  <c r="Z111" i="83"/>
  <c r="AA111" i="83"/>
  <c r="AB111" i="83"/>
  <c r="AC111" i="83"/>
  <c r="AD111" i="83"/>
  <c r="AE111" i="83"/>
  <c r="AF111" i="83"/>
  <c r="AG111" i="83"/>
  <c r="AH111" i="83"/>
  <c r="AI111" i="83"/>
  <c r="AJ111" i="83"/>
  <c r="AK111" i="83"/>
  <c r="AL111" i="83"/>
  <c r="AM111" i="83"/>
  <c r="AN111" i="83"/>
  <c r="AO111" i="83"/>
  <c r="AP111" i="83"/>
  <c r="AQ111" i="83"/>
  <c r="AR111" i="83"/>
  <c r="AS111" i="83"/>
  <c r="AT111" i="83"/>
  <c r="AU111" i="83"/>
  <c r="AV111" i="83"/>
  <c r="AW111" i="83"/>
  <c r="AX111" i="83"/>
  <c r="AY111" i="83"/>
  <c r="AZ111" i="83"/>
  <c r="B112" i="83"/>
  <c r="C112" i="83"/>
  <c r="D112" i="83"/>
  <c r="E112" i="83"/>
  <c r="F112" i="83"/>
  <c r="G112" i="83"/>
  <c r="H112" i="83"/>
  <c r="I112" i="83"/>
  <c r="J112" i="83"/>
  <c r="K112" i="83"/>
  <c r="L112" i="83"/>
  <c r="M112" i="83"/>
  <c r="N112" i="83"/>
  <c r="O112" i="83"/>
  <c r="Q112" i="83"/>
  <c r="R112" i="83"/>
  <c r="S112" i="83"/>
  <c r="T112" i="83"/>
  <c r="U112" i="83"/>
  <c r="V112" i="83"/>
  <c r="W112" i="83"/>
  <c r="X112" i="83"/>
  <c r="Y112" i="83"/>
  <c r="Z112" i="83"/>
  <c r="AA112" i="83"/>
  <c r="AB112" i="83"/>
  <c r="AC112" i="83"/>
  <c r="AD112" i="83"/>
  <c r="AE112" i="83"/>
  <c r="AF112" i="83"/>
  <c r="AG112" i="83"/>
  <c r="AH112" i="83"/>
  <c r="AI112" i="83"/>
  <c r="AJ112" i="83"/>
  <c r="AK112" i="83"/>
  <c r="AL112" i="83"/>
  <c r="AM112" i="83"/>
  <c r="AN112" i="83"/>
  <c r="AO112" i="83"/>
  <c r="AP112" i="83"/>
  <c r="AQ112" i="83"/>
  <c r="AR112" i="83"/>
  <c r="AS112" i="83"/>
  <c r="AT112" i="83"/>
  <c r="AU112" i="83"/>
  <c r="AV112" i="83"/>
  <c r="AW112" i="83"/>
  <c r="AX112" i="83"/>
  <c r="AY112" i="83"/>
  <c r="AZ112" i="83"/>
  <c r="B113" i="83"/>
  <c r="C113" i="83"/>
  <c r="D113" i="83"/>
  <c r="E113" i="83"/>
  <c r="F113" i="83"/>
  <c r="G113" i="83"/>
  <c r="H113" i="83"/>
  <c r="I113" i="83"/>
  <c r="J113" i="83"/>
  <c r="K113" i="83"/>
  <c r="L113" i="83"/>
  <c r="M113" i="83"/>
  <c r="N113" i="83"/>
  <c r="O113" i="83"/>
  <c r="Q113" i="83"/>
  <c r="R113" i="83"/>
  <c r="S113" i="83"/>
  <c r="T113" i="83"/>
  <c r="U113" i="83"/>
  <c r="V113" i="83"/>
  <c r="W113" i="83"/>
  <c r="X113" i="83"/>
  <c r="Y113" i="83"/>
  <c r="Z113" i="83"/>
  <c r="AA113" i="83"/>
  <c r="AB113" i="83"/>
  <c r="AC113" i="83"/>
  <c r="AD113" i="83"/>
  <c r="AE113" i="83"/>
  <c r="AF113" i="83"/>
  <c r="AG113" i="83"/>
  <c r="AH113" i="83"/>
  <c r="AI113" i="83"/>
  <c r="AJ113" i="83"/>
  <c r="AK113" i="83"/>
  <c r="AL113" i="83"/>
  <c r="AM113" i="83"/>
  <c r="AN113" i="83"/>
  <c r="AO113" i="83"/>
  <c r="AP113" i="83"/>
  <c r="AQ113" i="83"/>
  <c r="AR113" i="83"/>
  <c r="AS113" i="83"/>
  <c r="AT113" i="83"/>
  <c r="AU113" i="83"/>
  <c r="AV113" i="83"/>
  <c r="AW113" i="83"/>
  <c r="AX113" i="83"/>
  <c r="AY113" i="83"/>
  <c r="AZ113" i="83"/>
  <c r="B114" i="83"/>
  <c r="C114" i="83"/>
  <c r="D114" i="83"/>
  <c r="E114" i="83"/>
  <c r="F114" i="83"/>
  <c r="G114" i="83"/>
  <c r="H114" i="83"/>
  <c r="I114" i="83"/>
  <c r="J114" i="83"/>
  <c r="K114" i="83"/>
  <c r="L114" i="83"/>
  <c r="M114" i="83"/>
  <c r="N114" i="83"/>
  <c r="O114" i="83"/>
  <c r="Q114" i="83"/>
  <c r="R114" i="83"/>
  <c r="S114" i="83"/>
  <c r="T114" i="83"/>
  <c r="U114" i="83"/>
  <c r="V114" i="83"/>
  <c r="W114" i="83"/>
  <c r="X114" i="83"/>
  <c r="Y114" i="83"/>
  <c r="Z114" i="83"/>
  <c r="AA114" i="83"/>
  <c r="AB114" i="83"/>
  <c r="AC114" i="83"/>
  <c r="AD114" i="83"/>
  <c r="AE114" i="83"/>
  <c r="AF114" i="83"/>
  <c r="AG114" i="83"/>
  <c r="AH114" i="83"/>
  <c r="AI114" i="83"/>
  <c r="AJ114" i="83"/>
  <c r="AK114" i="83"/>
  <c r="AL114" i="83"/>
  <c r="AM114" i="83"/>
  <c r="AN114" i="83"/>
  <c r="AO114" i="83"/>
  <c r="AP114" i="83"/>
  <c r="AQ114" i="83"/>
  <c r="AR114" i="83"/>
  <c r="AS114" i="83"/>
  <c r="AT114" i="83"/>
  <c r="AU114" i="83"/>
  <c r="AV114" i="83"/>
  <c r="AW114" i="83"/>
  <c r="AX114" i="83"/>
  <c r="AY114" i="83"/>
  <c r="AZ114" i="83"/>
  <c r="B115" i="83"/>
  <c r="C115" i="83"/>
  <c r="D115" i="83"/>
  <c r="E115" i="83"/>
  <c r="F115" i="83"/>
  <c r="G115" i="83"/>
  <c r="H115" i="83"/>
  <c r="I115" i="83"/>
  <c r="J115" i="83"/>
  <c r="K115" i="83"/>
  <c r="L115" i="83"/>
  <c r="M115" i="83"/>
  <c r="N115" i="83"/>
  <c r="O115" i="83"/>
  <c r="Q115" i="83"/>
  <c r="R115" i="83"/>
  <c r="S115" i="83"/>
  <c r="T115" i="83"/>
  <c r="U115" i="83"/>
  <c r="V115" i="83"/>
  <c r="W115" i="83"/>
  <c r="X115" i="83"/>
  <c r="Y115" i="83"/>
  <c r="Z115" i="83"/>
  <c r="AA115" i="83"/>
  <c r="AB115" i="83"/>
  <c r="AC115" i="83"/>
  <c r="AD115" i="83"/>
  <c r="AE115" i="83"/>
  <c r="AF115" i="83"/>
  <c r="AG115" i="83"/>
  <c r="AH115" i="83"/>
  <c r="AI115" i="83"/>
  <c r="AJ115" i="83"/>
  <c r="AK115" i="83"/>
  <c r="AL115" i="83"/>
  <c r="AM115" i="83"/>
  <c r="AN115" i="83"/>
  <c r="AO115" i="83"/>
  <c r="AP115" i="83"/>
  <c r="AQ115" i="83"/>
  <c r="AR115" i="83"/>
  <c r="AS115" i="83"/>
  <c r="AT115" i="83"/>
  <c r="AU115" i="83"/>
  <c r="AV115" i="83"/>
  <c r="AW115" i="83"/>
  <c r="AX115" i="83"/>
  <c r="AY115" i="83"/>
  <c r="AZ115" i="83"/>
  <c r="B116" i="83"/>
  <c r="C116" i="83"/>
  <c r="D116" i="83"/>
  <c r="E116" i="83"/>
  <c r="F116" i="83"/>
  <c r="G116" i="83"/>
  <c r="H116" i="83"/>
  <c r="I116" i="83"/>
  <c r="J116" i="83"/>
  <c r="K116" i="83"/>
  <c r="L116" i="83"/>
  <c r="M116" i="83"/>
  <c r="N116" i="83"/>
  <c r="O116" i="83"/>
  <c r="Q116" i="83"/>
  <c r="R116" i="83"/>
  <c r="S116" i="83"/>
  <c r="T116" i="83"/>
  <c r="U116" i="83"/>
  <c r="V116" i="83"/>
  <c r="W116" i="83"/>
  <c r="X116" i="83"/>
  <c r="Y116" i="83"/>
  <c r="Z116" i="83"/>
  <c r="AA116" i="83"/>
  <c r="AB116" i="83"/>
  <c r="AC116" i="83"/>
  <c r="AD116" i="83"/>
  <c r="AE116" i="83"/>
  <c r="AF116" i="83"/>
  <c r="AG116" i="83"/>
  <c r="AH116" i="83"/>
  <c r="AI116" i="83"/>
  <c r="AJ116" i="83"/>
  <c r="AK116" i="83"/>
  <c r="AL116" i="83"/>
  <c r="AM116" i="83"/>
  <c r="AN116" i="83"/>
  <c r="AO116" i="83"/>
  <c r="AP116" i="83"/>
  <c r="AQ116" i="83"/>
  <c r="AR116" i="83"/>
  <c r="AS116" i="83"/>
  <c r="AT116" i="83"/>
  <c r="AU116" i="83"/>
  <c r="AV116" i="83"/>
  <c r="AW116" i="83"/>
  <c r="AX116" i="83"/>
  <c r="AY116" i="83"/>
  <c r="AZ116" i="83"/>
  <c r="B117" i="83"/>
  <c r="C117" i="83"/>
  <c r="D117" i="83"/>
  <c r="E117" i="83"/>
  <c r="F117" i="83"/>
  <c r="G117" i="83"/>
  <c r="H117" i="83"/>
  <c r="I117" i="83"/>
  <c r="J117" i="83"/>
  <c r="K117" i="83"/>
  <c r="L117" i="83"/>
  <c r="M117" i="83"/>
  <c r="N117" i="83"/>
  <c r="O117" i="83"/>
  <c r="Q117" i="83"/>
  <c r="R117" i="83"/>
  <c r="S117" i="83"/>
  <c r="T117" i="83"/>
  <c r="U117" i="83"/>
  <c r="V117" i="83"/>
  <c r="W117" i="83"/>
  <c r="X117" i="83"/>
  <c r="Y117" i="83"/>
  <c r="Z117" i="83"/>
  <c r="AA117" i="83"/>
  <c r="AB117" i="83"/>
  <c r="AC117" i="83"/>
  <c r="AD117" i="83"/>
  <c r="AE117" i="83"/>
  <c r="AF117" i="83"/>
  <c r="AG117" i="83"/>
  <c r="AH117" i="83"/>
  <c r="AI117" i="83"/>
  <c r="AJ117" i="83"/>
  <c r="AK117" i="83"/>
  <c r="AL117" i="83"/>
  <c r="AM117" i="83"/>
  <c r="AN117" i="83"/>
  <c r="AO117" i="83"/>
  <c r="AP117" i="83"/>
  <c r="AQ117" i="83"/>
  <c r="AR117" i="83"/>
  <c r="AS117" i="83"/>
  <c r="AT117" i="83"/>
  <c r="AU117" i="83"/>
  <c r="AV117" i="83"/>
  <c r="AW117" i="83"/>
  <c r="AX117" i="83"/>
  <c r="AY117" i="83"/>
  <c r="AZ117" i="83"/>
  <c r="B118" i="83"/>
  <c r="C118" i="83"/>
  <c r="D118" i="83"/>
  <c r="E118" i="83"/>
  <c r="F118" i="83"/>
  <c r="G118" i="83"/>
  <c r="H118" i="83"/>
  <c r="I118" i="83"/>
  <c r="J118" i="83"/>
  <c r="K118" i="83"/>
  <c r="L118" i="83"/>
  <c r="M118" i="83"/>
  <c r="N118" i="83"/>
  <c r="O118" i="83"/>
  <c r="Q118" i="83"/>
  <c r="R118" i="83"/>
  <c r="S118" i="83"/>
  <c r="T118" i="83"/>
  <c r="U118" i="83"/>
  <c r="V118" i="83"/>
  <c r="W118" i="83"/>
  <c r="X118" i="83"/>
  <c r="Y118" i="83"/>
  <c r="Z118" i="83"/>
  <c r="AA118" i="83"/>
  <c r="AB118" i="83"/>
  <c r="AC118" i="83"/>
  <c r="AD118" i="83"/>
  <c r="AE118" i="83"/>
  <c r="AF118" i="83"/>
  <c r="AG118" i="83"/>
  <c r="AH118" i="83"/>
  <c r="AI118" i="83"/>
  <c r="AJ118" i="83"/>
  <c r="AK118" i="83"/>
  <c r="AL118" i="83"/>
  <c r="AM118" i="83"/>
  <c r="AN118" i="83"/>
  <c r="AO118" i="83"/>
  <c r="AP118" i="83"/>
  <c r="AQ118" i="83"/>
  <c r="AR118" i="83"/>
  <c r="AS118" i="83"/>
  <c r="AT118" i="83"/>
  <c r="AU118" i="83"/>
  <c r="AV118" i="83"/>
  <c r="AW118" i="83"/>
  <c r="AX118" i="83"/>
  <c r="AY118" i="83"/>
  <c r="AZ118" i="83"/>
  <c r="B119" i="83"/>
  <c r="C119" i="83"/>
  <c r="D119" i="83"/>
  <c r="E119" i="83"/>
  <c r="F119" i="83"/>
  <c r="G119" i="83"/>
  <c r="H119" i="83"/>
  <c r="I119" i="83"/>
  <c r="J119" i="83"/>
  <c r="K119" i="83"/>
  <c r="L119" i="83"/>
  <c r="M119" i="83"/>
  <c r="N119" i="83"/>
  <c r="O119" i="83"/>
  <c r="Q119" i="83"/>
  <c r="R119" i="83"/>
  <c r="S119" i="83"/>
  <c r="T119" i="83"/>
  <c r="U119" i="83"/>
  <c r="V119" i="83"/>
  <c r="W119" i="83"/>
  <c r="X119" i="83"/>
  <c r="Y119" i="83"/>
  <c r="Z119" i="83"/>
  <c r="AA119" i="83"/>
  <c r="AB119" i="83"/>
  <c r="AC119" i="83"/>
  <c r="AD119" i="83"/>
  <c r="AE119" i="83"/>
  <c r="AF119" i="83"/>
  <c r="AG119" i="83"/>
  <c r="AH119" i="83"/>
  <c r="AI119" i="83"/>
  <c r="AJ119" i="83"/>
  <c r="AK119" i="83"/>
  <c r="AL119" i="83"/>
  <c r="AM119" i="83"/>
  <c r="AN119" i="83"/>
  <c r="AO119" i="83"/>
  <c r="AP119" i="83"/>
  <c r="AQ119" i="83"/>
  <c r="AR119" i="83"/>
  <c r="AS119" i="83"/>
  <c r="AT119" i="83"/>
  <c r="AU119" i="83"/>
  <c r="AV119" i="83"/>
  <c r="AW119" i="83"/>
  <c r="AX119" i="83"/>
  <c r="AY119" i="83"/>
  <c r="AZ119" i="83"/>
  <c r="B120" i="83"/>
  <c r="C120" i="83"/>
  <c r="D120" i="83"/>
  <c r="E120" i="83"/>
  <c r="F120" i="83"/>
  <c r="G120" i="83"/>
  <c r="H120" i="83"/>
  <c r="I120" i="83"/>
  <c r="J120" i="83"/>
  <c r="K120" i="83"/>
  <c r="L120" i="83"/>
  <c r="M120" i="83"/>
  <c r="N120" i="83"/>
  <c r="O120" i="83"/>
  <c r="Q120" i="83"/>
  <c r="R120" i="83"/>
  <c r="S120" i="83"/>
  <c r="T120" i="83"/>
  <c r="U120" i="83"/>
  <c r="V120" i="83"/>
  <c r="W120" i="83"/>
  <c r="X120" i="83"/>
  <c r="Y120" i="83"/>
  <c r="Z120" i="83"/>
  <c r="AA120" i="83"/>
  <c r="AB120" i="83"/>
  <c r="AC120" i="83"/>
  <c r="AD120" i="83"/>
  <c r="AE120" i="83"/>
  <c r="AF120" i="83"/>
  <c r="AG120" i="83"/>
  <c r="AH120" i="83"/>
  <c r="AI120" i="83"/>
  <c r="AJ120" i="83"/>
  <c r="AK120" i="83"/>
  <c r="AL120" i="83"/>
  <c r="AM120" i="83"/>
  <c r="AN120" i="83"/>
  <c r="AO120" i="83"/>
  <c r="AP120" i="83"/>
  <c r="AQ120" i="83"/>
  <c r="AR120" i="83"/>
  <c r="AS120" i="83"/>
  <c r="AT120" i="83"/>
  <c r="AU120" i="83"/>
  <c r="AV120" i="83"/>
  <c r="AW120" i="83"/>
  <c r="AX120" i="83"/>
  <c r="AY120" i="83"/>
  <c r="AZ120" i="83"/>
  <c r="B121" i="83"/>
  <c r="C121" i="83"/>
  <c r="D121" i="83"/>
  <c r="E121" i="83"/>
  <c r="F121" i="83"/>
  <c r="G121" i="83"/>
  <c r="H121" i="83"/>
  <c r="I121" i="83"/>
  <c r="J121" i="83"/>
  <c r="K121" i="83"/>
  <c r="L121" i="83"/>
  <c r="M121" i="83"/>
  <c r="N121" i="83"/>
  <c r="O121" i="83"/>
  <c r="Q121" i="83"/>
  <c r="R121" i="83"/>
  <c r="S121" i="83"/>
  <c r="T121" i="83"/>
  <c r="U121" i="83"/>
  <c r="V121" i="83"/>
  <c r="W121" i="83"/>
  <c r="X121" i="83"/>
  <c r="Y121" i="83"/>
  <c r="Z121" i="83"/>
  <c r="AA121" i="83"/>
  <c r="AB121" i="83"/>
  <c r="AC121" i="83"/>
  <c r="AD121" i="83"/>
  <c r="AE121" i="83"/>
  <c r="AF121" i="83"/>
  <c r="AG121" i="83"/>
  <c r="AH121" i="83"/>
  <c r="AI121" i="83"/>
  <c r="AJ121" i="83"/>
  <c r="AK121" i="83"/>
  <c r="AL121" i="83"/>
  <c r="AM121" i="83"/>
  <c r="AN121" i="83"/>
  <c r="AO121" i="83"/>
  <c r="AP121" i="83"/>
  <c r="AQ121" i="83"/>
  <c r="AR121" i="83"/>
  <c r="AS121" i="83"/>
  <c r="AT121" i="83"/>
  <c r="AU121" i="83"/>
  <c r="AV121" i="83"/>
  <c r="AW121" i="83"/>
  <c r="AX121" i="83"/>
  <c r="AY121" i="83"/>
  <c r="AZ121" i="83"/>
  <c r="B122" i="83"/>
  <c r="C122" i="83"/>
  <c r="D122" i="83"/>
  <c r="E122" i="83"/>
  <c r="F122" i="83"/>
  <c r="G122" i="83"/>
  <c r="H122" i="83"/>
  <c r="I122" i="83"/>
  <c r="J122" i="83"/>
  <c r="K122" i="83"/>
  <c r="L122" i="83"/>
  <c r="M122" i="83"/>
  <c r="N122" i="83"/>
  <c r="O122" i="83"/>
  <c r="Q122" i="83"/>
  <c r="R122" i="83"/>
  <c r="S122" i="83"/>
  <c r="T122" i="83"/>
  <c r="U122" i="83"/>
  <c r="V122" i="83"/>
  <c r="W122" i="83"/>
  <c r="X122" i="83"/>
  <c r="Y122" i="83"/>
  <c r="Z122" i="83"/>
  <c r="AA122" i="83"/>
  <c r="AB122" i="83"/>
  <c r="AC122" i="83"/>
  <c r="AD122" i="83"/>
  <c r="AE122" i="83"/>
  <c r="AF122" i="83"/>
  <c r="AG122" i="83"/>
  <c r="AH122" i="83"/>
  <c r="AI122" i="83"/>
  <c r="AJ122" i="83"/>
  <c r="AK122" i="83"/>
  <c r="AL122" i="83"/>
  <c r="AM122" i="83"/>
  <c r="AN122" i="83"/>
  <c r="AO122" i="83"/>
  <c r="AP122" i="83"/>
  <c r="AQ122" i="83"/>
  <c r="AR122" i="83"/>
  <c r="AS122" i="83"/>
  <c r="AT122" i="83"/>
  <c r="AU122" i="83"/>
  <c r="AV122" i="83"/>
  <c r="AW122" i="83"/>
  <c r="AX122" i="83"/>
  <c r="AY122" i="83"/>
  <c r="AZ122" i="83"/>
  <c r="B123" i="83"/>
  <c r="C123" i="83"/>
  <c r="D123" i="83"/>
  <c r="E123" i="83"/>
  <c r="F123" i="83"/>
  <c r="G123" i="83"/>
  <c r="H123" i="83"/>
  <c r="I123" i="83"/>
  <c r="J123" i="83"/>
  <c r="K123" i="83"/>
  <c r="L123" i="83"/>
  <c r="M123" i="83"/>
  <c r="N123" i="83"/>
  <c r="O123" i="83"/>
  <c r="Q123" i="83"/>
  <c r="R123" i="83"/>
  <c r="S123" i="83"/>
  <c r="T123" i="83"/>
  <c r="U123" i="83"/>
  <c r="V123" i="83"/>
  <c r="W123" i="83"/>
  <c r="X123" i="83"/>
  <c r="Y123" i="83"/>
  <c r="Z123" i="83"/>
  <c r="AA123" i="83"/>
  <c r="AB123" i="83"/>
  <c r="AC123" i="83"/>
  <c r="AD123" i="83"/>
  <c r="AE123" i="83"/>
  <c r="AF123" i="83"/>
  <c r="AG123" i="83"/>
  <c r="AH123" i="83"/>
  <c r="AI123" i="83"/>
  <c r="AJ123" i="83"/>
  <c r="AK123" i="83"/>
  <c r="AL123" i="83"/>
  <c r="AM123" i="83"/>
  <c r="AN123" i="83"/>
  <c r="AO123" i="83"/>
  <c r="AP123" i="83"/>
  <c r="AQ123" i="83"/>
  <c r="AR123" i="83"/>
  <c r="AS123" i="83"/>
  <c r="AT123" i="83"/>
  <c r="AU123" i="83"/>
  <c r="AV123" i="83"/>
  <c r="AW123" i="83"/>
  <c r="AX123" i="83"/>
  <c r="AY123" i="83"/>
  <c r="AZ123" i="83"/>
  <c r="B124" i="83"/>
  <c r="C124" i="83"/>
  <c r="D124" i="83"/>
  <c r="E124" i="83"/>
  <c r="F124" i="83"/>
  <c r="G124" i="83"/>
  <c r="H124" i="83"/>
  <c r="I124" i="83"/>
  <c r="J124" i="83"/>
  <c r="K124" i="83"/>
  <c r="L124" i="83"/>
  <c r="M124" i="83"/>
  <c r="N124" i="83"/>
  <c r="O124" i="83"/>
  <c r="Q124" i="83"/>
  <c r="R124" i="83"/>
  <c r="S124" i="83"/>
  <c r="T124" i="83"/>
  <c r="U124" i="83"/>
  <c r="V124" i="83"/>
  <c r="W124" i="83"/>
  <c r="X124" i="83"/>
  <c r="Y124" i="83"/>
  <c r="Z124" i="83"/>
  <c r="AA124" i="83"/>
  <c r="AB124" i="83"/>
  <c r="AC124" i="83"/>
  <c r="AD124" i="83"/>
  <c r="AE124" i="83"/>
  <c r="AF124" i="83"/>
  <c r="AG124" i="83"/>
  <c r="AH124" i="83"/>
  <c r="AI124" i="83"/>
  <c r="AJ124" i="83"/>
  <c r="AK124" i="83"/>
  <c r="AL124" i="83"/>
  <c r="AM124" i="83"/>
  <c r="AN124" i="83"/>
  <c r="AO124" i="83"/>
  <c r="AP124" i="83"/>
  <c r="AQ124" i="83"/>
  <c r="AR124" i="83"/>
  <c r="AS124" i="83"/>
  <c r="AT124" i="83"/>
  <c r="AU124" i="83"/>
  <c r="AV124" i="83"/>
  <c r="AW124" i="83"/>
  <c r="AX124" i="83"/>
  <c r="AY124" i="83"/>
  <c r="AZ124" i="83"/>
  <c r="B125" i="83"/>
  <c r="C125" i="83"/>
  <c r="D125" i="83"/>
  <c r="E125" i="83"/>
  <c r="F125" i="83"/>
  <c r="G125" i="83"/>
  <c r="H125" i="83"/>
  <c r="I125" i="83"/>
  <c r="J125" i="83"/>
  <c r="K125" i="83"/>
  <c r="L125" i="83"/>
  <c r="M125" i="83"/>
  <c r="N125" i="83"/>
  <c r="O125" i="83"/>
  <c r="Q125" i="83"/>
  <c r="R125" i="83"/>
  <c r="S125" i="83"/>
  <c r="T125" i="83"/>
  <c r="U125" i="83"/>
  <c r="V125" i="83"/>
  <c r="W125" i="83"/>
  <c r="X125" i="83"/>
  <c r="Y125" i="83"/>
  <c r="Z125" i="83"/>
  <c r="AA125" i="83"/>
  <c r="AB125" i="83"/>
  <c r="AC125" i="83"/>
  <c r="AD125" i="83"/>
  <c r="AE125" i="83"/>
  <c r="AF125" i="83"/>
  <c r="AG125" i="83"/>
  <c r="AH125" i="83"/>
  <c r="AI125" i="83"/>
  <c r="AJ125" i="83"/>
  <c r="AK125" i="83"/>
  <c r="AL125" i="83"/>
  <c r="AM125" i="83"/>
  <c r="AN125" i="83"/>
  <c r="AO125" i="83"/>
  <c r="AP125" i="83"/>
  <c r="AQ125" i="83"/>
  <c r="AR125" i="83"/>
  <c r="AS125" i="83"/>
  <c r="AT125" i="83"/>
  <c r="AU125" i="83"/>
  <c r="AV125" i="83"/>
  <c r="AW125" i="83"/>
  <c r="AX125" i="83"/>
  <c r="AY125" i="83"/>
  <c r="AZ125" i="83"/>
  <c r="B126" i="83"/>
  <c r="C126" i="83"/>
  <c r="D126" i="83"/>
  <c r="E126" i="83"/>
  <c r="F126" i="83"/>
  <c r="G126" i="83"/>
  <c r="H126" i="83"/>
  <c r="I126" i="83"/>
  <c r="J126" i="83"/>
  <c r="K126" i="83"/>
  <c r="L126" i="83"/>
  <c r="M126" i="83"/>
  <c r="N126" i="83"/>
  <c r="O126" i="83"/>
  <c r="Q126" i="83"/>
  <c r="R126" i="83"/>
  <c r="S126" i="83"/>
  <c r="T126" i="83"/>
  <c r="U126" i="83"/>
  <c r="V126" i="83"/>
  <c r="W126" i="83"/>
  <c r="X126" i="83"/>
  <c r="Y126" i="83"/>
  <c r="Z126" i="83"/>
  <c r="AA126" i="83"/>
  <c r="AB126" i="83"/>
  <c r="AC126" i="83"/>
  <c r="AD126" i="83"/>
  <c r="AE126" i="83"/>
  <c r="AF126" i="83"/>
  <c r="AG126" i="83"/>
  <c r="AH126" i="83"/>
  <c r="AI126" i="83"/>
  <c r="AJ126" i="83"/>
  <c r="AK126" i="83"/>
  <c r="AL126" i="83"/>
  <c r="AM126" i="83"/>
  <c r="AN126" i="83"/>
  <c r="AO126" i="83"/>
  <c r="AP126" i="83"/>
  <c r="AQ126" i="83"/>
  <c r="AR126" i="83"/>
  <c r="AS126" i="83"/>
  <c r="AT126" i="83"/>
  <c r="AU126" i="83"/>
  <c r="AV126" i="83"/>
  <c r="AW126" i="83"/>
  <c r="AX126" i="83"/>
  <c r="AY126" i="83"/>
  <c r="AZ126" i="83"/>
  <c r="B127" i="83"/>
  <c r="C127" i="83"/>
  <c r="D127" i="83"/>
  <c r="E127" i="83"/>
  <c r="F127" i="83"/>
  <c r="G127" i="83"/>
  <c r="H127" i="83"/>
  <c r="I127" i="83"/>
  <c r="J127" i="83"/>
  <c r="K127" i="83"/>
  <c r="L127" i="83"/>
  <c r="M127" i="83"/>
  <c r="N127" i="83"/>
  <c r="O127" i="83"/>
  <c r="Q127" i="83"/>
  <c r="R127" i="83"/>
  <c r="S127" i="83"/>
  <c r="T127" i="83"/>
  <c r="U127" i="83"/>
  <c r="V127" i="83"/>
  <c r="W127" i="83"/>
  <c r="X127" i="83"/>
  <c r="Y127" i="83"/>
  <c r="Z127" i="83"/>
  <c r="AA127" i="83"/>
  <c r="AB127" i="83"/>
  <c r="AC127" i="83"/>
  <c r="AD127" i="83"/>
  <c r="AE127" i="83"/>
  <c r="AF127" i="83"/>
  <c r="AG127" i="83"/>
  <c r="AH127" i="83"/>
  <c r="AI127" i="83"/>
  <c r="AJ127" i="83"/>
  <c r="AK127" i="83"/>
  <c r="AL127" i="83"/>
  <c r="AM127" i="83"/>
  <c r="AN127" i="83"/>
  <c r="AO127" i="83"/>
  <c r="AP127" i="83"/>
  <c r="AQ127" i="83"/>
  <c r="AR127" i="83"/>
  <c r="AS127" i="83"/>
  <c r="AT127" i="83"/>
  <c r="AU127" i="83"/>
  <c r="AV127" i="83"/>
  <c r="AW127" i="83"/>
  <c r="AX127" i="83"/>
  <c r="AY127" i="83"/>
  <c r="AZ127" i="83"/>
  <c r="B128" i="83"/>
  <c r="C128" i="83"/>
  <c r="D128" i="83"/>
  <c r="E128" i="83"/>
  <c r="F128" i="83"/>
  <c r="G128" i="83"/>
  <c r="H128" i="83"/>
  <c r="I128" i="83"/>
  <c r="J128" i="83"/>
  <c r="K128" i="83"/>
  <c r="L128" i="83"/>
  <c r="M128" i="83"/>
  <c r="N128" i="83"/>
  <c r="O128" i="83"/>
  <c r="Q128" i="83"/>
  <c r="R128" i="83"/>
  <c r="S128" i="83"/>
  <c r="T128" i="83"/>
  <c r="U128" i="83"/>
  <c r="V128" i="83"/>
  <c r="W128" i="83"/>
  <c r="X128" i="83"/>
  <c r="Y128" i="83"/>
  <c r="Z128" i="83"/>
  <c r="AA128" i="83"/>
  <c r="AB128" i="83"/>
  <c r="AC128" i="83"/>
  <c r="AD128" i="83"/>
  <c r="AE128" i="83"/>
  <c r="AF128" i="83"/>
  <c r="AG128" i="83"/>
  <c r="AH128" i="83"/>
  <c r="AI128" i="83"/>
  <c r="AJ128" i="83"/>
  <c r="AK128" i="83"/>
  <c r="AL128" i="83"/>
  <c r="AM128" i="83"/>
  <c r="AN128" i="83"/>
  <c r="AO128" i="83"/>
  <c r="AP128" i="83"/>
  <c r="AQ128" i="83"/>
  <c r="AR128" i="83"/>
  <c r="AS128" i="83"/>
  <c r="AT128" i="83"/>
  <c r="AU128" i="83"/>
  <c r="AV128" i="83"/>
  <c r="AW128" i="83"/>
  <c r="AX128" i="83"/>
  <c r="AY128" i="83"/>
  <c r="AZ128" i="83"/>
  <c r="B129" i="83"/>
  <c r="C129" i="83"/>
  <c r="D129" i="83"/>
  <c r="E129" i="83"/>
  <c r="F129" i="83"/>
  <c r="G129" i="83"/>
  <c r="H129" i="83"/>
  <c r="I129" i="83"/>
  <c r="J129" i="83"/>
  <c r="K129" i="83"/>
  <c r="L129" i="83"/>
  <c r="M129" i="83"/>
  <c r="N129" i="83"/>
  <c r="O129" i="83"/>
  <c r="Q129" i="83"/>
  <c r="R129" i="83"/>
  <c r="S129" i="83"/>
  <c r="T129" i="83"/>
  <c r="U129" i="83"/>
  <c r="V129" i="83"/>
  <c r="W129" i="83"/>
  <c r="X129" i="83"/>
  <c r="Y129" i="83"/>
  <c r="Z129" i="83"/>
  <c r="AA129" i="83"/>
  <c r="AB129" i="83"/>
  <c r="AC129" i="83"/>
  <c r="AD129" i="83"/>
  <c r="AE129" i="83"/>
  <c r="AF129" i="83"/>
  <c r="AG129" i="83"/>
  <c r="AH129" i="83"/>
  <c r="AI129" i="83"/>
  <c r="AJ129" i="83"/>
  <c r="AK129" i="83"/>
  <c r="AL129" i="83"/>
  <c r="AM129" i="83"/>
  <c r="AN129" i="83"/>
  <c r="AO129" i="83"/>
  <c r="AP129" i="83"/>
  <c r="AQ129" i="83"/>
  <c r="AR129" i="83"/>
  <c r="AS129" i="83"/>
  <c r="AT129" i="83"/>
  <c r="AU129" i="83"/>
  <c r="AV129" i="83"/>
  <c r="AW129" i="83"/>
  <c r="AX129" i="83"/>
  <c r="AY129" i="83"/>
  <c r="AZ129" i="83"/>
  <c r="B130" i="83"/>
  <c r="C130" i="83"/>
  <c r="D130" i="83"/>
  <c r="E130" i="83"/>
  <c r="F130" i="83"/>
  <c r="G130" i="83"/>
  <c r="H130" i="83"/>
  <c r="I130" i="83"/>
  <c r="J130" i="83"/>
  <c r="K130" i="83"/>
  <c r="L130" i="83"/>
  <c r="M130" i="83"/>
  <c r="N130" i="83"/>
  <c r="O130" i="83"/>
  <c r="Q130" i="83"/>
  <c r="R130" i="83"/>
  <c r="S130" i="83"/>
  <c r="T130" i="83"/>
  <c r="U130" i="83"/>
  <c r="V130" i="83"/>
  <c r="W130" i="83"/>
  <c r="X130" i="83"/>
  <c r="Y130" i="83"/>
  <c r="Z130" i="83"/>
  <c r="AA130" i="83"/>
  <c r="AB130" i="83"/>
  <c r="AC130" i="83"/>
  <c r="AD130" i="83"/>
  <c r="AE130" i="83"/>
  <c r="AF130" i="83"/>
  <c r="AG130" i="83"/>
  <c r="AH130" i="83"/>
  <c r="AI130" i="83"/>
  <c r="AJ130" i="83"/>
  <c r="AK130" i="83"/>
  <c r="AL130" i="83"/>
  <c r="AM130" i="83"/>
  <c r="AN130" i="83"/>
  <c r="AO130" i="83"/>
  <c r="AP130" i="83"/>
  <c r="AQ130" i="83"/>
  <c r="AR130" i="83"/>
  <c r="AS130" i="83"/>
  <c r="AT130" i="83"/>
  <c r="AU130" i="83"/>
  <c r="AV130" i="83"/>
  <c r="AW130" i="83"/>
  <c r="AX130" i="83"/>
  <c r="AY130" i="83"/>
  <c r="AZ130" i="83"/>
  <c r="B131" i="83"/>
  <c r="C131" i="83"/>
  <c r="D131" i="83"/>
  <c r="E131" i="83"/>
  <c r="F131" i="83"/>
  <c r="G131" i="83"/>
  <c r="H131" i="83"/>
  <c r="I131" i="83"/>
  <c r="J131" i="83"/>
  <c r="K131" i="83"/>
  <c r="L131" i="83"/>
  <c r="M131" i="83"/>
  <c r="N131" i="83"/>
  <c r="O131" i="83"/>
  <c r="Q131" i="83"/>
  <c r="R131" i="83"/>
  <c r="S131" i="83"/>
  <c r="T131" i="83"/>
  <c r="U131" i="83"/>
  <c r="V131" i="83"/>
  <c r="W131" i="83"/>
  <c r="X131" i="83"/>
  <c r="Y131" i="83"/>
  <c r="Z131" i="83"/>
  <c r="AA131" i="83"/>
  <c r="AB131" i="83"/>
  <c r="AC131" i="83"/>
  <c r="AD131" i="83"/>
  <c r="AE131" i="83"/>
  <c r="AF131" i="83"/>
  <c r="AG131" i="83"/>
  <c r="AH131" i="83"/>
  <c r="AI131" i="83"/>
  <c r="AJ131" i="83"/>
  <c r="AK131" i="83"/>
  <c r="AL131" i="83"/>
  <c r="AM131" i="83"/>
  <c r="AN131" i="83"/>
  <c r="AO131" i="83"/>
  <c r="AP131" i="83"/>
  <c r="AQ131" i="83"/>
  <c r="AR131" i="83"/>
  <c r="AS131" i="83"/>
  <c r="AT131" i="83"/>
  <c r="AU131" i="83"/>
  <c r="AV131" i="83"/>
  <c r="AW131" i="83"/>
  <c r="AX131" i="83"/>
  <c r="AY131" i="83"/>
  <c r="AZ131" i="83"/>
  <c r="B132" i="83"/>
  <c r="C132" i="83"/>
  <c r="D132" i="83"/>
  <c r="E132" i="83"/>
  <c r="F132" i="83"/>
  <c r="G132" i="83"/>
  <c r="H132" i="83"/>
  <c r="I132" i="83"/>
  <c r="J132" i="83"/>
  <c r="K132" i="83"/>
  <c r="L132" i="83"/>
  <c r="M132" i="83"/>
  <c r="N132" i="83"/>
  <c r="O132" i="83"/>
  <c r="Q132" i="83"/>
  <c r="R132" i="83"/>
  <c r="S132" i="83"/>
  <c r="T132" i="83"/>
  <c r="U132" i="83"/>
  <c r="V132" i="83"/>
  <c r="W132" i="83"/>
  <c r="X132" i="83"/>
  <c r="Y132" i="83"/>
  <c r="Z132" i="83"/>
  <c r="AA132" i="83"/>
  <c r="AB132" i="83"/>
  <c r="AC132" i="83"/>
  <c r="AD132" i="83"/>
  <c r="AE132" i="83"/>
  <c r="AF132" i="83"/>
  <c r="AG132" i="83"/>
  <c r="AH132" i="83"/>
  <c r="AI132" i="83"/>
  <c r="AJ132" i="83"/>
  <c r="AK132" i="83"/>
  <c r="AL132" i="83"/>
  <c r="AM132" i="83"/>
  <c r="AN132" i="83"/>
  <c r="AO132" i="83"/>
  <c r="AP132" i="83"/>
  <c r="AQ132" i="83"/>
  <c r="AR132" i="83"/>
  <c r="AS132" i="83"/>
  <c r="AT132" i="83"/>
  <c r="AU132" i="83"/>
  <c r="AV132" i="83"/>
  <c r="AW132" i="83"/>
  <c r="AX132" i="83"/>
  <c r="AY132" i="83"/>
  <c r="AZ132" i="83"/>
  <c r="B133" i="83"/>
  <c r="C133" i="83"/>
  <c r="D133" i="83"/>
  <c r="E133" i="83"/>
  <c r="F133" i="83"/>
  <c r="G133" i="83"/>
  <c r="H133" i="83"/>
  <c r="I133" i="83"/>
  <c r="J133" i="83"/>
  <c r="K133" i="83"/>
  <c r="L133" i="83"/>
  <c r="M133" i="83"/>
  <c r="N133" i="83"/>
  <c r="O133" i="83"/>
  <c r="Q133" i="83"/>
  <c r="R133" i="83"/>
  <c r="S133" i="83"/>
  <c r="T133" i="83"/>
  <c r="U133" i="83"/>
  <c r="V133" i="83"/>
  <c r="W133" i="83"/>
  <c r="X133" i="83"/>
  <c r="Y133" i="83"/>
  <c r="Z133" i="83"/>
  <c r="AA133" i="83"/>
  <c r="AB133" i="83"/>
  <c r="AC133" i="83"/>
  <c r="AD133" i="83"/>
  <c r="AE133" i="83"/>
  <c r="AF133" i="83"/>
  <c r="AG133" i="83"/>
  <c r="AH133" i="83"/>
  <c r="AI133" i="83"/>
  <c r="AJ133" i="83"/>
  <c r="AK133" i="83"/>
  <c r="AL133" i="83"/>
  <c r="AM133" i="83"/>
  <c r="AN133" i="83"/>
  <c r="AO133" i="83"/>
  <c r="AP133" i="83"/>
  <c r="AQ133" i="83"/>
  <c r="AR133" i="83"/>
  <c r="AS133" i="83"/>
  <c r="AT133" i="83"/>
  <c r="AU133" i="83"/>
  <c r="AV133" i="83"/>
  <c r="AW133" i="83"/>
  <c r="AX133" i="83"/>
  <c r="AY133" i="83"/>
  <c r="AZ133" i="83"/>
  <c r="B134" i="83"/>
  <c r="C134" i="83"/>
  <c r="D134" i="83"/>
  <c r="E134" i="83"/>
  <c r="F134" i="83"/>
  <c r="G134" i="83"/>
  <c r="H134" i="83"/>
  <c r="I134" i="83"/>
  <c r="J134" i="83"/>
  <c r="K134" i="83"/>
  <c r="L134" i="83"/>
  <c r="M134" i="83"/>
  <c r="N134" i="83"/>
  <c r="O134" i="83"/>
  <c r="Q134" i="83"/>
  <c r="R134" i="83"/>
  <c r="S134" i="83"/>
  <c r="T134" i="83"/>
  <c r="U134" i="83"/>
  <c r="V134" i="83"/>
  <c r="W134" i="83"/>
  <c r="X134" i="83"/>
  <c r="Y134" i="83"/>
  <c r="Z134" i="83"/>
  <c r="AA134" i="83"/>
  <c r="AB134" i="83"/>
  <c r="AC134" i="83"/>
  <c r="AD134" i="83"/>
  <c r="AE134" i="83"/>
  <c r="AF134" i="83"/>
  <c r="AG134" i="83"/>
  <c r="AH134" i="83"/>
  <c r="AI134" i="83"/>
  <c r="AJ134" i="83"/>
  <c r="AK134" i="83"/>
  <c r="AL134" i="83"/>
  <c r="AM134" i="83"/>
  <c r="AN134" i="83"/>
  <c r="AO134" i="83"/>
  <c r="AP134" i="83"/>
  <c r="AQ134" i="83"/>
  <c r="AR134" i="83"/>
  <c r="AS134" i="83"/>
  <c r="AT134" i="83"/>
  <c r="AU134" i="83"/>
  <c r="AV134" i="83"/>
  <c r="AW134" i="83"/>
  <c r="AX134" i="83"/>
  <c r="AY134" i="83"/>
  <c r="AZ134" i="83"/>
  <c r="B135" i="83"/>
  <c r="C135" i="83"/>
  <c r="D135" i="83"/>
  <c r="E135" i="83"/>
  <c r="F135" i="83"/>
  <c r="G135" i="83"/>
  <c r="H135" i="83"/>
  <c r="I135" i="83"/>
  <c r="J135" i="83"/>
  <c r="K135" i="83"/>
  <c r="L135" i="83"/>
  <c r="M135" i="83"/>
  <c r="N135" i="83"/>
  <c r="O135" i="83"/>
  <c r="Q135" i="83"/>
  <c r="R135" i="83"/>
  <c r="S135" i="83"/>
  <c r="T135" i="83"/>
  <c r="U135" i="83"/>
  <c r="V135" i="83"/>
  <c r="W135" i="83"/>
  <c r="X135" i="83"/>
  <c r="Y135" i="83"/>
  <c r="Z135" i="83"/>
  <c r="AA135" i="83"/>
  <c r="AB135" i="83"/>
  <c r="AC135" i="83"/>
  <c r="AD135" i="83"/>
  <c r="AE135" i="83"/>
  <c r="AF135" i="83"/>
  <c r="AG135" i="83"/>
  <c r="AH135" i="83"/>
  <c r="AI135" i="83"/>
  <c r="AJ135" i="83"/>
  <c r="AK135" i="83"/>
  <c r="AL135" i="83"/>
  <c r="AM135" i="83"/>
  <c r="AN135" i="83"/>
  <c r="AO135" i="83"/>
  <c r="AP135" i="83"/>
  <c r="AQ135" i="83"/>
  <c r="AR135" i="83"/>
  <c r="AS135" i="83"/>
  <c r="AT135" i="83"/>
  <c r="AU135" i="83"/>
  <c r="AV135" i="83"/>
  <c r="AW135" i="83"/>
  <c r="AX135" i="83"/>
  <c r="AY135" i="83"/>
  <c r="AZ135" i="83"/>
  <c r="B136" i="83"/>
  <c r="C136" i="83"/>
  <c r="D136" i="83"/>
  <c r="E136" i="83"/>
  <c r="F136" i="83"/>
  <c r="G136" i="83"/>
  <c r="H136" i="83"/>
  <c r="I136" i="83"/>
  <c r="J136" i="83"/>
  <c r="K136" i="83"/>
  <c r="L136" i="83"/>
  <c r="M136" i="83"/>
  <c r="N136" i="83"/>
  <c r="O136" i="83"/>
  <c r="Q136" i="83"/>
  <c r="R136" i="83"/>
  <c r="S136" i="83"/>
  <c r="T136" i="83"/>
  <c r="U136" i="83"/>
  <c r="V136" i="83"/>
  <c r="W136" i="83"/>
  <c r="X136" i="83"/>
  <c r="Y136" i="83"/>
  <c r="Z136" i="83"/>
  <c r="AA136" i="83"/>
  <c r="AB136" i="83"/>
  <c r="AC136" i="83"/>
  <c r="AD136" i="83"/>
  <c r="AE136" i="83"/>
  <c r="AF136" i="83"/>
  <c r="AG136" i="83"/>
  <c r="AH136" i="83"/>
  <c r="AI136" i="83"/>
  <c r="AJ136" i="83"/>
  <c r="AK136" i="83"/>
  <c r="AL136" i="83"/>
  <c r="AM136" i="83"/>
  <c r="AN136" i="83"/>
  <c r="AO136" i="83"/>
  <c r="AP136" i="83"/>
  <c r="AQ136" i="83"/>
  <c r="AR136" i="83"/>
  <c r="AS136" i="83"/>
  <c r="AT136" i="83"/>
  <c r="AU136" i="83"/>
  <c r="AV136" i="83"/>
  <c r="AW136" i="83"/>
  <c r="AX136" i="83"/>
  <c r="AY136" i="83"/>
  <c r="AZ136" i="83"/>
  <c r="B137" i="83"/>
  <c r="C137" i="83"/>
  <c r="D137" i="83"/>
  <c r="E137" i="83"/>
  <c r="F137" i="83"/>
  <c r="G137" i="83"/>
  <c r="H137" i="83"/>
  <c r="I137" i="83"/>
  <c r="J137" i="83"/>
  <c r="K137" i="83"/>
  <c r="L137" i="83"/>
  <c r="M137" i="83"/>
  <c r="N137" i="83"/>
  <c r="O137" i="83"/>
  <c r="Q137" i="83"/>
  <c r="R137" i="83"/>
  <c r="S137" i="83"/>
  <c r="T137" i="83"/>
  <c r="U137" i="83"/>
  <c r="V137" i="83"/>
  <c r="W137" i="83"/>
  <c r="X137" i="83"/>
  <c r="Y137" i="83"/>
  <c r="Z137" i="83"/>
  <c r="AA137" i="83"/>
  <c r="AB137" i="83"/>
  <c r="AC137" i="83"/>
  <c r="AD137" i="83"/>
  <c r="AE137" i="83"/>
  <c r="AF137" i="83"/>
  <c r="AG137" i="83"/>
  <c r="AH137" i="83"/>
  <c r="AI137" i="83"/>
  <c r="AJ137" i="83"/>
  <c r="AK137" i="83"/>
  <c r="AL137" i="83"/>
  <c r="AM137" i="83"/>
  <c r="AN137" i="83"/>
  <c r="AO137" i="83"/>
  <c r="AP137" i="83"/>
  <c r="AQ137" i="83"/>
  <c r="AR137" i="83"/>
  <c r="AS137" i="83"/>
  <c r="AT137" i="83"/>
  <c r="AU137" i="83"/>
  <c r="AV137" i="83"/>
  <c r="AW137" i="83"/>
  <c r="AX137" i="83"/>
  <c r="AY137" i="83"/>
  <c r="AZ137" i="83"/>
  <c r="B138" i="83"/>
  <c r="C138" i="83"/>
  <c r="D138" i="83"/>
  <c r="E138" i="83"/>
  <c r="F138" i="83"/>
  <c r="G138" i="83"/>
  <c r="H138" i="83"/>
  <c r="I138" i="83"/>
  <c r="J138" i="83"/>
  <c r="K138" i="83"/>
  <c r="L138" i="83"/>
  <c r="M138" i="83"/>
  <c r="N138" i="83"/>
  <c r="O138" i="83"/>
  <c r="Q138" i="83"/>
  <c r="R138" i="83"/>
  <c r="S138" i="83"/>
  <c r="T138" i="83"/>
  <c r="U138" i="83"/>
  <c r="V138" i="83"/>
  <c r="W138" i="83"/>
  <c r="X138" i="83"/>
  <c r="Y138" i="83"/>
  <c r="Z138" i="83"/>
  <c r="AA138" i="83"/>
  <c r="AB138" i="83"/>
  <c r="AC138" i="83"/>
  <c r="AD138" i="83"/>
  <c r="AE138" i="83"/>
  <c r="AF138" i="83"/>
  <c r="AG138" i="83"/>
  <c r="AH138" i="83"/>
  <c r="AI138" i="83"/>
  <c r="AJ138" i="83"/>
  <c r="AK138" i="83"/>
  <c r="AL138" i="83"/>
  <c r="AM138" i="83"/>
  <c r="AN138" i="83"/>
  <c r="AO138" i="83"/>
  <c r="AP138" i="83"/>
  <c r="AQ138" i="83"/>
  <c r="AR138" i="83"/>
  <c r="AS138" i="83"/>
  <c r="AT138" i="83"/>
  <c r="AU138" i="83"/>
  <c r="AV138" i="83"/>
  <c r="AW138" i="83"/>
  <c r="AX138" i="83"/>
  <c r="AY138" i="83"/>
  <c r="AZ138" i="83"/>
  <c r="B139" i="83"/>
  <c r="C139" i="83"/>
  <c r="D139" i="83"/>
  <c r="E139" i="83"/>
  <c r="F139" i="83"/>
  <c r="G139" i="83"/>
  <c r="H139" i="83"/>
  <c r="I139" i="83"/>
  <c r="J139" i="83"/>
  <c r="K139" i="83"/>
  <c r="L139" i="83"/>
  <c r="M139" i="83"/>
  <c r="N139" i="83"/>
  <c r="O139" i="83"/>
  <c r="Q139" i="83"/>
  <c r="R139" i="83"/>
  <c r="S139" i="83"/>
  <c r="T139" i="83"/>
  <c r="U139" i="83"/>
  <c r="V139" i="83"/>
  <c r="W139" i="83"/>
  <c r="X139" i="83"/>
  <c r="Y139" i="83"/>
  <c r="Z139" i="83"/>
  <c r="AA139" i="83"/>
  <c r="AB139" i="83"/>
  <c r="AC139" i="83"/>
  <c r="AD139" i="83"/>
  <c r="AE139" i="83"/>
  <c r="AF139" i="83"/>
  <c r="AG139" i="83"/>
  <c r="AH139" i="83"/>
  <c r="AI139" i="83"/>
  <c r="AJ139" i="83"/>
  <c r="AK139" i="83"/>
  <c r="AL139" i="83"/>
  <c r="AM139" i="83"/>
  <c r="AN139" i="83"/>
  <c r="AO139" i="83"/>
  <c r="AP139" i="83"/>
  <c r="AQ139" i="83"/>
  <c r="AR139" i="83"/>
  <c r="AS139" i="83"/>
  <c r="AT139" i="83"/>
  <c r="AU139" i="83"/>
  <c r="AV139" i="83"/>
  <c r="AW139" i="83"/>
  <c r="AX139" i="83"/>
  <c r="AY139" i="83"/>
  <c r="AZ139" i="83"/>
  <c r="B140" i="83"/>
  <c r="C140" i="83"/>
  <c r="D140" i="83"/>
  <c r="E140" i="83"/>
  <c r="F140" i="83"/>
  <c r="G140" i="83"/>
  <c r="H140" i="83"/>
  <c r="I140" i="83"/>
  <c r="J140" i="83"/>
  <c r="K140" i="83"/>
  <c r="L140" i="83"/>
  <c r="M140" i="83"/>
  <c r="N140" i="83"/>
  <c r="O140" i="83"/>
  <c r="Q140" i="83"/>
  <c r="R140" i="83"/>
  <c r="S140" i="83"/>
  <c r="T140" i="83"/>
  <c r="U140" i="83"/>
  <c r="V140" i="83"/>
  <c r="W140" i="83"/>
  <c r="X140" i="83"/>
  <c r="Y140" i="83"/>
  <c r="Z140" i="83"/>
  <c r="AA140" i="83"/>
  <c r="AB140" i="83"/>
  <c r="AC140" i="83"/>
  <c r="AD140" i="83"/>
  <c r="AE140" i="83"/>
  <c r="AF140" i="83"/>
  <c r="AG140" i="83"/>
  <c r="AH140" i="83"/>
  <c r="AI140" i="83"/>
  <c r="AJ140" i="83"/>
  <c r="AK140" i="83"/>
  <c r="AL140" i="83"/>
  <c r="AM140" i="83"/>
  <c r="AN140" i="83"/>
  <c r="AO140" i="83"/>
  <c r="AP140" i="83"/>
  <c r="AQ140" i="83"/>
  <c r="AR140" i="83"/>
  <c r="AS140" i="83"/>
  <c r="AT140" i="83"/>
  <c r="AU140" i="83"/>
  <c r="AV140" i="83"/>
  <c r="AW140" i="83"/>
  <c r="AX140" i="83"/>
  <c r="AY140" i="83"/>
  <c r="AZ140" i="83"/>
  <c r="B141" i="83"/>
  <c r="C141" i="83"/>
  <c r="D141" i="83"/>
  <c r="E141" i="83"/>
  <c r="F141" i="83"/>
  <c r="G141" i="83"/>
  <c r="H141" i="83"/>
  <c r="I141" i="83"/>
  <c r="J141" i="83"/>
  <c r="K141" i="83"/>
  <c r="L141" i="83"/>
  <c r="M141" i="83"/>
  <c r="N141" i="83"/>
  <c r="O141" i="83"/>
  <c r="Q141" i="83"/>
  <c r="R141" i="83"/>
  <c r="S141" i="83"/>
  <c r="T141" i="83"/>
  <c r="U141" i="83"/>
  <c r="V141" i="83"/>
  <c r="W141" i="83"/>
  <c r="X141" i="83"/>
  <c r="Y141" i="83"/>
  <c r="Z141" i="83"/>
  <c r="AA141" i="83"/>
  <c r="AB141" i="83"/>
  <c r="AC141" i="83"/>
  <c r="AD141" i="83"/>
  <c r="AE141" i="83"/>
  <c r="AF141" i="83"/>
  <c r="AG141" i="83"/>
  <c r="AH141" i="83"/>
  <c r="AI141" i="83"/>
  <c r="AJ141" i="83"/>
  <c r="AK141" i="83"/>
  <c r="AL141" i="83"/>
  <c r="AM141" i="83"/>
  <c r="AN141" i="83"/>
  <c r="AO141" i="83"/>
  <c r="AP141" i="83"/>
  <c r="AQ141" i="83"/>
  <c r="AR141" i="83"/>
  <c r="AS141" i="83"/>
  <c r="AT141" i="83"/>
  <c r="AU141" i="83"/>
  <c r="AV141" i="83"/>
  <c r="AW141" i="83"/>
  <c r="AX141" i="83"/>
  <c r="AY141" i="83"/>
  <c r="AZ141" i="83"/>
  <c r="B142" i="83"/>
  <c r="C142" i="83"/>
  <c r="D142" i="83"/>
  <c r="E142" i="83"/>
  <c r="F142" i="83"/>
  <c r="G142" i="83"/>
  <c r="H142" i="83"/>
  <c r="I142" i="83"/>
  <c r="J142" i="83"/>
  <c r="K142" i="83"/>
  <c r="L142" i="83"/>
  <c r="M142" i="83"/>
  <c r="N142" i="83"/>
  <c r="O142" i="83"/>
  <c r="Q142" i="83"/>
  <c r="R142" i="83"/>
  <c r="S142" i="83"/>
  <c r="T142" i="83"/>
  <c r="U142" i="83"/>
  <c r="V142" i="83"/>
  <c r="W142" i="83"/>
  <c r="X142" i="83"/>
  <c r="Y142" i="83"/>
  <c r="Z142" i="83"/>
  <c r="AA142" i="83"/>
  <c r="AB142" i="83"/>
  <c r="AC142" i="83"/>
  <c r="AD142" i="83"/>
  <c r="AE142" i="83"/>
  <c r="AF142" i="83"/>
  <c r="AG142" i="83"/>
  <c r="AH142" i="83"/>
  <c r="AI142" i="83"/>
  <c r="AJ142" i="83"/>
  <c r="AK142" i="83"/>
  <c r="AL142" i="83"/>
  <c r="AM142" i="83"/>
  <c r="AN142" i="83"/>
  <c r="AO142" i="83"/>
  <c r="AP142" i="83"/>
  <c r="AQ142" i="83"/>
  <c r="AR142" i="83"/>
  <c r="AS142" i="83"/>
  <c r="AT142" i="83"/>
  <c r="AU142" i="83"/>
  <c r="AV142" i="83"/>
  <c r="AW142" i="83"/>
  <c r="AX142" i="83"/>
  <c r="AY142" i="83"/>
  <c r="AZ142" i="83"/>
  <c r="B143" i="83"/>
  <c r="C143" i="83"/>
  <c r="D143" i="83"/>
  <c r="E143" i="83"/>
  <c r="F143" i="83"/>
  <c r="G143" i="83"/>
  <c r="H143" i="83"/>
  <c r="I143" i="83"/>
  <c r="J143" i="83"/>
  <c r="K143" i="83"/>
  <c r="L143" i="83"/>
  <c r="M143" i="83"/>
  <c r="N143" i="83"/>
  <c r="O143" i="83"/>
  <c r="Q143" i="83"/>
  <c r="R143" i="83"/>
  <c r="S143" i="83"/>
  <c r="T143" i="83"/>
  <c r="U143" i="83"/>
  <c r="V143" i="83"/>
  <c r="W143" i="83"/>
  <c r="X143" i="83"/>
  <c r="Y143" i="83"/>
  <c r="Z143" i="83"/>
  <c r="AA143" i="83"/>
  <c r="AB143" i="83"/>
  <c r="AC143" i="83"/>
  <c r="AD143" i="83"/>
  <c r="AE143" i="83"/>
  <c r="AF143" i="83"/>
  <c r="AG143" i="83"/>
  <c r="AH143" i="83"/>
  <c r="AI143" i="83"/>
  <c r="AJ143" i="83"/>
  <c r="AK143" i="83"/>
  <c r="AL143" i="83"/>
  <c r="AM143" i="83"/>
  <c r="AN143" i="83"/>
  <c r="AO143" i="83"/>
  <c r="AP143" i="83"/>
  <c r="AQ143" i="83"/>
  <c r="AR143" i="83"/>
  <c r="AS143" i="83"/>
  <c r="AT143" i="83"/>
  <c r="AU143" i="83"/>
  <c r="AV143" i="83"/>
  <c r="AW143" i="83"/>
  <c r="AX143" i="83"/>
  <c r="AY143" i="83"/>
  <c r="AZ143" i="83"/>
  <c r="B144" i="83"/>
  <c r="C144" i="83"/>
  <c r="D144" i="83"/>
  <c r="E144" i="83"/>
  <c r="F144" i="83"/>
  <c r="G144" i="83"/>
  <c r="H144" i="83"/>
  <c r="I144" i="83"/>
  <c r="J144" i="83"/>
  <c r="K144" i="83"/>
  <c r="L144" i="83"/>
  <c r="M144" i="83"/>
  <c r="N144" i="83"/>
  <c r="O144" i="83"/>
  <c r="Q144" i="83"/>
  <c r="R144" i="83"/>
  <c r="S144" i="83"/>
  <c r="T144" i="83"/>
  <c r="U144" i="83"/>
  <c r="V144" i="83"/>
  <c r="W144" i="83"/>
  <c r="X144" i="83"/>
  <c r="Y144" i="83"/>
  <c r="Z144" i="83"/>
  <c r="AA144" i="83"/>
  <c r="AB144" i="83"/>
  <c r="AC144" i="83"/>
  <c r="AD144" i="83"/>
  <c r="AE144" i="83"/>
  <c r="AF144" i="83"/>
  <c r="AG144" i="83"/>
  <c r="AH144" i="83"/>
  <c r="AI144" i="83"/>
  <c r="AJ144" i="83"/>
  <c r="AK144" i="83"/>
  <c r="AL144" i="83"/>
  <c r="AM144" i="83"/>
  <c r="AN144" i="83"/>
  <c r="AO144" i="83"/>
  <c r="AP144" i="83"/>
  <c r="AQ144" i="83"/>
  <c r="AR144" i="83"/>
  <c r="AS144" i="83"/>
  <c r="AT144" i="83"/>
  <c r="AU144" i="83"/>
  <c r="AV144" i="83"/>
  <c r="AW144" i="83"/>
  <c r="AX144" i="83"/>
  <c r="AY144" i="83"/>
  <c r="AZ144" i="83"/>
  <c r="B145" i="83"/>
  <c r="C145" i="83"/>
  <c r="D145" i="83"/>
  <c r="E145" i="83"/>
  <c r="F145" i="83"/>
  <c r="G145" i="83"/>
  <c r="H145" i="83"/>
  <c r="I145" i="83"/>
  <c r="J145" i="83"/>
  <c r="K145" i="83"/>
  <c r="L145" i="83"/>
  <c r="M145" i="83"/>
  <c r="N145" i="83"/>
  <c r="O145" i="83"/>
  <c r="Q145" i="83"/>
  <c r="R145" i="83"/>
  <c r="S145" i="83"/>
  <c r="T145" i="83"/>
  <c r="U145" i="83"/>
  <c r="V145" i="83"/>
  <c r="W145" i="83"/>
  <c r="X145" i="83"/>
  <c r="Y145" i="83"/>
  <c r="Z145" i="83"/>
  <c r="AA145" i="83"/>
  <c r="AB145" i="83"/>
  <c r="AC145" i="83"/>
  <c r="AD145" i="83"/>
  <c r="AE145" i="83"/>
  <c r="AF145" i="83"/>
  <c r="AG145" i="83"/>
  <c r="AH145" i="83"/>
  <c r="AI145" i="83"/>
  <c r="AJ145" i="83"/>
  <c r="AK145" i="83"/>
  <c r="AL145" i="83"/>
  <c r="AM145" i="83"/>
  <c r="AN145" i="83"/>
  <c r="AO145" i="83"/>
  <c r="AP145" i="83"/>
  <c r="AQ145" i="83"/>
  <c r="AR145" i="83"/>
  <c r="AS145" i="83"/>
  <c r="AT145" i="83"/>
  <c r="AU145" i="83"/>
  <c r="AV145" i="83"/>
  <c r="AW145" i="83"/>
  <c r="AX145" i="83"/>
  <c r="AY145" i="83"/>
  <c r="AZ145" i="83"/>
  <c r="B146" i="83"/>
  <c r="C146" i="83"/>
  <c r="D146" i="83"/>
  <c r="E146" i="83"/>
  <c r="F146" i="83"/>
  <c r="G146" i="83"/>
  <c r="H146" i="83"/>
  <c r="I146" i="83"/>
  <c r="J146" i="83"/>
  <c r="K146" i="83"/>
  <c r="L146" i="83"/>
  <c r="M146" i="83"/>
  <c r="N146" i="83"/>
  <c r="O146" i="83"/>
  <c r="Q146" i="83"/>
  <c r="R146" i="83"/>
  <c r="S146" i="83"/>
  <c r="T146" i="83"/>
  <c r="U146" i="83"/>
  <c r="V146" i="83"/>
  <c r="W146" i="83"/>
  <c r="X146" i="83"/>
  <c r="Y146" i="83"/>
  <c r="Z146" i="83"/>
  <c r="AA146" i="83"/>
  <c r="AB146" i="83"/>
  <c r="AC146" i="83"/>
  <c r="AD146" i="83"/>
  <c r="AE146" i="83"/>
  <c r="AF146" i="83"/>
  <c r="AG146" i="83"/>
  <c r="AH146" i="83"/>
  <c r="AI146" i="83"/>
  <c r="AJ146" i="83"/>
  <c r="AK146" i="83"/>
  <c r="AL146" i="83"/>
  <c r="AM146" i="83"/>
  <c r="AN146" i="83"/>
  <c r="AO146" i="83"/>
  <c r="AP146" i="83"/>
  <c r="AQ146" i="83"/>
  <c r="AR146" i="83"/>
  <c r="AS146" i="83"/>
  <c r="AT146" i="83"/>
  <c r="AU146" i="83"/>
  <c r="AV146" i="83"/>
  <c r="AW146" i="83"/>
  <c r="AX146" i="83"/>
  <c r="AY146" i="83"/>
  <c r="AZ146" i="83"/>
  <c r="B147" i="83"/>
  <c r="C147" i="83"/>
  <c r="D147" i="83"/>
  <c r="E147" i="83"/>
  <c r="F147" i="83"/>
  <c r="G147" i="83"/>
  <c r="H147" i="83"/>
  <c r="I147" i="83"/>
  <c r="J147" i="83"/>
  <c r="K147" i="83"/>
  <c r="L147" i="83"/>
  <c r="M147" i="83"/>
  <c r="N147" i="83"/>
  <c r="O147" i="83"/>
  <c r="Q147" i="83"/>
  <c r="R147" i="83"/>
  <c r="S147" i="83"/>
  <c r="T147" i="83"/>
  <c r="U147" i="83"/>
  <c r="V147" i="83"/>
  <c r="W147" i="83"/>
  <c r="X147" i="83"/>
  <c r="Y147" i="83"/>
  <c r="Z147" i="83"/>
  <c r="AA147" i="83"/>
  <c r="AB147" i="83"/>
  <c r="AC147" i="83"/>
  <c r="AD147" i="83"/>
  <c r="AE147" i="83"/>
  <c r="AF147" i="83"/>
  <c r="AG147" i="83"/>
  <c r="AH147" i="83"/>
  <c r="AI147" i="83"/>
  <c r="AJ147" i="83"/>
  <c r="AK147" i="83"/>
  <c r="AL147" i="83"/>
  <c r="AM147" i="83"/>
  <c r="AN147" i="83"/>
  <c r="AO147" i="83"/>
  <c r="AP147" i="83"/>
  <c r="AQ147" i="83"/>
  <c r="AR147" i="83"/>
  <c r="AS147" i="83"/>
  <c r="AT147" i="83"/>
  <c r="AU147" i="83"/>
  <c r="AV147" i="83"/>
  <c r="AW147" i="83"/>
  <c r="AX147" i="83"/>
  <c r="AY147" i="83"/>
  <c r="AZ147" i="83"/>
  <c r="B148" i="83"/>
  <c r="C148" i="83"/>
  <c r="D148" i="83"/>
  <c r="E148" i="83"/>
  <c r="F148" i="83"/>
  <c r="G148" i="83"/>
  <c r="H148" i="83"/>
  <c r="I148" i="83"/>
  <c r="J148" i="83"/>
  <c r="K148" i="83"/>
  <c r="L148" i="83"/>
  <c r="M148" i="83"/>
  <c r="N148" i="83"/>
  <c r="O148" i="83"/>
  <c r="Q148" i="83"/>
  <c r="R148" i="83"/>
  <c r="S148" i="83"/>
  <c r="T148" i="83"/>
  <c r="U148" i="83"/>
  <c r="V148" i="83"/>
  <c r="W148" i="83"/>
  <c r="X148" i="83"/>
  <c r="Y148" i="83"/>
  <c r="Z148" i="83"/>
  <c r="AA148" i="83"/>
  <c r="AB148" i="83"/>
  <c r="AC148" i="83"/>
  <c r="AD148" i="83"/>
  <c r="AE148" i="83"/>
  <c r="AF148" i="83"/>
  <c r="AG148" i="83"/>
  <c r="AH148" i="83"/>
  <c r="AI148" i="83"/>
  <c r="AJ148" i="83"/>
  <c r="AK148" i="83"/>
  <c r="AL148" i="83"/>
  <c r="AM148" i="83"/>
  <c r="AN148" i="83"/>
  <c r="AO148" i="83"/>
  <c r="AP148" i="83"/>
  <c r="AQ148" i="83"/>
  <c r="AR148" i="83"/>
  <c r="AS148" i="83"/>
  <c r="AT148" i="83"/>
  <c r="AU148" i="83"/>
  <c r="AV148" i="83"/>
  <c r="AW148" i="83"/>
  <c r="AX148" i="83"/>
  <c r="AY148" i="83"/>
  <c r="AZ148" i="83"/>
  <c r="B149" i="83"/>
  <c r="C149" i="83"/>
  <c r="D149" i="83"/>
  <c r="E149" i="83"/>
  <c r="F149" i="83"/>
  <c r="G149" i="83"/>
  <c r="H149" i="83"/>
  <c r="I149" i="83"/>
  <c r="J149" i="83"/>
  <c r="K149" i="83"/>
  <c r="L149" i="83"/>
  <c r="M149" i="83"/>
  <c r="N149" i="83"/>
  <c r="O149" i="83"/>
  <c r="Q149" i="83"/>
  <c r="R149" i="83"/>
  <c r="S149" i="83"/>
  <c r="T149" i="83"/>
  <c r="U149" i="83"/>
  <c r="V149" i="83"/>
  <c r="W149" i="83"/>
  <c r="X149" i="83"/>
  <c r="Y149" i="83"/>
  <c r="Z149" i="83"/>
  <c r="AA149" i="83"/>
  <c r="AB149" i="83"/>
  <c r="AC149" i="83"/>
  <c r="AD149" i="83"/>
  <c r="AE149" i="83"/>
  <c r="AF149" i="83"/>
  <c r="AG149" i="83"/>
  <c r="AH149" i="83"/>
  <c r="AI149" i="83"/>
  <c r="AJ149" i="83"/>
  <c r="AK149" i="83"/>
  <c r="AL149" i="83"/>
  <c r="AM149" i="83"/>
  <c r="AN149" i="83"/>
  <c r="AO149" i="83"/>
  <c r="AP149" i="83"/>
  <c r="AQ149" i="83"/>
  <c r="AR149" i="83"/>
  <c r="AS149" i="83"/>
  <c r="AT149" i="83"/>
  <c r="AU149" i="83"/>
  <c r="AV149" i="83"/>
  <c r="AW149" i="83"/>
  <c r="AX149" i="83"/>
  <c r="AY149" i="83"/>
  <c r="AZ149" i="83"/>
  <c r="B150" i="83"/>
  <c r="C150" i="83"/>
  <c r="D150" i="83"/>
  <c r="E150" i="83"/>
  <c r="F150" i="83"/>
  <c r="G150" i="83"/>
  <c r="H150" i="83"/>
  <c r="I150" i="83"/>
  <c r="J150" i="83"/>
  <c r="K150" i="83"/>
  <c r="L150" i="83"/>
  <c r="M150" i="83"/>
  <c r="N150" i="83"/>
  <c r="O150" i="83"/>
  <c r="Q150" i="83"/>
  <c r="R150" i="83"/>
  <c r="S150" i="83"/>
  <c r="T150" i="83"/>
  <c r="U150" i="83"/>
  <c r="V150" i="83"/>
  <c r="W150" i="83"/>
  <c r="X150" i="83"/>
  <c r="Y150" i="83"/>
  <c r="Z150" i="83"/>
  <c r="AA150" i="83"/>
  <c r="AB150" i="83"/>
  <c r="AC150" i="83"/>
  <c r="AD150" i="83"/>
  <c r="AE150" i="83"/>
  <c r="AF150" i="83"/>
  <c r="AG150" i="83"/>
  <c r="AH150" i="83"/>
  <c r="AI150" i="83"/>
  <c r="AJ150" i="83"/>
  <c r="AK150" i="83"/>
  <c r="AL150" i="83"/>
  <c r="AM150" i="83"/>
  <c r="AN150" i="83"/>
  <c r="AO150" i="83"/>
  <c r="AP150" i="83"/>
  <c r="AQ150" i="83"/>
  <c r="AR150" i="83"/>
  <c r="AS150" i="83"/>
  <c r="AT150" i="83"/>
  <c r="AU150" i="83"/>
  <c r="AV150" i="83"/>
  <c r="AW150" i="83"/>
  <c r="AX150" i="83"/>
  <c r="AY150" i="83"/>
  <c r="AZ150" i="83"/>
  <c r="B151" i="83"/>
  <c r="C151" i="83"/>
  <c r="D151" i="83"/>
  <c r="E151" i="83"/>
  <c r="F151" i="83"/>
  <c r="G151" i="83"/>
  <c r="H151" i="83"/>
  <c r="I151" i="83"/>
  <c r="J151" i="83"/>
  <c r="K151" i="83"/>
  <c r="L151" i="83"/>
  <c r="M151" i="83"/>
  <c r="N151" i="83"/>
  <c r="O151" i="83"/>
  <c r="Q151" i="83"/>
  <c r="R151" i="83"/>
  <c r="S151" i="83"/>
  <c r="T151" i="83"/>
  <c r="U151" i="83"/>
  <c r="V151" i="83"/>
  <c r="W151" i="83"/>
  <c r="X151" i="83"/>
  <c r="Y151" i="83"/>
  <c r="Z151" i="83"/>
  <c r="AA151" i="83"/>
  <c r="AB151" i="83"/>
  <c r="AC151" i="83"/>
  <c r="AD151" i="83"/>
  <c r="AE151" i="83"/>
  <c r="AF151" i="83"/>
  <c r="AG151" i="83"/>
  <c r="AH151" i="83"/>
  <c r="AI151" i="83"/>
  <c r="AJ151" i="83"/>
  <c r="AK151" i="83"/>
  <c r="AL151" i="83"/>
  <c r="AM151" i="83"/>
  <c r="AN151" i="83"/>
  <c r="AO151" i="83"/>
  <c r="AP151" i="83"/>
  <c r="AQ151" i="83"/>
  <c r="AR151" i="83"/>
  <c r="AS151" i="83"/>
  <c r="AT151" i="83"/>
  <c r="AU151" i="83"/>
  <c r="AV151" i="83"/>
  <c r="AW151" i="83"/>
  <c r="AX151" i="83"/>
  <c r="AY151" i="83"/>
  <c r="AZ151" i="83"/>
  <c r="B152" i="83"/>
  <c r="C152" i="83"/>
  <c r="D152" i="83"/>
  <c r="E152" i="83"/>
  <c r="F152" i="83"/>
  <c r="G152" i="83"/>
  <c r="H152" i="83"/>
  <c r="I152" i="83"/>
  <c r="J152" i="83"/>
  <c r="K152" i="83"/>
  <c r="L152" i="83"/>
  <c r="M152" i="83"/>
  <c r="N152" i="83"/>
  <c r="O152" i="83"/>
  <c r="Q152" i="83"/>
  <c r="R152" i="83"/>
  <c r="S152" i="83"/>
  <c r="T152" i="83"/>
  <c r="U152" i="83"/>
  <c r="V152" i="83"/>
  <c r="W152" i="83"/>
  <c r="X152" i="83"/>
  <c r="Y152" i="83"/>
  <c r="Z152" i="83"/>
  <c r="AA152" i="83"/>
  <c r="AB152" i="83"/>
  <c r="AC152" i="83"/>
  <c r="AD152" i="83"/>
  <c r="AE152" i="83"/>
  <c r="AF152" i="83"/>
  <c r="AG152" i="83"/>
  <c r="AH152" i="83"/>
  <c r="AI152" i="83"/>
  <c r="AJ152" i="83"/>
  <c r="AK152" i="83"/>
  <c r="AL152" i="83"/>
  <c r="AM152" i="83"/>
  <c r="AN152" i="83"/>
  <c r="AO152" i="83"/>
  <c r="AP152" i="83"/>
  <c r="AQ152" i="83"/>
  <c r="AR152" i="83"/>
  <c r="AS152" i="83"/>
  <c r="AT152" i="83"/>
  <c r="AU152" i="83"/>
  <c r="AV152" i="83"/>
  <c r="AW152" i="83"/>
  <c r="AX152" i="83"/>
  <c r="AY152" i="83"/>
  <c r="AZ152" i="83"/>
  <c r="B153" i="83"/>
  <c r="C153" i="83"/>
  <c r="D153" i="83"/>
  <c r="E153" i="83"/>
  <c r="F153" i="83"/>
  <c r="G153" i="83"/>
  <c r="H153" i="83"/>
  <c r="I153" i="83"/>
  <c r="J153" i="83"/>
  <c r="K153" i="83"/>
  <c r="L153" i="83"/>
  <c r="M153" i="83"/>
  <c r="N153" i="83"/>
  <c r="O153" i="83"/>
  <c r="Q153" i="83"/>
  <c r="R153" i="83"/>
  <c r="S153" i="83"/>
  <c r="T153" i="83"/>
  <c r="U153" i="83"/>
  <c r="V153" i="83"/>
  <c r="W153" i="83"/>
  <c r="X153" i="83"/>
  <c r="Y153" i="83"/>
  <c r="Z153" i="83"/>
  <c r="AA153" i="83"/>
  <c r="AB153" i="83"/>
  <c r="AC153" i="83"/>
  <c r="AD153" i="83"/>
  <c r="AE153" i="83"/>
  <c r="AF153" i="83"/>
  <c r="AG153" i="83"/>
  <c r="AH153" i="83"/>
  <c r="AI153" i="83"/>
  <c r="AJ153" i="83"/>
  <c r="AK153" i="83"/>
  <c r="AL153" i="83"/>
  <c r="AM153" i="83"/>
  <c r="AN153" i="83"/>
  <c r="AO153" i="83"/>
  <c r="AP153" i="83"/>
  <c r="AQ153" i="83"/>
  <c r="AR153" i="83"/>
  <c r="AS153" i="83"/>
  <c r="AT153" i="83"/>
  <c r="AU153" i="83"/>
  <c r="AV153" i="83"/>
  <c r="AW153" i="83"/>
  <c r="AX153" i="83"/>
  <c r="AY153" i="83"/>
  <c r="AZ153" i="83"/>
  <c r="B154" i="83"/>
  <c r="C154" i="83"/>
  <c r="D154" i="83"/>
  <c r="E154" i="83"/>
  <c r="F154" i="83"/>
  <c r="G154" i="83"/>
  <c r="H154" i="83"/>
  <c r="I154" i="83"/>
  <c r="J154" i="83"/>
  <c r="K154" i="83"/>
  <c r="L154" i="83"/>
  <c r="M154" i="83"/>
  <c r="N154" i="83"/>
  <c r="O154" i="83"/>
  <c r="Q154" i="83"/>
  <c r="R154" i="83"/>
  <c r="S154" i="83"/>
  <c r="T154" i="83"/>
  <c r="U154" i="83"/>
  <c r="V154" i="83"/>
  <c r="W154" i="83"/>
  <c r="X154" i="83"/>
  <c r="Y154" i="83"/>
  <c r="Z154" i="83"/>
  <c r="AA154" i="83"/>
  <c r="AB154" i="83"/>
  <c r="AC154" i="83"/>
  <c r="AD154" i="83"/>
  <c r="AE154" i="83"/>
  <c r="AF154" i="83"/>
  <c r="AG154" i="83"/>
  <c r="AH154" i="83"/>
  <c r="AI154" i="83"/>
  <c r="AJ154" i="83"/>
  <c r="AK154" i="83"/>
  <c r="AL154" i="83"/>
  <c r="AM154" i="83"/>
  <c r="AN154" i="83"/>
  <c r="AO154" i="83"/>
  <c r="AP154" i="83"/>
  <c r="AQ154" i="83"/>
  <c r="AR154" i="83"/>
  <c r="AS154" i="83"/>
  <c r="AT154" i="83"/>
  <c r="AU154" i="83"/>
  <c r="AV154" i="83"/>
  <c r="AW154" i="83"/>
  <c r="AX154" i="83"/>
  <c r="AY154" i="83"/>
  <c r="AZ154" i="83"/>
  <c r="B155" i="83"/>
  <c r="C155" i="83"/>
  <c r="D155" i="83"/>
  <c r="E155" i="83"/>
  <c r="F155" i="83"/>
  <c r="G155" i="83"/>
  <c r="H155" i="83"/>
  <c r="I155" i="83"/>
  <c r="J155" i="83"/>
  <c r="K155" i="83"/>
  <c r="L155" i="83"/>
  <c r="M155" i="83"/>
  <c r="N155" i="83"/>
  <c r="O155" i="83"/>
  <c r="Q155" i="83"/>
  <c r="R155" i="83"/>
  <c r="S155" i="83"/>
  <c r="T155" i="83"/>
  <c r="U155" i="83"/>
  <c r="V155" i="83"/>
  <c r="W155" i="83"/>
  <c r="X155" i="83"/>
  <c r="Y155" i="83"/>
  <c r="Z155" i="83"/>
  <c r="AA155" i="83"/>
  <c r="AB155" i="83"/>
  <c r="AC155" i="83"/>
  <c r="AD155" i="83"/>
  <c r="AE155" i="83"/>
  <c r="AF155" i="83"/>
  <c r="AG155" i="83"/>
  <c r="AH155" i="83"/>
  <c r="AI155" i="83"/>
  <c r="AJ155" i="83"/>
  <c r="AK155" i="83"/>
  <c r="AL155" i="83"/>
  <c r="AM155" i="83"/>
  <c r="AN155" i="83"/>
  <c r="AO155" i="83"/>
  <c r="AP155" i="83"/>
  <c r="AQ155" i="83"/>
  <c r="AR155" i="83"/>
  <c r="AS155" i="83"/>
  <c r="AT155" i="83"/>
  <c r="AU155" i="83"/>
  <c r="AV155" i="83"/>
  <c r="AW155" i="83"/>
  <c r="AX155" i="83"/>
  <c r="AY155" i="83"/>
  <c r="AZ155" i="83"/>
  <c r="B156" i="83"/>
  <c r="C156" i="83"/>
  <c r="D156" i="83"/>
  <c r="E156" i="83"/>
  <c r="F156" i="83"/>
  <c r="G156" i="83"/>
  <c r="H156" i="83"/>
  <c r="I156" i="83"/>
  <c r="J156" i="83"/>
  <c r="K156" i="83"/>
  <c r="L156" i="83"/>
  <c r="M156" i="83"/>
  <c r="N156" i="83"/>
  <c r="O156" i="83"/>
  <c r="Q156" i="83"/>
  <c r="R156" i="83"/>
  <c r="S156" i="83"/>
  <c r="T156" i="83"/>
  <c r="U156" i="83"/>
  <c r="V156" i="83"/>
  <c r="W156" i="83"/>
  <c r="X156" i="83"/>
  <c r="Y156" i="83"/>
  <c r="Z156" i="83"/>
  <c r="AA156" i="83"/>
  <c r="AB156" i="83"/>
  <c r="AC156" i="83"/>
  <c r="AD156" i="83"/>
  <c r="AE156" i="83"/>
  <c r="AF156" i="83"/>
  <c r="AG156" i="83"/>
  <c r="AH156" i="83"/>
  <c r="AI156" i="83"/>
  <c r="AJ156" i="83"/>
  <c r="AK156" i="83"/>
  <c r="AL156" i="83"/>
  <c r="AM156" i="83"/>
  <c r="AN156" i="83"/>
  <c r="AO156" i="83"/>
  <c r="AP156" i="83"/>
  <c r="AQ156" i="83"/>
  <c r="AR156" i="83"/>
  <c r="AS156" i="83"/>
  <c r="AT156" i="83"/>
  <c r="AU156" i="83"/>
  <c r="AV156" i="83"/>
  <c r="AW156" i="83"/>
  <c r="AX156" i="83"/>
  <c r="AY156" i="83"/>
  <c r="AZ156" i="83"/>
  <c r="B157" i="83"/>
  <c r="C157" i="83"/>
  <c r="D157" i="83"/>
  <c r="E157" i="83"/>
  <c r="F157" i="83"/>
  <c r="G157" i="83"/>
  <c r="H157" i="83"/>
  <c r="I157" i="83"/>
  <c r="J157" i="83"/>
  <c r="K157" i="83"/>
  <c r="L157" i="83"/>
  <c r="M157" i="83"/>
  <c r="N157" i="83"/>
  <c r="O157" i="83"/>
  <c r="Q157" i="83"/>
  <c r="R157" i="83"/>
  <c r="S157" i="83"/>
  <c r="T157" i="83"/>
  <c r="U157" i="83"/>
  <c r="V157" i="83"/>
  <c r="W157" i="83"/>
  <c r="X157" i="83"/>
  <c r="Y157" i="83"/>
  <c r="Z157" i="83"/>
  <c r="AA157" i="83"/>
  <c r="AB157" i="83"/>
  <c r="AC157" i="83"/>
  <c r="AD157" i="83"/>
  <c r="AE157" i="83"/>
  <c r="AF157" i="83"/>
  <c r="AG157" i="83"/>
  <c r="AH157" i="83"/>
  <c r="AI157" i="83"/>
  <c r="AJ157" i="83"/>
  <c r="AK157" i="83"/>
  <c r="AL157" i="83"/>
  <c r="AM157" i="83"/>
  <c r="AN157" i="83"/>
  <c r="AO157" i="83"/>
  <c r="AP157" i="83"/>
  <c r="AQ157" i="83"/>
  <c r="AR157" i="83"/>
  <c r="AS157" i="83"/>
  <c r="AT157" i="83"/>
  <c r="AU157" i="83"/>
  <c r="AV157" i="83"/>
  <c r="AW157" i="83"/>
  <c r="AX157" i="83"/>
  <c r="AY157" i="83"/>
  <c r="AZ157" i="83"/>
  <c r="B158" i="83"/>
  <c r="C158" i="83"/>
  <c r="D158" i="83"/>
  <c r="E158" i="83"/>
  <c r="F158" i="83"/>
  <c r="G158" i="83"/>
  <c r="H158" i="83"/>
  <c r="I158" i="83"/>
  <c r="J158" i="83"/>
  <c r="K158" i="83"/>
  <c r="L158" i="83"/>
  <c r="M158" i="83"/>
  <c r="N158" i="83"/>
  <c r="O158" i="83"/>
  <c r="Q158" i="83"/>
  <c r="R158" i="83"/>
  <c r="S158" i="83"/>
  <c r="T158" i="83"/>
  <c r="U158" i="83"/>
  <c r="V158" i="83"/>
  <c r="W158" i="83"/>
  <c r="X158" i="83"/>
  <c r="Y158" i="83"/>
  <c r="Z158" i="83"/>
  <c r="AA158" i="83"/>
  <c r="AB158" i="83"/>
  <c r="AC158" i="83"/>
  <c r="AD158" i="83"/>
  <c r="AE158" i="83"/>
  <c r="AF158" i="83"/>
  <c r="AG158" i="83"/>
  <c r="AH158" i="83"/>
  <c r="AI158" i="83"/>
  <c r="AJ158" i="83"/>
  <c r="AK158" i="83"/>
  <c r="AL158" i="83"/>
  <c r="AM158" i="83"/>
  <c r="AN158" i="83"/>
  <c r="AO158" i="83"/>
  <c r="AP158" i="83"/>
  <c r="AQ158" i="83"/>
  <c r="AR158" i="83"/>
  <c r="AS158" i="83"/>
  <c r="AT158" i="83"/>
  <c r="AU158" i="83"/>
  <c r="AV158" i="83"/>
  <c r="AW158" i="83"/>
  <c r="AX158" i="83"/>
  <c r="AY158" i="83"/>
  <c r="AZ158" i="83"/>
  <c r="B159" i="83"/>
  <c r="C159" i="83"/>
  <c r="D159" i="83"/>
  <c r="E159" i="83"/>
  <c r="F159" i="83"/>
  <c r="G159" i="83"/>
  <c r="H159" i="83"/>
  <c r="I159" i="83"/>
  <c r="J159" i="83"/>
  <c r="K159" i="83"/>
  <c r="L159" i="83"/>
  <c r="M159" i="83"/>
  <c r="N159" i="83"/>
  <c r="O159" i="83"/>
  <c r="Q159" i="83"/>
  <c r="R159" i="83"/>
  <c r="S159" i="83"/>
  <c r="T159" i="83"/>
  <c r="U159" i="83"/>
  <c r="V159" i="83"/>
  <c r="W159" i="83"/>
  <c r="X159" i="83"/>
  <c r="Y159" i="83"/>
  <c r="Z159" i="83"/>
  <c r="AA159" i="83"/>
  <c r="AB159" i="83"/>
  <c r="AC159" i="83"/>
  <c r="AD159" i="83"/>
  <c r="AE159" i="83"/>
  <c r="AF159" i="83"/>
  <c r="AG159" i="83"/>
  <c r="AH159" i="83"/>
  <c r="AI159" i="83"/>
  <c r="AJ159" i="83"/>
  <c r="AK159" i="83"/>
  <c r="AL159" i="83"/>
  <c r="AM159" i="83"/>
  <c r="AN159" i="83"/>
  <c r="AO159" i="83"/>
  <c r="AP159" i="83"/>
  <c r="AQ159" i="83"/>
  <c r="AR159" i="83"/>
  <c r="AS159" i="83"/>
  <c r="AT159" i="83"/>
  <c r="AU159" i="83"/>
  <c r="AV159" i="83"/>
  <c r="AW159" i="83"/>
  <c r="AX159" i="83"/>
  <c r="AY159" i="83"/>
  <c r="AZ159" i="83"/>
  <c r="B160" i="83"/>
  <c r="C160" i="83"/>
  <c r="D160" i="83"/>
  <c r="E160" i="83"/>
  <c r="F160" i="83"/>
  <c r="G160" i="83"/>
  <c r="H160" i="83"/>
  <c r="I160" i="83"/>
  <c r="J160" i="83"/>
  <c r="K160" i="83"/>
  <c r="L160" i="83"/>
  <c r="M160" i="83"/>
  <c r="N160" i="83"/>
  <c r="O160" i="83"/>
  <c r="Q160" i="83"/>
  <c r="R160" i="83"/>
  <c r="S160" i="83"/>
  <c r="T160" i="83"/>
  <c r="U160" i="83"/>
  <c r="V160" i="83"/>
  <c r="W160" i="83"/>
  <c r="X160" i="83"/>
  <c r="Y160" i="83"/>
  <c r="Z160" i="83"/>
  <c r="AA160" i="83"/>
  <c r="AB160" i="83"/>
  <c r="AC160" i="83"/>
  <c r="AD160" i="83"/>
  <c r="AE160" i="83"/>
  <c r="AF160" i="83"/>
  <c r="AG160" i="83"/>
  <c r="AH160" i="83"/>
  <c r="AI160" i="83"/>
  <c r="AJ160" i="83"/>
  <c r="AK160" i="83"/>
  <c r="AL160" i="83"/>
  <c r="AM160" i="83"/>
  <c r="AN160" i="83"/>
  <c r="AO160" i="83"/>
  <c r="AP160" i="83"/>
  <c r="AQ160" i="83"/>
  <c r="AR160" i="83"/>
  <c r="AS160" i="83"/>
  <c r="AT160" i="83"/>
  <c r="AU160" i="83"/>
  <c r="AV160" i="83"/>
  <c r="AW160" i="83"/>
  <c r="AX160" i="83"/>
  <c r="AY160" i="83"/>
  <c r="AZ160" i="83"/>
  <c r="B161" i="83"/>
  <c r="C161" i="83"/>
  <c r="D161" i="83"/>
  <c r="E161" i="83"/>
  <c r="F161" i="83"/>
  <c r="G161" i="83"/>
  <c r="H161" i="83"/>
  <c r="I161" i="83"/>
  <c r="J161" i="83"/>
  <c r="K161" i="83"/>
  <c r="L161" i="83"/>
  <c r="M161" i="83"/>
  <c r="N161" i="83"/>
  <c r="O161" i="83"/>
  <c r="Q161" i="83"/>
  <c r="R161" i="83"/>
  <c r="S161" i="83"/>
  <c r="T161" i="83"/>
  <c r="U161" i="83"/>
  <c r="V161" i="83"/>
  <c r="W161" i="83"/>
  <c r="X161" i="83"/>
  <c r="Y161" i="83"/>
  <c r="Z161" i="83"/>
  <c r="AA161" i="83"/>
  <c r="AB161" i="83"/>
  <c r="AC161" i="83"/>
  <c r="AD161" i="83"/>
  <c r="AE161" i="83"/>
  <c r="AF161" i="83"/>
  <c r="AG161" i="83"/>
  <c r="AH161" i="83"/>
  <c r="AI161" i="83"/>
  <c r="AJ161" i="83"/>
  <c r="AK161" i="83"/>
  <c r="AL161" i="83"/>
  <c r="AM161" i="83"/>
  <c r="AN161" i="83"/>
  <c r="AO161" i="83"/>
  <c r="AP161" i="83"/>
  <c r="AQ161" i="83"/>
  <c r="AR161" i="83"/>
  <c r="AS161" i="83"/>
  <c r="AT161" i="83"/>
  <c r="AU161" i="83"/>
  <c r="AV161" i="83"/>
  <c r="AW161" i="83"/>
  <c r="AX161" i="83"/>
  <c r="AY161" i="83"/>
  <c r="AZ161" i="83"/>
  <c r="B162" i="83"/>
  <c r="C162" i="83"/>
  <c r="D162" i="83"/>
  <c r="E162" i="83"/>
  <c r="F162" i="83"/>
  <c r="G162" i="83"/>
  <c r="H162" i="83"/>
  <c r="I162" i="83"/>
  <c r="J162" i="83"/>
  <c r="K162" i="83"/>
  <c r="L162" i="83"/>
  <c r="M162" i="83"/>
  <c r="N162" i="83"/>
  <c r="O162" i="83"/>
  <c r="Q162" i="83"/>
  <c r="R162" i="83"/>
  <c r="S162" i="83"/>
  <c r="T162" i="83"/>
  <c r="U162" i="83"/>
  <c r="V162" i="83"/>
  <c r="W162" i="83"/>
  <c r="X162" i="83"/>
  <c r="Y162" i="83"/>
  <c r="Z162" i="83"/>
  <c r="AA162" i="83"/>
  <c r="AB162" i="83"/>
  <c r="AC162" i="83"/>
  <c r="AD162" i="83"/>
  <c r="AE162" i="83"/>
  <c r="AF162" i="83"/>
  <c r="AG162" i="83"/>
  <c r="AH162" i="83"/>
  <c r="AI162" i="83"/>
  <c r="AJ162" i="83"/>
  <c r="AK162" i="83"/>
  <c r="AL162" i="83"/>
  <c r="AM162" i="83"/>
  <c r="AN162" i="83"/>
  <c r="AO162" i="83"/>
  <c r="AP162" i="83"/>
  <c r="AQ162" i="83"/>
  <c r="AR162" i="83"/>
  <c r="AS162" i="83"/>
  <c r="AT162" i="83"/>
  <c r="AU162" i="83"/>
  <c r="AV162" i="83"/>
  <c r="AW162" i="83"/>
  <c r="AX162" i="83"/>
  <c r="AY162" i="83"/>
  <c r="AZ162" i="83"/>
  <c r="B163" i="83"/>
  <c r="C163" i="83"/>
  <c r="D163" i="83"/>
  <c r="E163" i="83"/>
  <c r="F163" i="83"/>
  <c r="G163" i="83"/>
  <c r="H163" i="83"/>
  <c r="I163" i="83"/>
  <c r="J163" i="83"/>
  <c r="K163" i="83"/>
  <c r="L163" i="83"/>
  <c r="M163" i="83"/>
  <c r="N163" i="83"/>
  <c r="O163" i="83"/>
  <c r="Q163" i="83"/>
  <c r="R163" i="83"/>
  <c r="S163" i="83"/>
  <c r="T163" i="83"/>
  <c r="U163" i="83"/>
  <c r="V163" i="83"/>
  <c r="W163" i="83"/>
  <c r="X163" i="83"/>
  <c r="Y163" i="83"/>
  <c r="Z163" i="83"/>
  <c r="AA163" i="83"/>
  <c r="AB163" i="83"/>
  <c r="AC163" i="83"/>
  <c r="AD163" i="83"/>
  <c r="AE163" i="83"/>
  <c r="AF163" i="83"/>
  <c r="AG163" i="83"/>
  <c r="AH163" i="83"/>
  <c r="AI163" i="83"/>
  <c r="AJ163" i="83"/>
  <c r="AK163" i="83"/>
  <c r="AL163" i="83"/>
  <c r="AM163" i="83"/>
  <c r="AN163" i="83"/>
  <c r="AO163" i="83"/>
  <c r="AP163" i="83"/>
  <c r="AQ163" i="83"/>
  <c r="AR163" i="83"/>
  <c r="AS163" i="83"/>
  <c r="AT163" i="83"/>
  <c r="AU163" i="83"/>
  <c r="AV163" i="83"/>
  <c r="AW163" i="83"/>
  <c r="AX163" i="83"/>
  <c r="AY163" i="83"/>
  <c r="AZ163" i="83"/>
  <c r="B164" i="83"/>
  <c r="C164" i="83"/>
  <c r="D164" i="83"/>
  <c r="E164" i="83"/>
  <c r="F164" i="83"/>
  <c r="G164" i="83"/>
  <c r="H164" i="83"/>
  <c r="I164" i="83"/>
  <c r="J164" i="83"/>
  <c r="K164" i="83"/>
  <c r="L164" i="83"/>
  <c r="M164" i="83"/>
  <c r="N164" i="83"/>
  <c r="O164" i="83"/>
  <c r="Q164" i="83"/>
  <c r="R164" i="83"/>
  <c r="S164" i="83"/>
  <c r="T164" i="83"/>
  <c r="U164" i="83"/>
  <c r="V164" i="83"/>
  <c r="W164" i="83"/>
  <c r="X164" i="83"/>
  <c r="Y164" i="83"/>
  <c r="Z164" i="83"/>
  <c r="AA164" i="83"/>
  <c r="AB164" i="83"/>
  <c r="AC164" i="83"/>
  <c r="AD164" i="83"/>
  <c r="AE164" i="83"/>
  <c r="AF164" i="83"/>
  <c r="AG164" i="83"/>
  <c r="AH164" i="83"/>
  <c r="AI164" i="83"/>
  <c r="AJ164" i="83"/>
  <c r="AK164" i="83"/>
  <c r="AL164" i="83"/>
  <c r="AM164" i="83"/>
  <c r="AN164" i="83"/>
  <c r="AO164" i="83"/>
  <c r="AP164" i="83"/>
  <c r="AQ164" i="83"/>
  <c r="AR164" i="83"/>
  <c r="AS164" i="83"/>
  <c r="AT164" i="83"/>
  <c r="AU164" i="83"/>
  <c r="AV164" i="83"/>
  <c r="AW164" i="83"/>
  <c r="AX164" i="83"/>
  <c r="AY164" i="83"/>
  <c r="AZ164" i="83"/>
  <c r="B165" i="83"/>
  <c r="C165" i="83"/>
  <c r="D165" i="83"/>
  <c r="E165" i="83"/>
  <c r="F165" i="83"/>
  <c r="G165" i="83"/>
  <c r="H165" i="83"/>
  <c r="I165" i="83"/>
  <c r="J165" i="83"/>
  <c r="K165" i="83"/>
  <c r="L165" i="83"/>
  <c r="M165" i="83"/>
  <c r="N165" i="83"/>
  <c r="O165" i="83"/>
  <c r="Q165" i="83"/>
  <c r="R165" i="83"/>
  <c r="S165" i="83"/>
  <c r="T165" i="83"/>
  <c r="U165" i="83"/>
  <c r="V165" i="83"/>
  <c r="W165" i="83"/>
  <c r="X165" i="83"/>
  <c r="Y165" i="83"/>
  <c r="Z165" i="83"/>
  <c r="AA165" i="83"/>
  <c r="AB165" i="83"/>
  <c r="AC165" i="83"/>
  <c r="AD165" i="83"/>
  <c r="AE165" i="83"/>
  <c r="AF165" i="83"/>
  <c r="AG165" i="83"/>
  <c r="AH165" i="83"/>
  <c r="AI165" i="83"/>
  <c r="AJ165" i="83"/>
  <c r="AK165" i="83"/>
  <c r="AL165" i="83"/>
  <c r="AM165" i="83"/>
  <c r="AN165" i="83"/>
  <c r="AO165" i="83"/>
  <c r="AP165" i="83"/>
  <c r="AQ165" i="83"/>
  <c r="AR165" i="83"/>
  <c r="AS165" i="83"/>
  <c r="AT165" i="83"/>
  <c r="AU165" i="83"/>
  <c r="AV165" i="83"/>
  <c r="AW165" i="83"/>
  <c r="AX165" i="83"/>
  <c r="AY165" i="83"/>
  <c r="AZ165" i="83"/>
  <c r="B166" i="83"/>
  <c r="C166" i="83"/>
  <c r="D166" i="83"/>
  <c r="E166" i="83"/>
  <c r="F166" i="83"/>
  <c r="G166" i="83"/>
  <c r="H166" i="83"/>
  <c r="I166" i="83"/>
  <c r="J166" i="83"/>
  <c r="K166" i="83"/>
  <c r="L166" i="83"/>
  <c r="M166" i="83"/>
  <c r="N166" i="83"/>
  <c r="O166" i="83"/>
  <c r="Q166" i="83"/>
  <c r="R166" i="83"/>
  <c r="S166" i="83"/>
  <c r="T166" i="83"/>
  <c r="U166" i="83"/>
  <c r="V166" i="83"/>
  <c r="W166" i="83"/>
  <c r="X166" i="83"/>
  <c r="Y166" i="83"/>
  <c r="Z166" i="83"/>
  <c r="AA166" i="83"/>
  <c r="AB166" i="83"/>
  <c r="AC166" i="83"/>
  <c r="AD166" i="83"/>
  <c r="AE166" i="83"/>
  <c r="AF166" i="83"/>
  <c r="AG166" i="83"/>
  <c r="AH166" i="83"/>
  <c r="AI166" i="83"/>
  <c r="AJ166" i="83"/>
  <c r="AK166" i="83"/>
  <c r="AL166" i="83"/>
  <c r="AM166" i="83"/>
  <c r="AN166" i="83"/>
  <c r="AO166" i="83"/>
  <c r="AP166" i="83"/>
  <c r="AQ166" i="83"/>
  <c r="AR166" i="83"/>
  <c r="AS166" i="83"/>
  <c r="AT166" i="83"/>
  <c r="AU166" i="83"/>
  <c r="AV166" i="83"/>
  <c r="AW166" i="83"/>
  <c r="AX166" i="83"/>
  <c r="AY166" i="83"/>
  <c r="AZ166" i="83"/>
  <c r="B167" i="83"/>
  <c r="C167" i="83"/>
  <c r="D167" i="83"/>
  <c r="E167" i="83"/>
  <c r="F167" i="83"/>
  <c r="G167" i="83"/>
  <c r="H167" i="83"/>
  <c r="I167" i="83"/>
  <c r="J167" i="83"/>
  <c r="K167" i="83"/>
  <c r="L167" i="83"/>
  <c r="M167" i="83"/>
  <c r="N167" i="83"/>
  <c r="O167" i="83"/>
  <c r="Q167" i="83"/>
  <c r="R167" i="83"/>
  <c r="S167" i="83"/>
  <c r="T167" i="83"/>
  <c r="U167" i="83"/>
  <c r="V167" i="83"/>
  <c r="W167" i="83"/>
  <c r="X167" i="83"/>
  <c r="Y167" i="83"/>
  <c r="Z167" i="83"/>
  <c r="AA167" i="83"/>
  <c r="AB167" i="83"/>
  <c r="AC167" i="83"/>
  <c r="AD167" i="83"/>
  <c r="AE167" i="83"/>
  <c r="AF167" i="83"/>
  <c r="AG167" i="83"/>
  <c r="AH167" i="83"/>
  <c r="AI167" i="83"/>
  <c r="AJ167" i="83"/>
  <c r="AK167" i="83"/>
  <c r="AL167" i="83"/>
  <c r="AM167" i="83"/>
  <c r="AN167" i="83"/>
  <c r="AO167" i="83"/>
  <c r="AP167" i="83"/>
  <c r="AQ167" i="83"/>
  <c r="AR167" i="83"/>
  <c r="AS167" i="83"/>
  <c r="AT167" i="83"/>
  <c r="AU167" i="83"/>
  <c r="AV167" i="83"/>
  <c r="AW167" i="83"/>
  <c r="AX167" i="83"/>
  <c r="AY167" i="83"/>
  <c r="AZ167" i="83"/>
  <c r="B168" i="83"/>
  <c r="C168" i="83"/>
  <c r="D168" i="83"/>
  <c r="E168" i="83"/>
  <c r="F168" i="83"/>
  <c r="G168" i="83"/>
  <c r="H168" i="83"/>
  <c r="I168" i="83"/>
  <c r="J168" i="83"/>
  <c r="K168" i="83"/>
  <c r="L168" i="83"/>
  <c r="M168" i="83"/>
  <c r="N168" i="83"/>
  <c r="O168" i="83"/>
  <c r="Q168" i="83"/>
  <c r="R168" i="83"/>
  <c r="S168" i="83"/>
  <c r="T168" i="83"/>
  <c r="U168" i="83"/>
  <c r="V168" i="83"/>
  <c r="W168" i="83"/>
  <c r="X168" i="83"/>
  <c r="Y168" i="83"/>
  <c r="Z168" i="83"/>
  <c r="AA168" i="83"/>
  <c r="AB168" i="83"/>
  <c r="AC168" i="83"/>
  <c r="AD168" i="83"/>
  <c r="AE168" i="83"/>
  <c r="AF168" i="83"/>
  <c r="AG168" i="83"/>
  <c r="AH168" i="83"/>
  <c r="AI168" i="83"/>
  <c r="AJ168" i="83"/>
  <c r="AK168" i="83"/>
  <c r="AL168" i="83"/>
  <c r="AM168" i="83"/>
  <c r="AN168" i="83"/>
  <c r="AO168" i="83"/>
  <c r="AP168" i="83"/>
  <c r="AQ168" i="83"/>
  <c r="AR168" i="83"/>
  <c r="AS168" i="83"/>
  <c r="AT168" i="83"/>
  <c r="AU168" i="83"/>
  <c r="AV168" i="83"/>
  <c r="AW168" i="83"/>
  <c r="AX168" i="83"/>
  <c r="AY168" i="83"/>
  <c r="AZ168" i="83"/>
  <c r="B169" i="83"/>
  <c r="C169" i="83"/>
  <c r="D169" i="83"/>
  <c r="E169" i="83"/>
  <c r="F169" i="83"/>
  <c r="G169" i="83"/>
  <c r="H169" i="83"/>
  <c r="I169" i="83"/>
  <c r="J169" i="83"/>
  <c r="K169" i="83"/>
  <c r="L169" i="83"/>
  <c r="M169" i="83"/>
  <c r="N169" i="83"/>
  <c r="O169" i="83"/>
  <c r="Q169" i="83"/>
  <c r="R169" i="83"/>
  <c r="S169" i="83"/>
  <c r="T169" i="83"/>
  <c r="U169" i="83"/>
  <c r="V169" i="83"/>
  <c r="W169" i="83"/>
  <c r="X169" i="83"/>
  <c r="Y169" i="83"/>
  <c r="Z169" i="83"/>
  <c r="AA169" i="83"/>
  <c r="AB169" i="83"/>
  <c r="AC169" i="83"/>
  <c r="AD169" i="83"/>
  <c r="AE169" i="83"/>
  <c r="AF169" i="83"/>
  <c r="AG169" i="83"/>
  <c r="AH169" i="83"/>
  <c r="AI169" i="83"/>
  <c r="AJ169" i="83"/>
  <c r="AK169" i="83"/>
  <c r="AL169" i="83"/>
  <c r="AM169" i="83"/>
  <c r="AN169" i="83"/>
  <c r="AO169" i="83"/>
  <c r="AP169" i="83"/>
  <c r="AQ169" i="83"/>
  <c r="AR169" i="83"/>
  <c r="AS169" i="83"/>
  <c r="AT169" i="83"/>
  <c r="AU169" i="83"/>
  <c r="AV169" i="83"/>
  <c r="AW169" i="83"/>
  <c r="AX169" i="83"/>
  <c r="AY169" i="83"/>
  <c r="AZ169" i="83"/>
  <c r="B170" i="83"/>
  <c r="C170" i="83"/>
  <c r="D170" i="83"/>
  <c r="E170" i="83"/>
  <c r="F170" i="83"/>
  <c r="G170" i="83"/>
  <c r="H170" i="83"/>
  <c r="I170" i="83"/>
  <c r="J170" i="83"/>
  <c r="K170" i="83"/>
  <c r="L170" i="83"/>
  <c r="M170" i="83"/>
  <c r="N170" i="83"/>
  <c r="O170" i="83"/>
  <c r="Q170" i="83"/>
  <c r="R170" i="83"/>
  <c r="S170" i="83"/>
  <c r="T170" i="83"/>
  <c r="U170" i="83"/>
  <c r="V170" i="83"/>
  <c r="W170" i="83"/>
  <c r="X170" i="83"/>
  <c r="Y170" i="83"/>
  <c r="Z170" i="83"/>
  <c r="AA170" i="83"/>
  <c r="AB170" i="83"/>
  <c r="AC170" i="83"/>
  <c r="AD170" i="83"/>
  <c r="AE170" i="83"/>
  <c r="AF170" i="83"/>
  <c r="AG170" i="83"/>
  <c r="AH170" i="83"/>
  <c r="AI170" i="83"/>
  <c r="AJ170" i="83"/>
  <c r="AK170" i="83"/>
  <c r="AL170" i="83"/>
  <c r="AM170" i="83"/>
  <c r="AN170" i="83"/>
  <c r="AO170" i="83"/>
  <c r="AP170" i="83"/>
  <c r="AQ170" i="83"/>
  <c r="AR170" i="83"/>
  <c r="AS170" i="83"/>
  <c r="AT170" i="83"/>
  <c r="AU170" i="83"/>
  <c r="AV170" i="83"/>
  <c r="AW170" i="83"/>
  <c r="AX170" i="83"/>
  <c r="AY170" i="83"/>
  <c r="AZ170" i="83"/>
  <c r="B171" i="83"/>
  <c r="C171" i="83"/>
  <c r="D171" i="83"/>
  <c r="E171" i="83"/>
  <c r="F171" i="83"/>
  <c r="G171" i="83"/>
  <c r="H171" i="83"/>
  <c r="I171" i="83"/>
  <c r="J171" i="83"/>
  <c r="K171" i="83"/>
  <c r="L171" i="83"/>
  <c r="M171" i="83"/>
  <c r="N171" i="83"/>
  <c r="O171" i="83"/>
  <c r="Q171" i="83"/>
  <c r="R171" i="83"/>
  <c r="S171" i="83"/>
  <c r="T171" i="83"/>
  <c r="U171" i="83"/>
  <c r="V171" i="83"/>
  <c r="W171" i="83"/>
  <c r="X171" i="83"/>
  <c r="Y171" i="83"/>
  <c r="Z171" i="83"/>
  <c r="AA171" i="83"/>
  <c r="AB171" i="83"/>
  <c r="AC171" i="83"/>
  <c r="AD171" i="83"/>
  <c r="AE171" i="83"/>
  <c r="AF171" i="83"/>
  <c r="AG171" i="83"/>
  <c r="AH171" i="83"/>
  <c r="AI171" i="83"/>
  <c r="AJ171" i="83"/>
  <c r="AK171" i="83"/>
  <c r="AL171" i="83"/>
  <c r="AM171" i="83"/>
  <c r="AN171" i="83"/>
  <c r="AO171" i="83"/>
  <c r="AP171" i="83"/>
  <c r="AQ171" i="83"/>
  <c r="AR171" i="83"/>
  <c r="AS171" i="83"/>
  <c r="AT171" i="83"/>
  <c r="AU171" i="83"/>
  <c r="AV171" i="83"/>
  <c r="AW171" i="83"/>
  <c r="AX171" i="83"/>
  <c r="AY171" i="83"/>
  <c r="AZ171" i="83"/>
  <c r="B172" i="83"/>
  <c r="C172" i="83"/>
  <c r="D172" i="83"/>
  <c r="E172" i="83"/>
  <c r="F172" i="83"/>
  <c r="G172" i="83"/>
  <c r="H172" i="83"/>
  <c r="I172" i="83"/>
  <c r="J172" i="83"/>
  <c r="K172" i="83"/>
  <c r="L172" i="83"/>
  <c r="M172" i="83"/>
  <c r="N172" i="83"/>
  <c r="O172" i="83"/>
  <c r="Q172" i="83"/>
  <c r="R172" i="83"/>
  <c r="S172" i="83"/>
  <c r="T172" i="83"/>
  <c r="U172" i="83"/>
  <c r="V172" i="83"/>
  <c r="W172" i="83"/>
  <c r="X172" i="83"/>
  <c r="Y172" i="83"/>
  <c r="Z172" i="83"/>
  <c r="AA172" i="83"/>
  <c r="AB172" i="83"/>
  <c r="AC172" i="83"/>
  <c r="AD172" i="83"/>
  <c r="AE172" i="83"/>
  <c r="AF172" i="83"/>
  <c r="AG172" i="83"/>
  <c r="AH172" i="83"/>
  <c r="AI172" i="83"/>
  <c r="AJ172" i="83"/>
  <c r="AK172" i="83"/>
  <c r="AL172" i="83"/>
  <c r="AM172" i="83"/>
  <c r="AN172" i="83"/>
  <c r="AO172" i="83"/>
  <c r="AP172" i="83"/>
  <c r="AQ172" i="83"/>
  <c r="AR172" i="83"/>
  <c r="AS172" i="83"/>
  <c r="AT172" i="83"/>
  <c r="AU172" i="83"/>
  <c r="AV172" i="83"/>
  <c r="AW172" i="83"/>
  <c r="AX172" i="83"/>
  <c r="AY172" i="83"/>
  <c r="AZ172" i="83"/>
  <c r="B173" i="83"/>
  <c r="C173" i="83"/>
  <c r="D173" i="83"/>
  <c r="E173" i="83"/>
  <c r="F173" i="83"/>
  <c r="G173" i="83"/>
  <c r="H173" i="83"/>
  <c r="I173" i="83"/>
  <c r="J173" i="83"/>
  <c r="K173" i="83"/>
  <c r="L173" i="83"/>
  <c r="M173" i="83"/>
  <c r="N173" i="83"/>
  <c r="O173" i="83"/>
  <c r="Q173" i="83"/>
  <c r="R173" i="83"/>
  <c r="S173" i="83"/>
  <c r="T173" i="83"/>
  <c r="U173" i="83"/>
  <c r="V173" i="83"/>
  <c r="W173" i="83"/>
  <c r="X173" i="83"/>
  <c r="Y173" i="83"/>
  <c r="Z173" i="83"/>
  <c r="AA173" i="83"/>
  <c r="AB173" i="83"/>
  <c r="AC173" i="83"/>
  <c r="AD173" i="83"/>
  <c r="AE173" i="83"/>
  <c r="AF173" i="83"/>
  <c r="AG173" i="83"/>
  <c r="AH173" i="83"/>
  <c r="AI173" i="83"/>
  <c r="AJ173" i="83"/>
  <c r="AK173" i="83"/>
  <c r="AL173" i="83"/>
  <c r="AM173" i="83"/>
  <c r="AN173" i="83"/>
  <c r="AO173" i="83"/>
  <c r="AP173" i="83"/>
  <c r="AQ173" i="83"/>
  <c r="AR173" i="83"/>
  <c r="AS173" i="83"/>
  <c r="AT173" i="83"/>
  <c r="AU173" i="83"/>
  <c r="AV173" i="83"/>
  <c r="AW173" i="83"/>
  <c r="AX173" i="83"/>
  <c r="AY173" i="83"/>
  <c r="AZ173" i="83"/>
  <c r="B174" i="83"/>
  <c r="C174" i="83"/>
  <c r="D174" i="83"/>
  <c r="E174" i="83"/>
  <c r="F174" i="83"/>
  <c r="G174" i="83"/>
  <c r="H174" i="83"/>
  <c r="I174" i="83"/>
  <c r="J174" i="83"/>
  <c r="K174" i="83"/>
  <c r="L174" i="83"/>
  <c r="M174" i="83"/>
  <c r="N174" i="83"/>
  <c r="O174" i="83"/>
  <c r="Q174" i="83"/>
  <c r="R174" i="83"/>
  <c r="S174" i="83"/>
  <c r="T174" i="83"/>
  <c r="U174" i="83"/>
  <c r="V174" i="83"/>
  <c r="W174" i="83"/>
  <c r="X174" i="83"/>
  <c r="Y174" i="83"/>
  <c r="Z174" i="83"/>
  <c r="AA174" i="83"/>
  <c r="AB174" i="83"/>
  <c r="AC174" i="83"/>
  <c r="AD174" i="83"/>
  <c r="AE174" i="83"/>
  <c r="AF174" i="83"/>
  <c r="AG174" i="83"/>
  <c r="AH174" i="83"/>
  <c r="AI174" i="83"/>
  <c r="AJ174" i="83"/>
  <c r="AK174" i="83"/>
  <c r="AL174" i="83"/>
  <c r="AM174" i="83"/>
  <c r="AN174" i="83"/>
  <c r="AO174" i="83"/>
  <c r="AP174" i="83"/>
  <c r="AQ174" i="83"/>
  <c r="AR174" i="83"/>
  <c r="AS174" i="83"/>
  <c r="AT174" i="83"/>
  <c r="AU174" i="83"/>
  <c r="AV174" i="83"/>
  <c r="AW174" i="83"/>
  <c r="AX174" i="83"/>
  <c r="AY174" i="83"/>
  <c r="AZ174" i="83"/>
  <c r="B175" i="83"/>
  <c r="C175" i="83"/>
  <c r="D175" i="83"/>
  <c r="E175" i="83"/>
  <c r="F175" i="83"/>
  <c r="G175" i="83"/>
  <c r="H175" i="83"/>
  <c r="I175" i="83"/>
  <c r="J175" i="83"/>
  <c r="K175" i="83"/>
  <c r="L175" i="83"/>
  <c r="M175" i="83"/>
  <c r="N175" i="83"/>
  <c r="O175" i="83"/>
  <c r="Q175" i="83"/>
  <c r="R175" i="83"/>
  <c r="S175" i="83"/>
  <c r="T175" i="83"/>
  <c r="U175" i="83"/>
  <c r="V175" i="83"/>
  <c r="W175" i="83"/>
  <c r="X175" i="83"/>
  <c r="Y175" i="83"/>
  <c r="Z175" i="83"/>
  <c r="AA175" i="83"/>
  <c r="AB175" i="83"/>
  <c r="AC175" i="83"/>
  <c r="AD175" i="83"/>
  <c r="AE175" i="83"/>
  <c r="AF175" i="83"/>
  <c r="AG175" i="83"/>
  <c r="AH175" i="83"/>
  <c r="AI175" i="83"/>
  <c r="AJ175" i="83"/>
  <c r="AK175" i="83"/>
  <c r="AL175" i="83"/>
  <c r="AM175" i="83"/>
  <c r="AN175" i="83"/>
  <c r="AO175" i="83"/>
  <c r="AP175" i="83"/>
  <c r="AQ175" i="83"/>
  <c r="AR175" i="83"/>
  <c r="AS175" i="83"/>
  <c r="AT175" i="83"/>
  <c r="AU175" i="83"/>
  <c r="AV175" i="83"/>
  <c r="AW175" i="83"/>
  <c r="AX175" i="83"/>
  <c r="AY175" i="83"/>
  <c r="AZ175" i="83"/>
  <c r="B176" i="83"/>
  <c r="C176" i="83"/>
  <c r="D176" i="83"/>
  <c r="E176" i="83"/>
  <c r="F176" i="83"/>
  <c r="G176" i="83"/>
  <c r="H176" i="83"/>
  <c r="I176" i="83"/>
  <c r="J176" i="83"/>
  <c r="K176" i="83"/>
  <c r="L176" i="83"/>
  <c r="M176" i="83"/>
  <c r="N176" i="83"/>
  <c r="O176" i="83"/>
  <c r="Q176" i="83"/>
  <c r="R176" i="83"/>
  <c r="S176" i="83"/>
  <c r="T176" i="83"/>
  <c r="U176" i="83"/>
  <c r="V176" i="83"/>
  <c r="W176" i="83"/>
  <c r="X176" i="83"/>
  <c r="Y176" i="83"/>
  <c r="Z176" i="83"/>
  <c r="AA176" i="83"/>
  <c r="AB176" i="83"/>
  <c r="AC176" i="83"/>
  <c r="AD176" i="83"/>
  <c r="AE176" i="83"/>
  <c r="AF176" i="83"/>
  <c r="AG176" i="83"/>
  <c r="AH176" i="83"/>
  <c r="AI176" i="83"/>
  <c r="AJ176" i="83"/>
  <c r="AK176" i="83"/>
  <c r="AL176" i="83"/>
  <c r="AM176" i="83"/>
  <c r="AN176" i="83"/>
  <c r="AO176" i="83"/>
  <c r="AP176" i="83"/>
  <c r="AQ176" i="83"/>
  <c r="AR176" i="83"/>
  <c r="AS176" i="83"/>
  <c r="AT176" i="83"/>
  <c r="AU176" i="83"/>
  <c r="AV176" i="83"/>
  <c r="AW176" i="83"/>
  <c r="AX176" i="83"/>
  <c r="AY176" i="83"/>
  <c r="AZ176" i="83"/>
  <c r="B177" i="83"/>
  <c r="C177" i="83"/>
  <c r="D177" i="83"/>
  <c r="E177" i="83"/>
  <c r="F177" i="83"/>
  <c r="G177" i="83"/>
  <c r="H177" i="83"/>
  <c r="I177" i="83"/>
  <c r="J177" i="83"/>
  <c r="K177" i="83"/>
  <c r="L177" i="83"/>
  <c r="M177" i="83"/>
  <c r="N177" i="83"/>
  <c r="O177" i="83"/>
  <c r="Q177" i="83"/>
  <c r="R177" i="83"/>
  <c r="S177" i="83"/>
  <c r="T177" i="83"/>
  <c r="U177" i="83"/>
  <c r="V177" i="83"/>
  <c r="W177" i="83"/>
  <c r="X177" i="83"/>
  <c r="Y177" i="83"/>
  <c r="Z177" i="83"/>
  <c r="AA177" i="83"/>
  <c r="AB177" i="83"/>
  <c r="AC177" i="83"/>
  <c r="AD177" i="83"/>
  <c r="AE177" i="83"/>
  <c r="AF177" i="83"/>
  <c r="AG177" i="83"/>
  <c r="AH177" i="83"/>
  <c r="AI177" i="83"/>
  <c r="AJ177" i="83"/>
  <c r="AK177" i="83"/>
  <c r="AL177" i="83"/>
  <c r="AM177" i="83"/>
  <c r="AN177" i="83"/>
  <c r="AO177" i="83"/>
  <c r="AP177" i="83"/>
  <c r="AQ177" i="83"/>
  <c r="AR177" i="83"/>
  <c r="AS177" i="83"/>
  <c r="AT177" i="83"/>
  <c r="AU177" i="83"/>
  <c r="AV177" i="83"/>
  <c r="AW177" i="83"/>
  <c r="AX177" i="83"/>
  <c r="AY177" i="83"/>
  <c r="AZ177" i="83"/>
  <c r="B178" i="83"/>
  <c r="C178" i="83"/>
  <c r="D178" i="83"/>
  <c r="E178" i="83"/>
  <c r="F178" i="83"/>
  <c r="G178" i="83"/>
  <c r="H178" i="83"/>
  <c r="I178" i="83"/>
  <c r="J178" i="83"/>
  <c r="K178" i="83"/>
  <c r="L178" i="83"/>
  <c r="M178" i="83"/>
  <c r="N178" i="83"/>
  <c r="O178" i="83"/>
  <c r="Q178" i="83"/>
  <c r="R178" i="83"/>
  <c r="S178" i="83"/>
  <c r="T178" i="83"/>
  <c r="U178" i="83"/>
  <c r="V178" i="83"/>
  <c r="W178" i="83"/>
  <c r="X178" i="83"/>
  <c r="Y178" i="83"/>
  <c r="Z178" i="83"/>
  <c r="AA178" i="83"/>
  <c r="AB178" i="83"/>
  <c r="AC178" i="83"/>
  <c r="AD178" i="83"/>
  <c r="AE178" i="83"/>
  <c r="AF178" i="83"/>
  <c r="AG178" i="83"/>
  <c r="AH178" i="83"/>
  <c r="AI178" i="83"/>
  <c r="AJ178" i="83"/>
  <c r="AK178" i="83"/>
  <c r="AL178" i="83"/>
  <c r="AM178" i="83"/>
  <c r="AN178" i="83"/>
  <c r="AO178" i="83"/>
  <c r="AP178" i="83"/>
  <c r="AQ178" i="83"/>
  <c r="AR178" i="83"/>
  <c r="AS178" i="83"/>
  <c r="AT178" i="83"/>
  <c r="AU178" i="83"/>
  <c r="AV178" i="83"/>
  <c r="AW178" i="83"/>
  <c r="AX178" i="83"/>
  <c r="AY178" i="83"/>
  <c r="AZ178" i="83"/>
  <c r="B179" i="83"/>
  <c r="C179" i="83"/>
  <c r="D179" i="83"/>
  <c r="E179" i="83"/>
  <c r="F179" i="83"/>
  <c r="G179" i="83"/>
  <c r="H179" i="83"/>
  <c r="I179" i="83"/>
  <c r="J179" i="83"/>
  <c r="K179" i="83"/>
  <c r="L179" i="83"/>
  <c r="M179" i="83"/>
  <c r="N179" i="83"/>
  <c r="O179" i="83"/>
  <c r="Q179" i="83"/>
  <c r="R179" i="83"/>
  <c r="S179" i="83"/>
  <c r="T179" i="83"/>
  <c r="U179" i="83"/>
  <c r="V179" i="83"/>
  <c r="W179" i="83"/>
  <c r="X179" i="83"/>
  <c r="Y179" i="83"/>
  <c r="Z179" i="83"/>
  <c r="AA179" i="83"/>
  <c r="AB179" i="83"/>
  <c r="AC179" i="83"/>
  <c r="AD179" i="83"/>
  <c r="AE179" i="83"/>
  <c r="AF179" i="83"/>
  <c r="AG179" i="83"/>
  <c r="AH179" i="83"/>
  <c r="AI179" i="83"/>
  <c r="AJ179" i="83"/>
  <c r="AK179" i="83"/>
  <c r="AL179" i="83"/>
  <c r="AM179" i="83"/>
  <c r="AN179" i="83"/>
  <c r="AO179" i="83"/>
  <c r="AP179" i="83"/>
  <c r="AQ179" i="83"/>
  <c r="AR179" i="83"/>
  <c r="AS179" i="83"/>
  <c r="AT179" i="83"/>
  <c r="AU179" i="83"/>
  <c r="AV179" i="83"/>
  <c r="AW179" i="83"/>
  <c r="AX179" i="83"/>
  <c r="AY179" i="83"/>
  <c r="AZ179" i="83"/>
  <c r="B180" i="83"/>
  <c r="C180" i="83"/>
  <c r="D180" i="83"/>
  <c r="E180" i="83"/>
  <c r="F180" i="83"/>
  <c r="G180" i="83"/>
  <c r="H180" i="83"/>
  <c r="I180" i="83"/>
  <c r="J180" i="83"/>
  <c r="K180" i="83"/>
  <c r="L180" i="83"/>
  <c r="M180" i="83"/>
  <c r="N180" i="83"/>
  <c r="O180" i="83"/>
  <c r="Q180" i="83"/>
  <c r="R180" i="83"/>
  <c r="S180" i="83"/>
  <c r="T180" i="83"/>
  <c r="U180" i="83"/>
  <c r="V180" i="83"/>
  <c r="W180" i="83"/>
  <c r="X180" i="83"/>
  <c r="Y180" i="83"/>
  <c r="Z180" i="83"/>
  <c r="AA180" i="83"/>
  <c r="AB180" i="83"/>
  <c r="AC180" i="83"/>
  <c r="AD180" i="83"/>
  <c r="AE180" i="83"/>
  <c r="AF180" i="83"/>
  <c r="AG180" i="83"/>
  <c r="AH180" i="83"/>
  <c r="AI180" i="83"/>
  <c r="AJ180" i="83"/>
  <c r="AK180" i="83"/>
  <c r="AL180" i="83"/>
  <c r="AM180" i="83"/>
  <c r="AN180" i="83"/>
  <c r="AO180" i="83"/>
  <c r="AP180" i="83"/>
  <c r="AQ180" i="83"/>
  <c r="AR180" i="83"/>
  <c r="AS180" i="83"/>
  <c r="AT180" i="83"/>
  <c r="AU180" i="83"/>
  <c r="AV180" i="83"/>
  <c r="AW180" i="83"/>
  <c r="AX180" i="83"/>
  <c r="AY180" i="83"/>
  <c r="AZ180" i="83"/>
  <c r="B181" i="83"/>
  <c r="C181" i="83"/>
  <c r="D181" i="83"/>
  <c r="E181" i="83"/>
  <c r="F181" i="83"/>
  <c r="G181" i="83"/>
  <c r="H181" i="83"/>
  <c r="I181" i="83"/>
  <c r="J181" i="83"/>
  <c r="K181" i="83"/>
  <c r="L181" i="83"/>
  <c r="M181" i="83"/>
  <c r="N181" i="83"/>
  <c r="O181" i="83"/>
  <c r="Q181" i="83"/>
  <c r="R181" i="83"/>
  <c r="S181" i="83"/>
  <c r="T181" i="83"/>
  <c r="U181" i="83"/>
  <c r="V181" i="83"/>
  <c r="W181" i="83"/>
  <c r="X181" i="83"/>
  <c r="Y181" i="83"/>
  <c r="Z181" i="83"/>
  <c r="AA181" i="83"/>
  <c r="AB181" i="83"/>
  <c r="AC181" i="83"/>
  <c r="AD181" i="83"/>
  <c r="AE181" i="83"/>
  <c r="AF181" i="83"/>
  <c r="AG181" i="83"/>
  <c r="AH181" i="83"/>
  <c r="AI181" i="83"/>
  <c r="AJ181" i="83"/>
  <c r="AK181" i="83"/>
  <c r="AL181" i="83"/>
  <c r="AM181" i="83"/>
  <c r="AN181" i="83"/>
  <c r="AO181" i="83"/>
  <c r="AP181" i="83"/>
  <c r="AQ181" i="83"/>
  <c r="AR181" i="83"/>
  <c r="AS181" i="83"/>
  <c r="AT181" i="83"/>
  <c r="AU181" i="83"/>
  <c r="AV181" i="83"/>
  <c r="AW181" i="83"/>
  <c r="AX181" i="83"/>
  <c r="AY181" i="83"/>
  <c r="AZ181" i="83"/>
  <c r="B182" i="83"/>
  <c r="C182" i="83"/>
  <c r="D182" i="83"/>
  <c r="E182" i="83"/>
  <c r="F182" i="83"/>
  <c r="G182" i="83"/>
  <c r="H182" i="83"/>
  <c r="I182" i="83"/>
  <c r="J182" i="83"/>
  <c r="K182" i="83"/>
  <c r="L182" i="83"/>
  <c r="M182" i="83"/>
  <c r="N182" i="83"/>
  <c r="O182" i="83"/>
  <c r="Q182" i="83"/>
  <c r="R182" i="83"/>
  <c r="S182" i="83"/>
  <c r="T182" i="83"/>
  <c r="U182" i="83"/>
  <c r="V182" i="83"/>
  <c r="W182" i="83"/>
  <c r="X182" i="83"/>
  <c r="Y182" i="83"/>
  <c r="Z182" i="83"/>
  <c r="AA182" i="83"/>
  <c r="AB182" i="83"/>
  <c r="AC182" i="83"/>
  <c r="AD182" i="83"/>
  <c r="AE182" i="83"/>
  <c r="AF182" i="83"/>
  <c r="AG182" i="83"/>
  <c r="AH182" i="83"/>
  <c r="AI182" i="83"/>
  <c r="AJ182" i="83"/>
  <c r="AK182" i="83"/>
  <c r="AL182" i="83"/>
  <c r="AM182" i="83"/>
  <c r="AN182" i="83"/>
  <c r="AO182" i="83"/>
  <c r="AP182" i="83"/>
  <c r="AQ182" i="83"/>
  <c r="AR182" i="83"/>
  <c r="AS182" i="83"/>
  <c r="AT182" i="83"/>
  <c r="AU182" i="83"/>
  <c r="AV182" i="83"/>
  <c r="AW182" i="83"/>
  <c r="AX182" i="83"/>
  <c r="AY182" i="83"/>
  <c r="AZ182" i="83"/>
  <c r="B183" i="83"/>
  <c r="C183" i="83"/>
  <c r="D183" i="83"/>
  <c r="E183" i="83"/>
  <c r="F183" i="83"/>
  <c r="G183" i="83"/>
  <c r="H183" i="83"/>
  <c r="I183" i="83"/>
  <c r="J183" i="83"/>
  <c r="K183" i="83"/>
  <c r="L183" i="83"/>
  <c r="M183" i="83"/>
  <c r="N183" i="83"/>
  <c r="O183" i="83"/>
  <c r="Q183" i="83"/>
  <c r="R183" i="83"/>
  <c r="S183" i="83"/>
  <c r="T183" i="83"/>
  <c r="U183" i="83"/>
  <c r="V183" i="83"/>
  <c r="W183" i="83"/>
  <c r="X183" i="83"/>
  <c r="Y183" i="83"/>
  <c r="Z183" i="83"/>
  <c r="AA183" i="83"/>
  <c r="AB183" i="83"/>
  <c r="AC183" i="83"/>
  <c r="AD183" i="83"/>
  <c r="AE183" i="83"/>
  <c r="AF183" i="83"/>
  <c r="AG183" i="83"/>
  <c r="AH183" i="83"/>
  <c r="AI183" i="83"/>
  <c r="AJ183" i="83"/>
  <c r="AK183" i="83"/>
  <c r="AL183" i="83"/>
  <c r="AM183" i="83"/>
  <c r="AN183" i="83"/>
  <c r="AO183" i="83"/>
  <c r="AP183" i="83"/>
  <c r="AQ183" i="83"/>
  <c r="AR183" i="83"/>
  <c r="AS183" i="83"/>
  <c r="AT183" i="83"/>
  <c r="AU183" i="83"/>
  <c r="AV183" i="83"/>
  <c r="AW183" i="83"/>
  <c r="AX183" i="83"/>
  <c r="AY183" i="83"/>
  <c r="AZ183" i="83"/>
  <c r="B184" i="83"/>
  <c r="C184" i="83"/>
  <c r="D184" i="83"/>
  <c r="E184" i="83"/>
  <c r="F184" i="83"/>
  <c r="G184" i="83"/>
  <c r="H184" i="83"/>
  <c r="I184" i="83"/>
  <c r="J184" i="83"/>
  <c r="K184" i="83"/>
  <c r="L184" i="83"/>
  <c r="M184" i="83"/>
  <c r="N184" i="83"/>
  <c r="O184" i="83"/>
  <c r="Q184" i="83"/>
  <c r="R184" i="83"/>
  <c r="S184" i="83"/>
  <c r="T184" i="83"/>
  <c r="U184" i="83"/>
  <c r="V184" i="83"/>
  <c r="W184" i="83"/>
  <c r="X184" i="83"/>
  <c r="Y184" i="83"/>
  <c r="Z184" i="83"/>
  <c r="AA184" i="83"/>
  <c r="AB184" i="83"/>
  <c r="AC184" i="83"/>
  <c r="AD184" i="83"/>
  <c r="AE184" i="83"/>
  <c r="AF184" i="83"/>
  <c r="AG184" i="83"/>
  <c r="AH184" i="83"/>
  <c r="AI184" i="83"/>
  <c r="AJ184" i="83"/>
  <c r="AK184" i="83"/>
  <c r="AL184" i="83"/>
  <c r="AM184" i="83"/>
  <c r="AN184" i="83"/>
  <c r="AO184" i="83"/>
  <c r="AP184" i="83"/>
  <c r="AQ184" i="83"/>
  <c r="AR184" i="83"/>
  <c r="AS184" i="83"/>
  <c r="AT184" i="83"/>
  <c r="AU184" i="83"/>
  <c r="AV184" i="83"/>
  <c r="AW184" i="83"/>
  <c r="AX184" i="83"/>
  <c r="AY184" i="83"/>
  <c r="AZ184" i="83"/>
  <c r="B185" i="83"/>
  <c r="C185" i="83"/>
  <c r="D185" i="83"/>
  <c r="E185" i="83"/>
  <c r="F185" i="83"/>
  <c r="G185" i="83"/>
  <c r="H185" i="83"/>
  <c r="I185" i="83"/>
  <c r="J185" i="83"/>
  <c r="K185" i="83"/>
  <c r="L185" i="83"/>
  <c r="M185" i="83"/>
  <c r="N185" i="83"/>
  <c r="O185" i="83"/>
  <c r="Q185" i="83"/>
  <c r="R185" i="83"/>
  <c r="S185" i="83"/>
  <c r="T185" i="83"/>
  <c r="U185" i="83"/>
  <c r="V185" i="83"/>
  <c r="W185" i="83"/>
  <c r="X185" i="83"/>
  <c r="Y185" i="83"/>
  <c r="Z185" i="83"/>
  <c r="AA185" i="83"/>
  <c r="AB185" i="83"/>
  <c r="AC185" i="83"/>
  <c r="AD185" i="83"/>
  <c r="AE185" i="83"/>
  <c r="AF185" i="83"/>
  <c r="AG185" i="83"/>
  <c r="AH185" i="83"/>
  <c r="AI185" i="83"/>
  <c r="AJ185" i="83"/>
  <c r="AK185" i="83"/>
  <c r="AL185" i="83"/>
  <c r="AM185" i="83"/>
  <c r="AN185" i="83"/>
  <c r="AO185" i="83"/>
  <c r="AP185" i="83"/>
  <c r="AQ185" i="83"/>
  <c r="AR185" i="83"/>
  <c r="AS185" i="83"/>
  <c r="AT185" i="83"/>
  <c r="AU185" i="83"/>
  <c r="AV185" i="83"/>
  <c r="AW185" i="83"/>
  <c r="AX185" i="83"/>
  <c r="AY185" i="83"/>
  <c r="AZ185" i="83"/>
  <c r="B186" i="83"/>
  <c r="C186" i="83"/>
  <c r="D186" i="83"/>
  <c r="E186" i="83"/>
  <c r="F186" i="83"/>
  <c r="G186" i="83"/>
  <c r="H186" i="83"/>
  <c r="I186" i="83"/>
  <c r="J186" i="83"/>
  <c r="K186" i="83"/>
  <c r="L186" i="83"/>
  <c r="M186" i="83"/>
  <c r="N186" i="83"/>
  <c r="O186" i="83"/>
  <c r="Q186" i="83"/>
  <c r="R186" i="83"/>
  <c r="S186" i="83"/>
  <c r="T186" i="83"/>
  <c r="U186" i="83"/>
  <c r="V186" i="83"/>
  <c r="W186" i="83"/>
  <c r="X186" i="83"/>
  <c r="Y186" i="83"/>
  <c r="Z186" i="83"/>
  <c r="AA186" i="83"/>
  <c r="AB186" i="83"/>
  <c r="AC186" i="83"/>
  <c r="AD186" i="83"/>
  <c r="AE186" i="83"/>
  <c r="AF186" i="83"/>
  <c r="AG186" i="83"/>
  <c r="AH186" i="83"/>
  <c r="AI186" i="83"/>
  <c r="AJ186" i="83"/>
  <c r="AK186" i="83"/>
  <c r="AL186" i="83"/>
  <c r="AM186" i="83"/>
  <c r="AN186" i="83"/>
  <c r="AO186" i="83"/>
  <c r="AP186" i="83"/>
  <c r="AQ186" i="83"/>
  <c r="AR186" i="83"/>
  <c r="AS186" i="83"/>
  <c r="AT186" i="83"/>
  <c r="AU186" i="83"/>
  <c r="AV186" i="83"/>
  <c r="AW186" i="83"/>
  <c r="AX186" i="83"/>
  <c r="AY186" i="83"/>
  <c r="AZ186" i="83"/>
  <c r="B187" i="83"/>
  <c r="C187" i="83"/>
  <c r="D187" i="83"/>
  <c r="E187" i="83"/>
  <c r="F187" i="83"/>
  <c r="G187" i="83"/>
  <c r="H187" i="83"/>
  <c r="I187" i="83"/>
  <c r="J187" i="83"/>
  <c r="K187" i="83"/>
  <c r="L187" i="83"/>
  <c r="M187" i="83"/>
  <c r="N187" i="83"/>
  <c r="O187" i="83"/>
  <c r="Q187" i="83"/>
  <c r="R187" i="83"/>
  <c r="S187" i="83"/>
  <c r="T187" i="83"/>
  <c r="U187" i="83"/>
  <c r="V187" i="83"/>
  <c r="W187" i="83"/>
  <c r="X187" i="83"/>
  <c r="Y187" i="83"/>
  <c r="Z187" i="83"/>
  <c r="AA187" i="83"/>
  <c r="AB187" i="83"/>
  <c r="AC187" i="83"/>
  <c r="AD187" i="83"/>
  <c r="AE187" i="83"/>
  <c r="AF187" i="83"/>
  <c r="AG187" i="83"/>
  <c r="AH187" i="83"/>
  <c r="AI187" i="83"/>
  <c r="AJ187" i="83"/>
  <c r="AK187" i="83"/>
  <c r="AL187" i="83"/>
  <c r="AM187" i="83"/>
  <c r="AN187" i="83"/>
  <c r="AO187" i="83"/>
  <c r="AP187" i="83"/>
  <c r="AQ187" i="83"/>
  <c r="AR187" i="83"/>
  <c r="AS187" i="83"/>
  <c r="AT187" i="83"/>
  <c r="AU187" i="83"/>
  <c r="AV187" i="83"/>
  <c r="AW187" i="83"/>
  <c r="AX187" i="83"/>
  <c r="AY187" i="83"/>
  <c r="AZ187" i="83"/>
  <c r="B188" i="83"/>
  <c r="C188" i="83"/>
  <c r="D188" i="83"/>
  <c r="E188" i="83"/>
  <c r="F188" i="83"/>
  <c r="G188" i="83"/>
  <c r="H188" i="83"/>
  <c r="I188" i="83"/>
  <c r="J188" i="83"/>
  <c r="K188" i="83"/>
  <c r="L188" i="83"/>
  <c r="M188" i="83"/>
  <c r="N188" i="83"/>
  <c r="O188" i="83"/>
  <c r="Q188" i="83"/>
  <c r="R188" i="83"/>
  <c r="S188" i="83"/>
  <c r="T188" i="83"/>
  <c r="U188" i="83"/>
  <c r="V188" i="83"/>
  <c r="W188" i="83"/>
  <c r="X188" i="83"/>
  <c r="Y188" i="83"/>
  <c r="Z188" i="83"/>
  <c r="AA188" i="83"/>
  <c r="AB188" i="83"/>
  <c r="AC188" i="83"/>
  <c r="AD188" i="83"/>
  <c r="AE188" i="83"/>
  <c r="AF188" i="83"/>
  <c r="AG188" i="83"/>
  <c r="AH188" i="83"/>
  <c r="AI188" i="83"/>
  <c r="AJ188" i="83"/>
  <c r="AK188" i="83"/>
  <c r="AL188" i="83"/>
  <c r="AM188" i="83"/>
  <c r="AN188" i="83"/>
  <c r="AO188" i="83"/>
  <c r="AP188" i="83"/>
  <c r="AQ188" i="83"/>
  <c r="AR188" i="83"/>
  <c r="AS188" i="83"/>
  <c r="AT188" i="83"/>
  <c r="AU188" i="83"/>
  <c r="AV188" i="83"/>
  <c r="AW188" i="83"/>
  <c r="AX188" i="83"/>
  <c r="AY188" i="83"/>
  <c r="AZ188" i="83"/>
  <c r="B189" i="83"/>
  <c r="C189" i="83"/>
  <c r="D189" i="83"/>
  <c r="E189" i="83"/>
  <c r="F189" i="83"/>
  <c r="G189" i="83"/>
  <c r="H189" i="83"/>
  <c r="I189" i="83"/>
  <c r="J189" i="83"/>
  <c r="K189" i="83"/>
  <c r="L189" i="83"/>
  <c r="M189" i="83"/>
  <c r="N189" i="83"/>
  <c r="O189" i="83"/>
  <c r="Q189" i="83"/>
  <c r="R189" i="83"/>
  <c r="S189" i="83"/>
  <c r="T189" i="83"/>
  <c r="U189" i="83"/>
  <c r="V189" i="83"/>
  <c r="W189" i="83"/>
  <c r="X189" i="83"/>
  <c r="Y189" i="83"/>
  <c r="Z189" i="83"/>
  <c r="AA189" i="83"/>
  <c r="AB189" i="83"/>
  <c r="AC189" i="83"/>
  <c r="AD189" i="83"/>
  <c r="AE189" i="83"/>
  <c r="AF189" i="83"/>
  <c r="AG189" i="83"/>
  <c r="AH189" i="83"/>
  <c r="AI189" i="83"/>
  <c r="AJ189" i="83"/>
  <c r="AK189" i="83"/>
  <c r="AL189" i="83"/>
  <c r="AM189" i="83"/>
  <c r="AN189" i="83"/>
  <c r="AO189" i="83"/>
  <c r="AP189" i="83"/>
  <c r="AQ189" i="83"/>
  <c r="AR189" i="83"/>
  <c r="AS189" i="83"/>
  <c r="AT189" i="83"/>
  <c r="AU189" i="83"/>
  <c r="AV189" i="83"/>
  <c r="AW189" i="83"/>
  <c r="AX189" i="83"/>
  <c r="AY189" i="83"/>
  <c r="AZ189" i="83"/>
  <c r="B190" i="83"/>
  <c r="C190" i="83"/>
  <c r="D190" i="83"/>
  <c r="E190" i="83"/>
  <c r="F190" i="83"/>
  <c r="G190" i="83"/>
  <c r="H190" i="83"/>
  <c r="I190" i="83"/>
  <c r="J190" i="83"/>
  <c r="K190" i="83"/>
  <c r="L190" i="83"/>
  <c r="M190" i="83"/>
  <c r="N190" i="83"/>
  <c r="O190" i="83"/>
  <c r="Q190" i="83"/>
  <c r="R190" i="83"/>
  <c r="S190" i="83"/>
  <c r="T190" i="83"/>
  <c r="U190" i="83"/>
  <c r="V190" i="83"/>
  <c r="W190" i="83"/>
  <c r="X190" i="83"/>
  <c r="Y190" i="83"/>
  <c r="Z190" i="83"/>
  <c r="AA190" i="83"/>
  <c r="AB190" i="83"/>
  <c r="AC190" i="83"/>
  <c r="AD190" i="83"/>
  <c r="AE190" i="83"/>
  <c r="AF190" i="83"/>
  <c r="AG190" i="83"/>
  <c r="AH190" i="83"/>
  <c r="AI190" i="83"/>
  <c r="AJ190" i="83"/>
  <c r="AK190" i="83"/>
  <c r="AL190" i="83"/>
  <c r="AM190" i="83"/>
  <c r="AN190" i="83"/>
  <c r="AO190" i="83"/>
  <c r="AP190" i="83"/>
  <c r="AQ190" i="83"/>
  <c r="AR190" i="83"/>
  <c r="AS190" i="83"/>
  <c r="AT190" i="83"/>
  <c r="AU190" i="83"/>
  <c r="AV190" i="83"/>
  <c r="AW190" i="83"/>
  <c r="AX190" i="83"/>
  <c r="AY190" i="83"/>
  <c r="AZ190" i="83"/>
  <c r="B191" i="83"/>
  <c r="C191" i="83"/>
  <c r="D191" i="83"/>
  <c r="E191" i="83"/>
  <c r="F191" i="83"/>
  <c r="G191" i="83"/>
  <c r="H191" i="83"/>
  <c r="I191" i="83"/>
  <c r="J191" i="83"/>
  <c r="K191" i="83"/>
  <c r="L191" i="83"/>
  <c r="M191" i="83"/>
  <c r="N191" i="83"/>
  <c r="O191" i="83"/>
  <c r="Q191" i="83"/>
  <c r="R191" i="83"/>
  <c r="S191" i="83"/>
  <c r="T191" i="83"/>
  <c r="U191" i="83"/>
  <c r="V191" i="83"/>
  <c r="W191" i="83"/>
  <c r="X191" i="83"/>
  <c r="Y191" i="83"/>
  <c r="Z191" i="83"/>
  <c r="AA191" i="83"/>
  <c r="AB191" i="83"/>
  <c r="AC191" i="83"/>
  <c r="AD191" i="83"/>
  <c r="AE191" i="83"/>
  <c r="AF191" i="83"/>
  <c r="AG191" i="83"/>
  <c r="AH191" i="83"/>
  <c r="AI191" i="83"/>
  <c r="AJ191" i="83"/>
  <c r="AK191" i="83"/>
  <c r="AL191" i="83"/>
  <c r="AM191" i="83"/>
  <c r="AN191" i="83"/>
  <c r="AO191" i="83"/>
  <c r="AP191" i="83"/>
  <c r="AQ191" i="83"/>
  <c r="AR191" i="83"/>
  <c r="AS191" i="83"/>
  <c r="AT191" i="83"/>
  <c r="AU191" i="83"/>
  <c r="AV191" i="83"/>
  <c r="AW191" i="83"/>
  <c r="AX191" i="83"/>
  <c r="AY191" i="83"/>
  <c r="AZ191" i="83"/>
  <c r="B192" i="83"/>
  <c r="C192" i="83"/>
  <c r="D192" i="83"/>
  <c r="E192" i="83"/>
  <c r="F192" i="83"/>
  <c r="G192" i="83"/>
  <c r="H192" i="83"/>
  <c r="I192" i="83"/>
  <c r="J192" i="83"/>
  <c r="K192" i="83"/>
  <c r="L192" i="83"/>
  <c r="M192" i="83"/>
  <c r="N192" i="83"/>
  <c r="O192" i="83"/>
  <c r="Q192" i="83"/>
  <c r="R192" i="83"/>
  <c r="S192" i="83"/>
  <c r="T192" i="83"/>
  <c r="U192" i="83"/>
  <c r="V192" i="83"/>
  <c r="W192" i="83"/>
  <c r="X192" i="83"/>
  <c r="Y192" i="83"/>
  <c r="Z192" i="83"/>
  <c r="AA192" i="83"/>
  <c r="AB192" i="83"/>
  <c r="AC192" i="83"/>
  <c r="AD192" i="83"/>
  <c r="AE192" i="83"/>
  <c r="AF192" i="83"/>
  <c r="AG192" i="83"/>
  <c r="AH192" i="83"/>
  <c r="AI192" i="83"/>
  <c r="AJ192" i="83"/>
  <c r="AK192" i="83"/>
  <c r="AL192" i="83"/>
  <c r="AM192" i="83"/>
  <c r="AN192" i="83"/>
  <c r="AO192" i="83"/>
  <c r="AP192" i="83"/>
  <c r="AQ192" i="83"/>
  <c r="AR192" i="83"/>
  <c r="AS192" i="83"/>
  <c r="AT192" i="83"/>
  <c r="AU192" i="83"/>
  <c r="AV192" i="83"/>
  <c r="AW192" i="83"/>
  <c r="AX192" i="83"/>
  <c r="AY192" i="83"/>
  <c r="AZ192" i="83"/>
  <c r="C2" i="83"/>
  <c r="D2" i="83"/>
  <c r="E2" i="83"/>
  <c r="F2" i="83"/>
  <c r="G2" i="83"/>
  <c r="H2" i="83"/>
  <c r="I2" i="83"/>
  <c r="J2" i="83"/>
  <c r="K2" i="83"/>
  <c r="L2" i="83"/>
  <c r="M2" i="83"/>
  <c r="N2" i="83"/>
  <c r="O2" i="83"/>
  <c r="Q2" i="83"/>
  <c r="R2" i="83"/>
  <c r="S2" i="83"/>
  <c r="T2" i="83"/>
  <c r="U2" i="83"/>
  <c r="V2" i="83"/>
  <c r="W2" i="83"/>
  <c r="X2" i="83"/>
  <c r="Y2" i="83"/>
  <c r="Z2" i="83"/>
  <c r="AA2" i="83"/>
  <c r="AB2" i="83"/>
  <c r="AC2" i="83"/>
  <c r="AD2" i="83"/>
  <c r="AE2" i="83"/>
  <c r="AF2" i="83"/>
  <c r="AG2" i="83"/>
  <c r="AH2" i="83"/>
  <c r="AI2" i="83"/>
  <c r="AJ2" i="83"/>
  <c r="AK2" i="83"/>
  <c r="AL2" i="83"/>
  <c r="AM2" i="83"/>
  <c r="AN2" i="83"/>
  <c r="AO2" i="83"/>
  <c r="AP2" i="83"/>
  <c r="AQ2" i="83"/>
  <c r="AR2" i="83"/>
  <c r="AS2" i="83"/>
  <c r="AT2" i="83"/>
  <c r="AU2" i="83"/>
  <c r="AV2" i="83"/>
  <c r="AW2" i="83"/>
  <c r="AX2" i="83"/>
  <c r="AY2" i="83"/>
  <c r="AZ2" i="83"/>
  <c r="B2" i="83"/>
  <c r="Q6" i="79"/>
  <c r="P3" i="83" s="1"/>
  <c r="Q7" i="79"/>
  <c r="P4" i="83" s="1"/>
  <c r="Q8" i="79"/>
  <c r="P5" i="83" s="1"/>
  <c r="Q9" i="79"/>
  <c r="P6" i="83" s="1"/>
  <c r="Q10" i="79"/>
  <c r="P7" i="83" s="1"/>
  <c r="Q11" i="79"/>
  <c r="P8" i="83" s="1"/>
  <c r="Q12" i="79"/>
  <c r="P9" i="83" s="1"/>
  <c r="Q13" i="79"/>
  <c r="P10" i="83" s="1"/>
  <c r="Q14" i="79"/>
  <c r="P11" i="83" s="1"/>
  <c r="Q15" i="79"/>
  <c r="P12" i="83" s="1"/>
  <c r="Q16" i="79"/>
  <c r="P13" i="83" s="1"/>
  <c r="Q17" i="79"/>
  <c r="P14" i="83" s="1"/>
  <c r="Q18" i="79"/>
  <c r="P15" i="83" s="1"/>
  <c r="Q19" i="79"/>
  <c r="P16" i="83" s="1"/>
  <c r="Q20" i="79"/>
  <c r="P17" i="83" s="1"/>
  <c r="Q21" i="79"/>
  <c r="P18" i="83" s="1"/>
  <c r="Q22" i="79"/>
  <c r="P19" i="83" s="1"/>
  <c r="Q23" i="79"/>
  <c r="P20" i="83" s="1"/>
  <c r="Q24" i="79"/>
  <c r="P21" i="83" s="1"/>
  <c r="Q25" i="79"/>
  <c r="P22" i="83" s="1"/>
  <c r="Q26" i="79"/>
  <c r="P23" i="83" s="1"/>
  <c r="Q27" i="79"/>
  <c r="P24" i="83" s="1"/>
  <c r="Q28" i="79"/>
  <c r="P25" i="83" s="1"/>
  <c r="Q29" i="79"/>
  <c r="P26" i="83" s="1"/>
  <c r="Q30" i="79"/>
  <c r="P27" i="83" s="1"/>
  <c r="Q31" i="79"/>
  <c r="P28" i="83" s="1"/>
  <c r="Q32" i="79"/>
  <c r="P29" i="83" s="1"/>
  <c r="Q33" i="79"/>
  <c r="P30" i="83" s="1"/>
  <c r="Q34" i="79"/>
  <c r="P31" i="83" s="1"/>
  <c r="Q35" i="79"/>
  <c r="P32" i="83" s="1"/>
  <c r="Q36" i="79"/>
  <c r="P33" i="83" s="1"/>
  <c r="Q37" i="79"/>
  <c r="P34" i="83" s="1"/>
  <c r="Q38" i="79"/>
  <c r="P35" i="83" s="1"/>
  <c r="Q39" i="79"/>
  <c r="P36" i="83" s="1"/>
  <c r="Q40" i="79"/>
  <c r="P37" i="83" s="1"/>
  <c r="Q41" i="79"/>
  <c r="P38" i="83" s="1"/>
  <c r="Q42" i="79"/>
  <c r="P39" i="83" s="1"/>
  <c r="Q43" i="79"/>
  <c r="P40" i="83" s="1"/>
  <c r="Q44" i="79"/>
  <c r="P41" i="83" s="1"/>
  <c r="Q45" i="79"/>
  <c r="P42" i="83" s="1"/>
  <c r="Q46" i="79"/>
  <c r="P43" i="83" s="1"/>
  <c r="Q47" i="79"/>
  <c r="P44" i="83" s="1"/>
  <c r="Q48" i="79"/>
  <c r="P45" i="83" s="1"/>
  <c r="Q49" i="79"/>
  <c r="P46" i="83" s="1"/>
  <c r="Q50" i="79"/>
  <c r="P47" i="83" s="1"/>
  <c r="Q51" i="79"/>
  <c r="P48" i="83" s="1"/>
  <c r="Q52" i="79"/>
  <c r="P49" i="83" s="1"/>
  <c r="Q53" i="79"/>
  <c r="P50" i="83" s="1"/>
  <c r="Q54" i="79"/>
  <c r="P51" i="83" s="1"/>
  <c r="Q55" i="79"/>
  <c r="P52" i="83" s="1"/>
  <c r="Q56" i="79"/>
  <c r="P53" i="83" s="1"/>
  <c r="Q57" i="79"/>
  <c r="P54" i="83" s="1"/>
  <c r="Q58" i="79"/>
  <c r="P55" i="83" s="1"/>
  <c r="Q59" i="79"/>
  <c r="P56" i="83" s="1"/>
  <c r="Q60" i="79"/>
  <c r="P57" i="83" s="1"/>
  <c r="Q61" i="79"/>
  <c r="P58" i="83" s="1"/>
  <c r="Q62" i="79"/>
  <c r="P59" i="83" s="1"/>
  <c r="Q63" i="79"/>
  <c r="P60" i="83" s="1"/>
  <c r="Q64" i="79"/>
  <c r="P61" i="83" s="1"/>
  <c r="Q65" i="79"/>
  <c r="P62" i="83" s="1"/>
  <c r="Q66" i="79"/>
  <c r="P63" i="83" s="1"/>
  <c r="Q67" i="79"/>
  <c r="P64" i="83" s="1"/>
  <c r="Q68" i="79"/>
  <c r="P65" i="83" s="1"/>
  <c r="Q69" i="79"/>
  <c r="P66" i="83" s="1"/>
  <c r="Q70" i="79"/>
  <c r="P67" i="83" s="1"/>
  <c r="Q71" i="79"/>
  <c r="P68" i="83" s="1"/>
  <c r="Q72" i="79"/>
  <c r="P69" i="83" s="1"/>
  <c r="Q73" i="79"/>
  <c r="P70" i="83" s="1"/>
  <c r="Q74" i="79"/>
  <c r="P71" i="83" s="1"/>
  <c r="Q75" i="79"/>
  <c r="P72" i="83" s="1"/>
  <c r="Q76" i="79"/>
  <c r="P73" i="83" s="1"/>
  <c r="Q77" i="79"/>
  <c r="P74" i="83" s="1"/>
  <c r="Q78" i="79"/>
  <c r="P75" i="83" s="1"/>
  <c r="Q79" i="79"/>
  <c r="P76" i="83" s="1"/>
  <c r="Q80" i="79"/>
  <c r="P77" i="83" s="1"/>
  <c r="Q81" i="79"/>
  <c r="P78" i="83" s="1"/>
  <c r="Q82" i="79"/>
  <c r="P79" i="83" s="1"/>
  <c r="Q83" i="79"/>
  <c r="P80" i="83" s="1"/>
  <c r="Q84" i="79"/>
  <c r="P81" i="83" s="1"/>
  <c r="Q85" i="79"/>
  <c r="P82" i="83" s="1"/>
  <c r="Q86" i="79"/>
  <c r="P83" i="83" s="1"/>
  <c r="Q87" i="79"/>
  <c r="P84" i="83" s="1"/>
  <c r="Q88" i="79"/>
  <c r="P85" i="83" s="1"/>
  <c r="Q89" i="79"/>
  <c r="P86" i="83" s="1"/>
  <c r="Q90" i="79"/>
  <c r="P87" i="83" s="1"/>
  <c r="Q91" i="79"/>
  <c r="P88" i="83" s="1"/>
  <c r="Q92" i="79"/>
  <c r="P89" i="83" s="1"/>
  <c r="Q93" i="79"/>
  <c r="P90" i="83" s="1"/>
  <c r="Q94" i="79"/>
  <c r="P91" i="83" s="1"/>
  <c r="Q95" i="79"/>
  <c r="P92" i="83" s="1"/>
  <c r="Q96" i="79"/>
  <c r="P93" i="83" s="1"/>
  <c r="Q97" i="79"/>
  <c r="P94" i="83" s="1"/>
  <c r="Q98" i="79"/>
  <c r="P95" i="83" s="1"/>
  <c r="Q99" i="79"/>
  <c r="P96" i="83" s="1"/>
  <c r="Q100" i="79"/>
  <c r="P97" i="83" s="1"/>
  <c r="Q101" i="79"/>
  <c r="P98" i="83" s="1"/>
  <c r="Q102" i="79"/>
  <c r="Q103" i="79"/>
  <c r="P100" i="83" s="1"/>
  <c r="Q104" i="79"/>
  <c r="P101" i="83" s="1"/>
  <c r="Q105" i="79"/>
  <c r="P102" i="83" s="1"/>
  <c r="Q106" i="79"/>
  <c r="P103" i="83" s="1"/>
  <c r="Q107" i="79"/>
  <c r="P104" i="83" s="1"/>
  <c r="Q108" i="79"/>
  <c r="P105" i="83" s="1"/>
  <c r="Q109" i="79"/>
  <c r="P106" i="83" s="1"/>
  <c r="Q110" i="79"/>
  <c r="P107" i="83" s="1"/>
  <c r="Q111" i="79"/>
  <c r="P108" i="83" s="1"/>
  <c r="Q112" i="79"/>
  <c r="P109" i="83" s="1"/>
  <c r="Q113" i="79"/>
  <c r="P110" i="83" s="1"/>
  <c r="Q114" i="79"/>
  <c r="P111" i="83" s="1"/>
  <c r="Q115" i="79"/>
  <c r="P112" i="83" s="1"/>
  <c r="Q116" i="79"/>
  <c r="P113" i="83" s="1"/>
  <c r="Q117" i="79"/>
  <c r="P114" i="83" s="1"/>
  <c r="Q118" i="79"/>
  <c r="P115" i="83" s="1"/>
  <c r="Q119" i="79"/>
  <c r="P116" i="83" s="1"/>
  <c r="Q120" i="79"/>
  <c r="P117" i="83" s="1"/>
  <c r="Q121" i="79"/>
  <c r="P118" i="83" s="1"/>
  <c r="Q122" i="79"/>
  <c r="P119" i="83" s="1"/>
  <c r="Q123" i="79"/>
  <c r="P120" i="83" s="1"/>
  <c r="Q124" i="79"/>
  <c r="P121" i="83" s="1"/>
  <c r="Q125" i="79"/>
  <c r="P122" i="83" s="1"/>
  <c r="Q126" i="79"/>
  <c r="P123" i="83" s="1"/>
  <c r="Q127" i="79"/>
  <c r="P124" i="83" s="1"/>
  <c r="Q128" i="79"/>
  <c r="P125" i="83" s="1"/>
  <c r="Q129" i="79"/>
  <c r="P126" i="83" s="1"/>
  <c r="Q130" i="79"/>
  <c r="P127" i="83" s="1"/>
  <c r="Q131" i="79"/>
  <c r="P128" i="83" s="1"/>
  <c r="Q132" i="79"/>
  <c r="P129" i="83" s="1"/>
  <c r="Q133" i="79"/>
  <c r="P130" i="83" s="1"/>
  <c r="Q134" i="79"/>
  <c r="P131" i="83" s="1"/>
  <c r="Q135" i="79"/>
  <c r="P132" i="83" s="1"/>
  <c r="Q136" i="79"/>
  <c r="P133" i="83" s="1"/>
  <c r="Q137" i="79"/>
  <c r="P134" i="83" s="1"/>
  <c r="Q138" i="79"/>
  <c r="P135" i="83" s="1"/>
  <c r="Q139" i="79"/>
  <c r="P136" i="83" s="1"/>
  <c r="Q140" i="79"/>
  <c r="P137" i="83" s="1"/>
  <c r="Q141" i="79"/>
  <c r="P138" i="83" s="1"/>
  <c r="Q142" i="79"/>
  <c r="P139" i="83" s="1"/>
  <c r="Q143" i="79"/>
  <c r="P140" i="83" s="1"/>
  <c r="Q144" i="79"/>
  <c r="P141" i="83" s="1"/>
  <c r="Q145" i="79"/>
  <c r="P142" i="83" s="1"/>
  <c r="Q146" i="79"/>
  <c r="P143" i="83" s="1"/>
  <c r="Q147" i="79"/>
  <c r="P144" i="83" s="1"/>
  <c r="Q148" i="79"/>
  <c r="P145" i="83" s="1"/>
  <c r="Q149" i="79"/>
  <c r="P146" i="83" s="1"/>
  <c r="Q150" i="79"/>
  <c r="P147" i="83" s="1"/>
  <c r="Q151" i="79"/>
  <c r="P148" i="83" s="1"/>
  <c r="Q152" i="79"/>
  <c r="P149" i="83" s="1"/>
  <c r="Q153" i="79"/>
  <c r="P150" i="83" s="1"/>
  <c r="Q154" i="79"/>
  <c r="P151" i="83" s="1"/>
  <c r="Q155" i="79"/>
  <c r="P152" i="83" s="1"/>
  <c r="Q156" i="79"/>
  <c r="P153" i="83" s="1"/>
  <c r="Q157" i="79"/>
  <c r="P154" i="83" s="1"/>
  <c r="Q158" i="79"/>
  <c r="P155" i="83" s="1"/>
  <c r="Q159" i="79"/>
  <c r="P156" i="83" s="1"/>
  <c r="Q160" i="79"/>
  <c r="P157" i="83" s="1"/>
  <c r="Q161" i="79"/>
  <c r="P158" i="83" s="1"/>
  <c r="Q162" i="79"/>
  <c r="P159" i="83" s="1"/>
  <c r="Q163" i="79"/>
  <c r="P160" i="83" s="1"/>
  <c r="Q164" i="79"/>
  <c r="P161" i="83" s="1"/>
  <c r="Q165" i="79"/>
  <c r="P162" i="83" s="1"/>
  <c r="Q166" i="79"/>
  <c r="P163" i="83" s="1"/>
  <c r="Q167" i="79"/>
  <c r="P164" i="83" s="1"/>
  <c r="Q168" i="79"/>
  <c r="P165" i="83" s="1"/>
  <c r="Q169" i="79"/>
  <c r="P166" i="83" s="1"/>
  <c r="Q170" i="79"/>
  <c r="P167" i="83" s="1"/>
  <c r="Q171" i="79"/>
  <c r="P168" i="83" s="1"/>
  <c r="Q172" i="79"/>
  <c r="P169" i="83" s="1"/>
  <c r="Q173" i="79"/>
  <c r="P170" i="83" s="1"/>
  <c r="Q174" i="79"/>
  <c r="P171" i="83" s="1"/>
  <c r="Q175" i="79"/>
  <c r="P172" i="83" s="1"/>
  <c r="Q176" i="79"/>
  <c r="P173" i="83" s="1"/>
  <c r="Q177" i="79"/>
  <c r="P174" i="83" s="1"/>
  <c r="Q178" i="79"/>
  <c r="P175" i="83" s="1"/>
  <c r="Q179" i="79"/>
  <c r="P176" i="83" s="1"/>
  <c r="Q180" i="79"/>
  <c r="P177" i="83" s="1"/>
  <c r="Q181" i="79"/>
  <c r="P178" i="83" s="1"/>
  <c r="Q182" i="79"/>
  <c r="P179" i="83" s="1"/>
  <c r="Q183" i="79"/>
  <c r="P180" i="83" s="1"/>
  <c r="Q184" i="79"/>
  <c r="P181" i="83" s="1"/>
  <c r="Q185" i="79"/>
  <c r="P182" i="83" s="1"/>
  <c r="Q186" i="79"/>
  <c r="P183" i="83" s="1"/>
  <c r="Q187" i="79"/>
  <c r="P184" i="83" s="1"/>
  <c r="Q188" i="79"/>
  <c r="P185" i="83" s="1"/>
  <c r="Q189" i="79"/>
  <c r="P186" i="83" s="1"/>
  <c r="Q190" i="79"/>
  <c r="P187" i="83" s="1"/>
  <c r="Q191" i="79"/>
  <c r="P188" i="83" s="1"/>
  <c r="Q192" i="79"/>
  <c r="P189" i="83" s="1"/>
  <c r="Q193" i="79"/>
  <c r="P190" i="83" s="1"/>
  <c r="Q194" i="79"/>
  <c r="P191" i="83" s="1"/>
  <c r="Q195" i="79"/>
  <c r="P192" i="83" s="1"/>
  <c r="Q5" i="79"/>
  <c r="P2" i="83" s="1"/>
  <c r="B4" i="82"/>
  <c r="C4" i="82"/>
  <c r="D4" i="82"/>
  <c r="E4" i="82"/>
  <c r="F4" i="82"/>
  <c r="G4" i="82"/>
  <c r="H4" i="82"/>
  <c r="I4" i="82"/>
  <c r="J4" i="82"/>
  <c r="K4" i="82"/>
  <c r="L4" i="82"/>
  <c r="M4" i="82"/>
  <c r="N4" i="82"/>
  <c r="O4" i="82"/>
  <c r="P4" i="82"/>
  <c r="Q4" i="82"/>
  <c r="R4" i="82"/>
  <c r="S4" i="82"/>
  <c r="T4" i="82"/>
  <c r="U4" i="82"/>
  <c r="V4" i="82"/>
  <c r="W4" i="82"/>
  <c r="X4" i="82"/>
  <c r="Y4" i="82"/>
  <c r="Z4" i="82"/>
  <c r="AA4" i="82"/>
  <c r="AB4" i="82"/>
  <c r="AC4" i="82"/>
  <c r="AD4" i="82"/>
  <c r="AE4" i="82"/>
  <c r="AF4" i="82"/>
  <c r="AG4" i="82"/>
  <c r="AH4" i="82"/>
  <c r="AI4" i="82"/>
  <c r="AJ4" i="82"/>
  <c r="AK4" i="82"/>
  <c r="AL4" i="82"/>
  <c r="AM4" i="82"/>
  <c r="AN4" i="82"/>
  <c r="AO4" i="82"/>
  <c r="AP4" i="82"/>
  <c r="AQ4" i="82"/>
  <c r="AR4" i="82"/>
  <c r="AS4" i="82"/>
  <c r="AT4" i="82"/>
  <c r="AU4" i="82"/>
  <c r="AV4" i="82"/>
  <c r="AW4" i="82"/>
  <c r="AX4" i="82"/>
  <c r="AY4" i="82"/>
  <c r="AZ4" i="82"/>
  <c r="B5" i="82"/>
  <c r="C5" i="82"/>
  <c r="D5" i="82"/>
  <c r="E5" i="82"/>
  <c r="F5" i="82"/>
  <c r="G5" i="82"/>
  <c r="H5" i="82"/>
  <c r="I5" i="82"/>
  <c r="J5" i="82"/>
  <c r="K5" i="82"/>
  <c r="L5" i="82"/>
  <c r="M5" i="82"/>
  <c r="N5" i="82"/>
  <c r="O5" i="82"/>
  <c r="P5" i="82"/>
  <c r="Q5" i="82"/>
  <c r="R5" i="82"/>
  <c r="S5" i="82"/>
  <c r="T5" i="82"/>
  <c r="U5" i="82"/>
  <c r="V5" i="82"/>
  <c r="W5" i="82"/>
  <c r="X5" i="82"/>
  <c r="Y5" i="82"/>
  <c r="Z5" i="82"/>
  <c r="AA5" i="82"/>
  <c r="AB5" i="82"/>
  <c r="AC5" i="82"/>
  <c r="AD5" i="82"/>
  <c r="AE5" i="82"/>
  <c r="AF5" i="82"/>
  <c r="AG5" i="82"/>
  <c r="AH5" i="82"/>
  <c r="AI5" i="82"/>
  <c r="AJ5" i="82"/>
  <c r="AK5" i="82"/>
  <c r="AL5" i="82"/>
  <c r="AM5" i="82"/>
  <c r="AN5" i="82"/>
  <c r="AO5" i="82"/>
  <c r="AP5" i="82"/>
  <c r="AQ5" i="82"/>
  <c r="AR5" i="82"/>
  <c r="AS5" i="82"/>
  <c r="AT5" i="82"/>
  <c r="AU5" i="82"/>
  <c r="AV5" i="82"/>
  <c r="AW5" i="82"/>
  <c r="AX5" i="82"/>
  <c r="AY5" i="82"/>
  <c r="AZ5" i="82"/>
  <c r="B6" i="82"/>
  <c r="C6" i="82"/>
  <c r="D6" i="82"/>
  <c r="E6" i="82"/>
  <c r="F6" i="82"/>
  <c r="G6" i="82"/>
  <c r="H6" i="82"/>
  <c r="I6" i="82"/>
  <c r="J6" i="82"/>
  <c r="K6" i="82"/>
  <c r="L6" i="82"/>
  <c r="M6" i="82"/>
  <c r="N6" i="82"/>
  <c r="O6" i="82"/>
  <c r="P6" i="82"/>
  <c r="Q6" i="82"/>
  <c r="R6" i="82"/>
  <c r="S6" i="82"/>
  <c r="T6" i="82"/>
  <c r="U6" i="82"/>
  <c r="V6" i="82"/>
  <c r="W6" i="82"/>
  <c r="X6" i="82"/>
  <c r="Y6" i="82"/>
  <c r="Z6" i="82"/>
  <c r="AA6" i="82"/>
  <c r="AB6" i="82"/>
  <c r="AC6" i="82"/>
  <c r="AD6" i="82"/>
  <c r="AE6" i="82"/>
  <c r="AF6" i="82"/>
  <c r="AG6" i="82"/>
  <c r="AH6" i="82"/>
  <c r="AI6" i="82"/>
  <c r="AJ6" i="82"/>
  <c r="AK6" i="82"/>
  <c r="AL6" i="82"/>
  <c r="AM6" i="82"/>
  <c r="AN6" i="82"/>
  <c r="AO6" i="82"/>
  <c r="AP6" i="82"/>
  <c r="AQ6" i="82"/>
  <c r="AR6" i="82"/>
  <c r="AS6" i="82"/>
  <c r="AT6" i="82"/>
  <c r="AU6" i="82"/>
  <c r="AV6" i="82"/>
  <c r="AW6" i="82"/>
  <c r="AX6" i="82"/>
  <c r="AY6" i="82"/>
  <c r="AZ6" i="82"/>
  <c r="B7" i="82"/>
  <c r="C7" i="82"/>
  <c r="D7" i="82"/>
  <c r="E7" i="82"/>
  <c r="F7" i="82"/>
  <c r="G7" i="82"/>
  <c r="H7" i="82"/>
  <c r="I7" i="82"/>
  <c r="J7" i="82"/>
  <c r="K7" i="82"/>
  <c r="L7" i="82"/>
  <c r="M7" i="82"/>
  <c r="N7" i="82"/>
  <c r="O7" i="82"/>
  <c r="P7" i="82"/>
  <c r="Q7" i="82"/>
  <c r="R7" i="82"/>
  <c r="S7" i="82"/>
  <c r="T7" i="82"/>
  <c r="U7" i="82"/>
  <c r="V7" i="82"/>
  <c r="W7" i="82"/>
  <c r="X7" i="82"/>
  <c r="Y7" i="82"/>
  <c r="Z7" i="82"/>
  <c r="AA7" i="82"/>
  <c r="AB7" i="82"/>
  <c r="AC7" i="82"/>
  <c r="AD7" i="82"/>
  <c r="AE7" i="82"/>
  <c r="AF7" i="82"/>
  <c r="AG7" i="82"/>
  <c r="AH7" i="82"/>
  <c r="AI7" i="82"/>
  <c r="AJ7" i="82"/>
  <c r="AK7" i="82"/>
  <c r="AL7" i="82"/>
  <c r="AM7" i="82"/>
  <c r="AN7" i="82"/>
  <c r="AO7" i="82"/>
  <c r="AP7" i="82"/>
  <c r="AQ7" i="82"/>
  <c r="AR7" i="82"/>
  <c r="AS7" i="82"/>
  <c r="AT7" i="82"/>
  <c r="AU7" i="82"/>
  <c r="AV7" i="82"/>
  <c r="AW7" i="82"/>
  <c r="AX7" i="82"/>
  <c r="AY7" i="82"/>
  <c r="AZ7" i="82"/>
  <c r="B8" i="82"/>
  <c r="C8" i="82"/>
  <c r="D8" i="82"/>
  <c r="E8" i="82"/>
  <c r="F8" i="82"/>
  <c r="G8" i="82"/>
  <c r="H8" i="82"/>
  <c r="I8" i="82"/>
  <c r="J8" i="82"/>
  <c r="K8" i="82"/>
  <c r="L8" i="82"/>
  <c r="M8" i="82"/>
  <c r="N8" i="82"/>
  <c r="O8" i="82"/>
  <c r="P8" i="82"/>
  <c r="Q8" i="82"/>
  <c r="R8" i="82"/>
  <c r="S8" i="82"/>
  <c r="T8" i="82"/>
  <c r="U8" i="82"/>
  <c r="V8" i="82"/>
  <c r="W8" i="82"/>
  <c r="X8" i="82"/>
  <c r="Y8" i="82"/>
  <c r="Z8" i="82"/>
  <c r="AA8" i="82"/>
  <c r="AB8" i="82"/>
  <c r="AC8" i="82"/>
  <c r="AD8" i="82"/>
  <c r="AE8" i="82"/>
  <c r="AF8" i="82"/>
  <c r="AG8" i="82"/>
  <c r="AH8" i="82"/>
  <c r="AI8" i="82"/>
  <c r="AJ8" i="82"/>
  <c r="AK8" i="82"/>
  <c r="AL8" i="82"/>
  <c r="AM8" i="82"/>
  <c r="AN8" i="82"/>
  <c r="AO8" i="82"/>
  <c r="AP8" i="82"/>
  <c r="AQ8" i="82"/>
  <c r="AR8" i="82"/>
  <c r="AS8" i="82"/>
  <c r="AT8" i="82"/>
  <c r="AU8" i="82"/>
  <c r="AV8" i="82"/>
  <c r="AW8" i="82"/>
  <c r="AX8" i="82"/>
  <c r="AY8" i="82"/>
  <c r="AZ8" i="82"/>
  <c r="B9" i="82"/>
  <c r="C9" i="82"/>
  <c r="D9" i="82"/>
  <c r="E9" i="82"/>
  <c r="F9" i="82"/>
  <c r="G9" i="82"/>
  <c r="H9" i="82"/>
  <c r="I9" i="82"/>
  <c r="J9" i="82"/>
  <c r="K9" i="82"/>
  <c r="L9" i="82"/>
  <c r="M9" i="82"/>
  <c r="N9" i="82"/>
  <c r="O9" i="82"/>
  <c r="P9" i="82"/>
  <c r="Q9" i="82"/>
  <c r="R9" i="82"/>
  <c r="S9" i="82"/>
  <c r="T9" i="82"/>
  <c r="U9" i="82"/>
  <c r="V9" i="82"/>
  <c r="W9" i="82"/>
  <c r="X9" i="82"/>
  <c r="Y9" i="82"/>
  <c r="Z9" i="82"/>
  <c r="AA9" i="82"/>
  <c r="AB9" i="82"/>
  <c r="AC9" i="82"/>
  <c r="AD9" i="82"/>
  <c r="AE9" i="82"/>
  <c r="AF9" i="82"/>
  <c r="AG9" i="82"/>
  <c r="AH9" i="82"/>
  <c r="AI9" i="82"/>
  <c r="AJ9" i="82"/>
  <c r="AK9" i="82"/>
  <c r="AL9" i="82"/>
  <c r="AM9" i="82"/>
  <c r="AN9" i="82"/>
  <c r="AO9" i="82"/>
  <c r="AP9" i="82"/>
  <c r="AQ9" i="82"/>
  <c r="AR9" i="82"/>
  <c r="AS9" i="82"/>
  <c r="AT9" i="82"/>
  <c r="AU9" i="82"/>
  <c r="AV9" i="82"/>
  <c r="AW9" i="82"/>
  <c r="AX9" i="82"/>
  <c r="AY9" i="82"/>
  <c r="AZ9" i="82"/>
  <c r="B10" i="82"/>
  <c r="C10" i="82"/>
  <c r="D10" i="82"/>
  <c r="E10" i="82"/>
  <c r="F10" i="82"/>
  <c r="G10" i="82"/>
  <c r="H10" i="82"/>
  <c r="I10" i="82"/>
  <c r="J10" i="82"/>
  <c r="K10" i="82"/>
  <c r="L10" i="82"/>
  <c r="M10" i="82"/>
  <c r="N10" i="82"/>
  <c r="O10" i="82"/>
  <c r="P10" i="82"/>
  <c r="Q10" i="82"/>
  <c r="R10" i="82"/>
  <c r="S10" i="82"/>
  <c r="T10" i="82"/>
  <c r="U10" i="82"/>
  <c r="V10" i="82"/>
  <c r="W10" i="82"/>
  <c r="X10" i="82"/>
  <c r="Y10" i="82"/>
  <c r="Z10" i="82"/>
  <c r="AA10" i="82"/>
  <c r="AB10" i="82"/>
  <c r="AC10" i="82"/>
  <c r="AD10" i="82"/>
  <c r="AE10" i="82"/>
  <c r="AF10" i="82"/>
  <c r="AG10" i="82"/>
  <c r="AH10" i="82"/>
  <c r="AI10" i="82"/>
  <c r="AJ10" i="82"/>
  <c r="AK10" i="82"/>
  <c r="AL10" i="82"/>
  <c r="AM10" i="82"/>
  <c r="AN10" i="82"/>
  <c r="AO10" i="82"/>
  <c r="AP10" i="82"/>
  <c r="AQ10" i="82"/>
  <c r="AR10" i="82"/>
  <c r="AS10" i="82"/>
  <c r="AT10" i="82"/>
  <c r="AU10" i="82"/>
  <c r="AV10" i="82"/>
  <c r="AW10" i="82"/>
  <c r="AX10" i="82"/>
  <c r="AY10" i="82"/>
  <c r="AZ10" i="82"/>
  <c r="B11" i="82"/>
  <c r="C11" i="82"/>
  <c r="D11" i="82"/>
  <c r="E11" i="82"/>
  <c r="F11" i="82"/>
  <c r="G11" i="82"/>
  <c r="H11" i="82"/>
  <c r="I11" i="82"/>
  <c r="J11" i="82"/>
  <c r="K11" i="82"/>
  <c r="L11" i="82"/>
  <c r="M11" i="82"/>
  <c r="N11" i="82"/>
  <c r="O11" i="82"/>
  <c r="P11" i="82"/>
  <c r="Q11" i="82"/>
  <c r="R11" i="82"/>
  <c r="S11" i="82"/>
  <c r="T11" i="82"/>
  <c r="U11" i="82"/>
  <c r="V11" i="82"/>
  <c r="W11" i="82"/>
  <c r="X11" i="82"/>
  <c r="Y11" i="82"/>
  <c r="Z11" i="82"/>
  <c r="AA11" i="82"/>
  <c r="AB11" i="82"/>
  <c r="AC11" i="82"/>
  <c r="AD11" i="82"/>
  <c r="AE11" i="82"/>
  <c r="AF11" i="82"/>
  <c r="AG11" i="82"/>
  <c r="AH11" i="82"/>
  <c r="AI11" i="82"/>
  <c r="AJ11" i="82"/>
  <c r="AK11" i="82"/>
  <c r="AL11" i="82"/>
  <c r="AM11" i="82"/>
  <c r="AN11" i="82"/>
  <c r="AO11" i="82"/>
  <c r="AP11" i="82"/>
  <c r="AQ11" i="82"/>
  <c r="AR11" i="82"/>
  <c r="AS11" i="82"/>
  <c r="AT11" i="82"/>
  <c r="AU11" i="82"/>
  <c r="AV11" i="82"/>
  <c r="AW11" i="82"/>
  <c r="AX11" i="82"/>
  <c r="AY11" i="82"/>
  <c r="AZ11" i="82"/>
  <c r="B12" i="82"/>
  <c r="C12" i="82"/>
  <c r="D12" i="82"/>
  <c r="E12" i="82"/>
  <c r="F12" i="82"/>
  <c r="G12" i="82"/>
  <c r="H12" i="82"/>
  <c r="I12" i="82"/>
  <c r="J12" i="82"/>
  <c r="K12" i="82"/>
  <c r="L12" i="82"/>
  <c r="M12" i="82"/>
  <c r="N12" i="82"/>
  <c r="O12" i="82"/>
  <c r="P12" i="82"/>
  <c r="Q12" i="82"/>
  <c r="R12" i="82"/>
  <c r="S12" i="82"/>
  <c r="T12" i="82"/>
  <c r="U12" i="82"/>
  <c r="V12" i="82"/>
  <c r="W12" i="82"/>
  <c r="X12" i="82"/>
  <c r="Y12" i="82"/>
  <c r="Z12" i="82"/>
  <c r="AA12" i="82"/>
  <c r="AB12" i="82"/>
  <c r="AC12" i="82"/>
  <c r="AD12" i="82"/>
  <c r="AE12" i="82"/>
  <c r="AF12" i="82"/>
  <c r="AG12" i="82"/>
  <c r="AH12" i="82"/>
  <c r="AI12" i="82"/>
  <c r="AJ12" i="82"/>
  <c r="AK12" i="82"/>
  <c r="AL12" i="82"/>
  <c r="AM12" i="82"/>
  <c r="AN12" i="82"/>
  <c r="AO12" i="82"/>
  <c r="AP12" i="82"/>
  <c r="AQ12" i="82"/>
  <c r="AR12" i="82"/>
  <c r="AS12" i="82"/>
  <c r="AT12" i="82"/>
  <c r="AU12" i="82"/>
  <c r="AV12" i="82"/>
  <c r="AW12" i="82"/>
  <c r="AX12" i="82"/>
  <c r="AY12" i="82"/>
  <c r="AZ12" i="82"/>
  <c r="B13" i="82"/>
  <c r="C13" i="82"/>
  <c r="D13" i="82"/>
  <c r="E13" i="82"/>
  <c r="F13" i="82"/>
  <c r="G13" i="82"/>
  <c r="H13" i="82"/>
  <c r="I13" i="82"/>
  <c r="J13" i="82"/>
  <c r="K13" i="82"/>
  <c r="L13" i="82"/>
  <c r="M13" i="82"/>
  <c r="N13" i="82"/>
  <c r="O13" i="82"/>
  <c r="P13" i="82"/>
  <c r="Q13" i="82"/>
  <c r="R13" i="82"/>
  <c r="S13" i="82"/>
  <c r="T13" i="82"/>
  <c r="U13" i="82"/>
  <c r="V13" i="82"/>
  <c r="W13" i="82"/>
  <c r="X13" i="82"/>
  <c r="Y13" i="82"/>
  <c r="Z13" i="82"/>
  <c r="AA13" i="82"/>
  <c r="AB13" i="82"/>
  <c r="AC13" i="82"/>
  <c r="AD13" i="82"/>
  <c r="AE13" i="82"/>
  <c r="AF13" i="82"/>
  <c r="AG13" i="82"/>
  <c r="AH13" i="82"/>
  <c r="AI13" i="82"/>
  <c r="AJ13" i="82"/>
  <c r="AK13" i="82"/>
  <c r="AL13" i="82"/>
  <c r="AM13" i="82"/>
  <c r="AN13" i="82"/>
  <c r="AO13" i="82"/>
  <c r="AP13" i="82"/>
  <c r="AQ13" i="82"/>
  <c r="AR13" i="82"/>
  <c r="AS13" i="82"/>
  <c r="AT13" i="82"/>
  <c r="AU13" i="82"/>
  <c r="AV13" i="82"/>
  <c r="AW13" i="82"/>
  <c r="AX13" i="82"/>
  <c r="AY13" i="82"/>
  <c r="AZ13" i="82"/>
  <c r="B14" i="82"/>
  <c r="C14" i="82"/>
  <c r="D14" i="82"/>
  <c r="E14" i="82"/>
  <c r="F14" i="82"/>
  <c r="G14" i="82"/>
  <c r="H14" i="82"/>
  <c r="I14" i="82"/>
  <c r="J14" i="82"/>
  <c r="K14" i="82"/>
  <c r="L14" i="82"/>
  <c r="M14" i="82"/>
  <c r="N14" i="82"/>
  <c r="O14" i="82"/>
  <c r="P14" i="82"/>
  <c r="Q14" i="82"/>
  <c r="R14" i="82"/>
  <c r="S14" i="82"/>
  <c r="T14" i="82"/>
  <c r="U14" i="82"/>
  <c r="V14" i="82"/>
  <c r="W14" i="82"/>
  <c r="X14" i="82"/>
  <c r="Y14" i="82"/>
  <c r="Z14" i="82"/>
  <c r="AA14" i="82"/>
  <c r="AB14" i="82"/>
  <c r="AC14" i="82"/>
  <c r="AD14" i="82"/>
  <c r="AE14" i="82"/>
  <c r="AF14" i="82"/>
  <c r="AG14" i="82"/>
  <c r="AH14" i="82"/>
  <c r="AI14" i="82"/>
  <c r="AJ14" i="82"/>
  <c r="AK14" i="82"/>
  <c r="AL14" i="82"/>
  <c r="AM14" i="82"/>
  <c r="AN14" i="82"/>
  <c r="AO14" i="82"/>
  <c r="AP14" i="82"/>
  <c r="AQ14" i="82"/>
  <c r="AR14" i="82"/>
  <c r="AS14" i="82"/>
  <c r="AT14" i="82"/>
  <c r="AU14" i="82"/>
  <c r="AV14" i="82"/>
  <c r="AW14" i="82"/>
  <c r="AX14" i="82"/>
  <c r="AY14" i="82"/>
  <c r="AZ14" i="82"/>
  <c r="B15" i="82"/>
  <c r="C15" i="82"/>
  <c r="D15" i="82"/>
  <c r="E15" i="82"/>
  <c r="F15" i="82"/>
  <c r="G15" i="82"/>
  <c r="H15" i="82"/>
  <c r="I15" i="82"/>
  <c r="J15" i="82"/>
  <c r="K15" i="82"/>
  <c r="L15" i="82"/>
  <c r="M15" i="82"/>
  <c r="N15" i="82"/>
  <c r="O15" i="82"/>
  <c r="P15" i="82"/>
  <c r="Q15" i="82"/>
  <c r="R15" i="82"/>
  <c r="S15" i="82"/>
  <c r="T15" i="82"/>
  <c r="U15" i="82"/>
  <c r="V15" i="82"/>
  <c r="W15" i="82"/>
  <c r="X15" i="82"/>
  <c r="Y15" i="82"/>
  <c r="Z15" i="82"/>
  <c r="AA15" i="82"/>
  <c r="AB15" i="82"/>
  <c r="AC15" i="82"/>
  <c r="AD15" i="82"/>
  <c r="AE15" i="82"/>
  <c r="AF15" i="82"/>
  <c r="AG15" i="82"/>
  <c r="AH15" i="82"/>
  <c r="AI15" i="82"/>
  <c r="AJ15" i="82"/>
  <c r="AK15" i="82"/>
  <c r="AL15" i="82"/>
  <c r="AM15" i="82"/>
  <c r="AN15" i="82"/>
  <c r="AO15" i="82"/>
  <c r="AP15" i="82"/>
  <c r="AQ15" i="82"/>
  <c r="AR15" i="82"/>
  <c r="AS15" i="82"/>
  <c r="AT15" i="82"/>
  <c r="AU15" i="82"/>
  <c r="AV15" i="82"/>
  <c r="AW15" i="82"/>
  <c r="AX15" i="82"/>
  <c r="AY15" i="82"/>
  <c r="AZ15" i="82"/>
  <c r="B16" i="82"/>
  <c r="C16" i="82"/>
  <c r="D16" i="82"/>
  <c r="E16" i="82"/>
  <c r="F16" i="82"/>
  <c r="G16" i="82"/>
  <c r="H16" i="82"/>
  <c r="I16" i="82"/>
  <c r="J16" i="82"/>
  <c r="K16" i="82"/>
  <c r="L16" i="82"/>
  <c r="M16" i="82"/>
  <c r="N16" i="82"/>
  <c r="O16" i="82"/>
  <c r="P16" i="82"/>
  <c r="Q16" i="82"/>
  <c r="R16" i="82"/>
  <c r="S16" i="82"/>
  <c r="T16" i="82"/>
  <c r="U16" i="82"/>
  <c r="V16" i="82"/>
  <c r="W16" i="82"/>
  <c r="X16" i="82"/>
  <c r="Y16" i="82"/>
  <c r="Z16" i="82"/>
  <c r="AA16" i="82"/>
  <c r="AB16" i="82"/>
  <c r="AC16" i="82"/>
  <c r="AD16" i="82"/>
  <c r="AE16" i="82"/>
  <c r="AF16" i="82"/>
  <c r="AG16" i="82"/>
  <c r="AH16" i="82"/>
  <c r="AI16" i="82"/>
  <c r="AJ16" i="82"/>
  <c r="AK16" i="82"/>
  <c r="AL16" i="82"/>
  <c r="AM16" i="82"/>
  <c r="AN16" i="82"/>
  <c r="AO16" i="82"/>
  <c r="AP16" i="82"/>
  <c r="AQ16" i="82"/>
  <c r="AR16" i="82"/>
  <c r="AS16" i="82"/>
  <c r="AT16" i="82"/>
  <c r="AU16" i="82"/>
  <c r="AV16" i="82"/>
  <c r="AW16" i="82"/>
  <c r="AX16" i="82"/>
  <c r="AY16" i="82"/>
  <c r="AZ16" i="82"/>
  <c r="B17" i="82"/>
  <c r="C17" i="82"/>
  <c r="D17" i="82"/>
  <c r="E17" i="82"/>
  <c r="F17" i="82"/>
  <c r="G17" i="82"/>
  <c r="H17" i="82"/>
  <c r="I17" i="82"/>
  <c r="J17" i="82"/>
  <c r="K17" i="82"/>
  <c r="L17" i="82"/>
  <c r="M17" i="82"/>
  <c r="N17" i="82"/>
  <c r="O17" i="82"/>
  <c r="P17" i="82"/>
  <c r="Q17" i="82"/>
  <c r="R17" i="82"/>
  <c r="S17" i="82"/>
  <c r="T17" i="82"/>
  <c r="U17" i="82"/>
  <c r="V17" i="82"/>
  <c r="W17" i="82"/>
  <c r="X17" i="82"/>
  <c r="Y17" i="82"/>
  <c r="Z17" i="82"/>
  <c r="AA17" i="82"/>
  <c r="AB17" i="82"/>
  <c r="AC17" i="82"/>
  <c r="AD17" i="82"/>
  <c r="AE17" i="82"/>
  <c r="AF17" i="82"/>
  <c r="AG17" i="82"/>
  <c r="AH17" i="82"/>
  <c r="AI17" i="82"/>
  <c r="AJ17" i="82"/>
  <c r="AK17" i="82"/>
  <c r="AL17" i="82"/>
  <c r="AM17" i="82"/>
  <c r="AN17" i="82"/>
  <c r="AO17" i="82"/>
  <c r="AP17" i="82"/>
  <c r="AQ17" i="82"/>
  <c r="AR17" i="82"/>
  <c r="AS17" i="82"/>
  <c r="AT17" i="82"/>
  <c r="AU17" i="82"/>
  <c r="AV17" i="82"/>
  <c r="AW17" i="82"/>
  <c r="AX17" i="82"/>
  <c r="AY17" i="82"/>
  <c r="AZ17" i="82"/>
  <c r="B18" i="82"/>
  <c r="C18" i="82"/>
  <c r="D18" i="82"/>
  <c r="E18" i="82"/>
  <c r="F18" i="82"/>
  <c r="G18" i="82"/>
  <c r="H18" i="82"/>
  <c r="I18" i="82"/>
  <c r="J18" i="82"/>
  <c r="K18" i="82"/>
  <c r="L18" i="82"/>
  <c r="M18" i="82"/>
  <c r="N18" i="82"/>
  <c r="O18" i="82"/>
  <c r="P18" i="82"/>
  <c r="Q18" i="82"/>
  <c r="R18" i="82"/>
  <c r="S18" i="82"/>
  <c r="T18" i="82"/>
  <c r="U18" i="82"/>
  <c r="V18" i="82"/>
  <c r="W18" i="82"/>
  <c r="X18" i="82"/>
  <c r="Y18" i="82"/>
  <c r="Z18" i="82"/>
  <c r="AA18" i="82"/>
  <c r="AB18" i="82"/>
  <c r="AC18" i="82"/>
  <c r="AD18" i="82"/>
  <c r="AE18" i="82"/>
  <c r="AF18" i="82"/>
  <c r="AG18" i="82"/>
  <c r="AH18" i="82"/>
  <c r="AI18" i="82"/>
  <c r="AJ18" i="82"/>
  <c r="AK18" i="82"/>
  <c r="AL18" i="82"/>
  <c r="AM18" i="82"/>
  <c r="AN18" i="82"/>
  <c r="AO18" i="82"/>
  <c r="AP18" i="82"/>
  <c r="AQ18" i="82"/>
  <c r="AR18" i="82"/>
  <c r="AS18" i="82"/>
  <c r="AT18" i="82"/>
  <c r="AU18" i="82"/>
  <c r="AV18" i="82"/>
  <c r="AW18" i="82"/>
  <c r="AX18" i="82"/>
  <c r="AY18" i="82"/>
  <c r="AZ18" i="82"/>
  <c r="B19" i="82"/>
  <c r="C19" i="82"/>
  <c r="D19" i="82"/>
  <c r="E19" i="82"/>
  <c r="F19" i="82"/>
  <c r="G19" i="82"/>
  <c r="H19" i="82"/>
  <c r="I19" i="82"/>
  <c r="J19" i="82"/>
  <c r="K19" i="82"/>
  <c r="L19" i="82"/>
  <c r="M19" i="82"/>
  <c r="N19" i="82"/>
  <c r="O19" i="82"/>
  <c r="P19" i="82"/>
  <c r="Q19" i="82"/>
  <c r="R19" i="82"/>
  <c r="S19" i="82"/>
  <c r="T19" i="82"/>
  <c r="U19" i="82"/>
  <c r="V19" i="82"/>
  <c r="W19" i="82"/>
  <c r="X19" i="82"/>
  <c r="Y19" i="82"/>
  <c r="Z19" i="82"/>
  <c r="AA19" i="82"/>
  <c r="AB19" i="82"/>
  <c r="AC19" i="82"/>
  <c r="AD19" i="82"/>
  <c r="AE19" i="82"/>
  <c r="AF19" i="82"/>
  <c r="AG19" i="82"/>
  <c r="AH19" i="82"/>
  <c r="AI19" i="82"/>
  <c r="AJ19" i="82"/>
  <c r="AK19" i="82"/>
  <c r="AL19" i="82"/>
  <c r="AM19" i="82"/>
  <c r="AN19" i="82"/>
  <c r="AO19" i="82"/>
  <c r="AP19" i="82"/>
  <c r="AQ19" i="82"/>
  <c r="AR19" i="82"/>
  <c r="AS19" i="82"/>
  <c r="AT19" i="82"/>
  <c r="AU19" i="82"/>
  <c r="AV19" i="82"/>
  <c r="AW19" i="82"/>
  <c r="AX19" i="82"/>
  <c r="AY19" i="82"/>
  <c r="AZ19" i="82"/>
  <c r="B20" i="82"/>
  <c r="C20" i="82"/>
  <c r="D20" i="82"/>
  <c r="E20" i="82"/>
  <c r="F20" i="82"/>
  <c r="G20" i="82"/>
  <c r="H20" i="82"/>
  <c r="I20" i="82"/>
  <c r="J20" i="82"/>
  <c r="K20" i="82"/>
  <c r="L20" i="82"/>
  <c r="M20" i="82"/>
  <c r="N20" i="82"/>
  <c r="O20" i="82"/>
  <c r="P20" i="82"/>
  <c r="Q20" i="82"/>
  <c r="R20" i="82"/>
  <c r="S20" i="82"/>
  <c r="T20" i="82"/>
  <c r="U20" i="82"/>
  <c r="V20" i="82"/>
  <c r="W20" i="82"/>
  <c r="X20" i="82"/>
  <c r="Y20" i="82"/>
  <c r="Z20" i="82"/>
  <c r="AA20" i="82"/>
  <c r="AB20" i="82"/>
  <c r="AC20" i="82"/>
  <c r="AD20" i="82"/>
  <c r="AE20" i="82"/>
  <c r="AF20" i="82"/>
  <c r="AG20" i="82"/>
  <c r="AH20" i="82"/>
  <c r="AI20" i="82"/>
  <c r="AJ20" i="82"/>
  <c r="AK20" i="82"/>
  <c r="AL20" i="82"/>
  <c r="AM20" i="82"/>
  <c r="AN20" i="82"/>
  <c r="AO20" i="82"/>
  <c r="AP20" i="82"/>
  <c r="AQ20" i="82"/>
  <c r="AR20" i="82"/>
  <c r="AS20" i="82"/>
  <c r="AT20" i="82"/>
  <c r="AU20" i="82"/>
  <c r="AV20" i="82"/>
  <c r="AW20" i="82"/>
  <c r="AX20" i="82"/>
  <c r="AY20" i="82"/>
  <c r="AZ20" i="82"/>
  <c r="B21" i="82"/>
  <c r="C21" i="82"/>
  <c r="D21" i="82"/>
  <c r="E21" i="82"/>
  <c r="F21" i="82"/>
  <c r="G21" i="82"/>
  <c r="H21" i="82"/>
  <c r="I21" i="82"/>
  <c r="J21" i="82"/>
  <c r="K21" i="82"/>
  <c r="L21" i="82"/>
  <c r="M21" i="82"/>
  <c r="N21" i="82"/>
  <c r="O21" i="82"/>
  <c r="P21" i="82"/>
  <c r="Q21" i="82"/>
  <c r="R21" i="82"/>
  <c r="S21" i="82"/>
  <c r="T21" i="82"/>
  <c r="U21" i="82"/>
  <c r="V21" i="82"/>
  <c r="W21" i="82"/>
  <c r="X21" i="82"/>
  <c r="Y21" i="82"/>
  <c r="Z21" i="82"/>
  <c r="AA21" i="82"/>
  <c r="AB21" i="82"/>
  <c r="AC21" i="82"/>
  <c r="AD21" i="82"/>
  <c r="AE21" i="82"/>
  <c r="AF21" i="82"/>
  <c r="AG21" i="82"/>
  <c r="AH21" i="82"/>
  <c r="AI21" i="82"/>
  <c r="AJ21" i="82"/>
  <c r="AK21" i="82"/>
  <c r="AL21" i="82"/>
  <c r="AM21" i="82"/>
  <c r="AN21" i="82"/>
  <c r="AO21" i="82"/>
  <c r="AP21" i="82"/>
  <c r="AQ21" i="82"/>
  <c r="AR21" i="82"/>
  <c r="AS21" i="82"/>
  <c r="AT21" i="82"/>
  <c r="AU21" i="82"/>
  <c r="AV21" i="82"/>
  <c r="AW21" i="82"/>
  <c r="AX21" i="82"/>
  <c r="AY21" i="82"/>
  <c r="AZ21" i="82"/>
  <c r="B22" i="82"/>
  <c r="C22" i="82"/>
  <c r="D22" i="82"/>
  <c r="E22" i="82"/>
  <c r="F22" i="82"/>
  <c r="G22" i="82"/>
  <c r="H22" i="82"/>
  <c r="I22" i="82"/>
  <c r="J22" i="82"/>
  <c r="K22" i="82"/>
  <c r="L22" i="82"/>
  <c r="M22" i="82"/>
  <c r="N22" i="82"/>
  <c r="O22" i="82"/>
  <c r="P22" i="82"/>
  <c r="Q22" i="82"/>
  <c r="R22" i="82"/>
  <c r="S22" i="82"/>
  <c r="T22" i="82"/>
  <c r="U22" i="82"/>
  <c r="V22" i="82"/>
  <c r="W22" i="82"/>
  <c r="X22" i="82"/>
  <c r="Y22" i="82"/>
  <c r="Z22" i="82"/>
  <c r="AA22" i="82"/>
  <c r="AB22" i="82"/>
  <c r="AC22" i="82"/>
  <c r="AD22" i="82"/>
  <c r="AE22" i="82"/>
  <c r="AF22" i="82"/>
  <c r="AG22" i="82"/>
  <c r="AH22" i="82"/>
  <c r="AI22" i="82"/>
  <c r="AJ22" i="82"/>
  <c r="AK22" i="82"/>
  <c r="AL22" i="82"/>
  <c r="AM22" i="82"/>
  <c r="AN22" i="82"/>
  <c r="AO22" i="82"/>
  <c r="AP22" i="82"/>
  <c r="AQ22" i="82"/>
  <c r="AR22" i="82"/>
  <c r="AS22" i="82"/>
  <c r="AT22" i="82"/>
  <c r="AU22" i="82"/>
  <c r="AV22" i="82"/>
  <c r="AW22" i="82"/>
  <c r="AX22" i="82"/>
  <c r="AY22" i="82"/>
  <c r="AZ22" i="82"/>
  <c r="B23" i="82"/>
  <c r="C23" i="82"/>
  <c r="D23" i="82"/>
  <c r="E23" i="82"/>
  <c r="F23" i="82"/>
  <c r="G23" i="82"/>
  <c r="H23" i="82"/>
  <c r="I23" i="82"/>
  <c r="J23" i="82"/>
  <c r="K23" i="82"/>
  <c r="L23" i="82"/>
  <c r="M23" i="82"/>
  <c r="N23" i="82"/>
  <c r="O23" i="82"/>
  <c r="P23" i="82"/>
  <c r="Q23" i="82"/>
  <c r="R23" i="82"/>
  <c r="S23" i="82"/>
  <c r="T23" i="82"/>
  <c r="U23" i="82"/>
  <c r="V23" i="82"/>
  <c r="W23" i="82"/>
  <c r="X23" i="82"/>
  <c r="Y23" i="82"/>
  <c r="Z23" i="82"/>
  <c r="AA23" i="82"/>
  <c r="AB23" i="82"/>
  <c r="AC23" i="82"/>
  <c r="AD23" i="82"/>
  <c r="AE23" i="82"/>
  <c r="AF23" i="82"/>
  <c r="AG23" i="82"/>
  <c r="AH23" i="82"/>
  <c r="AI23" i="82"/>
  <c r="AJ23" i="82"/>
  <c r="AK23" i="82"/>
  <c r="AL23" i="82"/>
  <c r="AM23" i="82"/>
  <c r="AN23" i="82"/>
  <c r="AO23" i="82"/>
  <c r="AP23" i="82"/>
  <c r="AQ23" i="82"/>
  <c r="AR23" i="82"/>
  <c r="AS23" i="82"/>
  <c r="AT23" i="82"/>
  <c r="AU23" i="82"/>
  <c r="AV23" i="82"/>
  <c r="AW23" i="82"/>
  <c r="AX23" i="82"/>
  <c r="AY23" i="82"/>
  <c r="AZ23" i="82"/>
  <c r="B24" i="82"/>
  <c r="C24" i="82"/>
  <c r="D24" i="82"/>
  <c r="E24" i="82"/>
  <c r="F24" i="82"/>
  <c r="G24" i="82"/>
  <c r="H24" i="82"/>
  <c r="I24" i="82"/>
  <c r="J24" i="82"/>
  <c r="K24" i="82"/>
  <c r="L24" i="82"/>
  <c r="M24" i="82"/>
  <c r="N24" i="82"/>
  <c r="O24" i="82"/>
  <c r="P24" i="82"/>
  <c r="Q24" i="82"/>
  <c r="R24" i="82"/>
  <c r="S24" i="82"/>
  <c r="T24" i="82"/>
  <c r="U24" i="82"/>
  <c r="V24" i="82"/>
  <c r="W24" i="82"/>
  <c r="X24" i="82"/>
  <c r="Y24" i="82"/>
  <c r="Z24" i="82"/>
  <c r="AA24" i="82"/>
  <c r="AB24" i="82"/>
  <c r="AC24" i="82"/>
  <c r="AD24" i="82"/>
  <c r="AE24" i="82"/>
  <c r="AF24" i="82"/>
  <c r="AG24" i="82"/>
  <c r="AH24" i="82"/>
  <c r="AI24" i="82"/>
  <c r="AJ24" i="82"/>
  <c r="AK24" i="82"/>
  <c r="AL24" i="82"/>
  <c r="AM24" i="82"/>
  <c r="AN24" i="82"/>
  <c r="AO24" i="82"/>
  <c r="AP24" i="82"/>
  <c r="AQ24" i="82"/>
  <c r="AR24" i="82"/>
  <c r="AS24" i="82"/>
  <c r="AT24" i="82"/>
  <c r="AU24" i="82"/>
  <c r="AV24" i="82"/>
  <c r="AW24" i="82"/>
  <c r="AX24" i="82"/>
  <c r="AY24" i="82"/>
  <c r="AZ24" i="82"/>
  <c r="B25" i="82"/>
  <c r="C25" i="82"/>
  <c r="D25" i="82"/>
  <c r="E25" i="82"/>
  <c r="F25" i="82"/>
  <c r="G25" i="82"/>
  <c r="H25" i="82"/>
  <c r="I25" i="82"/>
  <c r="J25" i="82"/>
  <c r="K25" i="82"/>
  <c r="L25" i="82"/>
  <c r="M25" i="82"/>
  <c r="N25" i="82"/>
  <c r="O25" i="82"/>
  <c r="P25" i="82"/>
  <c r="Q25" i="82"/>
  <c r="R25" i="82"/>
  <c r="S25" i="82"/>
  <c r="T25" i="82"/>
  <c r="U25" i="82"/>
  <c r="V25" i="82"/>
  <c r="W25" i="82"/>
  <c r="X25" i="82"/>
  <c r="Y25" i="82"/>
  <c r="Z25" i="82"/>
  <c r="AA25" i="82"/>
  <c r="AB25" i="82"/>
  <c r="AC25" i="82"/>
  <c r="AD25" i="82"/>
  <c r="AE25" i="82"/>
  <c r="AF25" i="82"/>
  <c r="AG25" i="82"/>
  <c r="AH25" i="82"/>
  <c r="AI25" i="82"/>
  <c r="AJ25" i="82"/>
  <c r="AK25" i="82"/>
  <c r="AL25" i="82"/>
  <c r="AM25" i="82"/>
  <c r="AN25" i="82"/>
  <c r="AO25" i="82"/>
  <c r="AP25" i="82"/>
  <c r="AQ25" i="82"/>
  <c r="AR25" i="82"/>
  <c r="AS25" i="82"/>
  <c r="AT25" i="82"/>
  <c r="AU25" i="82"/>
  <c r="AV25" i="82"/>
  <c r="AW25" i="82"/>
  <c r="AX25" i="82"/>
  <c r="AY25" i="82"/>
  <c r="AZ25" i="82"/>
  <c r="B26" i="82"/>
  <c r="C26" i="82"/>
  <c r="D26" i="82"/>
  <c r="E26" i="82"/>
  <c r="F26" i="82"/>
  <c r="G26" i="82"/>
  <c r="H26" i="82"/>
  <c r="I26" i="82"/>
  <c r="J26" i="82"/>
  <c r="K26" i="82"/>
  <c r="L26" i="82"/>
  <c r="M26" i="82"/>
  <c r="N26" i="82"/>
  <c r="O26" i="82"/>
  <c r="P26" i="82"/>
  <c r="Q26" i="82"/>
  <c r="R26" i="82"/>
  <c r="S26" i="82"/>
  <c r="T26" i="82"/>
  <c r="U26" i="82"/>
  <c r="V26" i="82"/>
  <c r="W26" i="82"/>
  <c r="X26" i="82"/>
  <c r="Y26" i="82"/>
  <c r="Z26" i="82"/>
  <c r="AA26" i="82"/>
  <c r="AB26" i="82"/>
  <c r="AC26" i="82"/>
  <c r="AD26" i="82"/>
  <c r="AE26" i="82"/>
  <c r="AF26" i="82"/>
  <c r="AG26" i="82"/>
  <c r="AH26" i="82"/>
  <c r="AI26" i="82"/>
  <c r="AJ26" i="82"/>
  <c r="AK26" i="82"/>
  <c r="AL26" i="82"/>
  <c r="AM26" i="82"/>
  <c r="AN26" i="82"/>
  <c r="AO26" i="82"/>
  <c r="AP26" i="82"/>
  <c r="AQ26" i="82"/>
  <c r="AR26" i="82"/>
  <c r="AS26" i="82"/>
  <c r="AT26" i="82"/>
  <c r="AU26" i="82"/>
  <c r="AV26" i="82"/>
  <c r="AW26" i="82"/>
  <c r="AX26" i="82"/>
  <c r="AY26" i="82"/>
  <c r="AZ26" i="82"/>
  <c r="B27" i="82"/>
  <c r="C27" i="82"/>
  <c r="D27" i="82"/>
  <c r="E27" i="82"/>
  <c r="F27" i="82"/>
  <c r="G27" i="82"/>
  <c r="H27" i="82"/>
  <c r="I27" i="82"/>
  <c r="J27" i="82"/>
  <c r="K27" i="82"/>
  <c r="L27" i="82"/>
  <c r="M27" i="82"/>
  <c r="N27" i="82"/>
  <c r="O27" i="82"/>
  <c r="P27" i="82"/>
  <c r="Q27" i="82"/>
  <c r="R27" i="82"/>
  <c r="S27" i="82"/>
  <c r="T27" i="82"/>
  <c r="U27" i="82"/>
  <c r="V27" i="82"/>
  <c r="W27" i="82"/>
  <c r="X27" i="82"/>
  <c r="Y27" i="82"/>
  <c r="Z27" i="82"/>
  <c r="AA27" i="82"/>
  <c r="AB27" i="82"/>
  <c r="AC27" i="82"/>
  <c r="AD27" i="82"/>
  <c r="AE27" i="82"/>
  <c r="AF27" i="82"/>
  <c r="AG27" i="82"/>
  <c r="AH27" i="82"/>
  <c r="AI27" i="82"/>
  <c r="AJ27" i="82"/>
  <c r="AK27" i="82"/>
  <c r="AL27" i="82"/>
  <c r="AM27" i="82"/>
  <c r="AN27" i="82"/>
  <c r="AO27" i="82"/>
  <c r="AP27" i="82"/>
  <c r="AQ27" i="82"/>
  <c r="AR27" i="82"/>
  <c r="AS27" i="82"/>
  <c r="AT27" i="82"/>
  <c r="AU27" i="82"/>
  <c r="AV27" i="82"/>
  <c r="AW27" i="82"/>
  <c r="AX27" i="82"/>
  <c r="AY27" i="82"/>
  <c r="AZ27" i="82"/>
  <c r="B28" i="82"/>
  <c r="C28" i="82"/>
  <c r="D28" i="82"/>
  <c r="E28" i="82"/>
  <c r="F28" i="82"/>
  <c r="G28" i="82"/>
  <c r="H28" i="82"/>
  <c r="I28" i="82"/>
  <c r="J28" i="82"/>
  <c r="K28" i="82"/>
  <c r="L28" i="82"/>
  <c r="M28" i="82"/>
  <c r="N28" i="82"/>
  <c r="O28" i="82"/>
  <c r="P28" i="82"/>
  <c r="Q28" i="82"/>
  <c r="R28" i="82"/>
  <c r="S28" i="82"/>
  <c r="T28" i="82"/>
  <c r="U28" i="82"/>
  <c r="V28" i="82"/>
  <c r="W28" i="82"/>
  <c r="X28" i="82"/>
  <c r="Y28" i="82"/>
  <c r="Z28" i="82"/>
  <c r="AA28" i="82"/>
  <c r="AB28" i="82"/>
  <c r="AC28" i="82"/>
  <c r="AD28" i="82"/>
  <c r="AE28" i="82"/>
  <c r="AF28" i="82"/>
  <c r="AG28" i="82"/>
  <c r="AH28" i="82"/>
  <c r="AI28" i="82"/>
  <c r="AJ28" i="82"/>
  <c r="AK28" i="82"/>
  <c r="AL28" i="82"/>
  <c r="AM28" i="82"/>
  <c r="AN28" i="82"/>
  <c r="AO28" i="82"/>
  <c r="AP28" i="82"/>
  <c r="AQ28" i="82"/>
  <c r="AR28" i="82"/>
  <c r="AS28" i="82"/>
  <c r="AT28" i="82"/>
  <c r="AU28" i="82"/>
  <c r="AV28" i="82"/>
  <c r="AW28" i="82"/>
  <c r="AX28" i="82"/>
  <c r="AY28" i="82"/>
  <c r="AZ28" i="82"/>
  <c r="B29" i="82"/>
  <c r="C29" i="82"/>
  <c r="D29" i="82"/>
  <c r="E29" i="82"/>
  <c r="F29" i="82"/>
  <c r="G29" i="82"/>
  <c r="H29" i="82"/>
  <c r="I29" i="82"/>
  <c r="J29" i="82"/>
  <c r="K29" i="82"/>
  <c r="L29" i="82"/>
  <c r="M29" i="82"/>
  <c r="N29" i="82"/>
  <c r="O29" i="82"/>
  <c r="P29" i="82"/>
  <c r="Q29" i="82"/>
  <c r="R29" i="82"/>
  <c r="S29" i="82"/>
  <c r="T29" i="82"/>
  <c r="U29" i="82"/>
  <c r="V29" i="82"/>
  <c r="W29" i="82"/>
  <c r="X29" i="82"/>
  <c r="Y29" i="82"/>
  <c r="Z29" i="82"/>
  <c r="AA29" i="82"/>
  <c r="AB29" i="82"/>
  <c r="AC29" i="82"/>
  <c r="AD29" i="82"/>
  <c r="AE29" i="82"/>
  <c r="AF29" i="82"/>
  <c r="AG29" i="82"/>
  <c r="AH29" i="82"/>
  <c r="AI29" i="82"/>
  <c r="AJ29" i="82"/>
  <c r="AK29" i="82"/>
  <c r="AL29" i="82"/>
  <c r="AM29" i="82"/>
  <c r="AN29" i="82"/>
  <c r="AO29" i="82"/>
  <c r="AP29" i="82"/>
  <c r="AQ29" i="82"/>
  <c r="AR29" i="82"/>
  <c r="AS29" i="82"/>
  <c r="AT29" i="82"/>
  <c r="AU29" i="82"/>
  <c r="AV29" i="82"/>
  <c r="AW29" i="82"/>
  <c r="AX29" i="82"/>
  <c r="AY29" i="82"/>
  <c r="AZ29" i="82"/>
  <c r="B30" i="82"/>
  <c r="C30" i="82"/>
  <c r="D30" i="82"/>
  <c r="E30" i="82"/>
  <c r="F30" i="82"/>
  <c r="G30" i="82"/>
  <c r="H30" i="82"/>
  <c r="I30" i="82"/>
  <c r="J30" i="82"/>
  <c r="K30" i="82"/>
  <c r="L30" i="82"/>
  <c r="M30" i="82"/>
  <c r="N30" i="82"/>
  <c r="O30" i="82"/>
  <c r="P30" i="82"/>
  <c r="Q30" i="82"/>
  <c r="R30" i="82"/>
  <c r="S30" i="82"/>
  <c r="T30" i="82"/>
  <c r="U30" i="82"/>
  <c r="V30" i="82"/>
  <c r="W30" i="82"/>
  <c r="X30" i="82"/>
  <c r="Y30" i="82"/>
  <c r="Z30" i="82"/>
  <c r="AA30" i="82"/>
  <c r="AB30" i="82"/>
  <c r="AC30" i="82"/>
  <c r="AD30" i="82"/>
  <c r="AE30" i="82"/>
  <c r="AF30" i="82"/>
  <c r="AG30" i="82"/>
  <c r="AH30" i="82"/>
  <c r="AI30" i="82"/>
  <c r="AJ30" i="82"/>
  <c r="AK30" i="82"/>
  <c r="AL30" i="82"/>
  <c r="AM30" i="82"/>
  <c r="AN30" i="82"/>
  <c r="AO30" i="82"/>
  <c r="AP30" i="82"/>
  <c r="AQ30" i="82"/>
  <c r="AR30" i="82"/>
  <c r="AS30" i="82"/>
  <c r="AT30" i="82"/>
  <c r="AU30" i="82"/>
  <c r="AV30" i="82"/>
  <c r="AW30" i="82"/>
  <c r="AX30" i="82"/>
  <c r="AY30" i="82"/>
  <c r="AZ30" i="82"/>
  <c r="B31" i="82"/>
  <c r="C31" i="82"/>
  <c r="D31" i="82"/>
  <c r="E31" i="82"/>
  <c r="F31" i="82"/>
  <c r="G31" i="82"/>
  <c r="H31" i="82"/>
  <c r="I31" i="82"/>
  <c r="J31" i="82"/>
  <c r="K31" i="82"/>
  <c r="L31" i="82"/>
  <c r="M31" i="82"/>
  <c r="N31" i="82"/>
  <c r="O31" i="82"/>
  <c r="P31" i="82"/>
  <c r="Q31" i="82"/>
  <c r="R31" i="82"/>
  <c r="S31" i="82"/>
  <c r="T31" i="82"/>
  <c r="U31" i="82"/>
  <c r="V31" i="82"/>
  <c r="W31" i="82"/>
  <c r="X31" i="82"/>
  <c r="Y31" i="82"/>
  <c r="Z31" i="82"/>
  <c r="AA31" i="82"/>
  <c r="AB31" i="82"/>
  <c r="AC31" i="82"/>
  <c r="AD31" i="82"/>
  <c r="AE31" i="82"/>
  <c r="AF31" i="82"/>
  <c r="AG31" i="82"/>
  <c r="AH31" i="82"/>
  <c r="AI31" i="82"/>
  <c r="AJ31" i="82"/>
  <c r="AK31" i="82"/>
  <c r="AL31" i="82"/>
  <c r="AM31" i="82"/>
  <c r="AN31" i="82"/>
  <c r="AO31" i="82"/>
  <c r="AP31" i="82"/>
  <c r="AQ31" i="82"/>
  <c r="AR31" i="82"/>
  <c r="AS31" i="82"/>
  <c r="AT31" i="82"/>
  <c r="AU31" i="82"/>
  <c r="AV31" i="82"/>
  <c r="AW31" i="82"/>
  <c r="AX31" i="82"/>
  <c r="AY31" i="82"/>
  <c r="AZ31" i="82"/>
  <c r="B32" i="82"/>
  <c r="C32" i="82"/>
  <c r="D32" i="82"/>
  <c r="E32" i="82"/>
  <c r="F32" i="82"/>
  <c r="G32" i="82"/>
  <c r="H32" i="82"/>
  <c r="I32" i="82"/>
  <c r="J32" i="82"/>
  <c r="K32" i="82"/>
  <c r="L32" i="82"/>
  <c r="M32" i="82"/>
  <c r="N32" i="82"/>
  <c r="O32" i="82"/>
  <c r="P32" i="82"/>
  <c r="Q32" i="82"/>
  <c r="R32" i="82"/>
  <c r="S32" i="82"/>
  <c r="T32" i="82"/>
  <c r="U32" i="82"/>
  <c r="V32" i="82"/>
  <c r="W32" i="82"/>
  <c r="X32" i="82"/>
  <c r="Y32" i="82"/>
  <c r="Z32" i="82"/>
  <c r="AA32" i="82"/>
  <c r="AB32" i="82"/>
  <c r="AC32" i="82"/>
  <c r="AD32" i="82"/>
  <c r="AE32" i="82"/>
  <c r="AF32" i="82"/>
  <c r="AG32" i="82"/>
  <c r="AH32" i="82"/>
  <c r="AI32" i="82"/>
  <c r="AJ32" i="82"/>
  <c r="AK32" i="82"/>
  <c r="AL32" i="82"/>
  <c r="AM32" i="82"/>
  <c r="AN32" i="82"/>
  <c r="AO32" i="82"/>
  <c r="AP32" i="82"/>
  <c r="AQ32" i="82"/>
  <c r="AR32" i="82"/>
  <c r="AS32" i="82"/>
  <c r="AT32" i="82"/>
  <c r="AU32" i="82"/>
  <c r="AV32" i="82"/>
  <c r="AW32" i="82"/>
  <c r="AX32" i="82"/>
  <c r="AY32" i="82"/>
  <c r="AZ32" i="82"/>
  <c r="B33" i="82"/>
  <c r="C33" i="82"/>
  <c r="D33" i="82"/>
  <c r="E33" i="82"/>
  <c r="F33" i="82"/>
  <c r="G33" i="82"/>
  <c r="H33" i="82"/>
  <c r="I33" i="82"/>
  <c r="J33" i="82"/>
  <c r="K33" i="82"/>
  <c r="L33" i="82"/>
  <c r="M33" i="82"/>
  <c r="N33" i="82"/>
  <c r="O33" i="82"/>
  <c r="P33" i="82"/>
  <c r="Q33" i="82"/>
  <c r="R33" i="82"/>
  <c r="S33" i="82"/>
  <c r="T33" i="82"/>
  <c r="U33" i="82"/>
  <c r="V33" i="82"/>
  <c r="W33" i="82"/>
  <c r="X33" i="82"/>
  <c r="Y33" i="82"/>
  <c r="Z33" i="82"/>
  <c r="AA33" i="82"/>
  <c r="AB33" i="82"/>
  <c r="AC33" i="82"/>
  <c r="AD33" i="82"/>
  <c r="AE33" i="82"/>
  <c r="AF33" i="82"/>
  <c r="AG33" i="82"/>
  <c r="AH33" i="82"/>
  <c r="AI33" i="82"/>
  <c r="AJ33" i="82"/>
  <c r="AK33" i="82"/>
  <c r="AL33" i="82"/>
  <c r="AM33" i="82"/>
  <c r="AN33" i="82"/>
  <c r="AO33" i="82"/>
  <c r="AP33" i="82"/>
  <c r="AQ33" i="82"/>
  <c r="AR33" i="82"/>
  <c r="AS33" i="82"/>
  <c r="AT33" i="82"/>
  <c r="AU33" i="82"/>
  <c r="AV33" i="82"/>
  <c r="AW33" i="82"/>
  <c r="AX33" i="82"/>
  <c r="AY33" i="82"/>
  <c r="AZ33" i="82"/>
  <c r="B34" i="82"/>
  <c r="C34" i="82"/>
  <c r="D34" i="82"/>
  <c r="E34" i="82"/>
  <c r="F34" i="82"/>
  <c r="G34" i="82"/>
  <c r="H34" i="82"/>
  <c r="I34" i="82"/>
  <c r="J34" i="82"/>
  <c r="K34" i="82"/>
  <c r="L34" i="82"/>
  <c r="M34" i="82"/>
  <c r="N34" i="82"/>
  <c r="O34" i="82"/>
  <c r="P34" i="82"/>
  <c r="Q34" i="82"/>
  <c r="R34" i="82"/>
  <c r="S34" i="82"/>
  <c r="T34" i="82"/>
  <c r="U34" i="82"/>
  <c r="V34" i="82"/>
  <c r="W34" i="82"/>
  <c r="X34" i="82"/>
  <c r="Y34" i="82"/>
  <c r="Z34" i="82"/>
  <c r="AA34" i="82"/>
  <c r="AB34" i="82"/>
  <c r="AC34" i="82"/>
  <c r="AD34" i="82"/>
  <c r="AE34" i="82"/>
  <c r="AF34" i="82"/>
  <c r="AG34" i="82"/>
  <c r="AH34" i="82"/>
  <c r="AI34" i="82"/>
  <c r="AJ34" i="82"/>
  <c r="AK34" i="82"/>
  <c r="AL34" i="82"/>
  <c r="AM34" i="82"/>
  <c r="AN34" i="82"/>
  <c r="AO34" i="82"/>
  <c r="AP34" i="82"/>
  <c r="AQ34" i="82"/>
  <c r="AR34" i="82"/>
  <c r="AS34" i="82"/>
  <c r="AT34" i="82"/>
  <c r="AU34" i="82"/>
  <c r="AV34" i="82"/>
  <c r="AW34" i="82"/>
  <c r="AX34" i="82"/>
  <c r="AY34" i="82"/>
  <c r="AZ34" i="82"/>
  <c r="B35" i="82"/>
  <c r="C35" i="82"/>
  <c r="D35" i="82"/>
  <c r="E35" i="82"/>
  <c r="F35" i="82"/>
  <c r="G35" i="82"/>
  <c r="H35" i="82"/>
  <c r="I35" i="82"/>
  <c r="J35" i="82"/>
  <c r="K35" i="82"/>
  <c r="L35" i="82"/>
  <c r="M35" i="82"/>
  <c r="N35" i="82"/>
  <c r="O35" i="82"/>
  <c r="P35" i="82"/>
  <c r="Q35" i="82"/>
  <c r="R35" i="82"/>
  <c r="S35" i="82"/>
  <c r="T35" i="82"/>
  <c r="U35" i="82"/>
  <c r="V35" i="82"/>
  <c r="W35" i="82"/>
  <c r="X35" i="82"/>
  <c r="Y35" i="82"/>
  <c r="Z35" i="82"/>
  <c r="AA35" i="82"/>
  <c r="AB35" i="82"/>
  <c r="AC35" i="82"/>
  <c r="AD35" i="82"/>
  <c r="AE35" i="82"/>
  <c r="AF35" i="82"/>
  <c r="AG35" i="82"/>
  <c r="AH35" i="82"/>
  <c r="AI35" i="82"/>
  <c r="AJ35" i="82"/>
  <c r="AK35" i="82"/>
  <c r="AL35" i="82"/>
  <c r="AM35" i="82"/>
  <c r="AN35" i="82"/>
  <c r="AO35" i="82"/>
  <c r="AP35" i="82"/>
  <c r="AQ35" i="82"/>
  <c r="AR35" i="82"/>
  <c r="AS35" i="82"/>
  <c r="AT35" i="82"/>
  <c r="AU35" i="82"/>
  <c r="AV35" i="82"/>
  <c r="AW35" i="82"/>
  <c r="AX35" i="82"/>
  <c r="AY35" i="82"/>
  <c r="AZ35" i="82"/>
  <c r="B36" i="82"/>
  <c r="C36" i="82"/>
  <c r="D36" i="82"/>
  <c r="E36" i="82"/>
  <c r="F36" i="82"/>
  <c r="G36" i="82"/>
  <c r="H36" i="82"/>
  <c r="I36" i="82"/>
  <c r="J36" i="82"/>
  <c r="K36" i="82"/>
  <c r="L36" i="82"/>
  <c r="M36" i="82"/>
  <c r="N36" i="82"/>
  <c r="O36" i="82"/>
  <c r="P36" i="82"/>
  <c r="Q36" i="82"/>
  <c r="R36" i="82"/>
  <c r="S36" i="82"/>
  <c r="T36" i="82"/>
  <c r="U36" i="82"/>
  <c r="V36" i="82"/>
  <c r="W36" i="82"/>
  <c r="X36" i="82"/>
  <c r="Y36" i="82"/>
  <c r="Z36" i="82"/>
  <c r="AA36" i="82"/>
  <c r="AB36" i="82"/>
  <c r="AC36" i="82"/>
  <c r="AD36" i="82"/>
  <c r="AE36" i="82"/>
  <c r="AF36" i="82"/>
  <c r="AG36" i="82"/>
  <c r="AH36" i="82"/>
  <c r="AI36" i="82"/>
  <c r="AJ36" i="82"/>
  <c r="AK36" i="82"/>
  <c r="AL36" i="82"/>
  <c r="AM36" i="82"/>
  <c r="AN36" i="82"/>
  <c r="AO36" i="82"/>
  <c r="AP36" i="82"/>
  <c r="AQ36" i="82"/>
  <c r="AR36" i="82"/>
  <c r="AS36" i="82"/>
  <c r="AT36" i="82"/>
  <c r="AU36" i="82"/>
  <c r="AV36" i="82"/>
  <c r="AW36" i="82"/>
  <c r="AX36" i="82"/>
  <c r="AY36" i="82"/>
  <c r="AZ36" i="82"/>
  <c r="B37" i="82"/>
  <c r="C37" i="82"/>
  <c r="D37" i="82"/>
  <c r="E37" i="82"/>
  <c r="F37" i="82"/>
  <c r="G37" i="82"/>
  <c r="H37" i="82"/>
  <c r="I37" i="82"/>
  <c r="J37" i="82"/>
  <c r="K37" i="82"/>
  <c r="L37" i="82"/>
  <c r="M37" i="82"/>
  <c r="N37" i="82"/>
  <c r="O37" i="82"/>
  <c r="P37" i="82"/>
  <c r="Q37" i="82"/>
  <c r="R37" i="82"/>
  <c r="S37" i="82"/>
  <c r="T37" i="82"/>
  <c r="U37" i="82"/>
  <c r="V37" i="82"/>
  <c r="W37" i="82"/>
  <c r="X37" i="82"/>
  <c r="Y37" i="82"/>
  <c r="Z37" i="82"/>
  <c r="AA37" i="82"/>
  <c r="AB37" i="82"/>
  <c r="AC37" i="82"/>
  <c r="AD37" i="82"/>
  <c r="AE37" i="82"/>
  <c r="AF37" i="82"/>
  <c r="AG37" i="82"/>
  <c r="AH37" i="82"/>
  <c r="AI37" i="82"/>
  <c r="AJ37" i="82"/>
  <c r="AK37" i="82"/>
  <c r="AL37" i="82"/>
  <c r="AM37" i="82"/>
  <c r="AN37" i="82"/>
  <c r="AO37" i="82"/>
  <c r="AP37" i="82"/>
  <c r="AQ37" i="82"/>
  <c r="AR37" i="82"/>
  <c r="AS37" i="82"/>
  <c r="AT37" i="82"/>
  <c r="AU37" i="82"/>
  <c r="AV37" i="82"/>
  <c r="AW37" i="82"/>
  <c r="AX37" i="82"/>
  <c r="AY37" i="82"/>
  <c r="AZ37" i="82"/>
  <c r="B38" i="82"/>
  <c r="C38" i="82"/>
  <c r="D38" i="82"/>
  <c r="E38" i="82"/>
  <c r="F38" i="82"/>
  <c r="G38" i="82"/>
  <c r="H38" i="82"/>
  <c r="I38" i="82"/>
  <c r="J38" i="82"/>
  <c r="K38" i="82"/>
  <c r="L38" i="82"/>
  <c r="M38" i="82"/>
  <c r="N38" i="82"/>
  <c r="O38" i="82"/>
  <c r="P38" i="82"/>
  <c r="Q38" i="82"/>
  <c r="R38" i="82"/>
  <c r="S38" i="82"/>
  <c r="T38" i="82"/>
  <c r="U38" i="82"/>
  <c r="V38" i="82"/>
  <c r="W38" i="82"/>
  <c r="X38" i="82"/>
  <c r="Y38" i="82"/>
  <c r="Z38" i="82"/>
  <c r="AA38" i="82"/>
  <c r="AB38" i="82"/>
  <c r="AC38" i="82"/>
  <c r="AD38" i="82"/>
  <c r="AE38" i="82"/>
  <c r="AF38" i="82"/>
  <c r="AG38" i="82"/>
  <c r="AH38" i="82"/>
  <c r="AI38" i="82"/>
  <c r="AJ38" i="82"/>
  <c r="AK38" i="82"/>
  <c r="AL38" i="82"/>
  <c r="AM38" i="82"/>
  <c r="AN38" i="82"/>
  <c r="AO38" i="82"/>
  <c r="AP38" i="82"/>
  <c r="AQ38" i="82"/>
  <c r="AR38" i="82"/>
  <c r="AS38" i="82"/>
  <c r="AT38" i="82"/>
  <c r="AU38" i="82"/>
  <c r="AV38" i="82"/>
  <c r="AW38" i="82"/>
  <c r="AX38" i="82"/>
  <c r="AY38" i="82"/>
  <c r="AZ38" i="82"/>
  <c r="B39" i="82"/>
  <c r="C39" i="82"/>
  <c r="D39" i="82"/>
  <c r="E39" i="82"/>
  <c r="F39" i="82"/>
  <c r="G39" i="82"/>
  <c r="H39" i="82"/>
  <c r="I39" i="82"/>
  <c r="J39" i="82"/>
  <c r="K39" i="82"/>
  <c r="L39" i="82"/>
  <c r="M39" i="82"/>
  <c r="N39" i="82"/>
  <c r="O39" i="82"/>
  <c r="P39" i="82"/>
  <c r="Q39" i="82"/>
  <c r="R39" i="82"/>
  <c r="S39" i="82"/>
  <c r="T39" i="82"/>
  <c r="U39" i="82"/>
  <c r="V39" i="82"/>
  <c r="W39" i="82"/>
  <c r="X39" i="82"/>
  <c r="Y39" i="82"/>
  <c r="Z39" i="82"/>
  <c r="AA39" i="82"/>
  <c r="AB39" i="82"/>
  <c r="AC39" i="82"/>
  <c r="AD39" i="82"/>
  <c r="AE39" i="82"/>
  <c r="AF39" i="82"/>
  <c r="AG39" i="82"/>
  <c r="AH39" i="82"/>
  <c r="AI39" i="82"/>
  <c r="AJ39" i="82"/>
  <c r="AK39" i="82"/>
  <c r="AL39" i="82"/>
  <c r="AM39" i="82"/>
  <c r="AN39" i="82"/>
  <c r="AO39" i="82"/>
  <c r="AP39" i="82"/>
  <c r="AQ39" i="82"/>
  <c r="AR39" i="82"/>
  <c r="AS39" i="82"/>
  <c r="AT39" i="82"/>
  <c r="AU39" i="82"/>
  <c r="AV39" i="82"/>
  <c r="AW39" i="82"/>
  <c r="AX39" i="82"/>
  <c r="AY39" i="82"/>
  <c r="AZ39" i="82"/>
  <c r="B40" i="82"/>
  <c r="C40" i="82"/>
  <c r="D40" i="82"/>
  <c r="E40" i="82"/>
  <c r="F40" i="82"/>
  <c r="G40" i="82"/>
  <c r="H40" i="82"/>
  <c r="I40" i="82"/>
  <c r="J40" i="82"/>
  <c r="K40" i="82"/>
  <c r="L40" i="82"/>
  <c r="M40" i="82"/>
  <c r="N40" i="82"/>
  <c r="O40" i="82"/>
  <c r="P40" i="82"/>
  <c r="Q40" i="82"/>
  <c r="R40" i="82"/>
  <c r="S40" i="82"/>
  <c r="T40" i="82"/>
  <c r="U40" i="82"/>
  <c r="V40" i="82"/>
  <c r="W40" i="82"/>
  <c r="X40" i="82"/>
  <c r="Y40" i="82"/>
  <c r="Z40" i="82"/>
  <c r="AA40" i="82"/>
  <c r="AB40" i="82"/>
  <c r="AC40" i="82"/>
  <c r="AD40" i="82"/>
  <c r="AE40" i="82"/>
  <c r="AF40" i="82"/>
  <c r="AG40" i="82"/>
  <c r="AH40" i="82"/>
  <c r="AI40" i="82"/>
  <c r="AJ40" i="82"/>
  <c r="AK40" i="82"/>
  <c r="AL40" i="82"/>
  <c r="AM40" i="82"/>
  <c r="AN40" i="82"/>
  <c r="AO40" i="82"/>
  <c r="AP40" i="82"/>
  <c r="AQ40" i="82"/>
  <c r="AR40" i="82"/>
  <c r="AS40" i="82"/>
  <c r="AT40" i="82"/>
  <c r="AU40" i="82"/>
  <c r="AV40" i="82"/>
  <c r="AW40" i="82"/>
  <c r="AX40" i="82"/>
  <c r="AY40" i="82"/>
  <c r="AZ40" i="82"/>
  <c r="B41" i="82"/>
  <c r="C41" i="82"/>
  <c r="D41" i="82"/>
  <c r="E41" i="82"/>
  <c r="F41" i="82"/>
  <c r="G41" i="82"/>
  <c r="H41" i="82"/>
  <c r="I41" i="82"/>
  <c r="J41" i="82"/>
  <c r="K41" i="82"/>
  <c r="L41" i="82"/>
  <c r="M41" i="82"/>
  <c r="N41" i="82"/>
  <c r="O41" i="82"/>
  <c r="P41" i="82"/>
  <c r="Q41" i="82"/>
  <c r="R41" i="82"/>
  <c r="S41" i="82"/>
  <c r="T41" i="82"/>
  <c r="U41" i="82"/>
  <c r="V41" i="82"/>
  <c r="W41" i="82"/>
  <c r="X41" i="82"/>
  <c r="Y41" i="82"/>
  <c r="Z41" i="82"/>
  <c r="AA41" i="82"/>
  <c r="AB41" i="82"/>
  <c r="AC41" i="82"/>
  <c r="AD41" i="82"/>
  <c r="AE41" i="82"/>
  <c r="AF41" i="82"/>
  <c r="AG41" i="82"/>
  <c r="AH41" i="82"/>
  <c r="AI41" i="82"/>
  <c r="AJ41" i="82"/>
  <c r="AK41" i="82"/>
  <c r="AL41" i="82"/>
  <c r="AM41" i="82"/>
  <c r="AN41" i="82"/>
  <c r="AO41" i="82"/>
  <c r="AP41" i="82"/>
  <c r="AQ41" i="82"/>
  <c r="AR41" i="82"/>
  <c r="AS41" i="82"/>
  <c r="AT41" i="82"/>
  <c r="AU41" i="82"/>
  <c r="AV41" i="82"/>
  <c r="AW41" i="82"/>
  <c r="AX41" i="82"/>
  <c r="AY41" i="82"/>
  <c r="AZ41" i="82"/>
  <c r="B42" i="82"/>
  <c r="C42" i="82"/>
  <c r="D42" i="82"/>
  <c r="E42" i="82"/>
  <c r="F42" i="82"/>
  <c r="G42" i="82"/>
  <c r="H42" i="82"/>
  <c r="I42" i="82"/>
  <c r="J42" i="82"/>
  <c r="K42" i="82"/>
  <c r="L42" i="82"/>
  <c r="M42" i="82"/>
  <c r="N42" i="82"/>
  <c r="O42" i="82"/>
  <c r="P42" i="82"/>
  <c r="Q42" i="82"/>
  <c r="R42" i="82"/>
  <c r="S42" i="82"/>
  <c r="T42" i="82"/>
  <c r="U42" i="82"/>
  <c r="V42" i="82"/>
  <c r="W42" i="82"/>
  <c r="X42" i="82"/>
  <c r="Y42" i="82"/>
  <c r="Z42" i="82"/>
  <c r="AA42" i="82"/>
  <c r="AB42" i="82"/>
  <c r="AC42" i="82"/>
  <c r="AD42" i="82"/>
  <c r="AE42" i="82"/>
  <c r="AF42" i="82"/>
  <c r="AG42" i="82"/>
  <c r="AH42" i="82"/>
  <c r="AI42" i="82"/>
  <c r="AJ42" i="82"/>
  <c r="AK42" i="82"/>
  <c r="AL42" i="82"/>
  <c r="AM42" i="82"/>
  <c r="AN42" i="82"/>
  <c r="AO42" i="82"/>
  <c r="AP42" i="82"/>
  <c r="AQ42" i="82"/>
  <c r="AR42" i="82"/>
  <c r="AS42" i="82"/>
  <c r="AT42" i="82"/>
  <c r="AU42" i="82"/>
  <c r="AV42" i="82"/>
  <c r="AW42" i="82"/>
  <c r="AX42" i="82"/>
  <c r="AY42" i="82"/>
  <c r="AZ42" i="82"/>
  <c r="B43" i="82"/>
  <c r="C43" i="82"/>
  <c r="D43" i="82"/>
  <c r="E43" i="82"/>
  <c r="F43" i="82"/>
  <c r="G43" i="82"/>
  <c r="H43" i="82"/>
  <c r="I43" i="82"/>
  <c r="J43" i="82"/>
  <c r="K43" i="82"/>
  <c r="L43" i="82"/>
  <c r="M43" i="82"/>
  <c r="N43" i="82"/>
  <c r="O43" i="82"/>
  <c r="P43" i="82"/>
  <c r="Q43" i="82"/>
  <c r="R43" i="82"/>
  <c r="S43" i="82"/>
  <c r="T43" i="82"/>
  <c r="U43" i="82"/>
  <c r="V43" i="82"/>
  <c r="W43" i="82"/>
  <c r="X43" i="82"/>
  <c r="Y43" i="82"/>
  <c r="Z43" i="82"/>
  <c r="AA43" i="82"/>
  <c r="AB43" i="82"/>
  <c r="AC43" i="82"/>
  <c r="AD43" i="82"/>
  <c r="AE43" i="82"/>
  <c r="AF43" i="82"/>
  <c r="AG43" i="82"/>
  <c r="AH43" i="82"/>
  <c r="AI43" i="82"/>
  <c r="AJ43" i="82"/>
  <c r="AK43" i="82"/>
  <c r="AL43" i="82"/>
  <c r="AM43" i="82"/>
  <c r="AN43" i="82"/>
  <c r="AO43" i="82"/>
  <c r="AP43" i="82"/>
  <c r="AQ43" i="82"/>
  <c r="AR43" i="82"/>
  <c r="AS43" i="82"/>
  <c r="AT43" i="82"/>
  <c r="AU43" i="82"/>
  <c r="AV43" i="82"/>
  <c r="AW43" i="82"/>
  <c r="AX43" i="82"/>
  <c r="AY43" i="82"/>
  <c r="AZ43" i="82"/>
  <c r="B44" i="82"/>
  <c r="C44" i="82"/>
  <c r="D44" i="82"/>
  <c r="E44" i="82"/>
  <c r="F44" i="82"/>
  <c r="G44" i="82"/>
  <c r="H44" i="82"/>
  <c r="I44" i="82"/>
  <c r="J44" i="82"/>
  <c r="K44" i="82"/>
  <c r="L44" i="82"/>
  <c r="M44" i="82"/>
  <c r="N44" i="82"/>
  <c r="O44" i="82"/>
  <c r="P44" i="82"/>
  <c r="Q44" i="82"/>
  <c r="R44" i="82"/>
  <c r="S44" i="82"/>
  <c r="T44" i="82"/>
  <c r="U44" i="82"/>
  <c r="V44" i="82"/>
  <c r="W44" i="82"/>
  <c r="X44" i="82"/>
  <c r="Y44" i="82"/>
  <c r="Z44" i="82"/>
  <c r="AA44" i="82"/>
  <c r="AB44" i="82"/>
  <c r="AC44" i="82"/>
  <c r="AD44" i="82"/>
  <c r="AE44" i="82"/>
  <c r="AF44" i="82"/>
  <c r="AG44" i="82"/>
  <c r="AH44" i="82"/>
  <c r="AI44" i="82"/>
  <c r="AJ44" i="82"/>
  <c r="AK44" i="82"/>
  <c r="AL44" i="82"/>
  <c r="AM44" i="82"/>
  <c r="AN44" i="82"/>
  <c r="AO44" i="82"/>
  <c r="AP44" i="82"/>
  <c r="AQ44" i="82"/>
  <c r="AR44" i="82"/>
  <c r="AS44" i="82"/>
  <c r="AT44" i="82"/>
  <c r="AU44" i="82"/>
  <c r="AV44" i="82"/>
  <c r="AW44" i="82"/>
  <c r="AX44" i="82"/>
  <c r="AY44" i="82"/>
  <c r="AZ44" i="82"/>
  <c r="B45" i="82"/>
  <c r="C45" i="82"/>
  <c r="D45" i="82"/>
  <c r="E45" i="82"/>
  <c r="F45" i="82"/>
  <c r="G45" i="82"/>
  <c r="H45" i="82"/>
  <c r="I45" i="82"/>
  <c r="J45" i="82"/>
  <c r="K45" i="82"/>
  <c r="L45" i="82"/>
  <c r="M45" i="82"/>
  <c r="N45" i="82"/>
  <c r="O45" i="82"/>
  <c r="P45" i="82"/>
  <c r="Q45" i="82"/>
  <c r="R45" i="82"/>
  <c r="S45" i="82"/>
  <c r="T45" i="82"/>
  <c r="U45" i="82"/>
  <c r="V45" i="82"/>
  <c r="W45" i="82"/>
  <c r="X45" i="82"/>
  <c r="Y45" i="82"/>
  <c r="Z45" i="82"/>
  <c r="AA45" i="82"/>
  <c r="AB45" i="82"/>
  <c r="AC45" i="82"/>
  <c r="AD45" i="82"/>
  <c r="AE45" i="82"/>
  <c r="AF45" i="82"/>
  <c r="AG45" i="82"/>
  <c r="AH45" i="82"/>
  <c r="AI45" i="82"/>
  <c r="AJ45" i="82"/>
  <c r="AK45" i="82"/>
  <c r="AL45" i="82"/>
  <c r="AM45" i="82"/>
  <c r="AN45" i="82"/>
  <c r="AO45" i="82"/>
  <c r="AP45" i="82"/>
  <c r="AQ45" i="82"/>
  <c r="AR45" i="82"/>
  <c r="AS45" i="82"/>
  <c r="AT45" i="82"/>
  <c r="AU45" i="82"/>
  <c r="AV45" i="82"/>
  <c r="AW45" i="82"/>
  <c r="AX45" i="82"/>
  <c r="AY45" i="82"/>
  <c r="AZ45" i="82"/>
  <c r="B46" i="82"/>
  <c r="C46" i="82"/>
  <c r="D46" i="82"/>
  <c r="E46" i="82"/>
  <c r="F46" i="82"/>
  <c r="G46" i="82"/>
  <c r="H46" i="82"/>
  <c r="I46" i="82"/>
  <c r="J46" i="82"/>
  <c r="K46" i="82"/>
  <c r="L46" i="82"/>
  <c r="M46" i="82"/>
  <c r="N46" i="82"/>
  <c r="O46" i="82"/>
  <c r="P46" i="82"/>
  <c r="Q46" i="82"/>
  <c r="R46" i="82"/>
  <c r="S46" i="82"/>
  <c r="T46" i="82"/>
  <c r="U46" i="82"/>
  <c r="V46" i="82"/>
  <c r="W46" i="82"/>
  <c r="X46" i="82"/>
  <c r="Y46" i="82"/>
  <c r="Z46" i="82"/>
  <c r="AA46" i="82"/>
  <c r="AB46" i="82"/>
  <c r="AC46" i="82"/>
  <c r="AD46" i="82"/>
  <c r="AE46" i="82"/>
  <c r="AF46" i="82"/>
  <c r="AG46" i="82"/>
  <c r="AH46" i="82"/>
  <c r="AI46" i="82"/>
  <c r="AJ46" i="82"/>
  <c r="AK46" i="82"/>
  <c r="AL46" i="82"/>
  <c r="AM46" i="82"/>
  <c r="AN46" i="82"/>
  <c r="AO46" i="82"/>
  <c r="AP46" i="82"/>
  <c r="AQ46" i="82"/>
  <c r="AR46" i="82"/>
  <c r="AS46" i="82"/>
  <c r="AT46" i="82"/>
  <c r="AU46" i="82"/>
  <c r="AV46" i="82"/>
  <c r="AW46" i="82"/>
  <c r="AX46" i="82"/>
  <c r="AY46" i="82"/>
  <c r="AZ46" i="82"/>
  <c r="B47" i="82"/>
  <c r="C47" i="82"/>
  <c r="D47" i="82"/>
  <c r="E47" i="82"/>
  <c r="F47" i="82"/>
  <c r="G47" i="82"/>
  <c r="H47" i="82"/>
  <c r="I47" i="82"/>
  <c r="J47" i="82"/>
  <c r="K47" i="82"/>
  <c r="L47" i="82"/>
  <c r="M47" i="82"/>
  <c r="N47" i="82"/>
  <c r="O47" i="82"/>
  <c r="P47" i="82"/>
  <c r="Q47" i="82"/>
  <c r="R47" i="82"/>
  <c r="S47" i="82"/>
  <c r="T47" i="82"/>
  <c r="U47" i="82"/>
  <c r="V47" i="82"/>
  <c r="W47" i="82"/>
  <c r="X47" i="82"/>
  <c r="Y47" i="82"/>
  <c r="Z47" i="82"/>
  <c r="AA47" i="82"/>
  <c r="AB47" i="82"/>
  <c r="AC47" i="82"/>
  <c r="AD47" i="82"/>
  <c r="AE47" i="82"/>
  <c r="AF47" i="82"/>
  <c r="AG47" i="82"/>
  <c r="AH47" i="82"/>
  <c r="AI47" i="82"/>
  <c r="AJ47" i="82"/>
  <c r="AK47" i="82"/>
  <c r="AL47" i="82"/>
  <c r="AM47" i="82"/>
  <c r="AN47" i="82"/>
  <c r="AO47" i="82"/>
  <c r="AP47" i="82"/>
  <c r="AQ47" i="82"/>
  <c r="AR47" i="82"/>
  <c r="AS47" i="82"/>
  <c r="AT47" i="82"/>
  <c r="AU47" i="82"/>
  <c r="AV47" i="82"/>
  <c r="AW47" i="82"/>
  <c r="AX47" i="82"/>
  <c r="AY47" i="82"/>
  <c r="AZ47" i="82"/>
  <c r="B48" i="82"/>
  <c r="C48" i="82"/>
  <c r="D48" i="82"/>
  <c r="E48" i="82"/>
  <c r="F48" i="82"/>
  <c r="G48" i="82"/>
  <c r="H48" i="82"/>
  <c r="I48" i="82"/>
  <c r="J48" i="82"/>
  <c r="K48" i="82"/>
  <c r="L48" i="82"/>
  <c r="M48" i="82"/>
  <c r="N48" i="82"/>
  <c r="O48" i="82"/>
  <c r="P48" i="82"/>
  <c r="Q48" i="82"/>
  <c r="R48" i="82"/>
  <c r="S48" i="82"/>
  <c r="T48" i="82"/>
  <c r="U48" i="82"/>
  <c r="V48" i="82"/>
  <c r="W48" i="82"/>
  <c r="X48" i="82"/>
  <c r="Y48" i="82"/>
  <c r="Z48" i="82"/>
  <c r="AA48" i="82"/>
  <c r="AB48" i="82"/>
  <c r="AC48" i="82"/>
  <c r="AD48" i="82"/>
  <c r="AE48" i="82"/>
  <c r="AF48" i="82"/>
  <c r="AG48" i="82"/>
  <c r="AH48" i="82"/>
  <c r="AI48" i="82"/>
  <c r="AJ48" i="82"/>
  <c r="AK48" i="82"/>
  <c r="AL48" i="82"/>
  <c r="AM48" i="82"/>
  <c r="AN48" i="82"/>
  <c r="AO48" i="82"/>
  <c r="AP48" i="82"/>
  <c r="AQ48" i="82"/>
  <c r="AR48" i="82"/>
  <c r="AS48" i="82"/>
  <c r="AT48" i="82"/>
  <c r="AU48" i="82"/>
  <c r="AV48" i="82"/>
  <c r="AW48" i="82"/>
  <c r="AX48" i="82"/>
  <c r="AY48" i="82"/>
  <c r="AZ48" i="82"/>
  <c r="B49" i="82"/>
  <c r="C49" i="82"/>
  <c r="D49" i="82"/>
  <c r="E49" i="82"/>
  <c r="F49" i="82"/>
  <c r="G49" i="82"/>
  <c r="H49" i="82"/>
  <c r="I49" i="82"/>
  <c r="J49" i="82"/>
  <c r="K49" i="82"/>
  <c r="L49" i="82"/>
  <c r="M49" i="82"/>
  <c r="N49" i="82"/>
  <c r="O49" i="82"/>
  <c r="P49" i="82"/>
  <c r="Q49" i="82"/>
  <c r="R49" i="82"/>
  <c r="S49" i="82"/>
  <c r="T49" i="82"/>
  <c r="U49" i="82"/>
  <c r="V49" i="82"/>
  <c r="W49" i="82"/>
  <c r="X49" i="82"/>
  <c r="Y49" i="82"/>
  <c r="Z49" i="82"/>
  <c r="AA49" i="82"/>
  <c r="AB49" i="82"/>
  <c r="AC49" i="82"/>
  <c r="AD49" i="82"/>
  <c r="AE49" i="82"/>
  <c r="AF49" i="82"/>
  <c r="AG49" i="82"/>
  <c r="AH49" i="82"/>
  <c r="AI49" i="82"/>
  <c r="AJ49" i="82"/>
  <c r="AK49" i="82"/>
  <c r="AL49" i="82"/>
  <c r="AM49" i="82"/>
  <c r="AN49" i="82"/>
  <c r="AO49" i="82"/>
  <c r="AP49" i="82"/>
  <c r="AQ49" i="82"/>
  <c r="AR49" i="82"/>
  <c r="AS49" i="82"/>
  <c r="AT49" i="82"/>
  <c r="AU49" i="82"/>
  <c r="AV49" i="82"/>
  <c r="AW49" i="82"/>
  <c r="AX49" i="82"/>
  <c r="AY49" i="82"/>
  <c r="AZ49" i="82"/>
  <c r="B50" i="82"/>
  <c r="C50" i="82"/>
  <c r="D50" i="82"/>
  <c r="E50" i="82"/>
  <c r="F50" i="82"/>
  <c r="G50" i="82"/>
  <c r="H50" i="82"/>
  <c r="I50" i="82"/>
  <c r="J50" i="82"/>
  <c r="K50" i="82"/>
  <c r="L50" i="82"/>
  <c r="M50" i="82"/>
  <c r="N50" i="82"/>
  <c r="O50" i="82"/>
  <c r="P50" i="82"/>
  <c r="Q50" i="82"/>
  <c r="R50" i="82"/>
  <c r="S50" i="82"/>
  <c r="T50" i="82"/>
  <c r="U50" i="82"/>
  <c r="V50" i="82"/>
  <c r="W50" i="82"/>
  <c r="X50" i="82"/>
  <c r="Y50" i="82"/>
  <c r="Z50" i="82"/>
  <c r="AA50" i="82"/>
  <c r="AB50" i="82"/>
  <c r="AC50" i="82"/>
  <c r="AD50" i="82"/>
  <c r="AE50" i="82"/>
  <c r="AF50" i="82"/>
  <c r="AG50" i="82"/>
  <c r="AH50" i="82"/>
  <c r="AI50" i="82"/>
  <c r="AJ50" i="82"/>
  <c r="AK50" i="82"/>
  <c r="AL50" i="82"/>
  <c r="AM50" i="82"/>
  <c r="AN50" i="82"/>
  <c r="AO50" i="82"/>
  <c r="AP50" i="82"/>
  <c r="AQ50" i="82"/>
  <c r="AR50" i="82"/>
  <c r="AS50" i="82"/>
  <c r="AT50" i="82"/>
  <c r="AU50" i="82"/>
  <c r="AV50" i="82"/>
  <c r="AW50" i="82"/>
  <c r="AX50" i="82"/>
  <c r="AY50" i="82"/>
  <c r="AZ50" i="82"/>
  <c r="B51" i="82"/>
  <c r="C51" i="82"/>
  <c r="D51" i="82"/>
  <c r="E51" i="82"/>
  <c r="F51" i="82"/>
  <c r="G51" i="82"/>
  <c r="H51" i="82"/>
  <c r="I51" i="82"/>
  <c r="J51" i="82"/>
  <c r="K51" i="82"/>
  <c r="L51" i="82"/>
  <c r="M51" i="82"/>
  <c r="N51" i="82"/>
  <c r="O51" i="82"/>
  <c r="P51" i="82"/>
  <c r="Q51" i="82"/>
  <c r="R51" i="82"/>
  <c r="S51" i="82"/>
  <c r="T51" i="82"/>
  <c r="U51" i="82"/>
  <c r="V51" i="82"/>
  <c r="W51" i="82"/>
  <c r="X51" i="82"/>
  <c r="Y51" i="82"/>
  <c r="Z51" i="82"/>
  <c r="AA51" i="82"/>
  <c r="AB51" i="82"/>
  <c r="AC51" i="82"/>
  <c r="AD51" i="82"/>
  <c r="AE51" i="82"/>
  <c r="AF51" i="82"/>
  <c r="AG51" i="82"/>
  <c r="AH51" i="82"/>
  <c r="AI51" i="82"/>
  <c r="AJ51" i="82"/>
  <c r="AK51" i="82"/>
  <c r="AL51" i="82"/>
  <c r="AM51" i="82"/>
  <c r="AN51" i="82"/>
  <c r="AO51" i="82"/>
  <c r="AP51" i="82"/>
  <c r="AQ51" i="82"/>
  <c r="AR51" i="82"/>
  <c r="AS51" i="82"/>
  <c r="AT51" i="82"/>
  <c r="AU51" i="82"/>
  <c r="AV51" i="82"/>
  <c r="AW51" i="82"/>
  <c r="AX51" i="82"/>
  <c r="AY51" i="82"/>
  <c r="AZ51" i="82"/>
  <c r="B52" i="82"/>
  <c r="C52" i="82"/>
  <c r="D52" i="82"/>
  <c r="E52" i="82"/>
  <c r="F52" i="82"/>
  <c r="G52" i="82"/>
  <c r="H52" i="82"/>
  <c r="I52" i="82"/>
  <c r="J52" i="82"/>
  <c r="K52" i="82"/>
  <c r="L52" i="82"/>
  <c r="M52" i="82"/>
  <c r="N52" i="82"/>
  <c r="O52" i="82"/>
  <c r="P52" i="82"/>
  <c r="Q52" i="82"/>
  <c r="R52" i="82"/>
  <c r="S52" i="82"/>
  <c r="T52" i="82"/>
  <c r="U52" i="82"/>
  <c r="V52" i="82"/>
  <c r="W52" i="82"/>
  <c r="X52" i="82"/>
  <c r="Y52" i="82"/>
  <c r="Z52" i="82"/>
  <c r="AA52" i="82"/>
  <c r="AB52" i="82"/>
  <c r="AC52" i="82"/>
  <c r="AD52" i="82"/>
  <c r="AE52" i="82"/>
  <c r="AF52" i="82"/>
  <c r="AG52" i="82"/>
  <c r="AH52" i="82"/>
  <c r="AI52" i="82"/>
  <c r="AJ52" i="82"/>
  <c r="AK52" i="82"/>
  <c r="AL52" i="82"/>
  <c r="AM52" i="82"/>
  <c r="AN52" i="82"/>
  <c r="AO52" i="82"/>
  <c r="AP52" i="82"/>
  <c r="AQ52" i="82"/>
  <c r="AR52" i="82"/>
  <c r="AS52" i="82"/>
  <c r="AT52" i="82"/>
  <c r="AU52" i="82"/>
  <c r="AV52" i="82"/>
  <c r="AW52" i="82"/>
  <c r="AX52" i="82"/>
  <c r="AY52" i="82"/>
  <c r="AZ52" i="82"/>
  <c r="B53" i="82"/>
  <c r="C53" i="82"/>
  <c r="D53" i="82"/>
  <c r="E53" i="82"/>
  <c r="F53" i="82"/>
  <c r="G53" i="82"/>
  <c r="H53" i="82"/>
  <c r="I53" i="82"/>
  <c r="J53" i="82"/>
  <c r="K53" i="82"/>
  <c r="L53" i="82"/>
  <c r="M53" i="82"/>
  <c r="N53" i="82"/>
  <c r="O53" i="82"/>
  <c r="P53" i="82"/>
  <c r="Q53" i="82"/>
  <c r="R53" i="82"/>
  <c r="S53" i="82"/>
  <c r="T53" i="82"/>
  <c r="U53" i="82"/>
  <c r="V53" i="82"/>
  <c r="W53" i="82"/>
  <c r="X53" i="82"/>
  <c r="Y53" i="82"/>
  <c r="Z53" i="82"/>
  <c r="AA53" i="82"/>
  <c r="AB53" i="82"/>
  <c r="AC53" i="82"/>
  <c r="AD53" i="82"/>
  <c r="AE53" i="82"/>
  <c r="AF53" i="82"/>
  <c r="AG53" i="82"/>
  <c r="AH53" i="82"/>
  <c r="AI53" i="82"/>
  <c r="AJ53" i="82"/>
  <c r="AK53" i="82"/>
  <c r="AL53" i="82"/>
  <c r="AM53" i="82"/>
  <c r="AN53" i="82"/>
  <c r="AO53" i="82"/>
  <c r="AP53" i="82"/>
  <c r="AQ53" i="82"/>
  <c r="AR53" i="82"/>
  <c r="AS53" i="82"/>
  <c r="AT53" i="82"/>
  <c r="AU53" i="82"/>
  <c r="AV53" i="82"/>
  <c r="AW53" i="82"/>
  <c r="AX53" i="82"/>
  <c r="AY53" i="82"/>
  <c r="AZ53" i="82"/>
  <c r="B54" i="82"/>
  <c r="C54" i="82"/>
  <c r="D54" i="82"/>
  <c r="E54" i="82"/>
  <c r="F54" i="82"/>
  <c r="G54" i="82"/>
  <c r="H54" i="82"/>
  <c r="I54" i="82"/>
  <c r="J54" i="82"/>
  <c r="K54" i="82"/>
  <c r="L54" i="82"/>
  <c r="M54" i="82"/>
  <c r="N54" i="82"/>
  <c r="O54" i="82"/>
  <c r="P54" i="82"/>
  <c r="Q54" i="82"/>
  <c r="R54" i="82"/>
  <c r="S54" i="82"/>
  <c r="T54" i="82"/>
  <c r="U54" i="82"/>
  <c r="V54" i="82"/>
  <c r="W54" i="82"/>
  <c r="X54" i="82"/>
  <c r="Y54" i="82"/>
  <c r="Z54" i="82"/>
  <c r="AA54" i="82"/>
  <c r="AB54" i="82"/>
  <c r="AC54" i="82"/>
  <c r="AD54" i="82"/>
  <c r="AE54" i="82"/>
  <c r="AF54" i="82"/>
  <c r="AG54" i="82"/>
  <c r="AH54" i="82"/>
  <c r="AI54" i="82"/>
  <c r="AJ54" i="82"/>
  <c r="AK54" i="82"/>
  <c r="AL54" i="82"/>
  <c r="AM54" i="82"/>
  <c r="AN54" i="82"/>
  <c r="AO54" i="82"/>
  <c r="AP54" i="82"/>
  <c r="AQ54" i="82"/>
  <c r="AR54" i="82"/>
  <c r="AS54" i="82"/>
  <c r="AT54" i="82"/>
  <c r="AU54" i="82"/>
  <c r="AV54" i="82"/>
  <c r="AW54" i="82"/>
  <c r="AX54" i="82"/>
  <c r="AY54" i="82"/>
  <c r="AZ54" i="82"/>
  <c r="B55" i="82"/>
  <c r="C55" i="82"/>
  <c r="D55" i="82"/>
  <c r="E55" i="82"/>
  <c r="F55" i="82"/>
  <c r="G55" i="82"/>
  <c r="H55" i="82"/>
  <c r="I55" i="82"/>
  <c r="J55" i="82"/>
  <c r="K55" i="82"/>
  <c r="L55" i="82"/>
  <c r="M55" i="82"/>
  <c r="N55" i="82"/>
  <c r="O55" i="82"/>
  <c r="P55" i="82"/>
  <c r="Q55" i="82"/>
  <c r="R55" i="82"/>
  <c r="S55" i="82"/>
  <c r="T55" i="82"/>
  <c r="U55" i="82"/>
  <c r="V55" i="82"/>
  <c r="W55" i="82"/>
  <c r="X55" i="82"/>
  <c r="Y55" i="82"/>
  <c r="Z55" i="82"/>
  <c r="AA55" i="82"/>
  <c r="AB55" i="82"/>
  <c r="AC55" i="82"/>
  <c r="AD55" i="82"/>
  <c r="AE55" i="82"/>
  <c r="AF55" i="82"/>
  <c r="AG55" i="82"/>
  <c r="AH55" i="82"/>
  <c r="AI55" i="82"/>
  <c r="AJ55" i="82"/>
  <c r="AK55" i="82"/>
  <c r="AL55" i="82"/>
  <c r="AM55" i="82"/>
  <c r="AN55" i="82"/>
  <c r="AO55" i="82"/>
  <c r="AP55" i="82"/>
  <c r="AQ55" i="82"/>
  <c r="AR55" i="82"/>
  <c r="AS55" i="82"/>
  <c r="AT55" i="82"/>
  <c r="AU55" i="82"/>
  <c r="AV55" i="82"/>
  <c r="AW55" i="82"/>
  <c r="AX55" i="82"/>
  <c r="AY55" i="82"/>
  <c r="AZ55" i="82"/>
  <c r="B56" i="82"/>
  <c r="C56" i="82"/>
  <c r="D56" i="82"/>
  <c r="E56" i="82"/>
  <c r="F56" i="82"/>
  <c r="G56" i="82"/>
  <c r="H56" i="82"/>
  <c r="I56" i="82"/>
  <c r="J56" i="82"/>
  <c r="K56" i="82"/>
  <c r="L56" i="82"/>
  <c r="M56" i="82"/>
  <c r="N56" i="82"/>
  <c r="O56" i="82"/>
  <c r="P56" i="82"/>
  <c r="Q56" i="82"/>
  <c r="R56" i="82"/>
  <c r="S56" i="82"/>
  <c r="T56" i="82"/>
  <c r="U56" i="82"/>
  <c r="V56" i="82"/>
  <c r="W56" i="82"/>
  <c r="X56" i="82"/>
  <c r="Y56" i="82"/>
  <c r="Z56" i="82"/>
  <c r="AA56" i="82"/>
  <c r="AB56" i="82"/>
  <c r="AC56" i="82"/>
  <c r="AD56" i="82"/>
  <c r="AE56" i="82"/>
  <c r="AF56" i="82"/>
  <c r="AG56" i="82"/>
  <c r="AH56" i="82"/>
  <c r="AI56" i="82"/>
  <c r="AJ56" i="82"/>
  <c r="AK56" i="82"/>
  <c r="AL56" i="82"/>
  <c r="AM56" i="82"/>
  <c r="AN56" i="82"/>
  <c r="AO56" i="82"/>
  <c r="AP56" i="82"/>
  <c r="AQ56" i="82"/>
  <c r="AR56" i="82"/>
  <c r="AS56" i="82"/>
  <c r="AT56" i="82"/>
  <c r="AU56" i="82"/>
  <c r="AV56" i="82"/>
  <c r="AW56" i="82"/>
  <c r="AX56" i="82"/>
  <c r="AY56" i="82"/>
  <c r="AZ56" i="82"/>
  <c r="B57" i="82"/>
  <c r="C57" i="82"/>
  <c r="D57" i="82"/>
  <c r="E57" i="82"/>
  <c r="F57" i="82"/>
  <c r="G57" i="82"/>
  <c r="H57" i="82"/>
  <c r="I57" i="82"/>
  <c r="J57" i="82"/>
  <c r="K57" i="82"/>
  <c r="L57" i="82"/>
  <c r="M57" i="82"/>
  <c r="N57" i="82"/>
  <c r="O57" i="82"/>
  <c r="P57" i="82"/>
  <c r="Q57" i="82"/>
  <c r="R57" i="82"/>
  <c r="S57" i="82"/>
  <c r="T57" i="82"/>
  <c r="U57" i="82"/>
  <c r="V57" i="82"/>
  <c r="W57" i="82"/>
  <c r="X57" i="82"/>
  <c r="Y57" i="82"/>
  <c r="Z57" i="82"/>
  <c r="AA57" i="82"/>
  <c r="AB57" i="82"/>
  <c r="AC57" i="82"/>
  <c r="AD57" i="82"/>
  <c r="AE57" i="82"/>
  <c r="AF57" i="82"/>
  <c r="AG57" i="82"/>
  <c r="AH57" i="82"/>
  <c r="AI57" i="82"/>
  <c r="AJ57" i="82"/>
  <c r="AK57" i="82"/>
  <c r="AL57" i="82"/>
  <c r="AM57" i="82"/>
  <c r="AN57" i="82"/>
  <c r="AO57" i="82"/>
  <c r="AP57" i="82"/>
  <c r="AQ57" i="82"/>
  <c r="AR57" i="82"/>
  <c r="AS57" i="82"/>
  <c r="AT57" i="82"/>
  <c r="AU57" i="82"/>
  <c r="AV57" i="82"/>
  <c r="AW57" i="82"/>
  <c r="AX57" i="82"/>
  <c r="AY57" i="82"/>
  <c r="AZ57" i="82"/>
  <c r="B58" i="82"/>
  <c r="C58" i="82"/>
  <c r="D58" i="82"/>
  <c r="E58" i="82"/>
  <c r="F58" i="82"/>
  <c r="G58" i="82"/>
  <c r="H58" i="82"/>
  <c r="I58" i="82"/>
  <c r="J58" i="82"/>
  <c r="K58" i="82"/>
  <c r="L58" i="82"/>
  <c r="M58" i="82"/>
  <c r="N58" i="82"/>
  <c r="O58" i="82"/>
  <c r="P58" i="82"/>
  <c r="Q58" i="82"/>
  <c r="R58" i="82"/>
  <c r="S58" i="82"/>
  <c r="T58" i="82"/>
  <c r="U58" i="82"/>
  <c r="V58" i="82"/>
  <c r="W58" i="82"/>
  <c r="X58" i="82"/>
  <c r="Y58" i="82"/>
  <c r="Z58" i="82"/>
  <c r="AA58" i="82"/>
  <c r="AB58" i="82"/>
  <c r="AC58" i="82"/>
  <c r="AD58" i="82"/>
  <c r="AE58" i="82"/>
  <c r="AF58" i="82"/>
  <c r="AG58" i="82"/>
  <c r="AH58" i="82"/>
  <c r="AI58" i="82"/>
  <c r="AJ58" i="82"/>
  <c r="AK58" i="82"/>
  <c r="AL58" i="82"/>
  <c r="AM58" i="82"/>
  <c r="AN58" i="82"/>
  <c r="AO58" i="82"/>
  <c r="AP58" i="82"/>
  <c r="AQ58" i="82"/>
  <c r="AR58" i="82"/>
  <c r="AS58" i="82"/>
  <c r="AT58" i="82"/>
  <c r="AU58" i="82"/>
  <c r="AV58" i="82"/>
  <c r="AW58" i="82"/>
  <c r="AX58" i="82"/>
  <c r="AY58" i="82"/>
  <c r="AZ58" i="82"/>
  <c r="B59" i="82"/>
  <c r="C59" i="82"/>
  <c r="D59" i="82"/>
  <c r="E59" i="82"/>
  <c r="F59" i="82"/>
  <c r="G59" i="82"/>
  <c r="H59" i="82"/>
  <c r="I59" i="82"/>
  <c r="J59" i="82"/>
  <c r="K59" i="82"/>
  <c r="L59" i="82"/>
  <c r="M59" i="82"/>
  <c r="N59" i="82"/>
  <c r="O59" i="82"/>
  <c r="P59" i="82"/>
  <c r="Q59" i="82"/>
  <c r="R59" i="82"/>
  <c r="S59" i="82"/>
  <c r="T59" i="82"/>
  <c r="U59" i="82"/>
  <c r="V59" i="82"/>
  <c r="W59" i="82"/>
  <c r="X59" i="82"/>
  <c r="Y59" i="82"/>
  <c r="Z59" i="82"/>
  <c r="AA59" i="82"/>
  <c r="AB59" i="82"/>
  <c r="AC59" i="82"/>
  <c r="AD59" i="82"/>
  <c r="AE59" i="82"/>
  <c r="AF59" i="82"/>
  <c r="AG59" i="82"/>
  <c r="AH59" i="82"/>
  <c r="AI59" i="82"/>
  <c r="AJ59" i="82"/>
  <c r="AK59" i="82"/>
  <c r="AL59" i="82"/>
  <c r="AM59" i="82"/>
  <c r="AN59" i="82"/>
  <c r="AO59" i="82"/>
  <c r="AP59" i="82"/>
  <c r="AQ59" i="82"/>
  <c r="AR59" i="82"/>
  <c r="AS59" i="82"/>
  <c r="AT59" i="82"/>
  <c r="AU59" i="82"/>
  <c r="AV59" i="82"/>
  <c r="AW59" i="82"/>
  <c r="AX59" i="82"/>
  <c r="AY59" i="82"/>
  <c r="AZ59" i="82"/>
  <c r="B60" i="82"/>
  <c r="C60" i="82"/>
  <c r="D60" i="82"/>
  <c r="E60" i="82"/>
  <c r="F60" i="82"/>
  <c r="G60" i="82"/>
  <c r="H60" i="82"/>
  <c r="I60" i="82"/>
  <c r="J60" i="82"/>
  <c r="K60" i="82"/>
  <c r="L60" i="82"/>
  <c r="M60" i="82"/>
  <c r="N60" i="82"/>
  <c r="O60" i="82"/>
  <c r="P60" i="82"/>
  <c r="Q60" i="82"/>
  <c r="R60" i="82"/>
  <c r="S60" i="82"/>
  <c r="T60" i="82"/>
  <c r="U60" i="82"/>
  <c r="V60" i="82"/>
  <c r="W60" i="82"/>
  <c r="X60" i="82"/>
  <c r="Y60" i="82"/>
  <c r="Z60" i="82"/>
  <c r="AA60" i="82"/>
  <c r="AB60" i="82"/>
  <c r="AC60" i="82"/>
  <c r="AD60" i="82"/>
  <c r="AE60" i="82"/>
  <c r="AF60" i="82"/>
  <c r="AG60" i="82"/>
  <c r="AH60" i="82"/>
  <c r="AI60" i="82"/>
  <c r="AJ60" i="82"/>
  <c r="AK60" i="82"/>
  <c r="AL60" i="82"/>
  <c r="AM60" i="82"/>
  <c r="AN60" i="82"/>
  <c r="AO60" i="82"/>
  <c r="AP60" i="82"/>
  <c r="AQ60" i="82"/>
  <c r="AR60" i="82"/>
  <c r="AS60" i="82"/>
  <c r="AT60" i="82"/>
  <c r="AU60" i="82"/>
  <c r="AV60" i="82"/>
  <c r="AW60" i="82"/>
  <c r="AX60" i="82"/>
  <c r="AY60" i="82"/>
  <c r="AZ60" i="82"/>
  <c r="B61" i="82"/>
  <c r="C61" i="82"/>
  <c r="D61" i="82"/>
  <c r="E61" i="82"/>
  <c r="F61" i="82"/>
  <c r="G61" i="82"/>
  <c r="H61" i="82"/>
  <c r="I61" i="82"/>
  <c r="J61" i="82"/>
  <c r="K61" i="82"/>
  <c r="L61" i="82"/>
  <c r="M61" i="82"/>
  <c r="N61" i="82"/>
  <c r="O61" i="82"/>
  <c r="P61" i="82"/>
  <c r="Q61" i="82"/>
  <c r="R61" i="82"/>
  <c r="S61" i="82"/>
  <c r="T61" i="82"/>
  <c r="U61" i="82"/>
  <c r="V61" i="82"/>
  <c r="W61" i="82"/>
  <c r="X61" i="82"/>
  <c r="Y61" i="82"/>
  <c r="Z61" i="82"/>
  <c r="AA61" i="82"/>
  <c r="AB61" i="82"/>
  <c r="AC61" i="82"/>
  <c r="AD61" i="82"/>
  <c r="AE61" i="82"/>
  <c r="AF61" i="82"/>
  <c r="AG61" i="82"/>
  <c r="AH61" i="82"/>
  <c r="AI61" i="82"/>
  <c r="AJ61" i="82"/>
  <c r="AK61" i="82"/>
  <c r="AL61" i="82"/>
  <c r="AM61" i="82"/>
  <c r="AN61" i="82"/>
  <c r="AO61" i="82"/>
  <c r="AP61" i="82"/>
  <c r="AQ61" i="82"/>
  <c r="AR61" i="82"/>
  <c r="AS61" i="82"/>
  <c r="AT61" i="82"/>
  <c r="AU61" i="82"/>
  <c r="AV61" i="82"/>
  <c r="AW61" i="82"/>
  <c r="AX61" i="82"/>
  <c r="AY61" i="82"/>
  <c r="AZ61" i="82"/>
  <c r="B62" i="82"/>
  <c r="C62" i="82"/>
  <c r="D62" i="82"/>
  <c r="E62" i="82"/>
  <c r="F62" i="82"/>
  <c r="G62" i="82"/>
  <c r="H62" i="82"/>
  <c r="I62" i="82"/>
  <c r="J62" i="82"/>
  <c r="K62" i="82"/>
  <c r="L62" i="82"/>
  <c r="M62" i="82"/>
  <c r="N62" i="82"/>
  <c r="O62" i="82"/>
  <c r="P62" i="82"/>
  <c r="Q62" i="82"/>
  <c r="R62" i="82"/>
  <c r="S62" i="82"/>
  <c r="T62" i="82"/>
  <c r="U62" i="82"/>
  <c r="V62" i="82"/>
  <c r="W62" i="82"/>
  <c r="X62" i="82"/>
  <c r="Y62" i="82"/>
  <c r="Z62" i="82"/>
  <c r="AA62" i="82"/>
  <c r="AB62" i="82"/>
  <c r="AC62" i="82"/>
  <c r="AD62" i="82"/>
  <c r="AE62" i="82"/>
  <c r="AF62" i="82"/>
  <c r="AG62" i="82"/>
  <c r="AH62" i="82"/>
  <c r="AI62" i="82"/>
  <c r="AJ62" i="82"/>
  <c r="AK62" i="82"/>
  <c r="AL62" i="82"/>
  <c r="AM62" i="82"/>
  <c r="AN62" i="82"/>
  <c r="AO62" i="82"/>
  <c r="AP62" i="82"/>
  <c r="AQ62" i="82"/>
  <c r="AR62" i="82"/>
  <c r="AS62" i="82"/>
  <c r="AT62" i="82"/>
  <c r="AU62" i="82"/>
  <c r="AV62" i="82"/>
  <c r="AW62" i="82"/>
  <c r="AX62" i="82"/>
  <c r="AY62" i="82"/>
  <c r="AZ62" i="82"/>
  <c r="B63" i="82"/>
  <c r="C63" i="82"/>
  <c r="D63" i="82"/>
  <c r="E63" i="82"/>
  <c r="F63" i="82"/>
  <c r="G63" i="82"/>
  <c r="H63" i="82"/>
  <c r="I63" i="82"/>
  <c r="J63" i="82"/>
  <c r="K63" i="82"/>
  <c r="L63" i="82"/>
  <c r="M63" i="82"/>
  <c r="N63" i="82"/>
  <c r="O63" i="82"/>
  <c r="P63" i="82"/>
  <c r="Q63" i="82"/>
  <c r="R63" i="82"/>
  <c r="S63" i="82"/>
  <c r="T63" i="82"/>
  <c r="U63" i="82"/>
  <c r="V63" i="82"/>
  <c r="W63" i="82"/>
  <c r="X63" i="82"/>
  <c r="Y63" i="82"/>
  <c r="Z63" i="82"/>
  <c r="AA63" i="82"/>
  <c r="AB63" i="82"/>
  <c r="AC63" i="82"/>
  <c r="AD63" i="82"/>
  <c r="AE63" i="82"/>
  <c r="AF63" i="82"/>
  <c r="AG63" i="82"/>
  <c r="AH63" i="82"/>
  <c r="AI63" i="82"/>
  <c r="AJ63" i="82"/>
  <c r="AK63" i="82"/>
  <c r="AL63" i="82"/>
  <c r="AM63" i="82"/>
  <c r="AN63" i="82"/>
  <c r="AO63" i="82"/>
  <c r="AP63" i="82"/>
  <c r="AQ63" i="82"/>
  <c r="AR63" i="82"/>
  <c r="AS63" i="82"/>
  <c r="AT63" i="82"/>
  <c r="AU63" i="82"/>
  <c r="AV63" i="82"/>
  <c r="AW63" i="82"/>
  <c r="AX63" i="82"/>
  <c r="AY63" i="82"/>
  <c r="AZ63" i="82"/>
  <c r="B64" i="82"/>
  <c r="C64" i="82"/>
  <c r="D64" i="82"/>
  <c r="E64" i="82"/>
  <c r="F64" i="82"/>
  <c r="G64" i="82"/>
  <c r="H64" i="82"/>
  <c r="I64" i="82"/>
  <c r="J64" i="82"/>
  <c r="K64" i="82"/>
  <c r="L64" i="82"/>
  <c r="M64" i="82"/>
  <c r="N64" i="82"/>
  <c r="O64" i="82"/>
  <c r="P64" i="82"/>
  <c r="Q64" i="82"/>
  <c r="R64" i="82"/>
  <c r="S64" i="82"/>
  <c r="T64" i="82"/>
  <c r="U64" i="82"/>
  <c r="V64" i="82"/>
  <c r="W64" i="82"/>
  <c r="X64" i="82"/>
  <c r="Y64" i="82"/>
  <c r="Z64" i="82"/>
  <c r="AA64" i="82"/>
  <c r="AB64" i="82"/>
  <c r="AC64" i="82"/>
  <c r="AD64" i="82"/>
  <c r="AE64" i="82"/>
  <c r="AF64" i="82"/>
  <c r="AG64" i="82"/>
  <c r="AH64" i="82"/>
  <c r="AI64" i="82"/>
  <c r="AJ64" i="82"/>
  <c r="AK64" i="82"/>
  <c r="AL64" i="82"/>
  <c r="AM64" i="82"/>
  <c r="AN64" i="82"/>
  <c r="AO64" i="82"/>
  <c r="AP64" i="82"/>
  <c r="AQ64" i="82"/>
  <c r="AR64" i="82"/>
  <c r="AS64" i="82"/>
  <c r="AT64" i="82"/>
  <c r="AU64" i="82"/>
  <c r="AV64" i="82"/>
  <c r="AW64" i="82"/>
  <c r="AX64" i="82"/>
  <c r="AY64" i="82"/>
  <c r="AZ64" i="82"/>
  <c r="B65" i="82"/>
  <c r="C65" i="82"/>
  <c r="D65" i="82"/>
  <c r="E65" i="82"/>
  <c r="F65" i="82"/>
  <c r="G65" i="82"/>
  <c r="H65" i="82"/>
  <c r="I65" i="82"/>
  <c r="J65" i="82"/>
  <c r="K65" i="82"/>
  <c r="L65" i="82"/>
  <c r="M65" i="82"/>
  <c r="N65" i="82"/>
  <c r="O65" i="82"/>
  <c r="P65" i="82"/>
  <c r="Q65" i="82"/>
  <c r="R65" i="82"/>
  <c r="S65" i="82"/>
  <c r="T65" i="82"/>
  <c r="U65" i="82"/>
  <c r="V65" i="82"/>
  <c r="W65" i="82"/>
  <c r="X65" i="82"/>
  <c r="Y65" i="82"/>
  <c r="Z65" i="82"/>
  <c r="AA65" i="82"/>
  <c r="AB65" i="82"/>
  <c r="AC65" i="82"/>
  <c r="AD65" i="82"/>
  <c r="AE65" i="82"/>
  <c r="AF65" i="82"/>
  <c r="AG65" i="82"/>
  <c r="AH65" i="82"/>
  <c r="AI65" i="82"/>
  <c r="AJ65" i="82"/>
  <c r="AK65" i="82"/>
  <c r="AL65" i="82"/>
  <c r="AM65" i="82"/>
  <c r="AN65" i="82"/>
  <c r="AO65" i="82"/>
  <c r="AP65" i="82"/>
  <c r="AQ65" i="82"/>
  <c r="AR65" i="82"/>
  <c r="AS65" i="82"/>
  <c r="AT65" i="82"/>
  <c r="AU65" i="82"/>
  <c r="AV65" i="82"/>
  <c r="AW65" i="82"/>
  <c r="AX65" i="82"/>
  <c r="AY65" i="82"/>
  <c r="AZ65" i="82"/>
  <c r="B66" i="82"/>
  <c r="C66" i="82"/>
  <c r="D66" i="82"/>
  <c r="E66" i="82"/>
  <c r="F66" i="82"/>
  <c r="G66" i="82"/>
  <c r="H66" i="82"/>
  <c r="I66" i="82"/>
  <c r="J66" i="82"/>
  <c r="K66" i="82"/>
  <c r="L66" i="82"/>
  <c r="M66" i="82"/>
  <c r="N66" i="82"/>
  <c r="O66" i="82"/>
  <c r="P66" i="82"/>
  <c r="Q66" i="82"/>
  <c r="R66" i="82"/>
  <c r="S66" i="82"/>
  <c r="T66" i="82"/>
  <c r="U66" i="82"/>
  <c r="V66" i="82"/>
  <c r="W66" i="82"/>
  <c r="X66" i="82"/>
  <c r="Y66" i="82"/>
  <c r="Z66" i="82"/>
  <c r="AA66" i="82"/>
  <c r="AB66" i="82"/>
  <c r="AC66" i="82"/>
  <c r="AD66" i="82"/>
  <c r="AE66" i="82"/>
  <c r="AF66" i="82"/>
  <c r="AG66" i="82"/>
  <c r="AH66" i="82"/>
  <c r="AI66" i="82"/>
  <c r="AJ66" i="82"/>
  <c r="AK66" i="82"/>
  <c r="AL66" i="82"/>
  <c r="AM66" i="82"/>
  <c r="AN66" i="82"/>
  <c r="AO66" i="82"/>
  <c r="AP66" i="82"/>
  <c r="AQ66" i="82"/>
  <c r="AR66" i="82"/>
  <c r="AS66" i="82"/>
  <c r="AT66" i="82"/>
  <c r="AU66" i="82"/>
  <c r="AV66" i="82"/>
  <c r="AW66" i="82"/>
  <c r="AX66" i="82"/>
  <c r="AY66" i="82"/>
  <c r="AZ66" i="82"/>
  <c r="B67" i="82"/>
  <c r="C67" i="82"/>
  <c r="D67" i="82"/>
  <c r="E67" i="82"/>
  <c r="F67" i="82"/>
  <c r="G67" i="82"/>
  <c r="H67" i="82"/>
  <c r="I67" i="82"/>
  <c r="J67" i="82"/>
  <c r="K67" i="82"/>
  <c r="L67" i="82"/>
  <c r="M67" i="82"/>
  <c r="N67" i="82"/>
  <c r="O67" i="82"/>
  <c r="P67" i="82"/>
  <c r="Q67" i="82"/>
  <c r="R67" i="82"/>
  <c r="S67" i="82"/>
  <c r="T67" i="82"/>
  <c r="U67" i="82"/>
  <c r="V67" i="82"/>
  <c r="W67" i="82"/>
  <c r="X67" i="82"/>
  <c r="Y67" i="82"/>
  <c r="Z67" i="82"/>
  <c r="AA67" i="82"/>
  <c r="AB67" i="82"/>
  <c r="AC67" i="82"/>
  <c r="AD67" i="82"/>
  <c r="AE67" i="82"/>
  <c r="AF67" i="82"/>
  <c r="AG67" i="82"/>
  <c r="AH67" i="82"/>
  <c r="AI67" i="82"/>
  <c r="AJ67" i="82"/>
  <c r="AK67" i="82"/>
  <c r="AL67" i="82"/>
  <c r="AM67" i="82"/>
  <c r="AN67" i="82"/>
  <c r="AO67" i="82"/>
  <c r="AP67" i="82"/>
  <c r="AQ67" i="82"/>
  <c r="AR67" i="82"/>
  <c r="AS67" i="82"/>
  <c r="AT67" i="82"/>
  <c r="AU67" i="82"/>
  <c r="AV67" i="82"/>
  <c r="AW67" i="82"/>
  <c r="AX67" i="82"/>
  <c r="AY67" i="82"/>
  <c r="AZ67" i="82"/>
  <c r="B68" i="82"/>
  <c r="C68" i="82"/>
  <c r="D68" i="82"/>
  <c r="E68" i="82"/>
  <c r="F68" i="82"/>
  <c r="G68" i="82"/>
  <c r="H68" i="82"/>
  <c r="I68" i="82"/>
  <c r="J68" i="82"/>
  <c r="K68" i="82"/>
  <c r="L68" i="82"/>
  <c r="M68" i="82"/>
  <c r="N68" i="82"/>
  <c r="O68" i="82"/>
  <c r="P68" i="82"/>
  <c r="Q68" i="82"/>
  <c r="R68" i="82"/>
  <c r="S68" i="82"/>
  <c r="T68" i="82"/>
  <c r="U68" i="82"/>
  <c r="V68" i="82"/>
  <c r="W68" i="82"/>
  <c r="X68" i="82"/>
  <c r="Y68" i="82"/>
  <c r="Z68" i="82"/>
  <c r="AA68" i="82"/>
  <c r="AB68" i="82"/>
  <c r="AC68" i="82"/>
  <c r="AD68" i="82"/>
  <c r="AE68" i="82"/>
  <c r="AF68" i="82"/>
  <c r="AG68" i="82"/>
  <c r="AH68" i="82"/>
  <c r="AI68" i="82"/>
  <c r="AJ68" i="82"/>
  <c r="AK68" i="82"/>
  <c r="AL68" i="82"/>
  <c r="AM68" i="82"/>
  <c r="AN68" i="82"/>
  <c r="AO68" i="82"/>
  <c r="AP68" i="82"/>
  <c r="AQ68" i="82"/>
  <c r="AR68" i="82"/>
  <c r="AS68" i="82"/>
  <c r="AT68" i="82"/>
  <c r="AU68" i="82"/>
  <c r="AV68" i="82"/>
  <c r="AW68" i="82"/>
  <c r="AX68" i="82"/>
  <c r="AY68" i="82"/>
  <c r="AZ68" i="82"/>
  <c r="B69" i="82"/>
  <c r="C69" i="82"/>
  <c r="D69" i="82"/>
  <c r="E69" i="82"/>
  <c r="F69" i="82"/>
  <c r="G69" i="82"/>
  <c r="H69" i="82"/>
  <c r="I69" i="82"/>
  <c r="J69" i="82"/>
  <c r="K69" i="82"/>
  <c r="L69" i="82"/>
  <c r="M69" i="82"/>
  <c r="N69" i="82"/>
  <c r="O69" i="82"/>
  <c r="P69" i="82"/>
  <c r="Q69" i="82"/>
  <c r="R69" i="82"/>
  <c r="S69" i="82"/>
  <c r="T69" i="82"/>
  <c r="U69" i="82"/>
  <c r="V69" i="82"/>
  <c r="W69" i="82"/>
  <c r="X69" i="82"/>
  <c r="Y69" i="82"/>
  <c r="Z69" i="82"/>
  <c r="AA69" i="82"/>
  <c r="AB69" i="82"/>
  <c r="AC69" i="82"/>
  <c r="AD69" i="82"/>
  <c r="AE69" i="82"/>
  <c r="AF69" i="82"/>
  <c r="AG69" i="82"/>
  <c r="AH69" i="82"/>
  <c r="AI69" i="82"/>
  <c r="AJ69" i="82"/>
  <c r="AK69" i="82"/>
  <c r="AL69" i="82"/>
  <c r="AM69" i="82"/>
  <c r="AN69" i="82"/>
  <c r="AO69" i="82"/>
  <c r="AP69" i="82"/>
  <c r="AQ69" i="82"/>
  <c r="AR69" i="82"/>
  <c r="AS69" i="82"/>
  <c r="AT69" i="82"/>
  <c r="AU69" i="82"/>
  <c r="AV69" i="82"/>
  <c r="AW69" i="82"/>
  <c r="AX69" i="82"/>
  <c r="AY69" i="82"/>
  <c r="AZ69" i="82"/>
  <c r="B70" i="82"/>
  <c r="C70" i="82"/>
  <c r="D70" i="82"/>
  <c r="E70" i="82"/>
  <c r="F70" i="82"/>
  <c r="G70" i="82"/>
  <c r="H70" i="82"/>
  <c r="I70" i="82"/>
  <c r="J70" i="82"/>
  <c r="K70" i="82"/>
  <c r="L70" i="82"/>
  <c r="M70" i="82"/>
  <c r="N70" i="82"/>
  <c r="O70" i="82"/>
  <c r="P70" i="82"/>
  <c r="Q70" i="82"/>
  <c r="R70" i="82"/>
  <c r="S70" i="82"/>
  <c r="T70" i="82"/>
  <c r="U70" i="82"/>
  <c r="V70" i="82"/>
  <c r="W70" i="82"/>
  <c r="X70" i="82"/>
  <c r="Y70" i="82"/>
  <c r="Z70" i="82"/>
  <c r="AA70" i="82"/>
  <c r="AB70" i="82"/>
  <c r="AC70" i="82"/>
  <c r="AD70" i="82"/>
  <c r="AE70" i="82"/>
  <c r="AF70" i="82"/>
  <c r="AG70" i="82"/>
  <c r="AH70" i="82"/>
  <c r="AI70" i="82"/>
  <c r="AJ70" i="82"/>
  <c r="AK70" i="82"/>
  <c r="AL70" i="82"/>
  <c r="AM70" i="82"/>
  <c r="AN70" i="82"/>
  <c r="AO70" i="82"/>
  <c r="AP70" i="82"/>
  <c r="AQ70" i="82"/>
  <c r="AR70" i="82"/>
  <c r="AS70" i="82"/>
  <c r="AT70" i="82"/>
  <c r="AU70" i="82"/>
  <c r="AV70" i="82"/>
  <c r="AW70" i="82"/>
  <c r="AX70" i="82"/>
  <c r="AY70" i="82"/>
  <c r="AZ70" i="82"/>
  <c r="B71" i="82"/>
  <c r="C71" i="82"/>
  <c r="D71" i="82"/>
  <c r="E71" i="82"/>
  <c r="F71" i="82"/>
  <c r="G71" i="82"/>
  <c r="H71" i="82"/>
  <c r="I71" i="82"/>
  <c r="J71" i="82"/>
  <c r="K71" i="82"/>
  <c r="L71" i="82"/>
  <c r="M71" i="82"/>
  <c r="N71" i="82"/>
  <c r="O71" i="82"/>
  <c r="P71" i="82"/>
  <c r="Q71" i="82"/>
  <c r="R71" i="82"/>
  <c r="S71" i="82"/>
  <c r="T71" i="82"/>
  <c r="U71" i="82"/>
  <c r="V71" i="82"/>
  <c r="W71" i="82"/>
  <c r="X71" i="82"/>
  <c r="Y71" i="82"/>
  <c r="Z71" i="82"/>
  <c r="AA71" i="82"/>
  <c r="AB71" i="82"/>
  <c r="AC71" i="82"/>
  <c r="AD71" i="82"/>
  <c r="AE71" i="82"/>
  <c r="AF71" i="82"/>
  <c r="AG71" i="82"/>
  <c r="AH71" i="82"/>
  <c r="AI71" i="82"/>
  <c r="AJ71" i="82"/>
  <c r="AK71" i="82"/>
  <c r="AL71" i="82"/>
  <c r="AM71" i="82"/>
  <c r="AN71" i="82"/>
  <c r="AO71" i="82"/>
  <c r="AP71" i="82"/>
  <c r="AQ71" i="82"/>
  <c r="AR71" i="82"/>
  <c r="AS71" i="82"/>
  <c r="AT71" i="82"/>
  <c r="AU71" i="82"/>
  <c r="AV71" i="82"/>
  <c r="AW71" i="82"/>
  <c r="AX71" i="82"/>
  <c r="AY71" i="82"/>
  <c r="AZ71" i="82"/>
  <c r="B72" i="82"/>
  <c r="C72" i="82"/>
  <c r="D72" i="82"/>
  <c r="E72" i="82"/>
  <c r="F72" i="82"/>
  <c r="G72" i="82"/>
  <c r="H72" i="82"/>
  <c r="I72" i="82"/>
  <c r="J72" i="82"/>
  <c r="K72" i="82"/>
  <c r="L72" i="82"/>
  <c r="M72" i="82"/>
  <c r="N72" i="82"/>
  <c r="O72" i="82"/>
  <c r="P72" i="82"/>
  <c r="Q72" i="82"/>
  <c r="R72" i="82"/>
  <c r="S72" i="82"/>
  <c r="T72" i="82"/>
  <c r="U72" i="82"/>
  <c r="V72" i="82"/>
  <c r="W72" i="82"/>
  <c r="X72" i="82"/>
  <c r="Y72" i="82"/>
  <c r="Z72" i="82"/>
  <c r="AA72" i="82"/>
  <c r="AB72" i="82"/>
  <c r="AC72" i="82"/>
  <c r="AD72" i="82"/>
  <c r="AE72" i="82"/>
  <c r="AF72" i="82"/>
  <c r="AG72" i="82"/>
  <c r="AH72" i="82"/>
  <c r="AI72" i="82"/>
  <c r="AJ72" i="82"/>
  <c r="AK72" i="82"/>
  <c r="AL72" i="82"/>
  <c r="AM72" i="82"/>
  <c r="AN72" i="82"/>
  <c r="AO72" i="82"/>
  <c r="AP72" i="82"/>
  <c r="AQ72" i="82"/>
  <c r="AR72" i="82"/>
  <c r="AS72" i="82"/>
  <c r="AT72" i="82"/>
  <c r="AU72" i="82"/>
  <c r="AV72" i="82"/>
  <c r="AW72" i="82"/>
  <c r="AX72" i="82"/>
  <c r="AY72" i="82"/>
  <c r="AZ72" i="82"/>
  <c r="B73" i="82"/>
  <c r="C73" i="82"/>
  <c r="D73" i="82"/>
  <c r="E73" i="82"/>
  <c r="F73" i="82"/>
  <c r="G73" i="82"/>
  <c r="H73" i="82"/>
  <c r="I73" i="82"/>
  <c r="J73" i="82"/>
  <c r="K73" i="82"/>
  <c r="L73" i="82"/>
  <c r="M73" i="82"/>
  <c r="N73" i="82"/>
  <c r="O73" i="82"/>
  <c r="P73" i="82"/>
  <c r="Q73" i="82"/>
  <c r="R73" i="82"/>
  <c r="S73" i="82"/>
  <c r="T73" i="82"/>
  <c r="U73" i="82"/>
  <c r="V73" i="82"/>
  <c r="W73" i="82"/>
  <c r="X73" i="82"/>
  <c r="Y73" i="82"/>
  <c r="Z73" i="82"/>
  <c r="AA73" i="82"/>
  <c r="AB73" i="82"/>
  <c r="AC73" i="82"/>
  <c r="AD73" i="82"/>
  <c r="AE73" i="82"/>
  <c r="AF73" i="82"/>
  <c r="AG73" i="82"/>
  <c r="AH73" i="82"/>
  <c r="AI73" i="82"/>
  <c r="AJ73" i="82"/>
  <c r="AK73" i="82"/>
  <c r="AL73" i="82"/>
  <c r="AM73" i="82"/>
  <c r="AN73" i="82"/>
  <c r="AO73" i="82"/>
  <c r="AP73" i="82"/>
  <c r="AQ73" i="82"/>
  <c r="AR73" i="82"/>
  <c r="AS73" i="82"/>
  <c r="AT73" i="82"/>
  <c r="AU73" i="82"/>
  <c r="AV73" i="82"/>
  <c r="AW73" i="82"/>
  <c r="AX73" i="82"/>
  <c r="AY73" i="82"/>
  <c r="AZ73" i="82"/>
  <c r="B74" i="82"/>
  <c r="C74" i="82"/>
  <c r="D74" i="82"/>
  <c r="E74" i="82"/>
  <c r="F74" i="82"/>
  <c r="G74" i="82"/>
  <c r="H74" i="82"/>
  <c r="I74" i="82"/>
  <c r="J74" i="82"/>
  <c r="K74" i="82"/>
  <c r="L74" i="82"/>
  <c r="M74" i="82"/>
  <c r="N74" i="82"/>
  <c r="O74" i="82"/>
  <c r="P74" i="82"/>
  <c r="Q74" i="82"/>
  <c r="R74" i="82"/>
  <c r="S74" i="82"/>
  <c r="T74" i="82"/>
  <c r="U74" i="82"/>
  <c r="V74" i="82"/>
  <c r="W74" i="82"/>
  <c r="X74" i="82"/>
  <c r="Y74" i="82"/>
  <c r="Z74" i="82"/>
  <c r="AA74" i="82"/>
  <c r="AB74" i="82"/>
  <c r="AC74" i="82"/>
  <c r="AD74" i="82"/>
  <c r="AE74" i="82"/>
  <c r="AF74" i="82"/>
  <c r="AG74" i="82"/>
  <c r="AH74" i="82"/>
  <c r="AI74" i="82"/>
  <c r="AJ74" i="82"/>
  <c r="AK74" i="82"/>
  <c r="AL74" i="82"/>
  <c r="AM74" i="82"/>
  <c r="AN74" i="82"/>
  <c r="AO74" i="82"/>
  <c r="AP74" i="82"/>
  <c r="AQ74" i="82"/>
  <c r="AR74" i="82"/>
  <c r="AS74" i="82"/>
  <c r="AT74" i="82"/>
  <c r="AU74" i="82"/>
  <c r="AV74" i="82"/>
  <c r="AW74" i="82"/>
  <c r="AX74" i="82"/>
  <c r="AY74" i="82"/>
  <c r="AZ74" i="82"/>
  <c r="B75" i="82"/>
  <c r="C75" i="82"/>
  <c r="D75" i="82"/>
  <c r="E75" i="82"/>
  <c r="F75" i="82"/>
  <c r="G75" i="82"/>
  <c r="H75" i="82"/>
  <c r="I75" i="82"/>
  <c r="J75" i="82"/>
  <c r="K75" i="82"/>
  <c r="L75" i="82"/>
  <c r="M75" i="82"/>
  <c r="N75" i="82"/>
  <c r="O75" i="82"/>
  <c r="P75" i="82"/>
  <c r="Q75" i="82"/>
  <c r="R75" i="82"/>
  <c r="S75" i="82"/>
  <c r="T75" i="82"/>
  <c r="U75" i="82"/>
  <c r="V75" i="82"/>
  <c r="W75" i="82"/>
  <c r="X75" i="82"/>
  <c r="Y75" i="82"/>
  <c r="Z75" i="82"/>
  <c r="AA75" i="82"/>
  <c r="AB75" i="82"/>
  <c r="AC75" i="82"/>
  <c r="AD75" i="82"/>
  <c r="AE75" i="82"/>
  <c r="AF75" i="82"/>
  <c r="AG75" i="82"/>
  <c r="AH75" i="82"/>
  <c r="AI75" i="82"/>
  <c r="AJ75" i="82"/>
  <c r="AK75" i="82"/>
  <c r="AL75" i="82"/>
  <c r="AM75" i="82"/>
  <c r="AN75" i="82"/>
  <c r="AO75" i="82"/>
  <c r="AP75" i="82"/>
  <c r="AQ75" i="82"/>
  <c r="AR75" i="82"/>
  <c r="AS75" i="82"/>
  <c r="AT75" i="82"/>
  <c r="AU75" i="82"/>
  <c r="AV75" i="82"/>
  <c r="AW75" i="82"/>
  <c r="AX75" i="82"/>
  <c r="AY75" i="82"/>
  <c r="AZ75" i="82"/>
  <c r="B76" i="82"/>
  <c r="C76" i="82"/>
  <c r="D76" i="82"/>
  <c r="E76" i="82"/>
  <c r="F76" i="82"/>
  <c r="G76" i="82"/>
  <c r="H76" i="82"/>
  <c r="I76" i="82"/>
  <c r="J76" i="82"/>
  <c r="K76" i="82"/>
  <c r="L76" i="82"/>
  <c r="M76" i="82"/>
  <c r="N76" i="82"/>
  <c r="O76" i="82"/>
  <c r="P76" i="82"/>
  <c r="Q76" i="82"/>
  <c r="R76" i="82"/>
  <c r="S76" i="82"/>
  <c r="T76" i="82"/>
  <c r="U76" i="82"/>
  <c r="V76" i="82"/>
  <c r="W76" i="82"/>
  <c r="X76" i="82"/>
  <c r="Y76" i="82"/>
  <c r="Z76" i="82"/>
  <c r="AA76" i="82"/>
  <c r="AB76" i="82"/>
  <c r="AC76" i="82"/>
  <c r="AD76" i="82"/>
  <c r="AE76" i="82"/>
  <c r="AF76" i="82"/>
  <c r="AG76" i="82"/>
  <c r="AH76" i="82"/>
  <c r="AI76" i="82"/>
  <c r="AJ76" i="82"/>
  <c r="AK76" i="82"/>
  <c r="AL76" i="82"/>
  <c r="AM76" i="82"/>
  <c r="AN76" i="82"/>
  <c r="AO76" i="82"/>
  <c r="AP76" i="82"/>
  <c r="AQ76" i="82"/>
  <c r="AR76" i="82"/>
  <c r="AS76" i="82"/>
  <c r="AT76" i="82"/>
  <c r="AU76" i="82"/>
  <c r="AV76" i="82"/>
  <c r="AW76" i="82"/>
  <c r="AX76" i="82"/>
  <c r="AY76" i="82"/>
  <c r="AZ76" i="82"/>
  <c r="B77" i="82"/>
  <c r="C77" i="82"/>
  <c r="D77" i="82"/>
  <c r="E77" i="82"/>
  <c r="F77" i="82"/>
  <c r="G77" i="82"/>
  <c r="H77" i="82"/>
  <c r="I77" i="82"/>
  <c r="J77" i="82"/>
  <c r="K77" i="82"/>
  <c r="L77" i="82"/>
  <c r="M77" i="82"/>
  <c r="N77" i="82"/>
  <c r="O77" i="82"/>
  <c r="P77" i="82"/>
  <c r="Q77" i="82"/>
  <c r="R77" i="82"/>
  <c r="S77" i="82"/>
  <c r="T77" i="82"/>
  <c r="U77" i="82"/>
  <c r="V77" i="82"/>
  <c r="W77" i="82"/>
  <c r="X77" i="82"/>
  <c r="Y77" i="82"/>
  <c r="Z77" i="82"/>
  <c r="AA77" i="82"/>
  <c r="AB77" i="82"/>
  <c r="AC77" i="82"/>
  <c r="AD77" i="82"/>
  <c r="AE77" i="82"/>
  <c r="AF77" i="82"/>
  <c r="AG77" i="82"/>
  <c r="AH77" i="82"/>
  <c r="AI77" i="82"/>
  <c r="AJ77" i="82"/>
  <c r="AK77" i="82"/>
  <c r="AL77" i="82"/>
  <c r="AM77" i="82"/>
  <c r="AN77" i="82"/>
  <c r="AO77" i="82"/>
  <c r="AP77" i="82"/>
  <c r="AQ77" i="82"/>
  <c r="AR77" i="82"/>
  <c r="AS77" i="82"/>
  <c r="AT77" i="82"/>
  <c r="AU77" i="82"/>
  <c r="AV77" i="82"/>
  <c r="AW77" i="82"/>
  <c r="AX77" i="82"/>
  <c r="AY77" i="82"/>
  <c r="AZ77" i="82"/>
  <c r="B78" i="82"/>
  <c r="C78" i="82"/>
  <c r="D78" i="82"/>
  <c r="E78" i="82"/>
  <c r="F78" i="82"/>
  <c r="G78" i="82"/>
  <c r="H78" i="82"/>
  <c r="I78" i="82"/>
  <c r="J78" i="82"/>
  <c r="K78" i="82"/>
  <c r="L78" i="82"/>
  <c r="M78" i="82"/>
  <c r="N78" i="82"/>
  <c r="O78" i="82"/>
  <c r="P78" i="82"/>
  <c r="Q78" i="82"/>
  <c r="R78" i="82"/>
  <c r="S78" i="82"/>
  <c r="T78" i="82"/>
  <c r="U78" i="82"/>
  <c r="V78" i="82"/>
  <c r="W78" i="82"/>
  <c r="X78" i="82"/>
  <c r="Y78" i="82"/>
  <c r="Z78" i="82"/>
  <c r="AA78" i="82"/>
  <c r="AB78" i="82"/>
  <c r="AC78" i="82"/>
  <c r="AD78" i="82"/>
  <c r="AE78" i="82"/>
  <c r="AF78" i="82"/>
  <c r="AG78" i="82"/>
  <c r="AH78" i="82"/>
  <c r="AI78" i="82"/>
  <c r="AJ78" i="82"/>
  <c r="AK78" i="82"/>
  <c r="AL78" i="82"/>
  <c r="AM78" i="82"/>
  <c r="AN78" i="82"/>
  <c r="AO78" i="82"/>
  <c r="AP78" i="82"/>
  <c r="AQ78" i="82"/>
  <c r="AR78" i="82"/>
  <c r="AS78" i="82"/>
  <c r="AT78" i="82"/>
  <c r="AU78" i="82"/>
  <c r="AV78" i="82"/>
  <c r="AW78" i="82"/>
  <c r="AX78" i="82"/>
  <c r="AY78" i="82"/>
  <c r="AZ78" i="82"/>
  <c r="B79" i="82"/>
  <c r="C79" i="82"/>
  <c r="D79" i="82"/>
  <c r="E79" i="82"/>
  <c r="F79" i="82"/>
  <c r="G79" i="82"/>
  <c r="H79" i="82"/>
  <c r="I79" i="82"/>
  <c r="J79" i="82"/>
  <c r="K79" i="82"/>
  <c r="L79" i="82"/>
  <c r="M79" i="82"/>
  <c r="N79" i="82"/>
  <c r="O79" i="82"/>
  <c r="P79" i="82"/>
  <c r="Q79" i="82"/>
  <c r="R79" i="82"/>
  <c r="S79" i="82"/>
  <c r="T79" i="82"/>
  <c r="U79" i="82"/>
  <c r="V79" i="82"/>
  <c r="W79" i="82"/>
  <c r="X79" i="82"/>
  <c r="Y79" i="82"/>
  <c r="Z79" i="82"/>
  <c r="AA79" i="82"/>
  <c r="AB79" i="82"/>
  <c r="AC79" i="82"/>
  <c r="AD79" i="82"/>
  <c r="AE79" i="82"/>
  <c r="AF79" i="82"/>
  <c r="AG79" i="82"/>
  <c r="AH79" i="82"/>
  <c r="AI79" i="82"/>
  <c r="AJ79" i="82"/>
  <c r="AK79" i="82"/>
  <c r="AL79" i="82"/>
  <c r="AM79" i="82"/>
  <c r="AN79" i="82"/>
  <c r="AO79" i="82"/>
  <c r="AP79" i="82"/>
  <c r="AQ79" i="82"/>
  <c r="AR79" i="82"/>
  <c r="AS79" i="82"/>
  <c r="AT79" i="82"/>
  <c r="AU79" i="82"/>
  <c r="AV79" i="82"/>
  <c r="AW79" i="82"/>
  <c r="AX79" i="82"/>
  <c r="AY79" i="82"/>
  <c r="AZ79" i="82"/>
  <c r="B80" i="82"/>
  <c r="C80" i="82"/>
  <c r="D80" i="82"/>
  <c r="E80" i="82"/>
  <c r="F80" i="82"/>
  <c r="G80" i="82"/>
  <c r="H80" i="82"/>
  <c r="I80" i="82"/>
  <c r="J80" i="82"/>
  <c r="K80" i="82"/>
  <c r="L80" i="82"/>
  <c r="M80" i="82"/>
  <c r="N80" i="82"/>
  <c r="O80" i="82"/>
  <c r="P80" i="82"/>
  <c r="Q80" i="82"/>
  <c r="R80" i="82"/>
  <c r="S80" i="82"/>
  <c r="T80" i="82"/>
  <c r="U80" i="82"/>
  <c r="V80" i="82"/>
  <c r="W80" i="82"/>
  <c r="X80" i="82"/>
  <c r="Y80" i="82"/>
  <c r="Z80" i="82"/>
  <c r="AA80" i="82"/>
  <c r="AB80" i="82"/>
  <c r="AC80" i="82"/>
  <c r="AD80" i="82"/>
  <c r="AE80" i="82"/>
  <c r="AF80" i="82"/>
  <c r="AG80" i="82"/>
  <c r="AH80" i="82"/>
  <c r="AI80" i="82"/>
  <c r="AJ80" i="82"/>
  <c r="AK80" i="82"/>
  <c r="AL80" i="82"/>
  <c r="AM80" i="82"/>
  <c r="AN80" i="82"/>
  <c r="AO80" i="82"/>
  <c r="AP80" i="82"/>
  <c r="AQ80" i="82"/>
  <c r="AR80" i="82"/>
  <c r="AS80" i="82"/>
  <c r="AT80" i="82"/>
  <c r="AU80" i="82"/>
  <c r="AV80" i="82"/>
  <c r="AW80" i="82"/>
  <c r="AX80" i="82"/>
  <c r="AY80" i="82"/>
  <c r="AZ80" i="82"/>
  <c r="B81" i="82"/>
  <c r="C81" i="82"/>
  <c r="D81" i="82"/>
  <c r="E81" i="82"/>
  <c r="F81" i="82"/>
  <c r="G81" i="82"/>
  <c r="H81" i="82"/>
  <c r="I81" i="82"/>
  <c r="J81" i="82"/>
  <c r="K81" i="82"/>
  <c r="L81" i="82"/>
  <c r="M81" i="82"/>
  <c r="N81" i="82"/>
  <c r="O81" i="82"/>
  <c r="P81" i="82"/>
  <c r="Q81" i="82"/>
  <c r="R81" i="82"/>
  <c r="S81" i="82"/>
  <c r="T81" i="82"/>
  <c r="U81" i="82"/>
  <c r="V81" i="82"/>
  <c r="W81" i="82"/>
  <c r="X81" i="82"/>
  <c r="Y81" i="82"/>
  <c r="Z81" i="82"/>
  <c r="AA81" i="82"/>
  <c r="AB81" i="82"/>
  <c r="AC81" i="82"/>
  <c r="AD81" i="82"/>
  <c r="AE81" i="82"/>
  <c r="AF81" i="82"/>
  <c r="AG81" i="82"/>
  <c r="AH81" i="82"/>
  <c r="AI81" i="82"/>
  <c r="AJ81" i="82"/>
  <c r="AK81" i="82"/>
  <c r="AL81" i="82"/>
  <c r="AM81" i="82"/>
  <c r="AN81" i="82"/>
  <c r="AO81" i="82"/>
  <c r="AP81" i="82"/>
  <c r="AQ81" i="82"/>
  <c r="AR81" i="82"/>
  <c r="AS81" i="82"/>
  <c r="AT81" i="82"/>
  <c r="AU81" i="82"/>
  <c r="AV81" i="82"/>
  <c r="AW81" i="82"/>
  <c r="AX81" i="82"/>
  <c r="AY81" i="82"/>
  <c r="AZ81" i="82"/>
  <c r="B82" i="82"/>
  <c r="C82" i="82"/>
  <c r="D82" i="82"/>
  <c r="E82" i="82"/>
  <c r="F82" i="82"/>
  <c r="G82" i="82"/>
  <c r="H82" i="82"/>
  <c r="I82" i="82"/>
  <c r="J82" i="82"/>
  <c r="K82" i="82"/>
  <c r="L82" i="82"/>
  <c r="M82" i="82"/>
  <c r="N82" i="82"/>
  <c r="O82" i="82"/>
  <c r="P82" i="82"/>
  <c r="Q82" i="82"/>
  <c r="R82" i="82"/>
  <c r="S82" i="82"/>
  <c r="T82" i="82"/>
  <c r="U82" i="82"/>
  <c r="V82" i="82"/>
  <c r="W82" i="82"/>
  <c r="X82" i="82"/>
  <c r="Y82" i="82"/>
  <c r="Z82" i="82"/>
  <c r="AA82" i="82"/>
  <c r="AB82" i="82"/>
  <c r="AC82" i="82"/>
  <c r="AD82" i="82"/>
  <c r="AE82" i="82"/>
  <c r="AF82" i="82"/>
  <c r="AG82" i="82"/>
  <c r="AH82" i="82"/>
  <c r="AI82" i="82"/>
  <c r="AJ82" i="82"/>
  <c r="AK82" i="82"/>
  <c r="AL82" i="82"/>
  <c r="AM82" i="82"/>
  <c r="AN82" i="82"/>
  <c r="AO82" i="82"/>
  <c r="AP82" i="82"/>
  <c r="AQ82" i="82"/>
  <c r="AR82" i="82"/>
  <c r="AS82" i="82"/>
  <c r="AT82" i="82"/>
  <c r="AU82" i="82"/>
  <c r="AV82" i="82"/>
  <c r="AW82" i="82"/>
  <c r="AX82" i="82"/>
  <c r="AY82" i="82"/>
  <c r="AZ82" i="82"/>
  <c r="B83" i="82"/>
  <c r="C83" i="82"/>
  <c r="D83" i="82"/>
  <c r="E83" i="82"/>
  <c r="F83" i="82"/>
  <c r="G83" i="82"/>
  <c r="H83" i="82"/>
  <c r="I83" i="82"/>
  <c r="J83" i="82"/>
  <c r="K83" i="82"/>
  <c r="L83" i="82"/>
  <c r="M83" i="82"/>
  <c r="N83" i="82"/>
  <c r="O83" i="82"/>
  <c r="P83" i="82"/>
  <c r="Q83" i="82"/>
  <c r="R83" i="82"/>
  <c r="S83" i="82"/>
  <c r="T83" i="82"/>
  <c r="U83" i="82"/>
  <c r="V83" i="82"/>
  <c r="W83" i="82"/>
  <c r="X83" i="82"/>
  <c r="Y83" i="82"/>
  <c r="Z83" i="82"/>
  <c r="AA83" i="82"/>
  <c r="AB83" i="82"/>
  <c r="AC83" i="82"/>
  <c r="AD83" i="82"/>
  <c r="AE83" i="82"/>
  <c r="AF83" i="82"/>
  <c r="AG83" i="82"/>
  <c r="AH83" i="82"/>
  <c r="AI83" i="82"/>
  <c r="AJ83" i="82"/>
  <c r="AK83" i="82"/>
  <c r="AL83" i="82"/>
  <c r="AM83" i="82"/>
  <c r="AN83" i="82"/>
  <c r="AO83" i="82"/>
  <c r="AP83" i="82"/>
  <c r="AQ83" i="82"/>
  <c r="AR83" i="82"/>
  <c r="AS83" i="82"/>
  <c r="AT83" i="82"/>
  <c r="AU83" i="82"/>
  <c r="AV83" i="82"/>
  <c r="AW83" i="82"/>
  <c r="AX83" i="82"/>
  <c r="AY83" i="82"/>
  <c r="AZ83" i="82"/>
  <c r="B84" i="82"/>
  <c r="C84" i="82"/>
  <c r="D84" i="82"/>
  <c r="E84" i="82"/>
  <c r="F84" i="82"/>
  <c r="G84" i="82"/>
  <c r="H84" i="82"/>
  <c r="I84" i="82"/>
  <c r="J84" i="82"/>
  <c r="K84" i="82"/>
  <c r="L84" i="82"/>
  <c r="M84" i="82"/>
  <c r="N84" i="82"/>
  <c r="O84" i="82"/>
  <c r="P84" i="82"/>
  <c r="Q84" i="82"/>
  <c r="R84" i="82"/>
  <c r="S84" i="82"/>
  <c r="T84" i="82"/>
  <c r="U84" i="82"/>
  <c r="V84" i="82"/>
  <c r="W84" i="82"/>
  <c r="X84" i="82"/>
  <c r="Y84" i="82"/>
  <c r="Z84" i="82"/>
  <c r="AA84" i="82"/>
  <c r="AB84" i="82"/>
  <c r="AC84" i="82"/>
  <c r="AD84" i="82"/>
  <c r="AE84" i="82"/>
  <c r="AF84" i="82"/>
  <c r="AG84" i="82"/>
  <c r="AH84" i="82"/>
  <c r="AI84" i="82"/>
  <c r="AJ84" i="82"/>
  <c r="AK84" i="82"/>
  <c r="AL84" i="82"/>
  <c r="AM84" i="82"/>
  <c r="AN84" i="82"/>
  <c r="AO84" i="82"/>
  <c r="AP84" i="82"/>
  <c r="AQ84" i="82"/>
  <c r="AR84" i="82"/>
  <c r="AS84" i="82"/>
  <c r="AT84" i="82"/>
  <c r="AU84" i="82"/>
  <c r="AV84" i="82"/>
  <c r="AW84" i="82"/>
  <c r="AX84" i="82"/>
  <c r="AY84" i="82"/>
  <c r="AZ84" i="82"/>
  <c r="B85" i="82"/>
  <c r="C85" i="82"/>
  <c r="D85" i="82"/>
  <c r="E85" i="82"/>
  <c r="F85" i="82"/>
  <c r="G85" i="82"/>
  <c r="H85" i="82"/>
  <c r="I85" i="82"/>
  <c r="J85" i="82"/>
  <c r="K85" i="82"/>
  <c r="L85" i="82"/>
  <c r="M85" i="82"/>
  <c r="N85" i="82"/>
  <c r="O85" i="82"/>
  <c r="P85" i="82"/>
  <c r="Q85" i="82"/>
  <c r="R85" i="82"/>
  <c r="S85" i="82"/>
  <c r="T85" i="82"/>
  <c r="U85" i="82"/>
  <c r="V85" i="82"/>
  <c r="W85" i="82"/>
  <c r="X85" i="82"/>
  <c r="Y85" i="82"/>
  <c r="Z85" i="82"/>
  <c r="AA85" i="82"/>
  <c r="AB85" i="82"/>
  <c r="AC85" i="82"/>
  <c r="AD85" i="82"/>
  <c r="AE85" i="82"/>
  <c r="AF85" i="82"/>
  <c r="AG85" i="82"/>
  <c r="AH85" i="82"/>
  <c r="AI85" i="82"/>
  <c r="AJ85" i="82"/>
  <c r="AK85" i="82"/>
  <c r="AL85" i="82"/>
  <c r="AM85" i="82"/>
  <c r="AN85" i="82"/>
  <c r="AO85" i="82"/>
  <c r="AP85" i="82"/>
  <c r="AQ85" i="82"/>
  <c r="AR85" i="82"/>
  <c r="AS85" i="82"/>
  <c r="AT85" i="82"/>
  <c r="AU85" i="82"/>
  <c r="AV85" i="82"/>
  <c r="AW85" i="82"/>
  <c r="AX85" i="82"/>
  <c r="AY85" i="82"/>
  <c r="AZ85" i="82"/>
  <c r="B86" i="82"/>
  <c r="C86" i="82"/>
  <c r="D86" i="82"/>
  <c r="E86" i="82"/>
  <c r="F86" i="82"/>
  <c r="G86" i="82"/>
  <c r="H86" i="82"/>
  <c r="I86" i="82"/>
  <c r="J86" i="82"/>
  <c r="K86" i="82"/>
  <c r="L86" i="82"/>
  <c r="M86" i="82"/>
  <c r="N86" i="82"/>
  <c r="O86" i="82"/>
  <c r="P86" i="82"/>
  <c r="Q86" i="82"/>
  <c r="R86" i="82"/>
  <c r="S86" i="82"/>
  <c r="T86" i="82"/>
  <c r="U86" i="82"/>
  <c r="V86" i="82"/>
  <c r="W86" i="82"/>
  <c r="X86" i="82"/>
  <c r="Y86" i="82"/>
  <c r="Z86" i="82"/>
  <c r="AA86" i="82"/>
  <c r="AB86" i="82"/>
  <c r="AC86" i="82"/>
  <c r="AD86" i="82"/>
  <c r="AE86" i="82"/>
  <c r="AF86" i="82"/>
  <c r="AG86" i="82"/>
  <c r="AH86" i="82"/>
  <c r="AI86" i="82"/>
  <c r="AJ86" i="82"/>
  <c r="AK86" i="82"/>
  <c r="AL86" i="82"/>
  <c r="AM86" i="82"/>
  <c r="AN86" i="82"/>
  <c r="AO86" i="82"/>
  <c r="AP86" i="82"/>
  <c r="AQ86" i="82"/>
  <c r="AR86" i="82"/>
  <c r="AS86" i="82"/>
  <c r="AT86" i="82"/>
  <c r="AU86" i="82"/>
  <c r="AV86" i="82"/>
  <c r="AW86" i="82"/>
  <c r="AX86" i="82"/>
  <c r="AY86" i="82"/>
  <c r="AZ86" i="82"/>
  <c r="B87" i="82"/>
  <c r="C87" i="82"/>
  <c r="D87" i="82"/>
  <c r="E87" i="82"/>
  <c r="F87" i="82"/>
  <c r="G87" i="82"/>
  <c r="H87" i="82"/>
  <c r="I87" i="82"/>
  <c r="J87" i="82"/>
  <c r="K87" i="82"/>
  <c r="L87" i="82"/>
  <c r="M87" i="82"/>
  <c r="N87" i="82"/>
  <c r="O87" i="82"/>
  <c r="P87" i="82"/>
  <c r="Q87" i="82"/>
  <c r="R87" i="82"/>
  <c r="S87" i="82"/>
  <c r="T87" i="82"/>
  <c r="U87" i="82"/>
  <c r="V87" i="82"/>
  <c r="W87" i="82"/>
  <c r="X87" i="82"/>
  <c r="Y87" i="82"/>
  <c r="Z87" i="82"/>
  <c r="AA87" i="82"/>
  <c r="AB87" i="82"/>
  <c r="AC87" i="82"/>
  <c r="AD87" i="82"/>
  <c r="AE87" i="82"/>
  <c r="AF87" i="82"/>
  <c r="AG87" i="82"/>
  <c r="AH87" i="82"/>
  <c r="AI87" i="82"/>
  <c r="AJ87" i="82"/>
  <c r="AK87" i="82"/>
  <c r="AL87" i="82"/>
  <c r="AM87" i="82"/>
  <c r="AN87" i="82"/>
  <c r="AO87" i="82"/>
  <c r="AP87" i="82"/>
  <c r="AQ87" i="82"/>
  <c r="AR87" i="82"/>
  <c r="AS87" i="82"/>
  <c r="AT87" i="82"/>
  <c r="AU87" i="82"/>
  <c r="AV87" i="82"/>
  <c r="AW87" i="82"/>
  <c r="AX87" i="82"/>
  <c r="AY87" i="82"/>
  <c r="AZ87" i="82"/>
  <c r="B88" i="82"/>
  <c r="C88" i="82"/>
  <c r="D88" i="82"/>
  <c r="E88" i="82"/>
  <c r="F88" i="82"/>
  <c r="G88" i="82"/>
  <c r="H88" i="82"/>
  <c r="I88" i="82"/>
  <c r="J88" i="82"/>
  <c r="K88" i="82"/>
  <c r="L88" i="82"/>
  <c r="M88" i="82"/>
  <c r="N88" i="82"/>
  <c r="O88" i="82"/>
  <c r="P88" i="82"/>
  <c r="Q88" i="82"/>
  <c r="R88" i="82"/>
  <c r="S88" i="82"/>
  <c r="T88" i="82"/>
  <c r="U88" i="82"/>
  <c r="V88" i="82"/>
  <c r="W88" i="82"/>
  <c r="X88" i="82"/>
  <c r="Y88" i="82"/>
  <c r="Z88" i="82"/>
  <c r="AA88" i="82"/>
  <c r="AB88" i="82"/>
  <c r="AC88" i="82"/>
  <c r="AD88" i="82"/>
  <c r="AE88" i="82"/>
  <c r="AF88" i="82"/>
  <c r="AG88" i="82"/>
  <c r="AH88" i="82"/>
  <c r="AI88" i="82"/>
  <c r="AJ88" i="82"/>
  <c r="AK88" i="82"/>
  <c r="AL88" i="82"/>
  <c r="AM88" i="82"/>
  <c r="AN88" i="82"/>
  <c r="AO88" i="82"/>
  <c r="AP88" i="82"/>
  <c r="AQ88" i="82"/>
  <c r="AR88" i="82"/>
  <c r="AS88" i="82"/>
  <c r="AT88" i="82"/>
  <c r="AU88" i="82"/>
  <c r="AV88" i="82"/>
  <c r="AW88" i="82"/>
  <c r="AX88" i="82"/>
  <c r="AY88" i="82"/>
  <c r="AZ88" i="82"/>
  <c r="B89" i="82"/>
  <c r="C89" i="82"/>
  <c r="D89" i="82"/>
  <c r="E89" i="82"/>
  <c r="F89" i="82"/>
  <c r="G89" i="82"/>
  <c r="H89" i="82"/>
  <c r="I89" i="82"/>
  <c r="J89" i="82"/>
  <c r="K89" i="82"/>
  <c r="L89" i="82"/>
  <c r="M89" i="82"/>
  <c r="N89" i="82"/>
  <c r="O89" i="82"/>
  <c r="P89" i="82"/>
  <c r="Q89" i="82"/>
  <c r="R89" i="82"/>
  <c r="S89" i="82"/>
  <c r="T89" i="82"/>
  <c r="U89" i="82"/>
  <c r="V89" i="82"/>
  <c r="W89" i="82"/>
  <c r="X89" i="82"/>
  <c r="Y89" i="82"/>
  <c r="Z89" i="82"/>
  <c r="AA89" i="82"/>
  <c r="AB89" i="82"/>
  <c r="AC89" i="82"/>
  <c r="AD89" i="82"/>
  <c r="AE89" i="82"/>
  <c r="AF89" i="82"/>
  <c r="AG89" i="82"/>
  <c r="AH89" i="82"/>
  <c r="AI89" i="82"/>
  <c r="AJ89" i="82"/>
  <c r="AK89" i="82"/>
  <c r="AL89" i="82"/>
  <c r="AM89" i="82"/>
  <c r="AN89" i="82"/>
  <c r="AO89" i="82"/>
  <c r="AP89" i="82"/>
  <c r="AQ89" i="82"/>
  <c r="AR89" i="82"/>
  <c r="AS89" i="82"/>
  <c r="AT89" i="82"/>
  <c r="AU89" i="82"/>
  <c r="AV89" i="82"/>
  <c r="AW89" i="82"/>
  <c r="AX89" i="82"/>
  <c r="AY89" i="82"/>
  <c r="AZ89" i="82"/>
  <c r="B90" i="82"/>
  <c r="C90" i="82"/>
  <c r="D90" i="82"/>
  <c r="E90" i="82"/>
  <c r="F90" i="82"/>
  <c r="G90" i="82"/>
  <c r="H90" i="82"/>
  <c r="I90" i="82"/>
  <c r="J90" i="82"/>
  <c r="K90" i="82"/>
  <c r="L90" i="82"/>
  <c r="M90" i="82"/>
  <c r="N90" i="82"/>
  <c r="O90" i="82"/>
  <c r="P90" i="82"/>
  <c r="Q90" i="82"/>
  <c r="R90" i="82"/>
  <c r="S90" i="82"/>
  <c r="T90" i="82"/>
  <c r="U90" i="82"/>
  <c r="V90" i="82"/>
  <c r="W90" i="82"/>
  <c r="X90" i="82"/>
  <c r="Y90" i="82"/>
  <c r="Z90" i="82"/>
  <c r="AA90" i="82"/>
  <c r="AB90" i="82"/>
  <c r="AC90" i="82"/>
  <c r="AD90" i="82"/>
  <c r="AE90" i="82"/>
  <c r="AF90" i="82"/>
  <c r="AG90" i="82"/>
  <c r="AH90" i="82"/>
  <c r="AI90" i="82"/>
  <c r="AJ90" i="82"/>
  <c r="AK90" i="82"/>
  <c r="AL90" i="82"/>
  <c r="AM90" i="82"/>
  <c r="AN90" i="82"/>
  <c r="AO90" i="82"/>
  <c r="AP90" i="82"/>
  <c r="AQ90" i="82"/>
  <c r="AR90" i="82"/>
  <c r="AS90" i="82"/>
  <c r="AT90" i="82"/>
  <c r="AU90" i="82"/>
  <c r="AV90" i="82"/>
  <c r="AW90" i="82"/>
  <c r="AX90" i="82"/>
  <c r="AY90" i="82"/>
  <c r="AZ90" i="82"/>
  <c r="B91" i="82"/>
  <c r="C91" i="82"/>
  <c r="D91" i="82"/>
  <c r="E91" i="82"/>
  <c r="F91" i="82"/>
  <c r="G91" i="82"/>
  <c r="H91" i="82"/>
  <c r="I91" i="82"/>
  <c r="J91" i="82"/>
  <c r="K91" i="82"/>
  <c r="L91" i="82"/>
  <c r="M91" i="82"/>
  <c r="N91" i="82"/>
  <c r="O91" i="82"/>
  <c r="P91" i="82"/>
  <c r="Q91" i="82"/>
  <c r="R91" i="82"/>
  <c r="S91" i="82"/>
  <c r="T91" i="82"/>
  <c r="U91" i="82"/>
  <c r="V91" i="82"/>
  <c r="W91" i="82"/>
  <c r="X91" i="82"/>
  <c r="Y91" i="82"/>
  <c r="Z91" i="82"/>
  <c r="AA91" i="82"/>
  <c r="AB91" i="82"/>
  <c r="AC91" i="82"/>
  <c r="AD91" i="82"/>
  <c r="AE91" i="82"/>
  <c r="AF91" i="82"/>
  <c r="AG91" i="82"/>
  <c r="AH91" i="82"/>
  <c r="AI91" i="82"/>
  <c r="AJ91" i="82"/>
  <c r="AK91" i="82"/>
  <c r="AL91" i="82"/>
  <c r="AM91" i="82"/>
  <c r="AN91" i="82"/>
  <c r="AO91" i="82"/>
  <c r="AP91" i="82"/>
  <c r="AQ91" i="82"/>
  <c r="AR91" i="82"/>
  <c r="AS91" i="82"/>
  <c r="AT91" i="82"/>
  <c r="AU91" i="82"/>
  <c r="AV91" i="82"/>
  <c r="AW91" i="82"/>
  <c r="AX91" i="82"/>
  <c r="AY91" i="82"/>
  <c r="AZ91" i="82"/>
  <c r="B92" i="82"/>
  <c r="C92" i="82"/>
  <c r="D92" i="82"/>
  <c r="E92" i="82"/>
  <c r="F92" i="82"/>
  <c r="G92" i="82"/>
  <c r="H92" i="82"/>
  <c r="I92" i="82"/>
  <c r="J92" i="82"/>
  <c r="K92" i="82"/>
  <c r="L92" i="82"/>
  <c r="M92" i="82"/>
  <c r="N92" i="82"/>
  <c r="O92" i="82"/>
  <c r="P92" i="82"/>
  <c r="Q92" i="82"/>
  <c r="R92" i="82"/>
  <c r="S92" i="82"/>
  <c r="T92" i="82"/>
  <c r="U92" i="82"/>
  <c r="V92" i="82"/>
  <c r="W92" i="82"/>
  <c r="X92" i="82"/>
  <c r="Y92" i="82"/>
  <c r="Z92" i="82"/>
  <c r="AA92" i="82"/>
  <c r="AB92" i="82"/>
  <c r="AC92" i="82"/>
  <c r="AD92" i="82"/>
  <c r="AE92" i="82"/>
  <c r="AF92" i="82"/>
  <c r="AG92" i="82"/>
  <c r="AH92" i="82"/>
  <c r="AI92" i="82"/>
  <c r="AJ92" i="82"/>
  <c r="AK92" i="82"/>
  <c r="AL92" i="82"/>
  <c r="AM92" i="82"/>
  <c r="AN92" i="82"/>
  <c r="AO92" i="82"/>
  <c r="AP92" i="82"/>
  <c r="AQ92" i="82"/>
  <c r="AR92" i="82"/>
  <c r="AS92" i="82"/>
  <c r="AT92" i="82"/>
  <c r="AU92" i="82"/>
  <c r="AV92" i="82"/>
  <c r="AW92" i="82"/>
  <c r="AX92" i="82"/>
  <c r="AY92" i="82"/>
  <c r="AZ92" i="82"/>
  <c r="B93" i="82"/>
  <c r="C93" i="82"/>
  <c r="D93" i="82"/>
  <c r="E93" i="82"/>
  <c r="F93" i="82"/>
  <c r="G93" i="82"/>
  <c r="H93" i="82"/>
  <c r="I93" i="82"/>
  <c r="J93" i="82"/>
  <c r="K93" i="82"/>
  <c r="L93" i="82"/>
  <c r="M93" i="82"/>
  <c r="N93" i="82"/>
  <c r="O93" i="82"/>
  <c r="P93" i="82"/>
  <c r="Q93" i="82"/>
  <c r="R93" i="82"/>
  <c r="S93" i="82"/>
  <c r="T93" i="82"/>
  <c r="U93" i="82"/>
  <c r="V93" i="82"/>
  <c r="W93" i="82"/>
  <c r="X93" i="82"/>
  <c r="Y93" i="82"/>
  <c r="Z93" i="82"/>
  <c r="AA93" i="82"/>
  <c r="AB93" i="82"/>
  <c r="AC93" i="82"/>
  <c r="AD93" i="82"/>
  <c r="AE93" i="82"/>
  <c r="AF93" i="82"/>
  <c r="AG93" i="82"/>
  <c r="AH93" i="82"/>
  <c r="AI93" i="82"/>
  <c r="AJ93" i="82"/>
  <c r="AK93" i="82"/>
  <c r="AL93" i="82"/>
  <c r="AM93" i="82"/>
  <c r="AN93" i="82"/>
  <c r="AO93" i="82"/>
  <c r="AP93" i="82"/>
  <c r="AQ93" i="82"/>
  <c r="AR93" i="82"/>
  <c r="AS93" i="82"/>
  <c r="AT93" i="82"/>
  <c r="AU93" i="82"/>
  <c r="AV93" i="82"/>
  <c r="AW93" i="82"/>
  <c r="AX93" i="82"/>
  <c r="AY93" i="82"/>
  <c r="AZ93" i="82"/>
  <c r="B94" i="82"/>
  <c r="C94" i="82"/>
  <c r="D94" i="82"/>
  <c r="E94" i="82"/>
  <c r="F94" i="82"/>
  <c r="G94" i="82"/>
  <c r="H94" i="82"/>
  <c r="I94" i="82"/>
  <c r="J94" i="82"/>
  <c r="K94" i="82"/>
  <c r="L94" i="82"/>
  <c r="M94" i="82"/>
  <c r="N94" i="82"/>
  <c r="O94" i="82"/>
  <c r="P94" i="82"/>
  <c r="Q94" i="82"/>
  <c r="R94" i="82"/>
  <c r="S94" i="82"/>
  <c r="T94" i="82"/>
  <c r="U94" i="82"/>
  <c r="V94" i="82"/>
  <c r="W94" i="82"/>
  <c r="X94" i="82"/>
  <c r="Y94" i="82"/>
  <c r="Z94" i="82"/>
  <c r="AA94" i="82"/>
  <c r="AB94" i="82"/>
  <c r="AC94" i="82"/>
  <c r="AD94" i="82"/>
  <c r="AE94" i="82"/>
  <c r="AF94" i="82"/>
  <c r="AG94" i="82"/>
  <c r="AH94" i="82"/>
  <c r="AI94" i="82"/>
  <c r="AJ94" i="82"/>
  <c r="AK94" i="82"/>
  <c r="AL94" i="82"/>
  <c r="AM94" i="82"/>
  <c r="AN94" i="82"/>
  <c r="AO94" i="82"/>
  <c r="AP94" i="82"/>
  <c r="AQ94" i="82"/>
  <c r="AR94" i="82"/>
  <c r="AS94" i="82"/>
  <c r="AT94" i="82"/>
  <c r="AU94" i="82"/>
  <c r="AV94" i="82"/>
  <c r="AW94" i="82"/>
  <c r="AX94" i="82"/>
  <c r="AY94" i="82"/>
  <c r="AZ94" i="82"/>
  <c r="B95" i="82"/>
  <c r="C95" i="82"/>
  <c r="D95" i="82"/>
  <c r="E95" i="82"/>
  <c r="F95" i="82"/>
  <c r="G95" i="82"/>
  <c r="H95" i="82"/>
  <c r="I95" i="82"/>
  <c r="J95" i="82"/>
  <c r="K95" i="82"/>
  <c r="L95" i="82"/>
  <c r="M95" i="82"/>
  <c r="N95" i="82"/>
  <c r="O95" i="82"/>
  <c r="P95" i="82"/>
  <c r="Q95" i="82"/>
  <c r="R95" i="82"/>
  <c r="S95" i="82"/>
  <c r="T95" i="82"/>
  <c r="U95" i="82"/>
  <c r="V95" i="82"/>
  <c r="W95" i="82"/>
  <c r="X95" i="82"/>
  <c r="Y95" i="82"/>
  <c r="Z95" i="82"/>
  <c r="AA95" i="82"/>
  <c r="AB95" i="82"/>
  <c r="AC95" i="82"/>
  <c r="AD95" i="82"/>
  <c r="AE95" i="82"/>
  <c r="AF95" i="82"/>
  <c r="AG95" i="82"/>
  <c r="AH95" i="82"/>
  <c r="AI95" i="82"/>
  <c r="AJ95" i="82"/>
  <c r="AK95" i="82"/>
  <c r="AL95" i="82"/>
  <c r="AM95" i="82"/>
  <c r="AN95" i="82"/>
  <c r="AO95" i="82"/>
  <c r="AP95" i="82"/>
  <c r="AQ95" i="82"/>
  <c r="AR95" i="82"/>
  <c r="AS95" i="82"/>
  <c r="AT95" i="82"/>
  <c r="AU95" i="82"/>
  <c r="AV95" i="82"/>
  <c r="AW95" i="82"/>
  <c r="AX95" i="82"/>
  <c r="AY95" i="82"/>
  <c r="AZ95" i="82"/>
  <c r="B96" i="82"/>
  <c r="C96" i="82"/>
  <c r="D96" i="82"/>
  <c r="E96" i="82"/>
  <c r="F96" i="82"/>
  <c r="G96" i="82"/>
  <c r="H96" i="82"/>
  <c r="I96" i="82"/>
  <c r="J96" i="82"/>
  <c r="K96" i="82"/>
  <c r="L96" i="82"/>
  <c r="M96" i="82"/>
  <c r="N96" i="82"/>
  <c r="O96" i="82"/>
  <c r="P96" i="82"/>
  <c r="Q96" i="82"/>
  <c r="R96" i="82"/>
  <c r="S96" i="82"/>
  <c r="T96" i="82"/>
  <c r="U96" i="82"/>
  <c r="V96" i="82"/>
  <c r="W96" i="82"/>
  <c r="X96" i="82"/>
  <c r="Y96" i="82"/>
  <c r="Z96" i="82"/>
  <c r="AA96" i="82"/>
  <c r="AB96" i="82"/>
  <c r="AC96" i="82"/>
  <c r="AD96" i="82"/>
  <c r="AE96" i="82"/>
  <c r="AF96" i="82"/>
  <c r="AG96" i="82"/>
  <c r="AH96" i="82"/>
  <c r="AI96" i="82"/>
  <c r="AJ96" i="82"/>
  <c r="AK96" i="82"/>
  <c r="AL96" i="82"/>
  <c r="AM96" i="82"/>
  <c r="AN96" i="82"/>
  <c r="AO96" i="82"/>
  <c r="AP96" i="82"/>
  <c r="AQ96" i="82"/>
  <c r="AR96" i="82"/>
  <c r="AS96" i="82"/>
  <c r="AT96" i="82"/>
  <c r="AU96" i="82"/>
  <c r="AV96" i="82"/>
  <c r="AW96" i="82"/>
  <c r="AX96" i="82"/>
  <c r="AY96" i="82"/>
  <c r="AZ96" i="82"/>
  <c r="B97" i="82"/>
  <c r="C97" i="82"/>
  <c r="D97" i="82"/>
  <c r="E97" i="82"/>
  <c r="F97" i="82"/>
  <c r="G97" i="82"/>
  <c r="H97" i="82"/>
  <c r="I97" i="82"/>
  <c r="J97" i="82"/>
  <c r="K97" i="82"/>
  <c r="L97" i="82"/>
  <c r="M97" i="82"/>
  <c r="N97" i="82"/>
  <c r="O97" i="82"/>
  <c r="P97" i="82"/>
  <c r="Q97" i="82"/>
  <c r="R97" i="82"/>
  <c r="S97" i="82"/>
  <c r="T97" i="82"/>
  <c r="U97" i="82"/>
  <c r="V97" i="82"/>
  <c r="W97" i="82"/>
  <c r="X97" i="82"/>
  <c r="Y97" i="82"/>
  <c r="Z97" i="82"/>
  <c r="AA97" i="82"/>
  <c r="AB97" i="82"/>
  <c r="AC97" i="82"/>
  <c r="AD97" i="82"/>
  <c r="AE97" i="82"/>
  <c r="AF97" i="82"/>
  <c r="AG97" i="82"/>
  <c r="AH97" i="82"/>
  <c r="AI97" i="82"/>
  <c r="AJ97" i="82"/>
  <c r="AK97" i="82"/>
  <c r="AL97" i="82"/>
  <c r="AM97" i="82"/>
  <c r="AN97" i="82"/>
  <c r="AO97" i="82"/>
  <c r="AP97" i="82"/>
  <c r="AQ97" i="82"/>
  <c r="AR97" i="82"/>
  <c r="AS97" i="82"/>
  <c r="AT97" i="82"/>
  <c r="AU97" i="82"/>
  <c r="AV97" i="82"/>
  <c r="AW97" i="82"/>
  <c r="AX97" i="82"/>
  <c r="AY97" i="82"/>
  <c r="AZ97" i="82"/>
  <c r="B98" i="82"/>
  <c r="C98" i="82"/>
  <c r="D98" i="82"/>
  <c r="E98" i="82"/>
  <c r="F98" i="82"/>
  <c r="G98" i="82"/>
  <c r="H98" i="82"/>
  <c r="I98" i="82"/>
  <c r="J98" i="82"/>
  <c r="K98" i="82"/>
  <c r="L98" i="82"/>
  <c r="M98" i="82"/>
  <c r="N98" i="82"/>
  <c r="O98" i="82"/>
  <c r="P98" i="82"/>
  <c r="Q98" i="82"/>
  <c r="R98" i="82"/>
  <c r="S98" i="82"/>
  <c r="T98" i="82"/>
  <c r="U98" i="82"/>
  <c r="V98" i="82"/>
  <c r="W98" i="82"/>
  <c r="X98" i="82"/>
  <c r="Y98" i="82"/>
  <c r="Z98" i="82"/>
  <c r="AA98" i="82"/>
  <c r="AB98" i="82"/>
  <c r="AC98" i="82"/>
  <c r="AD98" i="82"/>
  <c r="AE98" i="82"/>
  <c r="AF98" i="82"/>
  <c r="AG98" i="82"/>
  <c r="AH98" i="82"/>
  <c r="AI98" i="82"/>
  <c r="AJ98" i="82"/>
  <c r="AK98" i="82"/>
  <c r="AL98" i="82"/>
  <c r="AM98" i="82"/>
  <c r="AN98" i="82"/>
  <c r="AO98" i="82"/>
  <c r="AP98" i="82"/>
  <c r="AQ98" i="82"/>
  <c r="AR98" i="82"/>
  <c r="AS98" i="82"/>
  <c r="AT98" i="82"/>
  <c r="AU98" i="82"/>
  <c r="AV98" i="82"/>
  <c r="AW98" i="82"/>
  <c r="AX98" i="82"/>
  <c r="AY98" i="82"/>
  <c r="AZ98" i="82"/>
  <c r="B99" i="82"/>
  <c r="C99" i="82"/>
  <c r="D99" i="82"/>
  <c r="E99" i="82"/>
  <c r="F99" i="82"/>
  <c r="G99" i="82"/>
  <c r="H99" i="82"/>
  <c r="I99" i="82"/>
  <c r="J99" i="82"/>
  <c r="K99" i="82"/>
  <c r="L99" i="82"/>
  <c r="M99" i="82"/>
  <c r="N99" i="82"/>
  <c r="O99" i="82"/>
  <c r="P99" i="82"/>
  <c r="Q99" i="82"/>
  <c r="R99" i="82"/>
  <c r="S99" i="82"/>
  <c r="T99" i="82"/>
  <c r="U99" i="82"/>
  <c r="V99" i="82"/>
  <c r="W99" i="82"/>
  <c r="X99" i="82"/>
  <c r="Y99" i="82"/>
  <c r="Z99" i="82"/>
  <c r="AA99" i="82"/>
  <c r="AB99" i="82"/>
  <c r="AC99" i="82"/>
  <c r="AD99" i="82"/>
  <c r="AE99" i="82"/>
  <c r="AF99" i="82"/>
  <c r="AG99" i="82"/>
  <c r="AH99" i="82"/>
  <c r="AI99" i="82"/>
  <c r="AJ99" i="82"/>
  <c r="AK99" i="82"/>
  <c r="AL99" i="82"/>
  <c r="AM99" i="82"/>
  <c r="AN99" i="82"/>
  <c r="AO99" i="82"/>
  <c r="AP99" i="82"/>
  <c r="AQ99" i="82"/>
  <c r="AR99" i="82"/>
  <c r="AS99" i="82"/>
  <c r="AT99" i="82"/>
  <c r="AU99" i="82"/>
  <c r="AV99" i="82"/>
  <c r="AW99" i="82"/>
  <c r="AX99" i="82"/>
  <c r="AY99" i="82"/>
  <c r="AZ99" i="82"/>
  <c r="B100" i="82"/>
  <c r="C100" i="82"/>
  <c r="D100" i="82"/>
  <c r="E100" i="82"/>
  <c r="F100" i="82"/>
  <c r="G100" i="82"/>
  <c r="H100" i="82"/>
  <c r="I100" i="82"/>
  <c r="J100" i="82"/>
  <c r="K100" i="82"/>
  <c r="L100" i="82"/>
  <c r="M100" i="82"/>
  <c r="N100" i="82"/>
  <c r="O100" i="82"/>
  <c r="P100" i="82"/>
  <c r="Q100" i="82"/>
  <c r="R100" i="82"/>
  <c r="S100" i="82"/>
  <c r="T100" i="82"/>
  <c r="U100" i="82"/>
  <c r="V100" i="82"/>
  <c r="W100" i="82"/>
  <c r="X100" i="82"/>
  <c r="Y100" i="82"/>
  <c r="Z100" i="82"/>
  <c r="AA100" i="82"/>
  <c r="AB100" i="82"/>
  <c r="AC100" i="82"/>
  <c r="AD100" i="82"/>
  <c r="AE100" i="82"/>
  <c r="AF100" i="82"/>
  <c r="AG100" i="82"/>
  <c r="AH100" i="82"/>
  <c r="AI100" i="82"/>
  <c r="AJ100" i="82"/>
  <c r="AK100" i="82"/>
  <c r="AL100" i="82"/>
  <c r="AM100" i="82"/>
  <c r="AN100" i="82"/>
  <c r="AO100" i="82"/>
  <c r="AP100" i="82"/>
  <c r="AQ100" i="82"/>
  <c r="AR100" i="82"/>
  <c r="AS100" i="82"/>
  <c r="AT100" i="82"/>
  <c r="AU100" i="82"/>
  <c r="AV100" i="82"/>
  <c r="AW100" i="82"/>
  <c r="AX100" i="82"/>
  <c r="AY100" i="82"/>
  <c r="AZ100" i="82"/>
  <c r="B101" i="82"/>
  <c r="C101" i="82"/>
  <c r="D101" i="82"/>
  <c r="E101" i="82"/>
  <c r="F101" i="82"/>
  <c r="G101" i="82"/>
  <c r="H101" i="82"/>
  <c r="I101" i="82"/>
  <c r="J101" i="82"/>
  <c r="K101" i="82"/>
  <c r="L101" i="82"/>
  <c r="M101" i="82"/>
  <c r="N101" i="82"/>
  <c r="O101" i="82"/>
  <c r="P101" i="82"/>
  <c r="Q101" i="82"/>
  <c r="R101" i="82"/>
  <c r="S101" i="82"/>
  <c r="T101" i="82"/>
  <c r="U101" i="82"/>
  <c r="V101" i="82"/>
  <c r="W101" i="82"/>
  <c r="X101" i="82"/>
  <c r="Y101" i="82"/>
  <c r="Z101" i="82"/>
  <c r="AA101" i="82"/>
  <c r="AB101" i="82"/>
  <c r="AC101" i="82"/>
  <c r="AD101" i="82"/>
  <c r="AE101" i="82"/>
  <c r="AF101" i="82"/>
  <c r="AG101" i="82"/>
  <c r="AH101" i="82"/>
  <c r="AI101" i="82"/>
  <c r="AJ101" i="82"/>
  <c r="AK101" i="82"/>
  <c r="AL101" i="82"/>
  <c r="AM101" i="82"/>
  <c r="AN101" i="82"/>
  <c r="AO101" i="82"/>
  <c r="AP101" i="82"/>
  <c r="AQ101" i="82"/>
  <c r="AR101" i="82"/>
  <c r="AS101" i="82"/>
  <c r="AT101" i="82"/>
  <c r="AU101" i="82"/>
  <c r="AV101" i="82"/>
  <c r="AW101" i="82"/>
  <c r="AX101" i="82"/>
  <c r="AY101" i="82"/>
  <c r="AZ101" i="82"/>
  <c r="B102" i="82"/>
  <c r="C102" i="82"/>
  <c r="D102" i="82"/>
  <c r="E102" i="82"/>
  <c r="F102" i="82"/>
  <c r="G102" i="82"/>
  <c r="H102" i="82"/>
  <c r="I102" i="82"/>
  <c r="J102" i="82"/>
  <c r="K102" i="82"/>
  <c r="L102" i="82"/>
  <c r="M102" i="82"/>
  <c r="N102" i="82"/>
  <c r="O102" i="82"/>
  <c r="P102" i="82"/>
  <c r="Q102" i="82"/>
  <c r="R102" i="82"/>
  <c r="S102" i="82"/>
  <c r="T102" i="82"/>
  <c r="U102" i="82"/>
  <c r="V102" i="82"/>
  <c r="W102" i="82"/>
  <c r="X102" i="82"/>
  <c r="Y102" i="82"/>
  <c r="Z102" i="82"/>
  <c r="AA102" i="82"/>
  <c r="AB102" i="82"/>
  <c r="AC102" i="82"/>
  <c r="AD102" i="82"/>
  <c r="AE102" i="82"/>
  <c r="AF102" i="82"/>
  <c r="AG102" i="82"/>
  <c r="AH102" i="82"/>
  <c r="AI102" i="82"/>
  <c r="AJ102" i="82"/>
  <c r="AK102" i="82"/>
  <c r="AL102" i="82"/>
  <c r="AM102" i="82"/>
  <c r="AN102" i="82"/>
  <c r="AO102" i="82"/>
  <c r="AP102" i="82"/>
  <c r="AQ102" i="82"/>
  <c r="AR102" i="82"/>
  <c r="AS102" i="82"/>
  <c r="AT102" i="82"/>
  <c r="AU102" i="82"/>
  <c r="AV102" i="82"/>
  <c r="AW102" i="82"/>
  <c r="AX102" i="82"/>
  <c r="AY102" i="82"/>
  <c r="AZ102" i="82"/>
  <c r="B103" i="82"/>
  <c r="C103" i="82"/>
  <c r="D103" i="82"/>
  <c r="E103" i="82"/>
  <c r="F103" i="82"/>
  <c r="G103" i="82"/>
  <c r="H103" i="82"/>
  <c r="I103" i="82"/>
  <c r="J103" i="82"/>
  <c r="K103" i="82"/>
  <c r="L103" i="82"/>
  <c r="M103" i="82"/>
  <c r="N103" i="82"/>
  <c r="O103" i="82"/>
  <c r="P103" i="82"/>
  <c r="Q103" i="82"/>
  <c r="R103" i="82"/>
  <c r="S103" i="82"/>
  <c r="T103" i="82"/>
  <c r="U103" i="82"/>
  <c r="V103" i="82"/>
  <c r="W103" i="82"/>
  <c r="X103" i="82"/>
  <c r="Y103" i="82"/>
  <c r="Z103" i="82"/>
  <c r="AA103" i="82"/>
  <c r="AB103" i="82"/>
  <c r="AC103" i="82"/>
  <c r="AD103" i="82"/>
  <c r="AE103" i="82"/>
  <c r="AF103" i="82"/>
  <c r="AG103" i="82"/>
  <c r="AH103" i="82"/>
  <c r="AI103" i="82"/>
  <c r="AJ103" i="82"/>
  <c r="AK103" i="82"/>
  <c r="AL103" i="82"/>
  <c r="AM103" i="82"/>
  <c r="AN103" i="82"/>
  <c r="AO103" i="82"/>
  <c r="AP103" i="82"/>
  <c r="AQ103" i="82"/>
  <c r="AR103" i="82"/>
  <c r="AS103" i="82"/>
  <c r="AT103" i="82"/>
  <c r="AU103" i="82"/>
  <c r="AV103" i="82"/>
  <c r="AW103" i="82"/>
  <c r="AX103" i="82"/>
  <c r="AY103" i="82"/>
  <c r="AZ103" i="82"/>
  <c r="B104" i="82"/>
  <c r="C104" i="82"/>
  <c r="D104" i="82"/>
  <c r="E104" i="82"/>
  <c r="F104" i="82"/>
  <c r="G104" i="82"/>
  <c r="H104" i="82"/>
  <c r="I104" i="82"/>
  <c r="J104" i="82"/>
  <c r="K104" i="82"/>
  <c r="L104" i="82"/>
  <c r="M104" i="82"/>
  <c r="N104" i="82"/>
  <c r="O104" i="82"/>
  <c r="P104" i="82"/>
  <c r="Q104" i="82"/>
  <c r="R104" i="82"/>
  <c r="S104" i="82"/>
  <c r="T104" i="82"/>
  <c r="U104" i="82"/>
  <c r="V104" i="82"/>
  <c r="W104" i="82"/>
  <c r="X104" i="82"/>
  <c r="Y104" i="82"/>
  <c r="Z104" i="82"/>
  <c r="AA104" i="82"/>
  <c r="AB104" i="82"/>
  <c r="AC104" i="82"/>
  <c r="AD104" i="82"/>
  <c r="AE104" i="82"/>
  <c r="AF104" i="82"/>
  <c r="AG104" i="82"/>
  <c r="AH104" i="82"/>
  <c r="AI104" i="82"/>
  <c r="AJ104" i="82"/>
  <c r="AK104" i="82"/>
  <c r="AL104" i="82"/>
  <c r="AM104" i="82"/>
  <c r="AN104" i="82"/>
  <c r="AO104" i="82"/>
  <c r="AP104" i="82"/>
  <c r="AQ104" i="82"/>
  <c r="AR104" i="82"/>
  <c r="AS104" i="82"/>
  <c r="AT104" i="82"/>
  <c r="AU104" i="82"/>
  <c r="AV104" i="82"/>
  <c r="AW104" i="82"/>
  <c r="AX104" i="82"/>
  <c r="AY104" i="82"/>
  <c r="AZ104" i="82"/>
  <c r="B105" i="82"/>
  <c r="C105" i="82"/>
  <c r="D105" i="82"/>
  <c r="E105" i="82"/>
  <c r="F105" i="82"/>
  <c r="G105" i="82"/>
  <c r="H105" i="82"/>
  <c r="I105" i="82"/>
  <c r="J105" i="82"/>
  <c r="K105" i="82"/>
  <c r="L105" i="82"/>
  <c r="M105" i="82"/>
  <c r="N105" i="82"/>
  <c r="O105" i="82"/>
  <c r="P105" i="82"/>
  <c r="Q105" i="82"/>
  <c r="R105" i="82"/>
  <c r="S105" i="82"/>
  <c r="T105" i="82"/>
  <c r="U105" i="82"/>
  <c r="V105" i="82"/>
  <c r="W105" i="82"/>
  <c r="X105" i="82"/>
  <c r="Y105" i="82"/>
  <c r="Z105" i="82"/>
  <c r="AA105" i="82"/>
  <c r="AB105" i="82"/>
  <c r="AC105" i="82"/>
  <c r="AD105" i="82"/>
  <c r="AE105" i="82"/>
  <c r="AF105" i="82"/>
  <c r="AG105" i="82"/>
  <c r="AH105" i="82"/>
  <c r="AI105" i="82"/>
  <c r="AJ105" i="82"/>
  <c r="AK105" i="82"/>
  <c r="AL105" i="82"/>
  <c r="AM105" i="82"/>
  <c r="AN105" i="82"/>
  <c r="AO105" i="82"/>
  <c r="AP105" i="82"/>
  <c r="AQ105" i="82"/>
  <c r="AR105" i="82"/>
  <c r="AS105" i="82"/>
  <c r="AT105" i="82"/>
  <c r="AU105" i="82"/>
  <c r="AV105" i="82"/>
  <c r="AW105" i="82"/>
  <c r="AX105" i="82"/>
  <c r="AY105" i="82"/>
  <c r="AZ105" i="82"/>
  <c r="B106" i="82"/>
  <c r="C106" i="82"/>
  <c r="D106" i="82"/>
  <c r="E106" i="82"/>
  <c r="F106" i="82"/>
  <c r="G106" i="82"/>
  <c r="H106" i="82"/>
  <c r="I106" i="82"/>
  <c r="J106" i="82"/>
  <c r="K106" i="82"/>
  <c r="L106" i="82"/>
  <c r="M106" i="82"/>
  <c r="N106" i="82"/>
  <c r="O106" i="82"/>
  <c r="P106" i="82"/>
  <c r="Q106" i="82"/>
  <c r="R106" i="82"/>
  <c r="S106" i="82"/>
  <c r="T106" i="82"/>
  <c r="U106" i="82"/>
  <c r="V106" i="82"/>
  <c r="W106" i="82"/>
  <c r="X106" i="82"/>
  <c r="Y106" i="82"/>
  <c r="Z106" i="82"/>
  <c r="AA106" i="82"/>
  <c r="AB106" i="82"/>
  <c r="AC106" i="82"/>
  <c r="AD106" i="82"/>
  <c r="AE106" i="82"/>
  <c r="AF106" i="82"/>
  <c r="AG106" i="82"/>
  <c r="AH106" i="82"/>
  <c r="AI106" i="82"/>
  <c r="AJ106" i="82"/>
  <c r="AK106" i="82"/>
  <c r="AL106" i="82"/>
  <c r="AM106" i="82"/>
  <c r="AN106" i="82"/>
  <c r="AO106" i="82"/>
  <c r="AP106" i="82"/>
  <c r="AQ106" i="82"/>
  <c r="AR106" i="82"/>
  <c r="AS106" i="82"/>
  <c r="AT106" i="82"/>
  <c r="AU106" i="82"/>
  <c r="AV106" i="82"/>
  <c r="AW106" i="82"/>
  <c r="AX106" i="82"/>
  <c r="AY106" i="82"/>
  <c r="AZ106" i="82"/>
  <c r="B107" i="82"/>
  <c r="C107" i="82"/>
  <c r="D107" i="82"/>
  <c r="E107" i="82"/>
  <c r="F107" i="82"/>
  <c r="G107" i="82"/>
  <c r="H107" i="82"/>
  <c r="I107" i="82"/>
  <c r="J107" i="82"/>
  <c r="K107" i="82"/>
  <c r="L107" i="82"/>
  <c r="M107" i="82"/>
  <c r="N107" i="82"/>
  <c r="O107" i="82"/>
  <c r="P107" i="82"/>
  <c r="Q107" i="82"/>
  <c r="R107" i="82"/>
  <c r="S107" i="82"/>
  <c r="T107" i="82"/>
  <c r="U107" i="82"/>
  <c r="V107" i="82"/>
  <c r="W107" i="82"/>
  <c r="X107" i="82"/>
  <c r="Y107" i="82"/>
  <c r="Z107" i="82"/>
  <c r="AA107" i="82"/>
  <c r="AB107" i="82"/>
  <c r="AC107" i="82"/>
  <c r="AD107" i="82"/>
  <c r="AE107" i="82"/>
  <c r="AF107" i="82"/>
  <c r="AG107" i="82"/>
  <c r="AH107" i="82"/>
  <c r="AI107" i="82"/>
  <c r="AJ107" i="82"/>
  <c r="AK107" i="82"/>
  <c r="AL107" i="82"/>
  <c r="AM107" i="82"/>
  <c r="AN107" i="82"/>
  <c r="AO107" i="82"/>
  <c r="AP107" i="82"/>
  <c r="AQ107" i="82"/>
  <c r="AR107" i="82"/>
  <c r="AS107" i="82"/>
  <c r="AT107" i="82"/>
  <c r="AU107" i="82"/>
  <c r="AV107" i="82"/>
  <c r="AW107" i="82"/>
  <c r="AX107" i="82"/>
  <c r="AY107" i="82"/>
  <c r="AZ107" i="82"/>
  <c r="B108" i="82"/>
  <c r="C108" i="82"/>
  <c r="D108" i="82"/>
  <c r="E108" i="82"/>
  <c r="F108" i="82"/>
  <c r="G108" i="82"/>
  <c r="H108" i="82"/>
  <c r="I108" i="82"/>
  <c r="J108" i="82"/>
  <c r="K108" i="82"/>
  <c r="L108" i="82"/>
  <c r="M108" i="82"/>
  <c r="N108" i="82"/>
  <c r="O108" i="82"/>
  <c r="P108" i="82"/>
  <c r="Q108" i="82"/>
  <c r="R108" i="82"/>
  <c r="S108" i="82"/>
  <c r="T108" i="82"/>
  <c r="U108" i="82"/>
  <c r="V108" i="82"/>
  <c r="W108" i="82"/>
  <c r="X108" i="82"/>
  <c r="Y108" i="82"/>
  <c r="Z108" i="82"/>
  <c r="AA108" i="82"/>
  <c r="AB108" i="82"/>
  <c r="AC108" i="82"/>
  <c r="AD108" i="82"/>
  <c r="AE108" i="82"/>
  <c r="AF108" i="82"/>
  <c r="AG108" i="82"/>
  <c r="AH108" i="82"/>
  <c r="AI108" i="82"/>
  <c r="AJ108" i="82"/>
  <c r="AK108" i="82"/>
  <c r="AL108" i="82"/>
  <c r="AM108" i="82"/>
  <c r="AN108" i="82"/>
  <c r="AO108" i="82"/>
  <c r="AP108" i="82"/>
  <c r="AQ108" i="82"/>
  <c r="AR108" i="82"/>
  <c r="AS108" i="82"/>
  <c r="AT108" i="82"/>
  <c r="AU108" i="82"/>
  <c r="AV108" i="82"/>
  <c r="AW108" i="82"/>
  <c r="AX108" i="82"/>
  <c r="AY108" i="82"/>
  <c r="AZ108" i="82"/>
  <c r="B109" i="82"/>
  <c r="C109" i="82"/>
  <c r="D109" i="82"/>
  <c r="E109" i="82"/>
  <c r="F109" i="82"/>
  <c r="G109" i="82"/>
  <c r="H109" i="82"/>
  <c r="I109" i="82"/>
  <c r="J109" i="82"/>
  <c r="K109" i="82"/>
  <c r="L109" i="82"/>
  <c r="M109" i="82"/>
  <c r="N109" i="82"/>
  <c r="O109" i="82"/>
  <c r="P109" i="82"/>
  <c r="Q109" i="82"/>
  <c r="R109" i="82"/>
  <c r="S109" i="82"/>
  <c r="T109" i="82"/>
  <c r="U109" i="82"/>
  <c r="V109" i="82"/>
  <c r="W109" i="82"/>
  <c r="X109" i="82"/>
  <c r="Y109" i="82"/>
  <c r="Z109" i="82"/>
  <c r="AA109" i="82"/>
  <c r="AB109" i="82"/>
  <c r="AC109" i="82"/>
  <c r="AD109" i="82"/>
  <c r="AE109" i="82"/>
  <c r="AF109" i="82"/>
  <c r="AG109" i="82"/>
  <c r="AH109" i="82"/>
  <c r="AI109" i="82"/>
  <c r="AJ109" i="82"/>
  <c r="AK109" i="82"/>
  <c r="AL109" i="82"/>
  <c r="AM109" i="82"/>
  <c r="AN109" i="82"/>
  <c r="AO109" i="82"/>
  <c r="AP109" i="82"/>
  <c r="AQ109" i="82"/>
  <c r="AR109" i="82"/>
  <c r="AS109" i="82"/>
  <c r="AT109" i="82"/>
  <c r="AU109" i="82"/>
  <c r="AV109" i="82"/>
  <c r="AW109" i="82"/>
  <c r="AX109" i="82"/>
  <c r="AY109" i="82"/>
  <c r="AZ109" i="82"/>
  <c r="B110" i="82"/>
  <c r="C110" i="82"/>
  <c r="D110" i="82"/>
  <c r="E110" i="82"/>
  <c r="F110" i="82"/>
  <c r="G110" i="82"/>
  <c r="H110" i="82"/>
  <c r="I110" i="82"/>
  <c r="J110" i="82"/>
  <c r="K110" i="82"/>
  <c r="L110" i="82"/>
  <c r="M110" i="82"/>
  <c r="N110" i="82"/>
  <c r="O110" i="82"/>
  <c r="P110" i="82"/>
  <c r="Q110" i="82"/>
  <c r="R110" i="82"/>
  <c r="S110" i="82"/>
  <c r="T110" i="82"/>
  <c r="U110" i="82"/>
  <c r="V110" i="82"/>
  <c r="W110" i="82"/>
  <c r="X110" i="82"/>
  <c r="Y110" i="82"/>
  <c r="Z110" i="82"/>
  <c r="AA110" i="82"/>
  <c r="AB110" i="82"/>
  <c r="AC110" i="82"/>
  <c r="AD110" i="82"/>
  <c r="AE110" i="82"/>
  <c r="AF110" i="82"/>
  <c r="AG110" i="82"/>
  <c r="AH110" i="82"/>
  <c r="AI110" i="82"/>
  <c r="AJ110" i="82"/>
  <c r="AK110" i="82"/>
  <c r="AL110" i="82"/>
  <c r="AM110" i="82"/>
  <c r="AN110" i="82"/>
  <c r="AO110" i="82"/>
  <c r="AP110" i="82"/>
  <c r="AQ110" i="82"/>
  <c r="AR110" i="82"/>
  <c r="AS110" i="82"/>
  <c r="AT110" i="82"/>
  <c r="AU110" i="82"/>
  <c r="AV110" i="82"/>
  <c r="AW110" i="82"/>
  <c r="AX110" i="82"/>
  <c r="AY110" i="82"/>
  <c r="AZ110" i="82"/>
  <c r="B111" i="82"/>
  <c r="C111" i="82"/>
  <c r="D111" i="82"/>
  <c r="E111" i="82"/>
  <c r="F111" i="82"/>
  <c r="G111" i="82"/>
  <c r="H111" i="82"/>
  <c r="I111" i="82"/>
  <c r="J111" i="82"/>
  <c r="K111" i="82"/>
  <c r="L111" i="82"/>
  <c r="M111" i="82"/>
  <c r="N111" i="82"/>
  <c r="O111" i="82"/>
  <c r="P111" i="82"/>
  <c r="Q111" i="82"/>
  <c r="R111" i="82"/>
  <c r="S111" i="82"/>
  <c r="T111" i="82"/>
  <c r="U111" i="82"/>
  <c r="V111" i="82"/>
  <c r="W111" i="82"/>
  <c r="X111" i="82"/>
  <c r="Y111" i="82"/>
  <c r="Z111" i="82"/>
  <c r="AA111" i="82"/>
  <c r="AB111" i="82"/>
  <c r="AC111" i="82"/>
  <c r="AD111" i="82"/>
  <c r="AE111" i="82"/>
  <c r="AF111" i="82"/>
  <c r="AG111" i="82"/>
  <c r="AH111" i="82"/>
  <c r="AI111" i="82"/>
  <c r="AJ111" i="82"/>
  <c r="AK111" i="82"/>
  <c r="AL111" i="82"/>
  <c r="AM111" i="82"/>
  <c r="AN111" i="82"/>
  <c r="AO111" i="82"/>
  <c r="AP111" i="82"/>
  <c r="AQ111" i="82"/>
  <c r="AR111" i="82"/>
  <c r="AS111" i="82"/>
  <c r="AT111" i="82"/>
  <c r="AU111" i="82"/>
  <c r="AV111" i="82"/>
  <c r="AW111" i="82"/>
  <c r="AX111" i="82"/>
  <c r="AY111" i="82"/>
  <c r="AZ111" i="82"/>
  <c r="B112" i="82"/>
  <c r="C112" i="82"/>
  <c r="D112" i="82"/>
  <c r="E112" i="82"/>
  <c r="F112" i="82"/>
  <c r="G112" i="82"/>
  <c r="H112" i="82"/>
  <c r="I112" i="82"/>
  <c r="J112" i="82"/>
  <c r="K112" i="82"/>
  <c r="L112" i="82"/>
  <c r="M112" i="82"/>
  <c r="N112" i="82"/>
  <c r="O112" i="82"/>
  <c r="P112" i="82"/>
  <c r="Q112" i="82"/>
  <c r="R112" i="82"/>
  <c r="S112" i="82"/>
  <c r="T112" i="82"/>
  <c r="U112" i="82"/>
  <c r="V112" i="82"/>
  <c r="W112" i="82"/>
  <c r="X112" i="82"/>
  <c r="Y112" i="82"/>
  <c r="Z112" i="82"/>
  <c r="AA112" i="82"/>
  <c r="AB112" i="82"/>
  <c r="AC112" i="82"/>
  <c r="AD112" i="82"/>
  <c r="AE112" i="82"/>
  <c r="AF112" i="82"/>
  <c r="AG112" i="82"/>
  <c r="AH112" i="82"/>
  <c r="AI112" i="82"/>
  <c r="AJ112" i="82"/>
  <c r="AK112" i="82"/>
  <c r="AL112" i="82"/>
  <c r="AM112" i="82"/>
  <c r="AN112" i="82"/>
  <c r="AO112" i="82"/>
  <c r="AP112" i="82"/>
  <c r="AQ112" i="82"/>
  <c r="AR112" i="82"/>
  <c r="AS112" i="82"/>
  <c r="AT112" i="82"/>
  <c r="AU112" i="82"/>
  <c r="AV112" i="82"/>
  <c r="AW112" i="82"/>
  <c r="AX112" i="82"/>
  <c r="AY112" i="82"/>
  <c r="AZ112" i="82"/>
  <c r="B113" i="82"/>
  <c r="C113" i="82"/>
  <c r="D113" i="82"/>
  <c r="E113" i="82"/>
  <c r="F113" i="82"/>
  <c r="G113" i="82"/>
  <c r="H113" i="82"/>
  <c r="I113" i="82"/>
  <c r="J113" i="82"/>
  <c r="K113" i="82"/>
  <c r="L113" i="82"/>
  <c r="M113" i="82"/>
  <c r="N113" i="82"/>
  <c r="O113" i="82"/>
  <c r="P113" i="82"/>
  <c r="Q113" i="82"/>
  <c r="R113" i="82"/>
  <c r="S113" i="82"/>
  <c r="T113" i="82"/>
  <c r="U113" i="82"/>
  <c r="V113" i="82"/>
  <c r="W113" i="82"/>
  <c r="X113" i="82"/>
  <c r="Y113" i="82"/>
  <c r="Z113" i="82"/>
  <c r="AA113" i="82"/>
  <c r="AB113" i="82"/>
  <c r="AC113" i="82"/>
  <c r="AD113" i="82"/>
  <c r="AE113" i="82"/>
  <c r="AF113" i="82"/>
  <c r="AG113" i="82"/>
  <c r="AH113" i="82"/>
  <c r="AI113" i="82"/>
  <c r="AJ113" i="82"/>
  <c r="AK113" i="82"/>
  <c r="AL113" i="82"/>
  <c r="AM113" i="82"/>
  <c r="AN113" i="82"/>
  <c r="AO113" i="82"/>
  <c r="AP113" i="82"/>
  <c r="AQ113" i="82"/>
  <c r="AR113" i="82"/>
  <c r="AS113" i="82"/>
  <c r="AT113" i="82"/>
  <c r="AU113" i="82"/>
  <c r="AV113" i="82"/>
  <c r="AW113" i="82"/>
  <c r="AX113" i="82"/>
  <c r="AY113" i="82"/>
  <c r="AZ113" i="82"/>
  <c r="B114" i="82"/>
  <c r="C114" i="82"/>
  <c r="D114" i="82"/>
  <c r="E114" i="82"/>
  <c r="F114" i="82"/>
  <c r="G114" i="82"/>
  <c r="H114" i="82"/>
  <c r="I114" i="82"/>
  <c r="J114" i="82"/>
  <c r="K114" i="82"/>
  <c r="L114" i="82"/>
  <c r="M114" i="82"/>
  <c r="N114" i="82"/>
  <c r="O114" i="82"/>
  <c r="P114" i="82"/>
  <c r="Q114" i="82"/>
  <c r="R114" i="82"/>
  <c r="S114" i="82"/>
  <c r="T114" i="82"/>
  <c r="U114" i="82"/>
  <c r="V114" i="82"/>
  <c r="W114" i="82"/>
  <c r="X114" i="82"/>
  <c r="Y114" i="82"/>
  <c r="Z114" i="82"/>
  <c r="AA114" i="82"/>
  <c r="AB114" i="82"/>
  <c r="AC114" i="82"/>
  <c r="AD114" i="82"/>
  <c r="AE114" i="82"/>
  <c r="AF114" i="82"/>
  <c r="AG114" i="82"/>
  <c r="AH114" i="82"/>
  <c r="AI114" i="82"/>
  <c r="AJ114" i="82"/>
  <c r="AK114" i="82"/>
  <c r="AL114" i="82"/>
  <c r="AM114" i="82"/>
  <c r="AN114" i="82"/>
  <c r="AO114" i="82"/>
  <c r="AP114" i="82"/>
  <c r="AQ114" i="82"/>
  <c r="AR114" i="82"/>
  <c r="AS114" i="82"/>
  <c r="AT114" i="82"/>
  <c r="AU114" i="82"/>
  <c r="AV114" i="82"/>
  <c r="AW114" i="82"/>
  <c r="AX114" i="82"/>
  <c r="AY114" i="82"/>
  <c r="AZ114" i="82"/>
  <c r="B115" i="82"/>
  <c r="C115" i="82"/>
  <c r="D115" i="82"/>
  <c r="E115" i="82"/>
  <c r="F115" i="82"/>
  <c r="G115" i="82"/>
  <c r="H115" i="82"/>
  <c r="I115" i="82"/>
  <c r="J115" i="82"/>
  <c r="K115" i="82"/>
  <c r="L115" i="82"/>
  <c r="M115" i="82"/>
  <c r="N115" i="82"/>
  <c r="O115" i="82"/>
  <c r="P115" i="82"/>
  <c r="Q115" i="82"/>
  <c r="R115" i="82"/>
  <c r="S115" i="82"/>
  <c r="T115" i="82"/>
  <c r="U115" i="82"/>
  <c r="V115" i="82"/>
  <c r="W115" i="82"/>
  <c r="X115" i="82"/>
  <c r="Y115" i="82"/>
  <c r="Z115" i="82"/>
  <c r="AA115" i="82"/>
  <c r="AB115" i="82"/>
  <c r="AC115" i="82"/>
  <c r="AD115" i="82"/>
  <c r="AE115" i="82"/>
  <c r="AF115" i="82"/>
  <c r="AG115" i="82"/>
  <c r="AH115" i="82"/>
  <c r="AI115" i="82"/>
  <c r="AJ115" i="82"/>
  <c r="AK115" i="82"/>
  <c r="AL115" i="82"/>
  <c r="AM115" i="82"/>
  <c r="AN115" i="82"/>
  <c r="AO115" i="82"/>
  <c r="AP115" i="82"/>
  <c r="AQ115" i="82"/>
  <c r="AR115" i="82"/>
  <c r="AS115" i="82"/>
  <c r="AT115" i="82"/>
  <c r="AU115" i="82"/>
  <c r="AV115" i="82"/>
  <c r="AW115" i="82"/>
  <c r="AX115" i="82"/>
  <c r="AY115" i="82"/>
  <c r="AZ115" i="82"/>
  <c r="B116" i="82"/>
  <c r="C116" i="82"/>
  <c r="D116" i="82"/>
  <c r="E116" i="82"/>
  <c r="F116" i="82"/>
  <c r="G116" i="82"/>
  <c r="H116" i="82"/>
  <c r="I116" i="82"/>
  <c r="J116" i="82"/>
  <c r="K116" i="82"/>
  <c r="L116" i="82"/>
  <c r="M116" i="82"/>
  <c r="N116" i="82"/>
  <c r="O116" i="82"/>
  <c r="P116" i="82"/>
  <c r="Q116" i="82"/>
  <c r="R116" i="82"/>
  <c r="S116" i="82"/>
  <c r="T116" i="82"/>
  <c r="U116" i="82"/>
  <c r="V116" i="82"/>
  <c r="W116" i="82"/>
  <c r="X116" i="82"/>
  <c r="Y116" i="82"/>
  <c r="Z116" i="82"/>
  <c r="AA116" i="82"/>
  <c r="AB116" i="82"/>
  <c r="AC116" i="82"/>
  <c r="AD116" i="82"/>
  <c r="AE116" i="82"/>
  <c r="AF116" i="82"/>
  <c r="AG116" i="82"/>
  <c r="AH116" i="82"/>
  <c r="AI116" i="82"/>
  <c r="AJ116" i="82"/>
  <c r="AK116" i="82"/>
  <c r="AL116" i="82"/>
  <c r="AM116" i="82"/>
  <c r="AN116" i="82"/>
  <c r="AO116" i="82"/>
  <c r="AP116" i="82"/>
  <c r="AQ116" i="82"/>
  <c r="AR116" i="82"/>
  <c r="AS116" i="82"/>
  <c r="AT116" i="82"/>
  <c r="AU116" i="82"/>
  <c r="AV116" i="82"/>
  <c r="AW116" i="82"/>
  <c r="AX116" i="82"/>
  <c r="AY116" i="82"/>
  <c r="AZ116" i="82"/>
  <c r="B117" i="82"/>
  <c r="C117" i="82"/>
  <c r="D117" i="82"/>
  <c r="E117" i="82"/>
  <c r="F117" i="82"/>
  <c r="G117" i="82"/>
  <c r="H117" i="82"/>
  <c r="I117" i="82"/>
  <c r="J117" i="82"/>
  <c r="K117" i="82"/>
  <c r="L117" i="82"/>
  <c r="M117" i="82"/>
  <c r="N117" i="82"/>
  <c r="O117" i="82"/>
  <c r="P117" i="82"/>
  <c r="Q117" i="82"/>
  <c r="R117" i="82"/>
  <c r="S117" i="82"/>
  <c r="T117" i="82"/>
  <c r="U117" i="82"/>
  <c r="V117" i="82"/>
  <c r="W117" i="82"/>
  <c r="X117" i="82"/>
  <c r="Y117" i="82"/>
  <c r="Z117" i="82"/>
  <c r="AA117" i="82"/>
  <c r="AB117" i="82"/>
  <c r="AC117" i="82"/>
  <c r="AD117" i="82"/>
  <c r="AE117" i="82"/>
  <c r="AF117" i="82"/>
  <c r="AG117" i="82"/>
  <c r="AH117" i="82"/>
  <c r="AI117" i="82"/>
  <c r="AJ117" i="82"/>
  <c r="AK117" i="82"/>
  <c r="AL117" i="82"/>
  <c r="AM117" i="82"/>
  <c r="AN117" i="82"/>
  <c r="AO117" i="82"/>
  <c r="AP117" i="82"/>
  <c r="AQ117" i="82"/>
  <c r="AR117" i="82"/>
  <c r="AS117" i="82"/>
  <c r="AT117" i="82"/>
  <c r="AU117" i="82"/>
  <c r="AV117" i="82"/>
  <c r="AW117" i="82"/>
  <c r="AX117" i="82"/>
  <c r="AY117" i="82"/>
  <c r="AZ117" i="82"/>
  <c r="B118" i="82"/>
  <c r="C118" i="82"/>
  <c r="D118" i="82"/>
  <c r="E118" i="82"/>
  <c r="F118" i="82"/>
  <c r="G118" i="82"/>
  <c r="H118" i="82"/>
  <c r="I118" i="82"/>
  <c r="J118" i="82"/>
  <c r="K118" i="82"/>
  <c r="L118" i="82"/>
  <c r="M118" i="82"/>
  <c r="N118" i="82"/>
  <c r="O118" i="82"/>
  <c r="P118" i="82"/>
  <c r="Q118" i="82"/>
  <c r="R118" i="82"/>
  <c r="S118" i="82"/>
  <c r="T118" i="82"/>
  <c r="U118" i="82"/>
  <c r="V118" i="82"/>
  <c r="W118" i="82"/>
  <c r="X118" i="82"/>
  <c r="Y118" i="82"/>
  <c r="Z118" i="82"/>
  <c r="AA118" i="82"/>
  <c r="AB118" i="82"/>
  <c r="AC118" i="82"/>
  <c r="AD118" i="82"/>
  <c r="AE118" i="82"/>
  <c r="AF118" i="82"/>
  <c r="AG118" i="82"/>
  <c r="AH118" i="82"/>
  <c r="AI118" i="82"/>
  <c r="AJ118" i="82"/>
  <c r="AK118" i="82"/>
  <c r="AL118" i="82"/>
  <c r="AM118" i="82"/>
  <c r="AN118" i="82"/>
  <c r="AO118" i="82"/>
  <c r="AP118" i="82"/>
  <c r="AQ118" i="82"/>
  <c r="AR118" i="82"/>
  <c r="AS118" i="82"/>
  <c r="AT118" i="82"/>
  <c r="AU118" i="82"/>
  <c r="AV118" i="82"/>
  <c r="AW118" i="82"/>
  <c r="AX118" i="82"/>
  <c r="AY118" i="82"/>
  <c r="AZ118" i="82"/>
  <c r="B119" i="82"/>
  <c r="C119" i="82"/>
  <c r="D119" i="82"/>
  <c r="E119" i="82"/>
  <c r="F119" i="82"/>
  <c r="G119" i="82"/>
  <c r="H119" i="82"/>
  <c r="I119" i="82"/>
  <c r="J119" i="82"/>
  <c r="K119" i="82"/>
  <c r="L119" i="82"/>
  <c r="M119" i="82"/>
  <c r="N119" i="82"/>
  <c r="O119" i="82"/>
  <c r="P119" i="82"/>
  <c r="Q119" i="82"/>
  <c r="R119" i="82"/>
  <c r="S119" i="82"/>
  <c r="T119" i="82"/>
  <c r="U119" i="82"/>
  <c r="V119" i="82"/>
  <c r="W119" i="82"/>
  <c r="X119" i="82"/>
  <c r="Y119" i="82"/>
  <c r="Z119" i="82"/>
  <c r="AA119" i="82"/>
  <c r="AB119" i="82"/>
  <c r="AC119" i="82"/>
  <c r="AD119" i="82"/>
  <c r="AE119" i="82"/>
  <c r="AF119" i="82"/>
  <c r="AG119" i="82"/>
  <c r="AH119" i="82"/>
  <c r="AI119" i="82"/>
  <c r="AJ119" i="82"/>
  <c r="AK119" i="82"/>
  <c r="AL119" i="82"/>
  <c r="AM119" i="82"/>
  <c r="AN119" i="82"/>
  <c r="AO119" i="82"/>
  <c r="AP119" i="82"/>
  <c r="AQ119" i="82"/>
  <c r="AR119" i="82"/>
  <c r="AS119" i="82"/>
  <c r="AT119" i="82"/>
  <c r="AU119" i="82"/>
  <c r="AV119" i="82"/>
  <c r="AW119" i="82"/>
  <c r="AX119" i="82"/>
  <c r="AY119" i="82"/>
  <c r="AZ119" i="82"/>
  <c r="B120" i="82"/>
  <c r="C120" i="82"/>
  <c r="D120" i="82"/>
  <c r="E120" i="82"/>
  <c r="F120" i="82"/>
  <c r="G120" i="82"/>
  <c r="H120" i="82"/>
  <c r="I120" i="82"/>
  <c r="J120" i="82"/>
  <c r="K120" i="82"/>
  <c r="L120" i="82"/>
  <c r="M120" i="82"/>
  <c r="N120" i="82"/>
  <c r="O120" i="82"/>
  <c r="P120" i="82"/>
  <c r="Q120" i="82"/>
  <c r="R120" i="82"/>
  <c r="S120" i="82"/>
  <c r="T120" i="82"/>
  <c r="U120" i="82"/>
  <c r="V120" i="82"/>
  <c r="W120" i="82"/>
  <c r="X120" i="82"/>
  <c r="Y120" i="82"/>
  <c r="Z120" i="82"/>
  <c r="AA120" i="82"/>
  <c r="AB120" i="82"/>
  <c r="AC120" i="82"/>
  <c r="AD120" i="82"/>
  <c r="AE120" i="82"/>
  <c r="AF120" i="82"/>
  <c r="AG120" i="82"/>
  <c r="AH120" i="82"/>
  <c r="AI120" i="82"/>
  <c r="AJ120" i="82"/>
  <c r="AK120" i="82"/>
  <c r="AL120" i="82"/>
  <c r="AM120" i="82"/>
  <c r="AN120" i="82"/>
  <c r="AO120" i="82"/>
  <c r="AP120" i="82"/>
  <c r="AQ120" i="82"/>
  <c r="AR120" i="82"/>
  <c r="AS120" i="82"/>
  <c r="AT120" i="82"/>
  <c r="AU120" i="82"/>
  <c r="AV120" i="82"/>
  <c r="AW120" i="82"/>
  <c r="AX120" i="82"/>
  <c r="AY120" i="82"/>
  <c r="AZ120" i="82"/>
  <c r="B121" i="82"/>
  <c r="C121" i="82"/>
  <c r="D121" i="82"/>
  <c r="E121" i="82"/>
  <c r="F121" i="82"/>
  <c r="G121" i="82"/>
  <c r="H121" i="82"/>
  <c r="I121" i="82"/>
  <c r="J121" i="82"/>
  <c r="K121" i="82"/>
  <c r="L121" i="82"/>
  <c r="M121" i="82"/>
  <c r="N121" i="82"/>
  <c r="O121" i="82"/>
  <c r="P121" i="82"/>
  <c r="Q121" i="82"/>
  <c r="R121" i="82"/>
  <c r="S121" i="82"/>
  <c r="T121" i="82"/>
  <c r="U121" i="82"/>
  <c r="V121" i="82"/>
  <c r="W121" i="82"/>
  <c r="X121" i="82"/>
  <c r="Y121" i="82"/>
  <c r="Z121" i="82"/>
  <c r="AA121" i="82"/>
  <c r="AB121" i="82"/>
  <c r="AC121" i="82"/>
  <c r="AD121" i="82"/>
  <c r="AE121" i="82"/>
  <c r="AF121" i="82"/>
  <c r="AG121" i="82"/>
  <c r="AH121" i="82"/>
  <c r="AI121" i="82"/>
  <c r="AJ121" i="82"/>
  <c r="AK121" i="82"/>
  <c r="AL121" i="82"/>
  <c r="AM121" i="82"/>
  <c r="AN121" i="82"/>
  <c r="AO121" i="82"/>
  <c r="AP121" i="82"/>
  <c r="AQ121" i="82"/>
  <c r="AR121" i="82"/>
  <c r="AS121" i="82"/>
  <c r="AT121" i="82"/>
  <c r="AU121" i="82"/>
  <c r="AV121" i="82"/>
  <c r="AW121" i="82"/>
  <c r="AX121" i="82"/>
  <c r="AY121" i="82"/>
  <c r="AZ121" i="82"/>
  <c r="B122" i="82"/>
  <c r="C122" i="82"/>
  <c r="D122" i="82"/>
  <c r="E122" i="82"/>
  <c r="F122" i="82"/>
  <c r="G122" i="82"/>
  <c r="H122" i="82"/>
  <c r="I122" i="82"/>
  <c r="J122" i="82"/>
  <c r="K122" i="82"/>
  <c r="L122" i="82"/>
  <c r="M122" i="82"/>
  <c r="N122" i="82"/>
  <c r="O122" i="82"/>
  <c r="P122" i="82"/>
  <c r="Q122" i="82"/>
  <c r="R122" i="82"/>
  <c r="S122" i="82"/>
  <c r="T122" i="82"/>
  <c r="U122" i="82"/>
  <c r="V122" i="82"/>
  <c r="W122" i="82"/>
  <c r="X122" i="82"/>
  <c r="Y122" i="82"/>
  <c r="Z122" i="82"/>
  <c r="AA122" i="82"/>
  <c r="AB122" i="82"/>
  <c r="AC122" i="82"/>
  <c r="AD122" i="82"/>
  <c r="AE122" i="82"/>
  <c r="AF122" i="82"/>
  <c r="AG122" i="82"/>
  <c r="AH122" i="82"/>
  <c r="AI122" i="82"/>
  <c r="AJ122" i="82"/>
  <c r="AK122" i="82"/>
  <c r="AL122" i="82"/>
  <c r="AM122" i="82"/>
  <c r="AN122" i="82"/>
  <c r="AO122" i="82"/>
  <c r="AP122" i="82"/>
  <c r="AQ122" i="82"/>
  <c r="AR122" i="82"/>
  <c r="AS122" i="82"/>
  <c r="AT122" i="82"/>
  <c r="AU122" i="82"/>
  <c r="AV122" i="82"/>
  <c r="AW122" i="82"/>
  <c r="AX122" i="82"/>
  <c r="AY122" i="82"/>
  <c r="AZ122" i="82"/>
  <c r="B123" i="82"/>
  <c r="C123" i="82"/>
  <c r="D123" i="82"/>
  <c r="E123" i="82"/>
  <c r="F123" i="82"/>
  <c r="G123" i="82"/>
  <c r="H123" i="82"/>
  <c r="I123" i="82"/>
  <c r="J123" i="82"/>
  <c r="K123" i="82"/>
  <c r="L123" i="82"/>
  <c r="M123" i="82"/>
  <c r="N123" i="82"/>
  <c r="O123" i="82"/>
  <c r="P123" i="82"/>
  <c r="Q123" i="82"/>
  <c r="R123" i="82"/>
  <c r="S123" i="82"/>
  <c r="T123" i="82"/>
  <c r="U123" i="82"/>
  <c r="V123" i="82"/>
  <c r="W123" i="82"/>
  <c r="X123" i="82"/>
  <c r="Y123" i="82"/>
  <c r="Z123" i="82"/>
  <c r="AA123" i="82"/>
  <c r="AB123" i="82"/>
  <c r="AC123" i="82"/>
  <c r="AD123" i="82"/>
  <c r="AE123" i="82"/>
  <c r="AF123" i="82"/>
  <c r="AG123" i="82"/>
  <c r="AH123" i="82"/>
  <c r="AI123" i="82"/>
  <c r="AJ123" i="82"/>
  <c r="AK123" i="82"/>
  <c r="AL123" i="82"/>
  <c r="AM123" i="82"/>
  <c r="AN123" i="82"/>
  <c r="AO123" i="82"/>
  <c r="AP123" i="82"/>
  <c r="AQ123" i="82"/>
  <c r="AR123" i="82"/>
  <c r="AS123" i="82"/>
  <c r="AT123" i="82"/>
  <c r="AU123" i="82"/>
  <c r="AV123" i="82"/>
  <c r="AW123" i="82"/>
  <c r="AX123" i="82"/>
  <c r="AY123" i="82"/>
  <c r="AZ123" i="82"/>
  <c r="B124" i="82"/>
  <c r="C124" i="82"/>
  <c r="D124" i="82"/>
  <c r="E124" i="82"/>
  <c r="F124" i="82"/>
  <c r="G124" i="82"/>
  <c r="H124" i="82"/>
  <c r="I124" i="82"/>
  <c r="J124" i="82"/>
  <c r="K124" i="82"/>
  <c r="L124" i="82"/>
  <c r="M124" i="82"/>
  <c r="N124" i="82"/>
  <c r="O124" i="82"/>
  <c r="P124" i="82"/>
  <c r="Q124" i="82"/>
  <c r="R124" i="82"/>
  <c r="S124" i="82"/>
  <c r="T124" i="82"/>
  <c r="U124" i="82"/>
  <c r="V124" i="82"/>
  <c r="W124" i="82"/>
  <c r="X124" i="82"/>
  <c r="Y124" i="82"/>
  <c r="Z124" i="82"/>
  <c r="AA124" i="82"/>
  <c r="AB124" i="82"/>
  <c r="AC124" i="82"/>
  <c r="AD124" i="82"/>
  <c r="AE124" i="82"/>
  <c r="AF124" i="82"/>
  <c r="AG124" i="82"/>
  <c r="AH124" i="82"/>
  <c r="AI124" i="82"/>
  <c r="AJ124" i="82"/>
  <c r="AK124" i="82"/>
  <c r="AL124" i="82"/>
  <c r="AM124" i="82"/>
  <c r="AN124" i="82"/>
  <c r="AO124" i="82"/>
  <c r="AP124" i="82"/>
  <c r="AQ124" i="82"/>
  <c r="AR124" i="82"/>
  <c r="AS124" i="82"/>
  <c r="AT124" i="82"/>
  <c r="AU124" i="82"/>
  <c r="AV124" i="82"/>
  <c r="AW124" i="82"/>
  <c r="AX124" i="82"/>
  <c r="AY124" i="82"/>
  <c r="AZ124" i="82"/>
  <c r="B125" i="82"/>
  <c r="C125" i="82"/>
  <c r="D125" i="82"/>
  <c r="E125" i="82"/>
  <c r="F125" i="82"/>
  <c r="G125" i="82"/>
  <c r="H125" i="82"/>
  <c r="I125" i="82"/>
  <c r="J125" i="82"/>
  <c r="K125" i="82"/>
  <c r="L125" i="82"/>
  <c r="M125" i="82"/>
  <c r="N125" i="82"/>
  <c r="O125" i="82"/>
  <c r="P125" i="82"/>
  <c r="Q125" i="82"/>
  <c r="R125" i="82"/>
  <c r="S125" i="82"/>
  <c r="T125" i="82"/>
  <c r="U125" i="82"/>
  <c r="V125" i="82"/>
  <c r="W125" i="82"/>
  <c r="X125" i="82"/>
  <c r="Y125" i="82"/>
  <c r="Z125" i="82"/>
  <c r="AA125" i="82"/>
  <c r="AB125" i="82"/>
  <c r="AC125" i="82"/>
  <c r="AD125" i="82"/>
  <c r="AE125" i="82"/>
  <c r="AF125" i="82"/>
  <c r="AG125" i="82"/>
  <c r="AH125" i="82"/>
  <c r="AI125" i="82"/>
  <c r="AJ125" i="82"/>
  <c r="AK125" i="82"/>
  <c r="AL125" i="82"/>
  <c r="AM125" i="82"/>
  <c r="AN125" i="82"/>
  <c r="AO125" i="82"/>
  <c r="AP125" i="82"/>
  <c r="AQ125" i="82"/>
  <c r="AR125" i="82"/>
  <c r="AS125" i="82"/>
  <c r="AT125" i="82"/>
  <c r="AU125" i="82"/>
  <c r="AV125" i="82"/>
  <c r="AW125" i="82"/>
  <c r="AX125" i="82"/>
  <c r="AY125" i="82"/>
  <c r="AZ125" i="82"/>
  <c r="B126" i="82"/>
  <c r="C126" i="82"/>
  <c r="D126" i="82"/>
  <c r="E126" i="82"/>
  <c r="F126" i="82"/>
  <c r="G126" i="82"/>
  <c r="H126" i="82"/>
  <c r="I126" i="82"/>
  <c r="J126" i="82"/>
  <c r="K126" i="82"/>
  <c r="L126" i="82"/>
  <c r="M126" i="82"/>
  <c r="N126" i="82"/>
  <c r="O126" i="82"/>
  <c r="P126" i="82"/>
  <c r="Q126" i="82"/>
  <c r="R126" i="82"/>
  <c r="S126" i="82"/>
  <c r="T126" i="82"/>
  <c r="U126" i="82"/>
  <c r="V126" i="82"/>
  <c r="W126" i="82"/>
  <c r="X126" i="82"/>
  <c r="Y126" i="82"/>
  <c r="Z126" i="82"/>
  <c r="AA126" i="82"/>
  <c r="AB126" i="82"/>
  <c r="AC126" i="82"/>
  <c r="AD126" i="82"/>
  <c r="AE126" i="82"/>
  <c r="AF126" i="82"/>
  <c r="AG126" i="82"/>
  <c r="AH126" i="82"/>
  <c r="AI126" i="82"/>
  <c r="AJ126" i="82"/>
  <c r="AK126" i="82"/>
  <c r="AL126" i="82"/>
  <c r="AM126" i="82"/>
  <c r="AN126" i="82"/>
  <c r="AO126" i="82"/>
  <c r="AP126" i="82"/>
  <c r="AQ126" i="82"/>
  <c r="AR126" i="82"/>
  <c r="AS126" i="82"/>
  <c r="AT126" i="82"/>
  <c r="AU126" i="82"/>
  <c r="AV126" i="82"/>
  <c r="AW126" i="82"/>
  <c r="AX126" i="82"/>
  <c r="AY126" i="82"/>
  <c r="AZ126" i="82"/>
  <c r="B127" i="82"/>
  <c r="C127" i="82"/>
  <c r="D127" i="82"/>
  <c r="E127" i="82"/>
  <c r="F127" i="82"/>
  <c r="G127" i="82"/>
  <c r="H127" i="82"/>
  <c r="I127" i="82"/>
  <c r="J127" i="82"/>
  <c r="K127" i="82"/>
  <c r="L127" i="82"/>
  <c r="M127" i="82"/>
  <c r="N127" i="82"/>
  <c r="O127" i="82"/>
  <c r="P127" i="82"/>
  <c r="Q127" i="82"/>
  <c r="R127" i="82"/>
  <c r="S127" i="82"/>
  <c r="T127" i="82"/>
  <c r="U127" i="82"/>
  <c r="V127" i="82"/>
  <c r="W127" i="82"/>
  <c r="X127" i="82"/>
  <c r="Y127" i="82"/>
  <c r="Z127" i="82"/>
  <c r="AA127" i="82"/>
  <c r="AB127" i="82"/>
  <c r="AC127" i="82"/>
  <c r="AD127" i="82"/>
  <c r="AE127" i="82"/>
  <c r="AF127" i="82"/>
  <c r="AG127" i="82"/>
  <c r="AH127" i="82"/>
  <c r="AI127" i="82"/>
  <c r="AJ127" i="82"/>
  <c r="AK127" i="82"/>
  <c r="AL127" i="82"/>
  <c r="AM127" i="82"/>
  <c r="AN127" i="82"/>
  <c r="AO127" i="82"/>
  <c r="AP127" i="82"/>
  <c r="AQ127" i="82"/>
  <c r="AR127" i="82"/>
  <c r="AS127" i="82"/>
  <c r="AT127" i="82"/>
  <c r="AU127" i="82"/>
  <c r="AV127" i="82"/>
  <c r="AW127" i="82"/>
  <c r="AX127" i="82"/>
  <c r="AY127" i="82"/>
  <c r="AZ127" i="82"/>
  <c r="B128" i="82"/>
  <c r="C128" i="82"/>
  <c r="D128" i="82"/>
  <c r="E128" i="82"/>
  <c r="F128" i="82"/>
  <c r="G128" i="82"/>
  <c r="H128" i="82"/>
  <c r="I128" i="82"/>
  <c r="J128" i="82"/>
  <c r="K128" i="82"/>
  <c r="L128" i="82"/>
  <c r="M128" i="82"/>
  <c r="N128" i="82"/>
  <c r="O128" i="82"/>
  <c r="P128" i="82"/>
  <c r="Q128" i="82"/>
  <c r="R128" i="82"/>
  <c r="S128" i="82"/>
  <c r="T128" i="82"/>
  <c r="U128" i="82"/>
  <c r="V128" i="82"/>
  <c r="W128" i="82"/>
  <c r="X128" i="82"/>
  <c r="Y128" i="82"/>
  <c r="Z128" i="82"/>
  <c r="AA128" i="82"/>
  <c r="AB128" i="82"/>
  <c r="AC128" i="82"/>
  <c r="AD128" i="82"/>
  <c r="AE128" i="82"/>
  <c r="AF128" i="82"/>
  <c r="AG128" i="82"/>
  <c r="AH128" i="82"/>
  <c r="AI128" i="82"/>
  <c r="AJ128" i="82"/>
  <c r="AK128" i="82"/>
  <c r="AL128" i="82"/>
  <c r="AM128" i="82"/>
  <c r="AN128" i="82"/>
  <c r="AO128" i="82"/>
  <c r="AP128" i="82"/>
  <c r="AQ128" i="82"/>
  <c r="AR128" i="82"/>
  <c r="AS128" i="82"/>
  <c r="AT128" i="82"/>
  <c r="AU128" i="82"/>
  <c r="AV128" i="82"/>
  <c r="AW128" i="82"/>
  <c r="AX128" i="82"/>
  <c r="AY128" i="82"/>
  <c r="AZ128" i="82"/>
  <c r="B129" i="82"/>
  <c r="C129" i="82"/>
  <c r="D129" i="82"/>
  <c r="E129" i="82"/>
  <c r="F129" i="82"/>
  <c r="G129" i="82"/>
  <c r="H129" i="82"/>
  <c r="I129" i="82"/>
  <c r="J129" i="82"/>
  <c r="K129" i="82"/>
  <c r="L129" i="82"/>
  <c r="M129" i="82"/>
  <c r="N129" i="82"/>
  <c r="O129" i="82"/>
  <c r="P129" i="82"/>
  <c r="Q129" i="82"/>
  <c r="R129" i="82"/>
  <c r="S129" i="82"/>
  <c r="T129" i="82"/>
  <c r="U129" i="82"/>
  <c r="V129" i="82"/>
  <c r="W129" i="82"/>
  <c r="X129" i="82"/>
  <c r="Y129" i="82"/>
  <c r="Z129" i="82"/>
  <c r="AA129" i="82"/>
  <c r="AB129" i="82"/>
  <c r="AC129" i="82"/>
  <c r="AD129" i="82"/>
  <c r="AE129" i="82"/>
  <c r="AF129" i="82"/>
  <c r="AG129" i="82"/>
  <c r="AH129" i="82"/>
  <c r="AI129" i="82"/>
  <c r="AJ129" i="82"/>
  <c r="AK129" i="82"/>
  <c r="AL129" i="82"/>
  <c r="AM129" i="82"/>
  <c r="AN129" i="82"/>
  <c r="AO129" i="82"/>
  <c r="AP129" i="82"/>
  <c r="AQ129" i="82"/>
  <c r="AR129" i="82"/>
  <c r="AS129" i="82"/>
  <c r="AT129" i="82"/>
  <c r="AU129" i="82"/>
  <c r="AV129" i="82"/>
  <c r="AW129" i="82"/>
  <c r="AX129" i="82"/>
  <c r="AY129" i="82"/>
  <c r="AZ129" i="82"/>
  <c r="B130" i="82"/>
  <c r="C130" i="82"/>
  <c r="D130" i="82"/>
  <c r="E130" i="82"/>
  <c r="F130" i="82"/>
  <c r="G130" i="82"/>
  <c r="H130" i="82"/>
  <c r="I130" i="82"/>
  <c r="J130" i="82"/>
  <c r="K130" i="82"/>
  <c r="L130" i="82"/>
  <c r="M130" i="82"/>
  <c r="N130" i="82"/>
  <c r="O130" i="82"/>
  <c r="P130" i="82"/>
  <c r="Q130" i="82"/>
  <c r="R130" i="82"/>
  <c r="S130" i="82"/>
  <c r="T130" i="82"/>
  <c r="U130" i="82"/>
  <c r="V130" i="82"/>
  <c r="W130" i="82"/>
  <c r="X130" i="82"/>
  <c r="Y130" i="82"/>
  <c r="Z130" i="82"/>
  <c r="AA130" i="82"/>
  <c r="AB130" i="82"/>
  <c r="AC130" i="82"/>
  <c r="AD130" i="82"/>
  <c r="AE130" i="82"/>
  <c r="AF130" i="82"/>
  <c r="AG130" i="82"/>
  <c r="AH130" i="82"/>
  <c r="AI130" i="82"/>
  <c r="AJ130" i="82"/>
  <c r="AK130" i="82"/>
  <c r="AL130" i="82"/>
  <c r="AM130" i="82"/>
  <c r="AN130" i="82"/>
  <c r="AO130" i="82"/>
  <c r="AP130" i="82"/>
  <c r="AQ130" i="82"/>
  <c r="AR130" i="82"/>
  <c r="AS130" i="82"/>
  <c r="AT130" i="82"/>
  <c r="AU130" i="82"/>
  <c r="AV130" i="82"/>
  <c r="AW130" i="82"/>
  <c r="AX130" i="82"/>
  <c r="AY130" i="82"/>
  <c r="AZ130" i="82"/>
  <c r="B131" i="82"/>
  <c r="C131" i="82"/>
  <c r="D131" i="82"/>
  <c r="E131" i="82"/>
  <c r="F131" i="82"/>
  <c r="G131" i="82"/>
  <c r="H131" i="82"/>
  <c r="I131" i="82"/>
  <c r="J131" i="82"/>
  <c r="K131" i="82"/>
  <c r="L131" i="82"/>
  <c r="M131" i="82"/>
  <c r="N131" i="82"/>
  <c r="O131" i="82"/>
  <c r="P131" i="82"/>
  <c r="Q131" i="82"/>
  <c r="R131" i="82"/>
  <c r="S131" i="82"/>
  <c r="T131" i="82"/>
  <c r="U131" i="82"/>
  <c r="V131" i="82"/>
  <c r="W131" i="82"/>
  <c r="X131" i="82"/>
  <c r="Y131" i="82"/>
  <c r="Z131" i="82"/>
  <c r="AA131" i="82"/>
  <c r="AB131" i="82"/>
  <c r="AC131" i="82"/>
  <c r="AD131" i="82"/>
  <c r="AE131" i="82"/>
  <c r="AF131" i="82"/>
  <c r="AG131" i="82"/>
  <c r="AH131" i="82"/>
  <c r="AI131" i="82"/>
  <c r="AJ131" i="82"/>
  <c r="AK131" i="82"/>
  <c r="AL131" i="82"/>
  <c r="AM131" i="82"/>
  <c r="AN131" i="82"/>
  <c r="AO131" i="82"/>
  <c r="AP131" i="82"/>
  <c r="AQ131" i="82"/>
  <c r="AR131" i="82"/>
  <c r="AS131" i="82"/>
  <c r="AT131" i="82"/>
  <c r="AU131" i="82"/>
  <c r="AV131" i="82"/>
  <c r="AW131" i="82"/>
  <c r="AX131" i="82"/>
  <c r="AY131" i="82"/>
  <c r="AZ131" i="82"/>
  <c r="B132" i="82"/>
  <c r="C132" i="82"/>
  <c r="D132" i="82"/>
  <c r="E132" i="82"/>
  <c r="F132" i="82"/>
  <c r="G132" i="82"/>
  <c r="H132" i="82"/>
  <c r="I132" i="82"/>
  <c r="J132" i="82"/>
  <c r="K132" i="82"/>
  <c r="L132" i="82"/>
  <c r="M132" i="82"/>
  <c r="N132" i="82"/>
  <c r="O132" i="82"/>
  <c r="P132" i="82"/>
  <c r="Q132" i="82"/>
  <c r="R132" i="82"/>
  <c r="S132" i="82"/>
  <c r="T132" i="82"/>
  <c r="U132" i="82"/>
  <c r="V132" i="82"/>
  <c r="W132" i="82"/>
  <c r="X132" i="82"/>
  <c r="Y132" i="82"/>
  <c r="Z132" i="82"/>
  <c r="AA132" i="82"/>
  <c r="AB132" i="82"/>
  <c r="AC132" i="82"/>
  <c r="AD132" i="82"/>
  <c r="AE132" i="82"/>
  <c r="AF132" i="82"/>
  <c r="AG132" i="82"/>
  <c r="AH132" i="82"/>
  <c r="AI132" i="82"/>
  <c r="AJ132" i="82"/>
  <c r="AK132" i="82"/>
  <c r="AL132" i="82"/>
  <c r="AM132" i="82"/>
  <c r="AN132" i="82"/>
  <c r="AO132" i="82"/>
  <c r="AP132" i="82"/>
  <c r="AQ132" i="82"/>
  <c r="AR132" i="82"/>
  <c r="AS132" i="82"/>
  <c r="AT132" i="82"/>
  <c r="AU132" i="82"/>
  <c r="AV132" i="82"/>
  <c r="AW132" i="82"/>
  <c r="AX132" i="82"/>
  <c r="AY132" i="82"/>
  <c r="AZ132" i="82"/>
  <c r="B133" i="82"/>
  <c r="C133" i="82"/>
  <c r="D133" i="82"/>
  <c r="E133" i="82"/>
  <c r="F133" i="82"/>
  <c r="G133" i="82"/>
  <c r="H133" i="82"/>
  <c r="I133" i="82"/>
  <c r="J133" i="82"/>
  <c r="K133" i="82"/>
  <c r="L133" i="82"/>
  <c r="M133" i="82"/>
  <c r="N133" i="82"/>
  <c r="O133" i="82"/>
  <c r="P133" i="82"/>
  <c r="Q133" i="82"/>
  <c r="R133" i="82"/>
  <c r="S133" i="82"/>
  <c r="T133" i="82"/>
  <c r="U133" i="82"/>
  <c r="V133" i="82"/>
  <c r="W133" i="82"/>
  <c r="X133" i="82"/>
  <c r="Y133" i="82"/>
  <c r="Z133" i="82"/>
  <c r="AA133" i="82"/>
  <c r="AB133" i="82"/>
  <c r="AC133" i="82"/>
  <c r="AD133" i="82"/>
  <c r="AE133" i="82"/>
  <c r="AF133" i="82"/>
  <c r="AG133" i="82"/>
  <c r="AH133" i="82"/>
  <c r="AI133" i="82"/>
  <c r="AJ133" i="82"/>
  <c r="AK133" i="82"/>
  <c r="AL133" i="82"/>
  <c r="AM133" i="82"/>
  <c r="AN133" i="82"/>
  <c r="AO133" i="82"/>
  <c r="AP133" i="82"/>
  <c r="AQ133" i="82"/>
  <c r="AR133" i="82"/>
  <c r="AS133" i="82"/>
  <c r="AT133" i="82"/>
  <c r="AU133" i="82"/>
  <c r="AV133" i="82"/>
  <c r="AW133" i="82"/>
  <c r="AX133" i="82"/>
  <c r="AY133" i="82"/>
  <c r="AZ133" i="82"/>
  <c r="B134" i="82"/>
  <c r="C134" i="82"/>
  <c r="D134" i="82"/>
  <c r="E134" i="82"/>
  <c r="F134" i="82"/>
  <c r="G134" i="82"/>
  <c r="H134" i="82"/>
  <c r="I134" i="82"/>
  <c r="J134" i="82"/>
  <c r="K134" i="82"/>
  <c r="L134" i="82"/>
  <c r="M134" i="82"/>
  <c r="N134" i="82"/>
  <c r="O134" i="82"/>
  <c r="P134" i="82"/>
  <c r="Q134" i="82"/>
  <c r="R134" i="82"/>
  <c r="S134" i="82"/>
  <c r="T134" i="82"/>
  <c r="U134" i="82"/>
  <c r="V134" i="82"/>
  <c r="W134" i="82"/>
  <c r="X134" i="82"/>
  <c r="Y134" i="82"/>
  <c r="Z134" i="82"/>
  <c r="AA134" i="82"/>
  <c r="AB134" i="82"/>
  <c r="AC134" i="82"/>
  <c r="AD134" i="82"/>
  <c r="AE134" i="82"/>
  <c r="AF134" i="82"/>
  <c r="AG134" i="82"/>
  <c r="AH134" i="82"/>
  <c r="AI134" i="82"/>
  <c r="AJ134" i="82"/>
  <c r="AK134" i="82"/>
  <c r="AL134" i="82"/>
  <c r="AM134" i="82"/>
  <c r="AN134" i="82"/>
  <c r="AO134" i="82"/>
  <c r="AP134" i="82"/>
  <c r="AQ134" i="82"/>
  <c r="AR134" i="82"/>
  <c r="AS134" i="82"/>
  <c r="AT134" i="82"/>
  <c r="AU134" i="82"/>
  <c r="AV134" i="82"/>
  <c r="AW134" i="82"/>
  <c r="AX134" i="82"/>
  <c r="AY134" i="82"/>
  <c r="AZ134" i="82"/>
  <c r="B135" i="82"/>
  <c r="C135" i="82"/>
  <c r="D135" i="82"/>
  <c r="E135" i="82"/>
  <c r="F135" i="82"/>
  <c r="G135" i="82"/>
  <c r="H135" i="82"/>
  <c r="I135" i="82"/>
  <c r="J135" i="82"/>
  <c r="K135" i="82"/>
  <c r="L135" i="82"/>
  <c r="M135" i="82"/>
  <c r="N135" i="82"/>
  <c r="O135" i="82"/>
  <c r="P135" i="82"/>
  <c r="Q135" i="82"/>
  <c r="R135" i="82"/>
  <c r="S135" i="82"/>
  <c r="T135" i="82"/>
  <c r="U135" i="82"/>
  <c r="V135" i="82"/>
  <c r="W135" i="82"/>
  <c r="X135" i="82"/>
  <c r="Y135" i="82"/>
  <c r="Z135" i="82"/>
  <c r="AA135" i="82"/>
  <c r="AB135" i="82"/>
  <c r="AC135" i="82"/>
  <c r="AD135" i="82"/>
  <c r="AE135" i="82"/>
  <c r="AF135" i="82"/>
  <c r="AG135" i="82"/>
  <c r="AH135" i="82"/>
  <c r="AI135" i="82"/>
  <c r="AJ135" i="82"/>
  <c r="AK135" i="82"/>
  <c r="AL135" i="82"/>
  <c r="AM135" i="82"/>
  <c r="AN135" i="82"/>
  <c r="AO135" i="82"/>
  <c r="AP135" i="82"/>
  <c r="AQ135" i="82"/>
  <c r="AR135" i="82"/>
  <c r="AS135" i="82"/>
  <c r="AT135" i="82"/>
  <c r="AU135" i="82"/>
  <c r="AV135" i="82"/>
  <c r="AW135" i="82"/>
  <c r="AX135" i="82"/>
  <c r="AY135" i="82"/>
  <c r="AZ135" i="82"/>
  <c r="B136" i="82"/>
  <c r="C136" i="82"/>
  <c r="D136" i="82"/>
  <c r="E136" i="82"/>
  <c r="F136" i="82"/>
  <c r="G136" i="82"/>
  <c r="H136" i="82"/>
  <c r="I136" i="82"/>
  <c r="J136" i="82"/>
  <c r="K136" i="82"/>
  <c r="L136" i="82"/>
  <c r="M136" i="82"/>
  <c r="N136" i="82"/>
  <c r="O136" i="82"/>
  <c r="P136" i="82"/>
  <c r="Q136" i="82"/>
  <c r="R136" i="82"/>
  <c r="S136" i="82"/>
  <c r="T136" i="82"/>
  <c r="U136" i="82"/>
  <c r="V136" i="82"/>
  <c r="W136" i="82"/>
  <c r="X136" i="82"/>
  <c r="Y136" i="82"/>
  <c r="Z136" i="82"/>
  <c r="AA136" i="82"/>
  <c r="AB136" i="82"/>
  <c r="AC136" i="82"/>
  <c r="AD136" i="82"/>
  <c r="AE136" i="82"/>
  <c r="AF136" i="82"/>
  <c r="AG136" i="82"/>
  <c r="AH136" i="82"/>
  <c r="AI136" i="82"/>
  <c r="AJ136" i="82"/>
  <c r="AK136" i="82"/>
  <c r="AL136" i="82"/>
  <c r="AM136" i="82"/>
  <c r="AN136" i="82"/>
  <c r="AO136" i="82"/>
  <c r="AP136" i="82"/>
  <c r="AQ136" i="82"/>
  <c r="AR136" i="82"/>
  <c r="AS136" i="82"/>
  <c r="AT136" i="82"/>
  <c r="AU136" i="82"/>
  <c r="AV136" i="82"/>
  <c r="AW136" i="82"/>
  <c r="AX136" i="82"/>
  <c r="AY136" i="82"/>
  <c r="AZ136" i="82"/>
  <c r="B137" i="82"/>
  <c r="C137" i="82"/>
  <c r="D137" i="82"/>
  <c r="E137" i="82"/>
  <c r="F137" i="82"/>
  <c r="G137" i="82"/>
  <c r="H137" i="82"/>
  <c r="I137" i="82"/>
  <c r="J137" i="82"/>
  <c r="K137" i="82"/>
  <c r="L137" i="82"/>
  <c r="M137" i="82"/>
  <c r="N137" i="82"/>
  <c r="O137" i="82"/>
  <c r="P137" i="82"/>
  <c r="Q137" i="82"/>
  <c r="R137" i="82"/>
  <c r="S137" i="82"/>
  <c r="T137" i="82"/>
  <c r="U137" i="82"/>
  <c r="V137" i="82"/>
  <c r="W137" i="82"/>
  <c r="X137" i="82"/>
  <c r="Y137" i="82"/>
  <c r="Z137" i="82"/>
  <c r="AA137" i="82"/>
  <c r="AB137" i="82"/>
  <c r="AC137" i="82"/>
  <c r="AD137" i="82"/>
  <c r="AE137" i="82"/>
  <c r="AF137" i="82"/>
  <c r="AG137" i="82"/>
  <c r="AH137" i="82"/>
  <c r="AI137" i="82"/>
  <c r="AJ137" i="82"/>
  <c r="AK137" i="82"/>
  <c r="AL137" i="82"/>
  <c r="AM137" i="82"/>
  <c r="AN137" i="82"/>
  <c r="AO137" i="82"/>
  <c r="AP137" i="82"/>
  <c r="AQ137" i="82"/>
  <c r="AR137" i="82"/>
  <c r="AS137" i="82"/>
  <c r="AT137" i="82"/>
  <c r="AU137" i="82"/>
  <c r="AV137" i="82"/>
  <c r="AW137" i="82"/>
  <c r="AX137" i="82"/>
  <c r="AY137" i="82"/>
  <c r="AZ137" i="82"/>
  <c r="B138" i="82"/>
  <c r="C138" i="82"/>
  <c r="D138" i="82"/>
  <c r="E138" i="82"/>
  <c r="F138" i="82"/>
  <c r="G138" i="82"/>
  <c r="H138" i="82"/>
  <c r="I138" i="82"/>
  <c r="J138" i="82"/>
  <c r="K138" i="82"/>
  <c r="L138" i="82"/>
  <c r="M138" i="82"/>
  <c r="N138" i="82"/>
  <c r="O138" i="82"/>
  <c r="P138" i="82"/>
  <c r="Q138" i="82"/>
  <c r="R138" i="82"/>
  <c r="S138" i="82"/>
  <c r="T138" i="82"/>
  <c r="U138" i="82"/>
  <c r="V138" i="82"/>
  <c r="W138" i="82"/>
  <c r="X138" i="82"/>
  <c r="Y138" i="82"/>
  <c r="Z138" i="82"/>
  <c r="AA138" i="82"/>
  <c r="AB138" i="82"/>
  <c r="AC138" i="82"/>
  <c r="AD138" i="82"/>
  <c r="AE138" i="82"/>
  <c r="AF138" i="82"/>
  <c r="AG138" i="82"/>
  <c r="AH138" i="82"/>
  <c r="AI138" i="82"/>
  <c r="AJ138" i="82"/>
  <c r="AK138" i="82"/>
  <c r="AL138" i="82"/>
  <c r="AM138" i="82"/>
  <c r="AN138" i="82"/>
  <c r="AO138" i="82"/>
  <c r="AP138" i="82"/>
  <c r="AQ138" i="82"/>
  <c r="AR138" i="82"/>
  <c r="AS138" i="82"/>
  <c r="AT138" i="82"/>
  <c r="AU138" i="82"/>
  <c r="AV138" i="82"/>
  <c r="AW138" i="82"/>
  <c r="AX138" i="82"/>
  <c r="AY138" i="82"/>
  <c r="AZ138" i="82"/>
  <c r="B139" i="82"/>
  <c r="C139" i="82"/>
  <c r="D139" i="82"/>
  <c r="E139" i="82"/>
  <c r="F139" i="82"/>
  <c r="G139" i="82"/>
  <c r="H139" i="82"/>
  <c r="I139" i="82"/>
  <c r="J139" i="82"/>
  <c r="K139" i="82"/>
  <c r="L139" i="82"/>
  <c r="M139" i="82"/>
  <c r="N139" i="82"/>
  <c r="O139" i="82"/>
  <c r="P139" i="82"/>
  <c r="Q139" i="82"/>
  <c r="R139" i="82"/>
  <c r="S139" i="82"/>
  <c r="T139" i="82"/>
  <c r="U139" i="82"/>
  <c r="V139" i="82"/>
  <c r="W139" i="82"/>
  <c r="X139" i="82"/>
  <c r="Y139" i="82"/>
  <c r="Z139" i="82"/>
  <c r="AA139" i="82"/>
  <c r="AB139" i="82"/>
  <c r="AC139" i="82"/>
  <c r="AD139" i="82"/>
  <c r="AE139" i="82"/>
  <c r="AF139" i="82"/>
  <c r="AG139" i="82"/>
  <c r="AH139" i="82"/>
  <c r="AI139" i="82"/>
  <c r="AJ139" i="82"/>
  <c r="AK139" i="82"/>
  <c r="AL139" i="82"/>
  <c r="AM139" i="82"/>
  <c r="AN139" i="82"/>
  <c r="AO139" i="82"/>
  <c r="AP139" i="82"/>
  <c r="AQ139" i="82"/>
  <c r="AR139" i="82"/>
  <c r="AS139" i="82"/>
  <c r="AT139" i="82"/>
  <c r="AU139" i="82"/>
  <c r="AV139" i="82"/>
  <c r="AW139" i="82"/>
  <c r="AX139" i="82"/>
  <c r="AY139" i="82"/>
  <c r="AZ139" i="82"/>
  <c r="B140" i="82"/>
  <c r="C140" i="82"/>
  <c r="D140" i="82"/>
  <c r="E140" i="82"/>
  <c r="F140" i="82"/>
  <c r="G140" i="82"/>
  <c r="H140" i="82"/>
  <c r="I140" i="82"/>
  <c r="J140" i="82"/>
  <c r="K140" i="82"/>
  <c r="L140" i="82"/>
  <c r="M140" i="82"/>
  <c r="N140" i="82"/>
  <c r="O140" i="82"/>
  <c r="P140" i="82"/>
  <c r="Q140" i="82"/>
  <c r="R140" i="82"/>
  <c r="S140" i="82"/>
  <c r="T140" i="82"/>
  <c r="U140" i="82"/>
  <c r="V140" i="82"/>
  <c r="W140" i="82"/>
  <c r="X140" i="82"/>
  <c r="Y140" i="82"/>
  <c r="Z140" i="82"/>
  <c r="AA140" i="82"/>
  <c r="AB140" i="82"/>
  <c r="AC140" i="82"/>
  <c r="AD140" i="82"/>
  <c r="AE140" i="82"/>
  <c r="AF140" i="82"/>
  <c r="AG140" i="82"/>
  <c r="AH140" i="82"/>
  <c r="AI140" i="82"/>
  <c r="AJ140" i="82"/>
  <c r="AK140" i="82"/>
  <c r="AL140" i="82"/>
  <c r="AM140" i="82"/>
  <c r="AN140" i="82"/>
  <c r="AO140" i="82"/>
  <c r="AP140" i="82"/>
  <c r="AQ140" i="82"/>
  <c r="AR140" i="82"/>
  <c r="AS140" i="82"/>
  <c r="AT140" i="82"/>
  <c r="AU140" i="82"/>
  <c r="AV140" i="82"/>
  <c r="AW140" i="82"/>
  <c r="AX140" i="82"/>
  <c r="AY140" i="82"/>
  <c r="AZ140" i="82"/>
  <c r="B141" i="82"/>
  <c r="C141" i="82"/>
  <c r="D141" i="82"/>
  <c r="E141" i="82"/>
  <c r="F141" i="82"/>
  <c r="G141" i="82"/>
  <c r="H141" i="82"/>
  <c r="I141" i="82"/>
  <c r="J141" i="82"/>
  <c r="K141" i="82"/>
  <c r="L141" i="82"/>
  <c r="M141" i="82"/>
  <c r="N141" i="82"/>
  <c r="O141" i="82"/>
  <c r="P141" i="82"/>
  <c r="Q141" i="82"/>
  <c r="R141" i="82"/>
  <c r="S141" i="82"/>
  <c r="T141" i="82"/>
  <c r="U141" i="82"/>
  <c r="V141" i="82"/>
  <c r="W141" i="82"/>
  <c r="X141" i="82"/>
  <c r="Y141" i="82"/>
  <c r="Z141" i="82"/>
  <c r="AA141" i="82"/>
  <c r="AB141" i="82"/>
  <c r="AC141" i="82"/>
  <c r="AD141" i="82"/>
  <c r="AE141" i="82"/>
  <c r="AF141" i="82"/>
  <c r="AG141" i="82"/>
  <c r="AH141" i="82"/>
  <c r="AI141" i="82"/>
  <c r="AJ141" i="82"/>
  <c r="AK141" i="82"/>
  <c r="AL141" i="82"/>
  <c r="AM141" i="82"/>
  <c r="AN141" i="82"/>
  <c r="AO141" i="82"/>
  <c r="AP141" i="82"/>
  <c r="AQ141" i="82"/>
  <c r="AR141" i="82"/>
  <c r="AS141" i="82"/>
  <c r="AT141" i="82"/>
  <c r="AU141" i="82"/>
  <c r="AV141" i="82"/>
  <c r="AW141" i="82"/>
  <c r="AX141" i="82"/>
  <c r="AY141" i="82"/>
  <c r="AZ141" i="82"/>
  <c r="B142" i="82"/>
  <c r="C142" i="82"/>
  <c r="D142" i="82"/>
  <c r="E142" i="82"/>
  <c r="F142" i="82"/>
  <c r="G142" i="82"/>
  <c r="H142" i="82"/>
  <c r="I142" i="82"/>
  <c r="J142" i="82"/>
  <c r="K142" i="82"/>
  <c r="L142" i="82"/>
  <c r="M142" i="82"/>
  <c r="N142" i="82"/>
  <c r="O142" i="82"/>
  <c r="P142" i="82"/>
  <c r="Q142" i="82"/>
  <c r="R142" i="82"/>
  <c r="S142" i="82"/>
  <c r="T142" i="82"/>
  <c r="U142" i="82"/>
  <c r="V142" i="82"/>
  <c r="W142" i="82"/>
  <c r="X142" i="82"/>
  <c r="Y142" i="82"/>
  <c r="Z142" i="82"/>
  <c r="AA142" i="82"/>
  <c r="AB142" i="82"/>
  <c r="AC142" i="82"/>
  <c r="AD142" i="82"/>
  <c r="AE142" i="82"/>
  <c r="AF142" i="82"/>
  <c r="AG142" i="82"/>
  <c r="AH142" i="82"/>
  <c r="AI142" i="82"/>
  <c r="AJ142" i="82"/>
  <c r="AK142" i="82"/>
  <c r="AL142" i="82"/>
  <c r="AM142" i="82"/>
  <c r="AN142" i="82"/>
  <c r="AO142" i="82"/>
  <c r="AP142" i="82"/>
  <c r="AQ142" i="82"/>
  <c r="AR142" i="82"/>
  <c r="AS142" i="82"/>
  <c r="AT142" i="82"/>
  <c r="AU142" i="82"/>
  <c r="AV142" i="82"/>
  <c r="AW142" i="82"/>
  <c r="AX142" i="82"/>
  <c r="AY142" i="82"/>
  <c r="AZ142" i="82"/>
  <c r="B143" i="82"/>
  <c r="C143" i="82"/>
  <c r="D143" i="82"/>
  <c r="E143" i="82"/>
  <c r="F143" i="82"/>
  <c r="G143" i="82"/>
  <c r="H143" i="82"/>
  <c r="I143" i="82"/>
  <c r="J143" i="82"/>
  <c r="K143" i="82"/>
  <c r="L143" i="82"/>
  <c r="M143" i="82"/>
  <c r="N143" i="82"/>
  <c r="O143" i="82"/>
  <c r="P143" i="82"/>
  <c r="Q143" i="82"/>
  <c r="R143" i="82"/>
  <c r="S143" i="82"/>
  <c r="T143" i="82"/>
  <c r="U143" i="82"/>
  <c r="V143" i="82"/>
  <c r="W143" i="82"/>
  <c r="X143" i="82"/>
  <c r="Y143" i="82"/>
  <c r="Z143" i="82"/>
  <c r="AA143" i="82"/>
  <c r="AB143" i="82"/>
  <c r="AC143" i="82"/>
  <c r="AD143" i="82"/>
  <c r="AE143" i="82"/>
  <c r="AF143" i="82"/>
  <c r="AG143" i="82"/>
  <c r="AH143" i="82"/>
  <c r="AI143" i="82"/>
  <c r="AJ143" i="82"/>
  <c r="AK143" i="82"/>
  <c r="AL143" i="82"/>
  <c r="AM143" i="82"/>
  <c r="AN143" i="82"/>
  <c r="AO143" i="82"/>
  <c r="AP143" i="82"/>
  <c r="AQ143" i="82"/>
  <c r="AR143" i="82"/>
  <c r="AS143" i="82"/>
  <c r="AT143" i="82"/>
  <c r="AU143" i="82"/>
  <c r="AV143" i="82"/>
  <c r="AW143" i="82"/>
  <c r="AX143" i="82"/>
  <c r="AY143" i="82"/>
  <c r="AZ143" i="82"/>
  <c r="B144" i="82"/>
  <c r="C144" i="82"/>
  <c r="D144" i="82"/>
  <c r="E144" i="82"/>
  <c r="F144" i="82"/>
  <c r="G144" i="82"/>
  <c r="H144" i="82"/>
  <c r="I144" i="82"/>
  <c r="J144" i="82"/>
  <c r="K144" i="82"/>
  <c r="L144" i="82"/>
  <c r="M144" i="82"/>
  <c r="N144" i="82"/>
  <c r="O144" i="82"/>
  <c r="P144" i="82"/>
  <c r="Q144" i="82"/>
  <c r="R144" i="82"/>
  <c r="S144" i="82"/>
  <c r="T144" i="82"/>
  <c r="U144" i="82"/>
  <c r="V144" i="82"/>
  <c r="W144" i="82"/>
  <c r="X144" i="82"/>
  <c r="Y144" i="82"/>
  <c r="Z144" i="82"/>
  <c r="AA144" i="82"/>
  <c r="AB144" i="82"/>
  <c r="AC144" i="82"/>
  <c r="AD144" i="82"/>
  <c r="AE144" i="82"/>
  <c r="AF144" i="82"/>
  <c r="AG144" i="82"/>
  <c r="AH144" i="82"/>
  <c r="AI144" i="82"/>
  <c r="AJ144" i="82"/>
  <c r="AK144" i="82"/>
  <c r="AL144" i="82"/>
  <c r="AM144" i="82"/>
  <c r="AN144" i="82"/>
  <c r="AO144" i="82"/>
  <c r="AP144" i="82"/>
  <c r="AQ144" i="82"/>
  <c r="AR144" i="82"/>
  <c r="AS144" i="82"/>
  <c r="AT144" i="82"/>
  <c r="AU144" i="82"/>
  <c r="AV144" i="82"/>
  <c r="AW144" i="82"/>
  <c r="AX144" i="82"/>
  <c r="AY144" i="82"/>
  <c r="AZ144" i="82"/>
  <c r="B145" i="82"/>
  <c r="C145" i="82"/>
  <c r="D145" i="82"/>
  <c r="E145" i="82"/>
  <c r="F145" i="82"/>
  <c r="G145" i="82"/>
  <c r="H145" i="82"/>
  <c r="I145" i="82"/>
  <c r="J145" i="82"/>
  <c r="K145" i="82"/>
  <c r="L145" i="82"/>
  <c r="M145" i="82"/>
  <c r="N145" i="82"/>
  <c r="O145" i="82"/>
  <c r="P145" i="82"/>
  <c r="Q145" i="82"/>
  <c r="R145" i="82"/>
  <c r="S145" i="82"/>
  <c r="T145" i="82"/>
  <c r="U145" i="82"/>
  <c r="V145" i="82"/>
  <c r="W145" i="82"/>
  <c r="X145" i="82"/>
  <c r="Y145" i="82"/>
  <c r="Z145" i="82"/>
  <c r="AA145" i="82"/>
  <c r="AB145" i="82"/>
  <c r="AC145" i="82"/>
  <c r="AD145" i="82"/>
  <c r="AE145" i="82"/>
  <c r="AF145" i="82"/>
  <c r="AG145" i="82"/>
  <c r="AH145" i="82"/>
  <c r="AI145" i="82"/>
  <c r="AJ145" i="82"/>
  <c r="AK145" i="82"/>
  <c r="AL145" i="82"/>
  <c r="AM145" i="82"/>
  <c r="AN145" i="82"/>
  <c r="AO145" i="82"/>
  <c r="AP145" i="82"/>
  <c r="AQ145" i="82"/>
  <c r="AR145" i="82"/>
  <c r="AS145" i="82"/>
  <c r="AT145" i="82"/>
  <c r="AU145" i="82"/>
  <c r="AV145" i="82"/>
  <c r="AW145" i="82"/>
  <c r="AX145" i="82"/>
  <c r="AY145" i="82"/>
  <c r="AZ145" i="82"/>
  <c r="B146" i="82"/>
  <c r="C146" i="82"/>
  <c r="D146" i="82"/>
  <c r="E146" i="82"/>
  <c r="F146" i="82"/>
  <c r="G146" i="82"/>
  <c r="H146" i="82"/>
  <c r="I146" i="82"/>
  <c r="J146" i="82"/>
  <c r="K146" i="82"/>
  <c r="L146" i="82"/>
  <c r="M146" i="82"/>
  <c r="N146" i="82"/>
  <c r="O146" i="82"/>
  <c r="P146" i="82"/>
  <c r="Q146" i="82"/>
  <c r="R146" i="82"/>
  <c r="S146" i="82"/>
  <c r="T146" i="82"/>
  <c r="U146" i="82"/>
  <c r="V146" i="82"/>
  <c r="W146" i="82"/>
  <c r="X146" i="82"/>
  <c r="Y146" i="82"/>
  <c r="Z146" i="82"/>
  <c r="AA146" i="82"/>
  <c r="AB146" i="82"/>
  <c r="AC146" i="82"/>
  <c r="AD146" i="82"/>
  <c r="AE146" i="82"/>
  <c r="AF146" i="82"/>
  <c r="AG146" i="82"/>
  <c r="AH146" i="82"/>
  <c r="AI146" i="82"/>
  <c r="AJ146" i="82"/>
  <c r="AK146" i="82"/>
  <c r="AL146" i="82"/>
  <c r="AM146" i="82"/>
  <c r="AN146" i="82"/>
  <c r="AO146" i="82"/>
  <c r="AP146" i="82"/>
  <c r="AQ146" i="82"/>
  <c r="AR146" i="82"/>
  <c r="AS146" i="82"/>
  <c r="AT146" i="82"/>
  <c r="AU146" i="82"/>
  <c r="AV146" i="82"/>
  <c r="AW146" i="82"/>
  <c r="AX146" i="82"/>
  <c r="AY146" i="82"/>
  <c r="AZ146" i="82"/>
  <c r="B147" i="82"/>
  <c r="C147" i="82"/>
  <c r="D147" i="82"/>
  <c r="E147" i="82"/>
  <c r="F147" i="82"/>
  <c r="G147" i="82"/>
  <c r="H147" i="82"/>
  <c r="I147" i="82"/>
  <c r="J147" i="82"/>
  <c r="K147" i="82"/>
  <c r="L147" i="82"/>
  <c r="M147" i="82"/>
  <c r="N147" i="82"/>
  <c r="O147" i="82"/>
  <c r="P147" i="82"/>
  <c r="Q147" i="82"/>
  <c r="R147" i="82"/>
  <c r="S147" i="82"/>
  <c r="T147" i="82"/>
  <c r="U147" i="82"/>
  <c r="V147" i="82"/>
  <c r="W147" i="82"/>
  <c r="X147" i="82"/>
  <c r="Y147" i="82"/>
  <c r="Z147" i="82"/>
  <c r="AA147" i="82"/>
  <c r="AB147" i="82"/>
  <c r="AC147" i="82"/>
  <c r="AD147" i="82"/>
  <c r="AE147" i="82"/>
  <c r="AF147" i="82"/>
  <c r="AG147" i="82"/>
  <c r="AH147" i="82"/>
  <c r="AI147" i="82"/>
  <c r="AJ147" i="82"/>
  <c r="AK147" i="82"/>
  <c r="AL147" i="82"/>
  <c r="AM147" i="82"/>
  <c r="AN147" i="82"/>
  <c r="AO147" i="82"/>
  <c r="AP147" i="82"/>
  <c r="AQ147" i="82"/>
  <c r="AR147" i="82"/>
  <c r="AS147" i="82"/>
  <c r="AT147" i="82"/>
  <c r="AU147" i="82"/>
  <c r="AV147" i="82"/>
  <c r="AW147" i="82"/>
  <c r="AX147" i="82"/>
  <c r="AY147" i="82"/>
  <c r="AZ147" i="82"/>
  <c r="B148" i="82"/>
  <c r="C148" i="82"/>
  <c r="D148" i="82"/>
  <c r="E148" i="82"/>
  <c r="F148" i="82"/>
  <c r="G148" i="82"/>
  <c r="H148" i="82"/>
  <c r="I148" i="82"/>
  <c r="J148" i="82"/>
  <c r="K148" i="82"/>
  <c r="L148" i="82"/>
  <c r="M148" i="82"/>
  <c r="N148" i="82"/>
  <c r="O148" i="82"/>
  <c r="P148" i="82"/>
  <c r="Q148" i="82"/>
  <c r="R148" i="82"/>
  <c r="S148" i="82"/>
  <c r="T148" i="82"/>
  <c r="U148" i="82"/>
  <c r="V148" i="82"/>
  <c r="W148" i="82"/>
  <c r="X148" i="82"/>
  <c r="Y148" i="82"/>
  <c r="Z148" i="82"/>
  <c r="AA148" i="82"/>
  <c r="AB148" i="82"/>
  <c r="AC148" i="82"/>
  <c r="AD148" i="82"/>
  <c r="AE148" i="82"/>
  <c r="AF148" i="82"/>
  <c r="AG148" i="82"/>
  <c r="AH148" i="82"/>
  <c r="AI148" i="82"/>
  <c r="AJ148" i="82"/>
  <c r="AK148" i="82"/>
  <c r="AL148" i="82"/>
  <c r="AM148" i="82"/>
  <c r="AN148" i="82"/>
  <c r="AO148" i="82"/>
  <c r="AP148" i="82"/>
  <c r="AQ148" i="82"/>
  <c r="AR148" i="82"/>
  <c r="AS148" i="82"/>
  <c r="AT148" i="82"/>
  <c r="AU148" i="82"/>
  <c r="AV148" i="82"/>
  <c r="AW148" i="82"/>
  <c r="AX148" i="82"/>
  <c r="AY148" i="82"/>
  <c r="AZ148" i="82"/>
  <c r="B149" i="82"/>
  <c r="C149" i="82"/>
  <c r="D149" i="82"/>
  <c r="E149" i="82"/>
  <c r="F149" i="82"/>
  <c r="G149" i="82"/>
  <c r="H149" i="82"/>
  <c r="I149" i="82"/>
  <c r="J149" i="82"/>
  <c r="K149" i="82"/>
  <c r="L149" i="82"/>
  <c r="M149" i="82"/>
  <c r="N149" i="82"/>
  <c r="O149" i="82"/>
  <c r="P149" i="82"/>
  <c r="Q149" i="82"/>
  <c r="R149" i="82"/>
  <c r="S149" i="82"/>
  <c r="T149" i="82"/>
  <c r="U149" i="82"/>
  <c r="V149" i="82"/>
  <c r="W149" i="82"/>
  <c r="X149" i="82"/>
  <c r="Y149" i="82"/>
  <c r="Z149" i="82"/>
  <c r="AA149" i="82"/>
  <c r="AB149" i="82"/>
  <c r="AC149" i="82"/>
  <c r="AD149" i="82"/>
  <c r="AE149" i="82"/>
  <c r="AF149" i="82"/>
  <c r="AG149" i="82"/>
  <c r="AH149" i="82"/>
  <c r="AI149" i="82"/>
  <c r="AJ149" i="82"/>
  <c r="AK149" i="82"/>
  <c r="AL149" i="82"/>
  <c r="AM149" i="82"/>
  <c r="AN149" i="82"/>
  <c r="AO149" i="82"/>
  <c r="AP149" i="82"/>
  <c r="AQ149" i="82"/>
  <c r="AR149" i="82"/>
  <c r="AS149" i="82"/>
  <c r="AT149" i="82"/>
  <c r="AU149" i="82"/>
  <c r="AV149" i="82"/>
  <c r="AW149" i="82"/>
  <c r="AX149" i="82"/>
  <c r="AY149" i="82"/>
  <c r="AZ149" i="82"/>
  <c r="B150" i="82"/>
  <c r="C150" i="82"/>
  <c r="D150" i="82"/>
  <c r="E150" i="82"/>
  <c r="F150" i="82"/>
  <c r="G150" i="82"/>
  <c r="H150" i="82"/>
  <c r="I150" i="82"/>
  <c r="J150" i="82"/>
  <c r="K150" i="82"/>
  <c r="L150" i="82"/>
  <c r="M150" i="82"/>
  <c r="N150" i="82"/>
  <c r="O150" i="82"/>
  <c r="P150" i="82"/>
  <c r="Q150" i="82"/>
  <c r="R150" i="82"/>
  <c r="S150" i="82"/>
  <c r="T150" i="82"/>
  <c r="U150" i="82"/>
  <c r="V150" i="82"/>
  <c r="W150" i="82"/>
  <c r="X150" i="82"/>
  <c r="Y150" i="82"/>
  <c r="Z150" i="82"/>
  <c r="AA150" i="82"/>
  <c r="AB150" i="82"/>
  <c r="AC150" i="82"/>
  <c r="AD150" i="82"/>
  <c r="AE150" i="82"/>
  <c r="AF150" i="82"/>
  <c r="AG150" i="82"/>
  <c r="AH150" i="82"/>
  <c r="AI150" i="82"/>
  <c r="AJ150" i="82"/>
  <c r="AK150" i="82"/>
  <c r="AL150" i="82"/>
  <c r="AM150" i="82"/>
  <c r="AN150" i="82"/>
  <c r="AO150" i="82"/>
  <c r="AP150" i="82"/>
  <c r="AQ150" i="82"/>
  <c r="AR150" i="82"/>
  <c r="AS150" i="82"/>
  <c r="AT150" i="82"/>
  <c r="AU150" i="82"/>
  <c r="AV150" i="82"/>
  <c r="AW150" i="82"/>
  <c r="AX150" i="82"/>
  <c r="AY150" i="82"/>
  <c r="AZ150" i="82"/>
  <c r="B151" i="82"/>
  <c r="C151" i="82"/>
  <c r="D151" i="82"/>
  <c r="E151" i="82"/>
  <c r="F151" i="82"/>
  <c r="G151" i="82"/>
  <c r="H151" i="82"/>
  <c r="I151" i="82"/>
  <c r="J151" i="82"/>
  <c r="K151" i="82"/>
  <c r="L151" i="82"/>
  <c r="M151" i="82"/>
  <c r="N151" i="82"/>
  <c r="O151" i="82"/>
  <c r="P151" i="82"/>
  <c r="Q151" i="82"/>
  <c r="R151" i="82"/>
  <c r="S151" i="82"/>
  <c r="T151" i="82"/>
  <c r="U151" i="82"/>
  <c r="V151" i="82"/>
  <c r="W151" i="82"/>
  <c r="X151" i="82"/>
  <c r="Y151" i="82"/>
  <c r="Z151" i="82"/>
  <c r="AA151" i="82"/>
  <c r="AB151" i="82"/>
  <c r="AC151" i="82"/>
  <c r="AD151" i="82"/>
  <c r="AE151" i="82"/>
  <c r="AF151" i="82"/>
  <c r="AG151" i="82"/>
  <c r="AH151" i="82"/>
  <c r="AI151" i="82"/>
  <c r="AJ151" i="82"/>
  <c r="AK151" i="82"/>
  <c r="AL151" i="82"/>
  <c r="AM151" i="82"/>
  <c r="AN151" i="82"/>
  <c r="AO151" i="82"/>
  <c r="AP151" i="82"/>
  <c r="AQ151" i="82"/>
  <c r="AR151" i="82"/>
  <c r="AS151" i="82"/>
  <c r="AT151" i="82"/>
  <c r="AU151" i="82"/>
  <c r="AV151" i="82"/>
  <c r="AW151" i="82"/>
  <c r="AX151" i="82"/>
  <c r="AY151" i="82"/>
  <c r="AZ151" i="82"/>
  <c r="B152" i="82"/>
  <c r="C152" i="82"/>
  <c r="D152" i="82"/>
  <c r="E152" i="82"/>
  <c r="F152" i="82"/>
  <c r="G152" i="82"/>
  <c r="H152" i="82"/>
  <c r="I152" i="82"/>
  <c r="J152" i="82"/>
  <c r="K152" i="82"/>
  <c r="L152" i="82"/>
  <c r="M152" i="82"/>
  <c r="N152" i="82"/>
  <c r="O152" i="82"/>
  <c r="P152" i="82"/>
  <c r="Q152" i="82"/>
  <c r="R152" i="82"/>
  <c r="S152" i="82"/>
  <c r="T152" i="82"/>
  <c r="U152" i="82"/>
  <c r="V152" i="82"/>
  <c r="W152" i="82"/>
  <c r="X152" i="82"/>
  <c r="Y152" i="82"/>
  <c r="Z152" i="82"/>
  <c r="AA152" i="82"/>
  <c r="AB152" i="82"/>
  <c r="AC152" i="82"/>
  <c r="AD152" i="82"/>
  <c r="AE152" i="82"/>
  <c r="AF152" i="82"/>
  <c r="AG152" i="82"/>
  <c r="AH152" i="82"/>
  <c r="AI152" i="82"/>
  <c r="AJ152" i="82"/>
  <c r="AK152" i="82"/>
  <c r="AL152" i="82"/>
  <c r="AM152" i="82"/>
  <c r="AN152" i="82"/>
  <c r="AO152" i="82"/>
  <c r="AP152" i="82"/>
  <c r="AQ152" i="82"/>
  <c r="AR152" i="82"/>
  <c r="AS152" i="82"/>
  <c r="AT152" i="82"/>
  <c r="AU152" i="82"/>
  <c r="AV152" i="82"/>
  <c r="AW152" i="82"/>
  <c r="AX152" i="82"/>
  <c r="AY152" i="82"/>
  <c r="AZ152" i="82"/>
  <c r="B153" i="82"/>
  <c r="C153" i="82"/>
  <c r="D153" i="82"/>
  <c r="E153" i="82"/>
  <c r="F153" i="82"/>
  <c r="G153" i="82"/>
  <c r="H153" i="82"/>
  <c r="I153" i="82"/>
  <c r="J153" i="82"/>
  <c r="K153" i="82"/>
  <c r="L153" i="82"/>
  <c r="M153" i="82"/>
  <c r="N153" i="82"/>
  <c r="O153" i="82"/>
  <c r="P153" i="82"/>
  <c r="Q153" i="82"/>
  <c r="R153" i="82"/>
  <c r="S153" i="82"/>
  <c r="T153" i="82"/>
  <c r="U153" i="82"/>
  <c r="V153" i="82"/>
  <c r="W153" i="82"/>
  <c r="X153" i="82"/>
  <c r="Y153" i="82"/>
  <c r="Z153" i="82"/>
  <c r="AA153" i="82"/>
  <c r="AB153" i="82"/>
  <c r="AC153" i="82"/>
  <c r="AD153" i="82"/>
  <c r="AE153" i="82"/>
  <c r="AF153" i="82"/>
  <c r="AG153" i="82"/>
  <c r="AH153" i="82"/>
  <c r="AI153" i="82"/>
  <c r="AJ153" i="82"/>
  <c r="AK153" i="82"/>
  <c r="AL153" i="82"/>
  <c r="AM153" i="82"/>
  <c r="AN153" i="82"/>
  <c r="AO153" i="82"/>
  <c r="AP153" i="82"/>
  <c r="AQ153" i="82"/>
  <c r="AR153" i="82"/>
  <c r="AS153" i="82"/>
  <c r="AT153" i="82"/>
  <c r="AU153" i="82"/>
  <c r="AV153" i="82"/>
  <c r="AW153" i="82"/>
  <c r="AX153" i="82"/>
  <c r="AY153" i="82"/>
  <c r="AZ153" i="82"/>
  <c r="B154" i="82"/>
  <c r="C154" i="82"/>
  <c r="D154" i="82"/>
  <c r="E154" i="82"/>
  <c r="F154" i="82"/>
  <c r="G154" i="82"/>
  <c r="H154" i="82"/>
  <c r="I154" i="82"/>
  <c r="J154" i="82"/>
  <c r="K154" i="82"/>
  <c r="L154" i="82"/>
  <c r="M154" i="82"/>
  <c r="N154" i="82"/>
  <c r="O154" i="82"/>
  <c r="P154" i="82"/>
  <c r="Q154" i="82"/>
  <c r="R154" i="82"/>
  <c r="S154" i="82"/>
  <c r="T154" i="82"/>
  <c r="U154" i="82"/>
  <c r="V154" i="82"/>
  <c r="W154" i="82"/>
  <c r="X154" i="82"/>
  <c r="Y154" i="82"/>
  <c r="Z154" i="82"/>
  <c r="AA154" i="82"/>
  <c r="AB154" i="82"/>
  <c r="AC154" i="82"/>
  <c r="AD154" i="82"/>
  <c r="AE154" i="82"/>
  <c r="AF154" i="82"/>
  <c r="AG154" i="82"/>
  <c r="AH154" i="82"/>
  <c r="AI154" i="82"/>
  <c r="AJ154" i="82"/>
  <c r="AK154" i="82"/>
  <c r="AL154" i="82"/>
  <c r="AM154" i="82"/>
  <c r="AN154" i="82"/>
  <c r="AO154" i="82"/>
  <c r="AP154" i="82"/>
  <c r="AQ154" i="82"/>
  <c r="AR154" i="82"/>
  <c r="AS154" i="82"/>
  <c r="AT154" i="82"/>
  <c r="AU154" i="82"/>
  <c r="AV154" i="82"/>
  <c r="AW154" i="82"/>
  <c r="AX154" i="82"/>
  <c r="AY154" i="82"/>
  <c r="AZ154" i="82"/>
  <c r="B155" i="82"/>
  <c r="C155" i="82"/>
  <c r="D155" i="82"/>
  <c r="E155" i="82"/>
  <c r="F155" i="82"/>
  <c r="G155" i="82"/>
  <c r="H155" i="82"/>
  <c r="I155" i="82"/>
  <c r="J155" i="82"/>
  <c r="K155" i="82"/>
  <c r="L155" i="82"/>
  <c r="M155" i="82"/>
  <c r="N155" i="82"/>
  <c r="O155" i="82"/>
  <c r="P155" i="82"/>
  <c r="Q155" i="82"/>
  <c r="R155" i="82"/>
  <c r="S155" i="82"/>
  <c r="T155" i="82"/>
  <c r="U155" i="82"/>
  <c r="V155" i="82"/>
  <c r="W155" i="82"/>
  <c r="X155" i="82"/>
  <c r="Y155" i="82"/>
  <c r="Z155" i="82"/>
  <c r="AA155" i="82"/>
  <c r="AB155" i="82"/>
  <c r="AC155" i="82"/>
  <c r="AD155" i="82"/>
  <c r="AE155" i="82"/>
  <c r="AF155" i="82"/>
  <c r="AG155" i="82"/>
  <c r="AH155" i="82"/>
  <c r="AI155" i="82"/>
  <c r="AJ155" i="82"/>
  <c r="AK155" i="82"/>
  <c r="AL155" i="82"/>
  <c r="AM155" i="82"/>
  <c r="AN155" i="82"/>
  <c r="AO155" i="82"/>
  <c r="AP155" i="82"/>
  <c r="AQ155" i="82"/>
  <c r="AR155" i="82"/>
  <c r="AS155" i="82"/>
  <c r="AT155" i="82"/>
  <c r="AU155" i="82"/>
  <c r="AV155" i="82"/>
  <c r="AW155" i="82"/>
  <c r="AX155" i="82"/>
  <c r="AY155" i="82"/>
  <c r="AZ155" i="82"/>
  <c r="B156" i="82"/>
  <c r="C156" i="82"/>
  <c r="D156" i="82"/>
  <c r="E156" i="82"/>
  <c r="F156" i="82"/>
  <c r="G156" i="82"/>
  <c r="H156" i="82"/>
  <c r="I156" i="82"/>
  <c r="J156" i="82"/>
  <c r="K156" i="82"/>
  <c r="L156" i="82"/>
  <c r="M156" i="82"/>
  <c r="N156" i="82"/>
  <c r="O156" i="82"/>
  <c r="P156" i="82"/>
  <c r="Q156" i="82"/>
  <c r="R156" i="82"/>
  <c r="S156" i="82"/>
  <c r="T156" i="82"/>
  <c r="U156" i="82"/>
  <c r="V156" i="82"/>
  <c r="W156" i="82"/>
  <c r="X156" i="82"/>
  <c r="Y156" i="82"/>
  <c r="Z156" i="82"/>
  <c r="AA156" i="82"/>
  <c r="AB156" i="82"/>
  <c r="AC156" i="82"/>
  <c r="AD156" i="82"/>
  <c r="AE156" i="82"/>
  <c r="AF156" i="82"/>
  <c r="AG156" i="82"/>
  <c r="AH156" i="82"/>
  <c r="AI156" i="82"/>
  <c r="AJ156" i="82"/>
  <c r="AK156" i="82"/>
  <c r="AL156" i="82"/>
  <c r="AM156" i="82"/>
  <c r="AN156" i="82"/>
  <c r="AO156" i="82"/>
  <c r="AP156" i="82"/>
  <c r="AQ156" i="82"/>
  <c r="AR156" i="82"/>
  <c r="AS156" i="82"/>
  <c r="AT156" i="82"/>
  <c r="AU156" i="82"/>
  <c r="AV156" i="82"/>
  <c r="AW156" i="82"/>
  <c r="AX156" i="82"/>
  <c r="AY156" i="82"/>
  <c r="AZ156" i="82"/>
  <c r="B157" i="82"/>
  <c r="C157" i="82"/>
  <c r="D157" i="82"/>
  <c r="E157" i="82"/>
  <c r="F157" i="82"/>
  <c r="G157" i="82"/>
  <c r="H157" i="82"/>
  <c r="I157" i="82"/>
  <c r="J157" i="82"/>
  <c r="K157" i="82"/>
  <c r="L157" i="82"/>
  <c r="M157" i="82"/>
  <c r="N157" i="82"/>
  <c r="O157" i="82"/>
  <c r="P157" i="82"/>
  <c r="Q157" i="82"/>
  <c r="R157" i="82"/>
  <c r="S157" i="82"/>
  <c r="T157" i="82"/>
  <c r="U157" i="82"/>
  <c r="V157" i="82"/>
  <c r="W157" i="82"/>
  <c r="X157" i="82"/>
  <c r="Y157" i="82"/>
  <c r="Z157" i="82"/>
  <c r="AA157" i="82"/>
  <c r="AB157" i="82"/>
  <c r="AC157" i="82"/>
  <c r="AD157" i="82"/>
  <c r="AE157" i="82"/>
  <c r="AF157" i="82"/>
  <c r="AG157" i="82"/>
  <c r="AH157" i="82"/>
  <c r="AI157" i="82"/>
  <c r="AJ157" i="82"/>
  <c r="AK157" i="82"/>
  <c r="AL157" i="82"/>
  <c r="AM157" i="82"/>
  <c r="AN157" i="82"/>
  <c r="AO157" i="82"/>
  <c r="AP157" i="82"/>
  <c r="AQ157" i="82"/>
  <c r="AR157" i="82"/>
  <c r="AS157" i="82"/>
  <c r="AT157" i="82"/>
  <c r="AU157" i="82"/>
  <c r="AV157" i="82"/>
  <c r="AW157" i="82"/>
  <c r="AX157" i="82"/>
  <c r="AY157" i="82"/>
  <c r="AZ157" i="82"/>
  <c r="B158" i="82"/>
  <c r="C158" i="82"/>
  <c r="D158" i="82"/>
  <c r="E158" i="82"/>
  <c r="F158" i="82"/>
  <c r="G158" i="82"/>
  <c r="H158" i="82"/>
  <c r="I158" i="82"/>
  <c r="J158" i="82"/>
  <c r="K158" i="82"/>
  <c r="L158" i="82"/>
  <c r="M158" i="82"/>
  <c r="N158" i="82"/>
  <c r="O158" i="82"/>
  <c r="P158" i="82"/>
  <c r="Q158" i="82"/>
  <c r="R158" i="82"/>
  <c r="S158" i="82"/>
  <c r="T158" i="82"/>
  <c r="U158" i="82"/>
  <c r="V158" i="82"/>
  <c r="W158" i="82"/>
  <c r="X158" i="82"/>
  <c r="Y158" i="82"/>
  <c r="Z158" i="82"/>
  <c r="AA158" i="82"/>
  <c r="AB158" i="82"/>
  <c r="AC158" i="82"/>
  <c r="AD158" i="82"/>
  <c r="AE158" i="82"/>
  <c r="AF158" i="82"/>
  <c r="AG158" i="82"/>
  <c r="AH158" i="82"/>
  <c r="AI158" i="82"/>
  <c r="AJ158" i="82"/>
  <c r="AK158" i="82"/>
  <c r="AL158" i="82"/>
  <c r="AM158" i="82"/>
  <c r="AN158" i="82"/>
  <c r="AO158" i="82"/>
  <c r="AP158" i="82"/>
  <c r="AQ158" i="82"/>
  <c r="AR158" i="82"/>
  <c r="AS158" i="82"/>
  <c r="AT158" i="82"/>
  <c r="AU158" i="82"/>
  <c r="AV158" i="82"/>
  <c r="AW158" i="82"/>
  <c r="AX158" i="82"/>
  <c r="AY158" i="82"/>
  <c r="AZ158" i="82"/>
  <c r="B159" i="82"/>
  <c r="C159" i="82"/>
  <c r="D159" i="82"/>
  <c r="E159" i="82"/>
  <c r="F159" i="82"/>
  <c r="G159" i="82"/>
  <c r="H159" i="82"/>
  <c r="I159" i="82"/>
  <c r="J159" i="82"/>
  <c r="K159" i="82"/>
  <c r="L159" i="82"/>
  <c r="M159" i="82"/>
  <c r="N159" i="82"/>
  <c r="O159" i="82"/>
  <c r="P159" i="82"/>
  <c r="Q159" i="82"/>
  <c r="R159" i="82"/>
  <c r="S159" i="82"/>
  <c r="T159" i="82"/>
  <c r="U159" i="82"/>
  <c r="V159" i="82"/>
  <c r="W159" i="82"/>
  <c r="X159" i="82"/>
  <c r="Y159" i="82"/>
  <c r="Z159" i="82"/>
  <c r="AA159" i="82"/>
  <c r="AB159" i="82"/>
  <c r="AC159" i="82"/>
  <c r="AD159" i="82"/>
  <c r="AE159" i="82"/>
  <c r="AF159" i="82"/>
  <c r="AG159" i="82"/>
  <c r="AH159" i="82"/>
  <c r="AI159" i="82"/>
  <c r="AJ159" i="82"/>
  <c r="AK159" i="82"/>
  <c r="AL159" i="82"/>
  <c r="AM159" i="82"/>
  <c r="AN159" i="82"/>
  <c r="AO159" i="82"/>
  <c r="AP159" i="82"/>
  <c r="AQ159" i="82"/>
  <c r="AR159" i="82"/>
  <c r="AS159" i="82"/>
  <c r="AT159" i="82"/>
  <c r="AU159" i="82"/>
  <c r="AV159" i="82"/>
  <c r="AW159" i="82"/>
  <c r="AX159" i="82"/>
  <c r="AY159" i="82"/>
  <c r="AZ159" i="82"/>
  <c r="B160" i="82"/>
  <c r="C160" i="82"/>
  <c r="D160" i="82"/>
  <c r="E160" i="82"/>
  <c r="F160" i="82"/>
  <c r="G160" i="82"/>
  <c r="H160" i="82"/>
  <c r="I160" i="82"/>
  <c r="J160" i="82"/>
  <c r="K160" i="82"/>
  <c r="L160" i="82"/>
  <c r="M160" i="82"/>
  <c r="N160" i="82"/>
  <c r="O160" i="82"/>
  <c r="P160" i="82"/>
  <c r="Q160" i="82"/>
  <c r="R160" i="82"/>
  <c r="S160" i="82"/>
  <c r="T160" i="82"/>
  <c r="U160" i="82"/>
  <c r="V160" i="82"/>
  <c r="W160" i="82"/>
  <c r="X160" i="82"/>
  <c r="Y160" i="82"/>
  <c r="Z160" i="82"/>
  <c r="AA160" i="82"/>
  <c r="AB160" i="82"/>
  <c r="AC160" i="82"/>
  <c r="AD160" i="82"/>
  <c r="AE160" i="82"/>
  <c r="AF160" i="82"/>
  <c r="AG160" i="82"/>
  <c r="AH160" i="82"/>
  <c r="AI160" i="82"/>
  <c r="AJ160" i="82"/>
  <c r="AK160" i="82"/>
  <c r="AL160" i="82"/>
  <c r="AM160" i="82"/>
  <c r="AN160" i="82"/>
  <c r="AO160" i="82"/>
  <c r="AP160" i="82"/>
  <c r="AQ160" i="82"/>
  <c r="AR160" i="82"/>
  <c r="AS160" i="82"/>
  <c r="AT160" i="82"/>
  <c r="AU160" i="82"/>
  <c r="AV160" i="82"/>
  <c r="AW160" i="82"/>
  <c r="AX160" i="82"/>
  <c r="AY160" i="82"/>
  <c r="AZ160" i="82"/>
  <c r="B161" i="82"/>
  <c r="C161" i="82"/>
  <c r="D161" i="82"/>
  <c r="E161" i="82"/>
  <c r="F161" i="82"/>
  <c r="G161" i="82"/>
  <c r="H161" i="82"/>
  <c r="I161" i="82"/>
  <c r="J161" i="82"/>
  <c r="K161" i="82"/>
  <c r="L161" i="82"/>
  <c r="M161" i="82"/>
  <c r="N161" i="82"/>
  <c r="O161" i="82"/>
  <c r="P161" i="82"/>
  <c r="Q161" i="82"/>
  <c r="R161" i="82"/>
  <c r="S161" i="82"/>
  <c r="T161" i="82"/>
  <c r="U161" i="82"/>
  <c r="V161" i="82"/>
  <c r="W161" i="82"/>
  <c r="X161" i="82"/>
  <c r="Y161" i="82"/>
  <c r="Z161" i="82"/>
  <c r="AA161" i="82"/>
  <c r="AB161" i="82"/>
  <c r="AC161" i="82"/>
  <c r="AD161" i="82"/>
  <c r="AE161" i="82"/>
  <c r="AF161" i="82"/>
  <c r="AG161" i="82"/>
  <c r="AH161" i="82"/>
  <c r="AI161" i="82"/>
  <c r="AJ161" i="82"/>
  <c r="AK161" i="82"/>
  <c r="AL161" i="82"/>
  <c r="AM161" i="82"/>
  <c r="AN161" i="82"/>
  <c r="AO161" i="82"/>
  <c r="AP161" i="82"/>
  <c r="AQ161" i="82"/>
  <c r="AR161" i="82"/>
  <c r="AS161" i="82"/>
  <c r="AT161" i="82"/>
  <c r="AU161" i="82"/>
  <c r="AV161" i="82"/>
  <c r="AW161" i="82"/>
  <c r="AX161" i="82"/>
  <c r="AY161" i="82"/>
  <c r="AZ161" i="82"/>
  <c r="B162" i="82"/>
  <c r="C162" i="82"/>
  <c r="D162" i="82"/>
  <c r="E162" i="82"/>
  <c r="F162" i="82"/>
  <c r="G162" i="82"/>
  <c r="H162" i="82"/>
  <c r="I162" i="82"/>
  <c r="J162" i="82"/>
  <c r="K162" i="82"/>
  <c r="L162" i="82"/>
  <c r="M162" i="82"/>
  <c r="N162" i="82"/>
  <c r="O162" i="82"/>
  <c r="P162" i="82"/>
  <c r="Q162" i="82"/>
  <c r="R162" i="82"/>
  <c r="S162" i="82"/>
  <c r="T162" i="82"/>
  <c r="U162" i="82"/>
  <c r="V162" i="82"/>
  <c r="W162" i="82"/>
  <c r="X162" i="82"/>
  <c r="Y162" i="82"/>
  <c r="Z162" i="82"/>
  <c r="AA162" i="82"/>
  <c r="AB162" i="82"/>
  <c r="AC162" i="82"/>
  <c r="AD162" i="82"/>
  <c r="AE162" i="82"/>
  <c r="AF162" i="82"/>
  <c r="AG162" i="82"/>
  <c r="AH162" i="82"/>
  <c r="AI162" i="82"/>
  <c r="AJ162" i="82"/>
  <c r="AK162" i="82"/>
  <c r="AL162" i="82"/>
  <c r="AM162" i="82"/>
  <c r="AN162" i="82"/>
  <c r="AO162" i="82"/>
  <c r="AP162" i="82"/>
  <c r="AQ162" i="82"/>
  <c r="AR162" i="82"/>
  <c r="AS162" i="82"/>
  <c r="AT162" i="82"/>
  <c r="AU162" i="82"/>
  <c r="AV162" i="82"/>
  <c r="AW162" i="82"/>
  <c r="AX162" i="82"/>
  <c r="AY162" i="82"/>
  <c r="AZ162" i="82"/>
  <c r="B163" i="82"/>
  <c r="C163" i="82"/>
  <c r="D163" i="82"/>
  <c r="E163" i="82"/>
  <c r="F163" i="82"/>
  <c r="G163" i="82"/>
  <c r="H163" i="82"/>
  <c r="I163" i="82"/>
  <c r="J163" i="82"/>
  <c r="K163" i="82"/>
  <c r="L163" i="82"/>
  <c r="M163" i="82"/>
  <c r="N163" i="82"/>
  <c r="O163" i="82"/>
  <c r="P163" i="82"/>
  <c r="Q163" i="82"/>
  <c r="R163" i="82"/>
  <c r="S163" i="82"/>
  <c r="T163" i="82"/>
  <c r="U163" i="82"/>
  <c r="V163" i="82"/>
  <c r="W163" i="82"/>
  <c r="X163" i="82"/>
  <c r="Y163" i="82"/>
  <c r="Z163" i="82"/>
  <c r="AA163" i="82"/>
  <c r="AB163" i="82"/>
  <c r="AC163" i="82"/>
  <c r="AD163" i="82"/>
  <c r="AE163" i="82"/>
  <c r="AF163" i="82"/>
  <c r="AG163" i="82"/>
  <c r="AH163" i="82"/>
  <c r="AI163" i="82"/>
  <c r="AJ163" i="82"/>
  <c r="AK163" i="82"/>
  <c r="AL163" i="82"/>
  <c r="AM163" i="82"/>
  <c r="AN163" i="82"/>
  <c r="AO163" i="82"/>
  <c r="AP163" i="82"/>
  <c r="AQ163" i="82"/>
  <c r="AR163" i="82"/>
  <c r="AS163" i="82"/>
  <c r="AT163" i="82"/>
  <c r="AU163" i="82"/>
  <c r="AV163" i="82"/>
  <c r="AW163" i="82"/>
  <c r="AX163" i="82"/>
  <c r="AY163" i="82"/>
  <c r="AZ163" i="82"/>
  <c r="B164" i="82"/>
  <c r="C164" i="82"/>
  <c r="D164" i="82"/>
  <c r="E164" i="82"/>
  <c r="F164" i="82"/>
  <c r="G164" i="82"/>
  <c r="H164" i="82"/>
  <c r="I164" i="82"/>
  <c r="J164" i="82"/>
  <c r="K164" i="82"/>
  <c r="L164" i="82"/>
  <c r="M164" i="82"/>
  <c r="N164" i="82"/>
  <c r="O164" i="82"/>
  <c r="P164" i="82"/>
  <c r="Q164" i="82"/>
  <c r="R164" i="82"/>
  <c r="S164" i="82"/>
  <c r="T164" i="82"/>
  <c r="U164" i="82"/>
  <c r="V164" i="82"/>
  <c r="W164" i="82"/>
  <c r="X164" i="82"/>
  <c r="Y164" i="82"/>
  <c r="Z164" i="82"/>
  <c r="AA164" i="82"/>
  <c r="AB164" i="82"/>
  <c r="AC164" i="82"/>
  <c r="AD164" i="82"/>
  <c r="AE164" i="82"/>
  <c r="AF164" i="82"/>
  <c r="AG164" i="82"/>
  <c r="AH164" i="82"/>
  <c r="AI164" i="82"/>
  <c r="AJ164" i="82"/>
  <c r="AK164" i="82"/>
  <c r="AL164" i="82"/>
  <c r="AM164" i="82"/>
  <c r="AN164" i="82"/>
  <c r="AO164" i="82"/>
  <c r="AP164" i="82"/>
  <c r="AQ164" i="82"/>
  <c r="AR164" i="82"/>
  <c r="AS164" i="82"/>
  <c r="AT164" i="82"/>
  <c r="AU164" i="82"/>
  <c r="AV164" i="82"/>
  <c r="AW164" i="82"/>
  <c r="AX164" i="82"/>
  <c r="AY164" i="82"/>
  <c r="AZ164" i="82"/>
  <c r="B165" i="82"/>
  <c r="C165" i="82"/>
  <c r="D165" i="82"/>
  <c r="E165" i="82"/>
  <c r="F165" i="82"/>
  <c r="G165" i="82"/>
  <c r="H165" i="82"/>
  <c r="I165" i="82"/>
  <c r="J165" i="82"/>
  <c r="K165" i="82"/>
  <c r="L165" i="82"/>
  <c r="M165" i="82"/>
  <c r="N165" i="82"/>
  <c r="O165" i="82"/>
  <c r="P165" i="82"/>
  <c r="Q165" i="82"/>
  <c r="R165" i="82"/>
  <c r="S165" i="82"/>
  <c r="T165" i="82"/>
  <c r="U165" i="82"/>
  <c r="V165" i="82"/>
  <c r="W165" i="82"/>
  <c r="X165" i="82"/>
  <c r="Y165" i="82"/>
  <c r="Z165" i="82"/>
  <c r="AA165" i="82"/>
  <c r="AB165" i="82"/>
  <c r="AC165" i="82"/>
  <c r="AD165" i="82"/>
  <c r="AE165" i="82"/>
  <c r="AF165" i="82"/>
  <c r="AG165" i="82"/>
  <c r="AH165" i="82"/>
  <c r="AI165" i="82"/>
  <c r="AJ165" i="82"/>
  <c r="AK165" i="82"/>
  <c r="AL165" i="82"/>
  <c r="AM165" i="82"/>
  <c r="AN165" i="82"/>
  <c r="AO165" i="82"/>
  <c r="AP165" i="82"/>
  <c r="AQ165" i="82"/>
  <c r="AR165" i="82"/>
  <c r="AS165" i="82"/>
  <c r="AT165" i="82"/>
  <c r="AU165" i="82"/>
  <c r="AV165" i="82"/>
  <c r="AW165" i="82"/>
  <c r="AX165" i="82"/>
  <c r="AY165" i="82"/>
  <c r="AZ165" i="82"/>
  <c r="B166" i="82"/>
  <c r="C166" i="82"/>
  <c r="D166" i="82"/>
  <c r="E166" i="82"/>
  <c r="F166" i="82"/>
  <c r="G166" i="82"/>
  <c r="H166" i="82"/>
  <c r="I166" i="82"/>
  <c r="J166" i="82"/>
  <c r="K166" i="82"/>
  <c r="L166" i="82"/>
  <c r="M166" i="82"/>
  <c r="N166" i="82"/>
  <c r="O166" i="82"/>
  <c r="P166" i="82"/>
  <c r="Q166" i="82"/>
  <c r="R166" i="82"/>
  <c r="S166" i="82"/>
  <c r="T166" i="82"/>
  <c r="U166" i="82"/>
  <c r="V166" i="82"/>
  <c r="W166" i="82"/>
  <c r="X166" i="82"/>
  <c r="Y166" i="82"/>
  <c r="Z166" i="82"/>
  <c r="AA166" i="82"/>
  <c r="AB166" i="82"/>
  <c r="AC166" i="82"/>
  <c r="AD166" i="82"/>
  <c r="AE166" i="82"/>
  <c r="AF166" i="82"/>
  <c r="AG166" i="82"/>
  <c r="AH166" i="82"/>
  <c r="AI166" i="82"/>
  <c r="AJ166" i="82"/>
  <c r="AK166" i="82"/>
  <c r="AL166" i="82"/>
  <c r="AM166" i="82"/>
  <c r="AN166" i="82"/>
  <c r="AO166" i="82"/>
  <c r="AP166" i="82"/>
  <c r="AQ166" i="82"/>
  <c r="AR166" i="82"/>
  <c r="AS166" i="82"/>
  <c r="AT166" i="82"/>
  <c r="AU166" i="82"/>
  <c r="AV166" i="82"/>
  <c r="AW166" i="82"/>
  <c r="AX166" i="82"/>
  <c r="AY166" i="82"/>
  <c r="AZ166" i="82"/>
  <c r="B167" i="82"/>
  <c r="C167" i="82"/>
  <c r="D167" i="82"/>
  <c r="E167" i="82"/>
  <c r="F167" i="82"/>
  <c r="G167" i="82"/>
  <c r="H167" i="82"/>
  <c r="I167" i="82"/>
  <c r="J167" i="82"/>
  <c r="K167" i="82"/>
  <c r="L167" i="82"/>
  <c r="M167" i="82"/>
  <c r="N167" i="82"/>
  <c r="O167" i="82"/>
  <c r="P167" i="82"/>
  <c r="Q167" i="82"/>
  <c r="R167" i="82"/>
  <c r="S167" i="82"/>
  <c r="T167" i="82"/>
  <c r="U167" i="82"/>
  <c r="V167" i="82"/>
  <c r="W167" i="82"/>
  <c r="X167" i="82"/>
  <c r="Y167" i="82"/>
  <c r="Z167" i="82"/>
  <c r="AA167" i="82"/>
  <c r="AB167" i="82"/>
  <c r="AC167" i="82"/>
  <c r="AD167" i="82"/>
  <c r="AE167" i="82"/>
  <c r="AF167" i="82"/>
  <c r="AG167" i="82"/>
  <c r="AH167" i="82"/>
  <c r="AI167" i="82"/>
  <c r="AJ167" i="82"/>
  <c r="AK167" i="82"/>
  <c r="AL167" i="82"/>
  <c r="AM167" i="82"/>
  <c r="AN167" i="82"/>
  <c r="AO167" i="82"/>
  <c r="AP167" i="82"/>
  <c r="AQ167" i="82"/>
  <c r="AR167" i="82"/>
  <c r="AS167" i="82"/>
  <c r="AT167" i="82"/>
  <c r="AU167" i="82"/>
  <c r="AV167" i="82"/>
  <c r="AW167" i="82"/>
  <c r="AX167" i="82"/>
  <c r="AY167" i="82"/>
  <c r="AZ167" i="82"/>
  <c r="B168" i="82"/>
  <c r="C168" i="82"/>
  <c r="D168" i="82"/>
  <c r="E168" i="82"/>
  <c r="F168" i="82"/>
  <c r="G168" i="82"/>
  <c r="H168" i="82"/>
  <c r="I168" i="82"/>
  <c r="J168" i="82"/>
  <c r="K168" i="82"/>
  <c r="L168" i="82"/>
  <c r="M168" i="82"/>
  <c r="N168" i="82"/>
  <c r="O168" i="82"/>
  <c r="P168" i="82"/>
  <c r="Q168" i="82"/>
  <c r="R168" i="82"/>
  <c r="S168" i="82"/>
  <c r="T168" i="82"/>
  <c r="U168" i="82"/>
  <c r="V168" i="82"/>
  <c r="W168" i="82"/>
  <c r="X168" i="82"/>
  <c r="Y168" i="82"/>
  <c r="Z168" i="82"/>
  <c r="AA168" i="82"/>
  <c r="AB168" i="82"/>
  <c r="AC168" i="82"/>
  <c r="AD168" i="82"/>
  <c r="AE168" i="82"/>
  <c r="AF168" i="82"/>
  <c r="AG168" i="82"/>
  <c r="AH168" i="82"/>
  <c r="AI168" i="82"/>
  <c r="AJ168" i="82"/>
  <c r="AK168" i="82"/>
  <c r="AL168" i="82"/>
  <c r="AM168" i="82"/>
  <c r="AN168" i="82"/>
  <c r="AO168" i="82"/>
  <c r="AP168" i="82"/>
  <c r="AQ168" i="82"/>
  <c r="AR168" i="82"/>
  <c r="AS168" i="82"/>
  <c r="AT168" i="82"/>
  <c r="AU168" i="82"/>
  <c r="AV168" i="82"/>
  <c r="AW168" i="82"/>
  <c r="AX168" i="82"/>
  <c r="AY168" i="82"/>
  <c r="AZ168" i="82"/>
  <c r="B169" i="82"/>
  <c r="C169" i="82"/>
  <c r="D169" i="82"/>
  <c r="E169" i="82"/>
  <c r="F169" i="82"/>
  <c r="G169" i="82"/>
  <c r="H169" i="82"/>
  <c r="I169" i="82"/>
  <c r="J169" i="82"/>
  <c r="K169" i="82"/>
  <c r="L169" i="82"/>
  <c r="M169" i="82"/>
  <c r="N169" i="82"/>
  <c r="O169" i="82"/>
  <c r="P169" i="82"/>
  <c r="Q169" i="82"/>
  <c r="R169" i="82"/>
  <c r="S169" i="82"/>
  <c r="T169" i="82"/>
  <c r="U169" i="82"/>
  <c r="V169" i="82"/>
  <c r="W169" i="82"/>
  <c r="X169" i="82"/>
  <c r="Y169" i="82"/>
  <c r="Z169" i="82"/>
  <c r="AA169" i="82"/>
  <c r="AB169" i="82"/>
  <c r="AC169" i="82"/>
  <c r="AD169" i="82"/>
  <c r="AE169" i="82"/>
  <c r="AF169" i="82"/>
  <c r="AG169" i="82"/>
  <c r="AH169" i="82"/>
  <c r="AI169" i="82"/>
  <c r="AJ169" i="82"/>
  <c r="AK169" i="82"/>
  <c r="AL169" i="82"/>
  <c r="AM169" i="82"/>
  <c r="AN169" i="82"/>
  <c r="AO169" i="82"/>
  <c r="AP169" i="82"/>
  <c r="AQ169" i="82"/>
  <c r="AR169" i="82"/>
  <c r="AS169" i="82"/>
  <c r="AT169" i="82"/>
  <c r="AU169" i="82"/>
  <c r="AV169" i="82"/>
  <c r="AW169" i="82"/>
  <c r="AX169" i="82"/>
  <c r="AY169" i="82"/>
  <c r="AZ169" i="82"/>
  <c r="B170" i="82"/>
  <c r="C170" i="82"/>
  <c r="D170" i="82"/>
  <c r="E170" i="82"/>
  <c r="F170" i="82"/>
  <c r="G170" i="82"/>
  <c r="H170" i="82"/>
  <c r="I170" i="82"/>
  <c r="J170" i="82"/>
  <c r="K170" i="82"/>
  <c r="L170" i="82"/>
  <c r="M170" i="82"/>
  <c r="N170" i="82"/>
  <c r="O170" i="82"/>
  <c r="P170" i="82"/>
  <c r="Q170" i="82"/>
  <c r="R170" i="82"/>
  <c r="S170" i="82"/>
  <c r="T170" i="82"/>
  <c r="U170" i="82"/>
  <c r="V170" i="82"/>
  <c r="W170" i="82"/>
  <c r="X170" i="82"/>
  <c r="Y170" i="82"/>
  <c r="Z170" i="82"/>
  <c r="AA170" i="82"/>
  <c r="AB170" i="82"/>
  <c r="AC170" i="82"/>
  <c r="AD170" i="82"/>
  <c r="AE170" i="82"/>
  <c r="AF170" i="82"/>
  <c r="AG170" i="82"/>
  <c r="AH170" i="82"/>
  <c r="AI170" i="82"/>
  <c r="AJ170" i="82"/>
  <c r="AK170" i="82"/>
  <c r="AL170" i="82"/>
  <c r="AM170" i="82"/>
  <c r="AN170" i="82"/>
  <c r="AO170" i="82"/>
  <c r="AP170" i="82"/>
  <c r="AQ170" i="82"/>
  <c r="AR170" i="82"/>
  <c r="AS170" i="82"/>
  <c r="AT170" i="82"/>
  <c r="AU170" i="82"/>
  <c r="AV170" i="82"/>
  <c r="AW170" i="82"/>
  <c r="AX170" i="82"/>
  <c r="AY170" i="82"/>
  <c r="AZ170" i="82"/>
  <c r="B171" i="82"/>
  <c r="C171" i="82"/>
  <c r="D171" i="82"/>
  <c r="E171" i="82"/>
  <c r="F171" i="82"/>
  <c r="G171" i="82"/>
  <c r="H171" i="82"/>
  <c r="I171" i="82"/>
  <c r="J171" i="82"/>
  <c r="K171" i="82"/>
  <c r="L171" i="82"/>
  <c r="M171" i="82"/>
  <c r="N171" i="82"/>
  <c r="O171" i="82"/>
  <c r="P171" i="82"/>
  <c r="Q171" i="82"/>
  <c r="R171" i="82"/>
  <c r="S171" i="82"/>
  <c r="T171" i="82"/>
  <c r="U171" i="82"/>
  <c r="V171" i="82"/>
  <c r="W171" i="82"/>
  <c r="X171" i="82"/>
  <c r="Y171" i="82"/>
  <c r="Z171" i="82"/>
  <c r="AA171" i="82"/>
  <c r="AB171" i="82"/>
  <c r="AC171" i="82"/>
  <c r="AD171" i="82"/>
  <c r="AE171" i="82"/>
  <c r="AF171" i="82"/>
  <c r="AG171" i="82"/>
  <c r="AH171" i="82"/>
  <c r="AI171" i="82"/>
  <c r="AJ171" i="82"/>
  <c r="AK171" i="82"/>
  <c r="AL171" i="82"/>
  <c r="AM171" i="82"/>
  <c r="AN171" i="82"/>
  <c r="AO171" i="82"/>
  <c r="AP171" i="82"/>
  <c r="AQ171" i="82"/>
  <c r="AR171" i="82"/>
  <c r="AS171" i="82"/>
  <c r="AT171" i="82"/>
  <c r="AU171" i="82"/>
  <c r="AV171" i="82"/>
  <c r="AW171" i="82"/>
  <c r="AX171" i="82"/>
  <c r="AY171" i="82"/>
  <c r="AZ171" i="82"/>
  <c r="B172" i="82"/>
  <c r="C172" i="82"/>
  <c r="D172" i="82"/>
  <c r="E172" i="82"/>
  <c r="F172" i="82"/>
  <c r="G172" i="82"/>
  <c r="H172" i="82"/>
  <c r="I172" i="82"/>
  <c r="J172" i="82"/>
  <c r="K172" i="82"/>
  <c r="L172" i="82"/>
  <c r="M172" i="82"/>
  <c r="N172" i="82"/>
  <c r="O172" i="82"/>
  <c r="P172" i="82"/>
  <c r="Q172" i="82"/>
  <c r="R172" i="82"/>
  <c r="S172" i="82"/>
  <c r="T172" i="82"/>
  <c r="U172" i="82"/>
  <c r="V172" i="82"/>
  <c r="W172" i="82"/>
  <c r="X172" i="82"/>
  <c r="Y172" i="82"/>
  <c r="Z172" i="82"/>
  <c r="AA172" i="82"/>
  <c r="AB172" i="82"/>
  <c r="AC172" i="82"/>
  <c r="AD172" i="82"/>
  <c r="AE172" i="82"/>
  <c r="AF172" i="82"/>
  <c r="AG172" i="82"/>
  <c r="AH172" i="82"/>
  <c r="AI172" i="82"/>
  <c r="AJ172" i="82"/>
  <c r="AK172" i="82"/>
  <c r="AL172" i="82"/>
  <c r="AM172" i="82"/>
  <c r="AN172" i="82"/>
  <c r="AO172" i="82"/>
  <c r="AP172" i="82"/>
  <c r="AQ172" i="82"/>
  <c r="AR172" i="82"/>
  <c r="AS172" i="82"/>
  <c r="AT172" i="82"/>
  <c r="AU172" i="82"/>
  <c r="AV172" i="82"/>
  <c r="AW172" i="82"/>
  <c r="AX172" i="82"/>
  <c r="AY172" i="82"/>
  <c r="AZ172" i="82"/>
  <c r="B173" i="82"/>
  <c r="C173" i="82"/>
  <c r="D173" i="82"/>
  <c r="E173" i="82"/>
  <c r="F173" i="82"/>
  <c r="G173" i="82"/>
  <c r="H173" i="82"/>
  <c r="I173" i="82"/>
  <c r="J173" i="82"/>
  <c r="K173" i="82"/>
  <c r="L173" i="82"/>
  <c r="M173" i="82"/>
  <c r="N173" i="82"/>
  <c r="O173" i="82"/>
  <c r="P173" i="82"/>
  <c r="Q173" i="82"/>
  <c r="R173" i="82"/>
  <c r="S173" i="82"/>
  <c r="T173" i="82"/>
  <c r="U173" i="82"/>
  <c r="V173" i="82"/>
  <c r="W173" i="82"/>
  <c r="X173" i="82"/>
  <c r="Y173" i="82"/>
  <c r="Z173" i="82"/>
  <c r="AA173" i="82"/>
  <c r="AB173" i="82"/>
  <c r="AC173" i="82"/>
  <c r="AD173" i="82"/>
  <c r="AE173" i="82"/>
  <c r="AF173" i="82"/>
  <c r="AG173" i="82"/>
  <c r="AH173" i="82"/>
  <c r="AI173" i="82"/>
  <c r="AJ173" i="82"/>
  <c r="AK173" i="82"/>
  <c r="AL173" i="82"/>
  <c r="AM173" i="82"/>
  <c r="AN173" i="82"/>
  <c r="AO173" i="82"/>
  <c r="AP173" i="82"/>
  <c r="AQ173" i="82"/>
  <c r="AR173" i="82"/>
  <c r="AS173" i="82"/>
  <c r="AT173" i="82"/>
  <c r="AU173" i="82"/>
  <c r="AV173" i="82"/>
  <c r="AW173" i="82"/>
  <c r="AX173" i="82"/>
  <c r="AY173" i="82"/>
  <c r="AZ173" i="82"/>
  <c r="B174" i="82"/>
  <c r="C174" i="82"/>
  <c r="D174" i="82"/>
  <c r="E174" i="82"/>
  <c r="F174" i="82"/>
  <c r="G174" i="82"/>
  <c r="H174" i="82"/>
  <c r="I174" i="82"/>
  <c r="J174" i="82"/>
  <c r="K174" i="82"/>
  <c r="L174" i="82"/>
  <c r="M174" i="82"/>
  <c r="N174" i="82"/>
  <c r="O174" i="82"/>
  <c r="P174" i="82"/>
  <c r="Q174" i="82"/>
  <c r="R174" i="82"/>
  <c r="S174" i="82"/>
  <c r="T174" i="82"/>
  <c r="U174" i="82"/>
  <c r="V174" i="82"/>
  <c r="W174" i="82"/>
  <c r="X174" i="82"/>
  <c r="Y174" i="82"/>
  <c r="Z174" i="82"/>
  <c r="AA174" i="82"/>
  <c r="AB174" i="82"/>
  <c r="AC174" i="82"/>
  <c r="AD174" i="82"/>
  <c r="AE174" i="82"/>
  <c r="AF174" i="82"/>
  <c r="AG174" i="82"/>
  <c r="AH174" i="82"/>
  <c r="AI174" i="82"/>
  <c r="AJ174" i="82"/>
  <c r="AK174" i="82"/>
  <c r="AL174" i="82"/>
  <c r="AM174" i="82"/>
  <c r="AN174" i="82"/>
  <c r="AO174" i="82"/>
  <c r="AP174" i="82"/>
  <c r="AQ174" i="82"/>
  <c r="AR174" i="82"/>
  <c r="AS174" i="82"/>
  <c r="AT174" i="82"/>
  <c r="AU174" i="82"/>
  <c r="AV174" i="82"/>
  <c r="AW174" i="82"/>
  <c r="AX174" i="82"/>
  <c r="AY174" i="82"/>
  <c r="AZ174" i="82"/>
  <c r="B175" i="82"/>
  <c r="C175" i="82"/>
  <c r="D175" i="82"/>
  <c r="E175" i="82"/>
  <c r="F175" i="82"/>
  <c r="G175" i="82"/>
  <c r="H175" i="82"/>
  <c r="I175" i="82"/>
  <c r="J175" i="82"/>
  <c r="K175" i="82"/>
  <c r="L175" i="82"/>
  <c r="M175" i="82"/>
  <c r="N175" i="82"/>
  <c r="O175" i="82"/>
  <c r="P175" i="82"/>
  <c r="Q175" i="82"/>
  <c r="R175" i="82"/>
  <c r="S175" i="82"/>
  <c r="T175" i="82"/>
  <c r="U175" i="82"/>
  <c r="V175" i="82"/>
  <c r="W175" i="82"/>
  <c r="X175" i="82"/>
  <c r="Y175" i="82"/>
  <c r="Z175" i="82"/>
  <c r="AA175" i="82"/>
  <c r="AB175" i="82"/>
  <c r="AC175" i="82"/>
  <c r="AD175" i="82"/>
  <c r="AE175" i="82"/>
  <c r="AF175" i="82"/>
  <c r="AG175" i="82"/>
  <c r="AH175" i="82"/>
  <c r="AI175" i="82"/>
  <c r="AJ175" i="82"/>
  <c r="AK175" i="82"/>
  <c r="AL175" i="82"/>
  <c r="AM175" i="82"/>
  <c r="AN175" i="82"/>
  <c r="AO175" i="82"/>
  <c r="AP175" i="82"/>
  <c r="AQ175" i="82"/>
  <c r="AR175" i="82"/>
  <c r="AS175" i="82"/>
  <c r="AT175" i="82"/>
  <c r="AU175" i="82"/>
  <c r="AV175" i="82"/>
  <c r="AW175" i="82"/>
  <c r="AX175" i="82"/>
  <c r="AY175" i="82"/>
  <c r="AZ175" i="82"/>
  <c r="B176" i="82"/>
  <c r="C176" i="82"/>
  <c r="D176" i="82"/>
  <c r="E176" i="82"/>
  <c r="F176" i="82"/>
  <c r="G176" i="82"/>
  <c r="H176" i="82"/>
  <c r="I176" i="82"/>
  <c r="J176" i="82"/>
  <c r="K176" i="82"/>
  <c r="L176" i="82"/>
  <c r="M176" i="82"/>
  <c r="N176" i="82"/>
  <c r="O176" i="82"/>
  <c r="P176" i="82"/>
  <c r="Q176" i="82"/>
  <c r="R176" i="82"/>
  <c r="S176" i="82"/>
  <c r="T176" i="82"/>
  <c r="U176" i="82"/>
  <c r="V176" i="82"/>
  <c r="W176" i="82"/>
  <c r="X176" i="82"/>
  <c r="Y176" i="82"/>
  <c r="Z176" i="82"/>
  <c r="AA176" i="82"/>
  <c r="AB176" i="82"/>
  <c r="AC176" i="82"/>
  <c r="AD176" i="82"/>
  <c r="AE176" i="82"/>
  <c r="AF176" i="82"/>
  <c r="AG176" i="82"/>
  <c r="AH176" i="82"/>
  <c r="AI176" i="82"/>
  <c r="AJ176" i="82"/>
  <c r="AK176" i="82"/>
  <c r="AL176" i="82"/>
  <c r="AM176" i="82"/>
  <c r="AN176" i="82"/>
  <c r="AO176" i="82"/>
  <c r="AP176" i="82"/>
  <c r="AQ176" i="82"/>
  <c r="AR176" i="82"/>
  <c r="AS176" i="82"/>
  <c r="AT176" i="82"/>
  <c r="AU176" i="82"/>
  <c r="AV176" i="82"/>
  <c r="AW176" i="82"/>
  <c r="AX176" i="82"/>
  <c r="AY176" i="82"/>
  <c r="AZ176" i="82"/>
  <c r="B177" i="82"/>
  <c r="C177" i="82"/>
  <c r="D177" i="82"/>
  <c r="E177" i="82"/>
  <c r="F177" i="82"/>
  <c r="G177" i="82"/>
  <c r="H177" i="82"/>
  <c r="I177" i="82"/>
  <c r="J177" i="82"/>
  <c r="K177" i="82"/>
  <c r="L177" i="82"/>
  <c r="M177" i="82"/>
  <c r="N177" i="82"/>
  <c r="O177" i="82"/>
  <c r="P177" i="82"/>
  <c r="Q177" i="82"/>
  <c r="R177" i="82"/>
  <c r="S177" i="82"/>
  <c r="T177" i="82"/>
  <c r="U177" i="82"/>
  <c r="V177" i="82"/>
  <c r="W177" i="82"/>
  <c r="X177" i="82"/>
  <c r="Y177" i="82"/>
  <c r="Z177" i="82"/>
  <c r="AA177" i="82"/>
  <c r="AB177" i="82"/>
  <c r="AC177" i="82"/>
  <c r="AD177" i="82"/>
  <c r="AE177" i="82"/>
  <c r="AF177" i="82"/>
  <c r="AG177" i="82"/>
  <c r="AH177" i="82"/>
  <c r="AI177" i="82"/>
  <c r="AJ177" i="82"/>
  <c r="AK177" i="82"/>
  <c r="AL177" i="82"/>
  <c r="AM177" i="82"/>
  <c r="AN177" i="82"/>
  <c r="AO177" i="82"/>
  <c r="AP177" i="82"/>
  <c r="AQ177" i="82"/>
  <c r="AR177" i="82"/>
  <c r="AS177" i="82"/>
  <c r="AT177" i="82"/>
  <c r="AU177" i="82"/>
  <c r="AV177" i="82"/>
  <c r="AW177" i="82"/>
  <c r="AX177" i="82"/>
  <c r="AY177" i="82"/>
  <c r="AZ177" i="82"/>
  <c r="B178" i="82"/>
  <c r="C178" i="82"/>
  <c r="D178" i="82"/>
  <c r="E178" i="82"/>
  <c r="F178" i="82"/>
  <c r="G178" i="82"/>
  <c r="H178" i="82"/>
  <c r="I178" i="82"/>
  <c r="J178" i="82"/>
  <c r="K178" i="82"/>
  <c r="L178" i="82"/>
  <c r="M178" i="82"/>
  <c r="N178" i="82"/>
  <c r="O178" i="82"/>
  <c r="P178" i="82"/>
  <c r="Q178" i="82"/>
  <c r="R178" i="82"/>
  <c r="S178" i="82"/>
  <c r="T178" i="82"/>
  <c r="U178" i="82"/>
  <c r="V178" i="82"/>
  <c r="W178" i="82"/>
  <c r="X178" i="82"/>
  <c r="Y178" i="82"/>
  <c r="Z178" i="82"/>
  <c r="AA178" i="82"/>
  <c r="AB178" i="82"/>
  <c r="AC178" i="82"/>
  <c r="AD178" i="82"/>
  <c r="AE178" i="82"/>
  <c r="AF178" i="82"/>
  <c r="AG178" i="82"/>
  <c r="AH178" i="82"/>
  <c r="AI178" i="82"/>
  <c r="AJ178" i="82"/>
  <c r="AK178" i="82"/>
  <c r="AL178" i="82"/>
  <c r="AM178" i="82"/>
  <c r="AN178" i="82"/>
  <c r="AO178" i="82"/>
  <c r="AP178" i="82"/>
  <c r="AQ178" i="82"/>
  <c r="AR178" i="82"/>
  <c r="AS178" i="82"/>
  <c r="AT178" i="82"/>
  <c r="AU178" i="82"/>
  <c r="AV178" i="82"/>
  <c r="AW178" i="82"/>
  <c r="AX178" i="82"/>
  <c r="AY178" i="82"/>
  <c r="AZ178" i="82"/>
  <c r="B179" i="82"/>
  <c r="C179" i="82"/>
  <c r="D179" i="82"/>
  <c r="E179" i="82"/>
  <c r="F179" i="82"/>
  <c r="G179" i="82"/>
  <c r="H179" i="82"/>
  <c r="I179" i="82"/>
  <c r="J179" i="82"/>
  <c r="K179" i="82"/>
  <c r="L179" i="82"/>
  <c r="M179" i="82"/>
  <c r="N179" i="82"/>
  <c r="O179" i="82"/>
  <c r="P179" i="82"/>
  <c r="Q179" i="82"/>
  <c r="R179" i="82"/>
  <c r="S179" i="82"/>
  <c r="T179" i="82"/>
  <c r="U179" i="82"/>
  <c r="V179" i="82"/>
  <c r="W179" i="82"/>
  <c r="X179" i="82"/>
  <c r="Y179" i="82"/>
  <c r="Z179" i="82"/>
  <c r="AA179" i="82"/>
  <c r="AB179" i="82"/>
  <c r="AC179" i="82"/>
  <c r="AD179" i="82"/>
  <c r="AE179" i="82"/>
  <c r="AF179" i="82"/>
  <c r="AG179" i="82"/>
  <c r="AH179" i="82"/>
  <c r="AI179" i="82"/>
  <c r="AJ179" i="82"/>
  <c r="AK179" i="82"/>
  <c r="AL179" i="82"/>
  <c r="AM179" i="82"/>
  <c r="AN179" i="82"/>
  <c r="AO179" i="82"/>
  <c r="AP179" i="82"/>
  <c r="AQ179" i="82"/>
  <c r="AR179" i="82"/>
  <c r="AS179" i="82"/>
  <c r="AT179" i="82"/>
  <c r="AU179" i="82"/>
  <c r="AV179" i="82"/>
  <c r="AW179" i="82"/>
  <c r="AX179" i="82"/>
  <c r="AY179" i="82"/>
  <c r="AZ179" i="82"/>
  <c r="B180" i="82"/>
  <c r="C180" i="82"/>
  <c r="D180" i="82"/>
  <c r="E180" i="82"/>
  <c r="F180" i="82"/>
  <c r="G180" i="82"/>
  <c r="H180" i="82"/>
  <c r="I180" i="82"/>
  <c r="J180" i="82"/>
  <c r="K180" i="82"/>
  <c r="L180" i="82"/>
  <c r="M180" i="82"/>
  <c r="N180" i="82"/>
  <c r="O180" i="82"/>
  <c r="P180" i="82"/>
  <c r="Q180" i="82"/>
  <c r="R180" i="82"/>
  <c r="S180" i="82"/>
  <c r="T180" i="82"/>
  <c r="U180" i="82"/>
  <c r="V180" i="82"/>
  <c r="W180" i="82"/>
  <c r="X180" i="82"/>
  <c r="Y180" i="82"/>
  <c r="Z180" i="82"/>
  <c r="AA180" i="82"/>
  <c r="AB180" i="82"/>
  <c r="AC180" i="82"/>
  <c r="AD180" i="82"/>
  <c r="AE180" i="82"/>
  <c r="AF180" i="82"/>
  <c r="AG180" i="82"/>
  <c r="AH180" i="82"/>
  <c r="AI180" i="82"/>
  <c r="AJ180" i="82"/>
  <c r="AK180" i="82"/>
  <c r="AL180" i="82"/>
  <c r="AM180" i="82"/>
  <c r="AN180" i="82"/>
  <c r="AO180" i="82"/>
  <c r="AP180" i="82"/>
  <c r="AQ180" i="82"/>
  <c r="AR180" i="82"/>
  <c r="AS180" i="82"/>
  <c r="AT180" i="82"/>
  <c r="AU180" i="82"/>
  <c r="AV180" i="82"/>
  <c r="AW180" i="82"/>
  <c r="AX180" i="82"/>
  <c r="AY180" i="82"/>
  <c r="AZ180" i="82"/>
  <c r="B181" i="82"/>
  <c r="C181" i="82"/>
  <c r="D181" i="82"/>
  <c r="E181" i="82"/>
  <c r="F181" i="82"/>
  <c r="G181" i="82"/>
  <c r="H181" i="82"/>
  <c r="I181" i="82"/>
  <c r="J181" i="82"/>
  <c r="K181" i="82"/>
  <c r="L181" i="82"/>
  <c r="M181" i="82"/>
  <c r="N181" i="82"/>
  <c r="O181" i="82"/>
  <c r="P181" i="82"/>
  <c r="Q181" i="82"/>
  <c r="R181" i="82"/>
  <c r="S181" i="82"/>
  <c r="T181" i="82"/>
  <c r="U181" i="82"/>
  <c r="V181" i="82"/>
  <c r="W181" i="82"/>
  <c r="X181" i="82"/>
  <c r="Y181" i="82"/>
  <c r="Z181" i="82"/>
  <c r="AA181" i="82"/>
  <c r="AB181" i="82"/>
  <c r="AC181" i="82"/>
  <c r="AD181" i="82"/>
  <c r="AE181" i="82"/>
  <c r="AF181" i="82"/>
  <c r="AG181" i="82"/>
  <c r="AH181" i="82"/>
  <c r="AI181" i="82"/>
  <c r="AJ181" i="82"/>
  <c r="AK181" i="82"/>
  <c r="AL181" i="82"/>
  <c r="AM181" i="82"/>
  <c r="AN181" i="82"/>
  <c r="AO181" i="82"/>
  <c r="AP181" i="82"/>
  <c r="AQ181" i="82"/>
  <c r="AR181" i="82"/>
  <c r="AS181" i="82"/>
  <c r="AT181" i="82"/>
  <c r="AU181" i="82"/>
  <c r="AV181" i="82"/>
  <c r="AW181" i="82"/>
  <c r="AX181" i="82"/>
  <c r="AY181" i="82"/>
  <c r="AZ181" i="82"/>
  <c r="B182" i="82"/>
  <c r="C182" i="82"/>
  <c r="D182" i="82"/>
  <c r="E182" i="82"/>
  <c r="F182" i="82"/>
  <c r="G182" i="82"/>
  <c r="H182" i="82"/>
  <c r="I182" i="82"/>
  <c r="J182" i="82"/>
  <c r="K182" i="82"/>
  <c r="L182" i="82"/>
  <c r="M182" i="82"/>
  <c r="N182" i="82"/>
  <c r="O182" i="82"/>
  <c r="P182" i="82"/>
  <c r="Q182" i="82"/>
  <c r="R182" i="82"/>
  <c r="S182" i="82"/>
  <c r="T182" i="82"/>
  <c r="U182" i="82"/>
  <c r="V182" i="82"/>
  <c r="W182" i="82"/>
  <c r="X182" i="82"/>
  <c r="Y182" i="82"/>
  <c r="Z182" i="82"/>
  <c r="AA182" i="82"/>
  <c r="AB182" i="82"/>
  <c r="AC182" i="82"/>
  <c r="AD182" i="82"/>
  <c r="AE182" i="82"/>
  <c r="AF182" i="82"/>
  <c r="AG182" i="82"/>
  <c r="AH182" i="82"/>
  <c r="AI182" i="82"/>
  <c r="AJ182" i="82"/>
  <c r="AK182" i="82"/>
  <c r="AL182" i="82"/>
  <c r="AM182" i="82"/>
  <c r="AN182" i="82"/>
  <c r="AO182" i="82"/>
  <c r="AP182" i="82"/>
  <c r="AQ182" i="82"/>
  <c r="AR182" i="82"/>
  <c r="AS182" i="82"/>
  <c r="AT182" i="82"/>
  <c r="AU182" i="82"/>
  <c r="AV182" i="82"/>
  <c r="AW182" i="82"/>
  <c r="AX182" i="82"/>
  <c r="AY182" i="82"/>
  <c r="AZ182" i="82"/>
  <c r="B183" i="82"/>
  <c r="C183" i="82"/>
  <c r="D183" i="82"/>
  <c r="E183" i="82"/>
  <c r="F183" i="82"/>
  <c r="G183" i="82"/>
  <c r="H183" i="82"/>
  <c r="I183" i="82"/>
  <c r="J183" i="82"/>
  <c r="K183" i="82"/>
  <c r="L183" i="82"/>
  <c r="M183" i="82"/>
  <c r="N183" i="82"/>
  <c r="O183" i="82"/>
  <c r="P183" i="82"/>
  <c r="Q183" i="82"/>
  <c r="R183" i="82"/>
  <c r="S183" i="82"/>
  <c r="T183" i="82"/>
  <c r="U183" i="82"/>
  <c r="V183" i="82"/>
  <c r="W183" i="82"/>
  <c r="X183" i="82"/>
  <c r="Y183" i="82"/>
  <c r="Z183" i="82"/>
  <c r="AA183" i="82"/>
  <c r="AB183" i="82"/>
  <c r="AC183" i="82"/>
  <c r="AD183" i="82"/>
  <c r="AE183" i="82"/>
  <c r="AF183" i="82"/>
  <c r="AG183" i="82"/>
  <c r="AH183" i="82"/>
  <c r="AI183" i="82"/>
  <c r="AJ183" i="82"/>
  <c r="AK183" i="82"/>
  <c r="AL183" i="82"/>
  <c r="AM183" i="82"/>
  <c r="AN183" i="82"/>
  <c r="AO183" i="82"/>
  <c r="AP183" i="82"/>
  <c r="AQ183" i="82"/>
  <c r="AR183" i="82"/>
  <c r="AS183" i="82"/>
  <c r="AT183" i="82"/>
  <c r="AU183" i="82"/>
  <c r="AV183" i="82"/>
  <c r="AW183" i="82"/>
  <c r="AX183" i="82"/>
  <c r="AY183" i="82"/>
  <c r="AZ183" i="82"/>
  <c r="B184" i="82"/>
  <c r="C184" i="82"/>
  <c r="D184" i="82"/>
  <c r="E184" i="82"/>
  <c r="F184" i="82"/>
  <c r="G184" i="82"/>
  <c r="H184" i="82"/>
  <c r="I184" i="82"/>
  <c r="J184" i="82"/>
  <c r="K184" i="82"/>
  <c r="L184" i="82"/>
  <c r="M184" i="82"/>
  <c r="N184" i="82"/>
  <c r="O184" i="82"/>
  <c r="P184" i="82"/>
  <c r="Q184" i="82"/>
  <c r="R184" i="82"/>
  <c r="S184" i="82"/>
  <c r="T184" i="82"/>
  <c r="U184" i="82"/>
  <c r="V184" i="82"/>
  <c r="W184" i="82"/>
  <c r="X184" i="82"/>
  <c r="Y184" i="82"/>
  <c r="Z184" i="82"/>
  <c r="AA184" i="82"/>
  <c r="AB184" i="82"/>
  <c r="AC184" i="82"/>
  <c r="AD184" i="82"/>
  <c r="AE184" i="82"/>
  <c r="AF184" i="82"/>
  <c r="AG184" i="82"/>
  <c r="AH184" i="82"/>
  <c r="AI184" i="82"/>
  <c r="AJ184" i="82"/>
  <c r="AK184" i="82"/>
  <c r="AL184" i="82"/>
  <c r="AM184" i="82"/>
  <c r="AN184" i="82"/>
  <c r="AO184" i="82"/>
  <c r="AP184" i="82"/>
  <c r="AQ184" i="82"/>
  <c r="AR184" i="82"/>
  <c r="AS184" i="82"/>
  <c r="AT184" i="82"/>
  <c r="AU184" i="82"/>
  <c r="AV184" i="82"/>
  <c r="AW184" i="82"/>
  <c r="AX184" i="82"/>
  <c r="AY184" i="82"/>
  <c r="AZ184" i="82"/>
  <c r="B185" i="82"/>
  <c r="C185" i="82"/>
  <c r="D185" i="82"/>
  <c r="E185" i="82"/>
  <c r="F185" i="82"/>
  <c r="G185" i="82"/>
  <c r="H185" i="82"/>
  <c r="I185" i="82"/>
  <c r="J185" i="82"/>
  <c r="K185" i="82"/>
  <c r="L185" i="82"/>
  <c r="M185" i="82"/>
  <c r="N185" i="82"/>
  <c r="O185" i="82"/>
  <c r="P185" i="82"/>
  <c r="Q185" i="82"/>
  <c r="R185" i="82"/>
  <c r="S185" i="82"/>
  <c r="T185" i="82"/>
  <c r="U185" i="82"/>
  <c r="V185" i="82"/>
  <c r="W185" i="82"/>
  <c r="X185" i="82"/>
  <c r="Y185" i="82"/>
  <c r="Z185" i="82"/>
  <c r="AA185" i="82"/>
  <c r="AB185" i="82"/>
  <c r="AC185" i="82"/>
  <c r="AD185" i="82"/>
  <c r="AE185" i="82"/>
  <c r="AF185" i="82"/>
  <c r="AG185" i="82"/>
  <c r="AH185" i="82"/>
  <c r="AI185" i="82"/>
  <c r="AJ185" i="82"/>
  <c r="AK185" i="82"/>
  <c r="AL185" i="82"/>
  <c r="AM185" i="82"/>
  <c r="AN185" i="82"/>
  <c r="AO185" i="82"/>
  <c r="AP185" i="82"/>
  <c r="AQ185" i="82"/>
  <c r="AR185" i="82"/>
  <c r="AS185" i="82"/>
  <c r="AT185" i="82"/>
  <c r="AU185" i="82"/>
  <c r="AV185" i="82"/>
  <c r="AW185" i="82"/>
  <c r="AX185" i="82"/>
  <c r="AY185" i="82"/>
  <c r="AZ185" i="82"/>
  <c r="B186" i="82"/>
  <c r="C186" i="82"/>
  <c r="D186" i="82"/>
  <c r="E186" i="82"/>
  <c r="F186" i="82"/>
  <c r="G186" i="82"/>
  <c r="H186" i="82"/>
  <c r="I186" i="82"/>
  <c r="J186" i="82"/>
  <c r="K186" i="82"/>
  <c r="L186" i="82"/>
  <c r="M186" i="82"/>
  <c r="N186" i="82"/>
  <c r="O186" i="82"/>
  <c r="P186" i="82"/>
  <c r="Q186" i="82"/>
  <c r="R186" i="82"/>
  <c r="S186" i="82"/>
  <c r="T186" i="82"/>
  <c r="U186" i="82"/>
  <c r="V186" i="82"/>
  <c r="W186" i="82"/>
  <c r="X186" i="82"/>
  <c r="Y186" i="82"/>
  <c r="Z186" i="82"/>
  <c r="AA186" i="82"/>
  <c r="AB186" i="82"/>
  <c r="AC186" i="82"/>
  <c r="AD186" i="82"/>
  <c r="AE186" i="82"/>
  <c r="AF186" i="82"/>
  <c r="AG186" i="82"/>
  <c r="AH186" i="82"/>
  <c r="AI186" i="82"/>
  <c r="AJ186" i="82"/>
  <c r="AK186" i="82"/>
  <c r="AL186" i="82"/>
  <c r="AM186" i="82"/>
  <c r="AN186" i="82"/>
  <c r="AO186" i="82"/>
  <c r="AP186" i="82"/>
  <c r="AQ186" i="82"/>
  <c r="AR186" i="82"/>
  <c r="AS186" i="82"/>
  <c r="AT186" i="82"/>
  <c r="AU186" i="82"/>
  <c r="AV186" i="82"/>
  <c r="AW186" i="82"/>
  <c r="AX186" i="82"/>
  <c r="AY186" i="82"/>
  <c r="AZ186" i="82"/>
  <c r="B187" i="82"/>
  <c r="C187" i="82"/>
  <c r="D187" i="82"/>
  <c r="E187" i="82"/>
  <c r="F187" i="82"/>
  <c r="G187" i="82"/>
  <c r="H187" i="82"/>
  <c r="I187" i="82"/>
  <c r="J187" i="82"/>
  <c r="K187" i="82"/>
  <c r="L187" i="82"/>
  <c r="M187" i="82"/>
  <c r="N187" i="82"/>
  <c r="O187" i="82"/>
  <c r="P187" i="82"/>
  <c r="Q187" i="82"/>
  <c r="R187" i="82"/>
  <c r="S187" i="82"/>
  <c r="T187" i="82"/>
  <c r="U187" i="82"/>
  <c r="V187" i="82"/>
  <c r="W187" i="82"/>
  <c r="X187" i="82"/>
  <c r="Y187" i="82"/>
  <c r="Z187" i="82"/>
  <c r="AA187" i="82"/>
  <c r="AB187" i="82"/>
  <c r="AC187" i="82"/>
  <c r="AD187" i="82"/>
  <c r="AE187" i="82"/>
  <c r="AF187" i="82"/>
  <c r="AG187" i="82"/>
  <c r="AH187" i="82"/>
  <c r="AI187" i="82"/>
  <c r="AJ187" i="82"/>
  <c r="AK187" i="82"/>
  <c r="AL187" i="82"/>
  <c r="AM187" i="82"/>
  <c r="AN187" i="82"/>
  <c r="AO187" i="82"/>
  <c r="AP187" i="82"/>
  <c r="AQ187" i="82"/>
  <c r="AR187" i="82"/>
  <c r="AS187" i="82"/>
  <c r="AT187" i="82"/>
  <c r="AU187" i="82"/>
  <c r="AV187" i="82"/>
  <c r="AW187" i="82"/>
  <c r="AX187" i="82"/>
  <c r="AY187" i="82"/>
  <c r="AZ187" i="82"/>
  <c r="B188" i="82"/>
  <c r="C188" i="82"/>
  <c r="D188" i="82"/>
  <c r="E188" i="82"/>
  <c r="F188" i="82"/>
  <c r="G188" i="82"/>
  <c r="H188" i="82"/>
  <c r="I188" i="82"/>
  <c r="J188" i="82"/>
  <c r="K188" i="82"/>
  <c r="L188" i="82"/>
  <c r="M188" i="82"/>
  <c r="N188" i="82"/>
  <c r="O188" i="82"/>
  <c r="P188" i="82"/>
  <c r="Q188" i="82"/>
  <c r="R188" i="82"/>
  <c r="S188" i="82"/>
  <c r="T188" i="82"/>
  <c r="U188" i="82"/>
  <c r="V188" i="82"/>
  <c r="W188" i="82"/>
  <c r="X188" i="82"/>
  <c r="Y188" i="82"/>
  <c r="Z188" i="82"/>
  <c r="AA188" i="82"/>
  <c r="AB188" i="82"/>
  <c r="AC188" i="82"/>
  <c r="AD188" i="82"/>
  <c r="AE188" i="82"/>
  <c r="AF188" i="82"/>
  <c r="AG188" i="82"/>
  <c r="AH188" i="82"/>
  <c r="AI188" i="82"/>
  <c r="AJ188" i="82"/>
  <c r="AK188" i="82"/>
  <c r="AL188" i="82"/>
  <c r="AM188" i="82"/>
  <c r="AN188" i="82"/>
  <c r="AO188" i="82"/>
  <c r="AP188" i="82"/>
  <c r="AQ188" i="82"/>
  <c r="AR188" i="82"/>
  <c r="AS188" i="82"/>
  <c r="AT188" i="82"/>
  <c r="AU188" i="82"/>
  <c r="AV188" i="82"/>
  <c r="AW188" i="82"/>
  <c r="AX188" i="82"/>
  <c r="AY188" i="82"/>
  <c r="AZ188" i="82"/>
  <c r="B189" i="82"/>
  <c r="C189" i="82"/>
  <c r="D189" i="82"/>
  <c r="E189" i="82"/>
  <c r="F189" i="82"/>
  <c r="G189" i="82"/>
  <c r="H189" i="82"/>
  <c r="I189" i="82"/>
  <c r="J189" i="82"/>
  <c r="K189" i="82"/>
  <c r="L189" i="82"/>
  <c r="M189" i="82"/>
  <c r="N189" i="82"/>
  <c r="O189" i="82"/>
  <c r="P189" i="82"/>
  <c r="Q189" i="82"/>
  <c r="R189" i="82"/>
  <c r="S189" i="82"/>
  <c r="T189" i="82"/>
  <c r="U189" i="82"/>
  <c r="V189" i="82"/>
  <c r="W189" i="82"/>
  <c r="X189" i="82"/>
  <c r="Y189" i="82"/>
  <c r="Z189" i="82"/>
  <c r="AA189" i="82"/>
  <c r="AB189" i="82"/>
  <c r="AC189" i="82"/>
  <c r="AD189" i="82"/>
  <c r="AE189" i="82"/>
  <c r="AF189" i="82"/>
  <c r="AG189" i="82"/>
  <c r="AH189" i="82"/>
  <c r="AI189" i="82"/>
  <c r="AJ189" i="82"/>
  <c r="AK189" i="82"/>
  <c r="AL189" i="82"/>
  <c r="AM189" i="82"/>
  <c r="AN189" i="82"/>
  <c r="AO189" i="82"/>
  <c r="AP189" i="82"/>
  <c r="AQ189" i="82"/>
  <c r="AR189" i="82"/>
  <c r="AS189" i="82"/>
  <c r="AT189" i="82"/>
  <c r="AU189" i="82"/>
  <c r="AV189" i="82"/>
  <c r="AW189" i="82"/>
  <c r="AX189" i="82"/>
  <c r="AY189" i="82"/>
  <c r="AZ189" i="82"/>
  <c r="B190" i="82"/>
  <c r="C190" i="82"/>
  <c r="D190" i="82"/>
  <c r="E190" i="82"/>
  <c r="F190" i="82"/>
  <c r="G190" i="82"/>
  <c r="H190" i="82"/>
  <c r="I190" i="82"/>
  <c r="J190" i="82"/>
  <c r="K190" i="82"/>
  <c r="L190" i="82"/>
  <c r="M190" i="82"/>
  <c r="N190" i="82"/>
  <c r="O190" i="82"/>
  <c r="P190" i="82"/>
  <c r="Q190" i="82"/>
  <c r="R190" i="82"/>
  <c r="S190" i="82"/>
  <c r="T190" i="82"/>
  <c r="U190" i="82"/>
  <c r="V190" i="82"/>
  <c r="W190" i="82"/>
  <c r="X190" i="82"/>
  <c r="Y190" i="82"/>
  <c r="Z190" i="82"/>
  <c r="AA190" i="82"/>
  <c r="AB190" i="82"/>
  <c r="AC190" i="82"/>
  <c r="AD190" i="82"/>
  <c r="AE190" i="82"/>
  <c r="AF190" i="82"/>
  <c r="AG190" i="82"/>
  <c r="AH190" i="82"/>
  <c r="AI190" i="82"/>
  <c r="AJ190" i="82"/>
  <c r="AK190" i="82"/>
  <c r="AL190" i="82"/>
  <c r="AM190" i="82"/>
  <c r="AN190" i="82"/>
  <c r="AO190" i="82"/>
  <c r="AP190" i="82"/>
  <c r="AQ190" i="82"/>
  <c r="AR190" i="82"/>
  <c r="AS190" i="82"/>
  <c r="AT190" i="82"/>
  <c r="AU190" i="82"/>
  <c r="AV190" i="82"/>
  <c r="AW190" i="82"/>
  <c r="AX190" i="82"/>
  <c r="AY190" i="82"/>
  <c r="AZ190" i="82"/>
  <c r="B191" i="82"/>
  <c r="C191" i="82"/>
  <c r="D191" i="82"/>
  <c r="E191" i="82"/>
  <c r="F191" i="82"/>
  <c r="G191" i="82"/>
  <c r="H191" i="82"/>
  <c r="I191" i="82"/>
  <c r="J191" i="82"/>
  <c r="K191" i="82"/>
  <c r="L191" i="82"/>
  <c r="M191" i="82"/>
  <c r="N191" i="82"/>
  <c r="O191" i="82"/>
  <c r="P191" i="82"/>
  <c r="Q191" i="82"/>
  <c r="R191" i="82"/>
  <c r="S191" i="82"/>
  <c r="T191" i="82"/>
  <c r="U191" i="82"/>
  <c r="V191" i="82"/>
  <c r="W191" i="82"/>
  <c r="X191" i="82"/>
  <c r="Y191" i="82"/>
  <c r="Z191" i="82"/>
  <c r="AA191" i="82"/>
  <c r="AB191" i="82"/>
  <c r="AC191" i="82"/>
  <c r="AD191" i="82"/>
  <c r="AE191" i="82"/>
  <c r="AF191" i="82"/>
  <c r="AG191" i="82"/>
  <c r="AH191" i="82"/>
  <c r="AI191" i="82"/>
  <c r="AJ191" i="82"/>
  <c r="AK191" i="82"/>
  <c r="AL191" i="82"/>
  <c r="AM191" i="82"/>
  <c r="AN191" i="82"/>
  <c r="AO191" i="82"/>
  <c r="AP191" i="82"/>
  <c r="AQ191" i="82"/>
  <c r="AR191" i="82"/>
  <c r="AS191" i="82"/>
  <c r="AT191" i="82"/>
  <c r="AU191" i="82"/>
  <c r="AV191" i="82"/>
  <c r="AW191" i="82"/>
  <c r="AX191" i="82"/>
  <c r="AY191" i="82"/>
  <c r="AZ191" i="82"/>
  <c r="B192" i="82"/>
  <c r="C192" i="82"/>
  <c r="D192" i="82"/>
  <c r="E192" i="82"/>
  <c r="F192" i="82"/>
  <c r="G192" i="82"/>
  <c r="H192" i="82"/>
  <c r="I192" i="82"/>
  <c r="J192" i="82"/>
  <c r="K192" i="82"/>
  <c r="L192" i="82"/>
  <c r="M192" i="82"/>
  <c r="N192" i="82"/>
  <c r="O192" i="82"/>
  <c r="P192" i="82"/>
  <c r="Q192" i="82"/>
  <c r="R192" i="82"/>
  <c r="S192" i="82"/>
  <c r="T192" i="82"/>
  <c r="U192" i="82"/>
  <c r="V192" i="82"/>
  <c r="W192" i="82"/>
  <c r="X192" i="82"/>
  <c r="Y192" i="82"/>
  <c r="Z192" i="82"/>
  <c r="AA192" i="82"/>
  <c r="AB192" i="82"/>
  <c r="AC192" i="82"/>
  <c r="AD192" i="82"/>
  <c r="AE192" i="82"/>
  <c r="AF192" i="82"/>
  <c r="AG192" i="82"/>
  <c r="AH192" i="82"/>
  <c r="AI192" i="82"/>
  <c r="AJ192" i="82"/>
  <c r="AK192" i="82"/>
  <c r="AL192" i="82"/>
  <c r="AM192" i="82"/>
  <c r="AN192" i="82"/>
  <c r="AO192" i="82"/>
  <c r="AP192" i="82"/>
  <c r="AQ192" i="82"/>
  <c r="AR192" i="82"/>
  <c r="AS192" i="82"/>
  <c r="AT192" i="82"/>
  <c r="AU192" i="82"/>
  <c r="AV192" i="82"/>
  <c r="AW192" i="82"/>
  <c r="AX192" i="82"/>
  <c r="AY192" i="82"/>
  <c r="AZ192" i="82"/>
  <c r="B193" i="82"/>
  <c r="C193" i="82"/>
  <c r="D193" i="82"/>
  <c r="E193" i="82"/>
  <c r="F193" i="82"/>
  <c r="G193" i="82"/>
  <c r="H193" i="82"/>
  <c r="I193" i="82"/>
  <c r="J193" i="82"/>
  <c r="K193" i="82"/>
  <c r="L193" i="82"/>
  <c r="M193" i="82"/>
  <c r="N193" i="82"/>
  <c r="O193" i="82"/>
  <c r="P193" i="82"/>
  <c r="Q193" i="82"/>
  <c r="R193" i="82"/>
  <c r="S193" i="82"/>
  <c r="T193" i="82"/>
  <c r="U193" i="82"/>
  <c r="V193" i="82"/>
  <c r="W193" i="82"/>
  <c r="X193" i="82"/>
  <c r="Y193" i="82"/>
  <c r="Z193" i="82"/>
  <c r="AA193" i="82"/>
  <c r="AB193" i="82"/>
  <c r="AC193" i="82"/>
  <c r="AD193" i="82"/>
  <c r="AE193" i="82"/>
  <c r="AF193" i="82"/>
  <c r="AG193" i="82"/>
  <c r="AH193" i="82"/>
  <c r="AI193" i="82"/>
  <c r="AJ193" i="82"/>
  <c r="AK193" i="82"/>
  <c r="AL193" i="82"/>
  <c r="AM193" i="82"/>
  <c r="AN193" i="82"/>
  <c r="AO193" i="82"/>
  <c r="AP193" i="82"/>
  <c r="AQ193" i="82"/>
  <c r="AR193" i="82"/>
  <c r="AS193" i="82"/>
  <c r="AT193" i="82"/>
  <c r="AU193" i="82"/>
  <c r="AV193" i="82"/>
  <c r="AW193" i="82"/>
  <c r="AX193" i="82"/>
  <c r="AY193" i="82"/>
  <c r="AZ193" i="82"/>
  <c r="AZ3" i="82"/>
  <c r="AY3" i="82"/>
  <c r="AX3" i="82"/>
  <c r="AW3" i="82"/>
  <c r="AV3" i="82"/>
  <c r="AU3" i="82"/>
  <c r="AT3" i="82"/>
  <c r="AS3" i="82"/>
  <c r="AR3" i="82"/>
  <c r="AQ3" i="82"/>
  <c r="AP3" i="82"/>
  <c r="AO3" i="82"/>
  <c r="AN3" i="82"/>
  <c r="AM3" i="82"/>
  <c r="AL3" i="82"/>
  <c r="AK3" i="82"/>
  <c r="AJ3" i="82"/>
  <c r="AI3" i="82"/>
  <c r="AH3" i="82"/>
  <c r="AG3" i="82"/>
  <c r="AF3" i="82"/>
  <c r="AE3" i="82"/>
  <c r="AD3" i="82"/>
  <c r="AC3" i="82"/>
  <c r="AB3" i="82"/>
  <c r="AA3" i="82"/>
  <c r="Z3" i="82"/>
  <c r="Y3" i="82"/>
  <c r="X3" i="82"/>
  <c r="W3" i="82"/>
  <c r="V3" i="82"/>
  <c r="U3" i="82"/>
  <c r="T3" i="82"/>
  <c r="S3" i="82"/>
  <c r="R3" i="82"/>
  <c r="Q3" i="82"/>
  <c r="P3" i="82"/>
  <c r="O3" i="82"/>
  <c r="N3" i="82"/>
  <c r="M3" i="82"/>
  <c r="L3" i="82"/>
  <c r="K3" i="82"/>
  <c r="J3" i="82"/>
  <c r="I3" i="82"/>
  <c r="H3" i="82"/>
  <c r="G3" i="82"/>
  <c r="F3" i="82"/>
  <c r="E3" i="82"/>
  <c r="D3" i="82"/>
  <c r="C3" i="82"/>
  <c r="B3" i="82"/>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3" i="4"/>
  <c r="D4" i="75"/>
  <c r="H4" i="75"/>
  <c r="I4" i="75"/>
  <c r="K4" i="75"/>
  <c r="N4" i="75"/>
  <c r="O4" i="75"/>
  <c r="Q4" i="75"/>
  <c r="R4" i="75"/>
  <c r="S4" i="75"/>
  <c r="T4" i="75"/>
  <c r="U4" i="75"/>
  <c r="AZ4" i="75"/>
  <c r="BA4" i="75"/>
  <c r="D5" i="75"/>
  <c r="H5" i="75"/>
  <c r="I5" i="75"/>
  <c r="K5" i="75"/>
  <c r="M5" i="75"/>
  <c r="N5" i="75"/>
  <c r="O5" i="75"/>
  <c r="Q5" i="75"/>
  <c r="R5" i="75"/>
  <c r="S5" i="75"/>
  <c r="T5" i="75"/>
  <c r="U5" i="75"/>
  <c r="AG5" i="75"/>
  <c r="AZ5" i="75"/>
  <c r="BA5" i="75"/>
  <c r="C6" i="75"/>
  <c r="D6" i="75"/>
  <c r="G6" i="75"/>
  <c r="H6" i="75"/>
  <c r="I6" i="75"/>
  <c r="K6" i="75"/>
  <c r="N6" i="75"/>
  <c r="O6" i="75"/>
  <c r="Q6" i="75"/>
  <c r="R6" i="75"/>
  <c r="S6" i="75"/>
  <c r="T6" i="75"/>
  <c r="U6" i="75"/>
  <c r="AZ6" i="75"/>
  <c r="BA6" i="75"/>
  <c r="F7" i="75"/>
  <c r="P7" i="75" s="1"/>
  <c r="Y7" i="75" s="1"/>
  <c r="AP7" i="75" s="1"/>
  <c r="G7" i="75"/>
  <c r="M7" i="75"/>
  <c r="N7" i="75"/>
  <c r="O7" i="75"/>
  <c r="Q7" i="75"/>
  <c r="R7" i="75"/>
  <c r="S7" i="75"/>
  <c r="T7" i="75"/>
  <c r="U7" i="75"/>
  <c r="AG7" i="75"/>
  <c r="AZ7" i="75"/>
  <c r="BA7" i="75"/>
  <c r="G8" i="75"/>
  <c r="H8" i="75"/>
  <c r="I8" i="75"/>
  <c r="K8" i="75"/>
  <c r="M8" i="75"/>
  <c r="N8" i="75"/>
  <c r="O8" i="75"/>
  <c r="Q8" i="75"/>
  <c r="R8" i="75"/>
  <c r="S8" i="75"/>
  <c r="T8" i="75"/>
  <c r="U8" i="75"/>
  <c r="AZ8" i="75"/>
  <c r="BA8" i="75"/>
  <c r="G9" i="75"/>
  <c r="H9" i="75"/>
  <c r="I9" i="75"/>
  <c r="K9" i="75"/>
  <c r="N9" i="75"/>
  <c r="O9" i="75"/>
  <c r="Q9" i="75"/>
  <c r="R9" i="75"/>
  <c r="S9" i="75"/>
  <c r="T9" i="75"/>
  <c r="U9" i="75"/>
  <c r="AZ9" i="75"/>
  <c r="BA9" i="75"/>
  <c r="D10" i="75"/>
  <c r="N10" i="75"/>
  <c r="O10" i="75"/>
  <c r="Q10" i="75"/>
  <c r="R10" i="75"/>
  <c r="S10" i="75"/>
  <c r="T10" i="75"/>
  <c r="U10" i="75"/>
  <c r="AZ10" i="75"/>
  <c r="BA10" i="75"/>
  <c r="D11" i="75"/>
  <c r="G11" i="75"/>
  <c r="H11" i="75"/>
  <c r="I11" i="75"/>
  <c r="K11" i="75"/>
  <c r="M11" i="75"/>
  <c r="N11" i="75"/>
  <c r="O11" i="75"/>
  <c r="Q11" i="75"/>
  <c r="R11" i="75"/>
  <c r="S11" i="75"/>
  <c r="T11" i="75"/>
  <c r="U11" i="75"/>
  <c r="AG11" i="75"/>
  <c r="AZ11" i="75"/>
  <c r="BA11" i="75"/>
  <c r="G12" i="75"/>
  <c r="H12" i="75"/>
  <c r="I12" i="75"/>
  <c r="K12" i="75"/>
  <c r="M12" i="75"/>
  <c r="N12" i="75"/>
  <c r="O12" i="75"/>
  <c r="Q12" i="75"/>
  <c r="R12" i="75"/>
  <c r="S12" i="75"/>
  <c r="T12" i="75"/>
  <c r="U12" i="75"/>
  <c r="AZ12" i="75"/>
  <c r="BA12" i="75"/>
  <c r="C13" i="75"/>
  <c r="D13" i="75"/>
  <c r="F13" i="75"/>
  <c r="P13" i="75" s="1"/>
  <c r="G13" i="75"/>
  <c r="M13" i="75"/>
  <c r="N13" i="75"/>
  <c r="O13" i="75"/>
  <c r="Q13" i="75"/>
  <c r="R13" i="75"/>
  <c r="S13" i="75"/>
  <c r="T13" i="75"/>
  <c r="U13" i="75"/>
  <c r="AG13" i="75"/>
  <c r="AZ13" i="75"/>
  <c r="BA13" i="75"/>
  <c r="C14" i="75"/>
  <c r="D14" i="75"/>
  <c r="F14" i="75"/>
  <c r="P14" i="75" s="1"/>
  <c r="Y14" i="75" s="1"/>
  <c r="AP14" i="75" s="1"/>
  <c r="D15" i="5" s="1"/>
  <c r="G14" i="75"/>
  <c r="H14" i="75"/>
  <c r="I14" i="75"/>
  <c r="K14" i="75"/>
  <c r="M14" i="75"/>
  <c r="N14" i="75"/>
  <c r="O14" i="75"/>
  <c r="Q14" i="75"/>
  <c r="R14" i="75"/>
  <c r="S14" i="75"/>
  <c r="T14" i="75"/>
  <c r="U14" i="75"/>
  <c r="AG14" i="75"/>
  <c r="AZ14" i="75"/>
  <c r="BA14" i="75"/>
  <c r="N15" i="75"/>
  <c r="O15" i="75"/>
  <c r="Q15" i="75"/>
  <c r="R15" i="75"/>
  <c r="S15" i="75"/>
  <c r="T15" i="75"/>
  <c r="U15" i="75"/>
  <c r="AZ15" i="75"/>
  <c r="BA15" i="75"/>
  <c r="C16" i="75"/>
  <c r="D16" i="75"/>
  <c r="F16" i="75"/>
  <c r="P16" i="75" s="1"/>
  <c r="H16" i="75"/>
  <c r="M16" i="75"/>
  <c r="N16" i="75"/>
  <c r="O16" i="75"/>
  <c r="Q16" i="75"/>
  <c r="R16" i="75"/>
  <c r="S16" i="75"/>
  <c r="T16" i="75"/>
  <c r="U16" i="75"/>
  <c r="AZ16" i="75"/>
  <c r="BA16" i="75"/>
  <c r="C17" i="75"/>
  <c r="D17" i="75"/>
  <c r="G17" i="75"/>
  <c r="H17" i="75"/>
  <c r="I17" i="75"/>
  <c r="K17" i="75"/>
  <c r="M17" i="75"/>
  <c r="N17" i="75"/>
  <c r="O17" i="75"/>
  <c r="Q17" i="75"/>
  <c r="R17" i="75"/>
  <c r="S17" i="75"/>
  <c r="T17" i="75"/>
  <c r="U17" i="75"/>
  <c r="AG17" i="75"/>
  <c r="AZ17" i="75"/>
  <c r="BA17" i="75"/>
  <c r="D18" i="75"/>
  <c r="G18" i="75"/>
  <c r="H18" i="75"/>
  <c r="I18" i="75"/>
  <c r="K18" i="75"/>
  <c r="M18" i="75"/>
  <c r="N18" i="75"/>
  <c r="O18" i="75"/>
  <c r="Q18" i="75"/>
  <c r="R18" i="75"/>
  <c r="S18" i="75"/>
  <c r="T18" i="75"/>
  <c r="U18" i="75"/>
  <c r="AG18" i="75"/>
  <c r="AZ18" i="75"/>
  <c r="BA18" i="75"/>
  <c r="D19" i="75"/>
  <c r="M19" i="75"/>
  <c r="N19" i="75"/>
  <c r="O19" i="75"/>
  <c r="Q19" i="75"/>
  <c r="R19" i="75"/>
  <c r="S19" i="75"/>
  <c r="T19" i="75"/>
  <c r="U19" i="75"/>
  <c r="AF19" i="75" s="1"/>
  <c r="AG19" i="75"/>
  <c r="AZ19" i="75"/>
  <c r="BA19" i="75"/>
  <c r="C20" i="75"/>
  <c r="D20" i="75"/>
  <c r="G20" i="75"/>
  <c r="H20" i="75"/>
  <c r="I20" i="75"/>
  <c r="K20" i="75"/>
  <c r="M20" i="75"/>
  <c r="N20" i="75"/>
  <c r="O20" i="75"/>
  <c r="Q20" i="75"/>
  <c r="R20" i="75"/>
  <c r="S20" i="75"/>
  <c r="T20" i="75"/>
  <c r="U20" i="75"/>
  <c r="AG20" i="75"/>
  <c r="AZ20" i="75"/>
  <c r="BA20" i="75"/>
  <c r="G21" i="75"/>
  <c r="H21" i="75"/>
  <c r="I21" i="75"/>
  <c r="K21" i="75"/>
  <c r="M21" i="75"/>
  <c r="N21" i="75"/>
  <c r="O21" i="75"/>
  <c r="Q21" i="75"/>
  <c r="R21" i="75"/>
  <c r="S21" i="75"/>
  <c r="T21" i="75"/>
  <c r="U21" i="75"/>
  <c r="AF21" i="75" s="1"/>
  <c r="AG21" i="75"/>
  <c r="AZ21" i="75"/>
  <c r="BA21" i="75"/>
  <c r="D22" i="75"/>
  <c r="G22" i="75"/>
  <c r="H22" i="75"/>
  <c r="I22" i="75"/>
  <c r="K22" i="75"/>
  <c r="N22" i="75"/>
  <c r="O22" i="75"/>
  <c r="Q22" i="75"/>
  <c r="R22" i="75"/>
  <c r="S22" i="75"/>
  <c r="T22" i="75"/>
  <c r="U22" i="75"/>
  <c r="AZ22" i="75"/>
  <c r="BA22" i="75"/>
  <c r="D23" i="75"/>
  <c r="H23" i="75"/>
  <c r="I23" i="75"/>
  <c r="K23" i="75"/>
  <c r="N23" i="75"/>
  <c r="O23" i="75"/>
  <c r="Q23" i="75"/>
  <c r="R23" i="75"/>
  <c r="S23" i="75"/>
  <c r="T23" i="75"/>
  <c r="U23" i="75"/>
  <c r="AZ23" i="75"/>
  <c r="BA23" i="75"/>
  <c r="C24" i="75"/>
  <c r="D24" i="75"/>
  <c r="G24" i="75"/>
  <c r="H24" i="75"/>
  <c r="I24" i="75"/>
  <c r="K24" i="75"/>
  <c r="N24" i="75"/>
  <c r="O24" i="75"/>
  <c r="Q24" i="75"/>
  <c r="R24" i="75"/>
  <c r="S24" i="75"/>
  <c r="T24" i="75"/>
  <c r="U24" i="75"/>
  <c r="AZ24" i="75"/>
  <c r="BA24" i="75"/>
  <c r="D25" i="75"/>
  <c r="G25" i="75"/>
  <c r="H25" i="75"/>
  <c r="I25" i="75"/>
  <c r="K25" i="75"/>
  <c r="N25" i="75"/>
  <c r="O25" i="75"/>
  <c r="Q25" i="75"/>
  <c r="R25" i="75"/>
  <c r="S25" i="75"/>
  <c r="T25" i="75"/>
  <c r="U25" i="75"/>
  <c r="AZ25" i="75"/>
  <c r="BA25" i="75"/>
  <c r="C26" i="75"/>
  <c r="D26" i="75"/>
  <c r="I26" i="75"/>
  <c r="M26" i="75"/>
  <c r="N26" i="75"/>
  <c r="O26" i="75"/>
  <c r="Q26" i="75"/>
  <c r="R26" i="75"/>
  <c r="S26" i="75"/>
  <c r="T26" i="75"/>
  <c r="U26" i="75"/>
  <c r="AG26" i="75"/>
  <c r="AZ26" i="75"/>
  <c r="BA26" i="75"/>
  <c r="G27" i="75"/>
  <c r="H27" i="75"/>
  <c r="I27" i="75"/>
  <c r="K27" i="75"/>
  <c r="M27" i="75"/>
  <c r="N27" i="75"/>
  <c r="O27" i="75"/>
  <c r="Q27" i="75"/>
  <c r="R27" i="75"/>
  <c r="S27" i="75"/>
  <c r="T27" i="75"/>
  <c r="U27" i="75"/>
  <c r="AZ27" i="75"/>
  <c r="BA27" i="75"/>
  <c r="C28" i="75"/>
  <c r="D28" i="75"/>
  <c r="G28" i="75"/>
  <c r="H28" i="75"/>
  <c r="I28" i="75"/>
  <c r="K28" i="75"/>
  <c r="N28" i="75"/>
  <c r="O28" i="75"/>
  <c r="Q28" i="75"/>
  <c r="R28" i="75"/>
  <c r="S28" i="75"/>
  <c r="T28" i="75"/>
  <c r="U28" i="75"/>
  <c r="AZ28" i="75"/>
  <c r="BA28" i="75"/>
  <c r="D29" i="75"/>
  <c r="G29" i="75"/>
  <c r="H29" i="75"/>
  <c r="I29" i="75"/>
  <c r="K29" i="75"/>
  <c r="N29" i="75"/>
  <c r="O29" i="75"/>
  <c r="Q29" i="75"/>
  <c r="R29" i="75"/>
  <c r="S29" i="75"/>
  <c r="T29" i="75"/>
  <c r="U29" i="75"/>
  <c r="AZ29" i="75"/>
  <c r="BA29" i="75"/>
  <c r="BB29" i="75" s="1"/>
  <c r="C12" i="84" s="1"/>
  <c r="F12" i="84" s="1"/>
  <c r="C30" i="75"/>
  <c r="D30" i="75"/>
  <c r="F30" i="75"/>
  <c r="P30" i="75" s="1"/>
  <c r="G30" i="75"/>
  <c r="H30" i="75"/>
  <c r="I30" i="75"/>
  <c r="K30" i="75"/>
  <c r="M30" i="75"/>
  <c r="N30" i="75"/>
  <c r="O30" i="75"/>
  <c r="Q30" i="75"/>
  <c r="R30" i="75"/>
  <c r="S30" i="75"/>
  <c r="T30" i="75"/>
  <c r="U30" i="75"/>
  <c r="AZ30" i="75"/>
  <c r="BA30" i="75"/>
  <c r="C31" i="75"/>
  <c r="D31" i="75"/>
  <c r="N31" i="75"/>
  <c r="O31" i="75"/>
  <c r="Q31" i="75"/>
  <c r="R31" i="75"/>
  <c r="S31" i="75"/>
  <c r="T31" i="75"/>
  <c r="U31" i="75"/>
  <c r="AZ31" i="75"/>
  <c r="BA31" i="75"/>
  <c r="D32" i="75"/>
  <c r="G32" i="75"/>
  <c r="H32" i="75"/>
  <c r="I32" i="75"/>
  <c r="K32" i="75"/>
  <c r="N32" i="75"/>
  <c r="O32" i="75"/>
  <c r="Q32" i="75"/>
  <c r="R32" i="75"/>
  <c r="S32" i="75"/>
  <c r="T32" i="75"/>
  <c r="U32" i="75"/>
  <c r="AZ32" i="75"/>
  <c r="BA32" i="75"/>
  <c r="N33" i="75"/>
  <c r="O33" i="75"/>
  <c r="Q33" i="75"/>
  <c r="R33" i="75"/>
  <c r="S33" i="75"/>
  <c r="T33" i="75"/>
  <c r="U33" i="75"/>
  <c r="AZ33" i="75"/>
  <c r="BA33" i="75"/>
  <c r="D34" i="75"/>
  <c r="G34" i="75"/>
  <c r="H34" i="75"/>
  <c r="I34" i="75"/>
  <c r="K34" i="75"/>
  <c r="M34" i="75"/>
  <c r="N34" i="75"/>
  <c r="O34" i="75"/>
  <c r="Q34" i="75"/>
  <c r="R34" i="75"/>
  <c r="S34" i="75"/>
  <c r="T34" i="75"/>
  <c r="U34" i="75"/>
  <c r="AG34" i="75"/>
  <c r="AZ34" i="75"/>
  <c r="BA34" i="75"/>
  <c r="C35" i="75"/>
  <c r="D35" i="75"/>
  <c r="G35" i="75"/>
  <c r="H35" i="75"/>
  <c r="I35" i="75"/>
  <c r="K35" i="75"/>
  <c r="N35" i="75"/>
  <c r="O35" i="75"/>
  <c r="Q35" i="75"/>
  <c r="R35" i="75"/>
  <c r="S35" i="75"/>
  <c r="T35" i="75"/>
  <c r="U35" i="75"/>
  <c r="AZ35" i="75"/>
  <c r="BA35" i="75"/>
  <c r="H36" i="75"/>
  <c r="I36" i="75"/>
  <c r="K36" i="75"/>
  <c r="M36" i="75"/>
  <c r="N36" i="75"/>
  <c r="O36" i="75"/>
  <c r="Q36" i="75"/>
  <c r="R36" i="75"/>
  <c r="S36" i="75"/>
  <c r="T36" i="75"/>
  <c r="U36" i="75"/>
  <c r="AZ36" i="75"/>
  <c r="BA36" i="75"/>
  <c r="N37" i="75"/>
  <c r="O37" i="75"/>
  <c r="Q37" i="75"/>
  <c r="R37" i="75"/>
  <c r="S37" i="75"/>
  <c r="T37" i="75"/>
  <c r="U37" i="75"/>
  <c r="AZ37" i="75"/>
  <c r="BA37" i="75"/>
  <c r="K38" i="75"/>
  <c r="N38" i="75"/>
  <c r="O38" i="75"/>
  <c r="Q38" i="75"/>
  <c r="R38" i="75"/>
  <c r="S38" i="75"/>
  <c r="T38" i="75"/>
  <c r="U38" i="75"/>
  <c r="AZ38" i="75"/>
  <c r="BA38" i="75"/>
  <c r="C39" i="75"/>
  <c r="D39" i="75"/>
  <c r="F39" i="75"/>
  <c r="P39" i="75" s="1"/>
  <c r="K39" i="75"/>
  <c r="M39" i="75"/>
  <c r="N39" i="75"/>
  <c r="O39" i="75"/>
  <c r="Q39" i="75"/>
  <c r="R39" i="75"/>
  <c r="S39" i="75"/>
  <c r="T39" i="75"/>
  <c r="U39" i="75"/>
  <c r="AG39" i="75"/>
  <c r="AZ39" i="75"/>
  <c r="BA39" i="75"/>
  <c r="D40" i="75"/>
  <c r="G40" i="75"/>
  <c r="H40" i="75"/>
  <c r="I40" i="75"/>
  <c r="K40" i="75"/>
  <c r="M40" i="75"/>
  <c r="N40" i="75"/>
  <c r="O40" i="75"/>
  <c r="Q40" i="75"/>
  <c r="R40" i="75"/>
  <c r="S40" i="75"/>
  <c r="T40" i="75"/>
  <c r="U40" i="75"/>
  <c r="AG40" i="75"/>
  <c r="AZ40" i="75"/>
  <c r="BA40" i="75"/>
  <c r="D41" i="75"/>
  <c r="G41" i="75"/>
  <c r="H41" i="75"/>
  <c r="I41" i="75"/>
  <c r="K41" i="75"/>
  <c r="N41" i="75"/>
  <c r="O41" i="75"/>
  <c r="Q41" i="75"/>
  <c r="R41" i="75"/>
  <c r="S41" i="75"/>
  <c r="T41" i="75"/>
  <c r="U41" i="75"/>
  <c r="AZ41" i="75"/>
  <c r="BA41" i="75"/>
  <c r="I42" i="75"/>
  <c r="M42" i="75"/>
  <c r="N42" i="75"/>
  <c r="O42" i="75"/>
  <c r="Q42" i="75"/>
  <c r="R42" i="75"/>
  <c r="S42" i="75"/>
  <c r="T42" i="75"/>
  <c r="U42" i="75"/>
  <c r="AZ42" i="75"/>
  <c r="BA42" i="75"/>
  <c r="C43" i="75"/>
  <c r="D43" i="75"/>
  <c r="H43" i="75"/>
  <c r="I43" i="75"/>
  <c r="K43" i="75"/>
  <c r="M43" i="75"/>
  <c r="N43" i="75"/>
  <c r="O43" i="75"/>
  <c r="Q43" i="75"/>
  <c r="R43" i="75"/>
  <c r="S43" i="75"/>
  <c r="T43" i="75"/>
  <c r="U43" i="75"/>
  <c r="AG43" i="75"/>
  <c r="AZ43" i="75"/>
  <c r="BA43" i="75"/>
  <c r="H44" i="75"/>
  <c r="I44" i="75"/>
  <c r="K44" i="75"/>
  <c r="M44" i="75"/>
  <c r="N44" i="75"/>
  <c r="O44" i="75"/>
  <c r="Q44" i="75"/>
  <c r="R44" i="75"/>
  <c r="S44" i="75"/>
  <c r="T44" i="75"/>
  <c r="U44" i="75"/>
  <c r="AZ44" i="75"/>
  <c r="BA44" i="75"/>
  <c r="H45" i="75"/>
  <c r="K45" i="75"/>
  <c r="N45" i="75"/>
  <c r="O45" i="75"/>
  <c r="Q45" i="75"/>
  <c r="R45" i="75"/>
  <c r="S45" i="75"/>
  <c r="T45" i="75"/>
  <c r="U45" i="75"/>
  <c r="AZ45" i="75"/>
  <c r="BA45" i="75"/>
  <c r="H46" i="75"/>
  <c r="H10" i="75"/>
  <c r="I46" i="75"/>
  <c r="I7" i="75"/>
  <c r="K46" i="75"/>
  <c r="K16" i="75"/>
  <c r="M46" i="75"/>
  <c r="M32" i="75"/>
  <c r="N46" i="75"/>
  <c r="O46" i="75"/>
  <c r="Q46" i="75"/>
  <c r="R46" i="75"/>
  <c r="S46" i="75"/>
  <c r="T46" i="75"/>
  <c r="U46" i="75"/>
  <c r="AZ46" i="75"/>
  <c r="BA46" i="75"/>
  <c r="D47" i="75"/>
  <c r="G47" i="75"/>
  <c r="H47" i="75"/>
  <c r="I47" i="75"/>
  <c r="K47" i="75"/>
  <c r="M47" i="75"/>
  <c r="N47" i="75"/>
  <c r="O47" i="75"/>
  <c r="Q47" i="75"/>
  <c r="R47" i="75"/>
  <c r="S47" i="75"/>
  <c r="T47" i="75"/>
  <c r="U47" i="75"/>
  <c r="AG47" i="75"/>
  <c r="AZ47" i="75"/>
  <c r="BA47" i="75"/>
  <c r="C48" i="75"/>
  <c r="D48" i="75"/>
  <c r="G48" i="75"/>
  <c r="H48" i="75"/>
  <c r="I48" i="75"/>
  <c r="K48" i="75"/>
  <c r="M48" i="75"/>
  <c r="N48" i="75"/>
  <c r="O48" i="75"/>
  <c r="Q48" i="75"/>
  <c r="R48" i="75"/>
  <c r="S48" i="75"/>
  <c r="T48" i="75"/>
  <c r="U48" i="75"/>
  <c r="AZ48" i="75"/>
  <c r="BA48" i="75"/>
  <c r="D49" i="75"/>
  <c r="H49" i="75"/>
  <c r="I49" i="75"/>
  <c r="K49" i="75"/>
  <c r="M49" i="75"/>
  <c r="N49" i="75"/>
  <c r="O49" i="75"/>
  <c r="Q49" i="75"/>
  <c r="R49" i="75"/>
  <c r="S49" i="75"/>
  <c r="T49" i="75"/>
  <c r="U49" i="75"/>
  <c r="AZ49" i="75"/>
  <c r="BA49" i="75"/>
  <c r="D50" i="75"/>
  <c r="F50" i="75"/>
  <c r="P50" i="75" s="1"/>
  <c r="Y50" i="75" s="1"/>
  <c r="AP50" i="75" s="1"/>
  <c r="D51" i="5" s="1"/>
  <c r="H50" i="75"/>
  <c r="K50" i="75"/>
  <c r="M50" i="75"/>
  <c r="N50" i="75"/>
  <c r="O50" i="75"/>
  <c r="Q50" i="75"/>
  <c r="R50" i="75"/>
  <c r="S50" i="75"/>
  <c r="T50" i="75"/>
  <c r="U50" i="75"/>
  <c r="AG50" i="75"/>
  <c r="AZ50" i="75"/>
  <c r="BA50" i="75"/>
  <c r="H51" i="75"/>
  <c r="K51" i="75"/>
  <c r="M51" i="75"/>
  <c r="N51" i="75"/>
  <c r="O51" i="75"/>
  <c r="Q51" i="75"/>
  <c r="R51" i="75"/>
  <c r="S51" i="75"/>
  <c r="T51" i="75"/>
  <c r="AD51" i="75" s="1"/>
  <c r="U51" i="75"/>
  <c r="AG51" i="75"/>
  <c r="AZ51" i="75"/>
  <c r="BA51" i="75"/>
  <c r="H52" i="75"/>
  <c r="I52" i="75"/>
  <c r="K52" i="75"/>
  <c r="M52" i="75"/>
  <c r="N52" i="75"/>
  <c r="O52" i="75"/>
  <c r="Q52" i="75"/>
  <c r="R52" i="75"/>
  <c r="S52" i="75"/>
  <c r="T52" i="75"/>
  <c r="U52" i="75"/>
  <c r="AZ52" i="75"/>
  <c r="BA52" i="75"/>
  <c r="D53" i="75"/>
  <c r="H53" i="75"/>
  <c r="I53" i="75"/>
  <c r="K53" i="75"/>
  <c r="M53" i="75"/>
  <c r="N53" i="75"/>
  <c r="O53" i="75"/>
  <c r="Q53" i="75"/>
  <c r="R53" i="75"/>
  <c r="S53" i="75"/>
  <c r="T53" i="75"/>
  <c r="U53" i="75"/>
  <c r="AG53" i="75"/>
  <c r="AZ53" i="75"/>
  <c r="BA53" i="75"/>
  <c r="H54" i="75"/>
  <c r="K54" i="75"/>
  <c r="M54" i="75"/>
  <c r="N54" i="75"/>
  <c r="O54" i="75"/>
  <c r="Q54" i="75"/>
  <c r="R54" i="75"/>
  <c r="S54" i="75"/>
  <c r="T54" i="75"/>
  <c r="U54" i="75"/>
  <c r="AF54" i="75" s="1"/>
  <c r="AZ54" i="75"/>
  <c r="BA54" i="75"/>
  <c r="D55" i="75"/>
  <c r="G55" i="75"/>
  <c r="H55" i="75"/>
  <c r="I55" i="75"/>
  <c r="K55" i="75"/>
  <c r="M55" i="75"/>
  <c r="N55" i="75"/>
  <c r="O55" i="75"/>
  <c r="Q55" i="75"/>
  <c r="R55" i="75"/>
  <c r="S55" i="75"/>
  <c r="T55" i="75"/>
  <c r="U55" i="75"/>
  <c r="AG55" i="75"/>
  <c r="AZ55" i="75"/>
  <c r="BA55" i="75"/>
  <c r="D56" i="75"/>
  <c r="G56" i="75"/>
  <c r="H56" i="75"/>
  <c r="I56" i="75"/>
  <c r="K56" i="75"/>
  <c r="M56" i="75"/>
  <c r="N56" i="75"/>
  <c r="O56" i="75"/>
  <c r="Q56" i="75"/>
  <c r="R56" i="75"/>
  <c r="S56" i="75"/>
  <c r="T56" i="75"/>
  <c r="AD56" i="75" s="1"/>
  <c r="U56" i="75"/>
  <c r="AZ56" i="75"/>
  <c r="BA56" i="75"/>
  <c r="C57" i="75"/>
  <c r="D57" i="75"/>
  <c r="G57" i="75"/>
  <c r="H57" i="75"/>
  <c r="I57" i="75"/>
  <c r="K57" i="75"/>
  <c r="M57" i="75"/>
  <c r="N57" i="75"/>
  <c r="O57" i="75"/>
  <c r="Q57" i="75"/>
  <c r="R57" i="75"/>
  <c r="S57" i="75"/>
  <c r="T57" i="75"/>
  <c r="AD57" i="75" s="1"/>
  <c r="U57" i="75"/>
  <c r="AG57" i="75"/>
  <c r="AZ57" i="75"/>
  <c r="BA57" i="75"/>
  <c r="D58" i="75"/>
  <c r="G58" i="75"/>
  <c r="H58" i="75"/>
  <c r="I58" i="75"/>
  <c r="K58" i="75"/>
  <c r="M58" i="75"/>
  <c r="N58" i="75"/>
  <c r="O58" i="75"/>
  <c r="Q58" i="75"/>
  <c r="R58" i="75"/>
  <c r="S58" i="75"/>
  <c r="T58" i="75"/>
  <c r="U58" i="75"/>
  <c r="AZ58" i="75"/>
  <c r="BA58" i="75"/>
  <c r="D59" i="75"/>
  <c r="F59" i="75"/>
  <c r="P59" i="75" s="1"/>
  <c r="H59" i="75"/>
  <c r="K59" i="75"/>
  <c r="M59" i="75"/>
  <c r="N59" i="75"/>
  <c r="O59" i="75"/>
  <c r="Q59" i="75"/>
  <c r="R59" i="75"/>
  <c r="S59" i="75"/>
  <c r="T59" i="75"/>
  <c r="U59" i="75"/>
  <c r="AZ59" i="75"/>
  <c r="BA59" i="75"/>
  <c r="C60" i="75"/>
  <c r="D60" i="75"/>
  <c r="F60" i="75"/>
  <c r="P60" i="75" s="1"/>
  <c r="G60" i="75"/>
  <c r="H60" i="75"/>
  <c r="I60" i="75"/>
  <c r="K60" i="75"/>
  <c r="M60" i="75"/>
  <c r="N60" i="75"/>
  <c r="O60" i="75"/>
  <c r="Q60" i="75"/>
  <c r="R60" i="75"/>
  <c r="S60" i="75"/>
  <c r="T60" i="75"/>
  <c r="U60" i="75"/>
  <c r="AG60" i="75"/>
  <c r="AZ60" i="75"/>
  <c r="BA60" i="75"/>
  <c r="D61" i="75"/>
  <c r="H61" i="75"/>
  <c r="I61" i="75"/>
  <c r="K61" i="75"/>
  <c r="M61" i="75"/>
  <c r="N61" i="75"/>
  <c r="O61" i="75"/>
  <c r="Q61" i="75"/>
  <c r="R61" i="75"/>
  <c r="S61" i="75"/>
  <c r="T61" i="75"/>
  <c r="U61" i="75"/>
  <c r="AZ61" i="75"/>
  <c r="BA61" i="75"/>
  <c r="D62" i="75"/>
  <c r="G62" i="75"/>
  <c r="H62" i="75"/>
  <c r="I62" i="75"/>
  <c r="K62" i="75"/>
  <c r="M62" i="75"/>
  <c r="N62" i="75"/>
  <c r="O62" i="75"/>
  <c r="Q62" i="75"/>
  <c r="R62" i="75"/>
  <c r="S62" i="75"/>
  <c r="T62" i="75"/>
  <c r="U62" i="75"/>
  <c r="AG62" i="75"/>
  <c r="AZ62" i="75"/>
  <c r="BA62" i="75"/>
  <c r="C63" i="75"/>
  <c r="D63" i="75"/>
  <c r="H63" i="75"/>
  <c r="I63" i="75"/>
  <c r="K63" i="75"/>
  <c r="M63" i="75"/>
  <c r="N63" i="75"/>
  <c r="O63" i="75"/>
  <c r="Q63" i="75"/>
  <c r="R63" i="75"/>
  <c r="S63" i="75"/>
  <c r="T63" i="75"/>
  <c r="U63" i="75"/>
  <c r="AZ63" i="75"/>
  <c r="BA63" i="75"/>
  <c r="G64" i="75"/>
  <c r="H64" i="75"/>
  <c r="I64" i="75"/>
  <c r="K64" i="75"/>
  <c r="M64" i="75"/>
  <c r="N64" i="75"/>
  <c r="O64" i="75"/>
  <c r="Q64" i="75"/>
  <c r="Z64" i="75" s="1"/>
  <c r="R64" i="75"/>
  <c r="S64" i="75"/>
  <c r="T64" i="75"/>
  <c r="U64" i="75"/>
  <c r="AZ64" i="75"/>
  <c r="BA64" i="75"/>
  <c r="D65" i="75"/>
  <c r="G65" i="75"/>
  <c r="H65" i="75"/>
  <c r="I65" i="75"/>
  <c r="K65" i="75"/>
  <c r="M65" i="75"/>
  <c r="N65" i="75"/>
  <c r="O65" i="75"/>
  <c r="Q65" i="75"/>
  <c r="R65" i="75"/>
  <c r="S65" i="75"/>
  <c r="T65" i="75"/>
  <c r="U65" i="75"/>
  <c r="AG65" i="75"/>
  <c r="AZ65" i="75"/>
  <c r="BA65" i="75"/>
  <c r="C66" i="75"/>
  <c r="D66" i="75"/>
  <c r="H66" i="75"/>
  <c r="I66" i="75"/>
  <c r="K66" i="75"/>
  <c r="M66" i="75"/>
  <c r="N66" i="75"/>
  <c r="O66" i="75"/>
  <c r="Q66" i="75"/>
  <c r="R66" i="75"/>
  <c r="S66" i="75"/>
  <c r="T66" i="75"/>
  <c r="U66" i="75"/>
  <c r="AG66" i="75"/>
  <c r="AZ66" i="75"/>
  <c r="BA66" i="75"/>
  <c r="H67" i="75"/>
  <c r="I67" i="75"/>
  <c r="K67" i="75"/>
  <c r="M67" i="75"/>
  <c r="N67" i="75"/>
  <c r="O67" i="75"/>
  <c r="Q67" i="75"/>
  <c r="R67" i="75"/>
  <c r="S67" i="75"/>
  <c r="T67" i="75"/>
  <c r="AD67" i="75" s="1"/>
  <c r="U67" i="75"/>
  <c r="AZ67" i="75"/>
  <c r="BA67" i="75"/>
  <c r="D68" i="75"/>
  <c r="F68" i="75"/>
  <c r="P68" i="75" s="1"/>
  <c r="G68" i="75"/>
  <c r="H68" i="75"/>
  <c r="I68" i="75"/>
  <c r="K68" i="75"/>
  <c r="M68" i="75"/>
  <c r="N68" i="75"/>
  <c r="O68" i="75"/>
  <c r="Q68" i="75"/>
  <c r="R68" i="75"/>
  <c r="S68" i="75"/>
  <c r="T68" i="75"/>
  <c r="U68" i="75"/>
  <c r="AZ68" i="75"/>
  <c r="BA68" i="75"/>
  <c r="H69" i="75"/>
  <c r="I69" i="75"/>
  <c r="K69" i="75"/>
  <c r="M69" i="75"/>
  <c r="N69" i="75"/>
  <c r="O69" i="75"/>
  <c r="Q69" i="75"/>
  <c r="R69" i="75"/>
  <c r="S69" i="75"/>
  <c r="T69" i="75"/>
  <c r="U69" i="75"/>
  <c r="AZ69" i="75"/>
  <c r="BA69" i="75"/>
  <c r="C70" i="75"/>
  <c r="D70" i="75"/>
  <c r="H70" i="75"/>
  <c r="I70" i="75"/>
  <c r="K70" i="75"/>
  <c r="M70" i="75"/>
  <c r="N70" i="75"/>
  <c r="O70" i="75"/>
  <c r="Q70" i="75"/>
  <c r="R70" i="75"/>
  <c r="S70" i="75"/>
  <c r="T70" i="75"/>
  <c r="U70" i="75"/>
  <c r="AZ70" i="75"/>
  <c r="BA70" i="75"/>
  <c r="C71" i="75"/>
  <c r="D71" i="75"/>
  <c r="H71" i="75"/>
  <c r="I71" i="75"/>
  <c r="K71" i="75"/>
  <c r="M71" i="75"/>
  <c r="N71" i="75"/>
  <c r="O71" i="75"/>
  <c r="Q71" i="75"/>
  <c r="R71" i="75"/>
  <c r="S71" i="75"/>
  <c r="T71" i="75"/>
  <c r="U71" i="75"/>
  <c r="AZ71" i="75"/>
  <c r="BA71" i="75"/>
  <c r="C72" i="75"/>
  <c r="D72" i="75"/>
  <c r="H72" i="75"/>
  <c r="I72" i="75"/>
  <c r="K72" i="75"/>
  <c r="M72" i="75"/>
  <c r="N72" i="75"/>
  <c r="O72" i="75"/>
  <c r="Q72" i="75"/>
  <c r="R72" i="75"/>
  <c r="S72" i="75"/>
  <c r="T72" i="75"/>
  <c r="U72" i="75"/>
  <c r="AZ72" i="75"/>
  <c r="BA72" i="75"/>
  <c r="D73" i="75"/>
  <c r="H73" i="75"/>
  <c r="I73" i="75"/>
  <c r="K73" i="75"/>
  <c r="M73" i="75"/>
  <c r="N73" i="75"/>
  <c r="O73" i="75"/>
  <c r="Q73" i="75"/>
  <c r="R73" i="75"/>
  <c r="S73" i="75"/>
  <c r="T73" i="75"/>
  <c r="U73" i="75"/>
  <c r="AZ73" i="75"/>
  <c r="BA73" i="75"/>
  <c r="D74" i="75"/>
  <c r="H74" i="75"/>
  <c r="I74" i="75"/>
  <c r="K74" i="75"/>
  <c r="M74" i="75"/>
  <c r="N74" i="75"/>
  <c r="O74" i="75"/>
  <c r="Q74" i="75"/>
  <c r="R74" i="75"/>
  <c r="S74" i="75"/>
  <c r="T74" i="75"/>
  <c r="U74" i="75"/>
  <c r="AZ74" i="75"/>
  <c r="BA74" i="75"/>
  <c r="D75" i="75"/>
  <c r="G75" i="75"/>
  <c r="H75" i="75"/>
  <c r="I75" i="75"/>
  <c r="K75" i="75"/>
  <c r="M75" i="75"/>
  <c r="N75" i="75"/>
  <c r="O75" i="75"/>
  <c r="Q75" i="75"/>
  <c r="R75" i="75"/>
  <c r="S75" i="75"/>
  <c r="T75" i="75"/>
  <c r="U75" i="75"/>
  <c r="AZ75" i="75"/>
  <c r="BA75" i="75"/>
  <c r="F76" i="75"/>
  <c r="P76" i="75" s="1"/>
  <c r="G76" i="75"/>
  <c r="H76" i="75"/>
  <c r="I76" i="75"/>
  <c r="K76" i="75"/>
  <c r="M76" i="75"/>
  <c r="N76" i="75"/>
  <c r="O76" i="75"/>
  <c r="Q76" i="75"/>
  <c r="R76" i="75"/>
  <c r="S76" i="75"/>
  <c r="T76" i="75"/>
  <c r="U76" i="75"/>
  <c r="AG76" i="75"/>
  <c r="AZ76" i="75"/>
  <c r="BA76" i="75"/>
  <c r="BB76" i="75" s="1"/>
  <c r="H77" i="75"/>
  <c r="I77" i="75"/>
  <c r="K77" i="75"/>
  <c r="M77" i="75"/>
  <c r="N77" i="75"/>
  <c r="O77" i="75"/>
  <c r="Q77" i="75"/>
  <c r="R77" i="75"/>
  <c r="S77" i="75"/>
  <c r="T77" i="75"/>
  <c r="U77" i="75"/>
  <c r="AZ77" i="75"/>
  <c r="BA77" i="75"/>
  <c r="H78" i="75"/>
  <c r="I78" i="75"/>
  <c r="K78" i="75"/>
  <c r="M78" i="75"/>
  <c r="N78" i="75"/>
  <c r="O78" i="75"/>
  <c r="Q78" i="75"/>
  <c r="R78" i="75"/>
  <c r="S78" i="75"/>
  <c r="T78" i="75"/>
  <c r="U78" i="75"/>
  <c r="AZ78" i="75"/>
  <c r="BA78" i="75"/>
  <c r="H79" i="75"/>
  <c r="I79" i="75"/>
  <c r="K79" i="75"/>
  <c r="M79" i="75"/>
  <c r="N79" i="75"/>
  <c r="O79" i="75"/>
  <c r="Q79" i="75"/>
  <c r="R79" i="75"/>
  <c r="S79" i="75"/>
  <c r="T79" i="75"/>
  <c r="U79" i="75"/>
  <c r="AZ79" i="75"/>
  <c r="BA79" i="75"/>
  <c r="G80" i="75"/>
  <c r="H80" i="75"/>
  <c r="I80" i="75"/>
  <c r="K80" i="75"/>
  <c r="M80" i="75"/>
  <c r="N80" i="75"/>
  <c r="O80" i="75"/>
  <c r="Q80" i="75"/>
  <c r="R80" i="75"/>
  <c r="S80" i="75"/>
  <c r="T80" i="75"/>
  <c r="U80" i="75"/>
  <c r="AZ80" i="75"/>
  <c r="BA80" i="75"/>
  <c r="C81" i="75"/>
  <c r="D81" i="75"/>
  <c r="H81" i="75"/>
  <c r="I81" i="75"/>
  <c r="K81" i="75"/>
  <c r="M81" i="75"/>
  <c r="N81" i="75"/>
  <c r="O81" i="75"/>
  <c r="Q81" i="75"/>
  <c r="R81" i="75"/>
  <c r="S81" i="75"/>
  <c r="T81" i="75"/>
  <c r="U81" i="75"/>
  <c r="AF81" i="75" s="1"/>
  <c r="AG81" i="75"/>
  <c r="AZ81" i="75"/>
  <c r="BA81" i="75"/>
  <c r="D82" i="75"/>
  <c r="H82" i="75"/>
  <c r="I82" i="75"/>
  <c r="K82" i="75"/>
  <c r="M82" i="75"/>
  <c r="N82" i="75"/>
  <c r="O82" i="75"/>
  <c r="Q82" i="75"/>
  <c r="R82" i="75"/>
  <c r="S82" i="75"/>
  <c r="T82" i="75"/>
  <c r="AD82" i="75" s="1"/>
  <c r="U82" i="75"/>
  <c r="AZ82" i="75"/>
  <c r="BA82" i="75"/>
  <c r="D83" i="75"/>
  <c r="H83" i="75"/>
  <c r="I83" i="75"/>
  <c r="K83" i="75"/>
  <c r="M83" i="75"/>
  <c r="N83" i="75"/>
  <c r="O83" i="75"/>
  <c r="Q83" i="75"/>
  <c r="R83" i="75"/>
  <c r="S83" i="75"/>
  <c r="T83" i="75"/>
  <c r="U83" i="75"/>
  <c r="AZ83" i="75"/>
  <c r="BA83" i="75"/>
  <c r="D84" i="75"/>
  <c r="G84" i="75"/>
  <c r="H84" i="75"/>
  <c r="I84" i="75"/>
  <c r="K84" i="75"/>
  <c r="M84" i="75"/>
  <c r="N84" i="75"/>
  <c r="O84" i="75"/>
  <c r="Q84" i="75"/>
  <c r="R84" i="75"/>
  <c r="S84" i="75"/>
  <c r="T84" i="75"/>
  <c r="U84" i="75"/>
  <c r="AZ84" i="75"/>
  <c r="BA84" i="75"/>
  <c r="H85" i="75"/>
  <c r="I85" i="75"/>
  <c r="K85" i="75"/>
  <c r="M85" i="75"/>
  <c r="N85" i="75"/>
  <c r="O85" i="75"/>
  <c r="Q85" i="75"/>
  <c r="R85" i="75"/>
  <c r="S85" i="75"/>
  <c r="T85" i="75"/>
  <c r="U85" i="75"/>
  <c r="AG85" i="75"/>
  <c r="AZ85" i="75"/>
  <c r="BA85" i="75"/>
  <c r="D86" i="75"/>
  <c r="G86" i="75"/>
  <c r="H86" i="75"/>
  <c r="I86" i="75"/>
  <c r="K86" i="75"/>
  <c r="M86" i="75"/>
  <c r="N86" i="75"/>
  <c r="O86" i="75"/>
  <c r="Q86" i="75"/>
  <c r="R86" i="75"/>
  <c r="S86" i="75"/>
  <c r="T86" i="75"/>
  <c r="U86" i="75"/>
  <c r="AZ86" i="75"/>
  <c r="BA86" i="75"/>
  <c r="G87" i="75"/>
  <c r="H87" i="75"/>
  <c r="I87" i="75"/>
  <c r="K87" i="75"/>
  <c r="M87" i="75"/>
  <c r="N87" i="75"/>
  <c r="O87" i="75"/>
  <c r="Q87" i="75"/>
  <c r="R87" i="75"/>
  <c r="S87" i="75"/>
  <c r="T87" i="75"/>
  <c r="AD87" i="75" s="1"/>
  <c r="U87" i="75"/>
  <c r="AG87" i="75"/>
  <c r="AZ87" i="75"/>
  <c r="BA87" i="75"/>
  <c r="D88" i="75"/>
  <c r="H88" i="75"/>
  <c r="I88" i="75"/>
  <c r="K88" i="75"/>
  <c r="M88" i="75"/>
  <c r="N88" i="75"/>
  <c r="O88" i="75"/>
  <c r="Q88" i="75"/>
  <c r="R88" i="75"/>
  <c r="S88" i="75"/>
  <c r="T88" i="75"/>
  <c r="U88" i="75"/>
  <c r="AZ88" i="75"/>
  <c r="BA88" i="75"/>
  <c r="C89" i="75"/>
  <c r="D89" i="75"/>
  <c r="F89" i="75"/>
  <c r="P89" i="75"/>
  <c r="I89" i="75"/>
  <c r="K89" i="75"/>
  <c r="M89" i="75"/>
  <c r="N89" i="75"/>
  <c r="O89" i="75"/>
  <c r="Q89" i="75"/>
  <c r="R89" i="75"/>
  <c r="S89" i="75"/>
  <c r="T89" i="75"/>
  <c r="U89" i="75"/>
  <c r="AZ89" i="75"/>
  <c r="BA89" i="75"/>
  <c r="D90" i="75"/>
  <c r="H90" i="75"/>
  <c r="I90" i="75"/>
  <c r="K90" i="75"/>
  <c r="M90" i="75"/>
  <c r="N90" i="75"/>
  <c r="O90" i="75"/>
  <c r="Q90" i="75"/>
  <c r="R90" i="75"/>
  <c r="S90" i="75"/>
  <c r="T90" i="75"/>
  <c r="U90" i="75"/>
  <c r="AZ90" i="75"/>
  <c r="BA90" i="75"/>
  <c r="C91" i="75"/>
  <c r="D91" i="75"/>
  <c r="H91" i="75"/>
  <c r="I91" i="75"/>
  <c r="K91" i="75"/>
  <c r="M91" i="75"/>
  <c r="N91" i="75"/>
  <c r="O91" i="75"/>
  <c r="Q91" i="75"/>
  <c r="R91" i="75"/>
  <c r="S91" i="75"/>
  <c r="T91" i="75"/>
  <c r="U91" i="75"/>
  <c r="AZ91" i="75"/>
  <c r="BA91" i="75"/>
  <c r="D92" i="75"/>
  <c r="G92" i="75"/>
  <c r="H92" i="75"/>
  <c r="I92" i="75"/>
  <c r="K92" i="75"/>
  <c r="M92" i="75"/>
  <c r="N92" i="75"/>
  <c r="O92" i="75"/>
  <c r="Q92" i="75"/>
  <c r="R92" i="75"/>
  <c r="S92" i="75"/>
  <c r="T92" i="75"/>
  <c r="U92" i="75"/>
  <c r="AG92" i="75"/>
  <c r="AZ92" i="75"/>
  <c r="BA92" i="75"/>
  <c r="G93" i="75"/>
  <c r="H93" i="75"/>
  <c r="I93" i="75"/>
  <c r="K93" i="75"/>
  <c r="M93" i="75"/>
  <c r="N93" i="75"/>
  <c r="O93" i="75"/>
  <c r="Q93" i="75"/>
  <c r="R93" i="75"/>
  <c r="S93" i="75"/>
  <c r="T93" i="75"/>
  <c r="U93" i="75"/>
  <c r="AZ93" i="75"/>
  <c r="BA93" i="75"/>
  <c r="D94" i="75"/>
  <c r="G94" i="75"/>
  <c r="H94" i="75"/>
  <c r="I94" i="75"/>
  <c r="K94" i="75"/>
  <c r="M94" i="75"/>
  <c r="N94" i="75"/>
  <c r="O94" i="75"/>
  <c r="Q94" i="75"/>
  <c r="R94" i="75"/>
  <c r="S94" i="75"/>
  <c r="T94" i="75"/>
  <c r="U94" i="75"/>
  <c r="AF94" i="75" s="1"/>
  <c r="AZ94" i="75"/>
  <c r="BA94" i="75"/>
  <c r="C95" i="75"/>
  <c r="D95" i="75"/>
  <c r="G95" i="75"/>
  <c r="H95" i="75"/>
  <c r="I95" i="75"/>
  <c r="K95" i="75"/>
  <c r="M95" i="75"/>
  <c r="N95" i="75"/>
  <c r="O95" i="75"/>
  <c r="Q95" i="75"/>
  <c r="R95" i="75"/>
  <c r="S95" i="75"/>
  <c r="T95" i="75"/>
  <c r="U95" i="75"/>
  <c r="AF95" i="75" s="1"/>
  <c r="AG95" i="75"/>
  <c r="AZ95" i="75"/>
  <c r="BA95" i="75"/>
  <c r="D96" i="75"/>
  <c r="H96" i="75"/>
  <c r="I96" i="75"/>
  <c r="K96" i="75"/>
  <c r="M96" i="75"/>
  <c r="N96" i="75"/>
  <c r="O96" i="75"/>
  <c r="Q96" i="75"/>
  <c r="R96" i="75"/>
  <c r="S96" i="75"/>
  <c r="T96" i="75"/>
  <c r="AD96" i="75" s="1"/>
  <c r="U96" i="75"/>
  <c r="AG96" i="75"/>
  <c r="AZ96" i="75"/>
  <c r="BA96" i="75"/>
  <c r="C97" i="75"/>
  <c r="D97" i="75"/>
  <c r="G97" i="75"/>
  <c r="H97" i="75"/>
  <c r="I97" i="75"/>
  <c r="K97" i="75"/>
  <c r="M97" i="75"/>
  <c r="N97" i="75"/>
  <c r="O97" i="75"/>
  <c r="Q97" i="75"/>
  <c r="R97" i="75"/>
  <c r="S97" i="75"/>
  <c r="T97" i="75"/>
  <c r="U97" i="75"/>
  <c r="AF97" i="75" s="1"/>
  <c r="AZ97" i="75"/>
  <c r="BA97" i="75"/>
  <c r="C98" i="75"/>
  <c r="D98" i="75"/>
  <c r="H98" i="75"/>
  <c r="I98" i="75"/>
  <c r="K98" i="75"/>
  <c r="M98" i="75"/>
  <c r="N98" i="75"/>
  <c r="O98" i="75"/>
  <c r="Q98" i="75"/>
  <c r="R98" i="75"/>
  <c r="S98" i="75"/>
  <c r="T98" i="75"/>
  <c r="U98" i="75"/>
  <c r="AG98" i="75"/>
  <c r="AZ98" i="75"/>
  <c r="BA98" i="75"/>
  <c r="D99" i="75"/>
  <c r="H99" i="75"/>
  <c r="I99" i="75"/>
  <c r="K99" i="75"/>
  <c r="M99" i="75"/>
  <c r="N99" i="75"/>
  <c r="O99" i="75"/>
  <c r="Q99" i="75"/>
  <c r="R99" i="75"/>
  <c r="S99" i="75"/>
  <c r="T99" i="75"/>
  <c r="U99" i="75"/>
  <c r="AG99" i="75"/>
  <c r="AZ99" i="75"/>
  <c r="BB99" i="75" s="1"/>
  <c r="BA99" i="75"/>
  <c r="D100" i="75"/>
  <c r="F100" i="75"/>
  <c r="P100" i="75" s="1"/>
  <c r="Y100" i="75" s="1"/>
  <c r="AP100" i="75" s="1"/>
  <c r="D101" i="5" s="1"/>
  <c r="G100" i="75"/>
  <c r="H100" i="75"/>
  <c r="I100" i="75"/>
  <c r="K100" i="75"/>
  <c r="M100" i="75"/>
  <c r="N100" i="75"/>
  <c r="O100" i="75"/>
  <c r="Q100" i="75"/>
  <c r="R100" i="75"/>
  <c r="S100" i="75"/>
  <c r="T100" i="75"/>
  <c r="U100" i="75"/>
  <c r="AF100" i="75" s="1"/>
  <c r="AN100" i="75" s="1"/>
  <c r="AS100" i="75" s="1"/>
  <c r="AU100" i="75" s="1"/>
  <c r="G101" i="5" s="1"/>
  <c r="AG100" i="75"/>
  <c r="AZ100" i="75"/>
  <c r="BA100" i="75"/>
  <c r="C101" i="75"/>
  <c r="D101" i="75"/>
  <c r="G101" i="75"/>
  <c r="H101" i="75"/>
  <c r="I101" i="75"/>
  <c r="K101" i="75"/>
  <c r="M101" i="75"/>
  <c r="N101" i="75"/>
  <c r="O101" i="75"/>
  <c r="Q101" i="75"/>
  <c r="R101" i="75"/>
  <c r="S101" i="75"/>
  <c r="T101" i="75"/>
  <c r="U101" i="75"/>
  <c r="AZ101" i="75"/>
  <c r="BA101" i="75"/>
  <c r="C102" i="75"/>
  <c r="D102" i="75"/>
  <c r="G102" i="75"/>
  <c r="H102" i="75"/>
  <c r="I102" i="75"/>
  <c r="K102" i="75"/>
  <c r="M102" i="75"/>
  <c r="N102" i="75"/>
  <c r="O102" i="75"/>
  <c r="Q102" i="75"/>
  <c r="R102" i="75"/>
  <c r="S102" i="75"/>
  <c r="T102" i="75"/>
  <c r="U102" i="75"/>
  <c r="AG102" i="75"/>
  <c r="AZ102" i="75"/>
  <c r="BA102" i="75"/>
  <c r="C103" i="75"/>
  <c r="D103" i="75"/>
  <c r="H103" i="75"/>
  <c r="I103" i="75"/>
  <c r="K103" i="75"/>
  <c r="M103" i="75"/>
  <c r="N103" i="75"/>
  <c r="O103" i="75"/>
  <c r="Q103" i="75"/>
  <c r="R103" i="75"/>
  <c r="S103" i="75"/>
  <c r="T103" i="75"/>
  <c r="U103" i="75"/>
  <c r="AZ103" i="75"/>
  <c r="BA103" i="75"/>
  <c r="D104" i="75"/>
  <c r="G104" i="75"/>
  <c r="H104" i="75"/>
  <c r="I104" i="75"/>
  <c r="K104" i="75"/>
  <c r="M104" i="75"/>
  <c r="N104" i="75"/>
  <c r="O104" i="75"/>
  <c r="Q104" i="75"/>
  <c r="R104" i="75"/>
  <c r="S104" i="75"/>
  <c r="T104" i="75"/>
  <c r="U104" i="75"/>
  <c r="AF104" i="75" s="1"/>
  <c r="AN104" i="75" s="1"/>
  <c r="AZ104" i="75"/>
  <c r="BA104" i="75"/>
  <c r="D105" i="75"/>
  <c r="H105" i="75"/>
  <c r="I105" i="75"/>
  <c r="K105" i="75"/>
  <c r="M105" i="75"/>
  <c r="N105" i="75"/>
  <c r="O105" i="75"/>
  <c r="Q105" i="75"/>
  <c r="R105" i="75"/>
  <c r="S105" i="75"/>
  <c r="T105" i="75"/>
  <c r="U105" i="75"/>
  <c r="AZ105" i="75"/>
  <c r="BA105" i="75"/>
  <c r="C106" i="75"/>
  <c r="D106" i="75"/>
  <c r="F106" i="75"/>
  <c r="P106" i="75"/>
  <c r="H106" i="75"/>
  <c r="I106" i="75"/>
  <c r="K106" i="75"/>
  <c r="M106" i="75"/>
  <c r="N106" i="75"/>
  <c r="O106" i="75"/>
  <c r="Q106" i="75"/>
  <c r="R106" i="75"/>
  <c r="S106" i="75"/>
  <c r="T106" i="75"/>
  <c r="U106" i="75"/>
  <c r="AG106" i="75"/>
  <c r="AZ106" i="75"/>
  <c r="BA106" i="75"/>
  <c r="C107" i="75"/>
  <c r="D107" i="75"/>
  <c r="G107" i="75"/>
  <c r="H107" i="75"/>
  <c r="I107" i="75"/>
  <c r="K107" i="75"/>
  <c r="M107" i="75"/>
  <c r="N107" i="75"/>
  <c r="O107" i="75"/>
  <c r="Q107" i="75"/>
  <c r="R107" i="75"/>
  <c r="S107" i="75"/>
  <c r="T107" i="75"/>
  <c r="U107" i="75"/>
  <c r="AF107" i="75" s="1"/>
  <c r="AN107" i="75" s="1"/>
  <c r="AZ107" i="75"/>
  <c r="BA107" i="75"/>
  <c r="C108" i="75"/>
  <c r="D108" i="75"/>
  <c r="F108" i="75"/>
  <c r="P108" i="75" s="1"/>
  <c r="H108" i="75"/>
  <c r="I108" i="75"/>
  <c r="K108" i="75"/>
  <c r="M108" i="75"/>
  <c r="N108" i="75"/>
  <c r="O108" i="75"/>
  <c r="Q108" i="75"/>
  <c r="R108" i="75"/>
  <c r="S108" i="75"/>
  <c r="T108" i="75"/>
  <c r="U108" i="75"/>
  <c r="AF108" i="75" s="1"/>
  <c r="AN108" i="75" s="1"/>
  <c r="AS108" i="75" s="1"/>
  <c r="AU108" i="75" s="1"/>
  <c r="G109" i="5" s="1"/>
  <c r="AG108" i="75"/>
  <c r="AZ108" i="75"/>
  <c r="BA108" i="75"/>
  <c r="C109" i="75"/>
  <c r="D109" i="75"/>
  <c r="F109" i="75"/>
  <c r="P109" i="75" s="1"/>
  <c r="Y109" i="75" s="1"/>
  <c r="H109" i="75"/>
  <c r="K109" i="75"/>
  <c r="M109" i="75"/>
  <c r="N109" i="75"/>
  <c r="O109" i="75"/>
  <c r="Q109" i="75"/>
  <c r="R109" i="75"/>
  <c r="S109" i="75"/>
  <c r="T109" i="75"/>
  <c r="U109" i="75"/>
  <c r="AF109" i="75" s="1"/>
  <c r="AN109" i="75" s="1"/>
  <c r="AZ109" i="75"/>
  <c r="BA109" i="75"/>
  <c r="C110" i="75"/>
  <c r="D110" i="75"/>
  <c r="H110" i="75"/>
  <c r="I110" i="75"/>
  <c r="K110" i="75"/>
  <c r="M110" i="75"/>
  <c r="N110" i="75"/>
  <c r="O110" i="75"/>
  <c r="Q110" i="75"/>
  <c r="R110" i="75"/>
  <c r="S110" i="75"/>
  <c r="T110" i="75"/>
  <c r="AD110" i="75" s="1"/>
  <c r="U110" i="75"/>
  <c r="AZ110" i="75"/>
  <c r="BA110" i="75"/>
  <c r="C111" i="75"/>
  <c r="D111" i="75"/>
  <c r="F111" i="75"/>
  <c r="P111" i="75" s="1"/>
  <c r="H111" i="75"/>
  <c r="I111" i="75"/>
  <c r="K111" i="75"/>
  <c r="M111" i="75"/>
  <c r="N111" i="75"/>
  <c r="O111" i="75"/>
  <c r="Q111" i="75"/>
  <c r="R111" i="75"/>
  <c r="S111" i="75"/>
  <c r="T111" i="75"/>
  <c r="U111" i="75"/>
  <c r="AZ111" i="75"/>
  <c r="BA111" i="75"/>
  <c r="H112" i="75"/>
  <c r="I112" i="75"/>
  <c r="K112" i="75"/>
  <c r="M112" i="75"/>
  <c r="N112" i="75"/>
  <c r="O112" i="75"/>
  <c r="Q112" i="75"/>
  <c r="R112" i="75"/>
  <c r="S112" i="75"/>
  <c r="T112" i="75"/>
  <c r="U112" i="75"/>
  <c r="AZ112" i="75"/>
  <c r="BA112" i="75"/>
  <c r="D113" i="75"/>
  <c r="F113" i="75"/>
  <c r="P113" i="75" s="1"/>
  <c r="H113" i="75"/>
  <c r="I113" i="75"/>
  <c r="K113" i="75"/>
  <c r="M113" i="75"/>
  <c r="N113" i="75"/>
  <c r="O113" i="75"/>
  <c r="Q113" i="75"/>
  <c r="R113" i="75"/>
  <c r="S113" i="75"/>
  <c r="T113" i="75"/>
  <c r="U113" i="75"/>
  <c r="AZ113" i="75"/>
  <c r="BA113" i="75"/>
  <c r="D114" i="75"/>
  <c r="G114" i="75"/>
  <c r="H114" i="75"/>
  <c r="I114" i="75"/>
  <c r="K114" i="75"/>
  <c r="M114" i="75"/>
  <c r="N114" i="75"/>
  <c r="O114" i="75"/>
  <c r="Q114" i="75"/>
  <c r="Z114" i="75" s="1"/>
  <c r="R114" i="75"/>
  <c r="S114" i="75"/>
  <c r="T114" i="75"/>
  <c r="U114" i="75"/>
  <c r="AZ114" i="75"/>
  <c r="BA114" i="75"/>
  <c r="G115" i="75"/>
  <c r="H115" i="75"/>
  <c r="I115" i="75"/>
  <c r="K115" i="75"/>
  <c r="M115" i="75"/>
  <c r="N115" i="75"/>
  <c r="O115" i="75"/>
  <c r="Q115" i="75"/>
  <c r="R115" i="75"/>
  <c r="S115" i="75"/>
  <c r="T115" i="75"/>
  <c r="U115" i="75"/>
  <c r="AF115" i="75" s="1"/>
  <c r="AN115" i="75" s="1"/>
  <c r="AZ115" i="75"/>
  <c r="BA115" i="75"/>
  <c r="D116" i="75"/>
  <c r="H116" i="75"/>
  <c r="I116" i="75"/>
  <c r="K116" i="75"/>
  <c r="M116" i="75"/>
  <c r="N116" i="75"/>
  <c r="O116" i="75"/>
  <c r="Q116" i="75"/>
  <c r="R116" i="75"/>
  <c r="S116" i="75"/>
  <c r="T116" i="75"/>
  <c r="U116" i="75"/>
  <c r="AG116" i="75"/>
  <c r="AZ116" i="75"/>
  <c r="BA116" i="75"/>
  <c r="D117" i="75"/>
  <c r="H117" i="75"/>
  <c r="I117" i="75"/>
  <c r="K117" i="75"/>
  <c r="M117" i="75"/>
  <c r="N117" i="75"/>
  <c r="O117" i="75"/>
  <c r="Q117" i="75"/>
  <c r="R117" i="75"/>
  <c r="S117" i="75"/>
  <c r="T117" i="75"/>
  <c r="U117" i="75"/>
  <c r="AZ117" i="75"/>
  <c r="BA117" i="75"/>
  <c r="D118" i="75"/>
  <c r="H118" i="75"/>
  <c r="I118" i="75"/>
  <c r="K118" i="75"/>
  <c r="M118" i="75"/>
  <c r="N118" i="75"/>
  <c r="O118" i="75"/>
  <c r="Q118" i="75"/>
  <c r="R118" i="75"/>
  <c r="S118" i="75"/>
  <c r="T118" i="75"/>
  <c r="U118" i="75"/>
  <c r="AZ118" i="75"/>
  <c r="BA118" i="75"/>
  <c r="H119" i="75"/>
  <c r="I119" i="75"/>
  <c r="K119" i="75"/>
  <c r="M119" i="75"/>
  <c r="N119" i="75"/>
  <c r="O119" i="75"/>
  <c r="Q119" i="75"/>
  <c r="R119" i="75"/>
  <c r="S119" i="75"/>
  <c r="T119" i="75"/>
  <c r="U119" i="75"/>
  <c r="AF119" i="75" s="1"/>
  <c r="AN119" i="75" s="1"/>
  <c r="AS119" i="75" s="1"/>
  <c r="AU119" i="75" s="1"/>
  <c r="AG119" i="75"/>
  <c r="AZ119" i="75"/>
  <c r="BA119" i="75"/>
  <c r="C120" i="75"/>
  <c r="D120" i="75"/>
  <c r="G120" i="75"/>
  <c r="H120" i="75"/>
  <c r="I120" i="75"/>
  <c r="K120" i="75"/>
  <c r="M120" i="75"/>
  <c r="N120" i="75"/>
  <c r="O120" i="75"/>
  <c r="Q120" i="75"/>
  <c r="R120" i="75"/>
  <c r="S120" i="75"/>
  <c r="T120" i="75"/>
  <c r="U120" i="75"/>
  <c r="AZ120" i="75"/>
  <c r="BA120" i="75"/>
  <c r="C121" i="75"/>
  <c r="D121" i="75"/>
  <c r="F121" i="75"/>
  <c r="P121" i="75" s="1"/>
  <c r="Y121" i="75" s="1"/>
  <c r="AP121" i="75" s="1"/>
  <c r="H121" i="75"/>
  <c r="I121" i="75"/>
  <c r="K121" i="75"/>
  <c r="M121" i="75"/>
  <c r="N121" i="75"/>
  <c r="O121" i="75"/>
  <c r="Q121" i="75"/>
  <c r="R121" i="75"/>
  <c r="S121" i="75"/>
  <c r="T121" i="75"/>
  <c r="U121" i="75"/>
  <c r="AG121" i="75"/>
  <c r="AZ121" i="75"/>
  <c r="BA121" i="75"/>
  <c r="G122" i="75"/>
  <c r="H122" i="75"/>
  <c r="I122" i="75"/>
  <c r="K122" i="75"/>
  <c r="M122" i="75"/>
  <c r="N122" i="75"/>
  <c r="O122" i="75"/>
  <c r="Q122" i="75"/>
  <c r="R122" i="75"/>
  <c r="S122" i="75"/>
  <c r="T122" i="75"/>
  <c r="U122" i="75"/>
  <c r="AF122" i="75" s="1"/>
  <c r="AN122" i="75" s="1"/>
  <c r="AZ122" i="75"/>
  <c r="BA122" i="75"/>
  <c r="D123" i="75"/>
  <c r="G123" i="75"/>
  <c r="H123" i="75"/>
  <c r="I123" i="75"/>
  <c r="K123" i="75"/>
  <c r="M123" i="75"/>
  <c r="N123" i="75"/>
  <c r="O123" i="75"/>
  <c r="Q123" i="75"/>
  <c r="R123" i="75"/>
  <c r="S123" i="75"/>
  <c r="T123" i="75"/>
  <c r="AD123" i="75" s="1"/>
  <c r="U123" i="75"/>
  <c r="AG123" i="75"/>
  <c r="AZ123" i="75"/>
  <c r="BA123" i="75"/>
  <c r="H124" i="75"/>
  <c r="I124" i="75"/>
  <c r="K124" i="75"/>
  <c r="M124" i="75"/>
  <c r="N124" i="75"/>
  <c r="O124" i="75"/>
  <c r="Q124" i="75"/>
  <c r="R124" i="75"/>
  <c r="S124" i="75"/>
  <c r="T124" i="75"/>
  <c r="U124" i="75"/>
  <c r="AZ124" i="75"/>
  <c r="BA124" i="75"/>
  <c r="H125" i="75"/>
  <c r="I125" i="75"/>
  <c r="K125" i="75"/>
  <c r="M125" i="75"/>
  <c r="N125" i="75"/>
  <c r="O125" i="75"/>
  <c r="Q125" i="75"/>
  <c r="R125" i="75"/>
  <c r="S125" i="75"/>
  <c r="T125" i="75"/>
  <c r="U125" i="75"/>
  <c r="AZ125" i="75"/>
  <c r="BA125" i="75"/>
  <c r="C126" i="75"/>
  <c r="D126" i="75"/>
  <c r="G126" i="75"/>
  <c r="H126" i="75"/>
  <c r="I126" i="75"/>
  <c r="K126" i="75"/>
  <c r="M126" i="75"/>
  <c r="N126" i="75"/>
  <c r="O126" i="75"/>
  <c r="Q126" i="75"/>
  <c r="R126" i="75"/>
  <c r="S126" i="75"/>
  <c r="T126" i="75"/>
  <c r="U126" i="75"/>
  <c r="AZ126" i="75"/>
  <c r="BA126" i="75"/>
  <c r="C127" i="75"/>
  <c r="D127" i="75"/>
  <c r="G127" i="75"/>
  <c r="H127" i="75"/>
  <c r="I127" i="75"/>
  <c r="K127" i="75"/>
  <c r="M127" i="75"/>
  <c r="N127" i="75"/>
  <c r="O127" i="75"/>
  <c r="Q127" i="75"/>
  <c r="Z127" i="75" s="1"/>
  <c r="AQ127" i="75" s="1"/>
  <c r="E128" i="5" s="1"/>
  <c r="R127" i="75"/>
  <c r="S127" i="75"/>
  <c r="T127" i="75"/>
  <c r="U127" i="75"/>
  <c r="AG127" i="75"/>
  <c r="AZ127" i="75"/>
  <c r="BA127" i="75"/>
  <c r="D128" i="75"/>
  <c r="F128" i="75"/>
  <c r="P128" i="75" s="1"/>
  <c r="G128" i="75"/>
  <c r="H128" i="75"/>
  <c r="I128" i="75"/>
  <c r="K128" i="75"/>
  <c r="M128" i="75"/>
  <c r="N128" i="75"/>
  <c r="O128" i="75"/>
  <c r="Q128" i="75"/>
  <c r="R128" i="75"/>
  <c r="S128" i="75"/>
  <c r="T128" i="75"/>
  <c r="U128" i="75"/>
  <c r="AG128" i="75"/>
  <c r="AZ128" i="75"/>
  <c r="BA128" i="75"/>
  <c r="H129" i="75"/>
  <c r="I129" i="75"/>
  <c r="K129" i="75"/>
  <c r="M129" i="75"/>
  <c r="N129" i="75"/>
  <c r="O129" i="75"/>
  <c r="Q129" i="75"/>
  <c r="R129" i="75"/>
  <c r="S129" i="75"/>
  <c r="T129" i="75"/>
  <c r="U129" i="75"/>
  <c r="AG129" i="75"/>
  <c r="AZ129" i="75"/>
  <c r="BA129" i="75"/>
  <c r="H130" i="75"/>
  <c r="I130" i="75"/>
  <c r="K130" i="75"/>
  <c r="M130" i="75"/>
  <c r="N130" i="75"/>
  <c r="O130" i="75"/>
  <c r="Q130" i="75"/>
  <c r="R130" i="75"/>
  <c r="S130" i="75"/>
  <c r="T130" i="75"/>
  <c r="AD130" i="75" s="1"/>
  <c r="AM130" i="75" s="1"/>
  <c r="U130" i="75"/>
  <c r="AZ130" i="75"/>
  <c r="BA130" i="75"/>
  <c r="D131" i="75"/>
  <c r="F131" i="75"/>
  <c r="P131" i="75" s="1"/>
  <c r="H131" i="75"/>
  <c r="I131" i="75"/>
  <c r="K131" i="75"/>
  <c r="M131" i="75"/>
  <c r="N131" i="75"/>
  <c r="O131" i="75"/>
  <c r="Q131" i="75"/>
  <c r="R131" i="75"/>
  <c r="S131" i="75"/>
  <c r="T131" i="75"/>
  <c r="U131" i="75"/>
  <c r="AG131" i="75"/>
  <c r="AZ131" i="75"/>
  <c r="BA131" i="75"/>
  <c r="D132" i="75"/>
  <c r="H132" i="75"/>
  <c r="I132" i="75"/>
  <c r="K132" i="75"/>
  <c r="M132" i="75"/>
  <c r="N132" i="75"/>
  <c r="O132" i="75"/>
  <c r="Q132" i="75"/>
  <c r="R132" i="75"/>
  <c r="S132" i="75"/>
  <c r="T132" i="75"/>
  <c r="U132" i="75"/>
  <c r="AG132" i="75"/>
  <c r="AZ132" i="75"/>
  <c r="BA132" i="75"/>
  <c r="H133" i="75"/>
  <c r="I133" i="75"/>
  <c r="K133" i="75"/>
  <c r="M133" i="75"/>
  <c r="N133" i="75"/>
  <c r="O133" i="75"/>
  <c r="Q133" i="75"/>
  <c r="R133" i="75"/>
  <c r="S133" i="75"/>
  <c r="T133" i="75"/>
  <c r="AD133" i="75" s="1"/>
  <c r="U133" i="75"/>
  <c r="AZ133" i="75"/>
  <c r="BA133" i="75"/>
  <c r="H134" i="75"/>
  <c r="I134" i="75"/>
  <c r="K134" i="75"/>
  <c r="M134" i="75"/>
  <c r="N134" i="75"/>
  <c r="O134" i="75"/>
  <c r="Q134" i="75"/>
  <c r="R134" i="75"/>
  <c r="S134" i="75"/>
  <c r="T134" i="75"/>
  <c r="U134" i="75"/>
  <c r="AF134" i="75" s="1"/>
  <c r="AN134" i="75" s="1"/>
  <c r="AZ134" i="75"/>
  <c r="BA134" i="75"/>
  <c r="C135" i="75"/>
  <c r="D135" i="75"/>
  <c r="G135" i="75"/>
  <c r="H135" i="75"/>
  <c r="I135" i="75"/>
  <c r="K135" i="75"/>
  <c r="M135" i="75"/>
  <c r="N135" i="75"/>
  <c r="O135" i="75"/>
  <c r="Q135" i="75"/>
  <c r="R135" i="75"/>
  <c r="S135" i="75"/>
  <c r="T135" i="75"/>
  <c r="U135" i="75"/>
  <c r="AF135" i="75" s="1"/>
  <c r="AN135" i="75" s="1"/>
  <c r="AZ135" i="75"/>
  <c r="BA135" i="75"/>
  <c r="H136" i="75"/>
  <c r="I136" i="75"/>
  <c r="K136" i="75"/>
  <c r="M136" i="75"/>
  <c r="N136" i="75"/>
  <c r="O136" i="75"/>
  <c r="Q136" i="75"/>
  <c r="R136" i="75"/>
  <c r="S136" i="75"/>
  <c r="T136" i="75"/>
  <c r="U136" i="75"/>
  <c r="AZ136" i="75"/>
  <c r="BA136" i="75"/>
  <c r="H137" i="75"/>
  <c r="I137" i="75"/>
  <c r="K137" i="75"/>
  <c r="M137" i="75"/>
  <c r="N137" i="75"/>
  <c r="O137" i="75"/>
  <c r="Q137" i="75"/>
  <c r="R137" i="75"/>
  <c r="S137" i="75"/>
  <c r="T137" i="75"/>
  <c r="U137" i="75"/>
  <c r="AZ137" i="75"/>
  <c r="BA137" i="75"/>
  <c r="D138" i="75"/>
  <c r="G138" i="75"/>
  <c r="H138" i="75"/>
  <c r="I138" i="75"/>
  <c r="K138" i="75"/>
  <c r="M138" i="75"/>
  <c r="N138" i="75"/>
  <c r="O138" i="75"/>
  <c r="Q138" i="75"/>
  <c r="R138" i="75"/>
  <c r="S138" i="75"/>
  <c r="T138" i="75"/>
  <c r="U138" i="75"/>
  <c r="AG138" i="75"/>
  <c r="AZ138" i="75"/>
  <c r="BA138" i="75"/>
  <c r="D139" i="75"/>
  <c r="H139" i="75"/>
  <c r="I139" i="75"/>
  <c r="K139" i="75"/>
  <c r="M139" i="75"/>
  <c r="N139" i="75"/>
  <c r="O139" i="75"/>
  <c r="Q139" i="75"/>
  <c r="R139" i="75"/>
  <c r="S139" i="75"/>
  <c r="T139" i="75"/>
  <c r="U139" i="75"/>
  <c r="AF139" i="75" s="1"/>
  <c r="AN139" i="75" s="1"/>
  <c r="AZ139" i="75"/>
  <c r="BA139" i="75"/>
  <c r="D140" i="75"/>
  <c r="G140" i="75"/>
  <c r="H140" i="75"/>
  <c r="H89" i="75"/>
  <c r="I140" i="75"/>
  <c r="I109" i="75"/>
  <c r="K140" i="75"/>
  <c r="M140" i="75"/>
  <c r="N140" i="75"/>
  <c r="O140" i="75"/>
  <c r="Q140" i="75"/>
  <c r="R140" i="75"/>
  <c r="S140" i="75"/>
  <c r="T140" i="75"/>
  <c r="U140" i="75"/>
  <c r="AG140" i="75"/>
  <c r="AZ140" i="75"/>
  <c r="BA140" i="75"/>
  <c r="G141" i="75"/>
  <c r="H141" i="75"/>
  <c r="I141" i="75"/>
  <c r="K141" i="75"/>
  <c r="M141" i="75"/>
  <c r="N141" i="75"/>
  <c r="O141" i="75"/>
  <c r="Q141" i="75"/>
  <c r="R141" i="75"/>
  <c r="S141" i="75"/>
  <c r="T141" i="75"/>
  <c r="U141" i="75"/>
  <c r="AF141" i="75" s="1"/>
  <c r="AN141" i="75" s="1"/>
  <c r="AZ141" i="75"/>
  <c r="BA141" i="75"/>
  <c r="H142" i="75"/>
  <c r="I142" i="75"/>
  <c r="K142" i="75"/>
  <c r="M142" i="75"/>
  <c r="N142" i="75"/>
  <c r="O142" i="75"/>
  <c r="Q142" i="75"/>
  <c r="R142" i="75"/>
  <c r="S142" i="75"/>
  <c r="T142" i="75"/>
  <c r="U142" i="75"/>
  <c r="AZ142" i="75"/>
  <c r="BA142" i="75"/>
  <c r="D143" i="75"/>
  <c r="G143" i="75"/>
  <c r="H143" i="75"/>
  <c r="I143" i="75"/>
  <c r="K143" i="75"/>
  <c r="M143" i="75"/>
  <c r="N143" i="75"/>
  <c r="O143" i="75"/>
  <c r="Q143" i="75"/>
  <c r="R143" i="75"/>
  <c r="S143" i="75"/>
  <c r="T143" i="75"/>
  <c r="U143" i="75"/>
  <c r="AZ143" i="75"/>
  <c r="BA143" i="75"/>
  <c r="BB143" i="75" s="1"/>
  <c r="C144" i="75"/>
  <c r="D144" i="75"/>
  <c r="F144" i="75"/>
  <c r="P144" i="75" s="1"/>
  <c r="Y144" i="75" s="1"/>
  <c r="AP144" i="75" s="1"/>
  <c r="G144" i="75"/>
  <c r="H144" i="75"/>
  <c r="I144" i="75"/>
  <c r="K144" i="75"/>
  <c r="M144" i="75"/>
  <c r="N144" i="75"/>
  <c r="O144" i="75"/>
  <c r="Q144" i="75"/>
  <c r="Z144" i="75" s="1"/>
  <c r="R144" i="75"/>
  <c r="S144" i="75"/>
  <c r="T144" i="75"/>
  <c r="U144" i="75"/>
  <c r="AG144" i="75"/>
  <c r="AZ144" i="75"/>
  <c r="BA144" i="75"/>
  <c r="D145" i="75"/>
  <c r="F145" i="75"/>
  <c r="P145" i="75" s="1"/>
  <c r="G145" i="75"/>
  <c r="H145" i="75"/>
  <c r="I145" i="75"/>
  <c r="K145" i="75"/>
  <c r="M145" i="75"/>
  <c r="N145" i="75"/>
  <c r="O145" i="75"/>
  <c r="Q145" i="75"/>
  <c r="R145" i="75"/>
  <c r="S145" i="75"/>
  <c r="T145" i="75"/>
  <c r="U145" i="75"/>
  <c r="AZ145" i="75"/>
  <c r="BA145" i="75"/>
  <c r="D146" i="75"/>
  <c r="F146" i="75"/>
  <c r="P146" i="75" s="1"/>
  <c r="G146" i="75"/>
  <c r="H146" i="75"/>
  <c r="I146" i="75"/>
  <c r="K146" i="75"/>
  <c r="M146" i="75"/>
  <c r="N146" i="75"/>
  <c r="O146" i="75"/>
  <c r="Q146" i="75"/>
  <c r="R146" i="75"/>
  <c r="S146" i="75"/>
  <c r="T146" i="75"/>
  <c r="U146" i="75"/>
  <c r="AZ146" i="75"/>
  <c r="BA146" i="75"/>
  <c r="C147" i="75"/>
  <c r="D147" i="75"/>
  <c r="F147" i="75"/>
  <c r="P147" i="75" s="1"/>
  <c r="H147" i="75"/>
  <c r="I147" i="75"/>
  <c r="K147" i="75"/>
  <c r="M147" i="75"/>
  <c r="N147" i="75"/>
  <c r="O147" i="75"/>
  <c r="Q147" i="75"/>
  <c r="R147" i="75"/>
  <c r="S147" i="75"/>
  <c r="T147" i="75"/>
  <c r="U147" i="75"/>
  <c r="AZ147" i="75"/>
  <c r="BA147" i="75"/>
  <c r="C148" i="75"/>
  <c r="D148" i="75"/>
  <c r="F148" i="75"/>
  <c r="P148" i="75" s="1"/>
  <c r="G148" i="75"/>
  <c r="H148" i="75"/>
  <c r="I148" i="75"/>
  <c r="K148" i="75"/>
  <c r="M148" i="75"/>
  <c r="N148" i="75"/>
  <c r="O148" i="75"/>
  <c r="Q148" i="75"/>
  <c r="R148" i="75"/>
  <c r="S148" i="75"/>
  <c r="T148" i="75"/>
  <c r="U148" i="75"/>
  <c r="AG148" i="75"/>
  <c r="AZ148" i="75"/>
  <c r="BA148" i="75"/>
  <c r="D149" i="75"/>
  <c r="G149" i="75"/>
  <c r="H149" i="75"/>
  <c r="I149" i="75"/>
  <c r="K149" i="75"/>
  <c r="M149" i="75"/>
  <c r="N149" i="75"/>
  <c r="O149" i="75"/>
  <c r="Q149" i="75"/>
  <c r="R149" i="75"/>
  <c r="S149" i="75"/>
  <c r="T149" i="75"/>
  <c r="U149" i="75"/>
  <c r="AG149" i="75"/>
  <c r="AZ149" i="75"/>
  <c r="BA149" i="75"/>
  <c r="C150" i="75"/>
  <c r="D150" i="75"/>
  <c r="H150" i="75"/>
  <c r="I150" i="75"/>
  <c r="K150" i="75"/>
  <c r="M150" i="75"/>
  <c r="N150" i="75"/>
  <c r="O150" i="75"/>
  <c r="Q150" i="75"/>
  <c r="R150" i="75"/>
  <c r="S150" i="75"/>
  <c r="T150" i="75"/>
  <c r="U150" i="75"/>
  <c r="AZ150" i="75"/>
  <c r="BA150" i="75"/>
  <c r="D151" i="75"/>
  <c r="G151" i="75"/>
  <c r="H151" i="75"/>
  <c r="I151" i="75"/>
  <c r="K151" i="75"/>
  <c r="M151" i="75"/>
  <c r="N151" i="75"/>
  <c r="O151" i="75"/>
  <c r="Q151" i="75"/>
  <c r="R151" i="75"/>
  <c r="S151" i="75"/>
  <c r="T151" i="75"/>
  <c r="U151" i="75"/>
  <c r="AG151" i="75"/>
  <c r="AZ151" i="75"/>
  <c r="BA151" i="75"/>
  <c r="C152" i="75"/>
  <c r="D152" i="75"/>
  <c r="F152" i="75"/>
  <c r="P152" i="75"/>
  <c r="Y152" i="75" s="1"/>
  <c r="AP152" i="75" s="1"/>
  <c r="D153" i="5" s="1"/>
  <c r="H152" i="75"/>
  <c r="I152" i="75"/>
  <c r="K152" i="75"/>
  <c r="M152" i="75"/>
  <c r="N152" i="75"/>
  <c r="O152" i="75"/>
  <c r="Q152" i="75"/>
  <c r="R152" i="75"/>
  <c r="S152" i="75"/>
  <c r="T152" i="75"/>
  <c r="U152" i="75"/>
  <c r="AF152" i="75" s="1"/>
  <c r="AN152" i="75" s="1"/>
  <c r="AS152" i="75" s="1"/>
  <c r="AU152" i="75" s="1"/>
  <c r="G153" i="5" s="1"/>
  <c r="AG152" i="75"/>
  <c r="AZ152" i="75"/>
  <c r="BA152" i="75"/>
  <c r="C153" i="75"/>
  <c r="D153" i="75"/>
  <c r="H153" i="75"/>
  <c r="I153" i="75"/>
  <c r="K153" i="75"/>
  <c r="M153" i="75"/>
  <c r="N153" i="75"/>
  <c r="O153" i="75"/>
  <c r="Q153" i="75"/>
  <c r="R153" i="75"/>
  <c r="S153" i="75"/>
  <c r="T153" i="75"/>
  <c r="U153" i="75"/>
  <c r="AF153" i="75" s="1"/>
  <c r="AN153" i="75" s="1"/>
  <c r="AS153" i="75" s="1"/>
  <c r="AU153" i="75" s="1"/>
  <c r="G154" i="5" s="1"/>
  <c r="AG153" i="75"/>
  <c r="AZ153" i="75"/>
  <c r="BA153" i="75"/>
  <c r="C154" i="75"/>
  <c r="D154" i="75"/>
  <c r="F154" i="75"/>
  <c r="P154" i="75" s="1"/>
  <c r="G154" i="75"/>
  <c r="H154" i="75"/>
  <c r="I154" i="75"/>
  <c r="K154" i="75"/>
  <c r="M154" i="75"/>
  <c r="N154" i="75"/>
  <c r="O154" i="75"/>
  <c r="Q154" i="75"/>
  <c r="R154" i="75"/>
  <c r="S154" i="75"/>
  <c r="T154" i="75"/>
  <c r="U154" i="75"/>
  <c r="AG154" i="75"/>
  <c r="AZ154" i="75"/>
  <c r="BA154" i="75"/>
  <c r="D155" i="75"/>
  <c r="G155" i="75"/>
  <c r="H155" i="75"/>
  <c r="I155" i="75"/>
  <c r="K155" i="75"/>
  <c r="M155" i="75"/>
  <c r="N155" i="75"/>
  <c r="O155" i="75"/>
  <c r="Q155" i="75"/>
  <c r="R155" i="75"/>
  <c r="S155" i="75"/>
  <c r="T155" i="75"/>
  <c r="U155" i="75"/>
  <c r="AG155" i="75"/>
  <c r="AZ155" i="75"/>
  <c r="BA155" i="75"/>
  <c r="H156" i="75"/>
  <c r="I156" i="75"/>
  <c r="K156" i="75"/>
  <c r="M156" i="75"/>
  <c r="N156" i="75"/>
  <c r="O156" i="75"/>
  <c r="Q156" i="75"/>
  <c r="R156" i="75"/>
  <c r="S156" i="75"/>
  <c r="T156" i="75"/>
  <c r="U156" i="75"/>
  <c r="AF156" i="75" s="1"/>
  <c r="AN156" i="75" s="1"/>
  <c r="AS156" i="75" s="1"/>
  <c r="AU156" i="75" s="1"/>
  <c r="G157" i="5" s="1"/>
  <c r="AG156" i="75"/>
  <c r="AZ156" i="75"/>
  <c r="BA156" i="75"/>
  <c r="F157" i="75"/>
  <c r="P157" i="75" s="1"/>
  <c r="H157" i="75"/>
  <c r="I157" i="75"/>
  <c r="K157" i="75"/>
  <c r="M157" i="75"/>
  <c r="N157" i="75"/>
  <c r="O157" i="75"/>
  <c r="Q157" i="75"/>
  <c r="R157" i="75"/>
  <c r="S157" i="75"/>
  <c r="T157" i="75"/>
  <c r="U157" i="75"/>
  <c r="AZ157" i="75"/>
  <c r="BA157" i="75"/>
  <c r="D158" i="75"/>
  <c r="H158" i="75"/>
  <c r="I158" i="75"/>
  <c r="K158" i="75"/>
  <c r="M158" i="75"/>
  <c r="N158" i="75"/>
  <c r="O158" i="75"/>
  <c r="Q158" i="75"/>
  <c r="R158" i="75"/>
  <c r="S158" i="75"/>
  <c r="T158" i="75"/>
  <c r="U158" i="75"/>
  <c r="AZ158" i="75"/>
  <c r="BA158" i="75"/>
  <c r="D159" i="75"/>
  <c r="H159" i="75"/>
  <c r="I159" i="75"/>
  <c r="K159" i="75"/>
  <c r="M159" i="75"/>
  <c r="N159" i="75"/>
  <c r="O159" i="75"/>
  <c r="Q159" i="75"/>
  <c r="R159" i="75"/>
  <c r="S159" i="75"/>
  <c r="T159" i="75"/>
  <c r="U159" i="75"/>
  <c r="AZ159" i="75"/>
  <c r="BA159" i="75"/>
  <c r="D160" i="75"/>
  <c r="G160" i="75"/>
  <c r="H160" i="75"/>
  <c r="I160" i="75"/>
  <c r="K160" i="75"/>
  <c r="M160" i="75"/>
  <c r="N160" i="75"/>
  <c r="O160" i="75"/>
  <c r="Q160" i="75"/>
  <c r="R160" i="75"/>
  <c r="S160" i="75"/>
  <c r="T160" i="75"/>
  <c r="U160" i="75"/>
  <c r="AZ160" i="75"/>
  <c r="BA160" i="75"/>
  <c r="D161" i="75"/>
  <c r="H161" i="75"/>
  <c r="I161" i="75"/>
  <c r="K161" i="75"/>
  <c r="M161" i="75"/>
  <c r="N161" i="75"/>
  <c r="O161" i="75"/>
  <c r="Q161" i="75"/>
  <c r="R161" i="75"/>
  <c r="S161" i="75"/>
  <c r="T161" i="75"/>
  <c r="U161" i="75"/>
  <c r="AF161" i="75" s="1"/>
  <c r="AN161" i="75" s="1"/>
  <c r="AZ161" i="75"/>
  <c r="BA161" i="75"/>
  <c r="C162" i="75"/>
  <c r="D162" i="75"/>
  <c r="H162" i="75"/>
  <c r="I162" i="75"/>
  <c r="K162" i="75"/>
  <c r="M162" i="75"/>
  <c r="N162" i="75"/>
  <c r="O162" i="75"/>
  <c r="Q162" i="75"/>
  <c r="R162" i="75"/>
  <c r="S162" i="75"/>
  <c r="T162" i="75"/>
  <c r="U162" i="75"/>
  <c r="AZ162" i="75"/>
  <c r="BA162" i="75"/>
  <c r="C163" i="75"/>
  <c r="D163" i="75"/>
  <c r="G163" i="75"/>
  <c r="H163" i="75"/>
  <c r="I163" i="75"/>
  <c r="K163" i="75"/>
  <c r="M163" i="75"/>
  <c r="N163" i="75"/>
  <c r="O163" i="75"/>
  <c r="Q163" i="75"/>
  <c r="R163" i="75"/>
  <c r="S163" i="75"/>
  <c r="T163" i="75"/>
  <c r="U163" i="75"/>
  <c r="AZ163" i="75"/>
  <c r="BA163" i="75"/>
  <c r="C164" i="75"/>
  <c r="D164" i="75"/>
  <c r="H164" i="75"/>
  <c r="I164" i="75"/>
  <c r="K164" i="75"/>
  <c r="M164" i="75"/>
  <c r="N164" i="75"/>
  <c r="O164" i="75"/>
  <c r="Q164" i="75"/>
  <c r="R164" i="75"/>
  <c r="S164" i="75"/>
  <c r="T164" i="75"/>
  <c r="U164" i="75"/>
  <c r="AG164" i="75"/>
  <c r="AZ164" i="75"/>
  <c r="BA164" i="75"/>
  <c r="C165" i="75"/>
  <c r="D165" i="75"/>
  <c r="G165" i="75"/>
  <c r="H165" i="75"/>
  <c r="I165" i="75"/>
  <c r="K165" i="75"/>
  <c r="M165" i="75"/>
  <c r="N165" i="75"/>
  <c r="O165" i="75"/>
  <c r="Q165" i="75"/>
  <c r="R165" i="75"/>
  <c r="S165" i="75"/>
  <c r="T165" i="75"/>
  <c r="U165" i="75"/>
  <c r="AZ165" i="75"/>
  <c r="BA165" i="75"/>
  <c r="C166" i="75"/>
  <c r="D166" i="75"/>
  <c r="G166" i="75"/>
  <c r="H166" i="75"/>
  <c r="I166" i="75"/>
  <c r="K166" i="75"/>
  <c r="M166" i="75"/>
  <c r="N166" i="75"/>
  <c r="O166" i="75"/>
  <c r="Q166" i="75"/>
  <c r="R166" i="75"/>
  <c r="S166" i="75"/>
  <c r="T166" i="75"/>
  <c r="U166" i="75"/>
  <c r="AG166" i="75"/>
  <c r="AZ166" i="75"/>
  <c r="BA166" i="75"/>
  <c r="D167" i="75"/>
  <c r="G167" i="75"/>
  <c r="H167" i="75"/>
  <c r="I167" i="75"/>
  <c r="K167" i="75"/>
  <c r="M167" i="75"/>
  <c r="N167" i="75"/>
  <c r="O167" i="75"/>
  <c r="Q167" i="75"/>
  <c r="R167" i="75"/>
  <c r="S167" i="75"/>
  <c r="T167" i="75"/>
  <c r="U167" i="75"/>
  <c r="AG167" i="75"/>
  <c r="AZ167" i="75"/>
  <c r="BA167" i="75"/>
  <c r="H168" i="75"/>
  <c r="I168" i="75"/>
  <c r="K168" i="75"/>
  <c r="M168" i="75"/>
  <c r="N168" i="75"/>
  <c r="O168" i="75"/>
  <c r="Q168" i="75"/>
  <c r="R168" i="75"/>
  <c r="S168" i="75"/>
  <c r="T168" i="75"/>
  <c r="U168" i="75"/>
  <c r="AZ168" i="75"/>
  <c r="BA168" i="75"/>
  <c r="G169" i="75"/>
  <c r="H169" i="75"/>
  <c r="I169" i="75"/>
  <c r="K169" i="75"/>
  <c r="M169" i="75"/>
  <c r="N169" i="75"/>
  <c r="O169" i="75"/>
  <c r="Q169" i="75"/>
  <c r="R169" i="75"/>
  <c r="S169" i="75"/>
  <c r="T169" i="75"/>
  <c r="U169" i="75"/>
  <c r="AZ169" i="75"/>
  <c r="BA169" i="75"/>
  <c r="D170" i="75"/>
  <c r="H170" i="75"/>
  <c r="I170" i="75"/>
  <c r="K170" i="75"/>
  <c r="M170" i="75"/>
  <c r="N170" i="75"/>
  <c r="O170" i="75"/>
  <c r="Q170" i="75"/>
  <c r="R170" i="75"/>
  <c r="S170" i="75"/>
  <c r="T170" i="75"/>
  <c r="U170" i="75"/>
  <c r="AZ170" i="75"/>
  <c r="BA170" i="75"/>
  <c r="D171" i="75"/>
  <c r="H171" i="75"/>
  <c r="I171" i="75"/>
  <c r="K171" i="75"/>
  <c r="M171" i="75"/>
  <c r="N171" i="75"/>
  <c r="O171" i="75"/>
  <c r="Q171" i="75"/>
  <c r="R171" i="75"/>
  <c r="S171" i="75"/>
  <c r="T171" i="75"/>
  <c r="U171" i="75"/>
  <c r="AZ171" i="75"/>
  <c r="BA171" i="75"/>
  <c r="G172" i="75"/>
  <c r="H172" i="75"/>
  <c r="I172" i="75"/>
  <c r="K172" i="75"/>
  <c r="M172" i="75"/>
  <c r="N172" i="75"/>
  <c r="O172" i="75"/>
  <c r="Q172" i="75"/>
  <c r="R172" i="75"/>
  <c r="S172" i="75"/>
  <c r="T172" i="75"/>
  <c r="U172" i="75"/>
  <c r="AZ172" i="75"/>
  <c r="BA172" i="75"/>
  <c r="D173" i="75"/>
  <c r="H173" i="75"/>
  <c r="I173" i="75"/>
  <c r="K173" i="75"/>
  <c r="M173" i="75"/>
  <c r="N173" i="75"/>
  <c r="O173" i="75"/>
  <c r="Q173" i="75"/>
  <c r="R173" i="75"/>
  <c r="S173" i="75"/>
  <c r="T173" i="75"/>
  <c r="U173" i="75"/>
  <c r="AZ173" i="75"/>
  <c r="BA173" i="75"/>
  <c r="C174" i="75"/>
  <c r="D174" i="75"/>
  <c r="G174" i="75"/>
  <c r="H174" i="75"/>
  <c r="I174" i="75"/>
  <c r="K174" i="75"/>
  <c r="M174" i="75"/>
  <c r="N174" i="75"/>
  <c r="O174" i="75"/>
  <c r="Q174" i="75"/>
  <c r="R174" i="75"/>
  <c r="S174" i="75"/>
  <c r="T174" i="75"/>
  <c r="U174" i="75"/>
  <c r="AZ174" i="75"/>
  <c r="BA174" i="75"/>
  <c r="C175" i="75"/>
  <c r="D175" i="75"/>
  <c r="F175" i="75"/>
  <c r="P175" i="75" s="1"/>
  <c r="H175" i="75"/>
  <c r="I175" i="75"/>
  <c r="K175" i="75"/>
  <c r="M175" i="75"/>
  <c r="N175" i="75"/>
  <c r="O175" i="75"/>
  <c r="Q175" i="75"/>
  <c r="R175" i="75"/>
  <c r="S175" i="75"/>
  <c r="T175" i="75"/>
  <c r="U175" i="75"/>
  <c r="AZ175" i="75"/>
  <c r="BA175" i="75"/>
  <c r="G176" i="75"/>
  <c r="H176" i="75"/>
  <c r="I176" i="75"/>
  <c r="K176" i="75"/>
  <c r="M176" i="75"/>
  <c r="N176" i="75"/>
  <c r="O176" i="75"/>
  <c r="Q176" i="75"/>
  <c r="Z176" i="75" s="1"/>
  <c r="R176" i="75"/>
  <c r="S176" i="75"/>
  <c r="T176" i="75"/>
  <c r="U176" i="75"/>
  <c r="AZ176" i="75"/>
  <c r="BA176" i="75"/>
  <c r="D177" i="75"/>
  <c r="H177" i="75"/>
  <c r="I177" i="75"/>
  <c r="K177" i="75"/>
  <c r="M177" i="75"/>
  <c r="N177" i="75"/>
  <c r="O177" i="75"/>
  <c r="Q177" i="75"/>
  <c r="R177" i="75"/>
  <c r="S177" i="75"/>
  <c r="T177" i="75"/>
  <c r="U177" i="75"/>
  <c r="AZ177" i="75"/>
  <c r="BA177" i="75"/>
  <c r="H178" i="75"/>
  <c r="I178" i="75"/>
  <c r="K178" i="75"/>
  <c r="M178" i="75"/>
  <c r="N178" i="75"/>
  <c r="O178" i="75"/>
  <c r="Q178" i="75"/>
  <c r="R178" i="75"/>
  <c r="S178" i="75"/>
  <c r="T178" i="75"/>
  <c r="U178" i="75"/>
  <c r="AG178" i="75"/>
  <c r="AZ178" i="75"/>
  <c r="BA178" i="75"/>
  <c r="G179" i="75"/>
  <c r="H179" i="75"/>
  <c r="I179" i="75"/>
  <c r="K179" i="75"/>
  <c r="M179" i="75"/>
  <c r="N179" i="75"/>
  <c r="O179" i="75"/>
  <c r="Q179" i="75"/>
  <c r="R179" i="75"/>
  <c r="S179" i="75"/>
  <c r="T179" i="75"/>
  <c r="U179" i="75"/>
  <c r="AG179" i="75"/>
  <c r="AZ179" i="75"/>
  <c r="BA179" i="75"/>
  <c r="C180" i="75"/>
  <c r="D180" i="75"/>
  <c r="F180" i="75"/>
  <c r="P180" i="75" s="1"/>
  <c r="Y180" i="75" s="1"/>
  <c r="AP180" i="75" s="1"/>
  <c r="H180" i="75"/>
  <c r="I180" i="75"/>
  <c r="K180" i="75"/>
  <c r="M180" i="75"/>
  <c r="N180" i="75"/>
  <c r="O180" i="75"/>
  <c r="Q180" i="75"/>
  <c r="R180" i="75"/>
  <c r="S180" i="75"/>
  <c r="T180" i="75"/>
  <c r="U180" i="75"/>
  <c r="AZ180" i="75"/>
  <c r="BA180" i="75"/>
  <c r="D181" i="75"/>
  <c r="G181" i="75"/>
  <c r="H181" i="75"/>
  <c r="I181" i="75"/>
  <c r="K181" i="75"/>
  <c r="M181" i="75"/>
  <c r="N181" i="75"/>
  <c r="O181" i="75"/>
  <c r="Q181" i="75"/>
  <c r="R181" i="75"/>
  <c r="S181" i="75"/>
  <c r="T181" i="75"/>
  <c r="U181" i="75"/>
  <c r="AZ181" i="75"/>
  <c r="BA181" i="75"/>
  <c r="D182" i="75"/>
  <c r="G182" i="75"/>
  <c r="H182" i="75"/>
  <c r="I182" i="75"/>
  <c r="K182" i="75"/>
  <c r="M182" i="75"/>
  <c r="N182" i="75"/>
  <c r="O182" i="75"/>
  <c r="Q182" i="75"/>
  <c r="R182" i="75"/>
  <c r="S182" i="75"/>
  <c r="T182" i="75"/>
  <c r="U182" i="75"/>
  <c r="AZ182" i="75"/>
  <c r="BA182" i="75"/>
  <c r="H183" i="75"/>
  <c r="I183" i="75"/>
  <c r="K183" i="75"/>
  <c r="M183" i="75"/>
  <c r="N183" i="75"/>
  <c r="O183" i="75"/>
  <c r="Q183" i="75"/>
  <c r="R183" i="75"/>
  <c r="S183" i="75"/>
  <c r="T183" i="75"/>
  <c r="U183" i="75"/>
  <c r="AG183" i="75"/>
  <c r="AZ183" i="75"/>
  <c r="BA183" i="75"/>
  <c r="C184" i="75"/>
  <c r="D184" i="75"/>
  <c r="H184" i="75"/>
  <c r="I184" i="75"/>
  <c r="K184" i="75"/>
  <c r="M184" i="75"/>
  <c r="N184" i="75"/>
  <c r="O184" i="75"/>
  <c r="Q184" i="75"/>
  <c r="R184" i="75"/>
  <c r="S184" i="75"/>
  <c r="T184" i="75"/>
  <c r="U184" i="75"/>
  <c r="AG184" i="75"/>
  <c r="AZ184" i="75"/>
  <c r="BA184" i="75"/>
  <c r="H185" i="75"/>
  <c r="I185" i="75"/>
  <c r="K185" i="75"/>
  <c r="M185" i="75"/>
  <c r="N185" i="75"/>
  <c r="O185" i="75"/>
  <c r="Q185" i="75"/>
  <c r="R185" i="75"/>
  <c r="S185" i="75"/>
  <c r="T185" i="75"/>
  <c r="U185" i="75"/>
  <c r="AZ185" i="75"/>
  <c r="BA185" i="75"/>
  <c r="C186" i="75"/>
  <c r="D186" i="75"/>
  <c r="G186" i="75"/>
  <c r="H186" i="75"/>
  <c r="I186" i="75"/>
  <c r="K186" i="75"/>
  <c r="M186" i="75"/>
  <c r="N186" i="75"/>
  <c r="O186" i="75"/>
  <c r="Q186" i="75"/>
  <c r="R186" i="75"/>
  <c r="S186" i="75"/>
  <c r="T186" i="75"/>
  <c r="U186" i="75"/>
  <c r="AZ186" i="75"/>
  <c r="BA186" i="75"/>
  <c r="BB186" i="75" s="1"/>
  <c r="G187" i="75"/>
  <c r="H187" i="75"/>
  <c r="I187" i="75"/>
  <c r="K187" i="75"/>
  <c r="M187" i="75"/>
  <c r="N187" i="75"/>
  <c r="O187" i="75"/>
  <c r="Q187" i="75"/>
  <c r="R187" i="75"/>
  <c r="S187" i="75"/>
  <c r="T187" i="75"/>
  <c r="U187" i="75"/>
  <c r="AZ187" i="75"/>
  <c r="BA187" i="75"/>
  <c r="F188" i="75"/>
  <c r="P188" i="75" s="1"/>
  <c r="H188" i="75"/>
  <c r="I188" i="75"/>
  <c r="K188" i="75"/>
  <c r="M188" i="75"/>
  <c r="N188" i="75"/>
  <c r="O188" i="75"/>
  <c r="Q188" i="75"/>
  <c r="R188" i="75"/>
  <c r="S188" i="75"/>
  <c r="T188" i="75"/>
  <c r="U188" i="75"/>
  <c r="AG188" i="75"/>
  <c r="AZ188" i="75"/>
  <c r="BA188" i="75"/>
  <c r="H189" i="75"/>
  <c r="I189" i="75"/>
  <c r="K189" i="75"/>
  <c r="M189" i="75"/>
  <c r="N189" i="75"/>
  <c r="O189" i="75"/>
  <c r="Q189" i="75"/>
  <c r="R189" i="75"/>
  <c r="S189" i="75"/>
  <c r="T189" i="75"/>
  <c r="U189" i="75"/>
  <c r="AZ189" i="75"/>
  <c r="BA189" i="75"/>
  <c r="D190" i="75"/>
  <c r="H190" i="75"/>
  <c r="I190" i="75"/>
  <c r="K190" i="75"/>
  <c r="M190" i="75"/>
  <c r="N190" i="75"/>
  <c r="O190" i="75"/>
  <c r="Q190" i="75"/>
  <c r="R190" i="75"/>
  <c r="S190" i="75"/>
  <c r="T190" i="75"/>
  <c r="U190" i="75"/>
  <c r="AZ190" i="75"/>
  <c r="BB190" i="75" s="1"/>
  <c r="BA190" i="75"/>
  <c r="C191" i="75"/>
  <c r="D191" i="75"/>
  <c r="H191" i="75"/>
  <c r="I191" i="75"/>
  <c r="K191" i="75"/>
  <c r="M191" i="75"/>
  <c r="N191" i="75"/>
  <c r="O191" i="75"/>
  <c r="Q191" i="75"/>
  <c r="R191" i="75"/>
  <c r="S191" i="75"/>
  <c r="T191" i="75"/>
  <c r="U191" i="75"/>
  <c r="AG191" i="75"/>
  <c r="AZ191" i="75"/>
  <c r="BB191" i="75" s="1"/>
  <c r="BA191" i="75"/>
  <c r="D192" i="75"/>
  <c r="G192" i="75"/>
  <c r="H192" i="75"/>
  <c r="I192" i="75"/>
  <c r="K192" i="75"/>
  <c r="M192" i="75"/>
  <c r="N192" i="75"/>
  <c r="O192" i="75"/>
  <c r="Q192" i="75"/>
  <c r="R192" i="75"/>
  <c r="S192" i="75"/>
  <c r="T192" i="75"/>
  <c r="U192" i="75"/>
  <c r="AZ192" i="75"/>
  <c r="BA192" i="75"/>
  <c r="D193" i="75"/>
  <c r="G193" i="75"/>
  <c r="H193" i="75"/>
  <c r="I193" i="75"/>
  <c r="K193" i="75"/>
  <c r="M193" i="75"/>
  <c r="N193" i="75"/>
  <c r="O193" i="75"/>
  <c r="Q193" i="75"/>
  <c r="R193" i="75"/>
  <c r="S193" i="75"/>
  <c r="T193" i="75"/>
  <c r="U193" i="75"/>
  <c r="AZ193" i="75"/>
  <c r="BA193" i="75"/>
  <c r="C4" i="3"/>
  <c r="E4" i="3" s="1"/>
  <c r="M5" i="5" s="1"/>
  <c r="D4" i="3"/>
  <c r="F4" i="3"/>
  <c r="G4" i="3"/>
  <c r="I4" i="3"/>
  <c r="J4" i="3" s="1"/>
  <c r="K4" i="3" s="1"/>
  <c r="L4" i="3"/>
  <c r="O4" i="3"/>
  <c r="Q4" i="3" s="1"/>
  <c r="R4" i="3" s="1"/>
  <c r="T4" i="3"/>
  <c r="U4" i="3"/>
  <c r="V4" i="3"/>
  <c r="X4" i="3"/>
  <c r="Y4" i="3"/>
  <c r="AA4" i="3"/>
  <c r="AB4" i="3" s="1"/>
  <c r="AC4" i="3" s="1"/>
  <c r="T5" i="5" s="1"/>
  <c r="AD4" i="3"/>
  <c r="AE4" i="3"/>
  <c r="AF4" i="3"/>
  <c r="AG4" i="3"/>
  <c r="C5" i="3"/>
  <c r="D5" i="3"/>
  <c r="F5" i="3"/>
  <c r="G5" i="3"/>
  <c r="I5" i="3"/>
  <c r="J5" i="3" s="1"/>
  <c r="K5" i="3" s="1"/>
  <c r="L5" i="3"/>
  <c r="O5" i="3"/>
  <c r="P5" i="3" s="1"/>
  <c r="T5" i="3"/>
  <c r="U5" i="3"/>
  <c r="V5" i="3"/>
  <c r="X5" i="3"/>
  <c r="Y5" i="3"/>
  <c r="AA5" i="3"/>
  <c r="AB5" i="3" s="1"/>
  <c r="AC5" i="3" s="1"/>
  <c r="T6" i="5" s="1"/>
  <c r="AD5" i="3"/>
  <c r="AE5" i="3"/>
  <c r="AF5" i="3"/>
  <c r="AG5" i="3"/>
  <c r="C6" i="3"/>
  <c r="E6" i="3" s="1"/>
  <c r="M7" i="5" s="1"/>
  <c r="D6" i="3"/>
  <c r="F6" i="3"/>
  <c r="G6" i="3"/>
  <c r="I6" i="3"/>
  <c r="J6" i="3" s="1"/>
  <c r="K6" i="3" s="1"/>
  <c r="L6" i="3"/>
  <c r="O6" i="3"/>
  <c r="P6" i="3" s="1"/>
  <c r="T6" i="3"/>
  <c r="U6" i="3"/>
  <c r="V6" i="3"/>
  <c r="X6" i="3"/>
  <c r="Y6" i="3"/>
  <c r="AA6" i="3"/>
  <c r="AB6" i="3" s="1"/>
  <c r="AC6" i="3" s="1"/>
  <c r="T7" i="5" s="1"/>
  <c r="AD6" i="3"/>
  <c r="AE6" i="3"/>
  <c r="AF6" i="3"/>
  <c r="AG6" i="3"/>
  <c r="C7" i="3"/>
  <c r="D7" i="3"/>
  <c r="F7" i="3"/>
  <c r="G7" i="3"/>
  <c r="I7" i="3"/>
  <c r="J7" i="3" s="1"/>
  <c r="K7" i="3" s="1"/>
  <c r="L7" i="3"/>
  <c r="O7" i="3"/>
  <c r="P7" i="3" s="1"/>
  <c r="T7" i="3"/>
  <c r="U7" i="3"/>
  <c r="V7" i="3"/>
  <c r="X7" i="3"/>
  <c r="Y7" i="3"/>
  <c r="AA7" i="3"/>
  <c r="AB7" i="3" s="1"/>
  <c r="AC7" i="3" s="1"/>
  <c r="T8" i="5" s="1"/>
  <c r="AD7" i="3"/>
  <c r="AE7" i="3"/>
  <c r="AF7" i="3"/>
  <c r="AG7" i="3"/>
  <c r="C8" i="3"/>
  <c r="D8" i="3"/>
  <c r="F8" i="3"/>
  <c r="G8" i="3"/>
  <c r="I8" i="3"/>
  <c r="J8" i="3" s="1"/>
  <c r="K8" i="3" s="1"/>
  <c r="L8" i="3"/>
  <c r="O8" i="3"/>
  <c r="P8" i="3" s="1"/>
  <c r="T8" i="3"/>
  <c r="U8" i="3"/>
  <c r="V8" i="3"/>
  <c r="X8" i="3"/>
  <c r="Y8" i="3"/>
  <c r="AA8" i="3"/>
  <c r="AB8" i="3" s="1"/>
  <c r="AC8" i="3" s="1"/>
  <c r="T9" i="5" s="1"/>
  <c r="AD8" i="3"/>
  <c r="AE8" i="3"/>
  <c r="AF8" i="3"/>
  <c r="AH8" i="3" s="1"/>
  <c r="AG8" i="3"/>
  <c r="C9" i="3"/>
  <c r="D9" i="3"/>
  <c r="F9" i="3"/>
  <c r="G9" i="3"/>
  <c r="I9" i="3"/>
  <c r="J9" i="3" s="1"/>
  <c r="K9" i="3" s="1"/>
  <c r="L9" i="3"/>
  <c r="O9" i="3"/>
  <c r="P9" i="3" s="1"/>
  <c r="T9" i="3"/>
  <c r="U9" i="3"/>
  <c r="V9" i="3"/>
  <c r="X9" i="3"/>
  <c r="Y9" i="3"/>
  <c r="AA9" i="3"/>
  <c r="AB9" i="3" s="1"/>
  <c r="AC9" i="3" s="1"/>
  <c r="T10" i="5" s="1"/>
  <c r="AD9" i="3"/>
  <c r="AE9" i="3"/>
  <c r="AF9" i="3"/>
  <c r="AG9" i="3"/>
  <c r="C10" i="3"/>
  <c r="D10" i="3"/>
  <c r="F10" i="3"/>
  <c r="G10" i="3"/>
  <c r="I10" i="3"/>
  <c r="J10" i="3" s="1"/>
  <c r="K10" i="3" s="1"/>
  <c r="L10" i="3"/>
  <c r="O10" i="3"/>
  <c r="Q10" i="3" s="1"/>
  <c r="R10" i="3" s="1"/>
  <c r="T10" i="3"/>
  <c r="U10" i="3"/>
  <c r="V10" i="3"/>
  <c r="X10" i="3"/>
  <c r="Y10" i="3"/>
  <c r="Z10" i="3" s="1"/>
  <c r="S11" i="5" s="1"/>
  <c r="AA10" i="3"/>
  <c r="AB10" i="3" s="1"/>
  <c r="AC10" i="3" s="1"/>
  <c r="T11" i="5" s="1"/>
  <c r="AD10" i="3"/>
  <c r="AE10" i="3"/>
  <c r="AF10" i="3"/>
  <c r="AG10" i="3"/>
  <c r="C11" i="3"/>
  <c r="D11" i="3"/>
  <c r="F11" i="3"/>
  <c r="G11" i="3"/>
  <c r="I11" i="3"/>
  <c r="J11" i="3" s="1"/>
  <c r="K11" i="3" s="1"/>
  <c r="L11" i="3"/>
  <c r="O11" i="3"/>
  <c r="P11" i="3" s="1"/>
  <c r="T11" i="3"/>
  <c r="U11" i="3"/>
  <c r="V11" i="3"/>
  <c r="X11" i="3"/>
  <c r="Y11" i="3"/>
  <c r="Z11" i="3" s="1"/>
  <c r="S12" i="5" s="1"/>
  <c r="AA11" i="3"/>
  <c r="AB11" i="3" s="1"/>
  <c r="AC11" i="3" s="1"/>
  <c r="T12" i="5" s="1"/>
  <c r="AD11" i="3"/>
  <c r="AE11" i="3"/>
  <c r="AF11" i="3"/>
  <c r="AG11" i="3"/>
  <c r="C12" i="3"/>
  <c r="D12" i="3"/>
  <c r="F12" i="3"/>
  <c r="G12" i="3"/>
  <c r="I12" i="3"/>
  <c r="J12" i="3" s="1"/>
  <c r="K12" i="3" s="1"/>
  <c r="L12" i="3"/>
  <c r="O12" i="3"/>
  <c r="P12" i="3" s="1"/>
  <c r="T12" i="3"/>
  <c r="U12" i="3"/>
  <c r="V12" i="3"/>
  <c r="X12" i="3"/>
  <c r="Y12" i="3"/>
  <c r="AA12" i="3"/>
  <c r="AB12" i="3" s="1"/>
  <c r="AC12" i="3" s="1"/>
  <c r="AD12" i="3"/>
  <c r="AE12" i="3"/>
  <c r="AF12" i="3"/>
  <c r="AH12" i="3" s="1"/>
  <c r="AG12" i="3"/>
  <c r="C13" i="3"/>
  <c r="D13" i="3"/>
  <c r="F13" i="3"/>
  <c r="G13" i="3"/>
  <c r="I13" i="3"/>
  <c r="J13" i="3" s="1"/>
  <c r="K13" i="3" s="1"/>
  <c r="L13" i="3"/>
  <c r="O13" i="3"/>
  <c r="T13" i="3"/>
  <c r="U13" i="3"/>
  <c r="V13" i="3"/>
  <c r="X13" i="3"/>
  <c r="Y13" i="3"/>
  <c r="AA13" i="3"/>
  <c r="AB13" i="3" s="1"/>
  <c r="AC13" i="3" s="1"/>
  <c r="T14" i="5" s="1"/>
  <c r="AD13" i="3"/>
  <c r="AE13" i="3"/>
  <c r="AF13" i="3"/>
  <c r="AG13" i="3"/>
  <c r="C14" i="3"/>
  <c r="E14" i="3" s="1"/>
  <c r="M15" i="5" s="1"/>
  <c r="D14" i="3"/>
  <c r="F14" i="3"/>
  <c r="G14" i="3"/>
  <c r="I14" i="3"/>
  <c r="J14" i="3" s="1"/>
  <c r="K14" i="3" s="1"/>
  <c r="L14" i="3"/>
  <c r="O14" i="3"/>
  <c r="P14" i="3" s="1"/>
  <c r="T14" i="3"/>
  <c r="U14" i="3"/>
  <c r="V14" i="3"/>
  <c r="X14" i="3"/>
  <c r="Y14" i="3"/>
  <c r="AA14" i="3"/>
  <c r="AB14" i="3" s="1"/>
  <c r="AC14" i="3" s="1"/>
  <c r="AD14" i="3"/>
  <c r="AE14" i="3"/>
  <c r="AF14" i="3"/>
  <c r="AG14" i="3"/>
  <c r="C15" i="3"/>
  <c r="D15" i="3"/>
  <c r="F15" i="3"/>
  <c r="G15" i="3"/>
  <c r="I15" i="3"/>
  <c r="J15" i="3" s="1"/>
  <c r="K15" i="3" s="1"/>
  <c r="L15" i="3"/>
  <c r="O15" i="3"/>
  <c r="P15" i="3" s="1"/>
  <c r="T15" i="3"/>
  <c r="U15" i="3"/>
  <c r="V15" i="3"/>
  <c r="X15" i="3"/>
  <c r="Y15" i="3"/>
  <c r="AA15" i="3"/>
  <c r="AB15" i="3" s="1"/>
  <c r="AC15" i="3" s="1"/>
  <c r="AD15" i="3"/>
  <c r="AE15" i="3"/>
  <c r="AF15" i="3"/>
  <c r="AG15" i="3"/>
  <c r="C16" i="3"/>
  <c r="D16" i="3"/>
  <c r="F16" i="3"/>
  <c r="G16" i="3"/>
  <c r="I16" i="3"/>
  <c r="J16" i="3" s="1"/>
  <c r="K16" i="3" s="1"/>
  <c r="L16" i="3"/>
  <c r="O16" i="3"/>
  <c r="Q16" i="3" s="1"/>
  <c r="R16" i="3" s="1"/>
  <c r="T16" i="3"/>
  <c r="U16" i="3"/>
  <c r="V16" i="3"/>
  <c r="X16" i="3"/>
  <c r="Y16" i="3"/>
  <c r="AA16" i="3"/>
  <c r="AB16" i="3" s="1"/>
  <c r="AC16" i="3" s="1"/>
  <c r="AD16" i="3"/>
  <c r="AE16" i="3"/>
  <c r="AF16" i="3"/>
  <c r="AG16" i="3"/>
  <c r="C17" i="3"/>
  <c r="D17" i="3"/>
  <c r="F17" i="3"/>
  <c r="G17" i="3"/>
  <c r="I17" i="3"/>
  <c r="J17" i="3" s="1"/>
  <c r="K17" i="3" s="1"/>
  <c r="L17" i="3"/>
  <c r="O17" i="3"/>
  <c r="P17" i="3" s="1"/>
  <c r="T17" i="3"/>
  <c r="U17" i="3"/>
  <c r="V17" i="3"/>
  <c r="X17" i="3"/>
  <c r="Y17" i="3"/>
  <c r="AA17" i="3"/>
  <c r="AB17" i="3" s="1"/>
  <c r="AC17" i="3" s="1"/>
  <c r="T18" i="5" s="1"/>
  <c r="AD17" i="3"/>
  <c r="AE17" i="3"/>
  <c r="AF17" i="3"/>
  <c r="AG17" i="3"/>
  <c r="C18" i="3"/>
  <c r="D18" i="3"/>
  <c r="F18" i="3"/>
  <c r="G18" i="3"/>
  <c r="I18" i="3"/>
  <c r="J18" i="3" s="1"/>
  <c r="K18" i="3" s="1"/>
  <c r="L18" i="3"/>
  <c r="O18" i="3"/>
  <c r="T18" i="3"/>
  <c r="U18" i="3"/>
  <c r="V18" i="3"/>
  <c r="X18" i="3"/>
  <c r="Y18" i="3"/>
  <c r="Z18" i="3" s="1"/>
  <c r="S19" i="5" s="1"/>
  <c r="AA18" i="3"/>
  <c r="AB18" i="3" s="1"/>
  <c r="AC18" i="3" s="1"/>
  <c r="AD18" i="3"/>
  <c r="AE18" i="3"/>
  <c r="AF18" i="3"/>
  <c r="AG18" i="3"/>
  <c r="AH18" i="3" s="1"/>
  <c r="C19" i="3"/>
  <c r="D19" i="3"/>
  <c r="F19" i="3"/>
  <c r="G19" i="3"/>
  <c r="I19" i="3"/>
  <c r="J19" i="3" s="1"/>
  <c r="K19" i="3" s="1"/>
  <c r="L19" i="3"/>
  <c r="O19" i="3"/>
  <c r="T19" i="3"/>
  <c r="U19" i="3"/>
  <c r="V19" i="3"/>
  <c r="X19" i="3"/>
  <c r="Y19" i="3"/>
  <c r="Z19" i="3" s="1"/>
  <c r="S20" i="5" s="1"/>
  <c r="AA19" i="3"/>
  <c r="AB19" i="3" s="1"/>
  <c r="AC19" i="3" s="1"/>
  <c r="T20" i="5" s="1"/>
  <c r="AD19" i="3"/>
  <c r="AE19" i="3"/>
  <c r="AF19" i="3"/>
  <c r="AG19" i="3"/>
  <c r="C20" i="3"/>
  <c r="D20" i="3"/>
  <c r="F20" i="3"/>
  <c r="G20" i="3"/>
  <c r="I20" i="3"/>
  <c r="J20" i="3" s="1"/>
  <c r="K20" i="3" s="1"/>
  <c r="L20" i="3"/>
  <c r="O20" i="3"/>
  <c r="P20" i="3" s="1"/>
  <c r="T20" i="3"/>
  <c r="U20" i="3"/>
  <c r="V20" i="3"/>
  <c r="X20" i="3"/>
  <c r="Y20" i="3"/>
  <c r="AA20" i="3"/>
  <c r="AB20" i="3" s="1"/>
  <c r="AC20" i="3" s="1"/>
  <c r="T21" i="5" s="1"/>
  <c r="AD20" i="3"/>
  <c r="AE20" i="3"/>
  <c r="AF20" i="3"/>
  <c r="AG20" i="3"/>
  <c r="C21" i="3"/>
  <c r="D21" i="3"/>
  <c r="F21" i="3"/>
  <c r="G21" i="3"/>
  <c r="I21" i="3"/>
  <c r="J21" i="3" s="1"/>
  <c r="K21" i="3" s="1"/>
  <c r="L21" i="3"/>
  <c r="O21" i="3"/>
  <c r="P21" i="3" s="1"/>
  <c r="T21" i="3"/>
  <c r="U21" i="3"/>
  <c r="V21" i="3"/>
  <c r="X21" i="3"/>
  <c r="Y21" i="3"/>
  <c r="AA21" i="3"/>
  <c r="AB21" i="3" s="1"/>
  <c r="AC21" i="3" s="1"/>
  <c r="T22" i="5" s="1"/>
  <c r="AD21" i="3"/>
  <c r="AE21" i="3"/>
  <c r="AF21" i="3"/>
  <c r="AG21" i="3"/>
  <c r="C22" i="3"/>
  <c r="E22" i="3" s="1"/>
  <c r="M23" i="5" s="1"/>
  <c r="D22" i="3"/>
  <c r="F22" i="3"/>
  <c r="G22" i="3"/>
  <c r="I22" i="3"/>
  <c r="J22" i="3" s="1"/>
  <c r="K22" i="3" s="1"/>
  <c r="L22" i="3"/>
  <c r="O22" i="3"/>
  <c r="Q22" i="3" s="1"/>
  <c r="R22" i="3" s="1"/>
  <c r="T22" i="3"/>
  <c r="U22" i="3"/>
  <c r="V22" i="3"/>
  <c r="X22" i="3"/>
  <c r="Y22" i="3"/>
  <c r="AA22" i="3"/>
  <c r="AB22" i="3" s="1"/>
  <c r="AC22" i="3" s="1"/>
  <c r="T23" i="5" s="1"/>
  <c r="AD22" i="3"/>
  <c r="AE22" i="3"/>
  <c r="AF22" i="3"/>
  <c r="AG22" i="3"/>
  <c r="C23" i="3"/>
  <c r="D23" i="3"/>
  <c r="F23" i="3"/>
  <c r="G23" i="3"/>
  <c r="I23" i="3"/>
  <c r="J23" i="3" s="1"/>
  <c r="K23" i="3" s="1"/>
  <c r="L23" i="3"/>
  <c r="O23" i="3"/>
  <c r="P23" i="3" s="1"/>
  <c r="T23" i="3"/>
  <c r="U23" i="3"/>
  <c r="V23" i="3"/>
  <c r="X23" i="3"/>
  <c r="Y23" i="3"/>
  <c r="AA23" i="3"/>
  <c r="AB23" i="3" s="1"/>
  <c r="AC23" i="3" s="1"/>
  <c r="T24" i="5" s="1"/>
  <c r="AD23" i="3"/>
  <c r="AE23" i="3"/>
  <c r="AF23" i="3"/>
  <c r="AG23" i="3"/>
  <c r="C24" i="3"/>
  <c r="D24" i="3"/>
  <c r="F24" i="3"/>
  <c r="G24" i="3"/>
  <c r="I24" i="3"/>
  <c r="J24" i="3" s="1"/>
  <c r="K24" i="3" s="1"/>
  <c r="L24" i="3"/>
  <c r="O24" i="3"/>
  <c r="P24" i="3" s="1"/>
  <c r="T24" i="3"/>
  <c r="U24" i="3"/>
  <c r="V24" i="3"/>
  <c r="X24" i="3"/>
  <c r="Y24" i="3"/>
  <c r="AA24" i="3"/>
  <c r="AB24" i="3" s="1"/>
  <c r="AC24" i="3" s="1"/>
  <c r="T25" i="5" s="1"/>
  <c r="AD24" i="3"/>
  <c r="AE24" i="3"/>
  <c r="AF24" i="3"/>
  <c r="AG24" i="3"/>
  <c r="C25" i="3"/>
  <c r="D25" i="3"/>
  <c r="F25" i="3"/>
  <c r="G25" i="3"/>
  <c r="I25" i="3"/>
  <c r="J25" i="3" s="1"/>
  <c r="K25" i="3" s="1"/>
  <c r="L25" i="3"/>
  <c r="O25" i="3"/>
  <c r="P25" i="3" s="1"/>
  <c r="T25" i="3"/>
  <c r="U25" i="3"/>
  <c r="V25" i="3"/>
  <c r="X25" i="3"/>
  <c r="Y25" i="3"/>
  <c r="AA25" i="3"/>
  <c r="AB25" i="3" s="1"/>
  <c r="AC25" i="3" s="1"/>
  <c r="AD25" i="3"/>
  <c r="AE25" i="3"/>
  <c r="AF25" i="3"/>
  <c r="AH25" i="3" s="1"/>
  <c r="AG25" i="3"/>
  <c r="C26" i="3"/>
  <c r="D26" i="3"/>
  <c r="F26" i="3"/>
  <c r="G26" i="3"/>
  <c r="I26" i="3"/>
  <c r="J26" i="3" s="1"/>
  <c r="K26" i="3" s="1"/>
  <c r="L26" i="3"/>
  <c r="O26" i="3"/>
  <c r="Q26" i="3" s="1"/>
  <c r="R26" i="3" s="1"/>
  <c r="T26" i="3"/>
  <c r="U26" i="3"/>
  <c r="V26" i="3"/>
  <c r="X26" i="3"/>
  <c r="Y26" i="3"/>
  <c r="Z26" i="3" s="1"/>
  <c r="S27" i="5" s="1"/>
  <c r="AA26" i="3"/>
  <c r="AB26" i="3" s="1"/>
  <c r="AC26" i="3" s="1"/>
  <c r="T27" i="5" s="1"/>
  <c r="AD26" i="3"/>
  <c r="AE26" i="3"/>
  <c r="AF26" i="3"/>
  <c r="AG26" i="3"/>
  <c r="C27" i="3"/>
  <c r="D27" i="3"/>
  <c r="F27" i="3"/>
  <c r="G27" i="3"/>
  <c r="I27" i="3"/>
  <c r="J27" i="3" s="1"/>
  <c r="K27" i="3" s="1"/>
  <c r="L27" i="3"/>
  <c r="O27" i="3"/>
  <c r="Q27" i="3" s="1"/>
  <c r="R27" i="3" s="1"/>
  <c r="T27" i="3"/>
  <c r="U27" i="3"/>
  <c r="V27" i="3"/>
  <c r="X27" i="3"/>
  <c r="Y27" i="3"/>
  <c r="Z27" i="3" s="1"/>
  <c r="S28" i="5" s="1"/>
  <c r="AA27" i="3"/>
  <c r="AB27" i="3" s="1"/>
  <c r="AC27" i="3" s="1"/>
  <c r="AD27" i="3"/>
  <c r="AE27" i="3"/>
  <c r="AF27" i="3"/>
  <c r="AG27" i="3"/>
  <c r="C28" i="3"/>
  <c r="D28" i="3"/>
  <c r="F28" i="3"/>
  <c r="G28" i="3"/>
  <c r="I28" i="3"/>
  <c r="J28" i="3" s="1"/>
  <c r="K28" i="3" s="1"/>
  <c r="L28" i="3"/>
  <c r="O28" i="3"/>
  <c r="P28" i="3" s="1"/>
  <c r="T28" i="3"/>
  <c r="U28" i="3"/>
  <c r="V28" i="3"/>
  <c r="X28" i="3"/>
  <c r="Y28" i="3"/>
  <c r="AA28" i="3"/>
  <c r="AB28" i="3" s="1"/>
  <c r="AC28" i="3" s="1"/>
  <c r="AD28" i="3"/>
  <c r="AE28" i="3"/>
  <c r="AF28" i="3"/>
  <c r="AG28" i="3"/>
  <c r="C29" i="3"/>
  <c r="D29" i="3"/>
  <c r="F29" i="3"/>
  <c r="G29" i="3"/>
  <c r="H29" i="3" s="1"/>
  <c r="N30" i="5" s="1"/>
  <c r="I29" i="3"/>
  <c r="J29" i="3" s="1"/>
  <c r="K29" i="3" s="1"/>
  <c r="L29" i="3"/>
  <c r="O29" i="3"/>
  <c r="P29" i="3" s="1"/>
  <c r="T29" i="3"/>
  <c r="U29" i="3"/>
  <c r="V29" i="3"/>
  <c r="X29" i="3"/>
  <c r="Y29" i="3"/>
  <c r="Z29" i="3" s="1"/>
  <c r="S30" i="5" s="1"/>
  <c r="AA29" i="3"/>
  <c r="AB29" i="3" s="1"/>
  <c r="AC29" i="3" s="1"/>
  <c r="T30" i="5" s="1"/>
  <c r="AD29" i="3"/>
  <c r="AE29" i="3"/>
  <c r="AF29" i="3"/>
  <c r="AG29" i="3"/>
  <c r="C30" i="3"/>
  <c r="E30" i="3" s="1"/>
  <c r="D30" i="3"/>
  <c r="F30" i="3"/>
  <c r="H30" i="3" s="1"/>
  <c r="N31" i="5" s="1"/>
  <c r="G30" i="3"/>
  <c r="I30" i="3"/>
  <c r="J30" i="3" s="1"/>
  <c r="K30" i="3" s="1"/>
  <c r="L30" i="3"/>
  <c r="O30" i="3"/>
  <c r="P30" i="3" s="1"/>
  <c r="T30" i="3"/>
  <c r="U30" i="3"/>
  <c r="V30" i="3"/>
  <c r="X30" i="3"/>
  <c r="Y30" i="3"/>
  <c r="AA30" i="3"/>
  <c r="AB30" i="3" s="1"/>
  <c r="AC30" i="3" s="1"/>
  <c r="T31" i="5" s="1"/>
  <c r="AD30" i="3"/>
  <c r="AE30" i="3"/>
  <c r="AF30" i="3"/>
  <c r="AG30" i="3"/>
  <c r="C31" i="3"/>
  <c r="D31" i="3"/>
  <c r="F31" i="3"/>
  <c r="G31" i="3"/>
  <c r="I31" i="3"/>
  <c r="J31" i="3" s="1"/>
  <c r="K31" i="3" s="1"/>
  <c r="L31" i="3"/>
  <c r="O31" i="3"/>
  <c r="P31" i="3" s="1"/>
  <c r="T31" i="3"/>
  <c r="U31" i="3"/>
  <c r="V31" i="3"/>
  <c r="X31" i="3"/>
  <c r="Y31" i="3"/>
  <c r="AA31" i="3"/>
  <c r="AB31" i="3" s="1"/>
  <c r="AC31" i="3" s="1"/>
  <c r="T32" i="5" s="1"/>
  <c r="AD31" i="3"/>
  <c r="AE31" i="3"/>
  <c r="AF31" i="3"/>
  <c r="AG31" i="3"/>
  <c r="C32" i="3"/>
  <c r="D32" i="3"/>
  <c r="F32" i="3"/>
  <c r="G32" i="3"/>
  <c r="I32" i="3"/>
  <c r="J32" i="3" s="1"/>
  <c r="K32" i="3" s="1"/>
  <c r="L32" i="3"/>
  <c r="O32" i="3"/>
  <c r="P32" i="3" s="1"/>
  <c r="T32" i="3"/>
  <c r="U32" i="3"/>
  <c r="V32" i="3"/>
  <c r="X32" i="3"/>
  <c r="Y32" i="3"/>
  <c r="AA32" i="3"/>
  <c r="AB32" i="3" s="1"/>
  <c r="AC32" i="3" s="1"/>
  <c r="T33" i="5" s="1"/>
  <c r="AD32" i="3"/>
  <c r="AE32" i="3"/>
  <c r="AF32" i="3"/>
  <c r="AG32" i="3"/>
  <c r="C33" i="3"/>
  <c r="D33" i="3"/>
  <c r="F33" i="3"/>
  <c r="G33" i="3"/>
  <c r="I33" i="3"/>
  <c r="J33" i="3" s="1"/>
  <c r="K33" i="3" s="1"/>
  <c r="L33" i="3"/>
  <c r="O33" i="3"/>
  <c r="T33" i="3"/>
  <c r="U33" i="3"/>
  <c r="V33" i="3"/>
  <c r="X33" i="3"/>
  <c r="Y33" i="3"/>
  <c r="AA33" i="3"/>
  <c r="AB33" i="3" s="1"/>
  <c r="AC33" i="3" s="1"/>
  <c r="T34" i="5" s="1"/>
  <c r="AD33" i="3"/>
  <c r="AE33" i="3"/>
  <c r="AF33" i="3"/>
  <c r="AG33" i="3"/>
  <c r="C34" i="3"/>
  <c r="D34" i="3"/>
  <c r="F34" i="3"/>
  <c r="G34" i="3"/>
  <c r="H34" i="3" s="1"/>
  <c r="N35" i="5" s="1"/>
  <c r="I34" i="3"/>
  <c r="J34" i="3" s="1"/>
  <c r="K34" i="3" s="1"/>
  <c r="L34" i="3"/>
  <c r="O34" i="3"/>
  <c r="Q34" i="3" s="1"/>
  <c r="R34" i="3" s="1"/>
  <c r="T34" i="3"/>
  <c r="U34" i="3"/>
  <c r="V34" i="3"/>
  <c r="X34" i="3"/>
  <c r="Y34" i="3"/>
  <c r="Z34" i="3" s="1"/>
  <c r="S35" i="5" s="1"/>
  <c r="AA34" i="3"/>
  <c r="AB34" i="3" s="1"/>
  <c r="AC34" i="3" s="1"/>
  <c r="T35" i="5" s="1"/>
  <c r="AD34" i="3"/>
  <c r="AE34" i="3"/>
  <c r="AF34" i="3"/>
  <c r="AH34" i="3" s="1"/>
  <c r="AG34" i="3"/>
  <c r="C35" i="3"/>
  <c r="D35" i="3"/>
  <c r="F35" i="3"/>
  <c r="G35" i="3"/>
  <c r="I35" i="3"/>
  <c r="J35" i="3" s="1"/>
  <c r="K35" i="3" s="1"/>
  <c r="L35" i="3"/>
  <c r="O35" i="3"/>
  <c r="Q35" i="3" s="1"/>
  <c r="R35" i="3" s="1"/>
  <c r="T35" i="3"/>
  <c r="U35" i="3"/>
  <c r="V35" i="3"/>
  <c r="X35" i="3"/>
  <c r="Y35" i="3"/>
  <c r="Z35" i="3" s="1"/>
  <c r="S36" i="5" s="1"/>
  <c r="AA35" i="3"/>
  <c r="AB35" i="3" s="1"/>
  <c r="AC35" i="3" s="1"/>
  <c r="AD35" i="3"/>
  <c r="AE35" i="3"/>
  <c r="AF35" i="3"/>
  <c r="AG35" i="3"/>
  <c r="C36" i="3"/>
  <c r="D36" i="3"/>
  <c r="F36" i="3"/>
  <c r="G36" i="3"/>
  <c r="I36" i="3"/>
  <c r="J36" i="3" s="1"/>
  <c r="K36" i="3" s="1"/>
  <c r="L36" i="3"/>
  <c r="O36" i="3"/>
  <c r="Q36" i="3" s="1"/>
  <c r="R36" i="3" s="1"/>
  <c r="T36" i="3"/>
  <c r="U36" i="3"/>
  <c r="V36" i="3"/>
  <c r="X36" i="3"/>
  <c r="Y36" i="3"/>
  <c r="AA36" i="3"/>
  <c r="AB36" i="3" s="1"/>
  <c r="AC36" i="3" s="1"/>
  <c r="AD36" i="3"/>
  <c r="AE36" i="3"/>
  <c r="AF36" i="3"/>
  <c r="AG36" i="3"/>
  <c r="C37" i="3"/>
  <c r="D37" i="3"/>
  <c r="F37" i="3"/>
  <c r="G37" i="3"/>
  <c r="I37" i="3"/>
  <c r="J37" i="3" s="1"/>
  <c r="K37" i="3" s="1"/>
  <c r="L37" i="3"/>
  <c r="O37" i="3"/>
  <c r="P37" i="3" s="1"/>
  <c r="T37" i="3"/>
  <c r="U37" i="3"/>
  <c r="V37" i="3"/>
  <c r="X37" i="3"/>
  <c r="Y37" i="3"/>
  <c r="AA37" i="3"/>
  <c r="AB37" i="3" s="1"/>
  <c r="AC37" i="3" s="1"/>
  <c r="T38" i="5" s="1"/>
  <c r="AD37" i="3"/>
  <c r="AE37" i="3"/>
  <c r="AF37" i="3"/>
  <c r="AG37" i="3"/>
  <c r="C38" i="3"/>
  <c r="E38" i="3" s="1"/>
  <c r="M39" i="5" s="1"/>
  <c r="D38" i="3"/>
  <c r="F38" i="3"/>
  <c r="G38" i="3"/>
  <c r="I38" i="3"/>
  <c r="J38" i="3" s="1"/>
  <c r="K38" i="3" s="1"/>
  <c r="L38" i="3"/>
  <c r="O38" i="3"/>
  <c r="P38" i="3" s="1"/>
  <c r="T38" i="3"/>
  <c r="U38" i="3"/>
  <c r="V38" i="3"/>
  <c r="X38" i="3"/>
  <c r="Y38" i="3"/>
  <c r="AA38" i="3"/>
  <c r="AB38" i="3" s="1"/>
  <c r="AC38" i="3" s="1"/>
  <c r="AD38" i="3"/>
  <c r="AE38" i="3"/>
  <c r="AF38" i="3"/>
  <c r="AG38" i="3"/>
  <c r="C39" i="3"/>
  <c r="D39" i="3"/>
  <c r="F39" i="3"/>
  <c r="G39" i="3"/>
  <c r="I39" i="3"/>
  <c r="J39" i="3" s="1"/>
  <c r="K39" i="3" s="1"/>
  <c r="L39" i="3"/>
  <c r="O39" i="3"/>
  <c r="P39" i="3" s="1"/>
  <c r="T39" i="3"/>
  <c r="U39" i="3"/>
  <c r="V39" i="3"/>
  <c r="X39" i="3"/>
  <c r="Y39" i="3"/>
  <c r="AA39" i="3"/>
  <c r="AB39" i="3" s="1"/>
  <c r="AC39" i="3" s="1"/>
  <c r="T40" i="5" s="1"/>
  <c r="AD39" i="3"/>
  <c r="AE39" i="3"/>
  <c r="AF39" i="3"/>
  <c r="AH39" i="3" s="1"/>
  <c r="AG39" i="3"/>
  <c r="C40" i="3"/>
  <c r="D40" i="3"/>
  <c r="F40" i="3"/>
  <c r="G40" i="3"/>
  <c r="I40" i="3"/>
  <c r="J40" i="3" s="1"/>
  <c r="K40" i="3" s="1"/>
  <c r="L40" i="3"/>
  <c r="O40" i="3"/>
  <c r="Q40" i="3" s="1"/>
  <c r="R40" i="3" s="1"/>
  <c r="T40" i="3"/>
  <c r="U40" i="3"/>
  <c r="V40" i="3"/>
  <c r="X40" i="3"/>
  <c r="Y40" i="3"/>
  <c r="AA40" i="3"/>
  <c r="AB40" i="3" s="1"/>
  <c r="AC40" i="3" s="1"/>
  <c r="T41" i="5" s="1"/>
  <c r="AD40" i="3"/>
  <c r="AE40" i="3"/>
  <c r="AF40" i="3"/>
  <c r="AG40" i="3"/>
  <c r="C41" i="3"/>
  <c r="D41" i="3"/>
  <c r="F41" i="3"/>
  <c r="G41" i="3"/>
  <c r="I41" i="3"/>
  <c r="J41" i="3" s="1"/>
  <c r="K41" i="3" s="1"/>
  <c r="L41" i="3"/>
  <c r="O41" i="3"/>
  <c r="T41" i="3"/>
  <c r="U41" i="3"/>
  <c r="V41" i="3"/>
  <c r="X41" i="3"/>
  <c r="Y41" i="3"/>
  <c r="AA41" i="3"/>
  <c r="AB41" i="3" s="1"/>
  <c r="AC41" i="3" s="1"/>
  <c r="AD41" i="3"/>
  <c r="AE41" i="3"/>
  <c r="AF41" i="3"/>
  <c r="AH41" i="3" s="1"/>
  <c r="AG41" i="3"/>
  <c r="C42" i="3"/>
  <c r="D42" i="3"/>
  <c r="F42" i="3"/>
  <c r="G42" i="3"/>
  <c r="I42" i="3"/>
  <c r="J42" i="3" s="1"/>
  <c r="K42" i="3" s="1"/>
  <c r="L42" i="3"/>
  <c r="O42" i="3"/>
  <c r="P42" i="3" s="1"/>
  <c r="T42" i="3"/>
  <c r="U42" i="3"/>
  <c r="V42" i="3"/>
  <c r="X42" i="3"/>
  <c r="Y42" i="3"/>
  <c r="Z42" i="3" s="1"/>
  <c r="S43" i="5" s="1"/>
  <c r="AA42" i="3"/>
  <c r="AB42" i="3" s="1"/>
  <c r="AC42" i="3" s="1"/>
  <c r="AD42" i="3"/>
  <c r="AE42" i="3"/>
  <c r="AF42" i="3"/>
  <c r="AG42" i="3"/>
  <c r="C43" i="3"/>
  <c r="D43" i="3"/>
  <c r="F43" i="3"/>
  <c r="G43" i="3"/>
  <c r="I43" i="3"/>
  <c r="J43" i="3" s="1"/>
  <c r="K43" i="3" s="1"/>
  <c r="L43" i="3"/>
  <c r="O43" i="3"/>
  <c r="Q43" i="3" s="1"/>
  <c r="R43" i="3" s="1"/>
  <c r="T43" i="3"/>
  <c r="U43" i="3"/>
  <c r="V43" i="3"/>
  <c r="X43" i="3"/>
  <c r="Y43" i="3"/>
  <c r="AA43" i="3"/>
  <c r="AB43" i="3" s="1"/>
  <c r="AC43" i="3" s="1"/>
  <c r="AD43" i="3"/>
  <c r="AE43" i="3"/>
  <c r="AF43" i="3"/>
  <c r="AG43" i="3"/>
  <c r="C44" i="3"/>
  <c r="D44" i="3"/>
  <c r="F44" i="3"/>
  <c r="G44" i="3"/>
  <c r="I44" i="3"/>
  <c r="J44" i="3" s="1"/>
  <c r="K44" i="3" s="1"/>
  <c r="L44" i="3"/>
  <c r="O44" i="3"/>
  <c r="Q44" i="3" s="1"/>
  <c r="R44" i="3" s="1"/>
  <c r="T44" i="3"/>
  <c r="U44" i="3"/>
  <c r="V44" i="3"/>
  <c r="X44" i="3"/>
  <c r="Y44" i="3"/>
  <c r="AA44" i="3"/>
  <c r="AB44" i="3" s="1"/>
  <c r="AC44" i="3" s="1"/>
  <c r="AD44" i="3"/>
  <c r="AE44" i="3"/>
  <c r="AF44" i="3"/>
  <c r="AG44" i="3"/>
  <c r="C45" i="3"/>
  <c r="D45" i="3"/>
  <c r="F45" i="3"/>
  <c r="G45" i="3"/>
  <c r="I45" i="3"/>
  <c r="J45" i="3" s="1"/>
  <c r="K45" i="3" s="1"/>
  <c r="L45" i="3"/>
  <c r="O45" i="3"/>
  <c r="P45" i="3" s="1"/>
  <c r="T45" i="3"/>
  <c r="U45" i="3"/>
  <c r="V45" i="3"/>
  <c r="X45" i="3"/>
  <c r="Y45" i="3"/>
  <c r="AA45" i="3"/>
  <c r="AB45" i="3" s="1"/>
  <c r="AC45" i="3" s="1"/>
  <c r="AD45" i="3"/>
  <c r="AE45" i="3"/>
  <c r="AF45" i="3"/>
  <c r="AH45" i="3" s="1"/>
  <c r="AG45" i="3"/>
  <c r="C46" i="3"/>
  <c r="D46" i="3"/>
  <c r="F46" i="3"/>
  <c r="G46" i="3"/>
  <c r="I46" i="3"/>
  <c r="J46" i="3" s="1"/>
  <c r="K46" i="3" s="1"/>
  <c r="L46" i="3"/>
  <c r="O46" i="3"/>
  <c r="T46" i="3"/>
  <c r="U46" i="3"/>
  <c r="V46" i="3"/>
  <c r="X46" i="3"/>
  <c r="Y46" i="3"/>
  <c r="AA46" i="3"/>
  <c r="AB46" i="3" s="1"/>
  <c r="AC46" i="3" s="1"/>
  <c r="T47" i="5" s="1"/>
  <c r="AD46" i="3"/>
  <c r="AE46" i="3"/>
  <c r="AF46" i="3"/>
  <c r="AG46" i="3"/>
  <c r="C47" i="3"/>
  <c r="D47" i="3"/>
  <c r="F47" i="3"/>
  <c r="G47" i="3"/>
  <c r="I47" i="3"/>
  <c r="J47" i="3" s="1"/>
  <c r="K47" i="3" s="1"/>
  <c r="L47" i="3"/>
  <c r="O47" i="3"/>
  <c r="T47" i="3"/>
  <c r="U47" i="3"/>
  <c r="V47" i="3"/>
  <c r="X47" i="3"/>
  <c r="Y47" i="3"/>
  <c r="AA47" i="3"/>
  <c r="AB47" i="3" s="1"/>
  <c r="AC47" i="3" s="1"/>
  <c r="T48" i="5" s="1"/>
  <c r="AD47" i="3"/>
  <c r="AE47" i="3"/>
  <c r="AF47" i="3"/>
  <c r="AG47" i="3"/>
  <c r="C48" i="3"/>
  <c r="D48" i="3"/>
  <c r="F48" i="3"/>
  <c r="G48" i="3"/>
  <c r="I48" i="3"/>
  <c r="J48" i="3" s="1"/>
  <c r="K48" i="3" s="1"/>
  <c r="L48" i="3"/>
  <c r="O48" i="3"/>
  <c r="P48" i="3" s="1"/>
  <c r="T48" i="3"/>
  <c r="U48" i="3"/>
  <c r="V48" i="3"/>
  <c r="X48" i="3"/>
  <c r="Y48" i="3"/>
  <c r="AA48" i="3"/>
  <c r="AB48" i="3" s="1"/>
  <c r="AC48" i="3" s="1"/>
  <c r="T49" i="5" s="1"/>
  <c r="AD48" i="3"/>
  <c r="AE48" i="3"/>
  <c r="AF48" i="3"/>
  <c r="AG48" i="3"/>
  <c r="C49" i="3"/>
  <c r="D49" i="3"/>
  <c r="F49" i="3"/>
  <c r="G49" i="3"/>
  <c r="I49" i="3"/>
  <c r="J49" i="3" s="1"/>
  <c r="K49" i="3" s="1"/>
  <c r="L49" i="3"/>
  <c r="O49" i="3"/>
  <c r="P49" i="3" s="1"/>
  <c r="T49" i="3"/>
  <c r="U49" i="3"/>
  <c r="V49" i="3"/>
  <c r="X49" i="3"/>
  <c r="Y49" i="3"/>
  <c r="AA49" i="3"/>
  <c r="AB49" i="3" s="1"/>
  <c r="AC49" i="3" s="1"/>
  <c r="AD49" i="3"/>
  <c r="AE49" i="3"/>
  <c r="AF49" i="3"/>
  <c r="AH49" i="3" s="1"/>
  <c r="AG49" i="3"/>
  <c r="C50" i="3"/>
  <c r="D50" i="3"/>
  <c r="F50" i="3"/>
  <c r="G50" i="3"/>
  <c r="I50" i="3"/>
  <c r="J50" i="3" s="1"/>
  <c r="K50" i="3" s="1"/>
  <c r="L50" i="3"/>
  <c r="O50" i="3"/>
  <c r="P50" i="3" s="1"/>
  <c r="T50" i="3"/>
  <c r="U50" i="3"/>
  <c r="V50" i="3"/>
  <c r="X50" i="3"/>
  <c r="Y50" i="3"/>
  <c r="AA50" i="3"/>
  <c r="AB50" i="3" s="1"/>
  <c r="AC50" i="3" s="1"/>
  <c r="T51" i="5" s="1"/>
  <c r="AD50" i="3"/>
  <c r="AE50" i="3"/>
  <c r="AF50" i="3"/>
  <c r="AH50" i="3" s="1"/>
  <c r="AG50" i="3"/>
  <c r="C51" i="3"/>
  <c r="D51" i="3"/>
  <c r="F51" i="3"/>
  <c r="G51" i="3"/>
  <c r="I51" i="3"/>
  <c r="J51" i="3" s="1"/>
  <c r="K51" i="3" s="1"/>
  <c r="L51" i="3"/>
  <c r="O51" i="3"/>
  <c r="Q51" i="3" s="1"/>
  <c r="R51" i="3" s="1"/>
  <c r="T51" i="3"/>
  <c r="U51" i="3"/>
  <c r="V51" i="3"/>
  <c r="X51" i="3"/>
  <c r="Y51" i="3"/>
  <c r="AA51" i="3"/>
  <c r="AB51" i="3" s="1"/>
  <c r="AC51" i="3" s="1"/>
  <c r="AD51" i="3"/>
  <c r="AE51" i="3"/>
  <c r="AF51" i="3"/>
  <c r="AG51" i="3"/>
  <c r="C52" i="3"/>
  <c r="D52" i="3"/>
  <c r="F52" i="3"/>
  <c r="H52" i="3" s="1"/>
  <c r="N53" i="5" s="1"/>
  <c r="G52" i="3"/>
  <c r="I52" i="3"/>
  <c r="J52" i="3" s="1"/>
  <c r="K52" i="3" s="1"/>
  <c r="L52" i="3"/>
  <c r="O52" i="3"/>
  <c r="P52" i="3" s="1"/>
  <c r="T52" i="3"/>
  <c r="U52" i="3"/>
  <c r="V52" i="3"/>
  <c r="X52" i="3"/>
  <c r="Y52" i="3"/>
  <c r="AA52" i="3"/>
  <c r="AB52" i="3" s="1"/>
  <c r="AC52" i="3" s="1"/>
  <c r="T53" i="5" s="1"/>
  <c r="AD52" i="3"/>
  <c r="AE52" i="3"/>
  <c r="AF52" i="3"/>
  <c r="AG52" i="3"/>
  <c r="C53" i="3"/>
  <c r="D53" i="3"/>
  <c r="F53" i="3"/>
  <c r="G53" i="3"/>
  <c r="I53" i="3"/>
  <c r="J53" i="3" s="1"/>
  <c r="K53" i="3" s="1"/>
  <c r="L53" i="3"/>
  <c r="O53" i="3"/>
  <c r="P53" i="3" s="1"/>
  <c r="T53" i="3"/>
  <c r="U53" i="3"/>
  <c r="V53" i="3"/>
  <c r="X53" i="3"/>
  <c r="Y53" i="3"/>
  <c r="AA53" i="3"/>
  <c r="AB53" i="3" s="1"/>
  <c r="AC53" i="3" s="1"/>
  <c r="T54" i="5" s="1"/>
  <c r="AD53" i="3"/>
  <c r="AE53" i="3"/>
  <c r="AF53" i="3"/>
  <c r="AG53" i="3"/>
  <c r="C54" i="3"/>
  <c r="E54" i="3" s="1"/>
  <c r="D54" i="3"/>
  <c r="F54" i="3"/>
  <c r="G54" i="3"/>
  <c r="I54" i="3"/>
  <c r="J54" i="3" s="1"/>
  <c r="K54" i="3" s="1"/>
  <c r="L54" i="3"/>
  <c r="O54" i="3"/>
  <c r="P54" i="3" s="1"/>
  <c r="T54" i="3"/>
  <c r="U54" i="3"/>
  <c r="V54" i="3"/>
  <c r="X54" i="3"/>
  <c r="Y54" i="3"/>
  <c r="AA54" i="3"/>
  <c r="AB54" i="3" s="1"/>
  <c r="AC54" i="3" s="1"/>
  <c r="T55" i="5" s="1"/>
  <c r="AD54" i="3"/>
  <c r="AE54" i="3"/>
  <c r="AF54" i="3"/>
  <c r="AG54" i="3"/>
  <c r="C55" i="3"/>
  <c r="D55" i="3"/>
  <c r="F55" i="3"/>
  <c r="G55" i="3"/>
  <c r="I55" i="3"/>
  <c r="J55" i="3" s="1"/>
  <c r="K55" i="3" s="1"/>
  <c r="L55" i="3"/>
  <c r="O55" i="3"/>
  <c r="P55" i="3" s="1"/>
  <c r="T55" i="3"/>
  <c r="U55" i="3"/>
  <c r="V55" i="3"/>
  <c r="X55" i="3"/>
  <c r="Y55" i="3"/>
  <c r="AA55" i="3"/>
  <c r="AB55" i="3" s="1"/>
  <c r="AC55" i="3" s="1"/>
  <c r="T56" i="5" s="1"/>
  <c r="AD55" i="3"/>
  <c r="AE55" i="3"/>
  <c r="AF55" i="3"/>
  <c r="AH55" i="3" s="1"/>
  <c r="AG55" i="3"/>
  <c r="C56" i="3"/>
  <c r="D56" i="3"/>
  <c r="F56" i="3"/>
  <c r="G56" i="3"/>
  <c r="H56" i="3" s="1"/>
  <c r="N57" i="5" s="1"/>
  <c r="I56" i="3"/>
  <c r="J56" i="3" s="1"/>
  <c r="K56" i="3" s="1"/>
  <c r="L56" i="3"/>
  <c r="O56" i="3"/>
  <c r="T56" i="3"/>
  <c r="U56" i="3"/>
  <c r="V56" i="3"/>
  <c r="X56" i="3"/>
  <c r="Y56" i="3"/>
  <c r="AA56" i="3"/>
  <c r="AB56" i="3" s="1"/>
  <c r="AC56" i="3" s="1"/>
  <c r="AD56" i="3"/>
  <c r="AE56" i="3"/>
  <c r="AF56" i="3"/>
  <c r="AH56" i="3" s="1"/>
  <c r="AG56" i="3"/>
  <c r="C57" i="3"/>
  <c r="D57" i="3"/>
  <c r="F57" i="3"/>
  <c r="G57" i="3"/>
  <c r="I57" i="3"/>
  <c r="J57" i="3" s="1"/>
  <c r="K57" i="3" s="1"/>
  <c r="L57" i="3"/>
  <c r="O57" i="3"/>
  <c r="P57" i="3" s="1"/>
  <c r="T57" i="3"/>
  <c r="U57" i="3"/>
  <c r="V57" i="3"/>
  <c r="X57" i="3"/>
  <c r="Y57" i="3"/>
  <c r="AA57" i="3"/>
  <c r="AB57" i="3" s="1"/>
  <c r="AC57" i="3" s="1"/>
  <c r="T58" i="5" s="1"/>
  <c r="AD57" i="3"/>
  <c r="AE57" i="3"/>
  <c r="AF57" i="3"/>
  <c r="AG57" i="3"/>
  <c r="C58" i="3"/>
  <c r="D58" i="3"/>
  <c r="F58" i="3"/>
  <c r="G58" i="3"/>
  <c r="I58" i="3"/>
  <c r="J58" i="3" s="1"/>
  <c r="K58" i="3" s="1"/>
  <c r="L58" i="3"/>
  <c r="O58" i="3"/>
  <c r="P58" i="3" s="1"/>
  <c r="T58" i="3"/>
  <c r="U58" i="3"/>
  <c r="V58" i="3"/>
  <c r="X58" i="3"/>
  <c r="Y58" i="3"/>
  <c r="Z58" i="3" s="1"/>
  <c r="S59" i="5" s="1"/>
  <c r="AA58" i="3"/>
  <c r="AB58" i="3" s="1"/>
  <c r="AC58" i="3" s="1"/>
  <c r="AD58" i="3"/>
  <c r="AE58" i="3"/>
  <c r="AF58" i="3"/>
  <c r="AG58" i="3"/>
  <c r="C59" i="3"/>
  <c r="D59" i="3"/>
  <c r="F59" i="3"/>
  <c r="G59" i="3"/>
  <c r="I59" i="3"/>
  <c r="J59" i="3" s="1"/>
  <c r="K59" i="3" s="1"/>
  <c r="L59" i="3"/>
  <c r="O59" i="3"/>
  <c r="T59" i="3"/>
  <c r="U59" i="3"/>
  <c r="V59" i="3"/>
  <c r="X59" i="3"/>
  <c r="Y59" i="3"/>
  <c r="AA59" i="3"/>
  <c r="AB59" i="3" s="1"/>
  <c r="AC59" i="3" s="1"/>
  <c r="T60" i="5" s="1"/>
  <c r="AD59" i="3"/>
  <c r="AE59" i="3"/>
  <c r="AF59" i="3"/>
  <c r="AG59" i="3"/>
  <c r="C60" i="3"/>
  <c r="D60" i="3"/>
  <c r="F60" i="3"/>
  <c r="G60" i="3"/>
  <c r="I60" i="3"/>
  <c r="J60" i="3" s="1"/>
  <c r="K60" i="3" s="1"/>
  <c r="L60" i="3"/>
  <c r="O60" i="3"/>
  <c r="P60" i="3" s="1"/>
  <c r="T60" i="3"/>
  <c r="U60" i="3"/>
  <c r="V60" i="3"/>
  <c r="X60" i="3"/>
  <c r="Y60" i="3"/>
  <c r="AA60" i="3"/>
  <c r="AB60" i="3" s="1"/>
  <c r="AC60" i="3" s="1"/>
  <c r="T61" i="5" s="1"/>
  <c r="AD60" i="3"/>
  <c r="AE60" i="3"/>
  <c r="AF60" i="3"/>
  <c r="AG60" i="3"/>
  <c r="C61" i="3"/>
  <c r="D61" i="3"/>
  <c r="F61" i="3"/>
  <c r="G61" i="3"/>
  <c r="I61" i="3"/>
  <c r="J61" i="3" s="1"/>
  <c r="K61" i="3" s="1"/>
  <c r="L61" i="3"/>
  <c r="O61" i="3"/>
  <c r="T61" i="3"/>
  <c r="U61" i="3"/>
  <c r="V61" i="3"/>
  <c r="X61" i="3"/>
  <c r="Y61" i="3"/>
  <c r="AA61" i="3"/>
  <c r="AB61" i="3" s="1"/>
  <c r="AC61" i="3" s="1"/>
  <c r="T62" i="5" s="1"/>
  <c r="AD61" i="3"/>
  <c r="AE61" i="3"/>
  <c r="AF61" i="3"/>
  <c r="AG61" i="3"/>
  <c r="C62" i="3"/>
  <c r="D62" i="3"/>
  <c r="F62" i="3"/>
  <c r="G62" i="3"/>
  <c r="I62" i="3"/>
  <c r="J62" i="3" s="1"/>
  <c r="K62" i="3" s="1"/>
  <c r="L62" i="3"/>
  <c r="O62" i="3"/>
  <c r="P62" i="3" s="1"/>
  <c r="T62" i="3"/>
  <c r="U62" i="3"/>
  <c r="V62" i="3"/>
  <c r="X62" i="3"/>
  <c r="Y62" i="3"/>
  <c r="AA62" i="3"/>
  <c r="AB62" i="3" s="1"/>
  <c r="AC62" i="3" s="1"/>
  <c r="T63" i="5" s="1"/>
  <c r="AD62" i="3"/>
  <c r="AE62" i="3"/>
  <c r="AF62" i="3"/>
  <c r="AG62" i="3"/>
  <c r="C63" i="3"/>
  <c r="D63" i="3"/>
  <c r="F63" i="3"/>
  <c r="G63" i="3"/>
  <c r="I63" i="3"/>
  <c r="J63" i="3" s="1"/>
  <c r="K63" i="3" s="1"/>
  <c r="L63" i="3"/>
  <c r="O63" i="3"/>
  <c r="P63" i="3" s="1"/>
  <c r="T63" i="3"/>
  <c r="U63" i="3"/>
  <c r="V63" i="3"/>
  <c r="X63" i="3"/>
  <c r="Y63" i="3"/>
  <c r="AA63" i="3"/>
  <c r="AB63" i="3" s="1"/>
  <c r="AC63" i="3" s="1"/>
  <c r="T64" i="5" s="1"/>
  <c r="AD63" i="3"/>
  <c r="AE63" i="3"/>
  <c r="AF63" i="3"/>
  <c r="AG63" i="3"/>
  <c r="C64" i="3"/>
  <c r="D64" i="3"/>
  <c r="F64" i="3"/>
  <c r="G64" i="3"/>
  <c r="I64" i="3"/>
  <c r="J64" i="3" s="1"/>
  <c r="K64" i="3" s="1"/>
  <c r="L64" i="3"/>
  <c r="O64" i="3"/>
  <c r="P64" i="3" s="1"/>
  <c r="T64" i="3"/>
  <c r="U64" i="3"/>
  <c r="V64" i="3"/>
  <c r="X64" i="3"/>
  <c r="Y64" i="3"/>
  <c r="AA64" i="3"/>
  <c r="AB64" i="3" s="1"/>
  <c r="AC64" i="3" s="1"/>
  <c r="T65" i="5" s="1"/>
  <c r="AD64" i="3"/>
  <c r="AE64" i="3"/>
  <c r="AF64" i="3"/>
  <c r="AH64" i="3" s="1"/>
  <c r="AG64" i="3"/>
  <c r="C65" i="3"/>
  <c r="D65" i="3"/>
  <c r="F65" i="3"/>
  <c r="G65" i="3"/>
  <c r="I65" i="3"/>
  <c r="J65" i="3" s="1"/>
  <c r="K65" i="3" s="1"/>
  <c r="L65" i="3"/>
  <c r="O65" i="3"/>
  <c r="P65" i="3" s="1"/>
  <c r="T65" i="3"/>
  <c r="U65" i="3"/>
  <c r="V65" i="3"/>
  <c r="X65" i="3"/>
  <c r="Y65" i="3"/>
  <c r="AA65" i="3"/>
  <c r="AB65" i="3" s="1"/>
  <c r="AC65" i="3" s="1"/>
  <c r="T66" i="5" s="1"/>
  <c r="AD65" i="3"/>
  <c r="AE65" i="3"/>
  <c r="AF65" i="3"/>
  <c r="AG65" i="3"/>
  <c r="C66" i="3"/>
  <c r="D66" i="3"/>
  <c r="F66" i="3"/>
  <c r="G66" i="3"/>
  <c r="I66" i="3"/>
  <c r="J66" i="3" s="1"/>
  <c r="K66" i="3" s="1"/>
  <c r="L66" i="3"/>
  <c r="O66" i="3"/>
  <c r="Q66" i="3" s="1"/>
  <c r="R66" i="3" s="1"/>
  <c r="T66" i="3"/>
  <c r="U66" i="3"/>
  <c r="V66" i="3"/>
  <c r="X66" i="3"/>
  <c r="Y66" i="3"/>
  <c r="Z66" i="3" s="1"/>
  <c r="S67" i="5" s="1"/>
  <c r="AA66" i="3"/>
  <c r="AB66" i="3" s="1"/>
  <c r="AC66" i="3" s="1"/>
  <c r="AD66" i="3"/>
  <c r="AE66" i="3"/>
  <c r="AF66" i="3"/>
  <c r="AG66" i="3"/>
  <c r="C67" i="3"/>
  <c r="D67" i="3"/>
  <c r="F67" i="3"/>
  <c r="G67" i="3"/>
  <c r="I67" i="3"/>
  <c r="J67" i="3" s="1"/>
  <c r="K67" i="3" s="1"/>
  <c r="L67" i="3"/>
  <c r="O67" i="3"/>
  <c r="Q67" i="3" s="1"/>
  <c r="R67" i="3" s="1"/>
  <c r="T67" i="3"/>
  <c r="U67" i="3"/>
  <c r="V67" i="3"/>
  <c r="X67" i="3"/>
  <c r="Y67" i="3"/>
  <c r="AA67" i="3"/>
  <c r="AB67" i="3" s="1"/>
  <c r="AC67" i="3" s="1"/>
  <c r="T68" i="5" s="1"/>
  <c r="AD67" i="3"/>
  <c r="AE67" i="3"/>
  <c r="AF67" i="3"/>
  <c r="AG67" i="3"/>
  <c r="C68" i="3"/>
  <c r="D68" i="3"/>
  <c r="F68" i="3"/>
  <c r="H68" i="3" s="1"/>
  <c r="N69" i="5" s="1"/>
  <c r="G68" i="3"/>
  <c r="I68" i="3"/>
  <c r="J68" i="3" s="1"/>
  <c r="K68" i="3" s="1"/>
  <c r="L68" i="3"/>
  <c r="O68" i="3"/>
  <c r="P68" i="3" s="1"/>
  <c r="T68" i="3"/>
  <c r="U68" i="3"/>
  <c r="V68" i="3"/>
  <c r="X68" i="3"/>
  <c r="Y68" i="3"/>
  <c r="AA68" i="3"/>
  <c r="AB68" i="3" s="1"/>
  <c r="AC68" i="3" s="1"/>
  <c r="AD68" i="3"/>
  <c r="AE68" i="3"/>
  <c r="AF68" i="3"/>
  <c r="AG68" i="3"/>
  <c r="C69" i="3"/>
  <c r="D69" i="3"/>
  <c r="F69" i="3"/>
  <c r="G69" i="3"/>
  <c r="I69" i="3"/>
  <c r="J69" i="3" s="1"/>
  <c r="K69" i="3" s="1"/>
  <c r="L69" i="3"/>
  <c r="O69" i="3"/>
  <c r="P69" i="3" s="1"/>
  <c r="T69" i="3"/>
  <c r="U69" i="3"/>
  <c r="V69" i="3"/>
  <c r="X69" i="3"/>
  <c r="Y69" i="3"/>
  <c r="AA69" i="3"/>
  <c r="AB69" i="3" s="1"/>
  <c r="AC69" i="3" s="1"/>
  <c r="T70" i="5" s="1"/>
  <c r="AD69" i="3"/>
  <c r="AE69" i="3"/>
  <c r="AF69" i="3"/>
  <c r="AG69" i="3"/>
  <c r="C70" i="3"/>
  <c r="E70" i="3" s="1"/>
  <c r="M71" i="5" s="1"/>
  <c r="D70" i="3"/>
  <c r="F70" i="3"/>
  <c r="G70" i="3"/>
  <c r="I70" i="3"/>
  <c r="J70" i="3" s="1"/>
  <c r="K70" i="3" s="1"/>
  <c r="L70" i="3"/>
  <c r="O70" i="3"/>
  <c r="P70" i="3" s="1"/>
  <c r="T70" i="3"/>
  <c r="U70" i="3"/>
  <c r="V70" i="3"/>
  <c r="X70" i="3"/>
  <c r="Y70" i="3"/>
  <c r="AA70" i="3"/>
  <c r="AB70" i="3" s="1"/>
  <c r="AC70" i="3" s="1"/>
  <c r="T71" i="5" s="1"/>
  <c r="AD70" i="3"/>
  <c r="AE70" i="3"/>
  <c r="AF70" i="3"/>
  <c r="AG70" i="3"/>
  <c r="C71" i="3"/>
  <c r="D71" i="3"/>
  <c r="F71" i="3"/>
  <c r="G71" i="3"/>
  <c r="I71" i="3"/>
  <c r="J71" i="3" s="1"/>
  <c r="K71" i="3" s="1"/>
  <c r="L71" i="3"/>
  <c r="O71" i="3"/>
  <c r="P71" i="3" s="1"/>
  <c r="T71" i="3"/>
  <c r="U71" i="3"/>
  <c r="V71" i="3"/>
  <c r="X71" i="3"/>
  <c r="Y71" i="3"/>
  <c r="AA71" i="3"/>
  <c r="AB71" i="3" s="1"/>
  <c r="AC71" i="3" s="1"/>
  <c r="T72" i="5" s="1"/>
  <c r="AD71" i="3"/>
  <c r="AE71" i="3"/>
  <c r="AF71" i="3"/>
  <c r="AH71" i="3" s="1"/>
  <c r="AG71" i="3"/>
  <c r="C72" i="3"/>
  <c r="D72" i="3"/>
  <c r="F72" i="3"/>
  <c r="G72" i="3"/>
  <c r="I72" i="3"/>
  <c r="J72" i="3" s="1"/>
  <c r="K72" i="3" s="1"/>
  <c r="L72" i="3"/>
  <c r="O72" i="3"/>
  <c r="Q72" i="3" s="1"/>
  <c r="R72" i="3" s="1"/>
  <c r="T72" i="3"/>
  <c r="U72" i="3"/>
  <c r="V72" i="3"/>
  <c r="X72" i="3"/>
  <c r="Y72" i="3"/>
  <c r="AA72" i="3"/>
  <c r="AB72" i="3" s="1"/>
  <c r="AC72" i="3" s="1"/>
  <c r="T73" i="5" s="1"/>
  <c r="AD72" i="3"/>
  <c r="AE72" i="3"/>
  <c r="AF72" i="3"/>
  <c r="AH72" i="3" s="1"/>
  <c r="AG72" i="3"/>
  <c r="C73" i="3"/>
  <c r="D73" i="3"/>
  <c r="F73" i="3"/>
  <c r="G73" i="3"/>
  <c r="I73" i="3"/>
  <c r="J73" i="3" s="1"/>
  <c r="K73" i="3" s="1"/>
  <c r="L73" i="3"/>
  <c r="O73" i="3"/>
  <c r="P73" i="3" s="1"/>
  <c r="T73" i="3"/>
  <c r="U73" i="3"/>
  <c r="V73" i="3"/>
  <c r="X73" i="3"/>
  <c r="Y73" i="3"/>
  <c r="AA73" i="3"/>
  <c r="AB73" i="3" s="1"/>
  <c r="AC73" i="3" s="1"/>
  <c r="T74" i="5" s="1"/>
  <c r="AD73" i="3"/>
  <c r="AE73" i="3"/>
  <c r="AF73" i="3"/>
  <c r="AH73" i="3" s="1"/>
  <c r="AG73" i="3"/>
  <c r="C74" i="3"/>
  <c r="D74" i="3"/>
  <c r="F74" i="3"/>
  <c r="G74" i="3"/>
  <c r="H74" i="3" s="1"/>
  <c r="N75" i="5" s="1"/>
  <c r="I74" i="3"/>
  <c r="J74" i="3" s="1"/>
  <c r="K74" i="3" s="1"/>
  <c r="L74" i="3"/>
  <c r="O74" i="3"/>
  <c r="P74" i="3" s="1"/>
  <c r="T74" i="3"/>
  <c r="U74" i="3"/>
  <c r="V74" i="3"/>
  <c r="X74" i="3"/>
  <c r="Y74" i="3"/>
  <c r="Z74" i="3" s="1"/>
  <c r="S75" i="5" s="1"/>
  <c r="AA74" i="3"/>
  <c r="AB74" i="3" s="1"/>
  <c r="AC74" i="3" s="1"/>
  <c r="T75" i="5" s="1"/>
  <c r="AD74" i="3"/>
  <c r="AE74" i="3"/>
  <c r="AF74" i="3"/>
  <c r="AG74" i="3"/>
  <c r="C75" i="3"/>
  <c r="D75" i="3"/>
  <c r="F75" i="3"/>
  <c r="G75" i="3"/>
  <c r="I75" i="3"/>
  <c r="J75" i="3" s="1"/>
  <c r="K75" i="3" s="1"/>
  <c r="L75" i="3"/>
  <c r="O75" i="3"/>
  <c r="T75" i="3"/>
  <c r="U75" i="3"/>
  <c r="V75" i="3"/>
  <c r="X75" i="3"/>
  <c r="Y75" i="3"/>
  <c r="AA75" i="3"/>
  <c r="AB75" i="3" s="1"/>
  <c r="AC75" i="3" s="1"/>
  <c r="T76" i="5" s="1"/>
  <c r="AD75" i="3"/>
  <c r="AE75" i="3"/>
  <c r="AF75" i="3"/>
  <c r="AG75" i="3"/>
  <c r="C76" i="3"/>
  <c r="D76" i="3"/>
  <c r="F76" i="3"/>
  <c r="G76" i="3"/>
  <c r="I76" i="3"/>
  <c r="J76" i="3" s="1"/>
  <c r="K76" i="3" s="1"/>
  <c r="L76" i="3"/>
  <c r="O76" i="3"/>
  <c r="P76" i="3" s="1"/>
  <c r="T76" i="3"/>
  <c r="U76" i="3"/>
  <c r="V76" i="3"/>
  <c r="X76" i="3"/>
  <c r="Y76" i="3"/>
  <c r="AA76" i="3"/>
  <c r="AB76" i="3" s="1"/>
  <c r="AC76" i="3" s="1"/>
  <c r="AD76" i="3"/>
  <c r="AE76" i="3"/>
  <c r="AF76" i="3"/>
  <c r="AG76" i="3"/>
  <c r="C77" i="3"/>
  <c r="D77" i="3"/>
  <c r="F77" i="3"/>
  <c r="G77" i="3"/>
  <c r="I77" i="3"/>
  <c r="J77" i="3" s="1"/>
  <c r="K77" i="3" s="1"/>
  <c r="L77" i="3"/>
  <c r="O77" i="3"/>
  <c r="Q77" i="3" s="1"/>
  <c r="R77" i="3" s="1"/>
  <c r="T77" i="3"/>
  <c r="U77" i="3"/>
  <c r="V77" i="3"/>
  <c r="X77" i="3"/>
  <c r="Y77" i="3"/>
  <c r="AA77" i="3"/>
  <c r="AB77" i="3" s="1"/>
  <c r="AC77" i="3" s="1"/>
  <c r="T78" i="5" s="1"/>
  <c r="AD77" i="3"/>
  <c r="AE77" i="3"/>
  <c r="AF77" i="3"/>
  <c r="AG77" i="3"/>
  <c r="AH77" i="3" s="1"/>
  <c r="AI77" i="3" s="1"/>
  <c r="U78" i="5" s="1"/>
  <c r="C78" i="3"/>
  <c r="D78" i="3"/>
  <c r="F78" i="3"/>
  <c r="H78" i="3" s="1"/>
  <c r="N79" i="5" s="1"/>
  <c r="G78" i="3"/>
  <c r="I78" i="3"/>
  <c r="J78" i="3" s="1"/>
  <c r="K78" i="3" s="1"/>
  <c r="L78" i="3"/>
  <c r="O78" i="3"/>
  <c r="T78" i="3"/>
  <c r="U78" i="3"/>
  <c r="V78" i="3"/>
  <c r="X78" i="3"/>
  <c r="Y78" i="3"/>
  <c r="AA78" i="3"/>
  <c r="AB78" i="3" s="1"/>
  <c r="AC78" i="3" s="1"/>
  <c r="AD78" i="3"/>
  <c r="AE78" i="3"/>
  <c r="AF78" i="3"/>
  <c r="AG78" i="3"/>
  <c r="C79" i="3"/>
  <c r="D79" i="3"/>
  <c r="F79" i="3"/>
  <c r="G79" i="3"/>
  <c r="I79" i="3"/>
  <c r="J79" i="3" s="1"/>
  <c r="K79" i="3" s="1"/>
  <c r="L79" i="3"/>
  <c r="O79" i="3"/>
  <c r="T79" i="3"/>
  <c r="U79" i="3"/>
  <c r="V79" i="3"/>
  <c r="X79" i="3"/>
  <c r="Y79" i="3"/>
  <c r="AA79" i="3"/>
  <c r="AB79" i="3" s="1"/>
  <c r="AC79" i="3" s="1"/>
  <c r="AD79" i="3"/>
  <c r="AE79" i="3"/>
  <c r="AF79" i="3"/>
  <c r="AH79" i="3" s="1"/>
  <c r="AG79" i="3"/>
  <c r="C80" i="3"/>
  <c r="D80" i="3"/>
  <c r="F80" i="3"/>
  <c r="G80" i="3"/>
  <c r="I80" i="3"/>
  <c r="J80" i="3" s="1"/>
  <c r="K80" i="3" s="1"/>
  <c r="L80" i="3"/>
  <c r="O80" i="3"/>
  <c r="T80" i="3"/>
  <c r="U80" i="3"/>
  <c r="V80" i="3"/>
  <c r="X80" i="3"/>
  <c r="Y80" i="3"/>
  <c r="AA80" i="3"/>
  <c r="AB80" i="3" s="1"/>
  <c r="AC80" i="3" s="1"/>
  <c r="T81" i="5" s="1"/>
  <c r="AD80" i="3"/>
  <c r="AE80" i="3"/>
  <c r="AF80" i="3"/>
  <c r="AG80" i="3"/>
  <c r="C81" i="3"/>
  <c r="D81" i="3"/>
  <c r="F81" i="3"/>
  <c r="G81" i="3"/>
  <c r="I81" i="3"/>
  <c r="J81" i="3" s="1"/>
  <c r="K81" i="3" s="1"/>
  <c r="L81" i="3"/>
  <c r="O81" i="3"/>
  <c r="T81" i="3"/>
  <c r="U81" i="3"/>
  <c r="V81" i="3"/>
  <c r="X81" i="3"/>
  <c r="Y81" i="3"/>
  <c r="AA81" i="3"/>
  <c r="AB81" i="3" s="1"/>
  <c r="AC81" i="3" s="1"/>
  <c r="T82" i="5" s="1"/>
  <c r="AD81" i="3"/>
  <c r="AE81" i="3"/>
  <c r="AF81" i="3"/>
  <c r="AH81" i="3" s="1"/>
  <c r="AG81" i="3"/>
  <c r="C82" i="3"/>
  <c r="D82" i="3"/>
  <c r="F82" i="3"/>
  <c r="G82" i="3"/>
  <c r="H82" i="3" s="1"/>
  <c r="N83" i="5" s="1"/>
  <c r="I82" i="3"/>
  <c r="J82" i="3" s="1"/>
  <c r="K82" i="3" s="1"/>
  <c r="M82" i="3" s="1"/>
  <c r="O83" i="5" s="1"/>
  <c r="L82" i="3"/>
  <c r="O82" i="3"/>
  <c r="P82" i="3" s="1"/>
  <c r="T82" i="3"/>
  <c r="U82" i="3"/>
  <c r="V82" i="3"/>
  <c r="X82" i="3"/>
  <c r="Y82" i="3"/>
  <c r="Z82" i="3" s="1"/>
  <c r="S83" i="5" s="1"/>
  <c r="AA82" i="3"/>
  <c r="AB82" i="3" s="1"/>
  <c r="AC82" i="3" s="1"/>
  <c r="T83" i="5" s="1"/>
  <c r="AD82" i="3"/>
  <c r="AE82" i="3"/>
  <c r="AF82" i="3"/>
  <c r="AG82" i="3"/>
  <c r="C83" i="3"/>
  <c r="D83" i="3"/>
  <c r="F83" i="3"/>
  <c r="G83" i="3"/>
  <c r="I83" i="3"/>
  <c r="J83" i="3" s="1"/>
  <c r="K83" i="3" s="1"/>
  <c r="L83" i="3"/>
  <c r="O83" i="3"/>
  <c r="P83" i="3" s="1"/>
  <c r="T83" i="3"/>
  <c r="U83" i="3"/>
  <c r="V83" i="3"/>
  <c r="X83" i="3"/>
  <c r="Y83" i="3"/>
  <c r="AA83" i="3"/>
  <c r="AB83" i="3" s="1"/>
  <c r="AC83" i="3" s="1"/>
  <c r="T84" i="5" s="1"/>
  <c r="AD83" i="3"/>
  <c r="AE83" i="3"/>
  <c r="AF83" i="3"/>
  <c r="AG83" i="3"/>
  <c r="C84" i="3"/>
  <c r="D84" i="3"/>
  <c r="F84" i="3"/>
  <c r="G84" i="3"/>
  <c r="I84" i="3"/>
  <c r="J84" i="3" s="1"/>
  <c r="K84" i="3" s="1"/>
  <c r="L84" i="3"/>
  <c r="O84" i="3"/>
  <c r="P84" i="3" s="1"/>
  <c r="T84" i="3"/>
  <c r="U84" i="3"/>
  <c r="V84" i="3"/>
  <c r="X84" i="3"/>
  <c r="Y84" i="3"/>
  <c r="AA84" i="3"/>
  <c r="AB84" i="3" s="1"/>
  <c r="AC84" i="3" s="1"/>
  <c r="AD84" i="3"/>
  <c r="AE84" i="3"/>
  <c r="AF84" i="3"/>
  <c r="AG84" i="3"/>
  <c r="C85" i="3"/>
  <c r="D85" i="3"/>
  <c r="F85" i="3"/>
  <c r="G85" i="3"/>
  <c r="H85" i="3" s="1"/>
  <c r="N86" i="5" s="1"/>
  <c r="I85" i="3"/>
  <c r="J85" i="3" s="1"/>
  <c r="K85" i="3" s="1"/>
  <c r="L85" i="3"/>
  <c r="O85" i="3"/>
  <c r="Q85" i="3" s="1"/>
  <c r="R85" i="3" s="1"/>
  <c r="T85" i="3"/>
  <c r="U85" i="3"/>
  <c r="V85" i="3"/>
  <c r="X85" i="3"/>
  <c r="Y85" i="3"/>
  <c r="AA85" i="3"/>
  <c r="AB85" i="3" s="1"/>
  <c r="AC85" i="3" s="1"/>
  <c r="T86" i="5" s="1"/>
  <c r="AD85" i="3"/>
  <c r="AE85" i="3"/>
  <c r="AF85" i="3"/>
  <c r="AG85" i="3"/>
  <c r="C86" i="3"/>
  <c r="E86" i="3" s="1"/>
  <c r="M87" i="5" s="1"/>
  <c r="D86" i="3"/>
  <c r="F86" i="3"/>
  <c r="G86" i="3"/>
  <c r="I86" i="3"/>
  <c r="J86" i="3" s="1"/>
  <c r="K86" i="3" s="1"/>
  <c r="L86" i="3"/>
  <c r="O86" i="3"/>
  <c r="P86" i="3" s="1"/>
  <c r="T86" i="3"/>
  <c r="U86" i="3"/>
  <c r="V86" i="3"/>
  <c r="X86" i="3"/>
  <c r="Y86" i="3"/>
  <c r="AA86" i="3"/>
  <c r="AB86" i="3" s="1"/>
  <c r="AC86" i="3" s="1"/>
  <c r="T87" i="5" s="1"/>
  <c r="AD86" i="3"/>
  <c r="AE86" i="3"/>
  <c r="AF86" i="3"/>
  <c r="AG86" i="3"/>
  <c r="C87" i="3"/>
  <c r="D87" i="3"/>
  <c r="F87" i="3"/>
  <c r="G87" i="3"/>
  <c r="I87" i="3"/>
  <c r="J87" i="3" s="1"/>
  <c r="K87" i="3" s="1"/>
  <c r="L87" i="3"/>
  <c r="O87" i="3"/>
  <c r="T87" i="3"/>
  <c r="U87" i="3"/>
  <c r="V87" i="3"/>
  <c r="X87" i="3"/>
  <c r="Y87" i="3"/>
  <c r="AA87" i="3"/>
  <c r="AB87" i="3" s="1"/>
  <c r="AC87" i="3" s="1"/>
  <c r="T88" i="5" s="1"/>
  <c r="AD87" i="3"/>
  <c r="AE87" i="3"/>
  <c r="AF87" i="3"/>
  <c r="AH87" i="3" s="1"/>
  <c r="AG87" i="3"/>
  <c r="C88" i="3"/>
  <c r="D88" i="3"/>
  <c r="F88" i="3"/>
  <c r="G88" i="3"/>
  <c r="I88" i="3"/>
  <c r="J88" i="3" s="1"/>
  <c r="K88" i="3" s="1"/>
  <c r="L88" i="3"/>
  <c r="O88" i="3"/>
  <c r="Q88" i="3" s="1"/>
  <c r="R88" i="3" s="1"/>
  <c r="T88" i="3"/>
  <c r="U88" i="3"/>
  <c r="V88" i="3"/>
  <c r="X88" i="3"/>
  <c r="Y88" i="3"/>
  <c r="AA88" i="3"/>
  <c r="AB88" i="3" s="1"/>
  <c r="AC88" i="3" s="1"/>
  <c r="AD88" i="3"/>
  <c r="AE88" i="3"/>
  <c r="AF88" i="3"/>
  <c r="AG88" i="3"/>
  <c r="C89" i="3"/>
  <c r="D89" i="3"/>
  <c r="F89" i="3"/>
  <c r="G89" i="3"/>
  <c r="I89" i="3"/>
  <c r="J89" i="3" s="1"/>
  <c r="K89" i="3" s="1"/>
  <c r="L89" i="3"/>
  <c r="O89" i="3"/>
  <c r="Q89" i="3" s="1"/>
  <c r="R89" i="3" s="1"/>
  <c r="T89" i="3"/>
  <c r="U89" i="3"/>
  <c r="V89" i="3"/>
  <c r="X89" i="3"/>
  <c r="Y89" i="3"/>
  <c r="AA89" i="3"/>
  <c r="AB89" i="3" s="1"/>
  <c r="AC89" i="3" s="1"/>
  <c r="T90" i="5" s="1"/>
  <c r="AD89" i="3"/>
  <c r="AE89" i="3"/>
  <c r="AF89" i="3"/>
  <c r="AH89" i="3" s="1"/>
  <c r="AG89" i="3"/>
  <c r="C90" i="3"/>
  <c r="D90" i="3"/>
  <c r="F90" i="3"/>
  <c r="G90" i="3"/>
  <c r="I90" i="3"/>
  <c r="J90" i="3" s="1"/>
  <c r="K90" i="3" s="1"/>
  <c r="L90" i="3"/>
  <c r="O90" i="3"/>
  <c r="Q90" i="3" s="1"/>
  <c r="R90" i="3" s="1"/>
  <c r="T90" i="3"/>
  <c r="U90" i="3"/>
  <c r="V90" i="3"/>
  <c r="X90" i="3"/>
  <c r="Y90" i="3"/>
  <c r="Z90" i="3" s="1"/>
  <c r="S91" i="5" s="1"/>
  <c r="AA90" i="3"/>
  <c r="AB90" i="3" s="1"/>
  <c r="AC90" i="3" s="1"/>
  <c r="T91" i="5" s="1"/>
  <c r="AD90" i="3"/>
  <c r="AE90" i="3"/>
  <c r="AF90" i="3"/>
  <c r="AH90" i="3" s="1"/>
  <c r="AG90" i="3"/>
  <c r="C91" i="3"/>
  <c r="D91" i="3"/>
  <c r="F91" i="3"/>
  <c r="G91" i="3"/>
  <c r="I91" i="3"/>
  <c r="J91" i="3" s="1"/>
  <c r="K91" i="3" s="1"/>
  <c r="L91" i="3"/>
  <c r="O91" i="3"/>
  <c r="T91" i="3"/>
  <c r="U91" i="3"/>
  <c r="V91" i="3"/>
  <c r="X91" i="3"/>
  <c r="Y91" i="3"/>
  <c r="AA91" i="3"/>
  <c r="AB91" i="3" s="1"/>
  <c r="AC91" i="3" s="1"/>
  <c r="AD91" i="3"/>
  <c r="AE91" i="3"/>
  <c r="AF91" i="3"/>
  <c r="AG91" i="3"/>
  <c r="C92" i="3"/>
  <c r="D92" i="3"/>
  <c r="F92" i="3"/>
  <c r="G92" i="3"/>
  <c r="I92" i="3"/>
  <c r="J92" i="3" s="1"/>
  <c r="K92" i="3" s="1"/>
  <c r="L92" i="3"/>
  <c r="O92" i="3"/>
  <c r="Q92" i="3" s="1"/>
  <c r="R92" i="3" s="1"/>
  <c r="T92" i="3"/>
  <c r="U92" i="3"/>
  <c r="V92" i="3"/>
  <c r="X92" i="3"/>
  <c r="Y92" i="3"/>
  <c r="AA92" i="3"/>
  <c r="AB92" i="3" s="1"/>
  <c r="AC92" i="3" s="1"/>
  <c r="T93" i="5" s="1"/>
  <c r="AD92" i="3"/>
  <c r="AE92" i="3"/>
  <c r="AF92" i="3"/>
  <c r="AG92" i="3"/>
  <c r="C93" i="3"/>
  <c r="D93" i="3"/>
  <c r="F93" i="3"/>
  <c r="G93" i="3"/>
  <c r="I93" i="3"/>
  <c r="J93" i="3" s="1"/>
  <c r="K93" i="3" s="1"/>
  <c r="L93" i="3"/>
  <c r="O93" i="3"/>
  <c r="P93" i="3" s="1"/>
  <c r="T93" i="3"/>
  <c r="U93" i="3"/>
  <c r="V93" i="3"/>
  <c r="X93" i="3"/>
  <c r="Y93" i="3"/>
  <c r="AA93" i="3"/>
  <c r="AB93" i="3" s="1"/>
  <c r="AC93" i="3" s="1"/>
  <c r="AD93" i="3"/>
  <c r="AE93" i="3"/>
  <c r="AF93" i="3"/>
  <c r="AH93" i="3"/>
  <c r="AI93" i="3" s="1"/>
  <c r="U94" i="5" s="1"/>
  <c r="AG93" i="3"/>
  <c r="C94" i="3"/>
  <c r="D94" i="3"/>
  <c r="E94" i="3" s="1"/>
  <c r="M95" i="5" s="1"/>
  <c r="F94" i="3"/>
  <c r="G94" i="3"/>
  <c r="I94" i="3"/>
  <c r="J94" i="3" s="1"/>
  <c r="K94" i="3" s="1"/>
  <c r="L94" i="3"/>
  <c r="O94" i="3"/>
  <c r="P94" i="3" s="1"/>
  <c r="T94" i="3"/>
  <c r="U94" i="3"/>
  <c r="V94" i="3"/>
  <c r="X94" i="3"/>
  <c r="Y94" i="3"/>
  <c r="AA94" i="3"/>
  <c r="AB94" i="3" s="1"/>
  <c r="AC94" i="3" s="1"/>
  <c r="T95" i="5" s="1"/>
  <c r="AD94" i="3"/>
  <c r="AE94" i="3"/>
  <c r="AF94" i="3"/>
  <c r="AG94" i="3"/>
  <c r="C95" i="3"/>
  <c r="D95" i="3"/>
  <c r="F95" i="3"/>
  <c r="G95" i="3"/>
  <c r="I95" i="3"/>
  <c r="J95" i="3" s="1"/>
  <c r="K95" i="3" s="1"/>
  <c r="L95" i="3"/>
  <c r="O95" i="3"/>
  <c r="P95" i="3" s="1"/>
  <c r="T95" i="3"/>
  <c r="U95" i="3"/>
  <c r="V95" i="3"/>
  <c r="X95" i="3"/>
  <c r="Y95" i="3"/>
  <c r="AA95" i="3"/>
  <c r="AB95" i="3" s="1"/>
  <c r="AC95" i="3" s="1"/>
  <c r="T96" i="5" s="1"/>
  <c r="AD95" i="3"/>
  <c r="AE95" i="3"/>
  <c r="AF95" i="3"/>
  <c r="AG95" i="3"/>
  <c r="C96" i="3"/>
  <c r="D96" i="3"/>
  <c r="F96" i="3"/>
  <c r="G96" i="3"/>
  <c r="I96" i="3"/>
  <c r="J96" i="3" s="1"/>
  <c r="K96" i="3" s="1"/>
  <c r="L96" i="3"/>
  <c r="O96" i="3"/>
  <c r="P96" i="3" s="1"/>
  <c r="T96" i="3"/>
  <c r="W96" i="3" s="1"/>
  <c r="R97" i="5" s="1"/>
  <c r="U96" i="3"/>
  <c r="V96" i="3"/>
  <c r="X96" i="3"/>
  <c r="Y96" i="3"/>
  <c r="AA96" i="3"/>
  <c r="AB96" i="3" s="1"/>
  <c r="AC96" i="3" s="1"/>
  <c r="T97" i="5" s="1"/>
  <c r="AD96" i="3"/>
  <c r="AE96" i="3"/>
  <c r="AF96" i="3"/>
  <c r="AH96" i="3" s="1"/>
  <c r="AG96" i="3"/>
  <c r="C97" i="3"/>
  <c r="D97" i="3"/>
  <c r="F97" i="3"/>
  <c r="G97" i="3"/>
  <c r="I97" i="3"/>
  <c r="J97" i="3" s="1"/>
  <c r="K97" i="3" s="1"/>
  <c r="M97" i="3" s="1"/>
  <c r="O98" i="5" s="1"/>
  <c r="L97" i="3"/>
  <c r="O97" i="3"/>
  <c r="T97" i="3"/>
  <c r="U97" i="3"/>
  <c r="V97" i="3"/>
  <c r="X97" i="3"/>
  <c r="Y97" i="3"/>
  <c r="Z97" i="3" s="1"/>
  <c r="S98" i="5" s="1"/>
  <c r="AA97" i="3"/>
  <c r="AB97" i="3" s="1"/>
  <c r="AC97" i="3" s="1"/>
  <c r="T98" i="5" s="1"/>
  <c r="AD97" i="3"/>
  <c r="AE97" i="3"/>
  <c r="AF97" i="3"/>
  <c r="AG97" i="3"/>
  <c r="C98" i="3"/>
  <c r="D98" i="3"/>
  <c r="F98" i="3"/>
  <c r="G98" i="3"/>
  <c r="I98" i="3"/>
  <c r="J98" i="3" s="1"/>
  <c r="K98" i="3" s="1"/>
  <c r="L98" i="3"/>
  <c r="O98" i="3"/>
  <c r="P98" i="3" s="1"/>
  <c r="T98" i="3"/>
  <c r="U98" i="3"/>
  <c r="V98" i="3"/>
  <c r="X98" i="3"/>
  <c r="Y98" i="3"/>
  <c r="AA98" i="3"/>
  <c r="AB98" i="3" s="1"/>
  <c r="AC98" i="3" s="1"/>
  <c r="T99" i="5" s="1"/>
  <c r="AD98" i="3"/>
  <c r="AE98" i="3"/>
  <c r="AF98" i="3"/>
  <c r="AH98" i="3" s="1"/>
  <c r="AG98" i="3"/>
  <c r="C99" i="3"/>
  <c r="D99" i="3"/>
  <c r="F99" i="3"/>
  <c r="H99" i="3" s="1"/>
  <c r="N100" i="5" s="1"/>
  <c r="G99" i="3"/>
  <c r="I99" i="3"/>
  <c r="J99" i="3" s="1"/>
  <c r="K99" i="3" s="1"/>
  <c r="L99" i="3"/>
  <c r="O99" i="3"/>
  <c r="P99" i="3" s="1"/>
  <c r="T99" i="3"/>
  <c r="U99" i="3"/>
  <c r="V99" i="3"/>
  <c r="X99" i="3"/>
  <c r="Y99" i="3"/>
  <c r="AA99" i="3"/>
  <c r="AB99" i="3" s="1"/>
  <c r="AC99" i="3" s="1"/>
  <c r="AD99" i="3"/>
  <c r="AE99" i="3"/>
  <c r="AF99" i="3"/>
  <c r="AH99" i="3" s="1"/>
  <c r="AG99" i="3"/>
  <c r="C100" i="3"/>
  <c r="D100" i="3"/>
  <c r="F100" i="3"/>
  <c r="G100" i="3"/>
  <c r="I100" i="3"/>
  <c r="J100" i="3" s="1"/>
  <c r="K100" i="3" s="1"/>
  <c r="L100" i="3"/>
  <c r="O100" i="3"/>
  <c r="Q100" i="3" s="1"/>
  <c r="R100" i="3" s="1"/>
  <c r="T100" i="3"/>
  <c r="U100" i="3"/>
  <c r="V100" i="3"/>
  <c r="X100" i="3"/>
  <c r="Y100" i="3"/>
  <c r="AA100" i="3"/>
  <c r="AB100" i="3" s="1"/>
  <c r="AC100" i="3" s="1"/>
  <c r="T101" i="5" s="1"/>
  <c r="AD100" i="3"/>
  <c r="AE100" i="3"/>
  <c r="AF100" i="3"/>
  <c r="AH100" i="3"/>
  <c r="AG100" i="3"/>
  <c r="C101" i="3"/>
  <c r="D101" i="3"/>
  <c r="F101" i="3"/>
  <c r="G101" i="3"/>
  <c r="I101" i="3"/>
  <c r="J101" i="3" s="1"/>
  <c r="K101" i="3" s="1"/>
  <c r="L101" i="3"/>
  <c r="O101" i="3"/>
  <c r="T101" i="3"/>
  <c r="U101" i="3"/>
  <c r="V101" i="3"/>
  <c r="X101" i="3"/>
  <c r="Y101" i="3"/>
  <c r="AA101" i="3"/>
  <c r="AB101" i="3" s="1"/>
  <c r="AC101" i="3" s="1"/>
  <c r="T102" i="5" s="1"/>
  <c r="AD101" i="3"/>
  <c r="AE101" i="3"/>
  <c r="AF101" i="3"/>
  <c r="AH101" i="3" s="1"/>
  <c r="AG101" i="3"/>
  <c r="C102" i="3"/>
  <c r="D102" i="3"/>
  <c r="F102" i="3"/>
  <c r="G102" i="3"/>
  <c r="I102" i="3"/>
  <c r="J102" i="3" s="1"/>
  <c r="K102" i="3" s="1"/>
  <c r="L102" i="3"/>
  <c r="O102" i="3"/>
  <c r="P102" i="3" s="1"/>
  <c r="T102" i="3"/>
  <c r="U102" i="3"/>
  <c r="V102" i="3"/>
  <c r="X102" i="3"/>
  <c r="Y102" i="3"/>
  <c r="AA102" i="3"/>
  <c r="AB102" i="3" s="1"/>
  <c r="AC102" i="3" s="1"/>
  <c r="T103" i="5" s="1"/>
  <c r="AD102" i="3"/>
  <c r="AE102" i="3"/>
  <c r="AF102" i="3"/>
  <c r="AG102" i="3"/>
  <c r="C103" i="3"/>
  <c r="D103" i="3"/>
  <c r="F103" i="3"/>
  <c r="G103" i="3"/>
  <c r="I103" i="3"/>
  <c r="J103" i="3" s="1"/>
  <c r="K103" i="3" s="1"/>
  <c r="L103" i="3"/>
  <c r="O103" i="3"/>
  <c r="T103" i="3"/>
  <c r="U103" i="3"/>
  <c r="V103" i="3"/>
  <c r="X103" i="3"/>
  <c r="Y103" i="3"/>
  <c r="AA103" i="3"/>
  <c r="AB103" i="3" s="1"/>
  <c r="AC103" i="3" s="1"/>
  <c r="T104" i="5" s="1"/>
  <c r="AD103" i="3"/>
  <c r="AE103" i="3"/>
  <c r="AF103" i="3"/>
  <c r="AG103" i="3"/>
  <c r="C104" i="3"/>
  <c r="D104" i="3"/>
  <c r="F104" i="3"/>
  <c r="G104" i="3"/>
  <c r="H104" i="3" s="1"/>
  <c r="N105" i="5" s="1"/>
  <c r="I104" i="3"/>
  <c r="J104" i="3" s="1"/>
  <c r="K104" i="3" s="1"/>
  <c r="L104" i="3"/>
  <c r="O104" i="3"/>
  <c r="Q104" i="3" s="1"/>
  <c r="R104" i="3" s="1"/>
  <c r="T104" i="3"/>
  <c r="U104" i="3"/>
  <c r="V104" i="3"/>
  <c r="X104" i="3"/>
  <c r="Y104" i="3"/>
  <c r="Z104" i="3" s="1"/>
  <c r="S105" i="5" s="1"/>
  <c r="AA104" i="3"/>
  <c r="AB104" i="3" s="1"/>
  <c r="AC104" i="3" s="1"/>
  <c r="T105" i="5" s="1"/>
  <c r="AD104" i="3"/>
  <c r="AE104" i="3"/>
  <c r="AF104" i="3"/>
  <c r="AG104" i="3"/>
  <c r="C105" i="3"/>
  <c r="D105" i="3"/>
  <c r="F105" i="3"/>
  <c r="G105" i="3"/>
  <c r="I105" i="3"/>
  <c r="J105" i="3" s="1"/>
  <c r="K105" i="3" s="1"/>
  <c r="L105" i="3"/>
  <c r="O105" i="3"/>
  <c r="Q105" i="3" s="1"/>
  <c r="R105" i="3" s="1"/>
  <c r="T105" i="3"/>
  <c r="U105" i="3"/>
  <c r="V105" i="3"/>
  <c r="X105" i="3"/>
  <c r="Y105" i="3"/>
  <c r="AA105" i="3"/>
  <c r="AB105" i="3" s="1"/>
  <c r="AC105" i="3" s="1"/>
  <c r="T106" i="5" s="1"/>
  <c r="AD105" i="3"/>
  <c r="AE105" i="3"/>
  <c r="AF105" i="3"/>
  <c r="AG105" i="3"/>
  <c r="C106" i="3"/>
  <c r="D106" i="3"/>
  <c r="F106" i="3"/>
  <c r="H106" i="3" s="1"/>
  <c r="N107" i="5" s="1"/>
  <c r="G106" i="3"/>
  <c r="I106" i="3"/>
  <c r="J106" i="3" s="1"/>
  <c r="K106" i="3" s="1"/>
  <c r="L106" i="3"/>
  <c r="O106" i="3"/>
  <c r="Q106" i="3" s="1"/>
  <c r="R106" i="3" s="1"/>
  <c r="T106" i="3"/>
  <c r="U106" i="3"/>
  <c r="V106" i="3"/>
  <c r="X106" i="3"/>
  <c r="Y106" i="3"/>
  <c r="AA106" i="3"/>
  <c r="AB106" i="3" s="1"/>
  <c r="AC106" i="3" s="1"/>
  <c r="T107" i="5" s="1"/>
  <c r="AD106" i="3"/>
  <c r="AE106" i="3"/>
  <c r="AF106" i="3"/>
  <c r="AG106" i="3"/>
  <c r="C107" i="3"/>
  <c r="D107" i="3"/>
  <c r="F107" i="3"/>
  <c r="G107" i="3"/>
  <c r="I107" i="3"/>
  <c r="J107" i="3" s="1"/>
  <c r="K107" i="3" s="1"/>
  <c r="L107" i="3"/>
  <c r="O107" i="3"/>
  <c r="Q107" i="3" s="1"/>
  <c r="R107" i="3" s="1"/>
  <c r="T107" i="3"/>
  <c r="U107" i="3"/>
  <c r="V107" i="3"/>
  <c r="X107" i="3"/>
  <c r="Y107" i="3"/>
  <c r="AA107" i="3"/>
  <c r="AB107" i="3" s="1"/>
  <c r="AC107" i="3" s="1"/>
  <c r="T108" i="5" s="1"/>
  <c r="AD107" i="3"/>
  <c r="AE107" i="3"/>
  <c r="AF107" i="3"/>
  <c r="AG107" i="3"/>
  <c r="AH107" i="3" s="1"/>
  <c r="AI107" i="3" s="1"/>
  <c r="U108" i="5" s="1"/>
  <c r="C108" i="3"/>
  <c r="D108" i="3"/>
  <c r="F108" i="3"/>
  <c r="G108" i="3"/>
  <c r="I108" i="3"/>
  <c r="J108" i="3" s="1"/>
  <c r="K108" i="3" s="1"/>
  <c r="L108" i="3"/>
  <c r="O108" i="3"/>
  <c r="Q108" i="3" s="1"/>
  <c r="R108" i="3" s="1"/>
  <c r="T108" i="3"/>
  <c r="U108" i="3"/>
  <c r="V108" i="3"/>
  <c r="X108" i="3"/>
  <c r="Y108" i="3"/>
  <c r="AA108" i="3"/>
  <c r="AB108" i="3" s="1"/>
  <c r="AC108" i="3" s="1"/>
  <c r="T109" i="5" s="1"/>
  <c r="AD108" i="3"/>
  <c r="AE108" i="3"/>
  <c r="AF108" i="3"/>
  <c r="AG108" i="3"/>
  <c r="C109" i="3"/>
  <c r="D109" i="3"/>
  <c r="F109" i="3"/>
  <c r="G109" i="3"/>
  <c r="I109" i="3"/>
  <c r="J109" i="3" s="1"/>
  <c r="K109" i="3" s="1"/>
  <c r="L109" i="3"/>
  <c r="O109" i="3"/>
  <c r="T109" i="3"/>
  <c r="U109" i="3"/>
  <c r="V109" i="3"/>
  <c r="X109" i="3"/>
  <c r="Y109" i="3"/>
  <c r="Z109" i="3" s="1"/>
  <c r="S110" i="5" s="1"/>
  <c r="AA109" i="3"/>
  <c r="AB109" i="3" s="1"/>
  <c r="AC109" i="3" s="1"/>
  <c r="AD109" i="3"/>
  <c r="AE109" i="3"/>
  <c r="AF109" i="3"/>
  <c r="AH109" i="3" s="1"/>
  <c r="AG109" i="3"/>
  <c r="C110" i="3"/>
  <c r="D110" i="3"/>
  <c r="F110" i="3"/>
  <c r="G110" i="3"/>
  <c r="I110" i="3"/>
  <c r="J110" i="3" s="1"/>
  <c r="K110" i="3" s="1"/>
  <c r="L110" i="3"/>
  <c r="O110" i="3"/>
  <c r="Q110" i="3" s="1"/>
  <c r="R110" i="3" s="1"/>
  <c r="T110" i="3"/>
  <c r="U110" i="3"/>
  <c r="W110" i="3" s="1"/>
  <c r="V110" i="3"/>
  <c r="X110" i="3"/>
  <c r="Y110" i="3"/>
  <c r="AA110" i="3"/>
  <c r="AB110" i="3" s="1"/>
  <c r="AC110" i="3" s="1"/>
  <c r="T111" i="5" s="1"/>
  <c r="AD110" i="3"/>
  <c r="AE110" i="3"/>
  <c r="AF110" i="3"/>
  <c r="AG110" i="3"/>
  <c r="C111" i="3"/>
  <c r="D111" i="3"/>
  <c r="F111" i="3"/>
  <c r="G111" i="3"/>
  <c r="I111" i="3"/>
  <c r="J111" i="3" s="1"/>
  <c r="K111" i="3" s="1"/>
  <c r="L111" i="3"/>
  <c r="O111" i="3"/>
  <c r="P111" i="3" s="1"/>
  <c r="T111" i="3"/>
  <c r="U111" i="3"/>
  <c r="V111" i="3"/>
  <c r="X111" i="3"/>
  <c r="Y111" i="3"/>
  <c r="AA111" i="3"/>
  <c r="AB111" i="3" s="1"/>
  <c r="AC111" i="3" s="1"/>
  <c r="AD111" i="3"/>
  <c r="AE111" i="3"/>
  <c r="AF111" i="3"/>
  <c r="AG111" i="3"/>
  <c r="C112" i="3"/>
  <c r="D112" i="3"/>
  <c r="F112" i="3"/>
  <c r="G112" i="3"/>
  <c r="I112" i="3"/>
  <c r="J112" i="3" s="1"/>
  <c r="K112" i="3" s="1"/>
  <c r="M112" i="3" s="1"/>
  <c r="O113" i="5" s="1"/>
  <c r="L112" i="3"/>
  <c r="O112" i="3"/>
  <c r="P112" i="3" s="1"/>
  <c r="T112" i="3"/>
  <c r="U112" i="3"/>
  <c r="V112" i="3"/>
  <c r="X112" i="3"/>
  <c r="Y112" i="3"/>
  <c r="Z112" i="3" s="1"/>
  <c r="S113" i="5" s="1"/>
  <c r="AA112" i="3"/>
  <c r="AB112" i="3" s="1"/>
  <c r="AC112" i="3" s="1"/>
  <c r="AD112" i="3"/>
  <c r="AE112" i="3"/>
  <c r="AF112" i="3"/>
  <c r="AG112" i="3"/>
  <c r="C113" i="3"/>
  <c r="D113" i="3"/>
  <c r="F113" i="3"/>
  <c r="G113" i="3"/>
  <c r="I113" i="3"/>
  <c r="J113" i="3" s="1"/>
  <c r="K113" i="3" s="1"/>
  <c r="L113" i="3"/>
  <c r="O113" i="3"/>
  <c r="T113" i="3"/>
  <c r="U113" i="3"/>
  <c r="V113" i="3"/>
  <c r="X113" i="3"/>
  <c r="Y113" i="3"/>
  <c r="AA113" i="3"/>
  <c r="AB113" i="3" s="1"/>
  <c r="AC113" i="3" s="1"/>
  <c r="T114" i="5" s="1"/>
  <c r="AD113" i="3"/>
  <c r="AE113" i="3"/>
  <c r="AF113" i="3"/>
  <c r="AH113" i="3" s="1"/>
  <c r="AG113" i="3"/>
  <c r="C114" i="3"/>
  <c r="D114" i="3"/>
  <c r="F114" i="3"/>
  <c r="G114" i="3"/>
  <c r="I114" i="3"/>
  <c r="J114" i="3" s="1"/>
  <c r="K114" i="3" s="1"/>
  <c r="L114" i="3"/>
  <c r="O114" i="3"/>
  <c r="P114" i="3" s="1"/>
  <c r="T114" i="3"/>
  <c r="U114" i="3"/>
  <c r="V114" i="3"/>
  <c r="X114" i="3"/>
  <c r="Y114" i="3"/>
  <c r="AA114" i="3"/>
  <c r="AB114" i="3" s="1"/>
  <c r="AC114" i="3" s="1"/>
  <c r="T115" i="5" s="1"/>
  <c r="AD114" i="3"/>
  <c r="AE114" i="3"/>
  <c r="AF114" i="3"/>
  <c r="AG114" i="3"/>
  <c r="C115" i="3"/>
  <c r="D115" i="3"/>
  <c r="F115" i="3"/>
  <c r="G115" i="3"/>
  <c r="H115" i="3" s="1"/>
  <c r="N116" i="5" s="1"/>
  <c r="I115" i="3"/>
  <c r="J115" i="3" s="1"/>
  <c r="K115" i="3" s="1"/>
  <c r="L115" i="3"/>
  <c r="O115" i="3"/>
  <c r="T115" i="3"/>
  <c r="U115" i="3"/>
  <c r="V115" i="3"/>
  <c r="X115" i="3"/>
  <c r="Y115" i="3"/>
  <c r="AA115" i="3"/>
  <c r="AB115" i="3" s="1"/>
  <c r="AC115" i="3" s="1"/>
  <c r="T116" i="5" s="1"/>
  <c r="AD115" i="3"/>
  <c r="AE115" i="3"/>
  <c r="AF115" i="3"/>
  <c r="AG115" i="3"/>
  <c r="C116" i="3"/>
  <c r="E116" i="3" s="1"/>
  <c r="M117" i="5" s="1"/>
  <c r="D116" i="3"/>
  <c r="F116" i="3"/>
  <c r="G116" i="3"/>
  <c r="I116" i="3"/>
  <c r="J116" i="3" s="1"/>
  <c r="K116" i="3" s="1"/>
  <c r="L116" i="3"/>
  <c r="O116" i="3"/>
  <c r="P116" i="3" s="1"/>
  <c r="T116" i="3"/>
  <c r="U116" i="3"/>
  <c r="V116" i="3"/>
  <c r="X116" i="3"/>
  <c r="Y116" i="3"/>
  <c r="AA116" i="3"/>
  <c r="AB116" i="3" s="1"/>
  <c r="AC116" i="3" s="1"/>
  <c r="AD116" i="3"/>
  <c r="AE116" i="3"/>
  <c r="AF116" i="3"/>
  <c r="AG116" i="3"/>
  <c r="C117" i="3"/>
  <c r="D117" i="3"/>
  <c r="F117" i="3"/>
  <c r="G117" i="3"/>
  <c r="I117" i="3"/>
  <c r="J117" i="3" s="1"/>
  <c r="K117" i="3" s="1"/>
  <c r="L117" i="3"/>
  <c r="O117" i="3"/>
  <c r="P117" i="3" s="1"/>
  <c r="T117" i="3"/>
  <c r="U117" i="3"/>
  <c r="V117" i="3"/>
  <c r="X117" i="3"/>
  <c r="Y117" i="3"/>
  <c r="Z117" i="3" s="1"/>
  <c r="S118" i="5" s="1"/>
  <c r="AA117" i="3"/>
  <c r="AB117" i="3" s="1"/>
  <c r="AC117" i="3" s="1"/>
  <c r="T118" i="5" s="1"/>
  <c r="AD117" i="3"/>
  <c r="AE117" i="3"/>
  <c r="AF117" i="3"/>
  <c r="AG117" i="3"/>
  <c r="C118" i="3"/>
  <c r="D118" i="3"/>
  <c r="F118" i="3"/>
  <c r="G118" i="3"/>
  <c r="H118" i="3" s="1"/>
  <c r="N119" i="5" s="1"/>
  <c r="I118" i="3"/>
  <c r="J118" i="3" s="1"/>
  <c r="K118" i="3" s="1"/>
  <c r="L118" i="3"/>
  <c r="O118" i="3"/>
  <c r="P118" i="3" s="1"/>
  <c r="T118" i="3"/>
  <c r="U118" i="3"/>
  <c r="V118" i="3"/>
  <c r="X118" i="3"/>
  <c r="Y118" i="3"/>
  <c r="Z118" i="3" s="1"/>
  <c r="S119" i="5" s="1"/>
  <c r="AA118" i="3"/>
  <c r="AB118" i="3" s="1"/>
  <c r="AC118" i="3" s="1"/>
  <c r="T119" i="5" s="1"/>
  <c r="AD118" i="3"/>
  <c r="AE118" i="3"/>
  <c r="AF118" i="3"/>
  <c r="AG118" i="3"/>
  <c r="AH118" i="3" s="1"/>
  <c r="AI118" i="3" s="1"/>
  <c r="U119" i="5" s="1"/>
  <c r="C119" i="3"/>
  <c r="D119" i="3"/>
  <c r="F119" i="3"/>
  <c r="G119" i="3"/>
  <c r="I119" i="3"/>
  <c r="J119" i="3" s="1"/>
  <c r="K119" i="3" s="1"/>
  <c r="L119" i="3"/>
  <c r="O119" i="3"/>
  <c r="P119" i="3" s="1"/>
  <c r="T119" i="3"/>
  <c r="U119" i="3"/>
  <c r="V119" i="3"/>
  <c r="X119" i="3"/>
  <c r="Y119" i="3"/>
  <c r="AA119" i="3"/>
  <c r="AB119" i="3" s="1"/>
  <c r="AC119" i="3" s="1"/>
  <c r="AD119" i="3"/>
  <c r="AE119" i="3"/>
  <c r="AF119" i="3"/>
  <c r="AG119" i="3"/>
  <c r="C120" i="3"/>
  <c r="D120" i="3"/>
  <c r="F120" i="3"/>
  <c r="G120" i="3"/>
  <c r="I120" i="3"/>
  <c r="J120" i="3" s="1"/>
  <c r="K120" i="3" s="1"/>
  <c r="M120" i="3" s="1"/>
  <c r="O121" i="5" s="1"/>
  <c r="L120" i="3"/>
  <c r="O120" i="3"/>
  <c r="P120" i="3" s="1"/>
  <c r="T120" i="3"/>
  <c r="U120" i="3"/>
  <c r="V120" i="3"/>
  <c r="W120" i="3" s="1"/>
  <c r="R121" i="5" s="1"/>
  <c r="X120" i="3"/>
  <c r="Y120" i="3"/>
  <c r="Z120" i="3" s="1"/>
  <c r="S121" i="5" s="1"/>
  <c r="AA120" i="3"/>
  <c r="AB120" i="3" s="1"/>
  <c r="AC120" i="3" s="1"/>
  <c r="T121" i="5" s="1"/>
  <c r="AD120" i="3"/>
  <c r="AE120" i="3"/>
  <c r="AF120" i="3"/>
  <c r="AG120" i="3"/>
  <c r="C121" i="3"/>
  <c r="D121" i="3"/>
  <c r="F121" i="3"/>
  <c r="G121" i="3"/>
  <c r="I121" i="3"/>
  <c r="J121" i="3" s="1"/>
  <c r="K121" i="3" s="1"/>
  <c r="L121" i="3"/>
  <c r="O121" i="3"/>
  <c r="P121" i="3" s="1"/>
  <c r="T121" i="3"/>
  <c r="U121" i="3"/>
  <c r="V121" i="3"/>
  <c r="X121" i="3"/>
  <c r="Y121" i="3"/>
  <c r="AA121" i="3"/>
  <c r="AB121" i="3" s="1"/>
  <c r="AC121" i="3" s="1"/>
  <c r="AD121" i="3"/>
  <c r="AE121" i="3"/>
  <c r="AF121" i="3"/>
  <c r="AH121" i="3" s="1"/>
  <c r="AG121" i="3"/>
  <c r="C122" i="3"/>
  <c r="D122" i="3"/>
  <c r="F122" i="3"/>
  <c r="G122" i="3"/>
  <c r="I122" i="3"/>
  <c r="J122" i="3" s="1"/>
  <c r="K122" i="3" s="1"/>
  <c r="L122" i="3"/>
  <c r="O122" i="3"/>
  <c r="Q122" i="3" s="1"/>
  <c r="R122" i="3" s="1"/>
  <c r="T122" i="3"/>
  <c r="U122" i="3"/>
  <c r="V122" i="3"/>
  <c r="X122" i="3"/>
  <c r="Y122" i="3"/>
  <c r="AA122" i="3"/>
  <c r="AB122" i="3" s="1"/>
  <c r="AC122" i="3" s="1"/>
  <c r="AD122" i="3"/>
  <c r="AE122" i="3"/>
  <c r="AF122" i="3"/>
  <c r="AG122" i="3"/>
  <c r="C123" i="3"/>
  <c r="D123" i="3"/>
  <c r="F123" i="3"/>
  <c r="G123" i="3"/>
  <c r="I123" i="3"/>
  <c r="J123" i="3" s="1"/>
  <c r="K123" i="3" s="1"/>
  <c r="L123" i="3"/>
  <c r="O123" i="3"/>
  <c r="Q123" i="3" s="1"/>
  <c r="R123" i="3" s="1"/>
  <c r="T123" i="3"/>
  <c r="U123" i="3"/>
  <c r="V123" i="3"/>
  <c r="X123" i="3"/>
  <c r="Y123" i="3"/>
  <c r="AA123" i="3"/>
  <c r="AB123" i="3" s="1"/>
  <c r="AC123" i="3" s="1"/>
  <c r="T124" i="5" s="1"/>
  <c r="AD123" i="3"/>
  <c r="AE123" i="3"/>
  <c r="AF123" i="3"/>
  <c r="AG123" i="3"/>
  <c r="C124" i="3"/>
  <c r="E124" i="3" s="1"/>
  <c r="M125" i="5" s="1"/>
  <c r="D124" i="3"/>
  <c r="F124" i="3"/>
  <c r="G124" i="3"/>
  <c r="I124" i="3"/>
  <c r="J124" i="3" s="1"/>
  <c r="K124" i="3" s="1"/>
  <c r="L124" i="3"/>
  <c r="O124" i="3"/>
  <c r="Q124" i="3" s="1"/>
  <c r="R124" i="3" s="1"/>
  <c r="T124" i="3"/>
  <c r="U124" i="3"/>
  <c r="V124" i="3"/>
  <c r="X124" i="3"/>
  <c r="Y124" i="3"/>
  <c r="AA124" i="3"/>
  <c r="AB124" i="3" s="1"/>
  <c r="AC124" i="3" s="1"/>
  <c r="T125" i="5" s="1"/>
  <c r="AD124" i="3"/>
  <c r="AE124" i="3"/>
  <c r="AF124" i="3"/>
  <c r="AG124" i="3"/>
  <c r="C125" i="3"/>
  <c r="D125" i="3"/>
  <c r="F125" i="3"/>
  <c r="G125" i="3"/>
  <c r="I125" i="3"/>
  <c r="J125" i="3" s="1"/>
  <c r="K125" i="3" s="1"/>
  <c r="L125" i="3"/>
  <c r="O125" i="3"/>
  <c r="T125" i="3"/>
  <c r="U125" i="3"/>
  <c r="V125" i="3"/>
  <c r="X125" i="3"/>
  <c r="Y125" i="3"/>
  <c r="Z125" i="3" s="1"/>
  <c r="S126" i="5" s="1"/>
  <c r="AA125" i="3"/>
  <c r="AB125" i="3" s="1"/>
  <c r="AC125" i="3" s="1"/>
  <c r="AD125" i="3"/>
  <c r="AE125" i="3"/>
  <c r="AF125" i="3"/>
  <c r="AG125" i="3"/>
  <c r="C126" i="3"/>
  <c r="D126" i="3"/>
  <c r="F126" i="3"/>
  <c r="G126" i="3"/>
  <c r="I126" i="3"/>
  <c r="J126" i="3" s="1"/>
  <c r="K126" i="3" s="1"/>
  <c r="L126" i="3"/>
  <c r="O126" i="3"/>
  <c r="P126" i="3" s="1"/>
  <c r="T126" i="3"/>
  <c r="U126" i="3"/>
  <c r="W126" i="3" s="1"/>
  <c r="R127" i="5" s="1"/>
  <c r="V126" i="3"/>
  <c r="X126" i="3"/>
  <c r="Y126" i="3"/>
  <c r="Z126" i="3" s="1"/>
  <c r="S127" i="5" s="1"/>
  <c r="AA126" i="3"/>
  <c r="AB126" i="3" s="1"/>
  <c r="AC126" i="3" s="1"/>
  <c r="AD126" i="3"/>
  <c r="AE126" i="3"/>
  <c r="AF126" i="3"/>
  <c r="AG126" i="3"/>
  <c r="C127" i="3"/>
  <c r="D127" i="3"/>
  <c r="F127" i="3"/>
  <c r="G127" i="3"/>
  <c r="I127" i="3"/>
  <c r="J127" i="3" s="1"/>
  <c r="K127" i="3" s="1"/>
  <c r="L127" i="3"/>
  <c r="O127" i="3"/>
  <c r="P127" i="3" s="1"/>
  <c r="T127" i="3"/>
  <c r="U127" i="3"/>
  <c r="V127" i="3"/>
  <c r="X127" i="3"/>
  <c r="Y127" i="3"/>
  <c r="AA127" i="3"/>
  <c r="AB127" i="3" s="1"/>
  <c r="AC127" i="3" s="1"/>
  <c r="T128" i="5" s="1"/>
  <c r="AD127" i="3"/>
  <c r="AE127" i="3"/>
  <c r="AF127" i="3"/>
  <c r="AH127" i="3" s="1"/>
  <c r="AI127" i="3" s="1"/>
  <c r="U128" i="5" s="1"/>
  <c r="AG127" i="3"/>
  <c r="C128" i="3"/>
  <c r="D128" i="3"/>
  <c r="F128" i="3"/>
  <c r="G128" i="3"/>
  <c r="I128" i="3"/>
  <c r="J128" i="3" s="1"/>
  <c r="K128" i="3" s="1"/>
  <c r="M128" i="3" s="1"/>
  <c r="O129" i="5" s="1"/>
  <c r="L128" i="3"/>
  <c r="O128" i="3"/>
  <c r="P128" i="3" s="1"/>
  <c r="T128" i="3"/>
  <c r="U128" i="3"/>
  <c r="V128" i="3"/>
  <c r="X128" i="3"/>
  <c r="Y128" i="3"/>
  <c r="AA128" i="3"/>
  <c r="AB128" i="3" s="1"/>
  <c r="AC128" i="3" s="1"/>
  <c r="AD128" i="3"/>
  <c r="AE128" i="3"/>
  <c r="AF128" i="3"/>
  <c r="AG128" i="3"/>
  <c r="C129" i="3"/>
  <c r="D129" i="3"/>
  <c r="F129" i="3"/>
  <c r="G129" i="3"/>
  <c r="I129" i="3"/>
  <c r="J129" i="3" s="1"/>
  <c r="K129" i="3" s="1"/>
  <c r="L129" i="3"/>
  <c r="O129" i="3"/>
  <c r="P129" i="3" s="1"/>
  <c r="T129" i="3"/>
  <c r="U129" i="3"/>
  <c r="V129" i="3"/>
  <c r="X129" i="3"/>
  <c r="Y129" i="3"/>
  <c r="AA129" i="3"/>
  <c r="AB129" i="3" s="1"/>
  <c r="AC129" i="3" s="1"/>
  <c r="T130" i="5" s="1"/>
  <c r="AD129" i="3"/>
  <c r="AE129" i="3"/>
  <c r="AF129" i="3"/>
  <c r="AG129" i="3"/>
  <c r="AH129" i="3" s="1"/>
  <c r="C130" i="3"/>
  <c r="D130" i="3"/>
  <c r="F130" i="3"/>
  <c r="G130" i="3"/>
  <c r="I130" i="3"/>
  <c r="J130" i="3" s="1"/>
  <c r="K130" i="3" s="1"/>
  <c r="L130" i="3"/>
  <c r="O130" i="3"/>
  <c r="Q130" i="3" s="1"/>
  <c r="R130" i="3" s="1"/>
  <c r="T130" i="3"/>
  <c r="U130" i="3"/>
  <c r="V130" i="3"/>
  <c r="X130" i="3"/>
  <c r="Y130" i="3"/>
  <c r="AA130" i="3"/>
  <c r="AB130" i="3" s="1"/>
  <c r="AC130" i="3" s="1"/>
  <c r="T131" i="5" s="1"/>
  <c r="AD130" i="3"/>
  <c r="AE130" i="3"/>
  <c r="AF130" i="3"/>
  <c r="AG130" i="3"/>
  <c r="C131" i="3"/>
  <c r="D131" i="3"/>
  <c r="F131" i="3"/>
  <c r="G131" i="3"/>
  <c r="I131" i="3"/>
  <c r="J131" i="3" s="1"/>
  <c r="K131" i="3" s="1"/>
  <c r="L131" i="3"/>
  <c r="O131" i="3"/>
  <c r="Q131" i="3" s="1"/>
  <c r="R131" i="3" s="1"/>
  <c r="T131" i="3"/>
  <c r="U131" i="3"/>
  <c r="V131" i="3"/>
  <c r="X131" i="3"/>
  <c r="Y131" i="3"/>
  <c r="AA131" i="3"/>
  <c r="AB131" i="3" s="1"/>
  <c r="AC131" i="3" s="1"/>
  <c r="T132" i="5" s="1"/>
  <c r="AD131" i="3"/>
  <c r="AE131" i="3"/>
  <c r="AF131" i="3"/>
  <c r="AH131" i="3" s="1"/>
  <c r="AG131" i="3"/>
  <c r="C132" i="3"/>
  <c r="E132" i="3" s="1"/>
  <c r="D132" i="3"/>
  <c r="F132" i="3"/>
  <c r="G132" i="3"/>
  <c r="I132" i="3"/>
  <c r="J132" i="3" s="1"/>
  <c r="K132" i="3" s="1"/>
  <c r="L132" i="3"/>
  <c r="O132" i="3"/>
  <c r="P132" i="3" s="1"/>
  <c r="T132" i="3"/>
  <c r="U132" i="3"/>
  <c r="V132" i="3"/>
  <c r="X132" i="3"/>
  <c r="Y132" i="3"/>
  <c r="AA132" i="3"/>
  <c r="AB132" i="3" s="1"/>
  <c r="AC132" i="3" s="1"/>
  <c r="T133" i="5" s="1"/>
  <c r="AD132" i="3"/>
  <c r="AE132" i="3"/>
  <c r="AF132" i="3"/>
  <c r="AH132" i="3" s="1"/>
  <c r="AG132" i="3"/>
  <c r="C133" i="3"/>
  <c r="D133" i="3"/>
  <c r="F133" i="3"/>
  <c r="G133" i="3"/>
  <c r="H133" i="3" s="1"/>
  <c r="N134" i="5" s="1"/>
  <c r="I133" i="3"/>
  <c r="J133" i="3" s="1"/>
  <c r="K133" i="3" s="1"/>
  <c r="L133" i="3"/>
  <c r="O133" i="3"/>
  <c r="T133" i="3"/>
  <c r="U133" i="3"/>
  <c r="V133" i="3"/>
  <c r="X133" i="3"/>
  <c r="Y133" i="3"/>
  <c r="Z133" i="3" s="1"/>
  <c r="S134" i="5" s="1"/>
  <c r="AA133" i="3"/>
  <c r="AB133" i="3" s="1"/>
  <c r="AC133" i="3" s="1"/>
  <c r="T134" i="5" s="1"/>
  <c r="AD133" i="3"/>
  <c r="AE133" i="3"/>
  <c r="AF133" i="3"/>
  <c r="AG133" i="3"/>
  <c r="C134" i="3"/>
  <c r="D134" i="3"/>
  <c r="F134" i="3"/>
  <c r="G134" i="3"/>
  <c r="I134" i="3"/>
  <c r="J134" i="3" s="1"/>
  <c r="K134" i="3" s="1"/>
  <c r="L134" i="3"/>
  <c r="O134" i="3"/>
  <c r="P134" i="3" s="1"/>
  <c r="T134" i="3"/>
  <c r="U134" i="3"/>
  <c r="V134" i="3"/>
  <c r="X134" i="3"/>
  <c r="Y134" i="3"/>
  <c r="AA134" i="3"/>
  <c r="AB134" i="3" s="1"/>
  <c r="AC134" i="3" s="1"/>
  <c r="AD134" i="3"/>
  <c r="AE134" i="3"/>
  <c r="AF134" i="3"/>
  <c r="AH134" i="3" s="1"/>
  <c r="AG134" i="3"/>
  <c r="C135" i="3"/>
  <c r="D135" i="3"/>
  <c r="F135" i="3"/>
  <c r="G135" i="3"/>
  <c r="I135" i="3"/>
  <c r="J135" i="3" s="1"/>
  <c r="K135" i="3" s="1"/>
  <c r="L135" i="3"/>
  <c r="O135" i="3"/>
  <c r="P135" i="3" s="1"/>
  <c r="T135" i="3"/>
  <c r="U135" i="3"/>
  <c r="V135" i="3"/>
  <c r="X135" i="3"/>
  <c r="Y135" i="3"/>
  <c r="AA135" i="3"/>
  <c r="AB135" i="3" s="1"/>
  <c r="AC135" i="3" s="1"/>
  <c r="AD135" i="3"/>
  <c r="AE135" i="3"/>
  <c r="AF135" i="3"/>
  <c r="AG135" i="3"/>
  <c r="C136" i="3"/>
  <c r="D136" i="3"/>
  <c r="F136" i="3"/>
  <c r="G136" i="3"/>
  <c r="I136" i="3"/>
  <c r="J136" i="3" s="1"/>
  <c r="K136" i="3" s="1"/>
  <c r="M136" i="3" s="1"/>
  <c r="L136" i="3"/>
  <c r="O136" i="3"/>
  <c r="P136" i="3" s="1"/>
  <c r="T136" i="3"/>
  <c r="U136" i="3"/>
  <c r="V136" i="3"/>
  <c r="X136" i="3"/>
  <c r="Y136" i="3"/>
  <c r="AA136" i="3"/>
  <c r="AB136" i="3" s="1"/>
  <c r="AC136" i="3" s="1"/>
  <c r="T137" i="5" s="1"/>
  <c r="AD136" i="3"/>
  <c r="AE136" i="3"/>
  <c r="AF136" i="3"/>
  <c r="AG136" i="3"/>
  <c r="C137" i="3"/>
  <c r="D137" i="3"/>
  <c r="F137" i="3"/>
  <c r="G137" i="3"/>
  <c r="I137" i="3"/>
  <c r="J137" i="3" s="1"/>
  <c r="K137" i="3" s="1"/>
  <c r="L137" i="3"/>
  <c r="O137" i="3"/>
  <c r="P137" i="3" s="1"/>
  <c r="T137" i="3"/>
  <c r="U137" i="3"/>
  <c r="V137" i="3"/>
  <c r="X137" i="3"/>
  <c r="Y137" i="3"/>
  <c r="AA137" i="3"/>
  <c r="AB137" i="3" s="1"/>
  <c r="AC137" i="3" s="1"/>
  <c r="T138" i="5" s="1"/>
  <c r="AD137" i="3"/>
  <c r="AE137" i="3"/>
  <c r="AF137" i="3"/>
  <c r="AG137" i="3"/>
  <c r="C138" i="3"/>
  <c r="D138" i="3"/>
  <c r="F138" i="3"/>
  <c r="H138" i="3" s="1"/>
  <c r="N139" i="5" s="1"/>
  <c r="G138" i="3"/>
  <c r="I138" i="3"/>
  <c r="J138" i="3" s="1"/>
  <c r="K138" i="3" s="1"/>
  <c r="L138" i="3"/>
  <c r="O138" i="3"/>
  <c r="Q138" i="3" s="1"/>
  <c r="R138" i="3" s="1"/>
  <c r="T138" i="3"/>
  <c r="U138" i="3"/>
  <c r="V138" i="3"/>
  <c r="X138" i="3"/>
  <c r="Y138" i="3"/>
  <c r="AA138" i="3"/>
  <c r="AB138" i="3" s="1"/>
  <c r="AC138" i="3" s="1"/>
  <c r="T139" i="5" s="1"/>
  <c r="AD138" i="3"/>
  <c r="AE138" i="3"/>
  <c r="AF138" i="3"/>
  <c r="AH138" i="3" s="1"/>
  <c r="AI138" i="3" s="1"/>
  <c r="U139" i="5" s="1"/>
  <c r="AG138" i="3"/>
  <c r="C139" i="3"/>
  <c r="D139" i="3"/>
  <c r="F139" i="3"/>
  <c r="G139" i="3"/>
  <c r="I139" i="3"/>
  <c r="J139" i="3" s="1"/>
  <c r="K139" i="3" s="1"/>
  <c r="L139" i="3"/>
  <c r="O139" i="3"/>
  <c r="P139" i="3" s="1"/>
  <c r="T139" i="3"/>
  <c r="U139" i="3"/>
  <c r="V139" i="3"/>
  <c r="X139" i="3"/>
  <c r="Y139" i="3"/>
  <c r="AA139" i="3"/>
  <c r="AB139" i="3" s="1"/>
  <c r="AC139" i="3" s="1"/>
  <c r="T140" i="5" s="1"/>
  <c r="AD139" i="3"/>
  <c r="AE139" i="3"/>
  <c r="AF139" i="3"/>
  <c r="AG139" i="3"/>
  <c r="C140" i="3"/>
  <c r="E140" i="3" s="1"/>
  <c r="D140" i="3"/>
  <c r="F140" i="3"/>
  <c r="G140" i="3"/>
  <c r="I140" i="3"/>
  <c r="J140" i="3" s="1"/>
  <c r="K140" i="3" s="1"/>
  <c r="L140" i="3"/>
  <c r="O140" i="3"/>
  <c r="P140" i="3" s="1"/>
  <c r="T140" i="3"/>
  <c r="U140" i="3"/>
  <c r="V140" i="3"/>
  <c r="X140" i="3"/>
  <c r="Y140" i="3"/>
  <c r="AA140" i="3"/>
  <c r="AB140" i="3" s="1"/>
  <c r="AC140" i="3" s="1"/>
  <c r="T141" i="5" s="1"/>
  <c r="AD140" i="3"/>
  <c r="AE140" i="3"/>
  <c r="AF140" i="3"/>
  <c r="AG140" i="3"/>
  <c r="C141" i="3"/>
  <c r="D141" i="3"/>
  <c r="F141" i="3"/>
  <c r="G141" i="3"/>
  <c r="H141" i="3" s="1"/>
  <c r="N142" i="5" s="1"/>
  <c r="I141" i="3"/>
  <c r="J141" i="3" s="1"/>
  <c r="K141" i="3" s="1"/>
  <c r="L141" i="3"/>
  <c r="O141" i="3"/>
  <c r="Q141" i="3" s="1"/>
  <c r="R141" i="3" s="1"/>
  <c r="T141" i="3"/>
  <c r="U141" i="3"/>
  <c r="V141" i="3"/>
  <c r="X141" i="3"/>
  <c r="Y141" i="3"/>
  <c r="Z141" i="3" s="1"/>
  <c r="S142" i="5" s="1"/>
  <c r="AA141" i="3"/>
  <c r="AB141" i="3" s="1"/>
  <c r="AC141" i="3" s="1"/>
  <c r="T142" i="5" s="1"/>
  <c r="AD141" i="3"/>
  <c r="AE141" i="3"/>
  <c r="AF141" i="3"/>
  <c r="AG141" i="3"/>
  <c r="C142" i="3"/>
  <c r="D142" i="3"/>
  <c r="F142" i="3"/>
  <c r="G142" i="3"/>
  <c r="I142" i="3"/>
  <c r="J142" i="3" s="1"/>
  <c r="K142" i="3" s="1"/>
  <c r="L142" i="3"/>
  <c r="O142" i="3"/>
  <c r="P142" i="3" s="1"/>
  <c r="T142" i="3"/>
  <c r="U142" i="3"/>
  <c r="V142" i="3"/>
  <c r="X142" i="3"/>
  <c r="Y142" i="3"/>
  <c r="AA142" i="3"/>
  <c r="AB142" i="3" s="1"/>
  <c r="AC142" i="3" s="1"/>
  <c r="AD142" i="3"/>
  <c r="AE142" i="3"/>
  <c r="AF142" i="3"/>
  <c r="AG142" i="3"/>
  <c r="AH142" i="3" s="1"/>
  <c r="C143" i="3"/>
  <c r="D143" i="3"/>
  <c r="F143" i="3"/>
  <c r="G143" i="3"/>
  <c r="I143" i="3"/>
  <c r="J143" i="3" s="1"/>
  <c r="K143" i="3" s="1"/>
  <c r="L143" i="3"/>
  <c r="O143" i="3"/>
  <c r="P143" i="3" s="1"/>
  <c r="T143" i="3"/>
  <c r="U143" i="3"/>
  <c r="V143" i="3"/>
  <c r="X143" i="3"/>
  <c r="Y143" i="3"/>
  <c r="AA143" i="3"/>
  <c r="AB143" i="3" s="1"/>
  <c r="AC143" i="3" s="1"/>
  <c r="AD143" i="3"/>
  <c r="AE143" i="3"/>
  <c r="AF143" i="3"/>
  <c r="AH143" i="3" s="1"/>
  <c r="AI143" i="3" s="1"/>
  <c r="U144" i="5" s="1"/>
  <c r="AG143" i="3"/>
  <c r="C144" i="3"/>
  <c r="D144" i="3"/>
  <c r="F144" i="3"/>
  <c r="G144" i="3"/>
  <c r="I144" i="3"/>
  <c r="J144" i="3" s="1"/>
  <c r="K144" i="3" s="1"/>
  <c r="M144" i="3" s="1"/>
  <c r="O145" i="5" s="1"/>
  <c r="L144" i="3"/>
  <c r="O144" i="3"/>
  <c r="P144" i="3" s="1"/>
  <c r="T144" i="3"/>
  <c r="U144" i="3"/>
  <c r="V144" i="3"/>
  <c r="X144" i="3"/>
  <c r="Y144" i="3"/>
  <c r="AA144" i="3"/>
  <c r="AB144" i="3" s="1"/>
  <c r="AC144" i="3" s="1"/>
  <c r="AD144" i="3"/>
  <c r="AE144" i="3"/>
  <c r="AF144" i="3"/>
  <c r="AG144" i="3"/>
  <c r="AH144" i="3" s="1"/>
  <c r="C145" i="3"/>
  <c r="E145" i="3" s="1"/>
  <c r="M146" i="5" s="1"/>
  <c r="D145" i="3"/>
  <c r="F145" i="3"/>
  <c r="G145" i="3"/>
  <c r="I145" i="3"/>
  <c r="J145" i="3" s="1"/>
  <c r="K145" i="3" s="1"/>
  <c r="L145" i="3"/>
  <c r="O145" i="3"/>
  <c r="T145" i="3"/>
  <c r="U145" i="3"/>
  <c r="V145" i="3"/>
  <c r="X145" i="3"/>
  <c r="Y145" i="3"/>
  <c r="AA145" i="3"/>
  <c r="AB145" i="3" s="1"/>
  <c r="AC145" i="3" s="1"/>
  <c r="AD145" i="3"/>
  <c r="AE145" i="3"/>
  <c r="AF145" i="3"/>
  <c r="AG145" i="3"/>
  <c r="C146" i="3"/>
  <c r="D146" i="3"/>
  <c r="F146" i="3"/>
  <c r="G146" i="3"/>
  <c r="I146" i="3"/>
  <c r="J146" i="3" s="1"/>
  <c r="K146" i="3" s="1"/>
  <c r="L146" i="3"/>
  <c r="O146" i="3"/>
  <c r="P146" i="3" s="1"/>
  <c r="T146" i="3"/>
  <c r="U146" i="3"/>
  <c r="V146" i="3"/>
  <c r="X146" i="3"/>
  <c r="Y146" i="3"/>
  <c r="AA146" i="3"/>
  <c r="AB146" i="3" s="1"/>
  <c r="AC146" i="3" s="1"/>
  <c r="AD146" i="3"/>
  <c r="AE146" i="3"/>
  <c r="AF146" i="3"/>
  <c r="AG146" i="3"/>
  <c r="C147" i="3"/>
  <c r="D147" i="3"/>
  <c r="F147" i="3"/>
  <c r="G147" i="3"/>
  <c r="I147" i="3"/>
  <c r="J147" i="3" s="1"/>
  <c r="K147" i="3" s="1"/>
  <c r="L147" i="3"/>
  <c r="O147" i="3"/>
  <c r="T147" i="3"/>
  <c r="U147" i="3"/>
  <c r="V147" i="3"/>
  <c r="X147" i="3"/>
  <c r="Y147" i="3"/>
  <c r="Z147" i="3" s="1"/>
  <c r="S148" i="5" s="1"/>
  <c r="AA147" i="3"/>
  <c r="AB147" i="3" s="1"/>
  <c r="AC147" i="3" s="1"/>
  <c r="AD147" i="3"/>
  <c r="AE147" i="3"/>
  <c r="AF147" i="3"/>
  <c r="AH147" i="3" s="1"/>
  <c r="AG147" i="3"/>
  <c r="C148" i="3"/>
  <c r="D148" i="3"/>
  <c r="F148" i="3"/>
  <c r="G148" i="3"/>
  <c r="I148" i="3"/>
  <c r="J148" i="3" s="1"/>
  <c r="K148" i="3" s="1"/>
  <c r="L148" i="3"/>
  <c r="O148" i="3"/>
  <c r="P148" i="3" s="1"/>
  <c r="T148" i="3"/>
  <c r="U148" i="3"/>
  <c r="V148" i="3"/>
  <c r="X148" i="3"/>
  <c r="Z148" i="3" s="1"/>
  <c r="S149" i="5" s="1"/>
  <c r="Y148" i="3"/>
  <c r="AA148" i="3"/>
  <c r="AB148" i="3" s="1"/>
  <c r="AC148" i="3" s="1"/>
  <c r="AD148" i="3"/>
  <c r="AE148" i="3"/>
  <c r="AF148" i="3"/>
  <c r="AG148" i="3"/>
  <c r="C149" i="3"/>
  <c r="D149" i="3"/>
  <c r="F149" i="3"/>
  <c r="G149" i="3"/>
  <c r="I149" i="3"/>
  <c r="J149" i="3" s="1"/>
  <c r="K149" i="3" s="1"/>
  <c r="L149" i="3"/>
  <c r="O149" i="3"/>
  <c r="P149" i="3" s="1"/>
  <c r="T149" i="3"/>
  <c r="U149" i="3"/>
  <c r="V149" i="3"/>
  <c r="X149" i="3"/>
  <c r="Y149" i="3"/>
  <c r="AA149" i="3"/>
  <c r="AB149" i="3" s="1"/>
  <c r="AC149" i="3" s="1"/>
  <c r="AD149" i="3"/>
  <c r="AE149" i="3"/>
  <c r="AF149" i="3"/>
  <c r="AG149" i="3"/>
  <c r="C150" i="3"/>
  <c r="D150" i="3"/>
  <c r="F150" i="3"/>
  <c r="G150" i="3"/>
  <c r="I150" i="3"/>
  <c r="J150" i="3" s="1"/>
  <c r="K150" i="3" s="1"/>
  <c r="L150" i="3"/>
  <c r="O150" i="3"/>
  <c r="P150" i="3" s="1"/>
  <c r="T150" i="3"/>
  <c r="U150" i="3"/>
  <c r="W150" i="3" s="1"/>
  <c r="R151" i="5" s="1"/>
  <c r="V150" i="3"/>
  <c r="X150" i="3"/>
  <c r="Y150" i="3"/>
  <c r="AA150" i="3"/>
  <c r="AB150" i="3" s="1"/>
  <c r="AC150" i="3" s="1"/>
  <c r="AD150" i="3"/>
  <c r="AE150" i="3"/>
  <c r="AF150" i="3"/>
  <c r="AG150" i="3"/>
  <c r="AH150" i="3" s="1"/>
  <c r="C151" i="3"/>
  <c r="D151" i="3"/>
  <c r="F151" i="3"/>
  <c r="G151" i="3"/>
  <c r="I151" i="3"/>
  <c r="J151" i="3" s="1"/>
  <c r="K151" i="3" s="1"/>
  <c r="L151" i="3"/>
  <c r="O151" i="3"/>
  <c r="P151" i="3" s="1"/>
  <c r="T151" i="3"/>
  <c r="U151" i="3"/>
  <c r="V151" i="3"/>
  <c r="X151" i="3"/>
  <c r="Y151" i="3"/>
  <c r="AA151" i="3"/>
  <c r="AB151" i="3" s="1"/>
  <c r="AC151" i="3" s="1"/>
  <c r="AD151" i="3"/>
  <c r="AE151" i="3"/>
  <c r="AF151" i="3"/>
  <c r="AG151" i="3"/>
  <c r="C152" i="3"/>
  <c r="D152" i="3"/>
  <c r="F152" i="3"/>
  <c r="G152" i="3"/>
  <c r="I152" i="3"/>
  <c r="J152" i="3" s="1"/>
  <c r="K152" i="3" s="1"/>
  <c r="L152" i="3"/>
  <c r="O152" i="3"/>
  <c r="P152" i="3" s="1"/>
  <c r="T152" i="3"/>
  <c r="U152" i="3"/>
  <c r="V152" i="3"/>
  <c r="X152" i="3"/>
  <c r="Y152" i="3"/>
  <c r="Z152" i="3" s="1"/>
  <c r="S153" i="5" s="1"/>
  <c r="AA152" i="3"/>
  <c r="AB152" i="3" s="1"/>
  <c r="AC152" i="3" s="1"/>
  <c r="AD152" i="3"/>
  <c r="AE152" i="3"/>
  <c r="AF152" i="3"/>
  <c r="AG152" i="3"/>
  <c r="C153" i="3"/>
  <c r="D153" i="3"/>
  <c r="F153" i="3"/>
  <c r="G153" i="3"/>
  <c r="I153" i="3"/>
  <c r="J153" i="3" s="1"/>
  <c r="K153" i="3" s="1"/>
  <c r="L153" i="3"/>
  <c r="O153" i="3"/>
  <c r="P153" i="3" s="1"/>
  <c r="T153" i="3"/>
  <c r="U153" i="3"/>
  <c r="V153" i="3"/>
  <c r="X153" i="3"/>
  <c r="Y153" i="3"/>
  <c r="AA153" i="3"/>
  <c r="AB153" i="3" s="1"/>
  <c r="AC153" i="3" s="1"/>
  <c r="AD153" i="3"/>
  <c r="AE153" i="3"/>
  <c r="AF153" i="3"/>
  <c r="AG153" i="3"/>
  <c r="C154" i="3"/>
  <c r="D154" i="3"/>
  <c r="F154" i="3"/>
  <c r="G154" i="3"/>
  <c r="I154" i="3"/>
  <c r="J154" i="3" s="1"/>
  <c r="K154" i="3" s="1"/>
  <c r="L154" i="3"/>
  <c r="O154" i="3"/>
  <c r="P154" i="3" s="1"/>
  <c r="T154" i="3"/>
  <c r="U154" i="3"/>
  <c r="V154" i="3"/>
  <c r="X154" i="3"/>
  <c r="Y154" i="3"/>
  <c r="AA154" i="3"/>
  <c r="AB154" i="3" s="1"/>
  <c r="AC154" i="3" s="1"/>
  <c r="T155" i="5" s="1"/>
  <c r="AD154" i="3"/>
  <c r="AE154" i="3"/>
  <c r="AF154" i="3"/>
  <c r="AG154" i="3"/>
  <c r="C155" i="3"/>
  <c r="D155" i="3"/>
  <c r="F155" i="3"/>
  <c r="G155" i="3"/>
  <c r="I155" i="3"/>
  <c r="J155" i="3" s="1"/>
  <c r="K155" i="3" s="1"/>
  <c r="L155" i="3"/>
  <c r="O155" i="3"/>
  <c r="Q155" i="3" s="1"/>
  <c r="R155" i="3" s="1"/>
  <c r="T155" i="3"/>
  <c r="U155" i="3"/>
  <c r="V155" i="3"/>
  <c r="X155" i="3"/>
  <c r="Y155" i="3"/>
  <c r="Z155" i="3" s="1"/>
  <c r="S156" i="5" s="1"/>
  <c r="AA155" i="3"/>
  <c r="AB155" i="3" s="1"/>
  <c r="AC155" i="3" s="1"/>
  <c r="AD155" i="3"/>
  <c r="AE155" i="3"/>
  <c r="AF155" i="3"/>
  <c r="AG155" i="3"/>
  <c r="C156" i="3"/>
  <c r="D156" i="3"/>
  <c r="F156" i="3"/>
  <c r="G156" i="3"/>
  <c r="I156" i="3"/>
  <c r="J156" i="3" s="1"/>
  <c r="K156" i="3" s="1"/>
  <c r="L156" i="3"/>
  <c r="O156" i="3"/>
  <c r="P156" i="3" s="1"/>
  <c r="T156" i="3"/>
  <c r="U156" i="3"/>
  <c r="V156" i="3"/>
  <c r="X156" i="3"/>
  <c r="Y156" i="3"/>
  <c r="AA156" i="3"/>
  <c r="AB156" i="3" s="1"/>
  <c r="AC156" i="3" s="1"/>
  <c r="T157" i="5" s="1"/>
  <c r="AD156" i="3"/>
  <c r="AE156" i="3"/>
  <c r="AF156" i="3"/>
  <c r="AG156" i="3"/>
  <c r="C157" i="3"/>
  <c r="D157" i="3"/>
  <c r="F157" i="3"/>
  <c r="G157" i="3"/>
  <c r="I157" i="3"/>
  <c r="J157" i="3" s="1"/>
  <c r="K157" i="3" s="1"/>
  <c r="L157" i="3"/>
  <c r="O157" i="3"/>
  <c r="P157" i="3" s="1"/>
  <c r="T157" i="3"/>
  <c r="U157" i="3"/>
  <c r="V157" i="3"/>
  <c r="X157" i="3"/>
  <c r="Y157" i="3"/>
  <c r="AA157" i="3"/>
  <c r="AB157" i="3" s="1"/>
  <c r="AC157" i="3" s="1"/>
  <c r="AD157" i="3"/>
  <c r="AE157" i="3"/>
  <c r="AF157" i="3"/>
  <c r="AH157" i="3" s="1"/>
  <c r="AG157" i="3"/>
  <c r="C158" i="3"/>
  <c r="D158" i="3"/>
  <c r="F158" i="3"/>
  <c r="G158" i="3"/>
  <c r="I158" i="3"/>
  <c r="J158" i="3" s="1"/>
  <c r="K158" i="3" s="1"/>
  <c r="L158" i="3"/>
  <c r="O158" i="3"/>
  <c r="Q158" i="3" s="1"/>
  <c r="R158" i="3" s="1"/>
  <c r="T158" i="3"/>
  <c r="U158" i="3"/>
  <c r="V158" i="3"/>
  <c r="X158" i="3"/>
  <c r="Y158" i="3"/>
  <c r="AA158" i="3"/>
  <c r="AB158" i="3" s="1"/>
  <c r="AC158" i="3" s="1"/>
  <c r="T159" i="5" s="1"/>
  <c r="AD158" i="3"/>
  <c r="AE158" i="3"/>
  <c r="AF158" i="3"/>
  <c r="AH158" i="3" s="1"/>
  <c r="AG158" i="3"/>
  <c r="C159" i="3"/>
  <c r="D159" i="3"/>
  <c r="F159" i="3"/>
  <c r="G159" i="3"/>
  <c r="I159" i="3"/>
  <c r="J159" i="3" s="1"/>
  <c r="K159" i="3" s="1"/>
  <c r="L159" i="3"/>
  <c r="O159" i="3"/>
  <c r="T159" i="3"/>
  <c r="U159" i="3"/>
  <c r="V159" i="3"/>
  <c r="X159" i="3"/>
  <c r="Y159" i="3"/>
  <c r="Z159" i="3" s="1"/>
  <c r="S160" i="5" s="1"/>
  <c r="AA159" i="3"/>
  <c r="AB159" i="3" s="1"/>
  <c r="AC159" i="3" s="1"/>
  <c r="T160" i="5" s="1"/>
  <c r="AD159" i="3"/>
  <c r="AE159" i="3"/>
  <c r="AF159" i="3"/>
  <c r="AG159" i="3"/>
  <c r="C160" i="3"/>
  <c r="D160" i="3"/>
  <c r="F160" i="3"/>
  <c r="G160" i="3"/>
  <c r="I160" i="3"/>
  <c r="J160" i="3" s="1"/>
  <c r="K160" i="3" s="1"/>
  <c r="L160" i="3"/>
  <c r="O160" i="3"/>
  <c r="T160" i="3"/>
  <c r="U160" i="3"/>
  <c r="V160" i="3"/>
  <c r="X160" i="3"/>
  <c r="Y160" i="3"/>
  <c r="AA160" i="3"/>
  <c r="AB160" i="3" s="1"/>
  <c r="AC160" i="3" s="1"/>
  <c r="AD160" i="3"/>
  <c r="AE160" i="3"/>
  <c r="AI160" i="3" s="1"/>
  <c r="U161" i="5" s="1"/>
  <c r="AF160" i="3"/>
  <c r="AH160" i="3" s="1"/>
  <c r="AG160" i="3"/>
  <c r="C161" i="3"/>
  <c r="D161" i="3"/>
  <c r="F161" i="3"/>
  <c r="G161" i="3"/>
  <c r="I161" i="3"/>
  <c r="J161" i="3" s="1"/>
  <c r="K161" i="3" s="1"/>
  <c r="L161" i="3"/>
  <c r="O161" i="3"/>
  <c r="T161" i="3"/>
  <c r="U161" i="3"/>
  <c r="V161" i="3"/>
  <c r="X161" i="3"/>
  <c r="Y161" i="3"/>
  <c r="AA161" i="3"/>
  <c r="AB161" i="3" s="1"/>
  <c r="AC161" i="3" s="1"/>
  <c r="AD161" i="3"/>
  <c r="AE161" i="3"/>
  <c r="AF161" i="3"/>
  <c r="AG161" i="3"/>
  <c r="C162" i="3"/>
  <c r="D162" i="3"/>
  <c r="F162" i="3"/>
  <c r="G162" i="3"/>
  <c r="I162" i="3"/>
  <c r="J162" i="3" s="1"/>
  <c r="K162" i="3" s="1"/>
  <c r="L162" i="3"/>
  <c r="O162" i="3"/>
  <c r="P162" i="3" s="1"/>
  <c r="T162" i="3"/>
  <c r="U162" i="3"/>
  <c r="V162" i="3"/>
  <c r="X162" i="3"/>
  <c r="Y162" i="3"/>
  <c r="AA162" i="3"/>
  <c r="AB162" i="3" s="1"/>
  <c r="AC162" i="3" s="1"/>
  <c r="T163" i="5" s="1"/>
  <c r="AD162" i="3"/>
  <c r="AE162" i="3"/>
  <c r="AF162" i="3"/>
  <c r="AG162" i="3"/>
  <c r="C163" i="3"/>
  <c r="D163" i="3"/>
  <c r="F163" i="3"/>
  <c r="G163" i="3"/>
  <c r="H163" i="3" s="1"/>
  <c r="N164" i="5" s="1"/>
  <c r="I163" i="3"/>
  <c r="J163" i="3" s="1"/>
  <c r="K163" i="3" s="1"/>
  <c r="L163" i="3"/>
  <c r="O163" i="3"/>
  <c r="Q163" i="3" s="1"/>
  <c r="R163" i="3" s="1"/>
  <c r="T163" i="3"/>
  <c r="U163" i="3"/>
  <c r="V163" i="3"/>
  <c r="X163" i="3"/>
  <c r="Y163" i="3"/>
  <c r="AA163" i="3"/>
  <c r="AB163" i="3" s="1"/>
  <c r="AC163" i="3" s="1"/>
  <c r="AD163" i="3"/>
  <c r="AE163" i="3"/>
  <c r="AF163" i="3"/>
  <c r="AH163" i="3" s="1"/>
  <c r="AG163" i="3"/>
  <c r="C164" i="3"/>
  <c r="D164" i="3"/>
  <c r="F164" i="3"/>
  <c r="G164" i="3"/>
  <c r="I164" i="3"/>
  <c r="J164" i="3" s="1"/>
  <c r="K164" i="3" s="1"/>
  <c r="L164" i="3"/>
  <c r="O164" i="3"/>
  <c r="Q164" i="3" s="1"/>
  <c r="R164" i="3" s="1"/>
  <c r="T164" i="3"/>
  <c r="U164" i="3"/>
  <c r="V164" i="3"/>
  <c r="X164" i="3"/>
  <c r="Z164" i="3" s="1"/>
  <c r="S165" i="5" s="1"/>
  <c r="Y164" i="3"/>
  <c r="AA164" i="3"/>
  <c r="AB164" i="3" s="1"/>
  <c r="AC164" i="3" s="1"/>
  <c r="AD164" i="3"/>
  <c r="AE164" i="3"/>
  <c r="AF164" i="3"/>
  <c r="AG164" i="3"/>
  <c r="C165" i="3"/>
  <c r="D165" i="3"/>
  <c r="F165" i="3"/>
  <c r="G165" i="3"/>
  <c r="I165" i="3"/>
  <c r="J165" i="3" s="1"/>
  <c r="K165" i="3" s="1"/>
  <c r="L165" i="3"/>
  <c r="O165" i="3"/>
  <c r="P165" i="3" s="1"/>
  <c r="T165" i="3"/>
  <c r="U165" i="3"/>
  <c r="V165" i="3"/>
  <c r="X165" i="3"/>
  <c r="Y165" i="3"/>
  <c r="AA165" i="3"/>
  <c r="AB165" i="3" s="1"/>
  <c r="AC165" i="3" s="1"/>
  <c r="T166" i="5" s="1"/>
  <c r="AD165" i="3"/>
  <c r="AE165" i="3"/>
  <c r="AF165" i="3"/>
  <c r="AH165" i="3" s="1"/>
  <c r="AG165" i="3"/>
  <c r="C166" i="3"/>
  <c r="D166" i="3"/>
  <c r="F166" i="3"/>
  <c r="G166" i="3"/>
  <c r="I166" i="3"/>
  <c r="J166" i="3" s="1"/>
  <c r="K166" i="3" s="1"/>
  <c r="L166" i="3"/>
  <c r="O166" i="3"/>
  <c r="P166" i="3" s="1"/>
  <c r="T166" i="3"/>
  <c r="U166" i="3"/>
  <c r="V166" i="3"/>
  <c r="X166" i="3"/>
  <c r="Y166" i="3"/>
  <c r="AA166" i="3"/>
  <c r="AB166" i="3" s="1"/>
  <c r="AC166" i="3" s="1"/>
  <c r="AD166" i="3"/>
  <c r="AE166" i="3"/>
  <c r="AF166" i="3"/>
  <c r="AG166" i="3"/>
  <c r="C167" i="3"/>
  <c r="D167" i="3"/>
  <c r="F167" i="3"/>
  <c r="G167" i="3"/>
  <c r="I167" i="3"/>
  <c r="J167" i="3" s="1"/>
  <c r="K167" i="3" s="1"/>
  <c r="L167" i="3"/>
  <c r="O167" i="3"/>
  <c r="Q167" i="3" s="1"/>
  <c r="R167" i="3" s="1"/>
  <c r="T167" i="3"/>
  <c r="U167" i="3"/>
  <c r="V167" i="3"/>
  <c r="X167" i="3"/>
  <c r="Y167" i="3"/>
  <c r="Z167" i="3" s="1"/>
  <c r="S168" i="5" s="1"/>
  <c r="AA167" i="3"/>
  <c r="AB167" i="3" s="1"/>
  <c r="AC167" i="3" s="1"/>
  <c r="T168" i="5" s="1"/>
  <c r="AD167" i="3"/>
  <c r="AE167" i="3"/>
  <c r="AF167" i="3"/>
  <c r="AH167" i="3" s="1"/>
  <c r="AI167" i="3" s="1"/>
  <c r="U168" i="5" s="1"/>
  <c r="AG167" i="3"/>
  <c r="C168" i="3"/>
  <c r="D168" i="3"/>
  <c r="F168" i="3"/>
  <c r="G168" i="3"/>
  <c r="I168" i="3"/>
  <c r="J168" i="3" s="1"/>
  <c r="K168" i="3" s="1"/>
  <c r="L168" i="3"/>
  <c r="O168" i="3"/>
  <c r="T168" i="3"/>
  <c r="U168" i="3"/>
  <c r="V168" i="3"/>
  <c r="X168" i="3"/>
  <c r="Y168" i="3"/>
  <c r="AA168" i="3"/>
  <c r="AB168" i="3" s="1"/>
  <c r="AC168" i="3" s="1"/>
  <c r="T169" i="5" s="1"/>
  <c r="AD168" i="3"/>
  <c r="AE168" i="3"/>
  <c r="AF168" i="3"/>
  <c r="AH168" i="3" s="1"/>
  <c r="AG168" i="3"/>
  <c r="C169" i="3"/>
  <c r="D169" i="3"/>
  <c r="F169" i="3"/>
  <c r="G169" i="3"/>
  <c r="I169" i="3"/>
  <c r="J169" i="3" s="1"/>
  <c r="K169" i="3" s="1"/>
  <c r="L169" i="3"/>
  <c r="O169" i="3"/>
  <c r="P169" i="3" s="1"/>
  <c r="T169" i="3"/>
  <c r="U169" i="3"/>
  <c r="V169" i="3"/>
  <c r="X169" i="3"/>
  <c r="Y169" i="3"/>
  <c r="AA169" i="3"/>
  <c r="AB169" i="3" s="1"/>
  <c r="AC169" i="3" s="1"/>
  <c r="AD169" i="3"/>
  <c r="AE169" i="3"/>
  <c r="AF169" i="3"/>
  <c r="AH169" i="3" s="1"/>
  <c r="AG169" i="3"/>
  <c r="C170" i="3"/>
  <c r="D170" i="3"/>
  <c r="F170" i="3"/>
  <c r="G170" i="3"/>
  <c r="I170" i="3"/>
  <c r="J170" i="3" s="1"/>
  <c r="K170" i="3" s="1"/>
  <c r="L170" i="3"/>
  <c r="O170" i="3"/>
  <c r="P170" i="3" s="1"/>
  <c r="T170" i="3"/>
  <c r="U170" i="3"/>
  <c r="V170" i="3"/>
  <c r="X170" i="3"/>
  <c r="Y170" i="3"/>
  <c r="AA170" i="3"/>
  <c r="AB170" i="3" s="1"/>
  <c r="AC170" i="3" s="1"/>
  <c r="T171" i="5" s="1"/>
  <c r="AD170" i="3"/>
  <c r="AE170" i="3"/>
  <c r="AF170" i="3"/>
  <c r="AG170" i="3"/>
  <c r="C171" i="3"/>
  <c r="D171" i="3"/>
  <c r="F171" i="3"/>
  <c r="G171" i="3"/>
  <c r="I171" i="3"/>
  <c r="J171" i="3" s="1"/>
  <c r="K171" i="3" s="1"/>
  <c r="L171" i="3"/>
  <c r="O171" i="3"/>
  <c r="Q171" i="3" s="1"/>
  <c r="R171" i="3" s="1"/>
  <c r="T171" i="3"/>
  <c r="U171" i="3"/>
  <c r="V171" i="3"/>
  <c r="X171" i="3"/>
  <c r="Y171" i="3"/>
  <c r="Z171" i="3" s="1"/>
  <c r="S172" i="5" s="1"/>
  <c r="AA171" i="3"/>
  <c r="AB171" i="3" s="1"/>
  <c r="AC171" i="3" s="1"/>
  <c r="AD171" i="3"/>
  <c r="AE171" i="3"/>
  <c r="AF171" i="3"/>
  <c r="AG171" i="3"/>
  <c r="C172" i="3"/>
  <c r="D172" i="3"/>
  <c r="F172" i="3"/>
  <c r="G172" i="3"/>
  <c r="I172" i="3"/>
  <c r="J172" i="3" s="1"/>
  <c r="K172" i="3" s="1"/>
  <c r="L172" i="3"/>
  <c r="O172" i="3"/>
  <c r="Q172" i="3" s="1"/>
  <c r="R172" i="3" s="1"/>
  <c r="T172" i="3"/>
  <c r="U172" i="3"/>
  <c r="V172" i="3"/>
  <c r="X172" i="3"/>
  <c r="Y172" i="3"/>
  <c r="AA172" i="3"/>
  <c r="AB172" i="3" s="1"/>
  <c r="AC172" i="3" s="1"/>
  <c r="AD172" i="3"/>
  <c r="AE172" i="3"/>
  <c r="AF172" i="3"/>
  <c r="AG172" i="3"/>
  <c r="C173" i="3"/>
  <c r="D173" i="3"/>
  <c r="F173" i="3"/>
  <c r="G173" i="3"/>
  <c r="I173" i="3"/>
  <c r="J173" i="3" s="1"/>
  <c r="K173" i="3" s="1"/>
  <c r="L173" i="3"/>
  <c r="O173" i="3"/>
  <c r="Q173" i="3" s="1"/>
  <c r="R173" i="3" s="1"/>
  <c r="T173" i="3"/>
  <c r="U173" i="3"/>
  <c r="V173" i="3"/>
  <c r="X173" i="3"/>
  <c r="Y173" i="3"/>
  <c r="Z173" i="3" s="1"/>
  <c r="S174" i="5" s="1"/>
  <c r="AA173" i="3"/>
  <c r="AB173" i="3" s="1"/>
  <c r="AC173" i="3" s="1"/>
  <c r="T174" i="5" s="1"/>
  <c r="AD173" i="3"/>
  <c r="AE173" i="3"/>
  <c r="AF173" i="3"/>
  <c r="AH173" i="3" s="1"/>
  <c r="AG173" i="3"/>
  <c r="C174" i="3"/>
  <c r="E174" i="3" s="1"/>
  <c r="D174" i="3"/>
  <c r="F174" i="3"/>
  <c r="G174" i="3"/>
  <c r="I174" i="3"/>
  <c r="J174" i="3" s="1"/>
  <c r="K174" i="3" s="1"/>
  <c r="L174" i="3"/>
  <c r="O174" i="3"/>
  <c r="P174" i="3" s="1"/>
  <c r="T174" i="3"/>
  <c r="U174" i="3"/>
  <c r="V174" i="3"/>
  <c r="X174" i="3"/>
  <c r="Y174" i="3"/>
  <c r="AA174" i="3"/>
  <c r="AB174" i="3" s="1"/>
  <c r="AC174" i="3" s="1"/>
  <c r="AD174" i="3"/>
  <c r="AE174" i="3"/>
  <c r="AF174" i="3"/>
  <c r="AG174" i="3"/>
  <c r="C175" i="3"/>
  <c r="D175" i="3"/>
  <c r="F175" i="3"/>
  <c r="G175" i="3"/>
  <c r="I175" i="3"/>
  <c r="J175" i="3" s="1"/>
  <c r="K175" i="3" s="1"/>
  <c r="L175" i="3"/>
  <c r="O175" i="3"/>
  <c r="P175" i="3" s="1"/>
  <c r="T175" i="3"/>
  <c r="W175" i="3" s="1"/>
  <c r="R176" i="5" s="1"/>
  <c r="U175" i="3"/>
  <c r="V175" i="3"/>
  <c r="X175" i="3"/>
  <c r="Y175" i="3"/>
  <c r="Z175" i="3" s="1"/>
  <c r="S176" i="5" s="1"/>
  <c r="AA175" i="3"/>
  <c r="AB175" i="3" s="1"/>
  <c r="AC175" i="3" s="1"/>
  <c r="AD175" i="3"/>
  <c r="AE175" i="3"/>
  <c r="AF175" i="3"/>
  <c r="AH175" i="3" s="1"/>
  <c r="AG175" i="3"/>
  <c r="C176" i="3"/>
  <c r="D176" i="3"/>
  <c r="F176" i="3"/>
  <c r="G176" i="3"/>
  <c r="I176" i="3"/>
  <c r="J176" i="3" s="1"/>
  <c r="K176" i="3" s="1"/>
  <c r="L176" i="3"/>
  <c r="O176" i="3"/>
  <c r="T176" i="3"/>
  <c r="U176" i="3"/>
  <c r="V176" i="3"/>
  <c r="X176" i="3"/>
  <c r="Y176" i="3"/>
  <c r="AA176" i="3"/>
  <c r="AB176" i="3" s="1"/>
  <c r="AC176" i="3" s="1"/>
  <c r="AD176" i="3"/>
  <c r="AE176" i="3"/>
  <c r="AF176" i="3"/>
  <c r="AG176" i="3"/>
  <c r="C177" i="3"/>
  <c r="D177" i="3"/>
  <c r="F177" i="3"/>
  <c r="G177" i="3"/>
  <c r="I177" i="3"/>
  <c r="J177" i="3" s="1"/>
  <c r="K177" i="3" s="1"/>
  <c r="L177" i="3"/>
  <c r="O177" i="3"/>
  <c r="Q177" i="3" s="1"/>
  <c r="R177" i="3" s="1"/>
  <c r="T177" i="3"/>
  <c r="U177" i="3"/>
  <c r="V177" i="3"/>
  <c r="X177" i="3"/>
  <c r="Y177" i="3"/>
  <c r="AA177" i="3"/>
  <c r="AB177" i="3" s="1"/>
  <c r="AC177" i="3" s="1"/>
  <c r="T178" i="5" s="1"/>
  <c r="AD177" i="3"/>
  <c r="AE177" i="3"/>
  <c r="AF177" i="3"/>
  <c r="AG177" i="3"/>
  <c r="C178" i="3"/>
  <c r="D178" i="3"/>
  <c r="F178" i="3"/>
  <c r="G178" i="3"/>
  <c r="I178" i="3"/>
  <c r="J178" i="3" s="1"/>
  <c r="K178" i="3" s="1"/>
  <c r="L178" i="3"/>
  <c r="O178" i="3"/>
  <c r="P178" i="3" s="1"/>
  <c r="T178" i="3"/>
  <c r="U178" i="3"/>
  <c r="V178" i="3"/>
  <c r="X178" i="3"/>
  <c r="Y178" i="3"/>
  <c r="AA178" i="3"/>
  <c r="AB178" i="3" s="1"/>
  <c r="AC178" i="3" s="1"/>
  <c r="T179" i="5" s="1"/>
  <c r="AD178" i="3"/>
  <c r="AE178" i="3"/>
  <c r="AF178" i="3"/>
  <c r="AG178" i="3"/>
  <c r="C179" i="3"/>
  <c r="D179" i="3"/>
  <c r="F179" i="3"/>
  <c r="G179" i="3"/>
  <c r="I179" i="3"/>
  <c r="J179" i="3" s="1"/>
  <c r="K179" i="3" s="1"/>
  <c r="L179" i="3"/>
  <c r="O179" i="3"/>
  <c r="P179" i="3" s="1"/>
  <c r="T179" i="3"/>
  <c r="U179" i="3"/>
  <c r="V179" i="3"/>
  <c r="X179" i="3"/>
  <c r="Y179" i="3"/>
  <c r="AA179" i="3"/>
  <c r="AB179" i="3" s="1"/>
  <c r="AC179" i="3" s="1"/>
  <c r="T180" i="5" s="1"/>
  <c r="AD179" i="3"/>
  <c r="AE179" i="3"/>
  <c r="AF179" i="3"/>
  <c r="AH179" i="3" s="1"/>
  <c r="AG179" i="3"/>
  <c r="C180" i="3"/>
  <c r="E180" i="3" s="1"/>
  <c r="M181" i="5" s="1"/>
  <c r="D180" i="3"/>
  <c r="F180" i="3"/>
  <c r="G180" i="3"/>
  <c r="I180" i="3"/>
  <c r="J180" i="3" s="1"/>
  <c r="K180" i="3" s="1"/>
  <c r="L180" i="3"/>
  <c r="O180" i="3"/>
  <c r="P180" i="3" s="1"/>
  <c r="T180" i="3"/>
  <c r="U180" i="3"/>
  <c r="V180" i="3"/>
  <c r="X180" i="3"/>
  <c r="Y180" i="3"/>
  <c r="AA180" i="3"/>
  <c r="AB180" i="3" s="1"/>
  <c r="AC180" i="3" s="1"/>
  <c r="T181" i="5" s="1"/>
  <c r="AD180" i="3"/>
  <c r="AE180" i="3"/>
  <c r="AF180" i="3"/>
  <c r="AH180" i="3" s="1"/>
  <c r="AG180" i="3"/>
  <c r="C181" i="3"/>
  <c r="D181" i="3"/>
  <c r="F181" i="3"/>
  <c r="G181" i="3"/>
  <c r="I181" i="3"/>
  <c r="J181" i="3" s="1"/>
  <c r="K181" i="3" s="1"/>
  <c r="L181" i="3"/>
  <c r="O181" i="3"/>
  <c r="Q181" i="3" s="1"/>
  <c r="R181" i="3" s="1"/>
  <c r="T181" i="3"/>
  <c r="U181" i="3"/>
  <c r="V181" i="3"/>
  <c r="X181" i="3"/>
  <c r="Y181" i="3"/>
  <c r="Z181" i="3" s="1"/>
  <c r="S182" i="5" s="1"/>
  <c r="AA181" i="3"/>
  <c r="AB181" i="3" s="1"/>
  <c r="AC181" i="3" s="1"/>
  <c r="AD181" i="3"/>
  <c r="AE181" i="3"/>
  <c r="AF181" i="3"/>
  <c r="AG181" i="3"/>
  <c r="C182" i="3"/>
  <c r="E182" i="3" s="1"/>
  <c r="M183" i="5" s="1"/>
  <c r="D182" i="3"/>
  <c r="F182" i="3"/>
  <c r="G182" i="3"/>
  <c r="I182" i="3"/>
  <c r="J182" i="3" s="1"/>
  <c r="K182" i="3" s="1"/>
  <c r="L182" i="3"/>
  <c r="O182" i="3"/>
  <c r="P182" i="3" s="1"/>
  <c r="T182" i="3"/>
  <c r="U182" i="3"/>
  <c r="V182" i="3"/>
  <c r="X182" i="3"/>
  <c r="Y182" i="3"/>
  <c r="Z182" i="3" s="1"/>
  <c r="S183" i="5" s="1"/>
  <c r="AA182" i="3"/>
  <c r="AB182" i="3" s="1"/>
  <c r="AC182" i="3" s="1"/>
  <c r="AD182" i="3"/>
  <c r="AE182" i="3"/>
  <c r="AF182" i="3"/>
  <c r="AG182" i="3"/>
  <c r="C183" i="3"/>
  <c r="D183" i="3"/>
  <c r="F183" i="3"/>
  <c r="G183" i="3"/>
  <c r="I183" i="3"/>
  <c r="J183" i="3" s="1"/>
  <c r="K183" i="3" s="1"/>
  <c r="L183" i="3"/>
  <c r="O183" i="3"/>
  <c r="T183" i="3"/>
  <c r="W183" i="3" s="1"/>
  <c r="R184" i="5" s="1"/>
  <c r="U183" i="3"/>
  <c r="V183" i="3"/>
  <c r="X183" i="3"/>
  <c r="Y183" i="3"/>
  <c r="AA183" i="3"/>
  <c r="AB183" i="3" s="1"/>
  <c r="AC183" i="3" s="1"/>
  <c r="T184" i="5" s="1"/>
  <c r="AD183" i="3"/>
  <c r="AE183" i="3"/>
  <c r="AF183" i="3"/>
  <c r="AH183" i="3" s="1"/>
  <c r="AG183" i="3"/>
  <c r="C184" i="3"/>
  <c r="D184" i="3"/>
  <c r="F184" i="3"/>
  <c r="G184" i="3"/>
  <c r="I184" i="3"/>
  <c r="J184" i="3" s="1"/>
  <c r="K184" i="3" s="1"/>
  <c r="L184" i="3"/>
  <c r="O184" i="3"/>
  <c r="P184" i="3" s="1"/>
  <c r="T184" i="3"/>
  <c r="U184" i="3"/>
  <c r="V184" i="3"/>
  <c r="X184" i="3"/>
  <c r="Y184" i="3"/>
  <c r="Z184" i="3" s="1"/>
  <c r="S185" i="5" s="1"/>
  <c r="AA184" i="3"/>
  <c r="AB184" i="3" s="1"/>
  <c r="AC184" i="3" s="1"/>
  <c r="T185" i="5" s="1"/>
  <c r="AD184" i="3"/>
  <c r="AE184" i="3"/>
  <c r="AF184" i="3"/>
  <c r="AG184" i="3"/>
  <c r="C185" i="3"/>
  <c r="D185" i="3"/>
  <c r="F185" i="3"/>
  <c r="G185" i="3"/>
  <c r="I185" i="3"/>
  <c r="J185" i="3" s="1"/>
  <c r="K185" i="3" s="1"/>
  <c r="L185" i="3"/>
  <c r="O185" i="3"/>
  <c r="Q185" i="3" s="1"/>
  <c r="R185" i="3" s="1"/>
  <c r="T185" i="3"/>
  <c r="U185" i="3"/>
  <c r="V185" i="3"/>
  <c r="X185" i="3"/>
  <c r="Y185" i="3"/>
  <c r="AA185" i="3"/>
  <c r="AB185" i="3" s="1"/>
  <c r="AC185" i="3" s="1"/>
  <c r="AD185" i="3"/>
  <c r="AE185" i="3"/>
  <c r="AF185" i="3"/>
  <c r="AG185" i="3"/>
  <c r="C186" i="3"/>
  <c r="D186" i="3"/>
  <c r="F186" i="3"/>
  <c r="G186" i="3"/>
  <c r="I186" i="3"/>
  <c r="J186" i="3" s="1"/>
  <c r="K186" i="3" s="1"/>
  <c r="L186" i="3"/>
  <c r="O186" i="3"/>
  <c r="P186" i="3" s="1"/>
  <c r="T186" i="3"/>
  <c r="U186" i="3"/>
  <c r="V186" i="3"/>
  <c r="X186" i="3"/>
  <c r="Y186" i="3"/>
  <c r="AA186" i="3"/>
  <c r="AB186" i="3" s="1"/>
  <c r="AC186" i="3" s="1"/>
  <c r="T187" i="5" s="1"/>
  <c r="AD186" i="3"/>
  <c r="AE186" i="3"/>
  <c r="AF186" i="3"/>
  <c r="AG186" i="3"/>
  <c r="C187" i="3"/>
  <c r="D187" i="3"/>
  <c r="F187" i="3"/>
  <c r="G187" i="3"/>
  <c r="I187" i="3"/>
  <c r="J187" i="3" s="1"/>
  <c r="K187" i="3" s="1"/>
  <c r="L187" i="3"/>
  <c r="O187" i="3"/>
  <c r="Q187" i="3" s="1"/>
  <c r="R187" i="3" s="1"/>
  <c r="T187" i="3"/>
  <c r="U187" i="3"/>
  <c r="V187" i="3"/>
  <c r="X187" i="3"/>
  <c r="Y187" i="3"/>
  <c r="AA187" i="3"/>
  <c r="AB187" i="3" s="1"/>
  <c r="AC187" i="3" s="1"/>
  <c r="T188" i="5" s="1"/>
  <c r="AD187" i="3"/>
  <c r="AE187" i="3"/>
  <c r="AF187" i="3"/>
  <c r="AH187" i="3" s="1"/>
  <c r="AG187" i="3"/>
  <c r="C188" i="3"/>
  <c r="D188" i="3"/>
  <c r="F188" i="3"/>
  <c r="G188" i="3"/>
  <c r="I188" i="3"/>
  <c r="J188" i="3" s="1"/>
  <c r="K188" i="3" s="1"/>
  <c r="L188" i="3"/>
  <c r="O188" i="3"/>
  <c r="P188" i="3" s="1"/>
  <c r="T188" i="3"/>
  <c r="U188" i="3"/>
  <c r="V188" i="3"/>
  <c r="X188" i="3"/>
  <c r="Y188" i="3"/>
  <c r="AA188" i="3"/>
  <c r="AB188" i="3" s="1"/>
  <c r="AC188" i="3" s="1"/>
  <c r="AD188" i="3"/>
  <c r="AE188" i="3"/>
  <c r="AF188" i="3"/>
  <c r="AH188" i="3" s="1"/>
  <c r="AG188" i="3"/>
  <c r="C189" i="3"/>
  <c r="D189" i="3"/>
  <c r="F189" i="3"/>
  <c r="G189" i="3"/>
  <c r="I189" i="3"/>
  <c r="J189" i="3" s="1"/>
  <c r="K189" i="3" s="1"/>
  <c r="L189" i="3"/>
  <c r="O189" i="3"/>
  <c r="P189" i="3" s="1"/>
  <c r="T189" i="3"/>
  <c r="U189" i="3"/>
  <c r="V189" i="3"/>
  <c r="X189" i="3"/>
  <c r="Y189" i="3"/>
  <c r="AA189" i="3"/>
  <c r="AB189" i="3" s="1"/>
  <c r="AC189" i="3" s="1"/>
  <c r="AD189" i="3"/>
  <c r="AE189" i="3"/>
  <c r="AF189" i="3"/>
  <c r="AH189" i="3" s="1"/>
  <c r="AG189" i="3"/>
  <c r="C190" i="3"/>
  <c r="D190" i="3"/>
  <c r="F190" i="3"/>
  <c r="G190" i="3"/>
  <c r="I190" i="3"/>
  <c r="J190" i="3" s="1"/>
  <c r="K190" i="3" s="1"/>
  <c r="L190" i="3"/>
  <c r="O190" i="3"/>
  <c r="P190" i="3" s="1"/>
  <c r="T190" i="3"/>
  <c r="U190" i="3"/>
  <c r="V190" i="3"/>
  <c r="X190" i="3"/>
  <c r="Y190" i="3"/>
  <c r="Z190" i="3" s="1"/>
  <c r="S191" i="5" s="1"/>
  <c r="AA190" i="3"/>
  <c r="AB190" i="3" s="1"/>
  <c r="AC190" i="3" s="1"/>
  <c r="AD190" i="3"/>
  <c r="AE190" i="3"/>
  <c r="AF190" i="3"/>
  <c r="AH190" i="3" s="1"/>
  <c r="AG190" i="3"/>
  <c r="C191" i="3"/>
  <c r="D191" i="3"/>
  <c r="F191" i="3"/>
  <c r="G191" i="3"/>
  <c r="I191" i="3"/>
  <c r="J191" i="3" s="1"/>
  <c r="K191" i="3" s="1"/>
  <c r="L191" i="3"/>
  <c r="O191" i="3"/>
  <c r="Q191" i="3" s="1"/>
  <c r="R191" i="3" s="1"/>
  <c r="T191" i="3"/>
  <c r="U191" i="3"/>
  <c r="V191" i="3"/>
  <c r="X191" i="3"/>
  <c r="Y191" i="3"/>
  <c r="Z191" i="3" s="1"/>
  <c r="S192" i="5" s="1"/>
  <c r="AA191" i="3"/>
  <c r="AB191" i="3" s="1"/>
  <c r="AC191" i="3" s="1"/>
  <c r="T192" i="5" s="1"/>
  <c r="AD191" i="3"/>
  <c r="AE191" i="3"/>
  <c r="AF191" i="3"/>
  <c r="AG191" i="3"/>
  <c r="C192" i="3"/>
  <c r="D192" i="3"/>
  <c r="F192" i="3"/>
  <c r="G192" i="3"/>
  <c r="I192" i="3"/>
  <c r="J192" i="3" s="1"/>
  <c r="K192" i="3" s="1"/>
  <c r="M192" i="3" s="1"/>
  <c r="O193" i="5" s="1"/>
  <c r="L192" i="3"/>
  <c r="O192" i="3"/>
  <c r="Q192" i="3" s="1"/>
  <c r="R192" i="3" s="1"/>
  <c r="T192" i="3"/>
  <c r="U192" i="3"/>
  <c r="V192" i="3"/>
  <c r="X192" i="3"/>
  <c r="Y192" i="3"/>
  <c r="AA192" i="3"/>
  <c r="AB192" i="3" s="1"/>
  <c r="AC192" i="3" s="1"/>
  <c r="T193" i="5" s="1"/>
  <c r="AD192" i="3"/>
  <c r="AE192" i="3"/>
  <c r="AF192" i="3"/>
  <c r="AG192" i="3"/>
  <c r="C193" i="3"/>
  <c r="D193" i="3"/>
  <c r="F193" i="3"/>
  <c r="G193" i="3"/>
  <c r="I193" i="3"/>
  <c r="J193" i="3" s="1"/>
  <c r="K193" i="3" s="1"/>
  <c r="L193" i="3"/>
  <c r="O193" i="3"/>
  <c r="Q193" i="3" s="1"/>
  <c r="R193" i="3" s="1"/>
  <c r="T193" i="3"/>
  <c r="U193" i="3"/>
  <c r="V193" i="3"/>
  <c r="X193" i="3"/>
  <c r="Y193" i="3"/>
  <c r="AA193" i="3"/>
  <c r="AB193" i="3" s="1"/>
  <c r="AC193" i="3" s="1"/>
  <c r="AD193" i="3"/>
  <c r="AE193" i="3"/>
  <c r="AF193" i="3"/>
  <c r="AH193" i="3" s="1"/>
  <c r="AG193" i="3"/>
  <c r="C4" i="4"/>
  <c r="D4" i="4" s="1"/>
  <c r="Y5" i="5" s="1"/>
  <c r="E4" i="4"/>
  <c r="F4" i="4"/>
  <c r="I4" i="4"/>
  <c r="J4" i="4"/>
  <c r="K4" i="4"/>
  <c r="L4" i="4"/>
  <c r="N4" i="4"/>
  <c r="O4" i="4" s="1"/>
  <c r="P4" i="4"/>
  <c r="Q4" i="4"/>
  <c r="S4" i="4"/>
  <c r="T4" i="4"/>
  <c r="U4" i="4"/>
  <c r="C5" i="4"/>
  <c r="D5" i="4" s="1"/>
  <c r="Y6" i="5" s="1"/>
  <c r="E5" i="4"/>
  <c r="F5" i="4"/>
  <c r="I5" i="4"/>
  <c r="J5" i="4"/>
  <c r="K5" i="4"/>
  <c r="L5" i="4"/>
  <c r="N5" i="4"/>
  <c r="O5" i="4" s="1"/>
  <c r="R5" i="4" s="1"/>
  <c r="AC6" i="5" s="1"/>
  <c r="P5" i="4"/>
  <c r="Q5" i="4"/>
  <c r="S5" i="4"/>
  <c r="T5" i="4"/>
  <c r="U5" i="4"/>
  <c r="C6" i="4"/>
  <c r="D6" i="4" s="1"/>
  <c r="E6" i="4"/>
  <c r="F6" i="4"/>
  <c r="G6" i="4" s="1"/>
  <c r="I6" i="4"/>
  <c r="J6" i="4"/>
  <c r="K6" i="4"/>
  <c r="L6" i="4"/>
  <c r="N6" i="4"/>
  <c r="O6" i="4" s="1"/>
  <c r="P6" i="4"/>
  <c r="Q6" i="4"/>
  <c r="S6" i="4"/>
  <c r="T6" i="4"/>
  <c r="U6" i="4"/>
  <c r="C7" i="4"/>
  <c r="D7" i="4" s="1"/>
  <c r="E7" i="4"/>
  <c r="F7" i="4"/>
  <c r="I7" i="4"/>
  <c r="J7" i="4"/>
  <c r="K7" i="4"/>
  <c r="L7" i="4"/>
  <c r="N7" i="4"/>
  <c r="O7" i="4" s="1"/>
  <c r="P7" i="4"/>
  <c r="Q7" i="4"/>
  <c r="S7" i="4"/>
  <c r="T7" i="4"/>
  <c r="W7" i="4" s="1"/>
  <c r="AD8" i="5" s="1"/>
  <c r="U7" i="4"/>
  <c r="C8" i="4"/>
  <c r="D8" i="4" s="1"/>
  <c r="Y9" i="5" s="1"/>
  <c r="E8" i="4"/>
  <c r="F8" i="4"/>
  <c r="I8" i="4"/>
  <c r="J8" i="4"/>
  <c r="K8" i="4"/>
  <c r="L8" i="4"/>
  <c r="N8" i="4"/>
  <c r="O8" i="4" s="1"/>
  <c r="P8" i="4"/>
  <c r="R8" i="4" s="1"/>
  <c r="AC9" i="5" s="1"/>
  <c r="Q8" i="4"/>
  <c r="S8" i="4"/>
  <c r="T8" i="4"/>
  <c r="W8" i="4" s="1"/>
  <c r="U8" i="4"/>
  <c r="C9" i="4"/>
  <c r="D9" i="4" s="1"/>
  <c r="Y10" i="5"/>
  <c r="E9" i="4"/>
  <c r="F9" i="4"/>
  <c r="G9" i="4" s="1"/>
  <c r="H9" i="4" s="1"/>
  <c r="AA10" i="5" s="1"/>
  <c r="I9" i="4"/>
  <c r="J9" i="4"/>
  <c r="K9" i="4"/>
  <c r="L9" i="4"/>
  <c r="N9" i="4"/>
  <c r="O9" i="4"/>
  <c r="P9" i="4"/>
  <c r="Q9" i="4"/>
  <c r="R9" i="4" s="1"/>
  <c r="AC10" i="5" s="1"/>
  <c r="S9" i="4"/>
  <c r="T9" i="4"/>
  <c r="U9" i="4"/>
  <c r="C10" i="4"/>
  <c r="D10" i="4" s="1"/>
  <c r="E10" i="4"/>
  <c r="F10" i="4"/>
  <c r="I10" i="4"/>
  <c r="J10" i="4"/>
  <c r="K10" i="4"/>
  <c r="L10" i="4"/>
  <c r="N10" i="4"/>
  <c r="O10" i="4" s="1"/>
  <c r="P10" i="4"/>
  <c r="Q10" i="4"/>
  <c r="S10" i="4"/>
  <c r="T10" i="4"/>
  <c r="U10" i="4"/>
  <c r="W10" i="4" s="1"/>
  <c r="AD11" i="5" s="1"/>
  <c r="C11" i="4"/>
  <c r="D11" i="4" s="1"/>
  <c r="Y12" i="5" s="1"/>
  <c r="E11" i="4"/>
  <c r="F11" i="4"/>
  <c r="I11" i="4"/>
  <c r="J11" i="4"/>
  <c r="K11" i="4"/>
  <c r="L11" i="4"/>
  <c r="N11" i="4"/>
  <c r="O11" i="4" s="1"/>
  <c r="R11" i="4" s="1"/>
  <c r="AC12" i="5" s="1"/>
  <c r="P11" i="4"/>
  <c r="Q11" i="4"/>
  <c r="S11" i="4"/>
  <c r="T11" i="4"/>
  <c r="U11" i="4"/>
  <c r="C12" i="4"/>
  <c r="D12" i="4" s="1"/>
  <c r="E12" i="4"/>
  <c r="F12" i="4"/>
  <c r="G12" i="4" s="1"/>
  <c r="Z13" i="5" s="1"/>
  <c r="I12" i="4"/>
  <c r="J12" i="4"/>
  <c r="K12" i="4"/>
  <c r="L12" i="4"/>
  <c r="N12" i="4"/>
  <c r="O12" i="4" s="1"/>
  <c r="P12" i="4"/>
  <c r="Q12" i="4"/>
  <c r="S12" i="4"/>
  <c r="T12" i="4"/>
  <c r="U12" i="4"/>
  <c r="C13" i="4"/>
  <c r="D13" i="4" s="1"/>
  <c r="Y14" i="5" s="1"/>
  <c r="E13" i="4"/>
  <c r="F13" i="4"/>
  <c r="I13" i="4"/>
  <c r="J13" i="4"/>
  <c r="K13" i="4"/>
  <c r="L13" i="4"/>
  <c r="N13" i="4"/>
  <c r="O13" i="4"/>
  <c r="P13" i="4"/>
  <c r="Q13" i="4"/>
  <c r="S13" i="4"/>
  <c r="T13" i="4"/>
  <c r="U13" i="4"/>
  <c r="C14" i="4"/>
  <c r="D14" i="4" s="1"/>
  <c r="Y15" i="5" s="1"/>
  <c r="E14" i="4"/>
  <c r="F14" i="4"/>
  <c r="I14" i="4"/>
  <c r="J14" i="4"/>
  <c r="K14" i="4"/>
  <c r="L14" i="4"/>
  <c r="N14" i="4"/>
  <c r="O14" i="4" s="1"/>
  <c r="R14" i="4" s="1"/>
  <c r="AC15" i="5" s="1"/>
  <c r="P14" i="4"/>
  <c r="Q14" i="4"/>
  <c r="S14" i="4"/>
  <c r="T14" i="4"/>
  <c r="U14" i="4"/>
  <c r="C15" i="4"/>
  <c r="D15" i="4" s="1"/>
  <c r="E15" i="4"/>
  <c r="F15" i="4"/>
  <c r="G15" i="4" s="1"/>
  <c r="Z16" i="5" s="1"/>
  <c r="I15" i="4"/>
  <c r="J15" i="4"/>
  <c r="K15" i="4"/>
  <c r="L15" i="4"/>
  <c r="N15" i="4"/>
  <c r="O15" i="4" s="1"/>
  <c r="P15" i="4"/>
  <c r="Q15" i="4"/>
  <c r="S15" i="4"/>
  <c r="T15" i="4"/>
  <c r="U15" i="4"/>
  <c r="C16" i="4"/>
  <c r="D16" i="4" s="1"/>
  <c r="Y17" i="5" s="1"/>
  <c r="E16" i="4"/>
  <c r="F16" i="4"/>
  <c r="I16" i="4"/>
  <c r="J16" i="4"/>
  <c r="K16" i="4"/>
  <c r="M16" i="4" s="1"/>
  <c r="AB17" i="5" s="1"/>
  <c r="L16" i="4"/>
  <c r="N16" i="4"/>
  <c r="O16" i="4" s="1"/>
  <c r="P16" i="4"/>
  <c r="Q16" i="4"/>
  <c r="S16" i="4"/>
  <c r="T16" i="4"/>
  <c r="W16" i="4" s="1"/>
  <c r="AD17" i="5" s="1"/>
  <c r="U16" i="4"/>
  <c r="C17" i="4"/>
  <c r="D17" i="4" s="1"/>
  <c r="Y18" i="5" s="1"/>
  <c r="E17" i="4"/>
  <c r="F17" i="4"/>
  <c r="I17" i="4"/>
  <c r="J17" i="4"/>
  <c r="K17" i="4"/>
  <c r="L17" i="4"/>
  <c r="N17" i="4"/>
  <c r="O17" i="4" s="1"/>
  <c r="P17" i="4"/>
  <c r="Q17" i="4"/>
  <c r="S17" i="4"/>
  <c r="T17" i="4"/>
  <c r="W17" i="4" s="1"/>
  <c r="U17" i="4"/>
  <c r="C18" i="4"/>
  <c r="D18" i="4" s="1"/>
  <c r="E18" i="4"/>
  <c r="F18" i="4"/>
  <c r="I18" i="4"/>
  <c r="J18" i="4"/>
  <c r="K18" i="4"/>
  <c r="L18" i="4"/>
  <c r="N18" i="4"/>
  <c r="O18" i="4" s="1"/>
  <c r="P18" i="4"/>
  <c r="Q18" i="4"/>
  <c r="S18" i="4"/>
  <c r="T18" i="4"/>
  <c r="W18" i="4" s="1"/>
  <c r="AD19" i="5" s="1"/>
  <c r="U18" i="4"/>
  <c r="C19" i="4"/>
  <c r="D19" i="4" s="1"/>
  <c r="Y20" i="5" s="1"/>
  <c r="E19" i="4"/>
  <c r="F19" i="4"/>
  <c r="I19" i="4"/>
  <c r="J19" i="4"/>
  <c r="K19" i="4"/>
  <c r="L19" i="4"/>
  <c r="M19" i="4" s="1"/>
  <c r="AB20" i="5" s="1"/>
  <c r="N19" i="4"/>
  <c r="O19" i="4" s="1"/>
  <c r="P19" i="4"/>
  <c r="Q19" i="4"/>
  <c r="S19" i="4"/>
  <c r="T19" i="4"/>
  <c r="U19" i="4"/>
  <c r="W19" i="4" s="1"/>
  <c r="AD20" i="5" s="1"/>
  <c r="C20" i="4"/>
  <c r="D20" i="4" s="1"/>
  <c r="E20" i="4"/>
  <c r="G20" i="4" s="1"/>
  <c r="F20" i="4"/>
  <c r="I20" i="4"/>
  <c r="J20" i="4"/>
  <c r="K20" i="4"/>
  <c r="L20" i="4"/>
  <c r="N20" i="4"/>
  <c r="O20" i="4" s="1"/>
  <c r="P20" i="4"/>
  <c r="Q20" i="4"/>
  <c r="R20" i="4" s="1"/>
  <c r="AC21" i="5" s="1"/>
  <c r="S20" i="4"/>
  <c r="T20" i="4"/>
  <c r="U20" i="4"/>
  <c r="C21" i="4"/>
  <c r="D21" i="4" s="1"/>
  <c r="Y22" i="5" s="1"/>
  <c r="E21" i="4"/>
  <c r="F21" i="4"/>
  <c r="I21" i="4"/>
  <c r="J21" i="4"/>
  <c r="M21" i="4" s="1"/>
  <c r="AB22" i="5" s="1"/>
  <c r="K21" i="4"/>
  <c r="L21" i="4"/>
  <c r="N21" i="4"/>
  <c r="O21" i="4" s="1"/>
  <c r="P21" i="4"/>
  <c r="Q21" i="4"/>
  <c r="S21" i="4"/>
  <c r="T21" i="4"/>
  <c r="U21" i="4"/>
  <c r="W21" i="4" s="1"/>
  <c r="AD22" i="5" s="1"/>
  <c r="C22" i="4"/>
  <c r="D22" i="4" s="1"/>
  <c r="Y23" i="5" s="1"/>
  <c r="E22" i="4"/>
  <c r="F22" i="4"/>
  <c r="I22" i="4"/>
  <c r="J22" i="4"/>
  <c r="K22" i="4"/>
  <c r="L22" i="4"/>
  <c r="N22" i="4"/>
  <c r="O22" i="4" s="1"/>
  <c r="P22" i="4"/>
  <c r="Q22" i="4"/>
  <c r="S22" i="4"/>
  <c r="T22" i="4"/>
  <c r="U22" i="4"/>
  <c r="C23" i="4"/>
  <c r="D23" i="4" s="1"/>
  <c r="Y24" i="5" s="1"/>
  <c r="E23" i="4"/>
  <c r="F23" i="4"/>
  <c r="I23" i="4"/>
  <c r="J23" i="4"/>
  <c r="K23" i="4"/>
  <c r="L23" i="4"/>
  <c r="N23" i="4"/>
  <c r="O23" i="4" s="1"/>
  <c r="P23" i="4"/>
  <c r="Q23" i="4"/>
  <c r="S23" i="4"/>
  <c r="T23" i="4"/>
  <c r="U23" i="4"/>
  <c r="C24" i="4"/>
  <c r="D24" i="4" s="1"/>
  <c r="Y25" i="5" s="1"/>
  <c r="E24" i="4"/>
  <c r="F24" i="4"/>
  <c r="I24" i="4"/>
  <c r="J24" i="4"/>
  <c r="K24" i="4"/>
  <c r="M24" i="4" s="1"/>
  <c r="AB25" i="5" s="1"/>
  <c r="L24" i="4"/>
  <c r="N24" i="4"/>
  <c r="O24" i="4" s="1"/>
  <c r="P24" i="4"/>
  <c r="Q24" i="4"/>
  <c r="S24" i="4"/>
  <c r="T24" i="4"/>
  <c r="W24" i="4" s="1"/>
  <c r="U24" i="4"/>
  <c r="C25" i="4"/>
  <c r="D25" i="4" s="1"/>
  <c r="Y26" i="5" s="1"/>
  <c r="E25" i="4"/>
  <c r="F25" i="4"/>
  <c r="I25" i="4"/>
  <c r="J25" i="4"/>
  <c r="K25" i="4"/>
  <c r="L25" i="4"/>
  <c r="N25" i="4"/>
  <c r="O25" i="4" s="1"/>
  <c r="P25" i="4"/>
  <c r="Q25" i="4"/>
  <c r="S25" i="4"/>
  <c r="T25" i="4"/>
  <c r="W25" i="4" s="1"/>
  <c r="AD26" i="5" s="1"/>
  <c r="U25" i="4"/>
  <c r="C26" i="4"/>
  <c r="D26" i="4" s="1"/>
  <c r="E26" i="4"/>
  <c r="F26" i="4"/>
  <c r="I26" i="4"/>
  <c r="M26" i="4" s="1"/>
  <c r="AB27" i="5" s="1"/>
  <c r="J26" i="4"/>
  <c r="K26" i="4"/>
  <c r="L26" i="4"/>
  <c r="N26" i="4"/>
  <c r="O26" i="4" s="1"/>
  <c r="P26" i="4"/>
  <c r="Q26" i="4"/>
  <c r="S26" i="4"/>
  <c r="T26" i="4"/>
  <c r="U26" i="4"/>
  <c r="C27" i="4"/>
  <c r="D27" i="4" s="1"/>
  <c r="Y28" i="5" s="1"/>
  <c r="E27" i="4"/>
  <c r="F27" i="4"/>
  <c r="I27" i="4"/>
  <c r="J27" i="4"/>
  <c r="K27" i="4"/>
  <c r="L27" i="4"/>
  <c r="M27" i="4" s="1"/>
  <c r="AB28" i="5" s="1"/>
  <c r="N27" i="4"/>
  <c r="O27" i="4" s="1"/>
  <c r="P27" i="4"/>
  <c r="Q27" i="4"/>
  <c r="S27" i="4"/>
  <c r="T27" i="4"/>
  <c r="U27" i="4"/>
  <c r="C28" i="4"/>
  <c r="D28" i="4" s="1"/>
  <c r="E28" i="4"/>
  <c r="G28" i="4" s="1"/>
  <c r="Z29" i="5" s="1"/>
  <c r="F28" i="4"/>
  <c r="I28" i="4"/>
  <c r="J28" i="4"/>
  <c r="K28" i="4"/>
  <c r="L28" i="4"/>
  <c r="N28" i="4"/>
  <c r="O28" i="4" s="1"/>
  <c r="P28" i="4"/>
  <c r="Q28" i="4"/>
  <c r="R28" i="4" s="1"/>
  <c r="AC29" i="5" s="1"/>
  <c r="S28" i="4"/>
  <c r="T28" i="4"/>
  <c r="U28" i="4"/>
  <c r="C29" i="4"/>
  <c r="D29" i="4" s="1"/>
  <c r="E29" i="4"/>
  <c r="F29" i="4"/>
  <c r="I29" i="4"/>
  <c r="J29" i="4"/>
  <c r="K29" i="4"/>
  <c r="L29" i="4"/>
  <c r="N29" i="4"/>
  <c r="O29" i="4" s="1"/>
  <c r="P29" i="4"/>
  <c r="Q29" i="4"/>
  <c r="S29" i="4"/>
  <c r="T29" i="4"/>
  <c r="U29" i="4"/>
  <c r="C30" i="4"/>
  <c r="D30" i="4" s="1"/>
  <c r="Y31" i="5" s="1"/>
  <c r="E30" i="4"/>
  <c r="F30" i="4"/>
  <c r="I30" i="4"/>
  <c r="J30" i="4"/>
  <c r="K30" i="4"/>
  <c r="L30" i="4"/>
  <c r="N30" i="4"/>
  <c r="O30" i="4" s="1"/>
  <c r="R30" i="4" s="1"/>
  <c r="AC31" i="5" s="1"/>
  <c r="P30" i="4"/>
  <c r="Q30" i="4"/>
  <c r="S30" i="4"/>
  <c r="T30" i="4"/>
  <c r="U30" i="4"/>
  <c r="C31" i="4"/>
  <c r="D31" i="4" s="1"/>
  <c r="Y32" i="5" s="1"/>
  <c r="E31" i="4"/>
  <c r="F31" i="4"/>
  <c r="G31" i="4" s="1"/>
  <c r="I31" i="4"/>
  <c r="J31" i="4"/>
  <c r="K31" i="4"/>
  <c r="L31" i="4"/>
  <c r="N31" i="4"/>
  <c r="O31" i="4"/>
  <c r="P31" i="4"/>
  <c r="Q31" i="4"/>
  <c r="R31" i="4" s="1"/>
  <c r="AC32" i="5" s="1"/>
  <c r="S31" i="4"/>
  <c r="T31" i="4"/>
  <c r="U31" i="4"/>
  <c r="C32" i="4"/>
  <c r="D32" i="4" s="1"/>
  <c r="Y33" i="5" s="1"/>
  <c r="E32" i="4"/>
  <c r="F32" i="4"/>
  <c r="I32" i="4"/>
  <c r="J32" i="4"/>
  <c r="K32" i="4"/>
  <c r="L32" i="4"/>
  <c r="N32" i="4"/>
  <c r="O32" i="4" s="1"/>
  <c r="P32" i="4"/>
  <c r="Q32" i="4"/>
  <c r="S32" i="4"/>
  <c r="T32" i="4"/>
  <c r="U32" i="4"/>
  <c r="W32" i="4" s="1"/>
  <c r="AD33" i="5" s="1"/>
  <c r="C33" i="4"/>
  <c r="D33" i="4" s="1"/>
  <c r="Y34" i="5" s="1"/>
  <c r="E33" i="4"/>
  <c r="F33" i="4"/>
  <c r="I33" i="4"/>
  <c r="J33" i="4"/>
  <c r="K33" i="4"/>
  <c r="L33" i="4"/>
  <c r="N33" i="4"/>
  <c r="O33" i="4" s="1"/>
  <c r="R33" i="4" s="1"/>
  <c r="AC34" i="5" s="1"/>
  <c r="P33" i="4"/>
  <c r="Q33" i="4"/>
  <c r="S33" i="4"/>
  <c r="T33" i="4"/>
  <c r="U33" i="4"/>
  <c r="C34" i="4"/>
  <c r="D34" i="4" s="1"/>
  <c r="Y35" i="5" s="1"/>
  <c r="E34" i="4"/>
  <c r="F34" i="4"/>
  <c r="G34" i="4" s="1"/>
  <c r="Z35" i="5" s="1"/>
  <c r="I34" i="4"/>
  <c r="J34" i="4"/>
  <c r="K34" i="4"/>
  <c r="L34" i="4"/>
  <c r="N34" i="4"/>
  <c r="O34" i="4" s="1"/>
  <c r="P34" i="4"/>
  <c r="Q34" i="4"/>
  <c r="S34" i="4"/>
  <c r="T34" i="4"/>
  <c r="U34" i="4"/>
  <c r="C35" i="4"/>
  <c r="D35" i="4" s="1"/>
  <c r="Y36" i="5" s="1"/>
  <c r="E35" i="4"/>
  <c r="F35" i="4"/>
  <c r="I35" i="4"/>
  <c r="J35" i="4"/>
  <c r="K35" i="4"/>
  <c r="L35" i="4"/>
  <c r="N35" i="4"/>
  <c r="O35" i="4" s="1"/>
  <c r="P35" i="4"/>
  <c r="Q35" i="4"/>
  <c r="S35" i="4"/>
  <c r="T35" i="4"/>
  <c r="W35" i="4" s="1"/>
  <c r="U35" i="4"/>
  <c r="C36" i="4"/>
  <c r="D36" i="4" s="1"/>
  <c r="Y37" i="5" s="1"/>
  <c r="E36" i="4"/>
  <c r="F36" i="4"/>
  <c r="I36" i="4"/>
  <c r="J36" i="4"/>
  <c r="K36" i="4"/>
  <c r="L36" i="4"/>
  <c r="N36" i="4"/>
  <c r="O36" i="4" s="1"/>
  <c r="P36" i="4"/>
  <c r="R36" i="4" s="1"/>
  <c r="AC37" i="5" s="1"/>
  <c r="Q36" i="4"/>
  <c r="S36" i="4"/>
  <c r="T36" i="4"/>
  <c r="U36" i="4"/>
  <c r="C37" i="4"/>
  <c r="D37" i="4" s="1"/>
  <c r="E37" i="4"/>
  <c r="F37" i="4"/>
  <c r="I37" i="4"/>
  <c r="J37" i="4"/>
  <c r="K37" i="4"/>
  <c r="L37" i="4"/>
  <c r="N37" i="4"/>
  <c r="O37" i="4" s="1"/>
  <c r="P37" i="4"/>
  <c r="Q37" i="4"/>
  <c r="S37" i="4"/>
  <c r="T37" i="4"/>
  <c r="U37" i="4"/>
  <c r="C38" i="4"/>
  <c r="D38" i="4"/>
  <c r="Y39" i="5" s="1"/>
  <c r="E38" i="4"/>
  <c r="F38" i="4"/>
  <c r="I38" i="4"/>
  <c r="J38" i="4"/>
  <c r="K38" i="4"/>
  <c r="M38" i="4" s="1"/>
  <c r="AB39" i="5" s="1"/>
  <c r="L38" i="4"/>
  <c r="N38" i="4"/>
  <c r="O38" i="4" s="1"/>
  <c r="P38" i="4"/>
  <c r="Q38" i="4"/>
  <c r="S38" i="4"/>
  <c r="T38" i="4"/>
  <c r="U38" i="4"/>
  <c r="C39" i="4"/>
  <c r="D39" i="4" s="1"/>
  <c r="E39" i="4"/>
  <c r="F39" i="4"/>
  <c r="I39" i="4"/>
  <c r="J39" i="4"/>
  <c r="K39" i="4"/>
  <c r="L39" i="4"/>
  <c r="N39" i="4"/>
  <c r="O39" i="4" s="1"/>
  <c r="P39" i="4"/>
  <c r="R39" i="4" s="1"/>
  <c r="AC40" i="5" s="1"/>
  <c r="Q39" i="4"/>
  <c r="S39" i="4"/>
  <c r="T39" i="4"/>
  <c r="U39" i="4"/>
  <c r="C40" i="4"/>
  <c r="D40" i="4" s="1"/>
  <c r="Y41" i="5" s="1"/>
  <c r="E40" i="4"/>
  <c r="F40" i="4"/>
  <c r="I40" i="4"/>
  <c r="J40" i="4"/>
  <c r="K40" i="4"/>
  <c r="L40" i="4"/>
  <c r="N40" i="4"/>
  <c r="O40" i="4" s="1"/>
  <c r="P40" i="4"/>
  <c r="Q40" i="4"/>
  <c r="S40" i="4"/>
  <c r="T40" i="4"/>
  <c r="U40" i="4"/>
  <c r="C41" i="4"/>
  <c r="D41" i="4" s="1"/>
  <c r="Y42" i="5" s="1"/>
  <c r="E41" i="4"/>
  <c r="F41" i="4"/>
  <c r="I41" i="4"/>
  <c r="J41" i="4"/>
  <c r="K41" i="4"/>
  <c r="L41" i="4"/>
  <c r="M41" i="4" s="1"/>
  <c r="AB42" i="5" s="1"/>
  <c r="N41" i="4"/>
  <c r="O41" i="4" s="1"/>
  <c r="P41" i="4"/>
  <c r="Q41" i="4"/>
  <c r="S41" i="4"/>
  <c r="T41" i="4"/>
  <c r="U41" i="4"/>
  <c r="C42" i="4"/>
  <c r="D42" i="4" s="1"/>
  <c r="E42" i="4"/>
  <c r="G42" i="4" s="1"/>
  <c r="Z43" i="5" s="1"/>
  <c r="F42" i="4"/>
  <c r="I42" i="4"/>
  <c r="J42" i="4"/>
  <c r="K42" i="4"/>
  <c r="L42" i="4"/>
  <c r="N42" i="4"/>
  <c r="O42" i="4" s="1"/>
  <c r="P42" i="4"/>
  <c r="Q42" i="4"/>
  <c r="R42" i="4" s="1"/>
  <c r="AC43" i="5" s="1"/>
  <c r="S42" i="4"/>
  <c r="T42" i="4"/>
  <c r="U42" i="4"/>
  <c r="C43" i="4"/>
  <c r="D43" i="4" s="1"/>
  <c r="E43" i="4"/>
  <c r="F43" i="4"/>
  <c r="I43" i="4"/>
  <c r="J43" i="4"/>
  <c r="K43" i="4"/>
  <c r="L43" i="4"/>
  <c r="N43" i="4"/>
  <c r="O43" i="4" s="1"/>
  <c r="P43" i="4"/>
  <c r="Q43" i="4"/>
  <c r="S43" i="4"/>
  <c r="T43" i="4"/>
  <c r="U43" i="4"/>
  <c r="C44" i="4"/>
  <c r="D44" i="4" s="1"/>
  <c r="Y45" i="5" s="1"/>
  <c r="E44" i="4"/>
  <c r="F44" i="4"/>
  <c r="I44" i="4"/>
  <c r="J44" i="4"/>
  <c r="K44" i="4"/>
  <c r="L44" i="4"/>
  <c r="N44" i="4"/>
  <c r="O44" i="4" s="1"/>
  <c r="P44" i="4"/>
  <c r="Q44" i="4"/>
  <c r="S44" i="4"/>
  <c r="W44" i="4" s="1"/>
  <c r="AD45" i="5" s="1"/>
  <c r="T44" i="4"/>
  <c r="U44" i="4"/>
  <c r="C45" i="4"/>
  <c r="D45" i="4" s="1"/>
  <c r="E45" i="4"/>
  <c r="F45" i="4"/>
  <c r="I45" i="4"/>
  <c r="J45" i="4"/>
  <c r="K45" i="4"/>
  <c r="L45" i="4"/>
  <c r="N45" i="4"/>
  <c r="O45" i="4" s="1"/>
  <c r="P45" i="4"/>
  <c r="Q45" i="4"/>
  <c r="S45" i="4"/>
  <c r="T45" i="4"/>
  <c r="U45" i="4"/>
  <c r="C46" i="4"/>
  <c r="D46" i="4" s="1"/>
  <c r="Y47" i="5" s="1"/>
  <c r="E46" i="4"/>
  <c r="F46" i="4"/>
  <c r="I46" i="4"/>
  <c r="J46" i="4"/>
  <c r="K46" i="4"/>
  <c r="M46" i="4" s="1"/>
  <c r="AB47" i="5" s="1"/>
  <c r="L46" i="4"/>
  <c r="N46" i="4"/>
  <c r="O46" i="4" s="1"/>
  <c r="P46" i="4"/>
  <c r="Q46" i="4"/>
  <c r="S46" i="4"/>
  <c r="T46" i="4"/>
  <c r="U46" i="4"/>
  <c r="C47" i="4"/>
  <c r="D47" i="4" s="1"/>
  <c r="Y48" i="5" s="1"/>
  <c r="E47" i="4"/>
  <c r="F47" i="4"/>
  <c r="I47" i="4"/>
  <c r="J47" i="4"/>
  <c r="K47" i="4"/>
  <c r="L47" i="4"/>
  <c r="N47" i="4"/>
  <c r="O47" i="4" s="1"/>
  <c r="P47" i="4"/>
  <c r="Q47" i="4"/>
  <c r="S47" i="4"/>
  <c r="T47" i="4"/>
  <c r="U47" i="4"/>
  <c r="C48" i="4"/>
  <c r="D48" i="4" s="1"/>
  <c r="Y49" i="5" s="1"/>
  <c r="E48" i="4"/>
  <c r="F48" i="4"/>
  <c r="I48" i="4"/>
  <c r="J48" i="4"/>
  <c r="K48" i="4"/>
  <c r="L48" i="4"/>
  <c r="N48" i="4"/>
  <c r="O48" i="4" s="1"/>
  <c r="P48" i="4"/>
  <c r="Q48" i="4"/>
  <c r="S48" i="4"/>
  <c r="T48" i="4"/>
  <c r="W48" i="4" s="1"/>
  <c r="AD49" i="5" s="1"/>
  <c r="U48" i="4"/>
  <c r="C49" i="4"/>
  <c r="D49" i="4" s="1"/>
  <c r="Y50" i="5" s="1"/>
  <c r="E49" i="4"/>
  <c r="F49" i="4"/>
  <c r="I49" i="4"/>
  <c r="J49" i="4"/>
  <c r="K49" i="4"/>
  <c r="L49" i="4"/>
  <c r="M49" i="4" s="1"/>
  <c r="AB50" i="5" s="1"/>
  <c r="N49" i="4"/>
  <c r="O49" i="4" s="1"/>
  <c r="P49" i="4"/>
  <c r="Q49" i="4"/>
  <c r="S49" i="4"/>
  <c r="T49" i="4"/>
  <c r="U49" i="4"/>
  <c r="W49" i="4" s="1"/>
  <c r="AD50" i="5" s="1"/>
  <c r="C50" i="4"/>
  <c r="D50" i="4" s="1"/>
  <c r="Y51" i="5"/>
  <c r="E50" i="4"/>
  <c r="F50" i="4"/>
  <c r="I50" i="4"/>
  <c r="J50" i="4"/>
  <c r="K50" i="4"/>
  <c r="L50" i="4"/>
  <c r="N50" i="4"/>
  <c r="O50" i="4"/>
  <c r="R50" i="4" s="1"/>
  <c r="AC51" i="5" s="1"/>
  <c r="P50" i="4"/>
  <c r="Q50" i="4"/>
  <c r="S50" i="4"/>
  <c r="W50" i="4" s="1"/>
  <c r="AD51" i="5" s="1"/>
  <c r="T50" i="4"/>
  <c r="U50" i="4"/>
  <c r="C51" i="4"/>
  <c r="D51" i="4" s="1"/>
  <c r="Y52" i="5" s="1"/>
  <c r="E51" i="4"/>
  <c r="F51" i="4"/>
  <c r="I51" i="4"/>
  <c r="J51" i="4"/>
  <c r="K51" i="4"/>
  <c r="L51" i="4"/>
  <c r="N51" i="4"/>
  <c r="O51" i="4" s="1"/>
  <c r="P51" i="4"/>
  <c r="Q51" i="4"/>
  <c r="S51" i="4"/>
  <c r="T51" i="4"/>
  <c r="U51" i="4"/>
  <c r="C52" i="4"/>
  <c r="D52" i="4" s="1"/>
  <c r="Y53" i="5" s="1"/>
  <c r="E52" i="4"/>
  <c r="F52" i="4"/>
  <c r="I52" i="4"/>
  <c r="J52" i="4"/>
  <c r="K52" i="4"/>
  <c r="M52" i="4" s="1"/>
  <c r="AB53" i="5" s="1"/>
  <c r="L52" i="4"/>
  <c r="N52" i="4"/>
  <c r="O52" i="4" s="1"/>
  <c r="P52" i="4"/>
  <c r="Q52" i="4"/>
  <c r="S52" i="4"/>
  <c r="T52" i="4"/>
  <c r="U52" i="4"/>
  <c r="C53" i="4"/>
  <c r="D53" i="4" s="1"/>
  <c r="Y54" i="5" s="1"/>
  <c r="E53" i="4"/>
  <c r="F53" i="4"/>
  <c r="I53" i="4"/>
  <c r="J53" i="4"/>
  <c r="K53" i="4"/>
  <c r="L53" i="4"/>
  <c r="N53" i="4"/>
  <c r="O53" i="4" s="1"/>
  <c r="P53" i="4"/>
  <c r="R53" i="4" s="1"/>
  <c r="AC54" i="5" s="1"/>
  <c r="Q53" i="4"/>
  <c r="S53" i="4"/>
  <c r="T53" i="4"/>
  <c r="U53" i="4"/>
  <c r="C54" i="4"/>
  <c r="D54" i="4" s="1"/>
  <c r="Y55" i="5" s="1"/>
  <c r="E54" i="4"/>
  <c r="F54" i="4"/>
  <c r="I54" i="4"/>
  <c r="M54" i="4" s="1"/>
  <c r="AB55" i="5" s="1"/>
  <c r="J54" i="4"/>
  <c r="K54" i="4"/>
  <c r="L54" i="4"/>
  <c r="N54" i="4"/>
  <c r="O54" i="4" s="1"/>
  <c r="P54" i="4"/>
  <c r="Q54" i="4"/>
  <c r="S54" i="4"/>
  <c r="T54" i="4"/>
  <c r="U54" i="4"/>
  <c r="C55" i="4"/>
  <c r="D55" i="4" s="1"/>
  <c r="E55" i="4"/>
  <c r="G55" i="4" s="1"/>
  <c r="F55" i="4"/>
  <c r="I55" i="4"/>
  <c r="J55" i="4"/>
  <c r="K55" i="4"/>
  <c r="L55" i="4"/>
  <c r="N55" i="4"/>
  <c r="O55" i="4" s="1"/>
  <c r="P55" i="4"/>
  <c r="Q55" i="4"/>
  <c r="S55" i="4"/>
  <c r="T55" i="4"/>
  <c r="U55" i="4"/>
  <c r="C56" i="4"/>
  <c r="D56" i="4" s="1"/>
  <c r="E56" i="4"/>
  <c r="G56" i="4" s="1"/>
  <c r="Z57" i="5" s="1"/>
  <c r="F56" i="4"/>
  <c r="I56" i="4"/>
  <c r="J56" i="4"/>
  <c r="K56" i="4"/>
  <c r="L56" i="4"/>
  <c r="N56" i="4"/>
  <c r="O56" i="4" s="1"/>
  <c r="P56" i="4"/>
  <c r="Q56" i="4"/>
  <c r="R56" i="4" s="1"/>
  <c r="AC57" i="5" s="1"/>
  <c r="S56" i="4"/>
  <c r="T56" i="4"/>
  <c r="U56" i="4"/>
  <c r="C57" i="4"/>
  <c r="D57" i="4" s="1"/>
  <c r="Y58" i="5" s="1"/>
  <c r="E57" i="4"/>
  <c r="F57" i="4"/>
  <c r="I57" i="4"/>
  <c r="J57" i="4"/>
  <c r="K57" i="4"/>
  <c r="L57" i="4"/>
  <c r="N57" i="4"/>
  <c r="O57" i="4" s="1"/>
  <c r="R57" i="4" s="1"/>
  <c r="AC58" i="5" s="1"/>
  <c r="P57" i="4"/>
  <c r="Q57" i="4"/>
  <c r="S57" i="4"/>
  <c r="T57" i="4"/>
  <c r="U57" i="4"/>
  <c r="C58" i="4"/>
  <c r="D58" i="4" s="1"/>
  <c r="E58" i="4"/>
  <c r="F58" i="4"/>
  <c r="I58" i="4"/>
  <c r="J58" i="4"/>
  <c r="K58" i="4"/>
  <c r="L58" i="4"/>
  <c r="N58" i="4"/>
  <c r="O58" i="4" s="1"/>
  <c r="R58" i="4" s="1"/>
  <c r="AC59" i="5" s="1"/>
  <c r="P58" i="4"/>
  <c r="Q58" i="4"/>
  <c r="S58" i="4"/>
  <c r="T58" i="4"/>
  <c r="U58" i="4"/>
  <c r="C59" i="4"/>
  <c r="D59" i="4" s="1"/>
  <c r="E59" i="4"/>
  <c r="F59" i="4"/>
  <c r="G59" i="4" s="1"/>
  <c r="Z60" i="5" s="1"/>
  <c r="I59" i="4"/>
  <c r="J59" i="4"/>
  <c r="K59" i="4"/>
  <c r="L59" i="4"/>
  <c r="N59" i="4"/>
  <c r="O59" i="4" s="1"/>
  <c r="P59" i="4"/>
  <c r="Q59" i="4"/>
  <c r="S59" i="4"/>
  <c r="T59" i="4"/>
  <c r="U59" i="4"/>
  <c r="C60" i="4"/>
  <c r="D60" i="4" s="1"/>
  <c r="Y61" i="5" s="1"/>
  <c r="E60" i="4"/>
  <c r="F60" i="4"/>
  <c r="I60" i="4"/>
  <c r="J60" i="4"/>
  <c r="K60" i="4"/>
  <c r="M60" i="4" s="1"/>
  <c r="AB61" i="5" s="1"/>
  <c r="L60" i="4"/>
  <c r="N60" i="4"/>
  <c r="O60" i="4" s="1"/>
  <c r="P60" i="4"/>
  <c r="Q60" i="4"/>
  <c r="S60" i="4"/>
  <c r="T60" i="4"/>
  <c r="U60" i="4"/>
  <c r="C61" i="4"/>
  <c r="D61" i="4" s="1"/>
  <c r="Y62" i="5" s="1"/>
  <c r="E61" i="4"/>
  <c r="F61" i="4"/>
  <c r="I61" i="4"/>
  <c r="J61" i="4"/>
  <c r="K61" i="4"/>
  <c r="L61" i="4"/>
  <c r="N61" i="4"/>
  <c r="O61" i="4" s="1"/>
  <c r="P61" i="4"/>
  <c r="Q61" i="4"/>
  <c r="S61" i="4"/>
  <c r="T61" i="4"/>
  <c r="U61" i="4"/>
  <c r="C62" i="4"/>
  <c r="D62" i="4" s="1"/>
  <c r="Y63" i="5" s="1"/>
  <c r="E62" i="4"/>
  <c r="F62" i="4"/>
  <c r="G62" i="4" s="1"/>
  <c r="H62" i="4" s="1"/>
  <c r="AA63" i="5" s="1"/>
  <c r="I62" i="4"/>
  <c r="J62" i="4"/>
  <c r="K62" i="4"/>
  <c r="L62" i="4"/>
  <c r="N62" i="4"/>
  <c r="O62" i="4" s="1"/>
  <c r="P62" i="4"/>
  <c r="Q62" i="4"/>
  <c r="S62" i="4"/>
  <c r="T62" i="4"/>
  <c r="U62" i="4"/>
  <c r="C63" i="4"/>
  <c r="D63" i="4" s="1"/>
  <c r="E63" i="4"/>
  <c r="F63" i="4"/>
  <c r="I63" i="4"/>
  <c r="J63" i="4"/>
  <c r="K63" i="4"/>
  <c r="L63" i="4"/>
  <c r="N63" i="4"/>
  <c r="O63" i="4" s="1"/>
  <c r="P63" i="4"/>
  <c r="Q63" i="4"/>
  <c r="S63" i="4"/>
  <c r="T63" i="4"/>
  <c r="U63" i="4"/>
  <c r="C64" i="4"/>
  <c r="D64" i="4" s="1"/>
  <c r="Y65" i="5" s="1"/>
  <c r="E64" i="4"/>
  <c r="F64" i="4"/>
  <c r="I64" i="4"/>
  <c r="J64" i="4"/>
  <c r="K64" i="4"/>
  <c r="L64" i="4"/>
  <c r="N64" i="4"/>
  <c r="O64" i="4" s="1"/>
  <c r="P64" i="4"/>
  <c r="R64" i="4" s="1"/>
  <c r="AC65" i="5" s="1"/>
  <c r="Q64" i="4"/>
  <c r="S64" i="4"/>
  <c r="T64" i="4"/>
  <c r="U64" i="4"/>
  <c r="C65" i="4"/>
  <c r="D65" i="4" s="1"/>
  <c r="Y66" i="5" s="1"/>
  <c r="E65" i="4"/>
  <c r="F65" i="4"/>
  <c r="I65" i="4"/>
  <c r="M65" i="4" s="1"/>
  <c r="AB66" i="5" s="1"/>
  <c r="J65" i="4"/>
  <c r="K65" i="4"/>
  <c r="L65" i="4"/>
  <c r="N65" i="4"/>
  <c r="O65" i="4" s="1"/>
  <c r="P65" i="4"/>
  <c r="Q65" i="4"/>
  <c r="S65" i="4"/>
  <c r="T65" i="4"/>
  <c r="U65" i="4"/>
  <c r="C66" i="4"/>
  <c r="D66" i="4" s="1"/>
  <c r="E66" i="4"/>
  <c r="F66" i="4"/>
  <c r="I66" i="4"/>
  <c r="J66" i="4"/>
  <c r="K66" i="4"/>
  <c r="L66" i="4"/>
  <c r="N66" i="4"/>
  <c r="O66" i="4" s="1"/>
  <c r="P66" i="4"/>
  <c r="Q66" i="4"/>
  <c r="S66" i="4"/>
  <c r="T66" i="4"/>
  <c r="U66" i="4"/>
  <c r="C67" i="4"/>
  <c r="D67" i="4" s="1"/>
  <c r="E67" i="4"/>
  <c r="F67" i="4"/>
  <c r="I67" i="4"/>
  <c r="J67" i="4"/>
  <c r="K67" i="4"/>
  <c r="L67" i="4"/>
  <c r="N67" i="4"/>
  <c r="O67" i="4" s="1"/>
  <c r="P67" i="4"/>
  <c r="Q67" i="4"/>
  <c r="S67" i="4"/>
  <c r="T67" i="4"/>
  <c r="U67" i="4"/>
  <c r="C68" i="4"/>
  <c r="D68" i="4" s="1"/>
  <c r="Y69" i="5" s="1"/>
  <c r="E68" i="4"/>
  <c r="F68" i="4"/>
  <c r="I68" i="4"/>
  <c r="J68" i="4"/>
  <c r="M68" i="4" s="1"/>
  <c r="AB69" i="5" s="1"/>
  <c r="K68" i="4"/>
  <c r="L68" i="4"/>
  <c r="N68" i="4"/>
  <c r="O68" i="4" s="1"/>
  <c r="P68" i="4"/>
  <c r="Q68" i="4"/>
  <c r="S68" i="4"/>
  <c r="T68" i="4"/>
  <c r="U68" i="4"/>
  <c r="C69" i="4"/>
  <c r="D69" i="4" s="1"/>
  <c r="Y70" i="5" s="1"/>
  <c r="E69" i="4"/>
  <c r="F69" i="4"/>
  <c r="I69" i="4"/>
  <c r="J69" i="4"/>
  <c r="K69" i="4"/>
  <c r="L69" i="4"/>
  <c r="N69" i="4"/>
  <c r="O69" i="4" s="1"/>
  <c r="P69" i="4"/>
  <c r="Q69" i="4"/>
  <c r="S69" i="4"/>
  <c r="T69" i="4"/>
  <c r="U69" i="4"/>
  <c r="C70" i="4"/>
  <c r="D70" i="4" s="1"/>
  <c r="E70" i="4"/>
  <c r="F70" i="4"/>
  <c r="I70" i="4"/>
  <c r="J70" i="4"/>
  <c r="K70" i="4"/>
  <c r="L70" i="4"/>
  <c r="N70" i="4"/>
  <c r="O70" i="4" s="1"/>
  <c r="P70" i="4"/>
  <c r="Q70" i="4"/>
  <c r="S70" i="4"/>
  <c r="T70" i="4"/>
  <c r="U70" i="4"/>
  <c r="C71" i="4"/>
  <c r="D71" i="4" s="1"/>
  <c r="Y72" i="5" s="1"/>
  <c r="E71" i="4"/>
  <c r="F71" i="4"/>
  <c r="I71" i="4"/>
  <c r="J71" i="4"/>
  <c r="K71" i="4"/>
  <c r="L71" i="4"/>
  <c r="N71" i="4"/>
  <c r="O71" i="4" s="1"/>
  <c r="P71" i="4"/>
  <c r="Q71" i="4"/>
  <c r="S71" i="4"/>
  <c r="T71" i="4"/>
  <c r="U71" i="4"/>
  <c r="C72" i="4"/>
  <c r="D72" i="4" s="1"/>
  <c r="Y73" i="5" s="1"/>
  <c r="E72" i="4"/>
  <c r="F72" i="4"/>
  <c r="I72" i="4"/>
  <c r="J72" i="4"/>
  <c r="K72" i="4"/>
  <c r="L72" i="4"/>
  <c r="N72" i="4"/>
  <c r="O72" i="4" s="1"/>
  <c r="P72" i="4"/>
  <c r="Q72" i="4"/>
  <c r="S72" i="4"/>
  <c r="T72" i="4"/>
  <c r="U72" i="4"/>
  <c r="C73" i="4"/>
  <c r="D73" i="4" s="1"/>
  <c r="Y74" i="5" s="1"/>
  <c r="E73" i="4"/>
  <c r="F73" i="4"/>
  <c r="I73" i="4"/>
  <c r="J73" i="4"/>
  <c r="K73" i="4"/>
  <c r="L73" i="4"/>
  <c r="N73" i="4"/>
  <c r="O73" i="4" s="1"/>
  <c r="P73" i="4"/>
  <c r="Q73" i="4"/>
  <c r="S73" i="4"/>
  <c r="T73" i="4"/>
  <c r="U73" i="4"/>
  <c r="C74" i="4"/>
  <c r="D74" i="4" s="1"/>
  <c r="E74" i="4"/>
  <c r="F74" i="4"/>
  <c r="I74" i="4"/>
  <c r="J74" i="4"/>
  <c r="K74" i="4"/>
  <c r="L74" i="4"/>
  <c r="N74" i="4"/>
  <c r="O74" i="4" s="1"/>
  <c r="P74" i="4"/>
  <c r="Q74" i="4"/>
  <c r="S74" i="4"/>
  <c r="T74" i="4"/>
  <c r="U74" i="4"/>
  <c r="C75" i="4"/>
  <c r="D75" i="4" s="1"/>
  <c r="Y76" i="5" s="1"/>
  <c r="E75" i="4"/>
  <c r="F75" i="4"/>
  <c r="I75" i="4"/>
  <c r="J75" i="4"/>
  <c r="K75" i="4"/>
  <c r="L75" i="4"/>
  <c r="N75" i="4"/>
  <c r="O75" i="4" s="1"/>
  <c r="P75" i="4"/>
  <c r="Q75" i="4"/>
  <c r="R75" i="4" s="1"/>
  <c r="AC76" i="5" s="1"/>
  <c r="S75" i="4"/>
  <c r="T75" i="4"/>
  <c r="U75" i="4"/>
  <c r="C76" i="4"/>
  <c r="D76" i="4" s="1"/>
  <c r="Y77" i="5" s="1"/>
  <c r="E76" i="4"/>
  <c r="F76" i="4"/>
  <c r="I76" i="4"/>
  <c r="J76" i="4"/>
  <c r="K76" i="4"/>
  <c r="L76" i="4"/>
  <c r="N76" i="4"/>
  <c r="O76" i="4" s="1"/>
  <c r="P76" i="4"/>
  <c r="Q76" i="4"/>
  <c r="S76" i="4"/>
  <c r="T76" i="4"/>
  <c r="U76" i="4"/>
  <c r="C77" i="4"/>
  <c r="D77" i="4" s="1"/>
  <c r="E77" i="4"/>
  <c r="F77" i="4"/>
  <c r="I77" i="4"/>
  <c r="J77" i="4"/>
  <c r="K77" i="4"/>
  <c r="L77" i="4"/>
  <c r="N77" i="4"/>
  <c r="O77" i="4" s="1"/>
  <c r="P77" i="4"/>
  <c r="Q77" i="4"/>
  <c r="S77" i="4"/>
  <c r="T77" i="4"/>
  <c r="U77" i="4"/>
  <c r="C78" i="4"/>
  <c r="D78" i="4" s="1"/>
  <c r="E78" i="4"/>
  <c r="F78" i="4"/>
  <c r="G78" i="4" s="1"/>
  <c r="I78" i="4"/>
  <c r="J78" i="4"/>
  <c r="K78" i="4"/>
  <c r="L78" i="4"/>
  <c r="N78" i="4"/>
  <c r="O78" i="4" s="1"/>
  <c r="P78" i="4"/>
  <c r="Q78" i="4"/>
  <c r="S78" i="4"/>
  <c r="T78" i="4"/>
  <c r="U78" i="4"/>
  <c r="C79" i="4"/>
  <c r="D79" i="4" s="1"/>
  <c r="Y80" i="5" s="1"/>
  <c r="E79" i="4"/>
  <c r="F79" i="4"/>
  <c r="I79" i="4"/>
  <c r="J79" i="4"/>
  <c r="K79" i="4"/>
  <c r="M79" i="4" s="1"/>
  <c r="AB80" i="5" s="1"/>
  <c r="L79" i="4"/>
  <c r="N79" i="4"/>
  <c r="O79" i="4" s="1"/>
  <c r="P79" i="4"/>
  <c r="Q79" i="4"/>
  <c r="S79" i="4"/>
  <c r="T79" i="4"/>
  <c r="U79" i="4"/>
  <c r="C80" i="4"/>
  <c r="D80" i="4" s="1"/>
  <c r="E80" i="4"/>
  <c r="F80" i="4"/>
  <c r="I80" i="4"/>
  <c r="J80" i="4"/>
  <c r="K80" i="4"/>
  <c r="L80" i="4"/>
  <c r="N80" i="4"/>
  <c r="O80" i="4" s="1"/>
  <c r="P80" i="4"/>
  <c r="R80" i="4" s="1"/>
  <c r="AC81" i="5" s="1"/>
  <c r="Q80" i="4"/>
  <c r="S80" i="4"/>
  <c r="T80" i="4"/>
  <c r="U80" i="4"/>
  <c r="C81" i="4"/>
  <c r="D81" i="4" s="1"/>
  <c r="Y82" i="5" s="1"/>
  <c r="E81" i="4"/>
  <c r="G81" i="4" s="1"/>
  <c r="F81" i="4"/>
  <c r="I81" i="4"/>
  <c r="M81" i="4" s="1"/>
  <c r="AB82" i="5" s="1"/>
  <c r="J81" i="4"/>
  <c r="K81" i="4"/>
  <c r="L81" i="4"/>
  <c r="N81" i="4"/>
  <c r="O81" i="4" s="1"/>
  <c r="P81" i="4"/>
  <c r="Q81" i="4"/>
  <c r="S81" i="4"/>
  <c r="T81" i="4"/>
  <c r="U81" i="4"/>
  <c r="C82" i="4"/>
  <c r="D82" i="4" s="1"/>
  <c r="E82" i="4"/>
  <c r="F82" i="4"/>
  <c r="I82" i="4"/>
  <c r="J82" i="4"/>
  <c r="K82" i="4"/>
  <c r="L82" i="4"/>
  <c r="M82" i="4" s="1"/>
  <c r="AB83" i="5" s="1"/>
  <c r="N82" i="4"/>
  <c r="O82" i="4" s="1"/>
  <c r="P82" i="4"/>
  <c r="Q82" i="4"/>
  <c r="S82" i="4"/>
  <c r="T82" i="4"/>
  <c r="U82" i="4"/>
  <c r="C83" i="4"/>
  <c r="D83" i="4" s="1"/>
  <c r="Y84" i="5" s="1"/>
  <c r="E83" i="4"/>
  <c r="G83" i="4" s="1"/>
  <c r="Z84" i="5" s="1"/>
  <c r="F83" i="4"/>
  <c r="I83" i="4"/>
  <c r="J83" i="4"/>
  <c r="K83" i="4"/>
  <c r="L83" i="4"/>
  <c r="N83" i="4"/>
  <c r="O83" i="4" s="1"/>
  <c r="P83" i="4"/>
  <c r="Q83" i="4"/>
  <c r="R83" i="4" s="1"/>
  <c r="AC84" i="5" s="1"/>
  <c r="S83" i="4"/>
  <c r="T83" i="4"/>
  <c r="U83" i="4"/>
  <c r="C84" i="4"/>
  <c r="D84" i="4" s="1"/>
  <c r="Y85" i="5" s="1"/>
  <c r="E84" i="4"/>
  <c r="F84" i="4"/>
  <c r="I84" i="4"/>
  <c r="J84" i="4"/>
  <c r="M84" i="4" s="1"/>
  <c r="K84" i="4"/>
  <c r="L84" i="4"/>
  <c r="N84" i="4"/>
  <c r="O84" i="4" s="1"/>
  <c r="P84" i="4"/>
  <c r="Q84" i="4"/>
  <c r="S84" i="4"/>
  <c r="T84" i="4"/>
  <c r="U84" i="4"/>
  <c r="C85" i="4"/>
  <c r="D85" i="4" s="1"/>
  <c r="Y86" i="5" s="1"/>
  <c r="E85" i="4"/>
  <c r="F85" i="4"/>
  <c r="I85" i="4"/>
  <c r="J85" i="4"/>
  <c r="K85" i="4"/>
  <c r="L85" i="4"/>
  <c r="N85" i="4"/>
  <c r="O85" i="4" s="1"/>
  <c r="R85" i="4" s="1"/>
  <c r="AC86" i="5" s="1"/>
  <c r="P85" i="4"/>
  <c r="Q85" i="4"/>
  <c r="S85" i="4"/>
  <c r="T85" i="4"/>
  <c r="U85" i="4"/>
  <c r="C86" i="4"/>
  <c r="D86" i="4" s="1"/>
  <c r="Y87" i="5" s="1"/>
  <c r="E86" i="4"/>
  <c r="F86" i="4"/>
  <c r="I86" i="4"/>
  <c r="J86" i="4"/>
  <c r="K86" i="4"/>
  <c r="L86" i="4"/>
  <c r="N86" i="4"/>
  <c r="O86" i="4" s="1"/>
  <c r="P86" i="4"/>
  <c r="R86" i="4" s="1"/>
  <c r="AC87" i="5" s="1"/>
  <c r="Q86" i="4"/>
  <c r="S86" i="4"/>
  <c r="T86" i="4"/>
  <c r="U86" i="4"/>
  <c r="C87" i="4"/>
  <c r="D87" i="4" s="1"/>
  <c r="E87" i="4"/>
  <c r="F87" i="4"/>
  <c r="I87" i="4"/>
  <c r="M87" i="4" s="1"/>
  <c r="AB88" i="5" s="1"/>
  <c r="J87" i="4"/>
  <c r="K87" i="4"/>
  <c r="L87" i="4"/>
  <c r="N87" i="4"/>
  <c r="O87" i="4" s="1"/>
  <c r="P87" i="4"/>
  <c r="Q87" i="4"/>
  <c r="S87" i="4"/>
  <c r="T87" i="4"/>
  <c r="U87" i="4"/>
  <c r="C88" i="4"/>
  <c r="D88" i="4" s="1"/>
  <c r="Y89" i="5" s="1"/>
  <c r="E88" i="4"/>
  <c r="F88" i="4"/>
  <c r="I88" i="4"/>
  <c r="J88" i="4"/>
  <c r="K88" i="4"/>
  <c r="L88" i="4"/>
  <c r="N88" i="4"/>
  <c r="O88" i="4" s="1"/>
  <c r="P88" i="4"/>
  <c r="Q88" i="4"/>
  <c r="S88" i="4"/>
  <c r="T88" i="4"/>
  <c r="U88" i="4"/>
  <c r="C89" i="4"/>
  <c r="D89" i="4" s="1"/>
  <c r="Y90" i="5" s="1"/>
  <c r="E89" i="4"/>
  <c r="F89" i="4"/>
  <c r="I89" i="4"/>
  <c r="J89" i="4"/>
  <c r="K89" i="4"/>
  <c r="L89" i="4"/>
  <c r="N89" i="4"/>
  <c r="O89" i="4" s="1"/>
  <c r="P89" i="4"/>
  <c r="Q89" i="4"/>
  <c r="S89" i="4"/>
  <c r="T89" i="4"/>
  <c r="U89" i="4"/>
  <c r="C90" i="4"/>
  <c r="D90" i="4" s="1"/>
  <c r="E90" i="4"/>
  <c r="F90" i="4"/>
  <c r="I90" i="4"/>
  <c r="J90" i="4"/>
  <c r="K90" i="4"/>
  <c r="L90" i="4"/>
  <c r="N90" i="4"/>
  <c r="O90" i="4" s="1"/>
  <c r="P90" i="4"/>
  <c r="Q90" i="4"/>
  <c r="S90" i="4"/>
  <c r="T90" i="4"/>
  <c r="U90" i="4"/>
  <c r="C91" i="4"/>
  <c r="D91" i="4" s="1"/>
  <c r="Y92" i="5" s="1"/>
  <c r="E91" i="4"/>
  <c r="F91" i="4"/>
  <c r="I91" i="4"/>
  <c r="J91" i="4"/>
  <c r="K91" i="4"/>
  <c r="L91" i="4"/>
  <c r="N91" i="4"/>
  <c r="O91" i="4" s="1"/>
  <c r="R91" i="4" s="1"/>
  <c r="P91" i="4"/>
  <c r="Q91" i="4"/>
  <c r="S91" i="4"/>
  <c r="T91" i="4"/>
  <c r="U91" i="4"/>
  <c r="C92" i="4"/>
  <c r="D92" i="4" s="1"/>
  <c r="Y93" i="5" s="1"/>
  <c r="E92" i="4"/>
  <c r="F92" i="4"/>
  <c r="G92" i="4" s="1"/>
  <c r="H92" i="4" s="1"/>
  <c r="AA93" i="5" s="1"/>
  <c r="I92" i="4"/>
  <c r="J92" i="4"/>
  <c r="K92" i="4"/>
  <c r="L92" i="4"/>
  <c r="N92" i="4"/>
  <c r="O92" i="4" s="1"/>
  <c r="P92" i="4"/>
  <c r="Q92" i="4"/>
  <c r="S92" i="4"/>
  <c r="T92" i="4"/>
  <c r="U92" i="4"/>
  <c r="C93" i="4"/>
  <c r="D93" i="4" s="1"/>
  <c r="E93" i="4"/>
  <c r="F93" i="4"/>
  <c r="I93" i="4"/>
  <c r="J93" i="4"/>
  <c r="K93" i="4"/>
  <c r="L93" i="4"/>
  <c r="N93" i="4"/>
  <c r="O93" i="4" s="1"/>
  <c r="P93" i="4"/>
  <c r="Q93" i="4"/>
  <c r="S93" i="4"/>
  <c r="T93" i="4"/>
  <c r="U93" i="4"/>
  <c r="C94" i="4"/>
  <c r="D94" i="4" s="1"/>
  <c r="Y95" i="5" s="1"/>
  <c r="E94" i="4"/>
  <c r="F94" i="4"/>
  <c r="I94" i="4"/>
  <c r="J94" i="4"/>
  <c r="K94" i="4"/>
  <c r="L94" i="4"/>
  <c r="N94" i="4"/>
  <c r="O94" i="4" s="1"/>
  <c r="P94" i="4"/>
  <c r="Q94" i="4"/>
  <c r="S94" i="4"/>
  <c r="T94" i="4"/>
  <c r="U94" i="4"/>
  <c r="C95" i="4"/>
  <c r="D95" i="4" s="1"/>
  <c r="E95" i="4"/>
  <c r="F95" i="4"/>
  <c r="G95" i="4" s="1"/>
  <c r="Z96" i="5" s="1"/>
  <c r="I95" i="4"/>
  <c r="J95" i="4"/>
  <c r="K95" i="4"/>
  <c r="L95" i="4"/>
  <c r="N95" i="4"/>
  <c r="O95" i="4" s="1"/>
  <c r="P95" i="4"/>
  <c r="R95" i="4" s="1"/>
  <c r="AC96" i="5" s="1"/>
  <c r="Q95" i="4"/>
  <c r="S95" i="4"/>
  <c r="T95" i="4"/>
  <c r="U95" i="4"/>
  <c r="C96" i="4"/>
  <c r="D96" i="4" s="1"/>
  <c r="Y97" i="5" s="1"/>
  <c r="E96" i="4"/>
  <c r="F96" i="4"/>
  <c r="I96" i="4"/>
  <c r="J96" i="4"/>
  <c r="K96" i="4"/>
  <c r="L96" i="4"/>
  <c r="N96" i="4"/>
  <c r="O96" i="4" s="1"/>
  <c r="P96" i="4"/>
  <c r="Q96" i="4"/>
  <c r="S96" i="4"/>
  <c r="T96" i="4"/>
  <c r="U96" i="4"/>
  <c r="C97" i="4"/>
  <c r="D97" i="4" s="1"/>
  <c r="Y98" i="5" s="1"/>
  <c r="E97" i="4"/>
  <c r="F97" i="4"/>
  <c r="I97" i="4"/>
  <c r="J97" i="4"/>
  <c r="K97" i="4"/>
  <c r="L97" i="4"/>
  <c r="N97" i="4"/>
  <c r="O97" i="4" s="1"/>
  <c r="P97" i="4"/>
  <c r="R97" i="4" s="1"/>
  <c r="AC98" i="5" s="1"/>
  <c r="Q97" i="4"/>
  <c r="S97" i="4"/>
  <c r="T97" i="4"/>
  <c r="U97" i="4"/>
  <c r="C98" i="4"/>
  <c r="D98" i="4" s="1"/>
  <c r="E98" i="4"/>
  <c r="F98" i="4"/>
  <c r="I98" i="4"/>
  <c r="J98" i="4"/>
  <c r="K98" i="4"/>
  <c r="L98" i="4"/>
  <c r="N98" i="4"/>
  <c r="O98" i="4" s="1"/>
  <c r="P98" i="4"/>
  <c r="Q98" i="4"/>
  <c r="S98" i="4"/>
  <c r="T98" i="4"/>
  <c r="U98" i="4"/>
  <c r="C99" i="4"/>
  <c r="D99" i="4" s="1"/>
  <c r="Y100" i="5" s="1"/>
  <c r="E99" i="4"/>
  <c r="F99" i="4"/>
  <c r="I99" i="4"/>
  <c r="J99" i="4"/>
  <c r="K99" i="4"/>
  <c r="L99" i="4"/>
  <c r="M99" i="4" s="1"/>
  <c r="AB100" i="5" s="1"/>
  <c r="N99" i="4"/>
  <c r="O99" i="4" s="1"/>
  <c r="P99" i="4"/>
  <c r="Q99" i="4"/>
  <c r="S99" i="4"/>
  <c r="T99" i="4"/>
  <c r="U99" i="4"/>
  <c r="C100" i="4"/>
  <c r="D100" i="4" s="1"/>
  <c r="Y101" i="5" s="1"/>
  <c r="E100" i="4"/>
  <c r="F100" i="4"/>
  <c r="I100" i="4"/>
  <c r="J100" i="4"/>
  <c r="K100" i="4"/>
  <c r="L100" i="4"/>
  <c r="N100" i="4"/>
  <c r="O100" i="4" s="1"/>
  <c r="P100" i="4"/>
  <c r="Q100" i="4"/>
  <c r="S100" i="4"/>
  <c r="T100" i="4"/>
  <c r="U100" i="4"/>
  <c r="C101" i="4"/>
  <c r="D101" i="4" s="1"/>
  <c r="Y102" i="5" s="1"/>
  <c r="E101" i="4"/>
  <c r="F101" i="4"/>
  <c r="I101" i="4"/>
  <c r="J101" i="4"/>
  <c r="K101" i="4"/>
  <c r="L101" i="4"/>
  <c r="N101" i="4"/>
  <c r="O101" i="4" s="1"/>
  <c r="P101" i="4"/>
  <c r="Q101" i="4"/>
  <c r="S101" i="4"/>
  <c r="T101" i="4"/>
  <c r="U101" i="4"/>
  <c r="C102" i="4"/>
  <c r="D102" i="4" s="1"/>
  <c r="Y103" i="5" s="1"/>
  <c r="E102" i="4"/>
  <c r="F102" i="4"/>
  <c r="I102" i="4"/>
  <c r="J102" i="4"/>
  <c r="K102" i="4"/>
  <c r="L102" i="4"/>
  <c r="M102" i="4" s="1"/>
  <c r="AB103" i="5" s="1"/>
  <c r="N102" i="4"/>
  <c r="O102" i="4" s="1"/>
  <c r="R102" i="4" s="1"/>
  <c r="AC103" i="5" s="1"/>
  <c r="P102" i="4"/>
  <c r="Q102" i="4"/>
  <c r="S102" i="4"/>
  <c r="T102" i="4"/>
  <c r="U102" i="4"/>
  <c r="C103" i="4"/>
  <c r="D103" i="4" s="1"/>
  <c r="Y104" i="5" s="1"/>
  <c r="E103" i="4"/>
  <c r="F103" i="4"/>
  <c r="I103" i="4"/>
  <c r="J103" i="4"/>
  <c r="K103" i="4"/>
  <c r="L103" i="4"/>
  <c r="N103" i="4"/>
  <c r="O103" i="4" s="1"/>
  <c r="P103" i="4"/>
  <c r="R103" i="4" s="1"/>
  <c r="AC104" i="5" s="1"/>
  <c r="Q103" i="4"/>
  <c r="S103" i="4"/>
  <c r="T103" i="4"/>
  <c r="U103" i="4"/>
  <c r="C104" i="4"/>
  <c r="D104" i="4" s="1"/>
  <c r="Y105" i="5" s="1"/>
  <c r="E104" i="4"/>
  <c r="F104" i="4"/>
  <c r="I104" i="4"/>
  <c r="M104" i="4" s="1"/>
  <c r="AB105" i="5" s="1"/>
  <c r="J104" i="4"/>
  <c r="K104" i="4"/>
  <c r="L104" i="4"/>
  <c r="N104" i="4"/>
  <c r="O104" i="4" s="1"/>
  <c r="P104" i="4"/>
  <c r="Q104" i="4"/>
  <c r="S104" i="4"/>
  <c r="T104" i="4"/>
  <c r="U104" i="4"/>
  <c r="C105" i="4"/>
  <c r="D105" i="4" s="1"/>
  <c r="Y106" i="5" s="1"/>
  <c r="E105" i="4"/>
  <c r="F105" i="4"/>
  <c r="I105" i="4"/>
  <c r="J105" i="4"/>
  <c r="K105" i="4"/>
  <c r="L105" i="4"/>
  <c r="M105" i="4" s="1"/>
  <c r="AB106" i="5" s="1"/>
  <c r="N105" i="4"/>
  <c r="O105" i="4" s="1"/>
  <c r="P105" i="4"/>
  <c r="Q105" i="4"/>
  <c r="S105" i="4"/>
  <c r="T105" i="4"/>
  <c r="U105" i="4"/>
  <c r="C106" i="4"/>
  <c r="D106" i="4" s="1"/>
  <c r="E106" i="4"/>
  <c r="G106" i="4" s="1"/>
  <c r="Z107" i="5" s="1"/>
  <c r="F106" i="4"/>
  <c r="I106" i="4"/>
  <c r="J106" i="4"/>
  <c r="K106" i="4"/>
  <c r="L106" i="4"/>
  <c r="N106" i="4"/>
  <c r="O106" i="4" s="1"/>
  <c r="P106" i="4"/>
  <c r="Q106" i="4"/>
  <c r="S106" i="4"/>
  <c r="T106" i="4"/>
  <c r="U106" i="4"/>
  <c r="C107" i="4"/>
  <c r="D107" i="4" s="1"/>
  <c r="E107" i="4"/>
  <c r="F107" i="4"/>
  <c r="I107" i="4"/>
  <c r="J107" i="4"/>
  <c r="K107" i="4"/>
  <c r="L107" i="4"/>
  <c r="N107" i="4"/>
  <c r="O107" i="4" s="1"/>
  <c r="P107" i="4"/>
  <c r="Q107" i="4"/>
  <c r="S107" i="4"/>
  <c r="T107" i="4"/>
  <c r="U107" i="4"/>
  <c r="C108" i="4"/>
  <c r="D108" i="4" s="1"/>
  <c r="Y109" i="5" s="1"/>
  <c r="E108" i="4"/>
  <c r="F108" i="4"/>
  <c r="I108" i="4"/>
  <c r="J108" i="4"/>
  <c r="K108" i="4"/>
  <c r="L108" i="4"/>
  <c r="N108" i="4"/>
  <c r="O108" i="4" s="1"/>
  <c r="R108" i="4" s="1"/>
  <c r="AC109" i="5" s="1"/>
  <c r="P108" i="4"/>
  <c r="Q108" i="4"/>
  <c r="S108" i="4"/>
  <c r="T108" i="4"/>
  <c r="U108" i="4"/>
  <c r="C109" i="4"/>
  <c r="D109" i="4" s="1"/>
  <c r="Y110" i="5" s="1"/>
  <c r="E109" i="4"/>
  <c r="F109" i="4"/>
  <c r="G109" i="4" s="1"/>
  <c r="I109" i="4"/>
  <c r="J109" i="4"/>
  <c r="K109" i="4"/>
  <c r="L109" i="4"/>
  <c r="N109" i="4"/>
  <c r="O109" i="4" s="1"/>
  <c r="P109" i="4"/>
  <c r="Q109" i="4"/>
  <c r="S109" i="4"/>
  <c r="T109" i="4"/>
  <c r="U109" i="4"/>
  <c r="C110" i="4"/>
  <c r="D110" i="4" s="1"/>
  <c r="E110" i="4"/>
  <c r="G110" i="4" s="1"/>
  <c r="F110" i="4"/>
  <c r="I110" i="4"/>
  <c r="J110" i="4"/>
  <c r="K110" i="4"/>
  <c r="L110" i="4"/>
  <c r="N110" i="4"/>
  <c r="O110" i="4" s="1"/>
  <c r="P110" i="4"/>
  <c r="Q110" i="4"/>
  <c r="S110" i="4"/>
  <c r="T110" i="4"/>
  <c r="U110" i="4"/>
  <c r="C111" i="4"/>
  <c r="D111" i="4" s="1"/>
  <c r="Y112" i="5" s="1"/>
  <c r="E111" i="4"/>
  <c r="F111" i="4"/>
  <c r="I111" i="4"/>
  <c r="J111" i="4"/>
  <c r="K111" i="4"/>
  <c r="L111" i="4"/>
  <c r="N111" i="4"/>
  <c r="O111" i="4" s="1"/>
  <c r="P111" i="4"/>
  <c r="Q111" i="4"/>
  <c r="S111" i="4"/>
  <c r="T111" i="4"/>
  <c r="U111" i="4"/>
  <c r="C112" i="4"/>
  <c r="D112" i="4" s="1"/>
  <c r="Y113" i="5" s="1"/>
  <c r="E112" i="4"/>
  <c r="G112" i="4" s="1"/>
  <c r="H112" i="4" s="1"/>
  <c r="AA113" i="5" s="1"/>
  <c r="F112" i="4"/>
  <c r="I112" i="4"/>
  <c r="J112" i="4"/>
  <c r="K112" i="4"/>
  <c r="L112" i="4"/>
  <c r="N112" i="4"/>
  <c r="O112" i="4" s="1"/>
  <c r="P112" i="4"/>
  <c r="Q112" i="4"/>
  <c r="S112" i="4"/>
  <c r="T112" i="4"/>
  <c r="U112" i="4"/>
  <c r="C113" i="4"/>
  <c r="D113" i="4" s="1"/>
  <c r="Y114" i="5" s="1"/>
  <c r="E113" i="4"/>
  <c r="F113" i="4"/>
  <c r="I113" i="4"/>
  <c r="J113" i="4"/>
  <c r="M113" i="4" s="1"/>
  <c r="AB114" i="5" s="1"/>
  <c r="K113" i="4"/>
  <c r="L113" i="4"/>
  <c r="N113" i="4"/>
  <c r="O113" i="4" s="1"/>
  <c r="P113" i="4"/>
  <c r="Q113" i="4"/>
  <c r="S113" i="4"/>
  <c r="T113" i="4"/>
  <c r="U113" i="4"/>
  <c r="C114" i="4"/>
  <c r="D114" i="4" s="1"/>
  <c r="E114" i="4"/>
  <c r="F114" i="4"/>
  <c r="I114" i="4"/>
  <c r="J114" i="4"/>
  <c r="K114" i="4"/>
  <c r="L114" i="4"/>
  <c r="N114" i="4"/>
  <c r="O114" i="4" s="1"/>
  <c r="P114" i="4"/>
  <c r="Q114" i="4"/>
  <c r="S114" i="4"/>
  <c r="T114" i="4"/>
  <c r="U114" i="4"/>
  <c r="C115" i="4"/>
  <c r="D115" i="4" s="1"/>
  <c r="Y116" i="5" s="1"/>
  <c r="E115" i="4"/>
  <c r="F115" i="4"/>
  <c r="G115" i="4" s="1"/>
  <c r="Z116" i="5" s="1"/>
  <c r="I115" i="4"/>
  <c r="J115" i="4"/>
  <c r="K115" i="4"/>
  <c r="L115" i="4"/>
  <c r="N115" i="4"/>
  <c r="O115" i="4" s="1"/>
  <c r="P115" i="4"/>
  <c r="Q115" i="4"/>
  <c r="S115" i="4"/>
  <c r="T115" i="4"/>
  <c r="U115" i="4"/>
  <c r="C116" i="4"/>
  <c r="D116" i="4" s="1"/>
  <c r="Y117" i="5" s="1"/>
  <c r="E116" i="4"/>
  <c r="F116" i="4"/>
  <c r="I116" i="4"/>
  <c r="J116" i="4"/>
  <c r="K116" i="4"/>
  <c r="L116" i="4"/>
  <c r="N116" i="4"/>
  <c r="O116" i="4" s="1"/>
  <c r="P116" i="4"/>
  <c r="Q116" i="4"/>
  <c r="S116" i="4"/>
  <c r="T116" i="4"/>
  <c r="U116" i="4"/>
  <c r="C117" i="4"/>
  <c r="D117" i="4" s="1"/>
  <c r="E117" i="4"/>
  <c r="F117" i="4"/>
  <c r="I117" i="4"/>
  <c r="J117" i="4"/>
  <c r="K117" i="4"/>
  <c r="L117" i="4"/>
  <c r="N117" i="4"/>
  <c r="O117" i="4" s="1"/>
  <c r="P117" i="4"/>
  <c r="R117" i="4" s="1"/>
  <c r="AC118" i="5" s="1"/>
  <c r="Q117" i="4"/>
  <c r="S117" i="4"/>
  <c r="T117" i="4"/>
  <c r="U117" i="4"/>
  <c r="C118" i="4"/>
  <c r="D118" i="4" s="1"/>
  <c r="Y119" i="5" s="1"/>
  <c r="E118" i="4"/>
  <c r="F118" i="4"/>
  <c r="I118" i="4"/>
  <c r="J118" i="4"/>
  <c r="K118" i="4"/>
  <c r="L118" i="4"/>
  <c r="N118" i="4"/>
  <c r="O118" i="4" s="1"/>
  <c r="P118" i="4"/>
  <c r="Q118" i="4"/>
  <c r="S118" i="4"/>
  <c r="T118" i="4"/>
  <c r="U118" i="4"/>
  <c r="C119" i="4"/>
  <c r="D119" i="4" s="1"/>
  <c r="E119" i="4"/>
  <c r="F119" i="4"/>
  <c r="I119" i="4"/>
  <c r="J119" i="4"/>
  <c r="K119" i="4"/>
  <c r="L119" i="4"/>
  <c r="M119" i="4" s="1"/>
  <c r="AB120" i="5" s="1"/>
  <c r="N119" i="4"/>
  <c r="O119" i="4" s="1"/>
  <c r="P119" i="4"/>
  <c r="Q119" i="4"/>
  <c r="S119" i="4"/>
  <c r="T119" i="4"/>
  <c r="U119" i="4"/>
  <c r="C120" i="4"/>
  <c r="D120" i="4" s="1"/>
  <c r="E120" i="4"/>
  <c r="F120" i="4"/>
  <c r="I120" i="4"/>
  <c r="J120" i="4"/>
  <c r="K120" i="4"/>
  <c r="L120" i="4"/>
  <c r="N120" i="4"/>
  <c r="O120" i="4" s="1"/>
  <c r="P120" i="4"/>
  <c r="Q120" i="4"/>
  <c r="R120" i="4" s="1"/>
  <c r="AC121" i="5" s="1"/>
  <c r="S120" i="4"/>
  <c r="T120" i="4"/>
  <c r="U120" i="4"/>
  <c r="C121" i="4"/>
  <c r="D121" i="4" s="1"/>
  <c r="E121" i="4"/>
  <c r="F121" i="4"/>
  <c r="I121" i="4"/>
  <c r="J121" i="4"/>
  <c r="M121" i="4" s="1"/>
  <c r="AB122" i="5" s="1"/>
  <c r="K121" i="4"/>
  <c r="L121" i="4"/>
  <c r="N121" i="4"/>
  <c r="O121" i="4" s="1"/>
  <c r="P121" i="4"/>
  <c r="Q121" i="4"/>
  <c r="S121" i="4"/>
  <c r="T121" i="4"/>
  <c r="U121" i="4"/>
  <c r="C122" i="4"/>
  <c r="D122" i="4" s="1"/>
  <c r="E122" i="4"/>
  <c r="F122" i="4"/>
  <c r="I122" i="4"/>
  <c r="J122" i="4"/>
  <c r="K122" i="4"/>
  <c r="L122" i="4"/>
  <c r="N122" i="4"/>
  <c r="O122" i="4" s="1"/>
  <c r="R122" i="4" s="1"/>
  <c r="AC123" i="5" s="1"/>
  <c r="P122" i="4"/>
  <c r="Q122" i="4"/>
  <c r="S122" i="4"/>
  <c r="T122" i="4"/>
  <c r="U122" i="4"/>
  <c r="C123" i="4"/>
  <c r="D123" i="4" s="1"/>
  <c r="Y124" i="5" s="1"/>
  <c r="E123" i="4"/>
  <c r="F123" i="4"/>
  <c r="G123" i="4" s="1"/>
  <c r="Z124" i="5" s="1"/>
  <c r="I123" i="4"/>
  <c r="J123" i="4"/>
  <c r="K123" i="4"/>
  <c r="L123" i="4"/>
  <c r="N123" i="4"/>
  <c r="O123" i="4" s="1"/>
  <c r="P123" i="4"/>
  <c r="R123" i="4" s="1"/>
  <c r="AC124" i="5" s="1"/>
  <c r="Q123" i="4"/>
  <c r="S123" i="4"/>
  <c r="T123" i="4"/>
  <c r="U123" i="4"/>
  <c r="C124" i="4"/>
  <c r="D124" i="4" s="1"/>
  <c r="Y125" i="5" s="1"/>
  <c r="E124" i="4"/>
  <c r="F124" i="4"/>
  <c r="I124" i="4"/>
  <c r="J124" i="4"/>
  <c r="K124" i="4"/>
  <c r="M124" i="4" s="1"/>
  <c r="AB125" i="5" s="1"/>
  <c r="L124" i="4"/>
  <c r="N124" i="4"/>
  <c r="O124" i="4" s="1"/>
  <c r="P124" i="4"/>
  <c r="Q124" i="4"/>
  <c r="S124" i="4"/>
  <c r="T124" i="4"/>
  <c r="W124" i="4" s="1"/>
  <c r="U124" i="4"/>
  <c r="C125" i="4"/>
  <c r="D125" i="4" s="1"/>
  <c r="Y126" i="5" s="1"/>
  <c r="E125" i="4"/>
  <c r="F125" i="4"/>
  <c r="I125" i="4"/>
  <c r="J125" i="4"/>
  <c r="K125" i="4"/>
  <c r="L125" i="4"/>
  <c r="N125" i="4"/>
  <c r="O125" i="4" s="1"/>
  <c r="P125" i="4"/>
  <c r="Q125" i="4"/>
  <c r="S125" i="4"/>
  <c r="T125" i="4"/>
  <c r="W125" i="4" s="1"/>
  <c r="AD126" i="5" s="1"/>
  <c r="U125" i="4"/>
  <c r="C126" i="4"/>
  <c r="D126" i="4" s="1"/>
  <c r="Y127" i="5" s="1"/>
  <c r="E126" i="4"/>
  <c r="F126" i="4"/>
  <c r="I126" i="4"/>
  <c r="J126" i="4"/>
  <c r="K126" i="4"/>
  <c r="L126" i="4"/>
  <c r="N126" i="4"/>
  <c r="O126" i="4" s="1"/>
  <c r="P126" i="4"/>
  <c r="Q126" i="4"/>
  <c r="S126" i="4"/>
  <c r="T126" i="4"/>
  <c r="U126" i="4"/>
  <c r="C127" i="4"/>
  <c r="D127" i="4" s="1"/>
  <c r="Y128" i="5" s="1"/>
  <c r="E127" i="4"/>
  <c r="F127" i="4"/>
  <c r="I127" i="4"/>
  <c r="J127" i="4"/>
  <c r="K127" i="4"/>
  <c r="L127" i="4"/>
  <c r="M127" i="4" s="1"/>
  <c r="AB128" i="5" s="1"/>
  <c r="N127" i="4"/>
  <c r="O127" i="4" s="1"/>
  <c r="P127" i="4"/>
  <c r="Q127" i="4"/>
  <c r="S127" i="4"/>
  <c r="T127" i="4"/>
  <c r="U127" i="4"/>
  <c r="C128" i="4"/>
  <c r="D128" i="4" s="1"/>
  <c r="E128" i="4"/>
  <c r="F128" i="4"/>
  <c r="I128" i="4"/>
  <c r="J128" i="4"/>
  <c r="K128" i="4"/>
  <c r="L128" i="4"/>
  <c r="N128" i="4"/>
  <c r="O128" i="4" s="1"/>
  <c r="P128" i="4"/>
  <c r="Q128" i="4"/>
  <c r="R128" i="4" s="1"/>
  <c r="AC129" i="5" s="1"/>
  <c r="S128" i="4"/>
  <c r="T128" i="4"/>
  <c r="U128" i="4"/>
  <c r="C129" i="4"/>
  <c r="D129" i="4" s="1"/>
  <c r="E129" i="4"/>
  <c r="F129" i="4"/>
  <c r="I129" i="4"/>
  <c r="J129" i="4"/>
  <c r="K129" i="4"/>
  <c r="L129" i="4"/>
  <c r="N129" i="4"/>
  <c r="O129" i="4" s="1"/>
  <c r="P129" i="4"/>
  <c r="Q129" i="4"/>
  <c r="S129" i="4"/>
  <c r="T129" i="4"/>
  <c r="U129" i="4"/>
  <c r="C130" i="4"/>
  <c r="D130" i="4" s="1"/>
  <c r="Y131" i="5" s="1"/>
  <c r="E130" i="4"/>
  <c r="F130" i="4"/>
  <c r="I130" i="4"/>
  <c r="J130" i="4"/>
  <c r="K130" i="4"/>
  <c r="L130" i="4"/>
  <c r="N130" i="4"/>
  <c r="O130" i="4" s="1"/>
  <c r="R130" i="4" s="1"/>
  <c r="AC131" i="5" s="1"/>
  <c r="P130" i="4"/>
  <c r="Q130" i="4"/>
  <c r="S130" i="4"/>
  <c r="T130" i="4"/>
  <c r="U130" i="4"/>
  <c r="C131" i="4"/>
  <c r="D131" i="4" s="1"/>
  <c r="Y132" i="5" s="1"/>
  <c r="E131" i="4"/>
  <c r="F131" i="4"/>
  <c r="G131" i="4" s="1"/>
  <c r="Z132" i="5" s="1"/>
  <c r="I131" i="4"/>
  <c r="J131" i="4"/>
  <c r="K131" i="4"/>
  <c r="L131" i="4"/>
  <c r="N131" i="4"/>
  <c r="O131" i="4" s="1"/>
  <c r="P131" i="4"/>
  <c r="Q131" i="4"/>
  <c r="S131" i="4"/>
  <c r="T131" i="4"/>
  <c r="U131" i="4"/>
  <c r="C132" i="4"/>
  <c r="D132" i="4" s="1"/>
  <c r="Y133" i="5" s="1"/>
  <c r="E132" i="4"/>
  <c r="F132" i="4"/>
  <c r="I132" i="4"/>
  <c r="J132" i="4"/>
  <c r="K132" i="4"/>
  <c r="L132" i="4"/>
  <c r="N132" i="4"/>
  <c r="O132" i="4" s="1"/>
  <c r="P132" i="4"/>
  <c r="Q132" i="4"/>
  <c r="S132" i="4"/>
  <c r="T132" i="4"/>
  <c r="U132" i="4"/>
  <c r="C133" i="4"/>
  <c r="D133" i="4" s="1"/>
  <c r="Y134" i="5" s="1"/>
  <c r="E133" i="4"/>
  <c r="F133" i="4"/>
  <c r="I133" i="4"/>
  <c r="J133" i="4"/>
  <c r="K133" i="4"/>
  <c r="L133" i="4"/>
  <c r="M133" i="4" s="1"/>
  <c r="AB134" i="5" s="1"/>
  <c r="N133" i="4"/>
  <c r="O133" i="4" s="1"/>
  <c r="P133" i="4"/>
  <c r="Q133" i="4"/>
  <c r="S133" i="4"/>
  <c r="T133" i="4"/>
  <c r="W133" i="4" s="1"/>
  <c r="AD134" i="5" s="1"/>
  <c r="U133" i="4"/>
  <c r="C134" i="4"/>
  <c r="D134" i="4"/>
  <c r="Y135" i="5" s="1"/>
  <c r="E134" i="4"/>
  <c r="F134" i="4"/>
  <c r="I134" i="4"/>
  <c r="J134" i="4"/>
  <c r="K134" i="4"/>
  <c r="L134" i="4"/>
  <c r="N134" i="4"/>
  <c r="O134" i="4" s="1"/>
  <c r="P134" i="4"/>
  <c r="Q134" i="4"/>
  <c r="S134" i="4"/>
  <c r="T134" i="4"/>
  <c r="U134" i="4"/>
  <c r="C135" i="4"/>
  <c r="D135" i="4" s="1"/>
  <c r="Y136" i="5" s="1"/>
  <c r="E135" i="4"/>
  <c r="F135" i="4"/>
  <c r="I135" i="4"/>
  <c r="J135" i="4"/>
  <c r="K135" i="4"/>
  <c r="L135" i="4"/>
  <c r="N135" i="4"/>
  <c r="O135" i="4" s="1"/>
  <c r="P135" i="4"/>
  <c r="Q135" i="4"/>
  <c r="S135" i="4"/>
  <c r="T135" i="4"/>
  <c r="W135" i="4" s="1"/>
  <c r="AD136" i="5" s="1"/>
  <c r="U135" i="4"/>
  <c r="C136" i="4"/>
  <c r="D136" i="4" s="1"/>
  <c r="E136" i="4"/>
  <c r="G136" i="4" s="1"/>
  <c r="Z137" i="5" s="1"/>
  <c r="F136" i="4"/>
  <c r="I136" i="4"/>
  <c r="J136" i="4"/>
  <c r="K136" i="4"/>
  <c r="L136" i="4"/>
  <c r="N136" i="4"/>
  <c r="O136" i="4" s="1"/>
  <c r="P136" i="4"/>
  <c r="Q136" i="4"/>
  <c r="S136" i="4"/>
  <c r="T136" i="4"/>
  <c r="W136" i="4" s="1"/>
  <c r="AD137" i="5" s="1"/>
  <c r="U136" i="4"/>
  <c r="C137" i="4"/>
  <c r="D137" i="4" s="1"/>
  <c r="Y138" i="5" s="1"/>
  <c r="E137" i="4"/>
  <c r="F137" i="4"/>
  <c r="I137" i="4"/>
  <c r="J137" i="4"/>
  <c r="K137" i="4"/>
  <c r="L137" i="4"/>
  <c r="N137" i="4"/>
  <c r="O137" i="4" s="1"/>
  <c r="P137" i="4"/>
  <c r="Q137" i="4"/>
  <c r="S137" i="4"/>
  <c r="T137" i="4"/>
  <c r="U137" i="4"/>
  <c r="C138" i="4"/>
  <c r="D138" i="4" s="1"/>
  <c r="E138" i="4"/>
  <c r="F138" i="4"/>
  <c r="I138" i="4"/>
  <c r="J138" i="4"/>
  <c r="K138" i="4"/>
  <c r="L138" i="4"/>
  <c r="M138" i="4" s="1"/>
  <c r="AB139" i="5" s="1"/>
  <c r="N138" i="4"/>
  <c r="O138" i="4" s="1"/>
  <c r="P138" i="4"/>
  <c r="Q138" i="4"/>
  <c r="S138" i="4"/>
  <c r="T138" i="4"/>
  <c r="U138" i="4"/>
  <c r="C139" i="4"/>
  <c r="D139" i="4" s="1"/>
  <c r="Y140" i="5" s="1"/>
  <c r="E139" i="4"/>
  <c r="F139" i="4"/>
  <c r="I139" i="4"/>
  <c r="J139" i="4"/>
  <c r="K139" i="4"/>
  <c r="L139" i="4"/>
  <c r="N139" i="4"/>
  <c r="O139" i="4" s="1"/>
  <c r="P139" i="4"/>
  <c r="Q139" i="4"/>
  <c r="R139" i="4" s="1"/>
  <c r="AC140" i="5" s="1"/>
  <c r="S139" i="4"/>
  <c r="T139" i="4"/>
  <c r="U139" i="4"/>
  <c r="C140" i="4"/>
  <c r="D140" i="4" s="1"/>
  <c r="Y141" i="5" s="1"/>
  <c r="E140" i="4"/>
  <c r="F140" i="4"/>
  <c r="I140" i="4"/>
  <c r="J140" i="4"/>
  <c r="K140" i="4"/>
  <c r="L140" i="4"/>
  <c r="N140" i="4"/>
  <c r="O140" i="4" s="1"/>
  <c r="P140" i="4"/>
  <c r="Q140" i="4"/>
  <c r="S140" i="4"/>
  <c r="T140" i="4"/>
  <c r="U140" i="4"/>
  <c r="C141" i="4"/>
  <c r="D141" i="4" s="1"/>
  <c r="Y142" i="5" s="1"/>
  <c r="E141" i="4"/>
  <c r="F141" i="4"/>
  <c r="I141" i="4"/>
  <c r="J141" i="4"/>
  <c r="K141" i="4"/>
  <c r="L141" i="4"/>
  <c r="N141" i="4"/>
  <c r="O141" i="4" s="1"/>
  <c r="P141" i="4"/>
  <c r="Q141" i="4"/>
  <c r="S141" i="4"/>
  <c r="T141" i="4"/>
  <c r="U141" i="4"/>
  <c r="C142" i="4"/>
  <c r="D142" i="4" s="1"/>
  <c r="Y143" i="5" s="1"/>
  <c r="E142" i="4"/>
  <c r="F142" i="4"/>
  <c r="I142" i="4"/>
  <c r="J142" i="4"/>
  <c r="K142" i="4"/>
  <c r="L142" i="4"/>
  <c r="N142" i="4"/>
  <c r="O142" i="4" s="1"/>
  <c r="P142" i="4"/>
  <c r="Q142" i="4"/>
  <c r="S142" i="4"/>
  <c r="T142" i="4"/>
  <c r="U142" i="4"/>
  <c r="C143" i="4"/>
  <c r="D143" i="4" s="1"/>
  <c r="Y144" i="5" s="1"/>
  <c r="E143" i="4"/>
  <c r="F143" i="4"/>
  <c r="I143" i="4"/>
  <c r="J143" i="4"/>
  <c r="K143" i="4"/>
  <c r="L143" i="4"/>
  <c r="N143" i="4"/>
  <c r="O143" i="4" s="1"/>
  <c r="P143" i="4"/>
  <c r="Q143" i="4"/>
  <c r="S143" i="4"/>
  <c r="T143" i="4"/>
  <c r="U143" i="4"/>
  <c r="C144" i="4"/>
  <c r="D144" i="4" s="1"/>
  <c r="Y145" i="5" s="1"/>
  <c r="E144" i="4"/>
  <c r="F144" i="4"/>
  <c r="I144" i="4"/>
  <c r="J144" i="4"/>
  <c r="K144" i="4"/>
  <c r="L144" i="4"/>
  <c r="N144" i="4"/>
  <c r="O144" i="4" s="1"/>
  <c r="P144" i="4"/>
  <c r="R144" i="4" s="1"/>
  <c r="AC145" i="5" s="1"/>
  <c r="Q144" i="4"/>
  <c r="S144" i="4"/>
  <c r="T144" i="4"/>
  <c r="W144" i="4" s="1"/>
  <c r="AD145" i="5" s="1"/>
  <c r="U144" i="4"/>
  <c r="C145" i="4"/>
  <c r="D145" i="4" s="1"/>
  <c r="E145" i="4"/>
  <c r="F145" i="4"/>
  <c r="I145" i="4"/>
  <c r="J145" i="4"/>
  <c r="K145" i="4"/>
  <c r="L145" i="4"/>
  <c r="N145" i="4"/>
  <c r="O145" i="4" s="1"/>
  <c r="P145" i="4"/>
  <c r="Q145" i="4"/>
  <c r="S145" i="4"/>
  <c r="T145" i="4"/>
  <c r="U145" i="4"/>
  <c r="C146" i="4"/>
  <c r="D146" i="4" s="1"/>
  <c r="Y147" i="5" s="1"/>
  <c r="E146" i="4"/>
  <c r="F146" i="4"/>
  <c r="I146" i="4"/>
  <c r="J146" i="4"/>
  <c r="K146" i="4"/>
  <c r="L146" i="4"/>
  <c r="N146" i="4"/>
  <c r="O146" i="4" s="1"/>
  <c r="P146" i="4"/>
  <c r="Q146" i="4"/>
  <c r="S146" i="4"/>
  <c r="T146" i="4"/>
  <c r="U146" i="4"/>
  <c r="C147" i="4"/>
  <c r="D147" i="4" s="1"/>
  <c r="E147" i="4"/>
  <c r="F147" i="4"/>
  <c r="I147" i="4"/>
  <c r="J147" i="4"/>
  <c r="K147" i="4"/>
  <c r="L147" i="4"/>
  <c r="N147" i="4"/>
  <c r="O147" i="4" s="1"/>
  <c r="P147" i="4"/>
  <c r="Q147" i="4"/>
  <c r="R147" i="4" s="1"/>
  <c r="AC148" i="5" s="1"/>
  <c r="S147" i="4"/>
  <c r="T147" i="4"/>
  <c r="U147" i="4"/>
  <c r="C148" i="4"/>
  <c r="D148" i="4" s="1"/>
  <c r="Y149" i="5" s="1"/>
  <c r="E148" i="4"/>
  <c r="F148" i="4"/>
  <c r="G148" i="4" s="1"/>
  <c r="Z149" i="5" s="1"/>
  <c r="I148" i="4"/>
  <c r="J148" i="4"/>
  <c r="K148" i="4"/>
  <c r="L148" i="4"/>
  <c r="N148" i="4"/>
  <c r="O148" i="4" s="1"/>
  <c r="P148" i="4"/>
  <c r="Q148" i="4"/>
  <c r="S148" i="4"/>
  <c r="T148" i="4"/>
  <c r="U148" i="4"/>
  <c r="C149" i="4"/>
  <c r="D149" i="4" s="1"/>
  <c r="Y150" i="5" s="1"/>
  <c r="E149" i="4"/>
  <c r="F149" i="4"/>
  <c r="I149" i="4"/>
  <c r="J149" i="4"/>
  <c r="K149" i="4"/>
  <c r="L149" i="4"/>
  <c r="N149" i="4"/>
  <c r="O149" i="4" s="1"/>
  <c r="R149" i="4" s="1"/>
  <c r="AC150" i="5" s="1"/>
  <c r="P149" i="4"/>
  <c r="Q149" i="4"/>
  <c r="S149" i="4"/>
  <c r="T149" i="4"/>
  <c r="U149" i="4"/>
  <c r="C150" i="4"/>
  <c r="D150" i="4" s="1"/>
  <c r="E150" i="4"/>
  <c r="F150" i="4"/>
  <c r="G150" i="4" s="1"/>
  <c r="Z151" i="5" s="1"/>
  <c r="I150" i="4"/>
  <c r="J150" i="4"/>
  <c r="K150" i="4"/>
  <c r="L150" i="4"/>
  <c r="N150" i="4"/>
  <c r="O150" i="4" s="1"/>
  <c r="P150" i="4"/>
  <c r="Q150" i="4"/>
  <c r="S150" i="4"/>
  <c r="T150" i="4"/>
  <c r="U150" i="4"/>
  <c r="C151" i="4"/>
  <c r="D151" i="4" s="1"/>
  <c r="Y152" i="5" s="1"/>
  <c r="E151" i="4"/>
  <c r="F151" i="4"/>
  <c r="I151" i="4"/>
  <c r="J151" i="4"/>
  <c r="K151" i="4"/>
  <c r="L151" i="4"/>
  <c r="N151" i="4"/>
  <c r="O151" i="4" s="1"/>
  <c r="P151" i="4"/>
  <c r="Q151" i="4"/>
  <c r="S151" i="4"/>
  <c r="T151" i="4"/>
  <c r="U151" i="4"/>
  <c r="C152" i="4"/>
  <c r="D152" i="4" s="1"/>
  <c r="Y153" i="5" s="1"/>
  <c r="E152" i="4"/>
  <c r="F152" i="4"/>
  <c r="I152" i="4"/>
  <c r="J152" i="4"/>
  <c r="K152" i="4"/>
  <c r="L152" i="4"/>
  <c r="N152" i="4"/>
  <c r="O152" i="4" s="1"/>
  <c r="P152" i="4"/>
  <c r="R152" i="4" s="1"/>
  <c r="AC153" i="5" s="1"/>
  <c r="Q152" i="4"/>
  <c r="S152" i="4"/>
  <c r="T152" i="4"/>
  <c r="U152" i="4"/>
  <c r="C153" i="4"/>
  <c r="D153" i="4" s="1"/>
  <c r="E153" i="4"/>
  <c r="F153" i="4"/>
  <c r="I153" i="4"/>
  <c r="M153" i="4" s="1"/>
  <c r="AB154" i="5" s="1"/>
  <c r="J153" i="4"/>
  <c r="K153" i="4"/>
  <c r="L153" i="4"/>
  <c r="N153" i="4"/>
  <c r="O153" i="4" s="1"/>
  <c r="P153" i="4"/>
  <c r="Q153" i="4"/>
  <c r="S153" i="4"/>
  <c r="T153" i="4"/>
  <c r="U153" i="4"/>
  <c r="C154" i="4"/>
  <c r="D154" i="4" s="1"/>
  <c r="Y155" i="5" s="1"/>
  <c r="E154" i="4"/>
  <c r="F154" i="4"/>
  <c r="I154" i="4"/>
  <c r="J154" i="4"/>
  <c r="K154" i="4"/>
  <c r="L154" i="4"/>
  <c r="M154" i="4" s="1"/>
  <c r="AB155" i="5" s="1"/>
  <c r="N154" i="4"/>
  <c r="O154" i="4" s="1"/>
  <c r="P154" i="4"/>
  <c r="Q154" i="4"/>
  <c r="S154" i="4"/>
  <c r="T154" i="4"/>
  <c r="U154" i="4"/>
  <c r="C155" i="4"/>
  <c r="D155" i="4" s="1"/>
  <c r="Y156" i="5" s="1"/>
  <c r="E155" i="4"/>
  <c r="F155" i="4"/>
  <c r="I155" i="4"/>
  <c r="J155" i="4"/>
  <c r="K155" i="4"/>
  <c r="L155" i="4"/>
  <c r="N155" i="4"/>
  <c r="O155" i="4" s="1"/>
  <c r="P155" i="4"/>
  <c r="Q155" i="4"/>
  <c r="S155" i="4"/>
  <c r="T155" i="4"/>
  <c r="U155" i="4"/>
  <c r="C156" i="4"/>
  <c r="D156" i="4" s="1"/>
  <c r="E156" i="4"/>
  <c r="F156" i="4"/>
  <c r="I156" i="4"/>
  <c r="J156" i="4"/>
  <c r="M156" i="4" s="1"/>
  <c r="AB157" i="5" s="1"/>
  <c r="K156" i="4"/>
  <c r="L156" i="4"/>
  <c r="N156" i="4"/>
  <c r="O156" i="4" s="1"/>
  <c r="P156" i="4"/>
  <c r="Q156" i="4"/>
  <c r="S156" i="4"/>
  <c r="T156" i="4"/>
  <c r="U156" i="4"/>
  <c r="C157" i="4"/>
  <c r="D157" i="4" s="1"/>
  <c r="Y158" i="5" s="1"/>
  <c r="E157" i="4"/>
  <c r="F157" i="4"/>
  <c r="I157" i="4"/>
  <c r="J157" i="4"/>
  <c r="K157" i="4"/>
  <c r="L157" i="4"/>
  <c r="N157" i="4"/>
  <c r="O157" i="4" s="1"/>
  <c r="P157" i="4"/>
  <c r="Q157" i="4"/>
  <c r="S157" i="4"/>
  <c r="T157" i="4"/>
  <c r="U157" i="4"/>
  <c r="C158" i="4"/>
  <c r="D158" i="4" s="1"/>
  <c r="Y159" i="5" s="1"/>
  <c r="E158" i="4"/>
  <c r="F158" i="4"/>
  <c r="G158" i="4" s="1"/>
  <c r="Z159" i="5" s="1"/>
  <c r="I158" i="4"/>
  <c r="J158" i="4"/>
  <c r="K158" i="4"/>
  <c r="L158" i="4"/>
  <c r="N158" i="4"/>
  <c r="O158" i="4" s="1"/>
  <c r="P158" i="4"/>
  <c r="Q158" i="4"/>
  <c r="S158" i="4"/>
  <c r="T158" i="4"/>
  <c r="U158" i="4"/>
  <c r="C159" i="4"/>
  <c r="D159" i="4" s="1"/>
  <c r="Y160" i="5" s="1"/>
  <c r="E159" i="4"/>
  <c r="F159" i="4"/>
  <c r="I159" i="4"/>
  <c r="J159" i="4"/>
  <c r="K159" i="4"/>
  <c r="L159" i="4"/>
  <c r="N159" i="4"/>
  <c r="O159" i="4" s="1"/>
  <c r="P159" i="4"/>
  <c r="Q159" i="4"/>
  <c r="S159" i="4"/>
  <c r="T159" i="4"/>
  <c r="U159" i="4"/>
  <c r="C160" i="4"/>
  <c r="D160" i="4" s="1"/>
  <c r="Y161" i="5" s="1"/>
  <c r="E160" i="4"/>
  <c r="F160" i="4"/>
  <c r="I160" i="4"/>
  <c r="J160" i="4"/>
  <c r="K160" i="4"/>
  <c r="L160" i="4"/>
  <c r="N160" i="4"/>
  <c r="O160" i="4" s="1"/>
  <c r="P160" i="4"/>
  <c r="Q160" i="4"/>
  <c r="S160" i="4"/>
  <c r="T160" i="4"/>
  <c r="U160" i="4"/>
  <c r="C161" i="4"/>
  <c r="D161" i="4" s="1"/>
  <c r="Y162" i="5" s="1"/>
  <c r="E161" i="4"/>
  <c r="G161" i="4" s="1"/>
  <c r="F161" i="4"/>
  <c r="I161" i="4"/>
  <c r="J161" i="4"/>
  <c r="K161" i="4"/>
  <c r="L161" i="4"/>
  <c r="N161" i="4"/>
  <c r="O161" i="4" s="1"/>
  <c r="P161" i="4"/>
  <c r="Q161" i="4"/>
  <c r="S161" i="4"/>
  <c r="T161" i="4"/>
  <c r="U161" i="4"/>
  <c r="C162" i="4"/>
  <c r="D162" i="4"/>
  <c r="Y163" i="5" s="1"/>
  <c r="E162" i="4"/>
  <c r="F162" i="4"/>
  <c r="I162" i="4"/>
  <c r="J162" i="4"/>
  <c r="K162" i="4"/>
  <c r="L162" i="4"/>
  <c r="N162" i="4"/>
  <c r="O162" i="4" s="1"/>
  <c r="P162" i="4"/>
  <c r="Q162" i="4"/>
  <c r="S162" i="4"/>
  <c r="T162" i="4"/>
  <c r="U162" i="4"/>
  <c r="C163" i="4"/>
  <c r="D163" i="4" s="1"/>
  <c r="Y164" i="5" s="1"/>
  <c r="E163" i="4"/>
  <c r="F163" i="4"/>
  <c r="I163" i="4"/>
  <c r="J163" i="4"/>
  <c r="K163" i="4"/>
  <c r="L163" i="4"/>
  <c r="M163" i="4" s="1"/>
  <c r="AB164" i="5" s="1"/>
  <c r="N163" i="4"/>
  <c r="O163" i="4" s="1"/>
  <c r="P163" i="4"/>
  <c r="R163" i="4" s="1"/>
  <c r="AC164" i="5" s="1"/>
  <c r="Q163" i="4"/>
  <c r="S163" i="4"/>
  <c r="T163" i="4"/>
  <c r="U163" i="4"/>
  <c r="C164" i="4"/>
  <c r="D164" i="4" s="1"/>
  <c r="Y165" i="5" s="1"/>
  <c r="E164" i="4"/>
  <c r="G164" i="4" s="1"/>
  <c r="F164" i="4"/>
  <c r="I164" i="4"/>
  <c r="M164" i="4" s="1"/>
  <c r="AB165" i="5" s="1"/>
  <c r="J164" i="4"/>
  <c r="K164" i="4"/>
  <c r="L164" i="4"/>
  <c r="N164" i="4"/>
  <c r="O164" i="4" s="1"/>
  <c r="P164" i="4"/>
  <c r="Q164" i="4"/>
  <c r="S164" i="4"/>
  <c r="T164" i="4"/>
  <c r="U164" i="4"/>
  <c r="C165" i="4"/>
  <c r="D165" i="4" s="1"/>
  <c r="Y166" i="5"/>
  <c r="E165" i="4"/>
  <c r="F165" i="4"/>
  <c r="I165" i="4"/>
  <c r="J165" i="4"/>
  <c r="K165" i="4"/>
  <c r="L165" i="4"/>
  <c r="N165" i="4"/>
  <c r="O165" i="4"/>
  <c r="P165" i="4"/>
  <c r="Q165" i="4"/>
  <c r="S165" i="4"/>
  <c r="T165" i="4"/>
  <c r="U165" i="4"/>
  <c r="C166" i="4"/>
  <c r="D166" i="4" s="1"/>
  <c r="E166" i="4"/>
  <c r="F166" i="4"/>
  <c r="G166" i="4" s="1"/>
  <c r="I166" i="4"/>
  <c r="J166" i="4"/>
  <c r="K166" i="4"/>
  <c r="M166" i="4" s="1"/>
  <c r="AB167" i="5" s="1"/>
  <c r="L166" i="4"/>
  <c r="N166" i="4"/>
  <c r="O166" i="4" s="1"/>
  <c r="R166" i="4" s="1"/>
  <c r="AC167" i="5" s="1"/>
  <c r="P166" i="4"/>
  <c r="Q166" i="4"/>
  <c r="S166" i="4"/>
  <c r="T166" i="4"/>
  <c r="U166" i="4"/>
  <c r="C167" i="4"/>
  <c r="D167" i="4" s="1"/>
  <c r="Y168" i="5" s="1"/>
  <c r="E167" i="4"/>
  <c r="F167" i="4"/>
  <c r="G167" i="4" s="1"/>
  <c r="I167" i="4"/>
  <c r="J167" i="4"/>
  <c r="K167" i="4"/>
  <c r="M167" i="4" s="1"/>
  <c r="AB168" i="5" s="1"/>
  <c r="L167" i="4"/>
  <c r="N167" i="4"/>
  <c r="O167" i="4" s="1"/>
  <c r="P167" i="4"/>
  <c r="Q167" i="4"/>
  <c r="S167" i="4"/>
  <c r="T167" i="4"/>
  <c r="U167" i="4"/>
  <c r="C168" i="4"/>
  <c r="D168" i="4" s="1"/>
  <c r="E168" i="4"/>
  <c r="F168" i="4"/>
  <c r="I168" i="4"/>
  <c r="J168" i="4"/>
  <c r="K168" i="4"/>
  <c r="L168" i="4"/>
  <c r="N168" i="4"/>
  <c r="O168" i="4" s="1"/>
  <c r="P168" i="4"/>
  <c r="R168" i="4" s="1"/>
  <c r="AC169" i="5" s="1"/>
  <c r="Q168" i="4"/>
  <c r="S168" i="4"/>
  <c r="T168" i="4"/>
  <c r="U168" i="4"/>
  <c r="C169" i="4"/>
  <c r="D169" i="4" s="1"/>
  <c r="E169" i="4"/>
  <c r="F169" i="4"/>
  <c r="I169" i="4"/>
  <c r="J169" i="4"/>
  <c r="K169" i="4"/>
  <c r="L169" i="4"/>
  <c r="N169" i="4"/>
  <c r="O169" i="4"/>
  <c r="P169" i="4"/>
  <c r="Q169" i="4"/>
  <c r="S169" i="4"/>
  <c r="T169" i="4"/>
  <c r="U169" i="4"/>
  <c r="C170" i="4"/>
  <c r="D170" i="4" s="1"/>
  <c r="Y171" i="5" s="1"/>
  <c r="E170" i="4"/>
  <c r="F170" i="4"/>
  <c r="G170" i="4" s="1"/>
  <c r="Z171" i="5" s="1"/>
  <c r="I170" i="4"/>
  <c r="J170" i="4"/>
  <c r="K170" i="4"/>
  <c r="L170" i="4"/>
  <c r="N170" i="4"/>
  <c r="O170" i="4" s="1"/>
  <c r="P170" i="4"/>
  <c r="Q170" i="4"/>
  <c r="S170" i="4"/>
  <c r="T170" i="4"/>
  <c r="U170" i="4"/>
  <c r="C171" i="4"/>
  <c r="D171" i="4" s="1"/>
  <c r="E171" i="4"/>
  <c r="F171" i="4"/>
  <c r="I171" i="4"/>
  <c r="J171" i="4"/>
  <c r="K171" i="4"/>
  <c r="L171" i="4"/>
  <c r="N171" i="4"/>
  <c r="O171" i="4" s="1"/>
  <c r="P171" i="4"/>
  <c r="Q171" i="4"/>
  <c r="S171" i="4"/>
  <c r="T171" i="4"/>
  <c r="U171" i="4"/>
  <c r="C172" i="4"/>
  <c r="D172" i="4" s="1"/>
  <c r="Y173" i="5" s="1"/>
  <c r="E172" i="4"/>
  <c r="F172" i="4"/>
  <c r="I172" i="4"/>
  <c r="J172" i="4"/>
  <c r="K172" i="4"/>
  <c r="L172" i="4"/>
  <c r="N172" i="4"/>
  <c r="O172" i="4" s="1"/>
  <c r="P172" i="4"/>
  <c r="Q172" i="4"/>
  <c r="S172" i="4"/>
  <c r="T172" i="4"/>
  <c r="U172" i="4"/>
  <c r="C173" i="4"/>
  <c r="D173" i="4" s="1"/>
  <c r="Y174" i="5" s="1"/>
  <c r="E173" i="4"/>
  <c r="F173" i="4"/>
  <c r="I173" i="4"/>
  <c r="J173" i="4"/>
  <c r="K173" i="4"/>
  <c r="L173" i="4"/>
  <c r="N173" i="4"/>
  <c r="O173" i="4" s="1"/>
  <c r="P173" i="4"/>
  <c r="Q173" i="4"/>
  <c r="S173" i="4"/>
  <c r="T173" i="4"/>
  <c r="U173" i="4"/>
  <c r="C174" i="4"/>
  <c r="D174" i="4" s="1"/>
  <c r="E174" i="4"/>
  <c r="F174" i="4"/>
  <c r="I174" i="4"/>
  <c r="J174" i="4"/>
  <c r="K174" i="4"/>
  <c r="L174" i="4"/>
  <c r="M174" i="4" s="1"/>
  <c r="AB175" i="5" s="1"/>
  <c r="N174" i="4"/>
  <c r="O174" i="4" s="1"/>
  <c r="P174" i="4"/>
  <c r="Q174" i="4"/>
  <c r="S174" i="4"/>
  <c r="T174" i="4"/>
  <c r="U174" i="4"/>
  <c r="C175" i="4"/>
  <c r="D175" i="4" s="1"/>
  <c r="Y176" i="5" s="1"/>
  <c r="E175" i="4"/>
  <c r="F175" i="4"/>
  <c r="I175" i="4"/>
  <c r="J175" i="4"/>
  <c r="K175" i="4"/>
  <c r="L175" i="4"/>
  <c r="N175" i="4"/>
  <c r="O175" i="4" s="1"/>
  <c r="P175" i="4"/>
  <c r="Q175" i="4"/>
  <c r="S175" i="4"/>
  <c r="T175" i="4"/>
  <c r="U175" i="4"/>
  <c r="C176" i="4"/>
  <c r="D176" i="4" s="1"/>
  <c r="E176" i="4"/>
  <c r="F176" i="4"/>
  <c r="G176" i="4" s="1"/>
  <c r="I176" i="4"/>
  <c r="J176" i="4"/>
  <c r="M176" i="4" s="1"/>
  <c r="AB177" i="5" s="1"/>
  <c r="K176" i="4"/>
  <c r="L176" i="4"/>
  <c r="N176" i="4"/>
  <c r="O176" i="4" s="1"/>
  <c r="P176" i="4"/>
  <c r="Q176" i="4"/>
  <c r="S176" i="4"/>
  <c r="T176" i="4"/>
  <c r="U176" i="4"/>
  <c r="C177" i="4"/>
  <c r="D177" i="4" s="1"/>
  <c r="Y178" i="5" s="1"/>
  <c r="E177" i="4"/>
  <c r="F177" i="4"/>
  <c r="I177" i="4"/>
  <c r="J177" i="4"/>
  <c r="K177" i="4"/>
  <c r="L177" i="4"/>
  <c r="N177" i="4"/>
  <c r="O177" i="4" s="1"/>
  <c r="P177" i="4"/>
  <c r="Q177" i="4"/>
  <c r="S177" i="4"/>
  <c r="T177" i="4"/>
  <c r="U177" i="4"/>
  <c r="C178" i="4"/>
  <c r="D178" i="4" s="1"/>
  <c r="E178" i="4"/>
  <c r="F178" i="4"/>
  <c r="I178" i="4"/>
  <c r="J178" i="4"/>
  <c r="K178" i="4"/>
  <c r="L178" i="4"/>
  <c r="N178" i="4"/>
  <c r="O178" i="4" s="1"/>
  <c r="P178" i="4"/>
  <c r="Q178" i="4"/>
  <c r="S178" i="4"/>
  <c r="T178" i="4"/>
  <c r="U178" i="4"/>
  <c r="C179" i="4"/>
  <c r="D179" i="4" s="1"/>
  <c r="E179" i="4"/>
  <c r="F179" i="4"/>
  <c r="I179" i="4"/>
  <c r="J179" i="4"/>
  <c r="K179" i="4"/>
  <c r="L179" i="4"/>
  <c r="N179" i="4"/>
  <c r="O179" i="4" s="1"/>
  <c r="P179" i="4"/>
  <c r="Q179" i="4"/>
  <c r="S179" i="4"/>
  <c r="T179" i="4"/>
  <c r="U179" i="4"/>
  <c r="C180" i="4"/>
  <c r="D180" i="4" s="1"/>
  <c r="E180" i="4"/>
  <c r="G180" i="4" s="1"/>
  <c r="Z181" i="5" s="1"/>
  <c r="F180" i="4"/>
  <c r="I180" i="4"/>
  <c r="J180" i="4"/>
  <c r="K180" i="4"/>
  <c r="L180" i="4"/>
  <c r="N180" i="4"/>
  <c r="O180" i="4"/>
  <c r="P180" i="4"/>
  <c r="Q180" i="4"/>
  <c r="S180" i="4"/>
  <c r="T180" i="4"/>
  <c r="U180" i="4"/>
  <c r="C181" i="4"/>
  <c r="D181" i="4" s="1"/>
  <c r="Y182" i="5" s="1"/>
  <c r="E181" i="4"/>
  <c r="F181" i="4"/>
  <c r="I181" i="4"/>
  <c r="J181" i="4"/>
  <c r="K181" i="4"/>
  <c r="L181" i="4"/>
  <c r="N181" i="4"/>
  <c r="O181" i="4" s="1"/>
  <c r="P181" i="4"/>
  <c r="Q181" i="4"/>
  <c r="S181" i="4"/>
  <c r="T181" i="4"/>
  <c r="U181" i="4"/>
  <c r="C182" i="4"/>
  <c r="D182" i="4" s="1"/>
  <c r="E182" i="4"/>
  <c r="F182" i="4"/>
  <c r="I182" i="4"/>
  <c r="J182" i="4"/>
  <c r="K182" i="4"/>
  <c r="L182" i="4"/>
  <c r="N182" i="4"/>
  <c r="O182" i="4" s="1"/>
  <c r="P182" i="4"/>
  <c r="Q182" i="4"/>
  <c r="S182" i="4"/>
  <c r="T182" i="4"/>
  <c r="U182" i="4"/>
  <c r="C183" i="4"/>
  <c r="D183" i="4" s="1"/>
  <c r="Y184" i="5" s="1"/>
  <c r="E183" i="4"/>
  <c r="F183" i="4"/>
  <c r="I183" i="4"/>
  <c r="J183" i="4"/>
  <c r="K183" i="4"/>
  <c r="L183" i="4"/>
  <c r="M183" i="4" s="1"/>
  <c r="AB184" i="5" s="1"/>
  <c r="N183" i="4"/>
  <c r="O183" i="4" s="1"/>
  <c r="P183" i="4"/>
  <c r="Q183" i="4"/>
  <c r="S183" i="4"/>
  <c r="T183" i="4"/>
  <c r="U183" i="4"/>
  <c r="C184" i="4"/>
  <c r="D184" i="4"/>
  <c r="E184" i="4"/>
  <c r="F184" i="4"/>
  <c r="I184" i="4"/>
  <c r="J184" i="4"/>
  <c r="K184" i="4"/>
  <c r="L184" i="4"/>
  <c r="N184" i="4"/>
  <c r="O184" i="4" s="1"/>
  <c r="P184" i="4"/>
  <c r="Q184" i="4"/>
  <c r="S184" i="4"/>
  <c r="T184" i="4"/>
  <c r="U184" i="4"/>
  <c r="C185" i="4"/>
  <c r="D185" i="4" s="1"/>
  <c r="Y186" i="5" s="1"/>
  <c r="E185" i="4"/>
  <c r="F185" i="4"/>
  <c r="G185" i="4" s="1"/>
  <c r="Z186" i="5" s="1"/>
  <c r="I185" i="4"/>
  <c r="J185" i="4"/>
  <c r="K185" i="4"/>
  <c r="M185" i="4" s="1"/>
  <c r="AB186" i="5" s="1"/>
  <c r="L185" i="4"/>
  <c r="N185" i="4"/>
  <c r="O185" i="4" s="1"/>
  <c r="P185" i="4"/>
  <c r="Q185" i="4"/>
  <c r="S185" i="4"/>
  <c r="T185" i="4"/>
  <c r="U185" i="4"/>
  <c r="C186" i="4"/>
  <c r="D186" i="4" s="1"/>
  <c r="Y187" i="5" s="1"/>
  <c r="E186" i="4"/>
  <c r="F186" i="4"/>
  <c r="I186" i="4"/>
  <c r="J186" i="4"/>
  <c r="K186" i="4"/>
  <c r="L186" i="4"/>
  <c r="N186" i="4"/>
  <c r="O186" i="4" s="1"/>
  <c r="P186" i="4"/>
  <c r="R186" i="4" s="1"/>
  <c r="AC187" i="5" s="1"/>
  <c r="Q186" i="4"/>
  <c r="S186" i="4"/>
  <c r="T186" i="4"/>
  <c r="U186" i="4"/>
  <c r="C187" i="4"/>
  <c r="D187" i="4" s="1"/>
  <c r="E187" i="4"/>
  <c r="F187" i="4"/>
  <c r="I187" i="4"/>
  <c r="M187" i="4" s="1"/>
  <c r="J187" i="4"/>
  <c r="K187" i="4"/>
  <c r="L187" i="4"/>
  <c r="N187" i="4"/>
  <c r="O187" i="4" s="1"/>
  <c r="P187" i="4"/>
  <c r="Q187" i="4"/>
  <c r="S187" i="4"/>
  <c r="T187" i="4"/>
  <c r="U187" i="4"/>
  <c r="C188" i="4"/>
  <c r="D188" i="4" s="1"/>
  <c r="Y189" i="5" s="1"/>
  <c r="E188" i="4"/>
  <c r="F188" i="4"/>
  <c r="I188" i="4"/>
  <c r="J188" i="4"/>
  <c r="K188" i="4"/>
  <c r="L188" i="4"/>
  <c r="N188" i="4"/>
  <c r="O188" i="4" s="1"/>
  <c r="P188" i="4"/>
  <c r="Q188" i="4"/>
  <c r="S188" i="4"/>
  <c r="T188" i="4"/>
  <c r="U188" i="4"/>
  <c r="C189" i="4"/>
  <c r="D189" i="4" s="1"/>
  <c r="Y190" i="5" s="1"/>
  <c r="E189" i="4"/>
  <c r="F189" i="4"/>
  <c r="I189" i="4"/>
  <c r="J189" i="4"/>
  <c r="K189" i="4"/>
  <c r="L189" i="4"/>
  <c r="N189" i="4"/>
  <c r="O189" i="4" s="1"/>
  <c r="P189" i="4"/>
  <c r="Q189" i="4"/>
  <c r="S189" i="4"/>
  <c r="T189" i="4"/>
  <c r="U189" i="4"/>
  <c r="C190" i="4"/>
  <c r="D190" i="4" s="1"/>
  <c r="E190" i="4"/>
  <c r="F190" i="4"/>
  <c r="I190" i="4"/>
  <c r="J190" i="4"/>
  <c r="K190" i="4"/>
  <c r="L190" i="4"/>
  <c r="N190" i="4"/>
  <c r="O190" i="4" s="1"/>
  <c r="P190" i="4"/>
  <c r="Q190" i="4"/>
  <c r="S190" i="4"/>
  <c r="T190" i="4"/>
  <c r="U190" i="4"/>
  <c r="C191" i="4"/>
  <c r="D191" i="4" s="1"/>
  <c r="Y192" i="5" s="1"/>
  <c r="E191" i="4"/>
  <c r="F191" i="4"/>
  <c r="I191" i="4"/>
  <c r="J191" i="4"/>
  <c r="K191" i="4"/>
  <c r="L191" i="4"/>
  <c r="N191" i="4"/>
  <c r="O191" i="4" s="1"/>
  <c r="R191" i="4" s="1"/>
  <c r="AC192" i="5" s="1"/>
  <c r="P191" i="4"/>
  <c r="Q191" i="4"/>
  <c r="S191" i="4"/>
  <c r="T191" i="4"/>
  <c r="U191" i="4"/>
  <c r="C192" i="4"/>
  <c r="D192" i="4" s="1"/>
  <c r="Y193" i="5" s="1"/>
  <c r="E192" i="4"/>
  <c r="F192" i="4"/>
  <c r="I192" i="4"/>
  <c r="J192" i="4"/>
  <c r="K192" i="4"/>
  <c r="L192" i="4"/>
  <c r="N192" i="4"/>
  <c r="O192" i="4" s="1"/>
  <c r="P192" i="4"/>
  <c r="Q192" i="4"/>
  <c r="S192" i="4"/>
  <c r="T192" i="4"/>
  <c r="U192" i="4"/>
  <c r="C193" i="4"/>
  <c r="D193" i="4" s="1"/>
  <c r="Y194" i="5" s="1"/>
  <c r="E193" i="4"/>
  <c r="F193" i="4"/>
  <c r="G193" i="4" s="1"/>
  <c r="I193" i="4"/>
  <c r="J193" i="4"/>
  <c r="K193" i="4"/>
  <c r="L193" i="4"/>
  <c r="N193" i="4"/>
  <c r="O193" i="4" s="1"/>
  <c r="P193" i="4"/>
  <c r="Q193" i="4"/>
  <c r="S193" i="4"/>
  <c r="T193" i="4"/>
  <c r="U193" i="4"/>
  <c r="W86" i="4"/>
  <c r="AD87" i="5" s="1"/>
  <c r="W56" i="4"/>
  <c r="W22" i="4"/>
  <c r="AD23" i="5" s="1"/>
  <c r="W96" i="4"/>
  <c r="AD97" i="5" s="1"/>
  <c r="W85" i="4"/>
  <c r="W77" i="4"/>
  <c r="W69" i="4"/>
  <c r="AD70" i="5" s="1"/>
  <c r="W139" i="4"/>
  <c r="AD140" i="5" s="1"/>
  <c r="W62" i="4"/>
  <c r="AD63" i="5" s="1"/>
  <c r="BB70" i="75"/>
  <c r="C65" i="84" s="1"/>
  <c r="F65" i="84" s="1"/>
  <c r="BB63" i="75"/>
  <c r="M69" i="4"/>
  <c r="AB70" i="5" s="1"/>
  <c r="H59" i="3"/>
  <c r="N60" i="5" s="1"/>
  <c r="Z36" i="3"/>
  <c r="S37" i="5" s="1"/>
  <c r="AH61" i="3"/>
  <c r="AI61" i="3" s="1"/>
  <c r="U62" i="5" s="1"/>
  <c r="AH5" i="3"/>
  <c r="R90" i="4"/>
  <c r="AC91" i="5" s="1"/>
  <c r="AH82" i="3"/>
  <c r="Z142" i="3"/>
  <c r="S143" i="5" s="1"/>
  <c r="AH69" i="3"/>
  <c r="AI69" i="3" s="1"/>
  <c r="Z93" i="75"/>
  <c r="AQ93" i="75" s="1"/>
  <c r="E94" i="5" s="1"/>
  <c r="BB72" i="75"/>
  <c r="C72" i="84" s="1"/>
  <c r="F72" i="84" s="1"/>
  <c r="Z160" i="3"/>
  <c r="S161" i="5" s="1"/>
  <c r="Z65" i="3"/>
  <c r="S66" i="5" s="1"/>
  <c r="Z33" i="3"/>
  <c r="S34" i="5" s="1"/>
  <c r="AH28" i="3"/>
  <c r="AI28" i="3" s="1"/>
  <c r="U29" i="5" s="1"/>
  <c r="AH139" i="3"/>
  <c r="AH59" i="3"/>
  <c r="AI59" i="3" s="1"/>
  <c r="U60" i="5" s="1"/>
  <c r="W42" i="3"/>
  <c r="R43" i="5" s="1"/>
  <c r="W176" i="3"/>
  <c r="R177" i="5" s="1"/>
  <c r="AH104" i="3"/>
  <c r="H53" i="3"/>
  <c r="N54" i="5" s="1"/>
  <c r="Z13" i="3"/>
  <c r="S14" i="5" s="1"/>
  <c r="Q11" i="3"/>
  <c r="R11" i="3" s="1"/>
  <c r="AD46" i="75"/>
  <c r="Z140" i="75"/>
  <c r="AQ140" i="75" s="1"/>
  <c r="E141" i="5" s="1"/>
  <c r="Z34" i="75"/>
  <c r="AD140" i="75"/>
  <c r="AM140" i="75" s="1"/>
  <c r="BB20" i="75"/>
  <c r="AD192" i="75"/>
  <c r="AM192" i="75" s="1"/>
  <c r="AD177" i="75"/>
  <c r="AM177" i="75" s="1"/>
  <c r="Z165" i="75"/>
  <c r="AQ165" i="75" s="1"/>
  <c r="AD187" i="75"/>
  <c r="Z186" i="75"/>
  <c r="Z160" i="75"/>
  <c r="AM133" i="75"/>
  <c r="AD190" i="75"/>
  <c r="AM190" i="75" s="1"/>
  <c r="AD169" i="75"/>
  <c r="AD19" i="75"/>
  <c r="AD193" i="75"/>
  <c r="AM193" i="75" s="1"/>
  <c r="Z192" i="75"/>
  <c r="AD184" i="75"/>
  <c r="AM184" i="75" s="1"/>
  <c r="AD172" i="75"/>
  <c r="AD166" i="75"/>
  <c r="AM166" i="75" s="1"/>
  <c r="AD188" i="75"/>
  <c r="AM188" i="75" s="1"/>
  <c r="Z187" i="75"/>
  <c r="AQ187" i="75" s="1"/>
  <c r="E188" i="5" s="1"/>
  <c r="Z179" i="75"/>
  <c r="Z143" i="75"/>
  <c r="AD191" i="75"/>
  <c r="AD35" i="75"/>
  <c r="Z193" i="75"/>
  <c r="AQ193" i="75"/>
  <c r="E194" i="5" s="1"/>
  <c r="AD186" i="75"/>
  <c r="AM186" i="75" s="1"/>
  <c r="AD183" i="75"/>
  <c r="AD158" i="75"/>
  <c r="AM158" i="75" s="1"/>
  <c r="AD189" i="75"/>
  <c r="AM189" i="75" s="1"/>
  <c r="Y188" i="75"/>
  <c r="AP188" i="75" s="1"/>
  <c r="AD180" i="75"/>
  <c r="AM180" i="75" s="1"/>
  <c r="AD161" i="75"/>
  <c r="AM161" i="75" s="1"/>
  <c r="Y157" i="75"/>
  <c r="AP157" i="75" s="1"/>
  <c r="Z154" i="75"/>
  <c r="AQ154" i="75" s="1"/>
  <c r="Y154" i="75"/>
  <c r="AP154" i="75" s="1"/>
  <c r="D155" i="5" s="1"/>
  <c r="AD144" i="75"/>
  <c r="AD185" i="75"/>
  <c r="AM185" i="75" s="1"/>
  <c r="AD182" i="75"/>
  <c r="Z181" i="75"/>
  <c r="AQ181" i="75" s="1"/>
  <c r="E182" i="5" s="1"/>
  <c r="AD174" i="75"/>
  <c r="AD171" i="75"/>
  <c r="AM171" i="75" s="1"/>
  <c r="AD163" i="75"/>
  <c r="AM163" i="75" s="1"/>
  <c r="AD155" i="75"/>
  <c r="AM155" i="75" s="1"/>
  <c r="AD152" i="75"/>
  <c r="Z151" i="75"/>
  <c r="Z148" i="75"/>
  <c r="AQ148" i="75" s="1"/>
  <c r="Y148" i="75"/>
  <c r="AP148" i="75" s="1"/>
  <c r="AD141" i="75"/>
  <c r="AM141" i="75" s="1"/>
  <c r="AD138" i="75"/>
  <c r="AM138" i="75" s="1"/>
  <c r="Z126" i="75"/>
  <c r="AQ126" i="75" s="1"/>
  <c r="E127" i="5" s="1"/>
  <c r="AD109" i="75"/>
  <c r="AM109" i="75" s="1"/>
  <c r="AD102" i="75"/>
  <c r="AM102" i="75" s="1"/>
  <c r="AD76" i="75"/>
  <c r="AM76" i="75" s="1"/>
  <c r="AD150" i="75"/>
  <c r="AM150" i="75" s="1"/>
  <c r="Z149" i="75"/>
  <c r="AD147" i="75"/>
  <c r="Z146" i="75"/>
  <c r="AQ146" i="75" s="1"/>
  <c r="E147" i="5" s="1"/>
  <c r="Y146" i="75"/>
  <c r="AP146" i="75" s="1"/>
  <c r="AD136" i="75"/>
  <c r="AM136" i="75" s="1"/>
  <c r="Z135" i="75"/>
  <c r="AQ135" i="75" s="1"/>
  <c r="AD128" i="75"/>
  <c r="AM128" i="75" s="1"/>
  <c r="AD125" i="75"/>
  <c r="AM125" i="75" s="1"/>
  <c r="AP109" i="75"/>
  <c r="Z182" i="75"/>
  <c r="AQ182" i="75" s="1"/>
  <c r="E183" i="5" s="1"/>
  <c r="AD175" i="75"/>
  <c r="AM175" i="75" s="1"/>
  <c r="Z174" i="75"/>
  <c r="AQ174" i="75" s="1"/>
  <c r="E175" i="5" s="1"/>
  <c r="AD164" i="75"/>
  <c r="AM164" i="75" s="1"/>
  <c r="Z163" i="75"/>
  <c r="AQ163" i="75" s="1"/>
  <c r="E164" i="5" s="1"/>
  <c r="AD156" i="75"/>
  <c r="Z155" i="75"/>
  <c r="AQ155" i="75" s="1"/>
  <c r="E156" i="5" s="1"/>
  <c r="AD153" i="75"/>
  <c r="AM153" i="75" s="1"/>
  <c r="AD142" i="75"/>
  <c r="AM142" i="75" s="1"/>
  <c r="Z141" i="75"/>
  <c r="AD139" i="75"/>
  <c r="AM139" i="75" s="1"/>
  <c r="Z138" i="75"/>
  <c r="AD131" i="75"/>
  <c r="Z120" i="75"/>
  <c r="Z75" i="75"/>
  <c r="AQ75" i="75" s="1"/>
  <c r="AD178" i="75"/>
  <c r="AD167" i="75"/>
  <c r="AM167" i="75" s="1"/>
  <c r="Z166" i="75"/>
  <c r="AD159" i="75"/>
  <c r="AM159" i="75" s="1"/>
  <c r="AD145" i="75"/>
  <c r="AM145" i="75" s="1"/>
  <c r="AD134" i="75"/>
  <c r="Z122" i="75"/>
  <c r="AQ122" i="75" s="1"/>
  <c r="E123" i="5" s="1"/>
  <c r="AD119" i="75"/>
  <c r="Z97" i="75"/>
  <c r="AQ97" i="75" s="1"/>
  <c r="E98" i="5" s="1"/>
  <c r="Z86" i="75"/>
  <c r="AD68" i="75"/>
  <c r="AD7" i="75"/>
  <c r="AD181" i="75"/>
  <c r="AM181" i="75" s="1"/>
  <c r="AD173" i="75"/>
  <c r="AM173" i="75" s="1"/>
  <c r="Z172" i="75"/>
  <c r="AQ172" i="75" s="1"/>
  <c r="AD170" i="75"/>
  <c r="AM170" i="75" s="1"/>
  <c r="Z169" i="75"/>
  <c r="AD162" i="75"/>
  <c r="AM162" i="75" s="1"/>
  <c r="AD151" i="75"/>
  <c r="AM151" i="75" s="1"/>
  <c r="AD148" i="75"/>
  <c r="AM148" i="75" s="1"/>
  <c r="Y147" i="75"/>
  <c r="AP147" i="75" s="1"/>
  <c r="BB142" i="75"/>
  <c r="AD137" i="75"/>
  <c r="AM137" i="75" s="1"/>
  <c r="AD129" i="75"/>
  <c r="Z128" i="75"/>
  <c r="Y128" i="75"/>
  <c r="AP128" i="75" s="1"/>
  <c r="D129" i="5" s="1"/>
  <c r="AD126" i="75"/>
  <c r="AM126" i="75" s="1"/>
  <c r="AD124" i="75"/>
  <c r="AM124" i="75" s="1"/>
  <c r="AD121" i="75"/>
  <c r="AM121" i="75" s="1"/>
  <c r="Y108" i="75"/>
  <c r="AP108" i="75" s="1"/>
  <c r="AD176" i="75"/>
  <c r="AM176" i="75" s="1"/>
  <c r="Y175" i="75"/>
  <c r="AP175" i="75" s="1"/>
  <c r="AD165" i="75"/>
  <c r="AM165" i="75" s="1"/>
  <c r="AD157" i="75"/>
  <c r="BB154" i="75"/>
  <c r="C152" i="84" s="1"/>
  <c r="F152" i="84" s="1"/>
  <c r="AD154" i="75"/>
  <c r="AD143" i="75"/>
  <c r="AM143" i="75" s="1"/>
  <c r="AD132" i="75"/>
  <c r="AM132" i="75" s="1"/>
  <c r="Y131" i="75"/>
  <c r="AP131" i="75" s="1"/>
  <c r="AD118" i="75"/>
  <c r="AD117" i="75"/>
  <c r="AM117" i="75" s="1"/>
  <c r="AD99" i="75"/>
  <c r="AM99" i="75" s="1"/>
  <c r="AD179" i="75"/>
  <c r="AD168" i="75"/>
  <c r="Z167" i="75"/>
  <c r="AD160" i="75"/>
  <c r="AM160" i="75" s="1"/>
  <c r="AD149" i="75"/>
  <c r="AD146" i="75"/>
  <c r="Z145" i="75"/>
  <c r="Y145" i="75"/>
  <c r="AP145" i="75" s="1"/>
  <c r="AD135" i="75"/>
  <c r="AD127" i="75"/>
  <c r="AM127" i="75" s="1"/>
  <c r="AD98" i="75"/>
  <c r="AD84" i="75"/>
  <c r="AM84" i="75" s="1"/>
  <c r="AD122" i="75"/>
  <c r="AD114" i="75"/>
  <c r="AM114" i="75" s="1"/>
  <c r="Y113" i="75"/>
  <c r="AP113" i="75"/>
  <c r="AD106" i="75"/>
  <c r="BB97" i="75"/>
  <c r="C103" i="84" s="1"/>
  <c r="F103" i="84" s="1"/>
  <c r="AD95" i="75"/>
  <c r="AM95" i="75" s="1"/>
  <c r="Z94" i="75"/>
  <c r="AD92" i="75"/>
  <c r="AD81" i="75"/>
  <c r="Z80" i="75"/>
  <c r="AD73" i="75"/>
  <c r="I19" i="75"/>
  <c r="AD120" i="75"/>
  <c r="AM120" i="75" s="1"/>
  <c r="AD112" i="75"/>
  <c r="AM112" i="75" s="1"/>
  <c r="Y111" i="75"/>
  <c r="AP111" i="75" s="1"/>
  <c r="D112" i="5" s="1"/>
  <c r="AD104" i="75"/>
  <c r="AD101" i="75"/>
  <c r="AM101" i="75" s="1"/>
  <c r="Z100" i="75"/>
  <c r="BB95" i="75"/>
  <c r="AD90" i="75"/>
  <c r="AM90" i="75" s="1"/>
  <c r="Y89" i="75"/>
  <c r="AP89" i="75" s="1"/>
  <c r="D90" i="5" s="1"/>
  <c r="AD79" i="75"/>
  <c r="AM79" i="75" s="1"/>
  <c r="AD71" i="75"/>
  <c r="AM71" i="75" s="1"/>
  <c r="Z62" i="75"/>
  <c r="AQ62" i="75" s="1"/>
  <c r="E63" i="5" s="1"/>
  <c r="I13" i="75"/>
  <c r="I37" i="75"/>
  <c r="I54" i="75"/>
  <c r="J54" i="75" s="1"/>
  <c r="L54" i="75" s="1"/>
  <c r="I10" i="75"/>
  <c r="J10" i="75" s="1"/>
  <c r="I31" i="75"/>
  <c r="I45" i="75"/>
  <c r="I15" i="75"/>
  <c r="I39" i="75"/>
  <c r="I50" i="75"/>
  <c r="I59" i="75"/>
  <c r="J59" i="75" s="1"/>
  <c r="L59" i="75" s="1"/>
  <c r="I33" i="75"/>
  <c r="I38" i="75"/>
  <c r="I16" i="75"/>
  <c r="I51" i="75"/>
  <c r="AD29" i="75"/>
  <c r="AM29" i="75" s="1"/>
  <c r="Z18" i="75"/>
  <c r="AQ18" i="75" s="1"/>
  <c r="Z6" i="75"/>
  <c r="AQ6" i="75" s="1"/>
  <c r="E7" i="5" s="1"/>
  <c r="AD115" i="75"/>
  <c r="AM115" i="75" s="1"/>
  <c r="AD107" i="75"/>
  <c r="AM107" i="75" s="1"/>
  <c r="Y106" i="75"/>
  <c r="AP106" i="75" s="1"/>
  <c r="Z95" i="75"/>
  <c r="AQ95" i="75" s="1"/>
  <c r="E96" i="5" s="1"/>
  <c r="AD93" i="75"/>
  <c r="AM93" i="75" s="1"/>
  <c r="Z92" i="75"/>
  <c r="AQ92" i="75" s="1"/>
  <c r="E93" i="5" s="1"/>
  <c r="AD85" i="75"/>
  <c r="AD74" i="75"/>
  <c r="AM74" i="75" s="1"/>
  <c r="AD66" i="75"/>
  <c r="AD88" i="75"/>
  <c r="Z87" i="75"/>
  <c r="AQ87" i="75" s="1"/>
  <c r="Z84" i="75"/>
  <c r="AQ84" i="75" s="1"/>
  <c r="E85" i="5" s="1"/>
  <c r="AD77" i="75"/>
  <c r="AM77" i="75" s="1"/>
  <c r="Z76" i="75"/>
  <c r="Y76" i="75"/>
  <c r="AP76" i="75" s="1"/>
  <c r="AD69" i="75"/>
  <c r="AM69" i="75"/>
  <c r="Z68" i="75"/>
  <c r="Y68" i="75"/>
  <c r="AP68" i="75" s="1"/>
  <c r="AD113" i="75"/>
  <c r="AD105" i="75"/>
  <c r="AM105" i="75" s="1"/>
  <c r="Z104" i="75"/>
  <c r="Z101" i="75"/>
  <c r="AD94" i="75"/>
  <c r="AD91" i="75"/>
  <c r="AM91" i="75" s="1"/>
  <c r="AD80" i="75"/>
  <c r="AM80" i="75" s="1"/>
  <c r="AD72" i="75"/>
  <c r="AM72" i="75" s="1"/>
  <c r="AD32" i="75"/>
  <c r="AD11" i="75"/>
  <c r="AM11" i="75" s="1"/>
  <c r="Z123" i="75"/>
  <c r="AD116" i="75"/>
  <c r="Z115" i="75"/>
  <c r="AD108" i="75"/>
  <c r="AM108" i="75" s="1"/>
  <c r="Z107" i="75"/>
  <c r="BB102" i="75"/>
  <c r="C105" i="84" s="1"/>
  <c r="F105" i="84" s="1"/>
  <c r="AD97" i="75"/>
  <c r="AD86" i="75"/>
  <c r="AM86" i="75" s="1"/>
  <c r="AD83" i="75"/>
  <c r="AM83" i="75" s="1"/>
  <c r="AD75" i="75"/>
  <c r="AD63" i="75"/>
  <c r="AM63" i="75" s="1"/>
  <c r="AD52" i="75"/>
  <c r="AM52" i="75" s="1"/>
  <c r="AD111" i="75"/>
  <c r="AM111" i="75" s="1"/>
  <c r="AD103" i="75"/>
  <c r="AM103" i="75" s="1"/>
  <c r="Z102" i="75"/>
  <c r="AD100" i="75"/>
  <c r="AM100" i="75" s="1"/>
  <c r="AD89" i="75"/>
  <c r="AD78" i="75"/>
  <c r="AD70" i="75"/>
  <c r="AM70" i="75" s="1"/>
  <c r="AD65" i="75"/>
  <c r="AM65" i="75" s="1"/>
  <c r="AD60" i="75"/>
  <c r="AM60" i="75" s="1"/>
  <c r="Y59" i="75"/>
  <c r="AP59" i="75" s="1"/>
  <c r="AD43" i="75"/>
  <c r="AM43" i="75" s="1"/>
  <c r="M41" i="75"/>
  <c r="Y39" i="75"/>
  <c r="AP39" i="75" s="1"/>
  <c r="M38" i="75"/>
  <c r="H37" i="75"/>
  <c r="M29" i="75"/>
  <c r="M25" i="75"/>
  <c r="M22" i="75"/>
  <c r="K19" i="75"/>
  <c r="AD16" i="75"/>
  <c r="AM16" i="75" s="1"/>
  <c r="H13" i="75"/>
  <c r="K7" i="75"/>
  <c r="Z65" i="75"/>
  <c r="AD58" i="75"/>
  <c r="Z57" i="75"/>
  <c r="AD55" i="75"/>
  <c r="AM55" i="75" s="1"/>
  <c r="AD49" i="75"/>
  <c r="AM49" i="75" s="1"/>
  <c r="Z48" i="75"/>
  <c r="AQ48" i="75" s="1"/>
  <c r="AD41" i="75"/>
  <c r="AM41" i="75" s="1"/>
  <c r="Z40" i="75"/>
  <c r="AQ40" i="75" s="1"/>
  <c r="E41" i="5" s="1"/>
  <c r="AD38" i="75"/>
  <c r="AM38" i="75"/>
  <c r="M33" i="75"/>
  <c r="Z28" i="75"/>
  <c r="Z27" i="75"/>
  <c r="AQ27" i="75" s="1"/>
  <c r="AD25" i="75"/>
  <c r="AM25" i="75" s="1"/>
  <c r="Z24" i="75"/>
  <c r="AQ24" i="75" s="1"/>
  <c r="E25" i="5" s="1"/>
  <c r="M23" i="75"/>
  <c r="AD22" i="75"/>
  <c r="AM22" i="75" s="1"/>
  <c r="Z21" i="75"/>
  <c r="AQ21" i="75" s="1"/>
  <c r="E22" i="5" s="1"/>
  <c r="H19" i="75"/>
  <c r="J19" i="75" s="1"/>
  <c r="L19" i="75" s="1"/>
  <c r="AD14" i="75"/>
  <c r="AM14" i="75" s="1"/>
  <c r="Z13" i="75"/>
  <c r="AQ13" i="75" s="1"/>
  <c r="E14" i="5" s="1"/>
  <c r="Y13" i="75"/>
  <c r="AP13" i="75" s="1"/>
  <c r="D14" i="5" s="1"/>
  <c r="H7" i="75"/>
  <c r="J7" i="75" s="1"/>
  <c r="M4" i="75"/>
  <c r="AD61" i="75"/>
  <c r="AM61" i="75" s="1"/>
  <c r="Z60" i="75"/>
  <c r="Y60" i="75"/>
  <c r="AP60" i="75" s="1"/>
  <c r="D61" i="5" s="1"/>
  <c r="AD44" i="75"/>
  <c r="AM44" i="75" s="1"/>
  <c r="H38" i="75"/>
  <c r="K33" i="75"/>
  <c r="AD30" i="75"/>
  <c r="AD17" i="75"/>
  <c r="AM17" i="75" s="1"/>
  <c r="Y16" i="75"/>
  <c r="AP16" i="75"/>
  <c r="M15" i="75"/>
  <c r="M9" i="75"/>
  <c r="AD8" i="75"/>
  <c r="AM8" i="75" s="1"/>
  <c r="AD5" i="75"/>
  <c r="AM5" i="75" s="1"/>
  <c r="AD4" i="75"/>
  <c r="AM4" i="75" s="1"/>
  <c r="AD64" i="75"/>
  <c r="AM56" i="75"/>
  <c r="AD53" i="75"/>
  <c r="AM53" i="75"/>
  <c r="AD47" i="75"/>
  <c r="AM47" i="75" s="1"/>
  <c r="M45" i="75"/>
  <c r="K42" i="75"/>
  <c r="AD39" i="75"/>
  <c r="AM39" i="75" s="1"/>
  <c r="AD36" i="75"/>
  <c r="Z35" i="75"/>
  <c r="AQ35" i="75" s="1"/>
  <c r="AD33" i="75"/>
  <c r="Z32" i="75"/>
  <c r="AQ32" i="75" s="1"/>
  <c r="E33" i="5" s="1"/>
  <c r="M31" i="75"/>
  <c r="Z29" i="75"/>
  <c r="AQ29" i="75" s="1"/>
  <c r="E30" i="5" s="1"/>
  <c r="K26" i="75"/>
  <c r="AD23" i="75"/>
  <c r="AM23" i="75" s="1"/>
  <c r="AD20" i="75"/>
  <c r="AM20" i="75" s="1"/>
  <c r="K15" i="75"/>
  <c r="AD12" i="75"/>
  <c r="AM12" i="75" s="1"/>
  <c r="Z11" i="75"/>
  <c r="AQ11" i="75" s="1"/>
  <c r="M10" i="75"/>
  <c r="AD9" i="75"/>
  <c r="AM9" i="75" s="1"/>
  <c r="Z7" i="75"/>
  <c r="M6" i="75"/>
  <c r="AD59" i="75"/>
  <c r="Z58" i="75"/>
  <c r="Z55" i="75"/>
  <c r="AQ55" i="75" s="1"/>
  <c r="AD50" i="75"/>
  <c r="AM50" i="75" s="1"/>
  <c r="AD42" i="75"/>
  <c r="Z41" i="75"/>
  <c r="AQ41" i="75" s="1"/>
  <c r="E42" i="5" s="1"/>
  <c r="M37" i="75"/>
  <c r="H33" i="75"/>
  <c r="K31" i="75"/>
  <c r="AD26" i="75"/>
  <c r="Z25" i="75"/>
  <c r="AQ25" i="75" s="1"/>
  <c r="M24" i="75"/>
  <c r="Z22" i="75"/>
  <c r="AQ22" i="75" s="1"/>
  <c r="AD15" i="75"/>
  <c r="Z14" i="75"/>
  <c r="AQ14" i="75" s="1"/>
  <c r="K10" i="75"/>
  <c r="AD62" i="75"/>
  <c r="AM62" i="75" s="1"/>
  <c r="AD45" i="75"/>
  <c r="AM45" i="75" s="1"/>
  <c r="H42" i="75"/>
  <c r="J42" i="75" s="1"/>
  <c r="L42" i="75" s="1"/>
  <c r="H39" i="75"/>
  <c r="K37" i="75"/>
  <c r="AM37" i="75" s="1"/>
  <c r="AD31" i="75"/>
  <c r="Z30" i="75"/>
  <c r="Y30" i="75"/>
  <c r="AP30" i="75" s="1"/>
  <c r="M28" i="75"/>
  <c r="H26" i="75"/>
  <c r="J26" i="75" s="1"/>
  <c r="L26" i="75" s="1"/>
  <c r="AD18" i="75"/>
  <c r="AM18" i="75" s="1"/>
  <c r="Z17" i="75"/>
  <c r="H15" i="75"/>
  <c r="K13" i="75"/>
  <c r="AD10" i="75"/>
  <c r="Z8" i="75"/>
  <c r="AQ8" i="75" s="1"/>
  <c r="AD6" i="75"/>
  <c r="AM6" i="75" s="1"/>
  <c r="Z56" i="75"/>
  <c r="AQ56" i="75" s="1"/>
  <c r="AD54" i="75"/>
  <c r="AM54" i="75" s="1"/>
  <c r="AD48" i="75"/>
  <c r="AM48" i="75" s="1"/>
  <c r="Z47" i="75"/>
  <c r="AQ47" i="75" s="1"/>
  <c r="AD40" i="75"/>
  <c r="AM40" i="75" s="1"/>
  <c r="AD37" i="75"/>
  <c r="M35" i="75"/>
  <c r="AD34" i="75"/>
  <c r="AM34" i="75"/>
  <c r="H31" i="75"/>
  <c r="AD28" i="75"/>
  <c r="AM28" i="75" s="1"/>
  <c r="AD27" i="75"/>
  <c r="AM27" i="75" s="1"/>
  <c r="AD24" i="75"/>
  <c r="AD21" i="75"/>
  <c r="Z20" i="75"/>
  <c r="AD13" i="75"/>
  <c r="Z12" i="75"/>
  <c r="Z9" i="75"/>
  <c r="AQ9" i="75" s="1"/>
  <c r="AM168" i="75"/>
  <c r="AM46" i="75"/>
  <c r="AQ160" i="75"/>
  <c r="E180" i="75"/>
  <c r="J79" i="75"/>
  <c r="L79" i="75" s="1"/>
  <c r="J64" i="75"/>
  <c r="L64" i="75" s="1"/>
  <c r="J138" i="75"/>
  <c r="L138" i="75" s="1"/>
  <c r="J181" i="75"/>
  <c r="L181" i="75" s="1"/>
  <c r="J155" i="75"/>
  <c r="L155" i="75" s="1"/>
  <c r="J166" i="75"/>
  <c r="L166" i="75" s="1"/>
  <c r="J141" i="75"/>
  <c r="L141" i="75" s="1"/>
  <c r="J116" i="75"/>
  <c r="L116" i="75"/>
  <c r="Q129" i="3"/>
  <c r="R129" i="3" s="1"/>
  <c r="H63" i="3"/>
  <c r="N64" i="5" s="1"/>
  <c r="H6" i="3"/>
  <c r="N7" i="5" s="1"/>
  <c r="H54" i="3"/>
  <c r="N55" i="5" s="1"/>
  <c r="H33" i="3"/>
  <c r="N34" i="5" s="1"/>
  <c r="J146" i="75"/>
  <c r="L146" i="75" s="1"/>
  <c r="E111" i="75"/>
  <c r="J83" i="75"/>
  <c r="L83" i="75" s="1"/>
  <c r="J173" i="75"/>
  <c r="L173" i="75" s="1"/>
  <c r="J85" i="75"/>
  <c r="L85" i="75" s="1"/>
  <c r="E147" i="75"/>
  <c r="J103" i="75"/>
  <c r="L103" i="75"/>
  <c r="J62" i="75"/>
  <c r="L62" i="75" s="1"/>
  <c r="J178" i="75"/>
  <c r="L178" i="75" s="1"/>
  <c r="J127" i="75"/>
  <c r="L127" i="75" s="1"/>
  <c r="J69" i="75"/>
  <c r="L69" i="75" s="1"/>
  <c r="J65" i="75"/>
  <c r="L65" i="75" s="1"/>
  <c r="J57" i="75"/>
  <c r="L57" i="75" s="1"/>
  <c r="J151" i="75"/>
  <c r="L151" i="75" s="1"/>
  <c r="J102" i="75"/>
  <c r="L102" i="75" s="1"/>
  <c r="J122" i="75"/>
  <c r="L122" i="75" s="1"/>
  <c r="J32" i="75"/>
  <c r="L32" i="75" s="1"/>
  <c r="J48" i="75"/>
  <c r="L48" i="75" s="1"/>
  <c r="J161" i="75"/>
  <c r="L161" i="75" s="1"/>
  <c r="J117" i="75"/>
  <c r="L117" i="75" s="1"/>
  <c r="J109" i="75"/>
  <c r="L109" i="75" s="1"/>
  <c r="J105" i="75"/>
  <c r="L105" i="75" s="1"/>
  <c r="J68" i="75"/>
  <c r="L68" i="75" s="1"/>
  <c r="J5" i="75"/>
  <c r="L5" i="75" s="1"/>
  <c r="E154" i="75"/>
  <c r="E17" i="75"/>
  <c r="E43" i="75"/>
  <c r="E163" i="75"/>
  <c r="E109" i="75"/>
  <c r="E28" i="75"/>
  <c r="E174" i="75"/>
  <c r="E166" i="75"/>
  <c r="E66" i="75"/>
  <c r="E60" i="75"/>
  <c r="P85" i="3"/>
  <c r="P105" i="3"/>
  <c r="S105" i="3" s="1"/>
  <c r="Q106" i="5" s="1"/>
  <c r="Q151" i="3"/>
  <c r="R151" i="3" s="1"/>
  <c r="Q50" i="3"/>
  <c r="R50" i="3" s="1"/>
  <c r="Q127" i="3"/>
  <c r="R127" i="3" s="1"/>
  <c r="Q126" i="3"/>
  <c r="R126" i="3" s="1"/>
  <c r="S126" i="3" s="1"/>
  <c r="Q127" i="5" s="1"/>
  <c r="G66" i="4"/>
  <c r="Z67" i="5" s="1"/>
  <c r="G36" i="4"/>
  <c r="G102" i="4"/>
  <c r="Z103" i="5" s="1"/>
  <c r="M142" i="4"/>
  <c r="AB143" i="5" s="1"/>
  <c r="G117" i="4"/>
  <c r="Z118" i="5" s="1"/>
  <c r="R48" i="4"/>
  <c r="AC49" i="5" s="1"/>
  <c r="R13" i="4"/>
  <c r="AC14" i="5" s="1"/>
  <c r="Q179" i="3"/>
  <c r="R179" i="3" s="1"/>
  <c r="S179" i="3" s="1"/>
  <c r="Q180" i="5" s="1"/>
  <c r="E178" i="3"/>
  <c r="M179" i="5" s="1"/>
  <c r="AH116" i="3"/>
  <c r="Q96" i="3"/>
  <c r="R96" i="3" s="1"/>
  <c r="P90" i="3"/>
  <c r="H88" i="3"/>
  <c r="N89" i="5" s="1"/>
  <c r="H69" i="3"/>
  <c r="N70" i="5" s="1"/>
  <c r="AH57" i="3"/>
  <c r="AI57" i="3" s="1"/>
  <c r="U58" i="5" s="1"/>
  <c r="E56" i="3"/>
  <c r="P34" i="3"/>
  <c r="AH33" i="3"/>
  <c r="AI33" i="3" s="1"/>
  <c r="U34" i="5" s="1"/>
  <c r="H18" i="3"/>
  <c r="N19" i="5" s="1"/>
  <c r="H17" i="3"/>
  <c r="N18" i="5" s="1"/>
  <c r="BB175" i="75"/>
  <c r="BB173" i="75"/>
  <c r="G7" i="4"/>
  <c r="AH38" i="3"/>
  <c r="AI38" i="3" s="1"/>
  <c r="U39" i="5" s="1"/>
  <c r="E36" i="3"/>
  <c r="M37" i="5" s="1"/>
  <c r="Q25" i="3"/>
  <c r="R25" i="3" s="1"/>
  <c r="AH6" i="3"/>
  <c r="J180" i="75"/>
  <c r="L180" i="75"/>
  <c r="E162" i="75"/>
  <c r="AM144" i="75"/>
  <c r="G151" i="4"/>
  <c r="H151" i="4" s="1"/>
  <c r="AA152" i="5" s="1"/>
  <c r="M134" i="4"/>
  <c r="AB135" i="5" s="1"/>
  <c r="M128" i="4"/>
  <c r="AB129" i="5" s="1"/>
  <c r="G44" i="4"/>
  <c r="G18" i="4"/>
  <c r="Z19" i="5" s="1"/>
  <c r="Z174" i="3"/>
  <c r="S175" i="5" s="1"/>
  <c r="P171" i="3"/>
  <c r="Q165" i="3"/>
  <c r="R165" i="3" s="1"/>
  <c r="Z162" i="3"/>
  <c r="S163" i="5" s="1"/>
  <c r="Z154" i="3"/>
  <c r="S155" i="5" s="1"/>
  <c r="AH140" i="3"/>
  <c r="AI140" i="3" s="1"/>
  <c r="U141" i="5" s="1"/>
  <c r="Q121" i="3"/>
  <c r="R121" i="3" s="1"/>
  <c r="AH68" i="3"/>
  <c r="AI68" i="3" s="1"/>
  <c r="AH37" i="3"/>
  <c r="BB183" i="75"/>
  <c r="G94" i="4"/>
  <c r="Z95" i="5" s="1"/>
  <c r="R93" i="4"/>
  <c r="AC94" i="5"/>
  <c r="AH128" i="3"/>
  <c r="AI128" i="3" s="1"/>
  <c r="U129" i="5" s="1"/>
  <c r="AH111" i="3"/>
  <c r="AI111" i="3" s="1"/>
  <c r="U112" i="5" s="1"/>
  <c r="P107" i="3"/>
  <c r="S107" i="3" s="1"/>
  <c r="Q108" i="5" s="1"/>
  <c r="AH75" i="3"/>
  <c r="AI75" i="3" s="1"/>
  <c r="U76" i="5" s="1"/>
  <c r="H57" i="3"/>
  <c r="N58" i="5" s="1"/>
  <c r="E35" i="3"/>
  <c r="M36" i="5" s="1"/>
  <c r="AH16" i="3"/>
  <c r="AI16" i="3" s="1"/>
  <c r="U17" i="5" s="1"/>
  <c r="AM191" i="75"/>
  <c r="AM178" i="75"/>
  <c r="J160" i="75"/>
  <c r="L160" i="75" s="1"/>
  <c r="AQ144" i="75"/>
  <c r="R148" i="4"/>
  <c r="G116" i="4"/>
  <c r="H116" i="4" s="1"/>
  <c r="AA117" i="5" s="1"/>
  <c r="R109" i="4"/>
  <c r="AC110" i="5"/>
  <c r="G107" i="4"/>
  <c r="Z108" i="5" s="1"/>
  <c r="G65" i="4"/>
  <c r="Z66" i="5" s="1"/>
  <c r="P163" i="3"/>
  <c r="Q42" i="3"/>
  <c r="R42" i="3" s="1"/>
  <c r="P10" i="3"/>
  <c r="S10" i="3" s="1"/>
  <c r="Q11" i="5" s="1"/>
  <c r="R68" i="4"/>
  <c r="J150" i="75"/>
  <c r="L150" i="75" s="1"/>
  <c r="J144" i="75"/>
  <c r="L144" i="75" s="1"/>
  <c r="AM119" i="75"/>
  <c r="J110" i="75"/>
  <c r="L110" i="75" s="1"/>
  <c r="BB89" i="75"/>
  <c r="AM68" i="75"/>
  <c r="J20" i="75"/>
  <c r="L20" i="75" s="1"/>
  <c r="E6" i="75"/>
  <c r="E127" i="75"/>
  <c r="J114" i="75"/>
  <c r="L114" i="75" s="1"/>
  <c r="J108" i="75"/>
  <c r="L108" i="75" s="1"/>
  <c r="J98" i="75"/>
  <c r="L98" i="75" s="1"/>
  <c r="AM92" i="75"/>
  <c r="J92" i="75"/>
  <c r="L92" i="75" s="1"/>
  <c r="E72" i="75"/>
  <c r="J47" i="75"/>
  <c r="L47" i="75" s="1"/>
  <c r="BB146" i="75"/>
  <c r="AM129" i="75"/>
  <c r="J126" i="75"/>
  <c r="L126" i="75" s="1"/>
  <c r="E95" i="75"/>
  <c r="J61" i="75"/>
  <c r="L61" i="75" s="1"/>
  <c r="E14" i="75"/>
  <c r="BB94" i="75"/>
  <c r="AM82" i="75"/>
  <c r="J52" i="75"/>
  <c r="L52" i="75" s="1"/>
  <c r="BB45" i="75"/>
  <c r="C42" i="84" s="1"/>
  <c r="F42" i="84" s="1"/>
  <c r="M111" i="4"/>
  <c r="AB112" i="5" s="1"/>
  <c r="R110" i="4"/>
  <c r="AC111" i="5" s="1"/>
  <c r="R73" i="4"/>
  <c r="AC74" i="5" s="1"/>
  <c r="R153" i="4"/>
  <c r="AC154" i="5" s="1"/>
  <c r="R23" i="4"/>
  <c r="AC24" i="5" s="1"/>
  <c r="R150" i="4"/>
  <c r="AC151" i="5" s="1"/>
  <c r="R184" i="4"/>
  <c r="AC185" i="5" s="1"/>
  <c r="R92" i="4"/>
  <c r="AC93" i="5" s="1"/>
  <c r="R29" i="4"/>
  <c r="AC30" i="5" s="1"/>
  <c r="R45" i="4"/>
  <c r="AC46" i="5" s="1"/>
  <c r="AD36" i="5"/>
  <c r="R21" i="4"/>
  <c r="AC22" i="5" s="1"/>
  <c r="R15" i="4"/>
  <c r="AC16" i="5" s="1"/>
  <c r="R188" i="4"/>
  <c r="AC189" i="5" s="1"/>
  <c r="P125" i="3"/>
  <c r="Q125" i="3"/>
  <c r="R125" i="3" s="1"/>
  <c r="R134" i="4"/>
  <c r="AC135" i="5" s="1"/>
  <c r="R131" i="4"/>
  <c r="AC132" i="5" s="1"/>
  <c r="M120" i="4"/>
  <c r="AB121" i="5" s="1"/>
  <c r="G114" i="4"/>
  <c r="Z115" i="5" s="1"/>
  <c r="R101" i="4"/>
  <c r="AC102" i="5" s="1"/>
  <c r="G50" i="4"/>
  <c r="H50" i="4" s="1"/>
  <c r="AA51" i="5" s="1"/>
  <c r="R10" i="4"/>
  <c r="AC11" i="5" s="1"/>
  <c r="M5" i="4"/>
  <c r="AB6" i="5" s="1"/>
  <c r="H175" i="3"/>
  <c r="N176" i="5" s="1"/>
  <c r="AH171" i="3"/>
  <c r="AI171" i="3" s="1"/>
  <c r="U172" i="5" s="1"/>
  <c r="AH162" i="3"/>
  <c r="AI162" i="3" s="1"/>
  <c r="U163" i="5" s="1"/>
  <c r="AH146" i="3"/>
  <c r="H145" i="3"/>
  <c r="N146" i="5" s="1"/>
  <c r="H120" i="3"/>
  <c r="Z108" i="3"/>
  <c r="S109" i="5" s="1"/>
  <c r="AH106" i="3"/>
  <c r="AI106" i="3" s="1"/>
  <c r="U107" i="5" s="1"/>
  <c r="W103" i="3"/>
  <c r="H92" i="3"/>
  <c r="N93" i="5" s="1"/>
  <c r="M87" i="3"/>
  <c r="O88" i="5" s="1"/>
  <c r="H79" i="3"/>
  <c r="N80" i="5" s="1"/>
  <c r="R119" i="4"/>
  <c r="AC120" i="5" s="1"/>
  <c r="R62" i="4"/>
  <c r="AC63" i="5" s="1"/>
  <c r="R26" i="4"/>
  <c r="AC27" i="5" s="1"/>
  <c r="M14" i="4"/>
  <c r="AB15" i="5" s="1"/>
  <c r="M13" i="4"/>
  <c r="AB14" i="5" s="1"/>
  <c r="R4" i="4"/>
  <c r="AC5" i="5" s="1"/>
  <c r="H144" i="3"/>
  <c r="N145" i="5" s="1"/>
  <c r="Q120" i="3"/>
  <c r="R120" i="3" s="1"/>
  <c r="AH110" i="3"/>
  <c r="AI110" i="3"/>
  <c r="U111" i="5" s="1"/>
  <c r="Z100" i="3"/>
  <c r="S101" i="5" s="1"/>
  <c r="H95" i="3"/>
  <c r="N96" i="5" s="1"/>
  <c r="Z72" i="3"/>
  <c r="S73" i="5" s="1"/>
  <c r="R132" i="4"/>
  <c r="AC133" i="5" s="1"/>
  <c r="R111" i="4"/>
  <c r="AC112" i="5" s="1"/>
  <c r="R88" i="4"/>
  <c r="AC89" i="5"/>
  <c r="R84" i="4"/>
  <c r="AC85" i="5" s="1"/>
  <c r="H169" i="3"/>
  <c r="N170" i="5" s="1"/>
  <c r="H151" i="3"/>
  <c r="N152" i="5" s="1"/>
  <c r="E148" i="3"/>
  <c r="M149" i="5" s="1"/>
  <c r="AH141" i="3"/>
  <c r="H140" i="3"/>
  <c r="N141" i="5" s="1"/>
  <c r="AH126" i="3"/>
  <c r="AH119" i="3"/>
  <c r="AI119" i="3" s="1"/>
  <c r="U120" i="5" s="1"/>
  <c r="AH91" i="3"/>
  <c r="AI91" i="3" s="1"/>
  <c r="U92" i="5" s="1"/>
  <c r="Q74" i="3"/>
  <c r="R74" i="3" s="1"/>
  <c r="H72" i="3"/>
  <c r="N73" i="5" s="1"/>
  <c r="M77" i="4"/>
  <c r="AB78" i="5" s="1"/>
  <c r="R32" i="4"/>
  <c r="AC33" i="5" s="1"/>
  <c r="R27" i="4"/>
  <c r="AC28" i="5" s="1"/>
  <c r="R24" i="4"/>
  <c r="AC25" i="5" s="1"/>
  <c r="M22" i="4"/>
  <c r="AB23" i="5" s="1"/>
  <c r="R19" i="4"/>
  <c r="AC20" i="5"/>
  <c r="E169" i="3"/>
  <c r="M170" i="5" s="1"/>
  <c r="W164" i="3"/>
  <c r="R165" i="5" s="1"/>
  <c r="AH148" i="3"/>
  <c r="Z138" i="3"/>
  <c r="S139" i="5" s="1"/>
  <c r="Z131" i="3"/>
  <c r="S132" i="5" s="1"/>
  <c r="AH125" i="3"/>
  <c r="H94" i="3"/>
  <c r="N95" i="5" s="1"/>
  <c r="Z64" i="3"/>
  <c r="S65" i="5" s="1"/>
  <c r="AH60" i="3"/>
  <c r="G90" i="4"/>
  <c r="Z91" i="5" s="1"/>
  <c r="M85" i="4"/>
  <c r="AB86" i="5" s="1"/>
  <c r="G57" i="4"/>
  <c r="R34" i="4"/>
  <c r="AC35" i="5" s="1"/>
  <c r="E146" i="3"/>
  <c r="H131" i="3"/>
  <c r="N132" i="5" s="1"/>
  <c r="AH117" i="3"/>
  <c r="M109" i="3"/>
  <c r="O110" i="5" s="1"/>
  <c r="W86" i="3"/>
  <c r="R87" i="5" s="1"/>
  <c r="E80" i="3"/>
  <c r="M81" i="5" s="1"/>
  <c r="M68" i="3"/>
  <c r="O69" i="5" s="1"/>
  <c r="AH51" i="3"/>
  <c r="W51" i="3"/>
  <c r="R52" i="5" s="1"/>
  <c r="Q38" i="3"/>
  <c r="R38" i="3" s="1"/>
  <c r="H36" i="3"/>
  <c r="N37" i="5" s="1"/>
  <c r="AH21" i="3"/>
  <c r="AI21" i="3" s="1"/>
  <c r="U22" i="5" s="1"/>
  <c r="AH20" i="3"/>
  <c r="AI20" i="3" s="1"/>
  <c r="U21" i="5" s="1"/>
  <c r="AH10" i="3"/>
  <c r="AI10" i="3" s="1"/>
  <c r="J193" i="75"/>
  <c r="L193" i="75" s="1"/>
  <c r="J191" i="75"/>
  <c r="L191" i="75" s="1"/>
  <c r="AM187" i="75"/>
  <c r="BB169" i="75"/>
  <c r="C170" i="84" s="1"/>
  <c r="F170" i="84" s="1"/>
  <c r="J143" i="75"/>
  <c r="L143" i="75" s="1"/>
  <c r="AQ141" i="75"/>
  <c r="E142" i="5" s="1"/>
  <c r="J133" i="75"/>
  <c r="L133" i="75" s="1"/>
  <c r="BB128" i="75"/>
  <c r="J125" i="75"/>
  <c r="L125" i="75" s="1"/>
  <c r="J118" i="75"/>
  <c r="L118" i="75" s="1"/>
  <c r="E110" i="75"/>
  <c r="AQ114" i="75"/>
  <c r="E115" i="5" s="1"/>
  <c r="AH36" i="3"/>
  <c r="AI8" i="3"/>
  <c r="U9" i="5" s="1"/>
  <c r="BB189" i="75"/>
  <c r="C185" i="84" s="1"/>
  <c r="F185" i="84" s="1"/>
  <c r="J182" i="75"/>
  <c r="L182" i="75" s="1"/>
  <c r="AQ179" i="75"/>
  <c r="E180" i="5" s="1"/>
  <c r="AM154" i="75"/>
  <c r="AM134" i="75"/>
  <c r="AH58" i="3"/>
  <c r="AI58" i="3" s="1"/>
  <c r="U59" i="5" s="1"/>
  <c r="Z56" i="3"/>
  <c r="S57" i="5" s="1"/>
  <c r="Q45" i="3"/>
  <c r="R45" i="3" s="1"/>
  <c r="AH44" i="3"/>
  <c r="AI44" i="3" s="1"/>
  <c r="U45" i="5" s="1"/>
  <c r="H27" i="3"/>
  <c r="N28" i="5" s="1"/>
  <c r="AH19" i="3"/>
  <c r="AH13" i="3"/>
  <c r="AI13" i="3" s="1"/>
  <c r="U14" i="5" s="1"/>
  <c r="P4" i="3"/>
  <c r="J170" i="75"/>
  <c r="L170" i="75" s="1"/>
  <c r="J129" i="75"/>
  <c r="L129" i="75" s="1"/>
  <c r="J124" i="75"/>
  <c r="L124" i="75" s="1"/>
  <c r="J123" i="75"/>
  <c r="L123" i="75" s="1"/>
  <c r="AM122" i="75"/>
  <c r="W35" i="3"/>
  <c r="R36" i="5" s="1"/>
  <c r="E27" i="3"/>
  <c r="H26" i="3"/>
  <c r="N27" i="5" s="1"/>
  <c r="W22" i="3"/>
  <c r="R23" i="5" s="1"/>
  <c r="W17" i="3"/>
  <c r="R18" i="5" s="1"/>
  <c r="BB174" i="75"/>
  <c r="C168" i="84" s="1"/>
  <c r="F168" i="84" s="1"/>
  <c r="J149" i="75"/>
  <c r="L149" i="75" s="1"/>
  <c r="J119" i="75"/>
  <c r="L119" i="75" s="1"/>
  <c r="J115" i="75"/>
  <c r="L115" i="75" s="1"/>
  <c r="J111" i="75"/>
  <c r="L111" i="75" s="1"/>
  <c r="AQ17" i="75"/>
  <c r="E18" i="5" s="1"/>
  <c r="AH52" i="3"/>
  <c r="AI52" i="3" s="1"/>
  <c r="U53" i="5" s="1"/>
  <c r="AH48" i="3"/>
  <c r="W48" i="3"/>
  <c r="R49" i="5" s="1"/>
  <c r="AH43" i="3"/>
  <c r="AI43" i="3" s="1"/>
  <c r="U44" i="5" s="1"/>
  <c r="H37" i="3"/>
  <c r="N38" i="5" s="1"/>
  <c r="H20" i="3"/>
  <c r="N21" i="5" s="1"/>
  <c r="Z5" i="3"/>
  <c r="S6" i="5" s="1"/>
  <c r="M4" i="3"/>
  <c r="O5" i="5" s="1"/>
  <c r="J167" i="75"/>
  <c r="L167" i="75" s="1"/>
  <c r="AM157" i="75"/>
  <c r="J147" i="75"/>
  <c r="L147" i="75" s="1"/>
  <c r="J145" i="75"/>
  <c r="L145" i="75" s="1"/>
  <c r="AQ7" i="75"/>
  <c r="E8" i="5" s="1"/>
  <c r="E107" i="75"/>
  <c r="J100" i="75"/>
  <c r="L100" i="75" s="1"/>
  <c r="AM94" i="75"/>
  <c r="J81" i="75"/>
  <c r="L81" i="75" s="1"/>
  <c r="J75" i="75"/>
  <c r="L75" i="75" s="1"/>
  <c r="J73" i="75"/>
  <c r="L73" i="75" s="1"/>
  <c r="J58" i="75"/>
  <c r="L58" i="75" s="1"/>
  <c r="J53" i="75"/>
  <c r="L53" i="75" s="1"/>
  <c r="J44" i="75"/>
  <c r="L44" i="75" s="1"/>
  <c r="J43" i="75"/>
  <c r="L43" i="75" s="1"/>
  <c r="BB31" i="75"/>
  <c r="AM24" i="75"/>
  <c r="J22" i="75"/>
  <c r="L22" i="75" s="1"/>
  <c r="J21" i="75"/>
  <c r="L21" i="75" s="1"/>
  <c r="BB15" i="75"/>
  <c r="J6" i="75"/>
  <c r="L6" i="75" s="1"/>
  <c r="J36" i="75"/>
  <c r="L36" i="75" s="1"/>
  <c r="AM32" i="75"/>
  <c r="BB104" i="75"/>
  <c r="BB101" i="75"/>
  <c r="C104" i="84" s="1"/>
  <c r="F104" i="84" s="1"/>
  <c r="AM96" i="75"/>
  <c r="AM87" i="75"/>
  <c r="BB66" i="75"/>
  <c r="C64" i="84" s="1"/>
  <c r="F64" i="84" s="1"/>
  <c r="AM66" i="75"/>
  <c r="BB65" i="75"/>
  <c r="BB61" i="75"/>
  <c r="J51" i="75"/>
  <c r="L51" i="75" s="1"/>
  <c r="J46" i="75"/>
  <c r="L46" i="75" s="1"/>
  <c r="E39" i="75"/>
  <c r="E20" i="75"/>
  <c r="J14" i="75"/>
  <c r="L14" i="75" s="1"/>
  <c r="J8" i="75"/>
  <c r="L8" i="75" s="1"/>
  <c r="J101" i="75"/>
  <c r="L101" i="75" s="1"/>
  <c r="J97" i="75"/>
  <c r="L97" i="75" s="1"/>
  <c r="J94" i="75"/>
  <c r="L94" i="75" s="1"/>
  <c r="J90" i="75"/>
  <c r="L90" i="75" s="1"/>
  <c r="J89" i="75"/>
  <c r="L89" i="75" s="1"/>
  <c r="E71" i="75"/>
  <c r="J66" i="75"/>
  <c r="L66" i="75" s="1"/>
  <c r="J35" i="75"/>
  <c r="L35" i="75" s="1"/>
  <c r="J27" i="75"/>
  <c r="L27" i="75" s="1"/>
  <c r="J4" i="75"/>
  <c r="L4" i="75" s="1"/>
  <c r="J84" i="75"/>
  <c r="L84" i="75" s="1"/>
  <c r="BB81" i="75"/>
  <c r="C79" i="84" s="1"/>
  <c r="F79" i="84" s="1"/>
  <c r="J30" i="75"/>
  <c r="L30" i="75" s="1"/>
  <c r="J82" i="75"/>
  <c r="L82" i="75" s="1"/>
  <c r="AM75" i="75"/>
  <c r="BB52" i="75"/>
  <c r="BB23" i="75"/>
  <c r="C20" i="84" s="1"/>
  <c r="F20" i="84" s="1"/>
  <c r="BB18" i="75"/>
  <c r="J17" i="75"/>
  <c r="L17" i="75" s="1"/>
  <c r="E16" i="75"/>
  <c r="BB14" i="75"/>
  <c r="C18" i="84" s="1"/>
  <c r="F18" i="84" s="1"/>
  <c r="H64" i="3"/>
  <c r="N65" i="5" s="1"/>
  <c r="H154" i="3"/>
  <c r="N155" i="5" s="1"/>
  <c r="H129" i="3"/>
  <c r="N130" i="5" s="1"/>
  <c r="H114" i="3"/>
  <c r="N115" i="5" s="1"/>
  <c r="H50" i="3"/>
  <c r="N51" i="5" s="1"/>
  <c r="H39" i="3"/>
  <c r="N40" i="5" s="1"/>
  <c r="H35" i="3"/>
  <c r="N36" i="5" s="1"/>
  <c r="H124" i="3"/>
  <c r="N125" i="5" s="1"/>
  <c r="H117" i="3"/>
  <c r="N118" i="5" s="1"/>
  <c r="H12" i="3"/>
  <c r="N13" i="5" s="1"/>
  <c r="E73" i="3"/>
  <c r="M74" i="5" s="1"/>
  <c r="E40" i="3"/>
  <c r="M41" i="5" s="1"/>
  <c r="E176" i="3"/>
  <c r="M177" i="5" s="1"/>
  <c r="E131" i="3"/>
  <c r="E109" i="3"/>
  <c r="M110" i="5" s="1"/>
  <c r="E50" i="3"/>
  <c r="M51" i="5" s="1"/>
  <c r="E184" i="3"/>
  <c r="M185" i="5" s="1"/>
  <c r="E37" i="3"/>
  <c r="M38" i="5" s="1"/>
  <c r="E51" i="3"/>
  <c r="M52" i="5" s="1"/>
  <c r="E12" i="3"/>
  <c r="M13" i="5" s="1"/>
  <c r="E192" i="3"/>
  <c r="M193" i="5" s="1"/>
  <c r="E139" i="3"/>
  <c r="M140" i="5" s="1"/>
  <c r="E58" i="3"/>
  <c r="M59" i="5" s="1"/>
  <c r="E41" i="3"/>
  <c r="M42" i="5" s="1"/>
  <c r="E127" i="3"/>
  <c r="E91" i="3"/>
  <c r="M92" i="5" s="1"/>
  <c r="E19" i="3"/>
  <c r="E170" i="3"/>
  <c r="M171" i="5" s="1"/>
  <c r="E90" i="3"/>
  <c r="M91" i="5" s="1"/>
  <c r="E5" i="3"/>
  <c r="M6" i="5" s="1"/>
  <c r="E191" i="3"/>
  <c r="M192" i="5" s="1"/>
  <c r="E160" i="3"/>
  <c r="M161" i="5" s="1"/>
  <c r="E87" i="3"/>
  <c r="M88" i="5" s="1"/>
  <c r="E66" i="3"/>
  <c r="M67" i="5" s="1"/>
  <c r="E181" i="3"/>
  <c r="M182" i="5" s="1"/>
  <c r="E98" i="3"/>
  <c r="M99" i="5" s="1"/>
  <c r="E89" i="3"/>
  <c r="M90" i="5" s="1"/>
  <c r="E123" i="3"/>
  <c r="M124" i="5" s="1"/>
  <c r="Z158" i="3"/>
  <c r="S159" i="5" s="1"/>
  <c r="Z150" i="3"/>
  <c r="S151" i="5" s="1"/>
  <c r="Z124" i="3"/>
  <c r="S125" i="5" s="1"/>
  <c r="Z89" i="3"/>
  <c r="S90" i="5" s="1"/>
  <c r="Z78" i="3"/>
  <c r="S79" i="5" s="1"/>
  <c r="Z70" i="3"/>
  <c r="S71" i="5" s="1"/>
  <c r="Z46" i="3"/>
  <c r="S47" i="5" s="1"/>
  <c r="Z140" i="3"/>
  <c r="S141" i="5" s="1"/>
  <c r="Z123" i="3"/>
  <c r="S124" i="5" s="1"/>
  <c r="Z116" i="3"/>
  <c r="S117" i="5" s="1"/>
  <c r="Z88" i="3"/>
  <c r="S89" i="5" s="1"/>
  <c r="Z80" i="3"/>
  <c r="S81" i="5" s="1"/>
  <c r="Z69" i="3"/>
  <c r="S70" i="5" s="1"/>
  <c r="Z52" i="3"/>
  <c r="S53" i="5" s="1"/>
  <c r="Z37" i="3"/>
  <c r="S38" i="5" s="1"/>
  <c r="Z6" i="3"/>
  <c r="S7" i="5" s="1"/>
  <c r="Z115" i="3"/>
  <c r="S116" i="5" s="1"/>
  <c r="Z62" i="3"/>
  <c r="S63" i="5" s="1"/>
  <c r="Z41" i="3"/>
  <c r="S42" i="5" s="1"/>
  <c r="Z166" i="3"/>
  <c r="S167" i="5" s="1"/>
  <c r="Z114" i="3"/>
  <c r="S115" i="5" s="1"/>
  <c r="Z102" i="3"/>
  <c r="S103" i="5" s="1"/>
  <c r="Z24" i="3"/>
  <c r="S25" i="5" s="1"/>
  <c r="Z32" i="3"/>
  <c r="S33" i="5" s="1"/>
  <c r="Z16" i="3"/>
  <c r="S17" i="5" s="1"/>
  <c r="M105" i="3"/>
  <c r="O106" i="5" s="1"/>
  <c r="W142" i="3"/>
  <c r="R143" i="5" s="1"/>
  <c r="W119" i="3"/>
  <c r="R120" i="5" s="1"/>
  <c r="W115" i="3"/>
  <c r="R116" i="5" s="1"/>
  <c r="W81" i="3"/>
  <c r="W128" i="3"/>
  <c r="R129" i="5" s="1"/>
  <c r="W9" i="3"/>
  <c r="R10" i="5" s="1"/>
  <c r="W147" i="3"/>
  <c r="R148" i="5" s="1"/>
  <c r="W139" i="3"/>
  <c r="W30" i="3"/>
  <c r="R31" i="5" s="1"/>
  <c r="W14" i="3"/>
  <c r="R15" i="5" s="1"/>
  <c r="W146" i="3"/>
  <c r="R147" i="5" s="1"/>
  <c r="W141" i="3"/>
  <c r="W36" i="3"/>
  <c r="R37" i="5" s="1"/>
  <c r="W61" i="3"/>
  <c r="W6" i="3"/>
  <c r="Z103" i="3"/>
  <c r="S104" i="5" s="1"/>
  <c r="Z20" i="3"/>
  <c r="S21" i="5" s="1"/>
  <c r="Z57" i="3"/>
  <c r="S58" i="5" s="1"/>
  <c r="Z60" i="3"/>
  <c r="S61" i="5" s="1"/>
  <c r="Z130" i="3"/>
  <c r="S131" i="5" s="1"/>
  <c r="Z77" i="3"/>
  <c r="S78" i="5" s="1"/>
  <c r="Z93" i="3"/>
  <c r="S94" i="5" s="1"/>
  <c r="Z71" i="3"/>
  <c r="S72" i="5" s="1"/>
  <c r="Z61" i="3"/>
  <c r="S62" i="5" s="1"/>
  <c r="Z73" i="3"/>
  <c r="S74" i="5" s="1"/>
  <c r="W58" i="3"/>
  <c r="R59" i="5" s="1"/>
  <c r="W29" i="3"/>
  <c r="W92" i="3"/>
  <c r="W25" i="3"/>
  <c r="R26" i="5" s="1"/>
  <c r="W182" i="3"/>
  <c r="R183" i="5" s="1"/>
  <c r="W5" i="3"/>
  <c r="G168" i="4"/>
  <c r="Z169" i="5" s="1"/>
  <c r="G39" i="4"/>
  <c r="Z40" i="5" s="1"/>
  <c r="G124" i="4"/>
  <c r="G160" i="4"/>
  <c r="Z161" i="5" s="1"/>
  <c r="G141" i="4"/>
  <c r="Z142" i="5" s="1"/>
  <c r="G33" i="4"/>
  <c r="Z34" i="5" s="1"/>
  <c r="G132" i="4"/>
  <c r="Z133" i="5" s="1"/>
  <c r="G91" i="4"/>
  <c r="Z92" i="5" s="1"/>
  <c r="G84" i="4"/>
  <c r="Z85" i="5" s="1"/>
  <c r="G74" i="4"/>
  <c r="Z75" i="5" s="1"/>
  <c r="G108" i="4"/>
  <c r="G37" i="4"/>
  <c r="Z38" i="5" s="1"/>
  <c r="G5" i="4"/>
  <c r="Z6" i="5" s="1"/>
  <c r="G173" i="4"/>
  <c r="H173" i="4" s="1"/>
  <c r="AA174" i="5" s="1"/>
  <c r="G157" i="4"/>
  <c r="H157" i="4" s="1"/>
  <c r="AA158" i="5" s="1"/>
  <c r="G138" i="4"/>
  <c r="Z139" i="5" s="1"/>
  <c r="G121" i="4"/>
  <c r="Z122" i="5" s="1"/>
  <c r="G105" i="4"/>
  <c r="G43" i="4"/>
  <c r="Z44" i="5" s="1"/>
  <c r="G152" i="4"/>
  <c r="G149" i="4"/>
  <c r="H149" i="4" s="1"/>
  <c r="AA150" i="5" s="1"/>
  <c r="G82" i="4"/>
  <c r="Z83" i="5" s="1"/>
  <c r="G129" i="4"/>
  <c r="Z130" i="5" s="1"/>
  <c r="G122" i="4"/>
  <c r="Z123" i="5" s="1"/>
  <c r="G76" i="4"/>
  <c r="Z77" i="5" s="1"/>
  <c r="G79" i="4"/>
  <c r="G153" i="4"/>
  <c r="Z154" i="5" s="1"/>
  <c r="G140" i="4"/>
  <c r="Z141" i="5" s="1"/>
  <c r="G130" i="4"/>
  <c r="G41" i="4"/>
  <c r="BB22" i="75"/>
  <c r="BB11" i="75"/>
  <c r="C10" i="84" s="1"/>
  <c r="F10" i="84" s="1"/>
  <c r="BB68" i="75"/>
  <c r="C70" i="84" s="1"/>
  <c r="F70" i="84" s="1"/>
  <c r="BB62" i="75"/>
  <c r="BB48" i="75"/>
  <c r="C48" i="84" s="1"/>
  <c r="F48" i="84" s="1"/>
  <c r="BB26" i="75"/>
  <c r="C26" i="84" s="1"/>
  <c r="F26" i="84" s="1"/>
  <c r="BB87" i="75"/>
  <c r="C88" i="84" s="1"/>
  <c r="F88" i="84" s="1"/>
  <c r="BB86" i="75"/>
  <c r="BB30" i="75"/>
  <c r="C40" i="84" s="1"/>
  <c r="F40" i="84" s="1"/>
  <c r="BB6" i="75"/>
  <c r="C3" i="84" s="1"/>
  <c r="F3" i="84" s="1"/>
  <c r="BB103" i="75"/>
  <c r="C109" i="84" s="1"/>
  <c r="F109" i="84" s="1"/>
  <c r="BB80" i="75"/>
  <c r="BB130" i="75"/>
  <c r="BB32" i="75"/>
  <c r="C35" i="84" s="1"/>
  <c r="F35" i="84" s="1"/>
  <c r="BB168" i="75"/>
  <c r="C166" i="84" s="1"/>
  <c r="F166" i="84" s="1"/>
  <c r="BB122" i="75"/>
  <c r="J123" i="5" s="1"/>
  <c r="AM123" i="5" s="1"/>
  <c r="BB83" i="75"/>
  <c r="C84" i="84" s="1"/>
  <c r="F84" i="84" s="1"/>
  <c r="BB71" i="75"/>
  <c r="BB158" i="75"/>
  <c r="BB155" i="75"/>
  <c r="BB120" i="75"/>
  <c r="C124" i="84" s="1"/>
  <c r="F124" i="84" s="1"/>
  <c r="BB24" i="75"/>
  <c r="C28" i="84" s="1"/>
  <c r="F28" i="84" s="1"/>
  <c r="BB118" i="75"/>
  <c r="BB159" i="75"/>
  <c r="C190" i="84" s="1"/>
  <c r="F190" i="84" s="1"/>
  <c r="BB110" i="75"/>
  <c r="BB105" i="75"/>
  <c r="C123" i="84" s="1"/>
  <c r="F123" i="84" s="1"/>
  <c r="BB88" i="75"/>
  <c r="BB73" i="75"/>
  <c r="C75" i="84" s="1"/>
  <c r="F75" i="84" s="1"/>
  <c r="BB53" i="75"/>
  <c r="BB46" i="75"/>
  <c r="C43" i="84" s="1"/>
  <c r="F43" i="84" s="1"/>
  <c r="BB41" i="75"/>
  <c r="C36" i="84" s="1"/>
  <c r="F36" i="84" s="1"/>
  <c r="BB182" i="75"/>
  <c r="Y121" i="5"/>
  <c r="Y180" i="5"/>
  <c r="Y129" i="5"/>
  <c r="Y111" i="5"/>
  <c r="Y13" i="5"/>
  <c r="R190" i="4"/>
  <c r="AC191" i="5" s="1"/>
  <c r="R182" i="4"/>
  <c r="AC183" i="5" s="1"/>
  <c r="M177" i="4"/>
  <c r="AB178" i="5" s="1"/>
  <c r="G174" i="4"/>
  <c r="Z175" i="5" s="1"/>
  <c r="R173" i="4"/>
  <c r="AC174" i="5" s="1"/>
  <c r="R171" i="4"/>
  <c r="AC172" i="5" s="1"/>
  <c r="G156" i="4"/>
  <c r="Z157" i="5" s="1"/>
  <c r="Y146" i="5"/>
  <c r="R137" i="4"/>
  <c r="G87" i="4"/>
  <c r="Z88" i="5" s="1"/>
  <c r="R79" i="4"/>
  <c r="Q186" i="3"/>
  <c r="R186" i="3" s="1"/>
  <c r="E161" i="3"/>
  <c r="M162" i="5" s="1"/>
  <c r="R145" i="4"/>
  <c r="AC146" i="5" s="1"/>
  <c r="Y139" i="5"/>
  <c r="Y123" i="5"/>
  <c r="Y122" i="5"/>
  <c r="R96" i="4"/>
  <c r="AC97" i="5" s="1"/>
  <c r="R87" i="4"/>
  <c r="AC88" i="5" s="1"/>
  <c r="Y81" i="5"/>
  <c r="M67" i="4"/>
  <c r="R40" i="4"/>
  <c r="AC41" i="5" s="1"/>
  <c r="W148" i="3"/>
  <c r="R149" i="5" s="1"/>
  <c r="Y188" i="5"/>
  <c r="R179" i="4"/>
  <c r="AC180" i="5" s="1"/>
  <c r="Y175" i="5"/>
  <c r="M192" i="4"/>
  <c r="AB193" i="5" s="1"/>
  <c r="G183" i="4"/>
  <c r="Z184" i="5" s="1"/>
  <c r="Y183" i="5"/>
  <c r="G118" i="4"/>
  <c r="Z119" i="5" s="1"/>
  <c r="R104" i="4"/>
  <c r="AC105" i="5" s="1"/>
  <c r="R76" i="4"/>
  <c r="AC77" i="5" s="1"/>
  <c r="Y29" i="5"/>
  <c r="Y19" i="5"/>
  <c r="G17" i="4"/>
  <c r="Y11" i="5"/>
  <c r="Q137" i="3"/>
  <c r="R137" i="3" s="1"/>
  <c r="E133" i="3"/>
  <c r="M134" i="5" s="1"/>
  <c r="Y191" i="5"/>
  <c r="R167" i="4"/>
  <c r="AC168" i="5" s="1"/>
  <c r="Y167" i="5"/>
  <c r="R151" i="4"/>
  <c r="AC152" i="5" s="1"/>
  <c r="M141" i="4"/>
  <c r="AB142" i="5" s="1"/>
  <c r="M109" i="4"/>
  <c r="AB110" i="5" s="1"/>
  <c r="Y99" i="5"/>
  <c r="Y91" i="5"/>
  <c r="R81" i="4"/>
  <c r="AC82" i="5" s="1"/>
  <c r="Y7" i="5"/>
  <c r="P191" i="3"/>
  <c r="S191" i="3" s="1"/>
  <c r="Q192" i="5" s="1"/>
  <c r="P161" i="3"/>
  <c r="Q161" i="3"/>
  <c r="R161" i="3" s="1"/>
  <c r="Y151" i="5"/>
  <c r="Y148" i="5"/>
  <c r="Y115" i="5"/>
  <c r="Y78" i="5"/>
  <c r="Y30" i="5"/>
  <c r="M175" i="4"/>
  <c r="AB176" i="5" s="1"/>
  <c r="Y154" i="5"/>
  <c r="M191" i="4"/>
  <c r="AB192" i="5" s="1"/>
  <c r="M181" i="4"/>
  <c r="AB182" i="5" s="1"/>
  <c r="Y177" i="5"/>
  <c r="G171" i="4"/>
  <c r="Z172" i="5" s="1"/>
  <c r="Y169" i="5"/>
  <c r="M112" i="4"/>
  <c r="AB113" i="5" s="1"/>
  <c r="M110" i="4"/>
  <c r="AB111" i="5" s="1"/>
  <c r="M103" i="4"/>
  <c r="AB104" i="5" s="1"/>
  <c r="Y67" i="5"/>
  <c r="G63" i="4"/>
  <c r="Z64" i="5" s="1"/>
  <c r="Y21" i="5"/>
  <c r="W156" i="3"/>
  <c r="R157" i="5" s="1"/>
  <c r="Q147" i="3"/>
  <c r="R147" i="3" s="1"/>
  <c r="P147" i="3"/>
  <c r="AI41" i="3"/>
  <c r="U42" i="5" s="1"/>
  <c r="Y172" i="5"/>
  <c r="Y130" i="5"/>
  <c r="R193" i="4"/>
  <c r="AC194" i="5" s="1"/>
  <c r="M189" i="4"/>
  <c r="AB190" i="5" s="1"/>
  <c r="G179" i="4"/>
  <c r="Z180" i="5" s="1"/>
  <c r="M125" i="4"/>
  <c r="AB126" i="5" s="1"/>
  <c r="M122" i="4"/>
  <c r="AB123" i="5" s="1"/>
  <c r="Y79" i="5"/>
  <c r="M64" i="4"/>
  <c r="AB65" i="5" s="1"/>
  <c r="Y27" i="5"/>
  <c r="Y107" i="5"/>
  <c r="G98" i="4"/>
  <c r="Z99" i="5" s="1"/>
  <c r="Y96" i="5"/>
  <c r="G93" i="4"/>
  <c r="Z94" i="5" s="1"/>
  <c r="M89" i="4"/>
  <c r="AB90" i="5" s="1"/>
  <c r="G80" i="4"/>
  <c r="Z81" i="5" s="1"/>
  <c r="R78" i="4"/>
  <c r="AC79" i="5" s="1"/>
  <c r="Y75" i="5"/>
  <c r="R37" i="4"/>
  <c r="AC38" i="5" s="1"/>
  <c r="G35" i="4"/>
  <c r="Z36" i="5" s="1"/>
  <c r="G14" i="4"/>
  <c r="H14" i="4" s="1"/>
  <c r="AA15" i="5" s="1"/>
  <c r="AH185" i="3"/>
  <c r="AH182" i="3"/>
  <c r="AI182" i="3" s="1"/>
  <c r="U183" i="5" s="1"/>
  <c r="AH178" i="3"/>
  <c r="AI178" i="3" s="1"/>
  <c r="U179" i="5" s="1"/>
  <c r="AH176" i="3"/>
  <c r="W168" i="3"/>
  <c r="AI163" i="3"/>
  <c r="U164" i="5" s="1"/>
  <c r="AH156" i="3"/>
  <c r="AI156" i="3" s="1"/>
  <c r="U157" i="5" s="1"/>
  <c r="AH149" i="3"/>
  <c r="AI149" i="3" s="1"/>
  <c r="U150" i="5" s="1"/>
  <c r="Z144" i="3"/>
  <c r="S145" i="5" s="1"/>
  <c r="AH136" i="3"/>
  <c r="AI136" i="3" s="1"/>
  <c r="U137" i="5" s="1"/>
  <c r="AH112" i="3"/>
  <c r="AI112" i="3" s="1"/>
  <c r="U113" i="5" s="1"/>
  <c r="E101" i="3"/>
  <c r="AI99" i="3"/>
  <c r="U100" i="5" s="1"/>
  <c r="P91" i="3"/>
  <c r="Q91" i="3"/>
  <c r="R91" i="3" s="1"/>
  <c r="Q86" i="3"/>
  <c r="R86" i="3" s="1"/>
  <c r="Q81" i="3"/>
  <c r="R81" i="3" s="1"/>
  <c r="P81" i="3"/>
  <c r="H77" i="3"/>
  <c r="N78" i="5" s="1"/>
  <c r="M76" i="3"/>
  <c r="O77" i="5" s="1"/>
  <c r="Q73" i="3"/>
  <c r="R73" i="3" s="1"/>
  <c r="P33" i="3"/>
  <c r="Q33" i="3"/>
  <c r="R33" i="3" s="1"/>
  <c r="W136" i="3"/>
  <c r="W132" i="3"/>
  <c r="R133" i="5" s="1"/>
  <c r="W116" i="3"/>
  <c r="R117" i="5" s="1"/>
  <c r="W104" i="3"/>
  <c r="R38" i="4"/>
  <c r="AC39" i="5" s="1"/>
  <c r="Y38" i="5"/>
  <c r="G32" i="4"/>
  <c r="G13" i="4"/>
  <c r="Z14" i="5" s="1"/>
  <c r="AH186" i="3"/>
  <c r="AI186" i="3" s="1"/>
  <c r="U187" i="5" s="1"/>
  <c r="W166" i="3"/>
  <c r="R167" i="5" s="1"/>
  <c r="Z122" i="3"/>
  <c r="S123" i="5" s="1"/>
  <c r="AH120" i="3"/>
  <c r="AI120" i="3" s="1"/>
  <c r="U121" i="5" s="1"/>
  <c r="Q57" i="3"/>
  <c r="R57" i="3" s="1"/>
  <c r="S57" i="3" s="1"/>
  <c r="Q58" i="5" s="1"/>
  <c r="Y71" i="5"/>
  <c r="H65" i="4"/>
  <c r="AA66" i="5" s="1"/>
  <c r="Y64" i="5"/>
  <c r="Y59" i="5"/>
  <c r="R49" i="4"/>
  <c r="AC50" i="5" s="1"/>
  <c r="Y46" i="5"/>
  <c r="R43" i="4"/>
  <c r="AC44" i="5" s="1"/>
  <c r="Y44" i="5"/>
  <c r="Y43" i="5"/>
  <c r="G30" i="4"/>
  <c r="H30" i="4" s="1"/>
  <c r="AA31" i="5" s="1"/>
  <c r="M25" i="4"/>
  <c r="AB26" i="5" s="1"/>
  <c r="M20" i="4"/>
  <c r="AB21" i="5" s="1"/>
  <c r="R16" i="4"/>
  <c r="AC17" i="5" s="1"/>
  <c r="Y16" i="5"/>
  <c r="R7" i="4"/>
  <c r="AC8" i="5" s="1"/>
  <c r="AH192" i="3"/>
  <c r="AH174" i="3"/>
  <c r="AI174" i="3" s="1"/>
  <c r="U175" i="5" s="1"/>
  <c r="M162" i="3"/>
  <c r="O163" i="5" s="1"/>
  <c r="AH161" i="3"/>
  <c r="H159" i="3"/>
  <c r="N160" i="5" s="1"/>
  <c r="AH154" i="3"/>
  <c r="AH133" i="3"/>
  <c r="AI133" i="3" s="1"/>
  <c r="M125" i="3"/>
  <c r="O126" i="5" s="1"/>
  <c r="AH124" i="3"/>
  <c r="AI124" i="3" s="1"/>
  <c r="U125" i="5" s="1"/>
  <c r="Z107" i="3"/>
  <c r="S108" i="5" s="1"/>
  <c r="W97" i="3"/>
  <c r="R98" i="5" s="1"/>
  <c r="Z96" i="3"/>
  <c r="S97" i="5" s="1"/>
  <c r="H71" i="3"/>
  <c r="N72" i="5" s="1"/>
  <c r="Q59" i="3"/>
  <c r="R59" i="3" s="1"/>
  <c r="P59" i="3"/>
  <c r="R126" i="4"/>
  <c r="AC127" i="5" s="1"/>
  <c r="M108" i="4"/>
  <c r="AB109" i="5" s="1"/>
  <c r="Y88" i="5"/>
  <c r="Y83" i="5"/>
  <c r="R71" i="4"/>
  <c r="R70" i="4"/>
  <c r="AC71" i="5" s="1"/>
  <c r="G61" i="4"/>
  <c r="G60" i="4"/>
  <c r="Z61" i="5" s="1"/>
  <c r="R59" i="4"/>
  <c r="AC60" i="5" s="1"/>
  <c r="Y60" i="5"/>
  <c r="Y56" i="5"/>
  <c r="G29" i="4"/>
  <c r="Z30" i="5" s="1"/>
  <c r="H167" i="3"/>
  <c r="N168" i="5" s="1"/>
  <c r="AH155" i="3"/>
  <c r="AI155" i="3" s="1"/>
  <c r="U156" i="5" s="1"/>
  <c r="Z139" i="3"/>
  <c r="S140" i="5" s="1"/>
  <c r="E117" i="3"/>
  <c r="M118" i="5" s="1"/>
  <c r="Z110" i="3"/>
  <c r="S111" i="5" s="1"/>
  <c r="AH102" i="3"/>
  <c r="Q97" i="3"/>
  <c r="R97" i="3" s="1"/>
  <c r="P97" i="3"/>
  <c r="W82" i="3"/>
  <c r="R83" i="5" s="1"/>
  <c r="Z81" i="3"/>
  <c r="S82" i="5" s="1"/>
  <c r="P61" i="3"/>
  <c r="Q61" i="3"/>
  <c r="R61" i="3" s="1"/>
  <c r="Y120" i="5"/>
  <c r="G73" i="4"/>
  <c r="Z74" i="5" s="1"/>
  <c r="Y68" i="5"/>
  <c r="R60" i="4"/>
  <c r="Y57" i="5"/>
  <c r="R51" i="4"/>
  <c r="AC52" i="5" s="1"/>
  <c r="M45" i="4"/>
  <c r="AB46" i="5" s="1"/>
  <c r="AH184" i="3"/>
  <c r="AH177" i="3"/>
  <c r="AH170" i="3"/>
  <c r="AI170" i="3" s="1"/>
  <c r="U171" i="5" s="1"/>
  <c r="Z168" i="3"/>
  <c r="S169" i="5" s="1"/>
  <c r="E154" i="3"/>
  <c r="Q119" i="3"/>
  <c r="R119" i="3" s="1"/>
  <c r="Q117" i="3"/>
  <c r="R117" i="3" s="1"/>
  <c r="W114" i="3"/>
  <c r="R115" i="5" s="1"/>
  <c r="H110" i="3"/>
  <c r="N111" i="5" s="1"/>
  <c r="W102" i="3"/>
  <c r="R103" i="5" s="1"/>
  <c r="AH67" i="3"/>
  <c r="AI67" i="3" s="1"/>
  <c r="U68" i="5" s="1"/>
  <c r="P47" i="3"/>
  <c r="Q47" i="3"/>
  <c r="R47" i="3" s="1"/>
  <c r="M100" i="4"/>
  <c r="AB101" i="5" s="1"/>
  <c r="M51" i="4"/>
  <c r="AB52" i="5" s="1"/>
  <c r="R18" i="4"/>
  <c r="AC19" i="5" s="1"/>
  <c r="M17" i="4"/>
  <c r="AB18" i="5" s="1"/>
  <c r="Y8" i="5"/>
  <c r="E179" i="3"/>
  <c r="M180" i="5" s="1"/>
  <c r="W162" i="3"/>
  <c r="H146" i="3"/>
  <c r="N147" i="5" s="1"/>
  <c r="AI139" i="3"/>
  <c r="U140" i="5" s="1"/>
  <c r="W134" i="3"/>
  <c r="R135" i="5" s="1"/>
  <c r="E102" i="3"/>
  <c r="M103" i="5" s="1"/>
  <c r="H101" i="3"/>
  <c r="N102" i="5" s="1"/>
  <c r="Z95" i="3"/>
  <c r="S96" i="5" s="1"/>
  <c r="W66" i="3"/>
  <c r="R67" i="5" s="1"/>
  <c r="W88" i="3"/>
  <c r="R89" i="5" s="1"/>
  <c r="W74" i="3"/>
  <c r="Q69" i="3"/>
  <c r="R69" i="3" s="1"/>
  <c r="S69" i="3" s="1"/>
  <c r="AH66" i="3"/>
  <c r="AI66" i="3" s="1"/>
  <c r="U67" i="5" s="1"/>
  <c r="AH63" i="3"/>
  <c r="AI63" i="3" s="1"/>
  <c r="U64" i="5" s="1"/>
  <c r="W44" i="3"/>
  <c r="R45" i="5" s="1"/>
  <c r="Z40" i="3"/>
  <c r="S41" i="5" s="1"/>
  <c r="H40" i="3"/>
  <c r="Q39" i="3"/>
  <c r="R39" i="3" s="1"/>
  <c r="S39" i="3" s="1"/>
  <c r="Q40" i="5" s="1"/>
  <c r="Q37" i="3"/>
  <c r="R37" i="3" s="1"/>
  <c r="S37" i="3" s="1"/>
  <c r="Q38" i="5" s="1"/>
  <c r="Z28" i="3"/>
  <c r="S29" i="5" s="1"/>
  <c r="H24" i="3"/>
  <c r="N25" i="5" s="1"/>
  <c r="Z22" i="3"/>
  <c r="S23" i="5" s="1"/>
  <c r="Z17" i="3"/>
  <c r="S18" i="5" s="1"/>
  <c r="H13" i="3"/>
  <c r="N14" i="5" s="1"/>
  <c r="H5" i="3"/>
  <c r="N6" i="5" s="1"/>
  <c r="J189" i="75"/>
  <c r="L189" i="75" s="1"/>
  <c r="AM179" i="75"/>
  <c r="J179" i="75"/>
  <c r="L179" i="75" s="1"/>
  <c r="AQ169" i="75"/>
  <c r="E170" i="5" s="1"/>
  <c r="J169" i="75"/>
  <c r="L169" i="75" s="1"/>
  <c r="AM147" i="75"/>
  <c r="AQ100" i="75"/>
  <c r="E101" i="5" s="1"/>
  <c r="W49" i="3"/>
  <c r="R50" i="5" s="1"/>
  <c r="W28" i="3"/>
  <c r="R29" i="5" s="1"/>
  <c r="Q15" i="3"/>
  <c r="R15" i="3" s="1"/>
  <c r="Q14" i="3"/>
  <c r="R14" i="3" s="1"/>
  <c r="S14" i="3" s="1"/>
  <c r="Q15" i="5" s="1"/>
  <c r="Q6" i="3"/>
  <c r="R6" i="3" s="1"/>
  <c r="J158" i="75"/>
  <c r="L158" i="75" s="1"/>
  <c r="AH92" i="3"/>
  <c r="AI92" i="3" s="1"/>
  <c r="U93" i="5" s="1"/>
  <c r="W89" i="3"/>
  <c r="R90" i="5" s="1"/>
  <c r="W56" i="3"/>
  <c r="R57" i="5" s="1"/>
  <c r="W50" i="3"/>
  <c r="H32" i="3"/>
  <c r="N33" i="5" s="1"/>
  <c r="AH29" i="3"/>
  <c r="AI29" i="3" s="1"/>
  <c r="U30" i="5" s="1"/>
  <c r="H28" i="3"/>
  <c r="N29" i="5" s="1"/>
  <c r="H9" i="3"/>
  <c r="N10" i="5" s="1"/>
  <c r="BB184" i="75"/>
  <c r="C62" i="84" s="1"/>
  <c r="F62" i="84" s="1"/>
  <c r="J184" i="75"/>
  <c r="L184" i="75" s="1"/>
  <c r="BB176" i="75"/>
  <c r="J175" i="75"/>
  <c r="L175" i="75" s="1"/>
  <c r="J168" i="75"/>
  <c r="L168" i="75" s="1"/>
  <c r="BB165" i="75"/>
  <c r="C164" i="84" s="1"/>
  <c r="F164" i="84" s="1"/>
  <c r="BB162" i="75"/>
  <c r="C102" i="84" s="1"/>
  <c r="F102" i="84" s="1"/>
  <c r="AM152" i="75"/>
  <c r="BB151" i="75"/>
  <c r="Z87" i="3"/>
  <c r="S88" i="5" s="1"/>
  <c r="Z85" i="3"/>
  <c r="S86" i="5" s="1"/>
  <c r="H80" i="3"/>
  <c r="N81" i="5" s="1"/>
  <c r="P67" i="3"/>
  <c r="S67" i="3" s="1"/>
  <c r="Q68" i="5" s="1"/>
  <c r="Q58" i="3"/>
  <c r="R58" i="3" s="1"/>
  <c r="E49" i="3"/>
  <c r="M50" i="5" s="1"/>
  <c r="Z44" i="3"/>
  <c r="S45" i="5" s="1"/>
  <c r="W41" i="3"/>
  <c r="R42" i="5" s="1"/>
  <c r="E34" i="3"/>
  <c r="M35" i="5" s="1"/>
  <c r="AH32" i="3"/>
  <c r="AI32" i="3" s="1"/>
  <c r="U33" i="5" s="1"/>
  <c r="AH30" i="3"/>
  <c r="AI30" i="3" s="1"/>
  <c r="U31" i="5" s="1"/>
  <c r="Z25" i="3"/>
  <c r="S26" i="5" s="1"/>
  <c r="W20" i="3"/>
  <c r="R21" i="5" s="1"/>
  <c r="AH14" i="3"/>
  <c r="AI14" i="3" s="1"/>
  <c r="U15" i="5" s="1"/>
  <c r="Z12" i="3"/>
  <c r="S13" i="5" s="1"/>
  <c r="Z4" i="3"/>
  <c r="S5" i="5" s="1"/>
  <c r="BB192" i="75"/>
  <c r="C191" i="84" s="1"/>
  <c r="F191" i="84" s="1"/>
  <c r="BB185" i="75"/>
  <c r="AM182" i="75"/>
  <c r="J174" i="75"/>
  <c r="L174" i="75" s="1"/>
  <c r="AQ166" i="75"/>
  <c r="E167" i="5" s="1"/>
  <c r="J164" i="75"/>
  <c r="L164" i="75" s="1"/>
  <c r="J157" i="75"/>
  <c r="L157" i="75" s="1"/>
  <c r="AM149" i="75"/>
  <c r="BB127" i="75"/>
  <c r="E64" i="3"/>
  <c r="M65" i="5" s="1"/>
  <c r="Z53" i="3"/>
  <c r="S54" i="5" s="1"/>
  <c r="Z49" i="3"/>
  <c r="S50" i="5" s="1"/>
  <c r="AH35" i="3"/>
  <c r="AI35" i="3" s="1"/>
  <c r="U36" i="5" s="1"/>
  <c r="P22" i="3"/>
  <c r="W12" i="3"/>
  <c r="R13" i="5" s="1"/>
  <c r="Q9" i="3"/>
  <c r="R9" i="3" s="1"/>
  <c r="AM169" i="75"/>
  <c r="AH53" i="3"/>
  <c r="AI53" i="3" s="1"/>
  <c r="U54" i="5" s="1"/>
  <c r="AI39" i="3"/>
  <c r="U40" i="5" s="1"/>
  <c r="E29" i="3"/>
  <c r="M30" i="5" s="1"/>
  <c r="J188" i="75"/>
  <c r="L188" i="75" s="1"/>
  <c r="J186" i="75"/>
  <c r="L186" i="75" s="1"/>
  <c r="AM183" i="75"/>
  <c r="AM174" i="75"/>
  <c r="E144" i="75"/>
  <c r="J140" i="75"/>
  <c r="L140" i="75" s="1"/>
  <c r="BB137" i="75"/>
  <c r="C137" i="84" s="1"/>
  <c r="F137" i="84" s="1"/>
  <c r="J136" i="75"/>
  <c r="L136" i="75" s="1"/>
  <c r="J134" i="75"/>
  <c r="L134" i="75" s="1"/>
  <c r="BB129" i="75"/>
  <c r="J121" i="75"/>
  <c r="L121" i="75" s="1"/>
  <c r="E106" i="75"/>
  <c r="J104" i="75"/>
  <c r="L104" i="75" s="1"/>
  <c r="BB100" i="75"/>
  <c r="C101" i="84" s="1"/>
  <c r="F101" i="84" s="1"/>
  <c r="E98" i="75"/>
  <c r="BB93" i="75"/>
  <c r="C90" i="84" s="1"/>
  <c r="F90" i="84" s="1"/>
  <c r="AM78" i="75"/>
  <c r="BB64" i="75"/>
  <c r="C63" i="84" s="1"/>
  <c r="F63" i="84" s="1"/>
  <c r="BB166" i="75"/>
  <c r="C163" i="84" s="1"/>
  <c r="F163" i="84" s="1"/>
  <c r="E164" i="75"/>
  <c r="J163" i="75"/>
  <c r="L163" i="75" s="1"/>
  <c r="J162" i="75"/>
  <c r="L162" i="75" s="1"/>
  <c r="BB157" i="75"/>
  <c r="C153" i="84" s="1"/>
  <c r="F153" i="84" s="1"/>
  <c r="AM156" i="75"/>
  <c r="BB139" i="75"/>
  <c r="BB138" i="75"/>
  <c r="J139" i="5" s="1"/>
  <c r="AM139" i="5" s="1"/>
  <c r="J130" i="75"/>
  <c r="L130" i="75" s="1"/>
  <c r="AQ104" i="75"/>
  <c r="E105" i="5" s="1"/>
  <c r="AQ94" i="75"/>
  <c r="E70" i="75"/>
  <c r="AQ60" i="75"/>
  <c r="E61" i="5" s="1"/>
  <c r="AM26" i="75"/>
  <c r="AM116" i="75"/>
  <c r="J159" i="75"/>
  <c r="L159" i="75" s="1"/>
  <c r="E152" i="75"/>
  <c r="AQ149" i="75"/>
  <c r="J139" i="75"/>
  <c r="L139" i="75" s="1"/>
  <c r="AQ128" i="75"/>
  <c r="E129" i="5" s="1"/>
  <c r="AM118" i="75"/>
  <c r="BB117" i="75"/>
  <c r="C107" i="84" s="1"/>
  <c r="F107" i="84" s="1"/>
  <c r="AM110" i="75"/>
  <c r="E102" i="75"/>
  <c r="AQ101" i="75"/>
  <c r="E102" i="5" s="1"/>
  <c r="BB98" i="75"/>
  <c r="J96" i="75"/>
  <c r="L96" i="75" s="1"/>
  <c r="J93" i="75"/>
  <c r="L93" i="75" s="1"/>
  <c r="BB75" i="75"/>
  <c r="BB58" i="75"/>
  <c r="E24" i="75"/>
  <c r="AQ167" i="75"/>
  <c r="J165" i="75"/>
  <c r="L165" i="75" s="1"/>
  <c r="BB147" i="75"/>
  <c r="C188" i="84" s="1"/>
  <c r="F188" i="84" s="1"/>
  <c r="AM146" i="75"/>
  <c r="BB140" i="75"/>
  <c r="BB136" i="75"/>
  <c r="J132" i="75"/>
  <c r="L132" i="75" s="1"/>
  <c r="J131" i="75"/>
  <c r="L131" i="75" s="1"/>
  <c r="AM123" i="75"/>
  <c r="AM113" i="75"/>
  <c r="BB109" i="75"/>
  <c r="J99" i="75"/>
  <c r="L99" i="75" s="1"/>
  <c r="E91" i="75"/>
  <c r="J56" i="75"/>
  <c r="L56" i="75" s="1"/>
  <c r="AQ145" i="75"/>
  <c r="E146" i="5" s="1"/>
  <c r="BB133" i="75"/>
  <c r="C135" i="84" s="1"/>
  <c r="F135" i="84" s="1"/>
  <c r="BB123" i="75"/>
  <c r="AQ76" i="75"/>
  <c r="E77" i="5" s="1"/>
  <c r="AM73" i="75"/>
  <c r="J73" i="5"/>
  <c r="AM73" i="5" s="1"/>
  <c r="J135" i="75"/>
  <c r="L135" i="75" s="1"/>
  <c r="BB114" i="75"/>
  <c r="C108" i="84" s="1"/>
  <c r="F108" i="84" s="1"/>
  <c r="J77" i="75"/>
  <c r="L77" i="75" s="1"/>
  <c r="J50" i="75"/>
  <c r="L50" i="75" s="1"/>
  <c r="J45" i="75"/>
  <c r="L45" i="75" s="1"/>
  <c r="BB39" i="75"/>
  <c r="AQ30" i="75"/>
  <c r="E31" i="5" s="1"/>
  <c r="AM81" i="75"/>
  <c r="BB77" i="75"/>
  <c r="BC77" i="75" s="1"/>
  <c r="K78" i="5" s="1"/>
  <c r="AM58" i="75"/>
  <c r="J49" i="75"/>
  <c r="L49" i="75" s="1"/>
  <c r="BB42" i="75"/>
  <c r="C41" i="84" s="1"/>
  <c r="F41" i="84" s="1"/>
  <c r="J40" i="75"/>
  <c r="L40" i="75" s="1"/>
  <c r="AQ68" i="75"/>
  <c r="E69" i="5" s="1"/>
  <c r="AQ57" i="75"/>
  <c r="AQ34" i="75"/>
  <c r="E35" i="5" s="1"/>
  <c r="AQ28" i="75"/>
  <c r="BB37" i="75"/>
  <c r="C33" i="84" s="1"/>
  <c r="F33" i="84" s="1"/>
  <c r="AQ20" i="75"/>
  <c r="E21" i="5" s="1"/>
  <c r="AM10" i="75"/>
  <c r="J95" i="75"/>
  <c r="L95" i="75" s="1"/>
  <c r="AM59" i="75"/>
  <c r="J41" i="75"/>
  <c r="L41" i="75" s="1"/>
  <c r="AM35" i="75"/>
  <c r="E13" i="75"/>
  <c r="BB8" i="75"/>
  <c r="AH135" i="3"/>
  <c r="AI135" i="3" s="1"/>
  <c r="U136" i="5" s="1"/>
  <c r="AH95" i="3"/>
  <c r="AH84" i="3"/>
  <c r="AI84" i="3" s="1"/>
  <c r="U85" i="5" s="1"/>
  <c r="AH74" i="3"/>
  <c r="AI74" i="3" s="1"/>
  <c r="U75" i="5" s="1"/>
  <c r="AH164" i="3"/>
  <c r="AI164" i="3" s="1"/>
  <c r="U165" i="5" s="1"/>
  <c r="AH103" i="3"/>
  <c r="AH85" i="3"/>
  <c r="AI85" i="3" s="1"/>
  <c r="U86" i="5" s="1"/>
  <c r="AH83" i="3"/>
  <c r="AI83" i="3" s="1"/>
  <c r="U84" i="5" s="1"/>
  <c r="AH11" i="3"/>
  <c r="AI11" i="3" s="1"/>
  <c r="U12" i="5" s="1"/>
  <c r="AI158" i="3"/>
  <c r="U159" i="5" s="1"/>
  <c r="AI141" i="3"/>
  <c r="U142" i="5" s="1"/>
  <c r="AI180" i="3"/>
  <c r="U181" i="5" s="1"/>
  <c r="AH137" i="3"/>
  <c r="AI137" i="3" s="1"/>
  <c r="U138" i="5" s="1"/>
  <c r="AH76" i="3"/>
  <c r="AI76" i="3" s="1"/>
  <c r="U77" i="5" s="1"/>
  <c r="AH65" i="3"/>
  <c r="AI65" i="3" s="1"/>
  <c r="U66" i="5" s="1"/>
  <c r="AI60" i="3"/>
  <c r="U61" i="5" s="1"/>
  <c r="AH42" i="3"/>
  <c r="AI42" i="3" s="1"/>
  <c r="U43" i="5" s="1"/>
  <c r="AH62" i="3"/>
  <c r="AI62" i="3" s="1"/>
  <c r="U63" i="5" s="1"/>
  <c r="AH17" i="3"/>
  <c r="AI17" i="3" s="1"/>
  <c r="AQ176" i="75"/>
  <c r="J187" i="75"/>
  <c r="L187" i="75" s="1"/>
  <c r="AQ186" i="75"/>
  <c r="E187" i="5" s="1"/>
  <c r="E191" i="75"/>
  <c r="J192" i="75"/>
  <c r="L192" i="75" s="1"/>
  <c r="J190" i="75"/>
  <c r="L190" i="75" s="1"/>
  <c r="AQ192" i="75"/>
  <c r="J152" i="75"/>
  <c r="L152" i="75" s="1"/>
  <c r="J183" i="75"/>
  <c r="L183" i="75" s="1"/>
  <c r="J176" i="75"/>
  <c r="L176" i="75" s="1"/>
  <c r="AM42" i="75"/>
  <c r="J177" i="75"/>
  <c r="L177" i="75" s="1"/>
  <c r="J154" i="75"/>
  <c r="L154" i="75" s="1"/>
  <c r="BB152" i="75"/>
  <c r="C165" i="84" s="1"/>
  <c r="F165" i="84" s="1"/>
  <c r="E150" i="75"/>
  <c r="J172" i="75"/>
  <c r="L172" i="75" s="1"/>
  <c r="E186" i="75"/>
  <c r="E184" i="75"/>
  <c r="E175" i="75"/>
  <c r="E165" i="75"/>
  <c r="J153" i="75"/>
  <c r="L153" i="75" s="1"/>
  <c r="J185" i="75"/>
  <c r="L185" i="75" s="1"/>
  <c r="J171" i="75"/>
  <c r="L171" i="75" s="1"/>
  <c r="E153" i="75"/>
  <c r="E148" i="75"/>
  <c r="J142" i="75"/>
  <c r="L142" i="75" s="1"/>
  <c r="AQ138" i="75"/>
  <c r="E139" i="5" s="1"/>
  <c r="J70" i="75"/>
  <c r="L70" i="75" s="1"/>
  <c r="BB144" i="75"/>
  <c r="C93" i="84" s="1"/>
  <c r="F93" i="84" s="1"/>
  <c r="E126" i="75"/>
  <c r="AM106" i="75"/>
  <c r="J156" i="75"/>
  <c r="L156" i="75" s="1"/>
  <c r="J91" i="75"/>
  <c r="L91" i="75" s="1"/>
  <c r="J87" i="75"/>
  <c r="L87" i="75" s="1"/>
  <c r="AQ151" i="75"/>
  <c r="E152" i="5" s="1"/>
  <c r="J148" i="75"/>
  <c r="L148" i="75" s="1"/>
  <c r="BB160" i="75"/>
  <c r="C158" i="84" s="1"/>
  <c r="F158" i="84" s="1"/>
  <c r="AQ143" i="75"/>
  <c r="E144" i="5" s="1"/>
  <c r="J137" i="75"/>
  <c r="L137" i="75" s="1"/>
  <c r="E120" i="75"/>
  <c r="E135" i="75"/>
  <c r="E121" i="75"/>
  <c r="E108" i="75"/>
  <c r="AM98" i="75"/>
  <c r="BB111" i="75"/>
  <c r="C121" i="84" s="1"/>
  <c r="F121" i="84" s="1"/>
  <c r="BB106" i="75"/>
  <c r="C110" i="84" s="1"/>
  <c r="F110" i="84" s="1"/>
  <c r="J107" i="75"/>
  <c r="L107" i="75" s="1"/>
  <c r="E103" i="75"/>
  <c r="J128" i="75"/>
  <c r="L128" i="75" s="1"/>
  <c r="J16" i="5"/>
  <c r="AM16" i="5" s="1"/>
  <c r="J112" i="75"/>
  <c r="L112" i="75" s="1"/>
  <c r="AQ107" i="75"/>
  <c r="BB85" i="75"/>
  <c r="BB124" i="75"/>
  <c r="J113" i="75"/>
  <c r="L113" i="75" s="1"/>
  <c r="J120" i="75"/>
  <c r="L120" i="75" s="1"/>
  <c r="AM97" i="75"/>
  <c r="BB96" i="75"/>
  <c r="C97" i="84" s="1"/>
  <c r="F97" i="84" s="1"/>
  <c r="AQ86" i="75"/>
  <c r="E87" i="5" s="1"/>
  <c r="J86" i="75"/>
  <c r="L86" i="75" s="1"/>
  <c r="AM85" i="75"/>
  <c r="AQ65" i="75"/>
  <c r="AM57" i="75"/>
  <c r="AM135" i="75"/>
  <c r="AQ123" i="75"/>
  <c r="E124" i="5" s="1"/>
  <c r="BB107" i="75"/>
  <c r="C114" i="84" s="1"/>
  <c r="F114" i="84" s="1"/>
  <c r="J106" i="75"/>
  <c r="L106" i="75" s="1"/>
  <c r="AM104" i="75"/>
  <c r="E89" i="75"/>
  <c r="J78" i="75"/>
  <c r="L78" i="75" s="1"/>
  <c r="J74" i="75"/>
  <c r="L74" i="75" s="1"/>
  <c r="E48" i="75"/>
  <c r="BB132" i="75"/>
  <c r="AQ115" i="75"/>
  <c r="BB108" i="75"/>
  <c r="E101" i="75"/>
  <c r="E97" i="75"/>
  <c r="J76" i="75"/>
  <c r="L76" i="75" s="1"/>
  <c r="J80" i="75"/>
  <c r="L80" i="75" s="1"/>
  <c r="J16" i="75"/>
  <c r="L16" i="75" s="1"/>
  <c r="E63" i="75"/>
  <c r="E31" i="75"/>
  <c r="J72" i="75"/>
  <c r="L72" i="75" s="1"/>
  <c r="J67" i="75"/>
  <c r="L67" i="75" s="1"/>
  <c r="AM21" i="75"/>
  <c r="E81" i="75"/>
  <c r="J71" i="75"/>
  <c r="L71" i="75" s="1"/>
  <c r="BB59" i="75"/>
  <c r="C58" i="84" s="1"/>
  <c r="F58" i="84" s="1"/>
  <c r="J63" i="75"/>
  <c r="L63" i="75" s="1"/>
  <c r="J60" i="75"/>
  <c r="L60" i="75" s="1"/>
  <c r="J88" i="75"/>
  <c r="L88" i="75" s="1"/>
  <c r="AM64" i="75"/>
  <c r="E57" i="75"/>
  <c r="BB44" i="75"/>
  <c r="E35" i="75"/>
  <c r="BB16" i="75"/>
  <c r="C25" i="84" s="1"/>
  <c r="F25" i="84" s="1"/>
  <c r="J13" i="75"/>
  <c r="L13" i="75" s="1"/>
  <c r="BB17" i="75"/>
  <c r="C21" i="84" s="1"/>
  <c r="F21" i="84" s="1"/>
  <c r="J11" i="75"/>
  <c r="L11" i="75" s="1"/>
  <c r="AQ58" i="75"/>
  <c r="E59" i="5" s="1"/>
  <c r="BB43" i="75"/>
  <c r="E30" i="75"/>
  <c r="BB28" i="75"/>
  <c r="J18" i="75"/>
  <c r="L18" i="75" s="1"/>
  <c r="J55" i="75"/>
  <c r="L55" i="75" s="1"/>
  <c r="AM36" i="75"/>
  <c r="BB67" i="75"/>
  <c r="J34" i="75"/>
  <c r="L34" i="75" s="1"/>
  <c r="AM30" i="75"/>
  <c r="J29" i="75"/>
  <c r="L29" i="75" s="1"/>
  <c r="J28" i="75"/>
  <c r="L28" i="75" s="1"/>
  <c r="BB35" i="75"/>
  <c r="E26" i="75"/>
  <c r="J9" i="75"/>
  <c r="L9" i="75" s="1"/>
  <c r="J24" i="75"/>
  <c r="L24" i="75" s="1"/>
  <c r="J23" i="75"/>
  <c r="L23" i="75" s="1"/>
  <c r="J12" i="75"/>
  <c r="L12" i="75" s="1"/>
  <c r="BB27" i="75"/>
  <c r="C17" i="84" s="1"/>
  <c r="F17" i="84" s="1"/>
  <c r="AQ12" i="75"/>
  <c r="E13" i="5" s="1"/>
  <c r="BB5" i="75"/>
  <c r="J6" i="5" s="1"/>
  <c r="AM6" i="5" s="1"/>
  <c r="BB13" i="75"/>
  <c r="J14" i="5" s="1"/>
  <c r="AM14" i="5" s="1"/>
  <c r="J25" i="75"/>
  <c r="L25" i="75" s="1"/>
  <c r="AI179" i="3"/>
  <c r="U180" i="5" s="1"/>
  <c r="Q188" i="3"/>
  <c r="R188" i="3" s="1"/>
  <c r="AI187" i="3"/>
  <c r="U188" i="5" s="1"/>
  <c r="Q180" i="3"/>
  <c r="R180" i="3" s="1"/>
  <c r="P159" i="3"/>
  <c r="Q159" i="3"/>
  <c r="R159" i="3" s="1"/>
  <c r="Q157" i="3"/>
  <c r="R157" i="3" s="1"/>
  <c r="AI134" i="3"/>
  <c r="U135" i="5" s="1"/>
  <c r="P133" i="3"/>
  <c r="Q133" i="3"/>
  <c r="R133" i="3" s="1"/>
  <c r="P78" i="3"/>
  <c r="Q78" i="3"/>
  <c r="R78" i="3" s="1"/>
  <c r="W178" i="3"/>
  <c r="R179" i="5" s="1"/>
  <c r="AI148" i="3"/>
  <c r="Z146" i="3"/>
  <c r="S147" i="5" s="1"/>
  <c r="H139" i="3"/>
  <c r="N140" i="5" s="1"/>
  <c r="W172" i="3"/>
  <c r="R173" i="5" s="1"/>
  <c r="Q139" i="3"/>
  <c r="R139" i="3" s="1"/>
  <c r="P113" i="3"/>
  <c r="Q113" i="3"/>
  <c r="R113" i="3" s="1"/>
  <c r="AI157" i="3"/>
  <c r="U158" i="5" s="1"/>
  <c r="H134" i="3"/>
  <c r="N135" i="5" s="1"/>
  <c r="AH115" i="3"/>
  <c r="AI115" i="3" s="1"/>
  <c r="U116" i="5" s="1"/>
  <c r="AI165" i="3"/>
  <c r="AI126" i="3"/>
  <c r="U127" i="5" s="1"/>
  <c r="W124" i="3"/>
  <c r="R125" i="5" s="1"/>
  <c r="W122" i="3"/>
  <c r="R123" i="5" s="1"/>
  <c r="AI173" i="3"/>
  <c r="U174" i="5" s="1"/>
  <c r="Z136" i="3"/>
  <c r="S137" i="5" s="1"/>
  <c r="AI121" i="3"/>
  <c r="U122" i="5" s="1"/>
  <c r="E119" i="3"/>
  <c r="M120" i="5" s="1"/>
  <c r="W111" i="3"/>
  <c r="R112" i="5" s="1"/>
  <c r="AH94" i="3"/>
  <c r="AI94" i="3" s="1"/>
  <c r="U95" i="5" s="1"/>
  <c r="H103" i="3"/>
  <c r="N104" i="5" s="1"/>
  <c r="AH88" i="3"/>
  <c r="P103" i="3"/>
  <c r="Q103" i="3"/>
  <c r="R103" i="3" s="1"/>
  <c r="W76" i="3"/>
  <c r="R77" i="5" s="1"/>
  <c r="Q75" i="3"/>
  <c r="R75" i="3" s="1"/>
  <c r="P75" i="3"/>
  <c r="AH97" i="3"/>
  <c r="AI97" i="3" s="1"/>
  <c r="U98" i="5" s="1"/>
  <c r="W90" i="3"/>
  <c r="H89" i="3"/>
  <c r="N90" i="5" s="1"/>
  <c r="W112" i="3"/>
  <c r="R113" i="5" s="1"/>
  <c r="AI100" i="3"/>
  <c r="U101" i="5" s="1"/>
  <c r="AH80" i="3"/>
  <c r="AI98" i="3"/>
  <c r="U99" i="5" s="1"/>
  <c r="AH105" i="3"/>
  <c r="AI105" i="3" s="1"/>
  <c r="U106" i="5" s="1"/>
  <c r="W93" i="3"/>
  <c r="R94" i="5" s="1"/>
  <c r="AI90" i="3"/>
  <c r="U91" i="5" s="1"/>
  <c r="P66" i="3"/>
  <c r="Z86" i="3"/>
  <c r="S87" i="5" s="1"/>
  <c r="Q76" i="3"/>
  <c r="R76" i="3" s="1"/>
  <c r="E59" i="3"/>
  <c r="W85" i="3"/>
  <c r="R86" i="5" s="1"/>
  <c r="W72" i="3"/>
  <c r="Z63" i="3"/>
  <c r="S64" i="5" s="1"/>
  <c r="AI51" i="3"/>
  <c r="U52" i="5" s="1"/>
  <c r="H48" i="3"/>
  <c r="N49" i="5" s="1"/>
  <c r="P27" i="3"/>
  <c r="W59" i="3"/>
  <c r="AH22" i="3"/>
  <c r="AI22" i="3" s="1"/>
  <c r="U23" i="5" s="1"/>
  <c r="E63" i="3"/>
  <c r="M64" i="5" s="1"/>
  <c r="W52" i="3"/>
  <c r="R53" i="5" s="1"/>
  <c r="Z48" i="3"/>
  <c r="S49" i="5" s="1"/>
  <c r="AI37" i="3"/>
  <c r="U38" i="5" s="1"/>
  <c r="AH31" i="3"/>
  <c r="AI31" i="3" s="1"/>
  <c r="AH27" i="3"/>
  <c r="AI45" i="3"/>
  <c r="U46" i="5" s="1"/>
  <c r="E71" i="3"/>
  <c r="W65" i="3"/>
  <c r="P51" i="3"/>
  <c r="P46" i="3"/>
  <c r="Q46" i="3"/>
  <c r="R46" i="3" s="1"/>
  <c r="H46" i="3"/>
  <c r="N47" i="5" s="1"/>
  <c r="W73" i="3"/>
  <c r="M22" i="3"/>
  <c r="O23" i="5" s="1"/>
  <c r="P13" i="3"/>
  <c r="Q13" i="3"/>
  <c r="R13" i="3" s="1"/>
  <c r="Z9" i="3"/>
  <c r="S10" i="5" s="1"/>
  <c r="Q5" i="3"/>
  <c r="R5" i="3" s="1"/>
  <c r="AH23" i="3"/>
  <c r="AI23" i="3" s="1"/>
  <c r="U24" i="5" s="1"/>
  <c r="W11" i="3"/>
  <c r="R12" i="5" s="1"/>
  <c r="AH7" i="3"/>
  <c r="AI7" i="3" s="1"/>
  <c r="U8" i="5" s="1"/>
  <c r="AH9" i="3"/>
  <c r="AI9" i="3" s="1"/>
  <c r="U10" i="5" s="1"/>
  <c r="AI18" i="3"/>
  <c r="U19" i="5" s="1"/>
  <c r="AH15" i="3"/>
  <c r="AI15" i="3" s="1"/>
  <c r="U16" i="5" s="1"/>
  <c r="U11" i="5"/>
  <c r="W8" i="3"/>
  <c r="R9" i="5" s="1"/>
  <c r="R143" i="4"/>
  <c r="AC144" i="5" s="1"/>
  <c r="G143" i="4"/>
  <c r="H143" i="4" s="1"/>
  <c r="AA144" i="5" s="1"/>
  <c r="R65" i="4"/>
  <c r="R154" i="4"/>
  <c r="AC155" i="5" s="1"/>
  <c r="M136" i="4"/>
  <c r="AB137" i="5" s="1"/>
  <c r="M139" i="4"/>
  <c r="R118" i="4"/>
  <c r="AC119" i="5" s="1"/>
  <c r="R106" i="4"/>
  <c r="AC107" i="5" s="1"/>
  <c r="M184" i="4"/>
  <c r="AB185" i="5" s="1"/>
  <c r="R170" i="4"/>
  <c r="AC171" i="5" s="1"/>
  <c r="G177" i="4"/>
  <c r="Z178" i="5" s="1"/>
  <c r="G169" i="4"/>
  <c r="Z170" i="5" s="1"/>
  <c r="M144" i="4"/>
  <c r="AB145" i="5" s="1"/>
  <c r="R135" i="4"/>
  <c r="AC136" i="5" s="1"/>
  <c r="R124" i="4"/>
  <c r="AC125" i="5" s="1"/>
  <c r="R116" i="4"/>
  <c r="AC117" i="5" s="1"/>
  <c r="R138" i="4"/>
  <c r="AC139" i="5" s="1"/>
  <c r="R98" i="4"/>
  <c r="AC99" i="5" s="1"/>
  <c r="R77" i="4"/>
  <c r="AC78" i="5" s="1"/>
  <c r="R55" i="4"/>
  <c r="AC56" i="5" s="1"/>
  <c r="R113" i="4"/>
  <c r="AC114" i="5" s="1"/>
  <c r="R105" i="4"/>
  <c r="AC106" i="5" s="1"/>
  <c r="M88" i="4"/>
  <c r="AB89" i="5" s="1"/>
  <c r="M61" i="4"/>
  <c r="R44" i="4"/>
  <c r="M86" i="4"/>
  <c r="M83" i="4"/>
  <c r="AB84" i="5" s="1"/>
  <c r="G19" i="4"/>
  <c r="G96" i="4"/>
  <c r="H96" i="4" s="1"/>
  <c r="AA97" i="5" s="1"/>
  <c r="R89" i="4"/>
  <c r="M66" i="4"/>
  <c r="AB67" i="5" s="1"/>
  <c r="M59" i="4"/>
  <c r="AB60" i="5" s="1"/>
  <c r="M43" i="4"/>
  <c r="AB44" i="5" s="1"/>
  <c r="M114" i="4"/>
  <c r="AB115" i="5" s="1"/>
  <c r="M106" i="4"/>
  <c r="AB107" i="5" s="1"/>
  <c r="G104" i="4"/>
  <c r="Z105" i="5" s="1"/>
  <c r="M98" i="4"/>
  <c r="M80" i="4"/>
  <c r="M78" i="4"/>
  <c r="AB79" i="5" s="1"/>
  <c r="M40" i="4"/>
  <c r="AB41" i="5" s="1"/>
  <c r="R129" i="4"/>
  <c r="AC130" i="5" s="1"/>
  <c r="R121" i="4"/>
  <c r="AC122" i="5" s="1"/>
  <c r="R115" i="4"/>
  <c r="R107" i="4"/>
  <c r="R99" i="4"/>
  <c r="AC100" i="5" s="1"/>
  <c r="H83" i="4"/>
  <c r="AA84" i="5" s="1"/>
  <c r="R47" i="4"/>
  <c r="AC48" i="5" s="1"/>
  <c r="M37" i="4"/>
  <c r="AB38" i="5" s="1"/>
  <c r="M12" i="4"/>
  <c r="M4" i="4"/>
  <c r="AB5" i="5" s="1"/>
  <c r="R41" i="4"/>
  <c r="M23" i="4"/>
  <c r="AB24" i="5" s="1"/>
  <c r="G8" i="4"/>
  <c r="H8" i="4" s="1"/>
  <c r="AA9" i="5" s="1"/>
  <c r="R6" i="4"/>
  <c r="AC7" i="5" s="1"/>
  <c r="R54" i="4"/>
  <c r="AC55" i="5" s="1"/>
  <c r="R25" i="4"/>
  <c r="M15" i="4"/>
  <c r="AB16" i="5" s="1"/>
  <c r="H13" i="4"/>
  <c r="AA14" i="5" s="1"/>
  <c r="G64" i="4"/>
  <c r="Z65" i="5" s="1"/>
  <c r="M63" i="4"/>
  <c r="AB64" i="5" s="1"/>
  <c r="M42" i="4"/>
  <c r="M39" i="4"/>
  <c r="R17" i="4"/>
  <c r="AC18" i="5" s="1"/>
  <c r="M58" i="4"/>
  <c r="AB59" i="5" s="1"/>
  <c r="G40" i="4"/>
  <c r="G16" i="4"/>
  <c r="Z17" i="5" s="1"/>
  <c r="M10" i="4"/>
  <c r="M50" i="4"/>
  <c r="AB51" i="5" s="1"/>
  <c r="M47" i="4"/>
  <c r="AB48" i="5" s="1"/>
  <c r="M44" i="4"/>
  <c r="AB45" i="5" s="1"/>
  <c r="M18" i="4"/>
  <c r="AB19" i="5" s="1"/>
  <c r="G3" i="75"/>
  <c r="J104" i="5"/>
  <c r="AM104" i="5" s="1"/>
  <c r="H35" i="4"/>
  <c r="AA36" i="5" s="1"/>
  <c r="Z152" i="5"/>
  <c r="AM13" i="75"/>
  <c r="J37" i="75"/>
  <c r="H33" i="4"/>
  <c r="AA34" i="5" s="1"/>
  <c r="H91" i="4"/>
  <c r="AA92" i="5" s="1"/>
  <c r="Z63" i="5"/>
  <c r="AM31" i="75"/>
  <c r="J169" i="5"/>
  <c r="AM169" i="5" s="1"/>
  <c r="H95" i="4"/>
  <c r="AA96" i="5" s="1"/>
  <c r="H66" i="4"/>
  <c r="AA67" i="5" s="1"/>
  <c r="H158" i="4"/>
  <c r="AA159" i="5" s="1"/>
  <c r="E66" i="5"/>
  <c r="J66" i="5"/>
  <c r="AM66" i="5" s="1"/>
  <c r="J67" i="5"/>
  <c r="AM67" i="5" s="1"/>
  <c r="J175" i="5"/>
  <c r="AM175" i="5" s="1"/>
  <c r="E161" i="5"/>
  <c r="E95" i="5"/>
  <c r="E48" i="5"/>
  <c r="E173" i="5"/>
  <c r="E56" i="5"/>
  <c r="E12" i="5"/>
  <c r="D181" i="5"/>
  <c r="J155" i="5"/>
  <c r="AM155" i="5" s="1"/>
  <c r="D176" i="5"/>
  <c r="J103" i="5"/>
  <c r="AM103" i="5" s="1"/>
  <c r="E136" i="5"/>
  <c r="D189" i="5"/>
  <c r="U69" i="5"/>
  <c r="AC149" i="5"/>
  <c r="Z109" i="5"/>
  <c r="H129" i="4"/>
  <c r="AA130" i="5" s="1"/>
  <c r="H168" i="4"/>
  <c r="AA169" i="5" s="1"/>
  <c r="M128" i="5"/>
  <c r="Z10" i="5"/>
  <c r="H122" i="4"/>
  <c r="AA123" i="5" s="1"/>
  <c r="J33" i="5"/>
  <c r="AM33" i="5" s="1"/>
  <c r="J74" i="5"/>
  <c r="AM74" i="5" s="1"/>
  <c r="BC41" i="75"/>
  <c r="K42" i="5" s="1"/>
  <c r="E116" i="5"/>
  <c r="H118" i="4"/>
  <c r="AA119" i="5" s="1"/>
  <c r="BC160" i="75"/>
  <c r="K161" i="5" s="1"/>
  <c r="Z18" i="5"/>
  <c r="H17" i="4"/>
  <c r="AA18" i="5" s="1"/>
  <c r="AC80" i="5"/>
  <c r="AC90" i="5"/>
  <c r="J166" i="5"/>
  <c r="AM166" i="5" s="1"/>
  <c r="J193" i="5"/>
  <c r="AM193" i="5" s="1"/>
  <c r="J185" i="5"/>
  <c r="AM185" i="5" s="1"/>
  <c r="H60" i="4"/>
  <c r="AA61" i="5" s="1"/>
  <c r="AC92" i="5"/>
  <c r="H104" i="4"/>
  <c r="AA105" i="5" s="1"/>
  <c r="Z97" i="5"/>
  <c r="H177" i="4"/>
  <c r="AA178" i="5" s="1"/>
  <c r="Z62" i="5"/>
  <c r="H64" i="4"/>
  <c r="AA65" i="5" s="1"/>
  <c r="AC61" i="5"/>
  <c r="AC42" i="5"/>
  <c r="AC116" i="5"/>
  <c r="N41" i="5"/>
  <c r="AC72" i="5"/>
  <c r="AC108" i="5"/>
  <c r="AB43" i="5"/>
  <c r="Z93" i="5"/>
  <c r="U134" i="5"/>
  <c r="U70" i="5"/>
  <c r="U166" i="5"/>
  <c r="U149" i="5"/>
  <c r="K3" i="75"/>
  <c r="I3" i="75"/>
  <c r="H3" i="75"/>
  <c r="U3" i="4"/>
  <c r="T3" i="4"/>
  <c r="S3" i="4"/>
  <c r="Q3" i="4"/>
  <c r="P3" i="4"/>
  <c r="L3" i="4"/>
  <c r="K3" i="4"/>
  <c r="J3" i="4"/>
  <c r="I3" i="4"/>
  <c r="F3" i="4"/>
  <c r="E3" i="4"/>
  <c r="C3" i="4"/>
  <c r="D3" i="4" s="1"/>
  <c r="Y4" i="5" s="1"/>
  <c r="AG3" i="3"/>
  <c r="AF3" i="3"/>
  <c r="AH3" i="3" s="1"/>
  <c r="AE3" i="3"/>
  <c r="AD3" i="3"/>
  <c r="Y3" i="3"/>
  <c r="X3" i="3"/>
  <c r="V3" i="3"/>
  <c r="U3" i="3"/>
  <c r="T3" i="3"/>
  <c r="L3" i="3"/>
  <c r="G3" i="3"/>
  <c r="F3" i="3"/>
  <c r="D3" i="3"/>
  <c r="C3" i="3"/>
  <c r="M3" i="75"/>
  <c r="U3" i="75"/>
  <c r="T3" i="75"/>
  <c r="AD3" i="75" s="1"/>
  <c r="S3" i="75"/>
  <c r="R3" i="75"/>
  <c r="Q3" i="75"/>
  <c r="Z3" i="75" s="1"/>
  <c r="O3" i="75"/>
  <c r="W3" i="75" s="1"/>
  <c r="N3" i="75"/>
  <c r="V3" i="75" s="1"/>
  <c r="E28" i="5"/>
  <c r="AA3" i="3"/>
  <c r="AB3" i="3" s="1"/>
  <c r="AC3" i="3" s="1"/>
  <c r="T4" i="5" s="1"/>
  <c r="I3" i="3"/>
  <c r="J3" i="3" s="1"/>
  <c r="K3" i="3" s="1"/>
  <c r="N3" i="4"/>
  <c r="O3" i="4" s="1"/>
  <c r="BA3" i="75"/>
  <c r="AZ3" i="75"/>
  <c r="BB3" i="75" s="1"/>
  <c r="J4" i="5" s="1"/>
  <c r="AM4" i="5" s="1"/>
  <c r="O3" i="3"/>
  <c r="Q3" i="3" s="1"/>
  <c r="R3" i="3" s="1"/>
  <c r="D147" i="5"/>
  <c r="D77" i="5"/>
  <c r="D148" i="5"/>
  <c r="D8" i="5"/>
  <c r="D145" i="5"/>
  <c r="D132" i="5"/>
  <c r="D114" i="5"/>
  <c r="D107" i="5"/>
  <c r="D40" i="5"/>
  <c r="D17" i="5"/>
  <c r="D109" i="5"/>
  <c r="D31" i="5"/>
  <c r="V147" i="75"/>
  <c r="AH147" i="75" s="1"/>
  <c r="D60" i="5"/>
  <c r="V152" i="75"/>
  <c r="AH152" i="75" s="1"/>
  <c r="D158" i="5"/>
  <c r="D69" i="5"/>
  <c r="V174" i="75"/>
  <c r="AH174" i="75" s="1"/>
  <c r="G112" i="75"/>
  <c r="G15" i="75"/>
  <c r="G111" i="75"/>
  <c r="D122" i="5"/>
  <c r="V106" i="75"/>
  <c r="AH106" i="75" s="1"/>
  <c r="D146" i="5"/>
  <c r="V63" i="75"/>
  <c r="AH63" i="75" s="1"/>
  <c r="AA72" i="75"/>
  <c r="AJ72" i="75" s="1"/>
  <c r="V89" i="75"/>
  <c r="AA137" i="75"/>
  <c r="AJ137" i="75" s="1"/>
  <c r="AG15" i="75"/>
  <c r="F140" i="75"/>
  <c r="P140" i="75" s="1"/>
  <c r="AA83" i="75"/>
  <c r="AJ83" i="75" s="1"/>
  <c r="E9" i="5"/>
  <c r="AW60" i="75"/>
  <c r="AW177" i="75"/>
  <c r="G130" i="75"/>
  <c r="E36" i="5"/>
  <c r="D110" i="5"/>
  <c r="V57" i="75"/>
  <c r="AH57" i="75" s="1"/>
  <c r="V127" i="75"/>
  <c r="AH127" i="75" s="1"/>
  <c r="AA50" i="75"/>
  <c r="AJ50" i="75" s="1"/>
  <c r="V16" i="75"/>
  <c r="AH16" i="75" s="1"/>
  <c r="AA43" i="75"/>
  <c r="AA157" i="75"/>
  <c r="AJ157" i="75" s="1"/>
  <c r="V72" i="75"/>
  <c r="AH72" i="75" s="1"/>
  <c r="V43" i="75"/>
  <c r="AH43" i="75" s="1"/>
  <c r="V71" i="75"/>
  <c r="G53" i="75"/>
  <c r="E15" i="5"/>
  <c r="G121" i="75"/>
  <c r="AW64" i="75"/>
  <c r="AW44" i="75"/>
  <c r="AA76" i="75"/>
  <c r="AJ76" i="75" s="1"/>
  <c r="E150" i="5"/>
  <c r="E145" i="5"/>
  <c r="V35" i="75"/>
  <c r="AH35" i="75" s="1"/>
  <c r="G105" i="75"/>
  <c r="AW32" i="75"/>
  <c r="AG112" i="75"/>
  <c r="V91" i="75"/>
  <c r="AH91" i="75" s="1"/>
  <c r="V120" i="75"/>
  <c r="AW100" i="75"/>
  <c r="AY100" i="75" s="1"/>
  <c r="V66" i="75"/>
  <c r="AH66" i="75" s="1"/>
  <c r="V26" i="75"/>
  <c r="AH26" i="75" s="1"/>
  <c r="AW70" i="75"/>
  <c r="AY70" i="75" s="1"/>
  <c r="I71" i="5" s="1"/>
  <c r="AW14" i="75"/>
  <c r="AY14" i="75" s="1"/>
  <c r="V30" i="75"/>
  <c r="AH30" i="75"/>
  <c r="V28" i="75"/>
  <c r="AH28" i="75" s="1"/>
  <c r="AA182" i="75"/>
  <c r="AJ182" i="75" s="1"/>
  <c r="G116" i="75"/>
  <c r="G63" i="75"/>
  <c r="AA149" i="75"/>
  <c r="AJ149" i="75" s="1"/>
  <c r="D149" i="5"/>
  <c r="AW118" i="75"/>
  <c r="V60" i="75"/>
  <c r="AH60" i="75" s="1"/>
  <c r="AW6" i="75"/>
  <c r="AY6" i="75" s="1"/>
  <c r="I7" i="5" s="1"/>
  <c r="AA135" i="75"/>
  <c r="AJ135" i="75" s="1"/>
  <c r="AA112" i="75"/>
  <c r="AJ112" i="75" s="1"/>
  <c r="AW107" i="75"/>
  <c r="AA13" i="75"/>
  <c r="AJ13" i="75" s="1"/>
  <c r="AA122" i="75"/>
  <c r="AJ122" i="75" s="1"/>
  <c r="E155" i="5"/>
  <c r="AW81" i="75"/>
  <c r="AY81" i="75" s="1"/>
  <c r="BC81" i="75" s="1"/>
  <c r="K82" i="5" s="1"/>
  <c r="V175" i="75"/>
  <c r="AH175" i="75" s="1"/>
  <c r="AA68" i="75"/>
  <c r="AW117" i="75"/>
  <c r="AY117" i="75" s="1"/>
  <c r="I118" i="5" s="1"/>
  <c r="G177" i="75"/>
  <c r="G36" i="75"/>
  <c r="AW19" i="75"/>
  <c r="V20" i="75"/>
  <c r="G171" i="75"/>
  <c r="G83" i="75"/>
  <c r="AW165" i="75"/>
  <c r="AA115" i="75"/>
  <c r="AJ115" i="75" s="1"/>
  <c r="G19" i="75"/>
  <c r="G173" i="75"/>
  <c r="AA22" i="75"/>
  <c r="AA53" i="75"/>
  <c r="AJ53" i="75" s="1"/>
  <c r="AW57" i="75"/>
  <c r="V39" i="75"/>
  <c r="AH39" i="75" s="1"/>
  <c r="G178" i="75"/>
  <c r="G180" i="75"/>
  <c r="E193" i="5"/>
  <c r="AG172" i="75"/>
  <c r="V13" i="75"/>
  <c r="AA105" i="75"/>
  <c r="AA35" i="75"/>
  <c r="AJ35" i="75" s="1"/>
  <c r="E76" i="5"/>
  <c r="V126" i="75"/>
  <c r="AH126" i="75" s="1"/>
  <c r="AA60" i="75"/>
  <c r="AA104" i="75"/>
  <c r="AJ104" i="75" s="1"/>
  <c r="G170" i="75"/>
  <c r="E57" i="5"/>
  <c r="AW126" i="75"/>
  <c r="AY126" i="75" s="1"/>
  <c r="I127" i="5" s="1"/>
  <c r="V186" i="75"/>
  <c r="AH186" i="75" s="1"/>
  <c r="AA167" i="75"/>
  <c r="AJ167" i="75" s="1"/>
  <c r="E19" i="5"/>
  <c r="AW41" i="75"/>
  <c r="AY41" i="75" s="1"/>
  <c r="I42" i="5" s="1"/>
  <c r="AW171" i="75"/>
  <c r="AA108" i="75"/>
  <c r="AJ108" i="75" s="1"/>
  <c r="AW77" i="75"/>
  <c r="AY77" i="75" s="1"/>
  <c r="AA130" i="75"/>
  <c r="AJ130" i="75" s="1"/>
  <c r="G124" i="75"/>
  <c r="AF76" i="75"/>
  <c r="AN76" i="75" s="1"/>
  <c r="AS76" i="75" s="1"/>
  <c r="AU76" i="75" s="1"/>
  <c r="G77" i="5" s="1"/>
  <c r="AA98" i="75"/>
  <c r="AJ98" i="75" s="1"/>
  <c r="AA106" i="75"/>
  <c r="AJ106" i="75" s="1"/>
  <c r="E49" i="5"/>
  <c r="G70" i="75"/>
  <c r="AW58" i="75"/>
  <c r="AY58" i="75" s="1"/>
  <c r="I59" i="5" s="1"/>
  <c r="G133" i="75"/>
  <c r="AW90" i="75"/>
  <c r="AY90" i="75" s="1"/>
  <c r="I91" i="5" s="1"/>
  <c r="AW61" i="75"/>
  <c r="AY61" i="75" s="1"/>
  <c r="I62" i="5" s="1"/>
  <c r="V70" i="75"/>
  <c r="AH70" i="75" s="1"/>
  <c r="AA85" i="75"/>
  <c r="AJ85" i="75" s="1"/>
  <c r="V163" i="75"/>
  <c r="AH163" i="75" s="1"/>
  <c r="AA69" i="75"/>
  <c r="AJ69" i="75" s="1"/>
  <c r="AA181" i="75"/>
  <c r="AJ181" i="75" s="1"/>
  <c r="AA47" i="75"/>
  <c r="AJ47" i="75" s="1"/>
  <c r="V121" i="75"/>
  <c r="AH121" i="75" s="1"/>
  <c r="AA87" i="75"/>
  <c r="AJ87" i="75" s="1"/>
  <c r="AA164" i="75"/>
  <c r="AJ164" i="75" s="1"/>
  <c r="AA155" i="75"/>
  <c r="AJ155" i="75" s="1"/>
  <c r="AA191" i="75"/>
  <c r="AJ191" i="75" s="1"/>
  <c r="AA192" i="75"/>
  <c r="AJ192" i="75" s="1"/>
  <c r="AA165" i="75"/>
  <c r="AJ165" i="75" s="1"/>
  <c r="AA63" i="75"/>
  <c r="G125" i="75"/>
  <c r="C9" i="75"/>
  <c r="C42" i="75"/>
  <c r="C49" i="75"/>
  <c r="C4" i="75"/>
  <c r="C115" i="75"/>
  <c r="C32" i="75"/>
  <c r="C61" i="75"/>
  <c r="C128" i="75"/>
  <c r="C84" i="75"/>
  <c r="C132" i="75"/>
  <c r="C37" i="75"/>
  <c r="C19" i="75"/>
  <c r="C22" i="75"/>
  <c r="C85" i="75"/>
  <c r="C41" i="75"/>
  <c r="E41" i="75" s="1"/>
  <c r="C112" i="75"/>
  <c r="C64" i="75"/>
  <c r="C105" i="75"/>
  <c r="C45" i="75"/>
  <c r="C18" i="75"/>
  <c r="C65" i="75"/>
  <c r="C129" i="75"/>
  <c r="C190" i="75"/>
  <c r="C80" i="75"/>
  <c r="C68" i="75"/>
  <c r="C79" i="75"/>
  <c r="C25" i="75"/>
  <c r="C122" i="75"/>
  <c r="C51" i="75"/>
  <c r="C10" i="75"/>
  <c r="E10" i="75" s="1"/>
  <c r="C23" i="75"/>
  <c r="C183" i="75"/>
  <c r="C146" i="75"/>
  <c r="C193" i="75"/>
  <c r="C21" i="75"/>
  <c r="C173" i="75"/>
  <c r="C151" i="75"/>
  <c r="E151" i="75" s="1"/>
  <c r="C7" i="75"/>
  <c r="C118" i="75"/>
  <c r="C82" i="75"/>
  <c r="C149" i="75"/>
  <c r="C130" i="75"/>
  <c r="C178" i="75"/>
  <c r="C181" i="75"/>
  <c r="C33" i="75"/>
  <c r="C143" i="75"/>
  <c r="C137" i="75"/>
  <c r="C141" i="75"/>
  <c r="C53" i="75"/>
  <c r="C189" i="75"/>
  <c r="C27" i="75"/>
  <c r="C92" i="75"/>
  <c r="C99" i="75"/>
  <c r="C158" i="75"/>
  <c r="C159" i="75"/>
  <c r="C171" i="75"/>
  <c r="C11" i="75"/>
  <c r="C131" i="75"/>
  <c r="E131" i="75" s="1"/>
  <c r="C94" i="75"/>
  <c r="AA88" i="75"/>
  <c r="AJ88" i="75" s="1"/>
  <c r="V111" i="75"/>
  <c r="AH111" i="75" s="1"/>
  <c r="V24" i="75"/>
  <c r="G153" i="75"/>
  <c r="AG124" i="75"/>
  <c r="AW152" i="75"/>
  <c r="C117" i="75"/>
  <c r="E117" i="75" s="1"/>
  <c r="C87" i="75"/>
  <c r="AW16" i="75"/>
  <c r="C67" i="75"/>
  <c r="AA42" i="75"/>
  <c r="G98" i="75"/>
  <c r="AW130" i="75"/>
  <c r="AY130" i="75" s="1"/>
  <c r="I131" i="5" s="1"/>
  <c r="AA66" i="75"/>
  <c r="V17" i="75"/>
  <c r="V31" i="75"/>
  <c r="AH31" i="75" s="1"/>
  <c r="AA61" i="75"/>
  <c r="AJ61" i="75" s="1"/>
  <c r="C34" i="75"/>
  <c r="E34" i="75" s="1"/>
  <c r="AA5" i="75"/>
  <c r="AJ5" i="75" s="1"/>
  <c r="AA110" i="75"/>
  <c r="AJ110" i="75" s="1"/>
  <c r="G184" i="75"/>
  <c r="AW91" i="75"/>
  <c r="AW34" i="75"/>
  <c r="C188" i="75"/>
  <c r="AA44" i="75"/>
  <c r="AJ44" i="75" s="1"/>
  <c r="G152" i="75"/>
  <c r="G164" i="75"/>
  <c r="AW92" i="75"/>
  <c r="AY92" i="75" s="1"/>
  <c r="I93" i="5" s="1"/>
  <c r="AW20" i="75"/>
  <c r="AA162" i="75"/>
  <c r="AJ162" i="75" s="1"/>
  <c r="G44" i="75"/>
  <c r="AW80" i="75"/>
  <c r="AY80" i="75" s="1"/>
  <c r="I81" i="5" s="1"/>
  <c r="AW108" i="75"/>
  <c r="AA51" i="75"/>
  <c r="AJ51" i="75" s="1"/>
  <c r="E23" i="5"/>
  <c r="G45" i="75"/>
  <c r="AW163" i="75"/>
  <c r="C113" i="75"/>
  <c r="E113" i="75" s="1"/>
  <c r="AA136" i="75"/>
  <c r="AJ136" i="75" s="1"/>
  <c r="V86" i="75"/>
  <c r="AW7" i="75"/>
  <c r="AY7" i="75" s="1"/>
  <c r="I8" i="5" s="1"/>
  <c r="C185" i="75"/>
  <c r="V97" i="75"/>
  <c r="AH97" i="75" s="1"/>
  <c r="G81" i="75"/>
  <c r="AA140" i="75"/>
  <c r="AJ140" i="75" s="1"/>
  <c r="G52" i="75"/>
  <c r="AW68" i="75"/>
  <c r="AY68" i="75" s="1"/>
  <c r="V153" i="75"/>
  <c r="AH153" i="75" s="1"/>
  <c r="G129" i="75"/>
  <c r="AA120" i="75"/>
  <c r="AJ120" i="75" s="1"/>
  <c r="G189" i="75"/>
  <c r="AW146" i="75"/>
  <c r="AA23" i="75"/>
  <c r="AJ23" i="75" s="1"/>
  <c r="C124" i="75"/>
  <c r="AA101" i="75"/>
  <c r="AJ101" i="75" s="1"/>
  <c r="G137" i="75"/>
  <c r="AF66" i="75"/>
  <c r="AN66" i="75" s="1"/>
  <c r="AS66" i="75" s="1"/>
  <c r="AW135" i="75"/>
  <c r="V14" i="75"/>
  <c r="AH14" i="75" s="1"/>
  <c r="V150" i="75"/>
  <c r="AA190" i="75"/>
  <c r="AJ190" i="75" s="1"/>
  <c r="C36" i="75"/>
  <c r="AA59" i="75"/>
  <c r="AJ59" i="75" s="1"/>
  <c r="C3" i="75"/>
  <c r="G131" i="75"/>
  <c r="AW89" i="75"/>
  <c r="AA79" i="75"/>
  <c r="AJ79" i="75" s="1"/>
  <c r="AA37" i="75"/>
  <c r="AJ37" i="75" s="1"/>
  <c r="AA126" i="75"/>
  <c r="AJ126" i="75" s="1"/>
  <c r="AA173" i="75"/>
  <c r="V148" i="75"/>
  <c r="AH148" i="75" s="1"/>
  <c r="G31" i="75"/>
  <c r="C136" i="75"/>
  <c r="AA113" i="75"/>
  <c r="AJ113" i="75" s="1"/>
  <c r="AA188" i="75"/>
  <c r="AJ188" i="75" s="1"/>
  <c r="AA131" i="75"/>
  <c r="AJ131" i="75" s="1"/>
  <c r="C38" i="75"/>
  <c r="V110" i="75"/>
  <c r="AH110" i="75" s="1"/>
  <c r="AW38" i="75"/>
  <c r="AA116" i="75"/>
  <c r="AJ116" i="75" s="1"/>
  <c r="AW21" i="75"/>
  <c r="AY21" i="75" s="1"/>
  <c r="I22" i="5" s="1"/>
  <c r="AA179" i="75"/>
  <c r="AJ179" i="75" s="1"/>
  <c r="AA189" i="75"/>
  <c r="AW138" i="75"/>
  <c r="AY138" i="75" s="1"/>
  <c r="I139" i="5" s="1"/>
  <c r="C140" i="75"/>
  <c r="E140" i="75" s="1"/>
  <c r="AW154" i="75"/>
  <c r="AY154" i="75" s="1"/>
  <c r="BC154" i="75" s="1"/>
  <c r="K155" i="5" s="1"/>
  <c r="AW12" i="75"/>
  <c r="AY12" i="75" s="1"/>
  <c r="I13" i="5" s="1"/>
  <c r="AW179" i="75"/>
  <c r="AA163" i="75"/>
  <c r="AJ163" i="75" s="1"/>
  <c r="AA168" i="75"/>
  <c r="AJ168" i="75" s="1"/>
  <c r="C75" i="75"/>
  <c r="E75" i="75" s="1"/>
  <c r="C169" i="75"/>
  <c r="E169" i="75" s="1"/>
  <c r="AW9" i="75"/>
  <c r="AY9" i="75" s="1"/>
  <c r="I10" i="5" s="1"/>
  <c r="AF5" i="75"/>
  <c r="AN5" i="75" s="1"/>
  <c r="AS5" i="75" s="1"/>
  <c r="AU5" i="75" s="1"/>
  <c r="G6" i="5" s="1"/>
  <c r="C83" i="75"/>
  <c r="AA36" i="75"/>
  <c r="AJ36" i="75" s="1"/>
  <c r="V108" i="75"/>
  <c r="C90" i="75"/>
  <c r="E90" i="75" s="1"/>
  <c r="AA71" i="75"/>
  <c r="AJ71" i="75" s="1"/>
  <c r="G85" i="75"/>
  <c r="G59" i="75"/>
  <c r="AW142" i="75"/>
  <c r="AW63" i="75"/>
  <c r="AY63" i="75" s="1"/>
  <c r="I64" i="5" s="1"/>
  <c r="AW88" i="75"/>
  <c r="C15" i="75"/>
  <c r="V135" i="75"/>
  <c r="AW125" i="75"/>
  <c r="AY125" i="75" s="1"/>
  <c r="I126" i="5" s="1"/>
  <c r="AA57" i="75"/>
  <c r="AJ57" i="75" s="1"/>
  <c r="AL57" i="75" s="1"/>
  <c r="V6" i="75"/>
  <c r="AA49" i="75"/>
  <c r="AJ49" i="75" s="1"/>
  <c r="AA169" i="75"/>
  <c r="AJ169" i="75" s="1"/>
  <c r="AA133" i="75"/>
  <c r="AJ133" i="75" s="1"/>
  <c r="AA118" i="75"/>
  <c r="AJ118" i="75" s="1"/>
  <c r="AA193" i="75"/>
  <c r="AJ193" i="75" s="1"/>
  <c r="G161" i="75"/>
  <c r="C59" i="75"/>
  <c r="E59" i="75" s="1"/>
  <c r="AO59" i="75" s="1"/>
  <c r="C60" i="5" s="1"/>
  <c r="AA143" i="75"/>
  <c r="AJ143" i="75" s="1"/>
  <c r="AA10" i="75"/>
  <c r="AJ10" i="75" s="1"/>
  <c r="AW113" i="75"/>
  <c r="AW147" i="75"/>
  <c r="V154" i="75"/>
  <c r="AH154" i="75" s="1"/>
  <c r="C62" i="75"/>
  <c r="AA52" i="75"/>
  <c r="AJ52" i="75" s="1"/>
  <c r="C157" i="75"/>
  <c r="AA185" i="75"/>
  <c r="V107" i="75"/>
  <c r="AH107" i="75" s="1"/>
  <c r="AA117" i="75"/>
  <c r="AJ117" i="75" s="1"/>
  <c r="AA24" i="75"/>
  <c r="AW157" i="75"/>
  <c r="AY157" i="75" s="1"/>
  <c r="AG54" i="75"/>
  <c r="C160" i="75"/>
  <c r="E160" i="75" s="1"/>
  <c r="G99" i="75"/>
  <c r="E149" i="5"/>
  <c r="AG36" i="75"/>
  <c r="AF57" i="75"/>
  <c r="AA20" i="75"/>
  <c r="AA89" i="75"/>
  <c r="G33" i="75"/>
  <c r="AW28" i="75"/>
  <c r="AY28" i="75" s="1"/>
  <c r="I29" i="5" s="1"/>
  <c r="AW31" i="75"/>
  <c r="AA153" i="75"/>
  <c r="AJ153" i="75" s="1"/>
  <c r="D115" i="75"/>
  <c r="AF83" i="75"/>
  <c r="AN83" i="75" s="1"/>
  <c r="V116" i="75"/>
  <c r="AF49" i="75"/>
  <c r="AN49" i="75" s="1"/>
  <c r="AB11" i="75"/>
  <c r="AK11" i="75" s="1"/>
  <c r="AF31" i="75"/>
  <c r="AF136" i="75"/>
  <c r="AN136" i="75" s="1"/>
  <c r="AF150" i="75"/>
  <c r="D12" i="75"/>
  <c r="W58" i="75"/>
  <c r="W99" i="75"/>
  <c r="AI99" i="75" s="1"/>
  <c r="W55" i="75"/>
  <c r="AI55" i="75" s="1"/>
  <c r="W12" i="75"/>
  <c r="W38" i="75"/>
  <c r="W44" i="75"/>
  <c r="W87" i="75"/>
  <c r="W134" i="75"/>
  <c r="W52" i="75"/>
  <c r="W54" i="75"/>
  <c r="W8" i="75"/>
  <c r="W67" i="75"/>
  <c r="W137" i="75"/>
  <c r="W142" i="75"/>
  <c r="W9" i="75"/>
  <c r="W85" i="75"/>
  <c r="W36" i="75"/>
  <c r="W21" i="75"/>
  <c r="W79" i="75"/>
  <c r="W125" i="75"/>
  <c r="W189" i="75"/>
  <c r="W141" i="75"/>
  <c r="AI141" i="75" s="1"/>
  <c r="W185" i="75"/>
  <c r="W78" i="75"/>
  <c r="W188" i="75"/>
  <c r="W45" i="75"/>
  <c r="W115" i="75"/>
  <c r="W187" i="75"/>
  <c r="W27" i="75"/>
  <c r="W76" i="75"/>
  <c r="W15" i="75"/>
  <c r="W169" i="75"/>
  <c r="W33" i="75"/>
  <c r="W176" i="75"/>
  <c r="W156" i="75"/>
  <c r="W7" i="75"/>
  <c r="W136" i="75"/>
  <c r="W130" i="75"/>
  <c r="W77" i="75"/>
  <c r="W80" i="75"/>
  <c r="W168" i="75"/>
  <c r="W179" i="75"/>
  <c r="W172" i="75"/>
  <c r="W37" i="75"/>
  <c r="W119" i="75"/>
  <c r="W157" i="75"/>
  <c r="W122" i="75"/>
  <c r="W69" i="75"/>
  <c r="W112" i="75"/>
  <c r="W183" i="75"/>
  <c r="W42" i="75"/>
  <c r="W124" i="75"/>
  <c r="W129" i="75"/>
  <c r="W133" i="75"/>
  <c r="W64" i="75"/>
  <c r="W51" i="75"/>
  <c r="W178" i="75"/>
  <c r="W93" i="75"/>
  <c r="AF36" i="75"/>
  <c r="AN36" i="75" s="1"/>
  <c r="AF38" i="75"/>
  <c r="AW30" i="75"/>
  <c r="AY30" i="75" s="1"/>
  <c r="AB51" i="75"/>
  <c r="AK51" i="75" s="1"/>
  <c r="V68" i="75"/>
  <c r="AB135" i="75"/>
  <c r="AK135" i="75" s="1"/>
  <c r="V130" i="75"/>
  <c r="AB130" i="75"/>
  <c r="AK130" i="75" s="1"/>
  <c r="W148" i="75"/>
  <c r="V158" i="75"/>
  <c r="V81" i="75"/>
  <c r="AH81" i="75" s="1"/>
  <c r="V149" i="75"/>
  <c r="X149" i="75" s="1"/>
  <c r="AB80" i="75"/>
  <c r="AK80" i="75" s="1"/>
  <c r="AF32" i="75"/>
  <c r="AN32" i="75" s="1"/>
  <c r="W164" i="75"/>
  <c r="AI164" i="75" s="1"/>
  <c r="AF158" i="75"/>
  <c r="AN158" i="75" s="1"/>
  <c r="AB17" i="75"/>
  <c r="AK17" i="75" s="1"/>
  <c r="AA14" i="75"/>
  <c r="AJ14" i="75" s="1"/>
  <c r="AA119" i="75"/>
  <c r="AJ119" i="75" s="1"/>
  <c r="G43" i="75"/>
  <c r="AQ43" i="75" s="1"/>
  <c r="E44" i="5" s="1"/>
  <c r="E58" i="5"/>
  <c r="AA161" i="75"/>
  <c r="AJ161" i="75" s="1"/>
  <c r="V101" i="75"/>
  <c r="AH101" i="75" s="1"/>
  <c r="AW132" i="75"/>
  <c r="AY132" i="75" s="1"/>
  <c r="I133" i="5" s="1"/>
  <c r="C125" i="75"/>
  <c r="C96" i="75"/>
  <c r="AW119" i="75"/>
  <c r="AG33" i="75"/>
  <c r="AA170" i="75"/>
  <c r="AJ170" i="75" s="1"/>
  <c r="C142" i="75"/>
  <c r="G113" i="75"/>
  <c r="AW155" i="75"/>
  <c r="AG78" i="75"/>
  <c r="AA166" i="75"/>
  <c r="AJ166" i="75" s="1"/>
  <c r="G118" i="75"/>
  <c r="AW156" i="75"/>
  <c r="AW145" i="75"/>
  <c r="AW123" i="75"/>
  <c r="AG86" i="75"/>
  <c r="AA58" i="75"/>
  <c r="AJ58" i="75" s="1"/>
  <c r="AA31" i="75"/>
  <c r="AJ31" i="75" s="1"/>
  <c r="G139" i="75"/>
  <c r="V115" i="75"/>
  <c r="W57" i="75"/>
  <c r="X57" i="75" s="1"/>
  <c r="AO57" i="75" s="1"/>
  <c r="C58" i="5" s="1"/>
  <c r="AB107" i="75"/>
  <c r="AK107" i="75" s="1"/>
  <c r="AW158" i="75"/>
  <c r="AY158" i="75" s="1"/>
  <c r="I159" i="5" s="1"/>
  <c r="G106" i="75"/>
  <c r="AF69" i="75"/>
  <c r="AN69" i="75" s="1"/>
  <c r="AW99" i="75"/>
  <c r="C8" i="75"/>
  <c r="G37" i="75"/>
  <c r="AA4" i="75"/>
  <c r="AJ4" i="75" s="1"/>
  <c r="AB29" i="75"/>
  <c r="AK29" i="75" s="1"/>
  <c r="V75" i="75"/>
  <c r="W23" i="75"/>
  <c r="AI23" i="75" s="1"/>
  <c r="W177" i="75"/>
  <c r="AI177" i="75" s="1"/>
  <c r="W171" i="75"/>
  <c r="W174" i="75"/>
  <c r="AI174" i="75" s="1"/>
  <c r="V58" i="75"/>
  <c r="AF147" i="75"/>
  <c r="AN147" i="75" s="1"/>
  <c r="W100" i="75"/>
  <c r="AI100" i="75" s="1"/>
  <c r="D168" i="75"/>
  <c r="AW105" i="75"/>
  <c r="AY105" i="75" s="1"/>
  <c r="AA160" i="75"/>
  <c r="AJ160" i="75" s="1"/>
  <c r="AG174" i="75"/>
  <c r="C145" i="75"/>
  <c r="E145" i="75" s="1"/>
  <c r="C133" i="75"/>
  <c r="AA26" i="75"/>
  <c r="AJ26" i="75" s="1"/>
  <c r="V102" i="75"/>
  <c r="AH102" i="75" s="1"/>
  <c r="AA77" i="75"/>
  <c r="AJ77" i="75" s="1"/>
  <c r="AA86" i="75"/>
  <c r="AJ86" i="75" s="1"/>
  <c r="V166" i="75"/>
  <c r="AH166" i="75" s="1"/>
  <c r="AA178" i="75"/>
  <c r="AJ178" i="75" s="1"/>
  <c r="AA84" i="75"/>
  <c r="AJ84" i="75" s="1"/>
  <c r="G71" i="75"/>
  <c r="C54" i="75"/>
  <c r="AH54" i="75" s="1"/>
  <c r="AA103" i="75"/>
  <c r="AJ103" i="75" s="1"/>
  <c r="G42" i="75"/>
  <c r="AA29" i="75"/>
  <c r="AA45" i="75"/>
  <c r="AJ45" i="75" s="1"/>
  <c r="AA121" i="75"/>
  <c r="AJ121" i="75" s="1"/>
  <c r="C29" i="75"/>
  <c r="E29" i="75" s="1"/>
  <c r="AW83" i="75"/>
  <c r="AG56" i="75"/>
  <c r="AA187" i="75"/>
  <c r="AJ187" i="75" s="1"/>
  <c r="G78" i="75"/>
  <c r="AW174" i="75"/>
  <c r="AY174" i="75" s="1"/>
  <c r="E108" i="5"/>
  <c r="AG137" i="75"/>
  <c r="V19" i="75"/>
  <c r="AB74" i="75"/>
  <c r="AK74" i="75"/>
  <c r="AB30" i="75"/>
  <c r="AK30" i="75" s="1"/>
  <c r="V55" i="75"/>
  <c r="W118" i="75"/>
  <c r="AI118" i="75" s="1"/>
  <c r="W34" i="75"/>
  <c r="AI34" i="75" s="1"/>
  <c r="V12" i="75"/>
  <c r="X12" i="75" s="1"/>
  <c r="AB84" i="75"/>
  <c r="AK84" i="75" s="1"/>
  <c r="W19" i="75"/>
  <c r="AI19" i="75" s="1"/>
  <c r="AF24" i="75"/>
  <c r="AN24" i="75" s="1"/>
  <c r="AW73" i="75"/>
  <c r="AY73" i="75" s="1"/>
  <c r="AB125" i="75"/>
  <c r="AK125" i="75" s="1"/>
  <c r="V80" i="75"/>
  <c r="AG38" i="75"/>
  <c r="W75" i="75"/>
  <c r="AI75" i="75" s="1"/>
  <c r="W66" i="75"/>
  <c r="AG135" i="75"/>
  <c r="AB81" i="75"/>
  <c r="AK81" i="75" s="1"/>
  <c r="AL81" i="75" s="1"/>
  <c r="AB115" i="75"/>
  <c r="AK115" i="75" s="1"/>
  <c r="W159" i="75"/>
  <c r="AI159" i="75" s="1"/>
  <c r="AW178" i="75"/>
  <c r="AW47" i="75"/>
  <c r="AY47" i="75" s="1"/>
  <c r="I48" i="5" s="1"/>
  <c r="AG48" i="75"/>
  <c r="V160" i="75"/>
  <c r="V136" i="75"/>
  <c r="V42" i="75"/>
  <c r="AH42" i="75" s="1"/>
  <c r="D27" i="75"/>
  <c r="AW87" i="75"/>
  <c r="AA6" i="75"/>
  <c r="AJ6" i="75" s="1"/>
  <c r="C74" i="75"/>
  <c r="E74" i="75" s="1"/>
  <c r="C170" i="75"/>
  <c r="E170" i="75" s="1"/>
  <c r="C40" i="75"/>
  <c r="E40" i="75" s="1"/>
  <c r="AW5" i="75"/>
  <c r="AY5" i="75" s="1"/>
  <c r="I6" i="5" s="1"/>
  <c r="AW76" i="75"/>
  <c r="AY76" i="75" s="1"/>
  <c r="I77" i="5" s="1"/>
  <c r="AA156" i="75"/>
  <c r="AJ156" i="75" s="1"/>
  <c r="G147" i="75"/>
  <c r="AW143" i="75"/>
  <c r="C134" i="75"/>
  <c r="AA99" i="75"/>
  <c r="AJ99" i="75" s="1"/>
  <c r="AW49" i="75"/>
  <c r="AY49" i="75" s="1"/>
  <c r="I50" i="5" s="1"/>
  <c r="AA96" i="75"/>
  <c r="AJ96" i="75" s="1"/>
  <c r="AA148" i="75"/>
  <c r="AJ148" i="75" s="1"/>
  <c r="C139" i="75"/>
  <c r="E139" i="75" s="1"/>
  <c r="AA128" i="75"/>
  <c r="AJ128" i="75" s="1"/>
  <c r="V164" i="75"/>
  <c r="AH164" i="75" s="1"/>
  <c r="G159" i="75"/>
  <c r="AW94" i="75"/>
  <c r="AY94" i="75" s="1"/>
  <c r="I95" i="5" s="1"/>
  <c r="AW82" i="75"/>
  <c r="AA146" i="75"/>
  <c r="AJ146" i="75" s="1"/>
  <c r="AA154" i="75"/>
  <c r="AJ154" i="75" s="1"/>
  <c r="AA11" i="75"/>
  <c r="AJ11" i="75" s="1"/>
  <c r="C78" i="75"/>
  <c r="AA27" i="75"/>
  <c r="AJ27" i="75" s="1"/>
  <c r="C55" i="75"/>
  <c r="G136" i="75"/>
  <c r="E88" i="5"/>
  <c r="G119" i="75"/>
  <c r="AA158" i="75"/>
  <c r="AJ158" i="75" s="1"/>
  <c r="V95" i="75"/>
  <c r="C100" i="75"/>
  <c r="E100" i="75" s="1"/>
  <c r="AA159" i="75"/>
  <c r="AJ159" i="75" s="1"/>
  <c r="C161" i="75"/>
  <c r="E161" i="75" s="1"/>
  <c r="C69" i="75"/>
  <c r="AA125" i="75"/>
  <c r="AJ125" i="75" s="1"/>
  <c r="AA18" i="75"/>
  <c r="AJ18" i="75" s="1"/>
  <c r="AW121" i="75"/>
  <c r="AY121" i="75" s="1"/>
  <c r="I122" i="5" s="1"/>
  <c r="AA183" i="75"/>
  <c r="AJ183" i="75" s="1"/>
  <c r="AW75" i="75"/>
  <c r="C44" i="75"/>
  <c r="V48" i="75"/>
  <c r="AH48" i="75" s="1"/>
  <c r="C123" i="75"/>
  <c r="E123" i="75" s="1"/>
  <c r="G142" i="75"/>
  <c r="E10" i="5"/>
  <c r="AW159" i="75"/>
  <c r="AY159" i="75" s="1"/>
  <c r="AW54" i="75"/>
  <c r="AY54" i="75" s="1"/>
  <c r="I55" i="5" s="1"/>
  <c r="AW148" i="75"/>
  <c r="C77" i="75"/>
  <c r="AA138" i="75"/>
  <c r="AJ138" i="75" s="1"/>
  <c r="G89" i="75"/>
  <c r="AQ89" i="75" s="1"/>
  <c r="E90" i="5" s="1"/>
  <c r="AW164" i="75"/>
  <c r="AG118" i="75"/>
  <c r="AA129" i="75"/>
  <c r="AJ129" i="75" s="1"/>
  <c r="C86" i="75"/>
  <c r="C179" i="75"/>
  <c r="AA176" i="75"/>
  <c r="AJ176" i="75" s="1"/>
  <c r="AW95" i="75"/>
  <c r="AW23" i="75"/>
  <c r="AY23" i="75" s="1"/>
  <c r="I24" i="5" s="1"/>
  <c r="AF43" i="75"/>
  <c r="AN43" i="75" s="1"/>
  <c r="AS43" i="75" s="1"/>
  <c r="AA15" i="75"/>
  <c r="AA177" i="75"/>
  <c r="AJ177" i="75" s="1"/>
  <c r="C192" i="75"/>
  <c r="E192" i="75" s="1"/>
  <c r="AA109" i="75"/>
  <c r="AJ109" i="75" s="1"/>
  <c r="AA141" i="75"/>
  <c r="AJ141" i="75" s="1"/>
  <c r="V98" i="75"/>
  <c r="AH98" i="75" s="1"/>
  <c r="G74" i="75"/>
  <c r="C93" i="75"/>
  <c r="AW101" i="75"/>
  <c r="AY101" i="75" s="1"/>
  <c r="AW191" i="75"/>
  <c r="AA172" i="75"/>
  <c r="AJ172" i="75" s="1"/>
  <c r="C88" i="75"/>
  <c r="E88" i="75" s="1"/>
  <c r="C138" i="75"/>
  <c r="AA74" i="75"/>
  <c r="AJ74" i="75" s="1"/>
  <c r="V109" i="75"/>
  <c r="AH109" i="75" s="1"/>
  <c r="AW98" i="75"/>
  <c r="AY98" i="75" s="1"/>
  <c r="AA147" i="75"/>
  <c r="AJ147" i="75" s="1"/>
  <c r="C168" i="75"/>
  <c r="AH168" i="75" s="1"/>
  <c r="AA9" i="75"/>
  <c r="AJ9" i="75" s="1"/>
  <c r="AA107" i="75"/>
  <c r="AW180" i="75"/>
  <c r="AY180" i="75" s="1"/>
  <c r="I181" i="5" s="1"/>
  <c r="V180" i="75"/>
  <c r="AH180" i="75" s="1"/>
  <c r="G188" i="75"/>
  <c r="AA90" i="75"/>
  <c r="AJ90" i="75" s="1"/>
  <c r="AA41" i="75"/>
  <c r="AJ41" i="75" s="1"/>
  <c r="C50" i="75"/>
  <c r="E50" i="75" s="1"/>
  <c r="AA171" i="75"/>
  <c r="AJ171" i="75" s="1"/>
  <c r="C119" i="75"/>
  <c r="G108" i="75"/>
  <c r="E177" i="5"/>
  <c r="AB54" i="75"/>
  <c r="AK54" i="75" s="1"/>
  <c r="W106" i="75"/>
  <c r="AI106" i="75" s="1"/>
  <c r="W20" i="75"/>
  <c r="V44" i="75"/>
  <c r="X44" i="75" s="1"/>
  <c r="V138" i="75"/>
  <c r="V79" i="75"/>
  <c r="AG117" i="75"/>
  <c r="AW169" i="75"/>
  <c r="AY169" i="75" s="1"/>
  <c r="AB18" i="75"/>
  <c r="AK18" i="75" s="1"/>
  <c r="AG3" i="75"/>
  <c r="W139" i="75"/>
  <c r="AI139" i="75" s="1"/>
  <c r="D42" i="75"/>
  <c r="E42" i="75" s="1"/>
  <c r="W182" i="75"/>
  <c r="AI182" i="75" s="1"/>
  <c r="V157" i="75"/>
  <c r="D77" i="75"/>
  <c r="AW168" i="75"/>
  <c r="AY168" i="75" s="1"/>
  <c r="I169" i="5" s="1"/>
  <c r="AB61" i="75"/>
  <c r="AK61" i="75"/>
  <c r="W35" i="75"/>
  <c r="AI35" i="75" s="1"/>
  <c r="V7" i="75"/>
  <c r="W167" i="75"/>
  <c r="AI167" i="75" s="1"/>
  <c r="AF30" i="75"/>
  <c r="AN30" i="75" s="1"/>
  <c r="AB75" i="75"/>
  <c r="AK75" i="75" s="1"/>
  <c r="W149" i="75"/>
  <c r="W158" i="75"/>
  <c r="AI158" i="75" s="1"/>
  <c r="AB185" i="75"/>
  <c r="AK185" i="75" s="1"/>
  <c r="AF165" i="75"/>
  <c r="AB22" i="75"/>
  <c r="AK22" i="75" s="1"/>
  <c r="AW175" i="75"/>
  <c r="W155" i="75"/>
  <c r="AI155" i="75" s="1"/>
  <c r="AB126" i="75"/>
  <c r="AK126" i="75" s="1"/>
  <c r="AF67" i="75"/>
  <c r="AF114" i="75"/>
  <c r="AN114" i="75" s="1"/>
  <c r="W83" i="75"/>
  <c r="AI83" i="75" s="1"/>
  <c r="W160" i="75"/>
  <c r="AI160" i="75" s="1"/>
  <c r="W127" i="75"/>
  <c r="AI127" i="75" s="1"/>
  <c r="V84" i="75"/>
  <c r="V132" i="75"/>
  <c r="AB155" i="75"/>
  <c r="AK155" i="75" s="1"/>
  <c r="AA102" i="75"/>
  <c r="AJ102" i="75" s="1"/>
  <c r="V118" i="75"/>
  <c r="V117" i="75"/>
  <c r="AB172" i="75"/>
  <c r="AK172" i="75" s="1"/>
  <c r="V54" i="75"/>
  <c r="X54" i="75" s="1"/>
  <c r="AB57" i="75"/>
  <c r="AK57" i="75" s="1"/>
  <c r="AB92" i="75"/>
  <c r="AK92" i="75" s="1"/>
  <c r="W72" i="75"/>
  <c r="AI72" i="75" s="1"/>
  <c r="D178" i="75"/>
  <c r="D36" i="75"/>
  <c r="V37" i="75"/>
  <c r="X37" i="75" s="1"/>
  <c r="G162" i="75"/>
  <c r="G91" i="75"/>
  <c r="C104" i="75"/>
  <c r="E104" i="75" s="1"/>
  <c r="AW106" i="75"/>
  <c r="AY106" i="75" s="1"/>
  <c r="I107" i="5" s="1"/>
  <c r="AA40" i="75"/>
  <c r="AJ40" i="75" s="1"/>
  <c r="AA33" i="75"/>
  <c r="AJ33" i="75" s="1"/>
  <c r="G103" i="75"/>
  <c r="AW160" i="75"/>
  <c r="AW51" i="75"/>
  <c r="C114" i="75"/>
  <c r="AH114" i="75" s="1"/>
  <c r="C177" i="75"/>
  <c r="E177" i="75" s="1"/>
  <c r="AA142" i="75"/>
  <c r="AJ142" i="75" s="1"/>
  <c r="AA48" i="75"/>
  <c r="AJ48" i="75" s="1"/>
  <c r="G73" i="75"/>
  <c r="G10" i="75"/>
  <c r="W131" i="75"/>
  <c r="AI131" i="75" s="1"/>
  <c r="W138" i="75"/>
  <c r="AW93" i="75"/>
  <c r="AY93" i="75" s="1"/>
  <c r="AG186" i="75"/>
  <c r="AG70" i="75"/>
  <c r="AF11" i="75"/>
  <c r="AN11" i="75" s="1"/>
  <c r="AS11" i="75" s="1"/>
  <c r="AU11" i="75" s="1"/>
  <c r="G12" i="5" s="1"/>
  <c r="AF183" i="75"/>
  <c r="W14" i="75"/>
  <c r="V50" i="75"/>
  <c r="V189" i="75"/>
  <c r="AB187" i="75"/>
  <c r="AK187" i="75" s="1"/>
  <c r="AL187" i="75" s="1"/>
  <c r="AF33" i="75"/>
  <c r="AN33" i="75" s="1"/>
  <c r="W56" i="75"/>
  <c r="AI56" i="75" s="1"/>
  <c r="AB50" i="75"/>
  <c r="AB78" i="75"/>
  <c r="AK78" i="75" s="1"/>
  <c r="AW50" i="75"/>
  <c r="AY50" i="75" s="1"/>
  <c r="I51" i="5" s="1"/>
  <c r="V96" i="75"/>
  <c r="AG90" i="75"/>
  <c r="W109" i="75"/>
  <c r="AI109" i="75" s="1"/>
  <c r="AF120" i="75"/>
  <c r="AN120" i="75" s="1"/>
  <c r="D38" i="75"/>
  <c r="W101" i="75"/>
  <c r="AI101" i="75" s="1"/>
  <c r="V178" i="75"/>
  <c r="AF192" i="75"/>
  <c r="AN192" i="75" s="1"/>
  <c r="D44" i="75"/>
  <c r="AB12" i="75"/>
  <c r="AK12" i="75" s="1"/>
  <c r="AB94" i="75"/>
  <c r="AK94" i="75" s="1"/>
  <c r="D122" i="75"/>
  <c r="W48" i="75"/>
  <c r="AI48" i="75" s="1"/>
  <c r="G23" i="75"/>
  <c r="D87" i="75"/>
  <c r="C58" i="75"/>
  <c r="E58" i="75" s="1"/>
  <c r="AW45" i="75"/>
  <c r="AY45" i="75" s="1"/>
  <c r="G72" i="75"/>
  <c r="E168" i="5"/>
  <c r="C182" i="75"/>
  <c r="E182" i="75" s="1"/>
  <c r="C76" i="75"/>
  <c r="AW42" i="75"/>
  <c r="AY42" i="75" s="1"/>
  <c r="AW74" i="75"/>
  <c r="AY74" i="75" s="1"/>
  <c r="I75" i="5" s="1"/>
  <c r="AA180" i="75"/>
  <c r="AJ180" i="75" s="1"/>
  <c r="AA150" i="75"/>
  <c r="AJ150" i="75" s="1"/>
  <c r="V184" i="75"/>
  <c r="AH184" i="75" s="1"/>
  <c r="C12" i="75"/>
  <c r="AH12" i="75" s="1"/>
  <c r="AA127" i="75"/>
  <c r="AJ127" i="75" s="1"/>
  <c r="AA139" i="75"/>
  <c r="AF178" i="75"/>
  <c r="AN178" i="75" s="1"/>
  <c r="AS178" i="75" s="1"/>
  <c r="AU178" i="75" s="1"/>
  <c r="G179" i="5" s="1"/>
  <c r="W13" i="75"/>
  <c r="V61" i="75"/>
  <c r="C5" i="75"/>
  <c r="E5" i="75" s="1"/>
  <c r="AA8" i="75"/>
  <c r="V99" i="75"/>
  <c r="X99" i="75" s="1"/>
  <c r="W113" i="75"/>
  <c r="AI113" i="75" s="1"/>
  <c r="AG134" i="75"/>
  <c r="AB133" i="75"/>
  <c r="AB161" i="75"/>
  <c r="AK161" i="75" s="1"/>
  <c r="W68" i="75"/>
  <c r="AW188" i="75"/>
  <c r="AB191" i="75"/>
  <c r="AC191" i="75" s="1"/>
  <c r="AE191" i="75" s="1"/>
  <c r="AR191" i="75" s="1"/>
  <c r="F192" i="5" s="1"/>
  <c r="AG126" i="75"/>
  <c r="AW186" i="75"/>
  <c r="AY186" i="75" s="1"/>
  <c r="I187" i="5" s="1"/>
  <c r="G69" i="75"/>
  <c r="AF127" i="75"/>
  <c r="AN127" i="75" s="1"/>
  <c r="AS127" i="75" s="1"/>
  <c r="AU127" i="75" s="1"/>
  <c r="G128" i="5" s="1"/>
  <c r="AW161" i="75"/>
  <c r="AY161" i="75" s="1"/>
  <c r="I162" i="5" s="1"/>
  <c r="D136" i="75"/>
  <c r="W140" i="75"/>
  <c r="AI140" i="75" s="1"/>
  <c r="AF84" i="75"/>
  <c r="AN84" i="75" s="1"/>
  <c r="AB159" i="75"/>
  <c r="D141" i="75"/>
  <c r="W17" i="75"/>
  <c r="AI17" i="75" s="1"/>
  <c r="AF180" i="75"/>
  <c r="AN180" i="75" s="1"/>
  <c r="W117" i="75"/>
  <c r="AI117" i="75" s="1"/>
  <c r="V88" i="75"/>
  <c r="V141" i="75"/>
  <c r="AG146" i="75"/>
  <c r="AF113" i="75"/>
  <c r="AN113" i="75" s="1"/>
  <c r="AF146" i="75"/>
  <c r="AN146" i="75" s="1"/>
  <c r="AB122" i="75"/>
  <c r="AK122" i="75" s="1"/>
  <c r="AB160" i="75"/>
  <c r="AW187" i="75"/>
  <c r="AW166" i="75"/>
  <c r="AY166" i="75" s="1"/>
  <c r="AA7" i="75"/>
  <c r="C47" i="75"/>
  <c r="E47" i="75" s="1"/>
  <c r="AA56" i="75"/>
  <c r="AJ56" i="75" s="1"/>
  <c r="G39" i="75"/>
  <c r="AW37" i="75"/>
  <c r="AY37" i="75" s="1"/>
  <c r="C187" i="75"/>
  <c r="AA19" i="75"/>
  <c r="AJ19" i="75" s="1"/>
  <c r="C156" i="75"/>
  <c r="AA80" i="75"/>
  <c r="G117" i="75"/>
  <c r="AQ117" i="75" s="1"/>
  <c r="E118" i="5" s="1"/>
  <c r="AF102" i="75"/>
  <c r="AN102" i="75" s="1"/>
  <c r="AS102" i="75" s="1"/>
  <c r="AA16" i="75"/>
  <c r="AJ16" i="75" s="1"/>
  <c r="AA134" i="75"/>
  <c r="AJ134" i="75" s="1"/>
  <c r="AW183" i="75"/>
  <c r="D134" i="75"/>
  <c r="AG171" i="75"/>
  <c r="D112" i="75"/>
  <c r="AI112" i="75" s="1"/>
  <c r="W6" i="75"/>
  <c r="AI6" i="75" s="1"/>
  <c r="V23" i="75"/>
  <c r="V33" i="75"/>
  <c r="AG162" i="75"/>
  <c r="AG110" i="75"/>
  <c r="AF179" i="75"/>
  <c r="AN179" i="75" s="1"/>
  <c r="AS179" i="75" s="1"/>
  <c r="AU179" i="75" s="1"/>
  <c r="G180" i="5" s="1"/>
  <c r="AG23" i="75"/>
  <c r="AW104" i="75"/>
  <c r="AY104" i="75" s="1"/>
  <c r="I105" i="5" s="1"/>
  <c r="V74" i="75"/>
  <c r="AH74" i="75" s="1"/>
  <c r="W25" i="75"/>
  <c r="AI25" i="75" s="1"/>
  <c r="AW36" i="75"/>
  <c r="AY36" i="75" s="1"/>
  <c r="I37" i="5" s="1"/>
  <c r="W28" i="75"/>
  <c r="AW129" i="75"/>
  <c r="D130" i="75"/>
  <c r="D7" i="75"/>
  <c r="AI7" i="75" s="1"/>
  <c r="V21" i="75"/>
  <c r="AH21" i="75" s="1"/>
  <c r="AG94" i="75"/>
  <c r="AG71" i="75"/>
  <c r="AA78" i="75"/>
  <c r="AG165" i="75"/>
  <c r="AG113" i="75"/>
  <c r="V93" i="75"/>
  <c r="AW110" i="75"/>
  <c r="AG163" i="75"/>
  <c r="AF191" i="75"/>
  <c r="AN191" i="75" s="1"/>
  <c r="AS191" i="75" s="1"/>
  <c r="AU191" i="75" s="1"/>
  <c r="G192" i="5" s="1"/>
  <c r="AB165" i="75"/>
  <c r="AK165" i="75" s="1"/>
  <c r="AW176" i="75"/>
  <c r="AY176" i="75" s="1"/>
  <c r="I177" i="5" s="1"/>
  <c r="AF41" i="75"/>
  <c r="AN41" i="75" s="1"/>
  <c r="W121" i="75"/>
  <c r="AI121" i="75" s="1"/>
  <c r="G191" i="75"/>
  <c r="AB99" i="75"/>
  <c r="AK99" i="75" s="1"/>
  <c r="AL99" i="75" s="1"/>
  <c r="G110" i="75"/>
  <c r="AQ110" i="75" s="1"/>
  <c r="E111" i="5" s="1"/>
  <c r="W144" i="75"/>
  <c r="AI144" i="75" s="1"/>
  <c r="AG89" i="75"/>
  <c r="V137" i="75"/>
  <c r="AB52" i="75"/>
  <c r="AK52" i="75" s="1"/>
  <c r="AW85" i="75"/>
  <c r="AY85" i="75" s="1"/>
  <c r="I86" i="5" s="1"/>
  <c r="W91" i="75"/>
  <c r="AI91" i="75" s="1"/>
  <c r="G157" i="75"/>
  <c r="W90" i="75"/>
  <c r="AI90" i="75" s="1"/>
  <c r="W86" i="75"/>
  <c r="AI86" i="75" s="1"/>
  <c r="AA92" i="75"/>
  <c r="AJ92" i="75" s="1"/>
  <c r="AA25" i="75"/>
  <c r="AJ25" i="75" s="1"/>
  <c r="AA17" i="75"/>
  <c r="AJ17" i="75" s="1"/>
  <c r="AA95" i="75"/>
  <c r="AJ95" i="75" s="1"/>
  <c r="AA67" i="75"/>
  <c r="AJ67" i="75" s="1"/>
  <c r="AA144" i="75"/>
  <c r="AJ144" i="75" s="1"/>
  <c r="AA186" i="75"/>
  <c r="AJ186" i="75" s="1"/>
  <c r="AG10" i="75"/>
  <c r="AA151" i="75"/>
  <c r="AJ151" i="75" s="1"/>
  <c r="AA82" i="75"/>
  <c r="AJ82" i="75" s="1"/>
  <c r="AG6" i="75"/>
  <c r="AA97" i="75"/>
  <c r="AJ97" i="75" s="1"/>
  <c r="AA152" i="75"/>
  <c r="AJ152" i="75" s="1"/>
  <c r="AW136" i="75"/>
  <c r="AY136" i="75" s="1"/>
  <c r="I137" i="5" s="1"/>
  <c r="AW149" i="75"/>
  <c r="AY149" i="75" s="1"/>
  <c r="I150" i="5" s="1"/>
  <c r="V165" i="75"/>
  <c r="AH165" i="75" s="1"/>
  <c r="AA123" i="75"/>
  <c r="AG190" i="75"/>
  <c r="AF20" i="75"/>
  <c r="AN20" i="75" s="1"/>
  <c r="AS20" i="75" s="1"/>
  <c r="AU20" i="75" s="1"/>
  <c r="G21" i="5" s="1"/>
  <c r="V49" i="75"/>
  <c r="W107" i="75"/>
  <c r="W31" i="75"/>
  <c r="W81" i="75"/>
  <c r="AI81" i="75" s="1"/>
  <c r="AW185" i="75"/>
  <c r="AG69" i="75"/>
  <c r="AB129" i="75"/>
  <c r="AG189" i="75"/>
  <c r="W4" i="75"/>
  <c r="AI4" i="75" s="1"/>
  <c r="AG27" i="75"/>
  <c r="AF125" i="75"/>
  <c r="AN125" i="75" s="1"/>
  <c r="AB138" i="75"/>
  <c r="AK138" i="75" s="1"/>
  <c r="AL138" i="75" s="1"/>
  <c r="V4" i="75"/>
  <c r="AB7" i="75"/>
  <c r="AA81" i="75"/>
  <c r="AJ81" i="75" s="1"/>
  <c r="AA111" i="75"/>
  <c r="AJ111" i="75" s="1"/>
  <c r="AA114" i="75"/>
  <c r="AJ114" i="75" s="1"/>
  <c r="C167" i="75"/>
  <c r="E167" i="75" s="1"/>
  <c r="C172" i="75"/>
  <c r="AA93" i="75"/>
  <c r="AJ93" i="75" s="1"/>
  <c r="AA65" i="75"/>
  <c r="AJ65" i="75" s="1"/>
  <c r="G90" i="75"/>
  <c r="E29" i="5"/>
  <c r="G38" i="75"/>
  <c r="E26" i="5"/>
  <c r="AA132" i="75"/>
  <c r="W41" i="75"/>
  <c r="AI41" i="75" s="1"/>
  <c r="AG64" i="75"/>
  <c r="W50" i="75"/>
  <c r="AI50" i="75" s="1"/>
  <c r="AF26" i="75"/>
  <c r="AN26" i="75" s="1"/>
  <c r="AS26" i="75" s="1"/>
  <c r="AU26" i="75" s="1"/>
  <c r="G27" i="5" s="1"/>
  <c r="AB88" i="75"/>
  <c r="AK88" i="75" s="1"/>
  <c r="AF27" i="75"/>
  <c r="AN27" i="75" s="1"/>
  <c r="AG83" i="75"/>
  <c r="AF82" i="75"/>
  <c r="D54" i="75"/>
  <c r="AW192" i="75"/>
  <c r="AY192" i="75" s="1"/>
  <c r="AB66" i="75"/>
  <c r="AK66" i="75" s="1"/>
  <c r="AW27" i="75"/>
  <c r="AY27" i="75" s="1"/>
  <c r="BC27" i="75" s="1"/>
  <c r="K28" i="5" s="1"/>
  <c r="AF174" i="75"/>
  <c r="AN174" i="75" s="1"/>
  <c r="AB27" i="75"/>
  <c r="AK27" i="75" s="1"/>
  <c r="W88" i="75"/>
  <c r="AF126" i="75"/>
  <c r="AN126" i="75" s="1"/>
  <c r="W60" i="75"/>
  <c r="AI60" i="75"/>
  <c r="AW69" i="75"/>
  <c r="AY69" i="75" s="1"/>
  <c r="I70" i="5" s="1"/>
  <c r="AB176" i="75"/>
  <c r="AK176" i="75" s="1"/>
  <c r="AB86" i="75"/>
  <c r="AK86" i="75" s="1"/>
  <c r="AW13" i="75"/>
  <c r="V29" i="75"/>
  <c r="AH29" i="75" s="1"/>
  <c r="V123" i="75"/>
  <c r="V139" i="75"/>
  <c r="V90" i="75"/>
  <c r="X90" i="75" s="1"/>
  <c r="AO90" i="75" s="1"/>
  <c r="C91" i="5" s="1"/>
  <c r="AF175" i="75"/>
  <c r="AN175" i="75" s="1"/>
  <c r="W135" i="75"/>
  <c r="AI135" i="75" s="1"/>
  <c r="W73" i="75"/>
  <c r="AI73" i="75" s="1"/>
  <c r="D133" i="75"/>
  <c r="AA73" i="75"/>
  <c r="AJ73" i="75" s="1"/>
  <c r="V144" i="75"/>
  <c r="W145" i="75"/>
  <c r="AI145" i="75" s="1"/>
  <c r="V124" i="75"/>
  <c r="AH124" i="75" s="1"/>
  <c r="AF35" i="75"/>
  <c r="AN35" i="75" s="1"/>
  <c r="AB21" i="75"/>
  <c r="AK21" i="75" s="1"/>
  <c r="AB20" i="75"/>
  <c r="AK20" i="75" s="1"/>
  <c r="AF68" i="75"/>
  <c r="AF70" i="75"/>
  <c r="AN70" i="75" s="1"/>
  <c r="AF133" i="75"/>
  <c r="AN133" i="75" s="1"/>
  <c r="V170" i="75"/>
  <c r="AB183" i="75"/>
  <c r="AK183" i="75" s="1"/>
  <c r="AL183" i="75" s="1"/>
  <c r="V56" i="75"/>
  <c r="W82" i="75"/>
  <c r="AI82" i="75" s="1"/>
  <c r="AB38" i="75"/>
  <c r="AB89" i="75"/>
  <c r="AK89" i="75" s="1"/>
  <c r="W29" i="75"/>
  <c r="AI29" i="75" s="1"/>
  <c r="AB10" i="75"/>
  <c r="AK10" i="75" s="1"/>
  <c r="W128" i="75"/>
  <c r="AI128" i="75" s="1"/>
  <c r="V87" i="75"/>
  <c r="AH87" i="75" s="1"/>
  <c r="AF111" i="75"/>
  <c r="AB127" i="75"/>
  <c r="AB65" i="75"/>
  <c r="AK65" i="75" s="1"/>
  <c r="AB113" i="75"/>
  <c r="AK113" i="75" s="1"/>
  <c r="AF103" i="75"/>
  <c r="AN103" i="75" s="1"/>
  <c r="AB62" i="75"/>
  <c r="AK62" i="75" s="1"/>
  <c r="AB145" i="75"/>
  <c r="AK145" i="75" s="1"/>
  <c r="AB100" i="75"/>
  <c r="AK100" i="75" s="1"/>
  <c r="V114" i="75"/>
  <c r="V59" i="75"/>
  <c r="AB97" i="75"/>
  <c r="AK97" i="75" s="1"/>
  <c r="AF181" i="75"/>
  <c r="AN181" i="75" s="1"/>
  <c r="AF168" i="75"/>
  <c r="AN168" i="75" s="1"/>
  <c r="AF80" i="75"/>
  <c r="AN80" i="75" s="1"/>
  <c r="AF4" i="75"/>
  <c r="AF64" i="75"/>
  <c r="AN64" i="75" s="1"/>
  <c r="AS64" i="75" s="1"/>
  <c r="AU64" i="75" s="1"/>
  <c r="G65" i="5" s="1"/>
  <c r="AF142" i="75"/>
  <c r="AN142" i="75" s="1"/>
  <c r="AF143" i="75"/>
  <c r="AN143" i="75" s="1"/>
  <c r="AF186" i="75"/>
  <c r="AN186" i="75" s="1"/>
  <c r="AF73" i="75"/>
  <c r="AF58" i="75"/>
  <c r="AF75" i="75"/>
  <c r="AN75" i="75" s="1"/>
  <c r="Z85" i="75"/>
  <c r="Z33" i="75"/>
  <c r="AQ33" i="75" s="1"/>
  <c r="E34" i="5" s="1"/>
  <c r="Z66" i="75"/>
  <c r="Z103" i="75"/>
  <c r="Z111" i="75"/>
  <c r="Z188" i="75"/>
  <c r="Z180" i="75"/>
  <c r="Z112" i="75"/>
  <c r="Z139" i="75"/>
  <c r="Z119" i="75"/>
  <c r="AQ119" i="75" s="1"/>
  <c r="E120" i="5" s="1"/>
  <c r="Z52" i="75"/>
  <c r="Z150" i="75"/>
  <c r="Z90" i="75"/>
  <c r="Z4" i="75"/>
  <c r="Z5" i="75"/>
  <c r="Z53" i="75"/>
  <c r="AQ53" i="75" s="1"/>
  <c r="E54" i="5" s="1"/>
  <c r="Z39" i="75"/>
  <c r="Z125" i="75"/>
  <c r="AQ125" i="75" s="1"/>
  <c r="E126" i="5" s="1"/>
  <c r="Z190" i="75"/>
  <c r="Z130" i="75"/>
  <c r="Z81" i="75"/>
  <c r="Z109" i="75"/>
  <c r="Z91" i="75"/>
  <c r="Z99" i="75"/>
  <c r="Z98" i="75"/>
  <c r="Z45" i="75"/>
  <c r="Z168" i="75"/>
  <c r="Z50" i="75"/>
  <c r="Z38" i="75"/>
  <c r="AQ38" i="75" s="1"/>
  <c r="E39" i="5" s="1"/>
  <c r="Z77" i="75"/>
  <c r="Z178" i="75"/>
  <c r="Z132" i="75"/>
  <c r="Z83" i="75"/>
  <c r="Z121" i="75"/>
  <c r="AQ121" i="75" s="1"/>
  <c r="E122" i="5" s="1"/>
  <c r="Z117" i="75"/>
  <c r="Z105" i="75"/>
  <c r="Z71" i="75"/>
  <c r="Z116" i="75"/>
  <c r="Z70" i="75"/>
  <c r="Z96" i="75"/>
  <c r="Z49" i="75"/>
  <c r="Z63" i="75"/>
  <c r="AQ63" i="75" s="1"/>
  <c r="E64" i="5" s="1"/>
  <c r="Z89" i="75"/>
  <c r="Z159" i="75"/>
  <c r="Z191" i="75"/>
  <c r="Z69" i="75"/>
  <c r="Z106" i="75"/>
  <c r="Z74" i="75"/>
  <c r="Z15" i="75"/>
  <c r="Z108" i="75"/>
  <c r="AQ108" i="75" s="1"/>
  <c r="E109" i="5" s="1"/>
  <c r="Z164" i="75"/>
  <c r="Z59" i="75"/>
  <c r="Z79" i="75"/>
  <c r="Z72" i="75"/>
  <c r="Z134" i="75"/>
  <c r="Z42" i="75"/>
  <c r="Z153" i="75"/>
  <c r="Z147" i="75"/>
  <c r="Z82" i="75"/>
  <c r="Z156" i="75"/>
  <c r="Z131" i="75"/>
  <c r="Z133" i="75"/>
  <c r="Z124" i="75"/>
  <c r="AQ124" i="75"/>
  <c r="E125" i="5" s="1"/>
  <c r="Z31" i="75"/>
  <c r="Z161" i="75"/>
  <c r="Z67" i="75"/>
  <c r="Z78" i="75"/>
  <c r="Z175" i="75"/>
  <c r="Z142" i="75"/>
  <c r="Z177" i="75"/>
  <c r="Z44" i="75"/>
  <c r="Z158" i="75"/>
  <c r="AQ158" i="75" s="1"/>
  <c r="E159" i="5" s="1"/>
  <c r="Z137" i="75"/>
  <c r="Z113" i="75"/>
  <c r="Z136" i="75"/>
  <c r="Z173" i="75"/>
  <c r="Z152" i="75"/>
  <c r="Z51" i="75"/>
  <c r="Z43" i="75"/>
  <c r="Z184" i="75"/>
  <c r="Z170" i="75"/>
  <c r="AQ170" i="75" s="1"/>
  <c r="E171" i="5" s="1"/>
  <c r="Z185" i="75"/>
  <c r="Z129" i="75"/>
  <c r="Z54" i="75"/>
  <c r="Z171" i="75"/>
  <c r="Z10" i="75"/>
  <c r="Z118" i="75"/>
  <c r="Z16" i="75"/>
  <c r="Z23" i="75"/>
  <c r="Z37" i="75"/>
  <c r="Z183" i="75"/>
  <c r="Z36" i="75"/>
  <c r="Z88" i="75"/>
  <c r="Z19" i="75"/>
  <c r="Z73" i="75"/>
  <c r="Z26" i="75"/>
  <c r="Z61" i="75"/>
  <c r="AQ61" i="75" s="1"/>
  <c r="E62" i="5" s="1"/>
  <c r="Z189" i="75"/>
  <c r="AQ189" i="75" s="1"/>
  <c r="E190" i="5" s="1"/>
  <c r="Z162" i="75"/>
  <c r="Z110" i="75"/>
  <c r="Z46" i="75"/>
  <c r="Z157" i="75"/>
  <c r="AB39" i="75"/>
  <c r="AK39" i="75" s="1"/>
  <c r="W162" i="75"/>
  <c r="AI162" i="75" s="1"/>
  <c r="W74" i="75"/>
  <c r="D129" i="75"/>
  <c r="AA32" i="75"/>
  <c r="AJ32" i="75" s="1"/>
  <c r="AW151" i="75"/>
  <c r="AA174" i="75"/>
  <c r="AW182" i="75"/>
  <c r="AY182" i="75" s="1"/>
  <c r="I183" i="5" s="1"/>
  <c r="AG139" i="75"/>
  <c r="AG28" i="75"/>
  <c r="AG160" i="75"/>
  <c r="W92" i="75"/>
  <c r="AI92" i="75" s="1"/>
  <c r="AB9" i="75"/>
  <c r="AK9" i="75" s="1"/>
  <c r="AF90" i="75"/>
  <c r="AN90" i="75" s="1"/>
  <c r="V128" i="75"/>
  <c r="AW193" i="75"/>
  <c r="V36" i="75"/>
  <c r="AF148" i="75"/>
  <c r="W47" i="75"/>
  <c r="AI47" i="75" s="1"/>
  <c r="V183" i="75"/>
  <c r="AB103" i="75"/>
  <c r="AK103" i="75" s="1"/>
  <c r="AB154" i="75"/>
  <c r="AK154" i="75" s="1"/>
  <c r="AG170" i="75"/>
  <c r="W193" i="75"/>
  <c r="AI193" i="75" s="1"/>
  <c r="V8" i="75"/>
  <c r="AB55" i="75"/>
  <c r="AK55" i="75" s="1"/>
  <c r="V140" i="75"/>
  <c r="AH140" i="75" s="1"/>
  <c r="AB105" i="75"/>
  <c r="AK105" i="75" s="1"/>
  <c r="V190" i="75"/>
  <c r="D119" i="75"/>
  <c r="V192" i="75"/>
  <c r="W61" i="75"/>
  <c r="AI61" i="75" s="1"/>
  <c r="AW133" i="75"/>
  <c r="AY133" i="75" s="1"/>
  <c r="V76" i="75"/>
  <c r="W161" i="75"/>
  <c r="AI161" i="75" s="1"/>
  <c r="G49" i="75"/>
  <c r="AB114" i="75"/>
  <c r="AK114" i="75" s="1"/>
  <c r="V131" i="75"/>
  <c r="G82" i="75"/>
  <c r="AB116" i="75"/>
  <c r="AK116" i="75" s="1"/>
  <c r="D179" i="75"/>
  <c r="AI179" i="75" s="1"/>
  <c r="W146" i="75"/>
  <c r="AI146" i="75" s="1"/>
  <c r="AB131" i="75"/>
  <c r="AK131" i="75" s="1"/>
  <c r="AL131" i="75" s="1"/>
  <c r="V119" i="75"/>
  <c r="V179" i="75"/>
  <c r="W89" i="75"/>
  <c r="AI89" i="75" s="1"/>
  <c r="AB124" i="75"/>
  <c r="AK124" i="75" s="1"/>
  <c r="AB96" i="75"/>
  <c r="AK96" i="75" s="1"/>
  <c r="AA91" i="75"/>
  <c r="AJ91" i="75" s="1"/>
  <c r="AF101" i="75"/>
  <c r="AN101" i="75" s="1"/>
  <c r="W163" i="75"/>
  <c r="AI163" i="75" s="1"/>
  <c r="V172" i="75"/>
  <c r="X172" i="75" s="1"/>
  <c r="AF160" i="75"/>
  <c r="AN160" i="75" s="1"/>
  <c r="AA184" i="75"/>
  <c r="AJ184" i="75" s="1"/>
  <c r="V173" i="75"/>
  <c r="D52" i="75"/>
  <c r="AI52" i="75" s="1"/>
  <c r="AW131" i="75"/>
  <c r="AB68" i="75"/>
  <c r="AK68" i="75" s="1"/>
  <c r="V122" i="75"/>
  <c r="AB67" i="75"/>
  <c r="AK67" i="75" s="1"/>
  <c r="AB108" i="75"/>
  <c r="AB104" i="75"/>
  <c r="AK104" i="75" s="1"/>
  <c r="AF89" i="75"/>
  <c r="AN89" i="75" s="1"/>
  <c r="AS89" i="75" s="1"/>
  <c r="W65" i="75"/>
  <c r="AI65" i="75" s="1"/>
  <c r="AB48" i="75"/>
  <c r="AK48" i="75" s="1"/>
  <c r="AB63" i="75"/>
  <c r="AK63" i="75" s="1"/>
  <c r="AB60" i="75"/>
  <c r="AK60" i="75" s="1"/>
  <c r="W120" i="75"/>
  <c r="AI120" i="75" s="1"/>
  <c r="W95" i="75"/>
  <c r="AI95" i="75" s="1"/>
  <c r="AA54" i="75"/>
  <c r="C52" i="75"/>
  <c r="AA38" i="75"/>
  <c r="AA21" i="75"/>
  <c r="AJ21" i="75" s="1"/>
  <c r="V103" i="75"/>
  <c r="AH103" i="75" s="1"/>
  <c r="AB32" i="75"/>
  <c r="AK32" i="75" s="1"/>
  <c r="AL32" i="75" s="1"/>
  <c r="V11" i="75"/>
  <c r="AB49" i="75"/>
  <c r="AK49" i="75" s="1"/>
  <c r="G183" i="75"/>
  <c r="AG44" i="75"/>
  <c r="V168" i="75"/>
  <c r="AB77" i="75"/>
  <c r="AW3" i="75"/>
  <c r="AF166" i="75"/>
  <c r="AG130" i="75"/>
  <c r="AF7" i="75"/>
  <c r="AF40" i="75"/>
  <c r="AN40" i="75" s="1"/>
  <c r="AS40" i="75" s="1"/>
  <c r="AU40" i="75" s="1"/>
  <c r="G41" i="5" s="1"/>
  <c r="W103" i="75"/>
  <c r="W16" i="75"/>
  <c r="AI16" i="75" s="1"/>
  <c r="AF121" i="75"/>
  <c r="AN121" i="75" s="1"/>
  <c r="AS121" i="75" s="1"/>
  <c r="AU121" i="75" s="1"/>
  <c r="G122" i="5" s="1"/>
  <c r="AF110" i="75"/>
  <c r="V187" i="75"/>
  <c r="X187" i="75" s="1"/>
  <c r="AB23" i="75"/>
  <c r="AB149" i="75"/>
  <c r="AK149" i="75" s="1"/>
  <c r="G190" i="75"/>
  <c r="AG4" i="75"/>
  <c r="AF190" i="75"/>
  <c r="AN190" i="75" s="1"/>
  <c r="AS190" i="75" s="1"/>
  <c r="AF184" i="75"/>
  <c r="AN184" i="75" s="1"/>
  <c r="AS184" i="75" s="1"/>
  <c r="AU184" i="75" s="1"/>
  <c r="G185" i="5" s="1"/>
  <c r="AF39" i="75"/>
  <c r="AN39" i="75" s="1"/>
  <c r="AS39" i="75" s="1"/>
  <c r="AU39" i="75" s="1"/>
  <c r="G40" i="5" s="1"/>
  <c r="AG72" i="75"/>
  <c r="AG91" i="75"/>
  <c r="W116" i="75"/>
  <c r="AI116" i="75" s="1"/>
  <c r="W153" i="75"/>
  <c r="AI153" i="75" s="1"/>
  <c r="AB56" i="75"/>
  <c r="AK56" i="75" s="1"/>
  <c r="AW25" i="75"/>
  <c r="AY25" i="75" s="1"/>
  <c r="I26" i="5" s="1"/>
  <c r="W71" i="75"/>
  <c r="AI71" i="75" s="1"/>
  <c r="V125" i="75"/>
  <c r="W143" i="75"/>
  <c r="AI143" i="75" s="1"/>
  <c r="AB90" i="75"/>
  <c r="AK90" i="75" s="1"/>
  <c r="G158" i="75"/>
  <c r="V65" i="75"/>
  <c r="V62" i="75"/>
  <c r="AB139" i="75"/>
  <c r="AK139" i="75" s="1"/>
  <c r="D51" i="75"/>
  <c r="D15" i="75"/>
  <c r="AF15" i="75"/>
  <c r="AN15" i="75" s="1"/>
  <c r="D183" i="75"/>
  <c r="AI183" i="75"/>
  <c r="AG32" i="75"/>
  <c r="AB136" i="75"/>
  <c r="AK136" i="75"/>
  <c r="D124" i="75"/>
  <c r="AI124" i="75" s="1"/>
  <c r="AG147" i="75"/>
  <c r="AW48" i="75"/>
  <c r="AY48" i="75" s="1"/>
  <c r="G50" i="75"/>
  <c r="V73" i="75"/>
  <c r="X73" i="75" s="1"/>
  <c r="AB118" i="75"/>
  <c r="AK118" i="75" s="1"/>
  <c r="AG142" i="75"/>
  <c r="AB59" i="75"/>
  <c r="AK59" i="75" s="1"/>
  <c r="V41" i="75"/>
  <c r="X41" i="75" s="1"/>
  <c r="D8" i="75"/>
  <c r="D176" i="75"/>
  <c r="AI176" i="75" s="1"/>
  <c r="AB166" i="75"/>
  <c r="AK166" i="75" s="1"/>
  <c r="AB151" i="75"/>
  <c r="AK151" i="75" s="1"/>
  <c r="AG161" i="75"/>
  <c r="D64" i="75"/>
  <c r="AB43" i="75"/>
  <c r="D157" i="75"/>
  <c r="V185" i="75"/>
  <c r="V45" i="75"/>
  <c r="AH45" i="75" s="1"/>
  <c r="V83" i="75"/>
  <c r="AB45" i="75"/>
  <c r="AK45" i="75" s="1"/>
  <c r="AL45" i="75" s="1"/>
  <c r="V15" i="75"/>
  <c r="V78" i="75"/>
  <c r="AB41" i="75"/>
  <c r="AF74" i="75"/>
  <c r="AN74" i="75" s="1"/>
  <c r="AB102" i="75"/>
  <c r="AK102" i="75" s="1"/>
  <c r="AB82" i="75"/>
  <c r="AK82" i="75" s="1"/>
  <c r="AF176" i="75"/>
  <c r="AN176" i="75" s="1"/>
  <c r="AB141" i="75"/>
  <c r="AK141" i="75" s="1"/>
  <c r="AL141" i="75" s="1"/>
  <c r="AB34" i="75"/>
  <c r="AK34" i="75" s="1"/>
  <c r="AB73" i="75"/>
  <c r="AK73" i="75" s="1"/>
  <c r="AL73" i="75" s="1"/>
  <c r="D137" i="75"/>
  <c r="AI137" i="75" s="1"/>
  <c r="AF117" i="75"/>
  <c r="AN117" i="75" s="1"/>
  <c r="AS117" i="75" s="1"/>
  <c r="AU117" i="75" s="1"/>
  <c r="G118" i="5" s="1"/>
  <c r="AB169" i="75"/>
  <c r="AF37" i="75"/>
  <c r="AF9" i="75"/>
  <c r="AF28" i="75"/>
  <c r="AN28" i="75" s="1"/>
  <c r="AF88" i="75"/>
  <c r="AN88" i="75" s="1"/>
  <c r="AF173" i="75"/>
  <c r="AN173" i="75" s="1"/>
  <c r="AF157" i="75"/>
  <c r="AF71" i="75"/>
  <c r="AN71" i="75" s="1"/>
  <c r="AF59" i="75"/>
  <c r="AN59" i="75" s="1"/>
  <c r="AF177" i="75"/>
  <c r="AF93" i="75"/>
  <c r="AN93" i="75" s="1"/>
  <c r="AB28" i="75"/>
  <c r="AK28" i="75" s="1"/>
  <c r="W49" i="75"/>
  <c r="AI49" i="75" s="1"/>
  <c r="AA30" i="75"/>
  <c r="AW79" i="75"/>
  <c r="AA175" i="75"/>
  <c r="AG63" i="75"/>
  <c r="AA55" i="75"/>
  <c r="G4" i="75"/>
  <c r="AW97" i="75"/>
  <c r="AY97" i="75" s="1"/>
  <c r="AA70" i="75"/>
  <c r="AJ70" i="75" s="1"/>
  <c r="AW167" i="75"/>
  <c r="AG103" i="75"/>
  <c r="AF124" i="75"/>
  <c r="AN124" i="75" s="1"/>
  <c r="AS124" i="75" s="1"/>
  <c r="AU124" i="75" s="1"/>
  <c r="G125" i="5" s="1"/>
  <c r="V32" i="75"/>
  <c r="AG150" i="75"/>
  <c r="AG61" i="75"/>
  <c r="AG136" i="75"/>
  <c r="W18" i="75"/>
  <c r="AI18" i="75" s="1"/>
  <c r="AF164" i="75"/>
  <c r="AN164" i="75" s="1"/>
  <c r="AS164" i="75" s="1"/>
  <c r="AU164" i="75" s="1"/>
  <c r="G165" i="5" s="1"/>
  <c r="AW26" i="75"/>
  <c r="AY26" i="75" s="1"/>
  <c r="AF105" i="75"/>
  <c r="AN105" i="75" s="1"/>
  <c r="D45" i="75"/>
  <c r="AI45" i="75" s="1"/>
  <c r="AW10" i="75"/>
  <c r="AY10" i="75" s="1"/>
  <c r="I11" i="5" s="1"/>
  <c r="D80" i="75"/>
  <c r="AF65" i="75"/>
  <c r="AN65" i="75" s="1"/>
  <c r="AS65" i="75" s="1"/>
  <c r="AU65" i="75" s="1"/>
  <c r="G66" i="5" s="1"/>
  <c r="AB87" i="75"/>
  <c r="AC87" i="75" s="1"/>
  <c r="AF167" i="75"/>
  <c r="V53" i="75"/>
  <c r="AW18" i="75"/>
  <c r="AY18" i="75" s="1"/>
  <c r="I19" i="5" s="1"/>
  <c r="AG125" i="75"/>
  <c r="AB144" i="75"/>
  <c r="AK144" i="75" s="1"/>
  <c r="AW66" i="75"/>
  <c r="AY66" i="75" s="1"/>
  <c r="AG157" i="75"/>
  <c r="V171" i="75"/>
  <c r="V69" i="75"/>
  <c r="AB42" i="75"/>
  <c r="AK42" i="75" s="1"/>
  <c r="D93" i="75"/>
  <c r="AW120" i="75"/>
  <c r="AY120" i="75" s="1"/>
  <c r="AW17" i="75"/>
  <c r="AY17" i="75" s="1"/>
  <c r="I18" i="5" s="1"/>
  <c r="W40" i="75"/>
  <c r="AI40" i="75" s="1"/>
  <c r="V145" i="75"/>
  <c r="AF172" i="75"/>
  <c r="AN172" i="75" s="1"/>
  <c r="AS172" i="75" s="1"/>
  <c r="AU172" i="75" s="1"/>
  <c r="G173" i="5" s="1"/>
  <c r="AW109" i="75"/>
  <c r="AY109" i="75" s="1"/>
  <c r="I110" i="5" s="1"/>
  <c r="D169" i="75"/>
  <c r="AB15" i="75"/>
  <c r="AK15" i="75" s="1"/>
  <c r="AB58" i="75"/>
  <c r="AK58" i="75" s="1"/>
  <c r="AF123" i="75"/>
  <c r="AG120" i="75"/>
  <c r="AA124" i="75"/>
  <c r="AJ124" i="75" s="1"/>
  <c r="AW96" i="75"/>
  <c r="AY96" i="75" s="1"/>
  <c r="W108" i="75"/>
  <c r="AI108" i="75" s="1"/>
  <c r="AB177" i="75"/>
  <c r="AK177" i="75" s="1"/>
  <c r="W152" i="75"/>
  <c r="AI152" i="75" s="1"/>
  <c r="AF188" i="75"/>
  <c r="AN188" i="75" s="1"/>
  <c r="AS188" i="75" s="1"/>
  <c r="AU188" i="75" s="1"/>
  <c r="G189" i="5" s="1"/>
  <c r="AB44" i="75"/>
  <c r="AK44" i="75" s="1"/>
  <c r="AF87" i="75"/>
  <c r="V40" i="75"/>
  <c r="AW144" i="75"/>
  <c r="AY144" i="75" s="1"/>
  <c r="AW22" i="75"/>
  <c r="AY22" i="75" s="1"/>
  <c r="I23" i="5" s="1"/>
  <c r="W175" i="75"/>
  <c r="AI175" i="75" s="1"/>
  <c r="AW84" i="75"/>
  <c r="AY84" i="75" s="1"/>
  <c r="I85" i="5" s="1"/>
  <c r="AW189" i="75"/>
  <c r="AY189" i="75" s="1"/>
  <c r="AF182" i="75"/>
  <c r="AN182" i="75" s="1"/>
  <c r="V85" i="75"/>
  <c r="AG168" i="75"/>
  <c r="G51" i="75"/>
  <c r="W150" i="75"/>
  <c r="AI150" i="75" s="1"/>
  <c r="AB164" i="75"/>
  <c r="AK164" i="75"/>
  <c r="AB76" i="75"/>
  <c r="AK76" i="75" s="1"/>
  <c r="W192" i="75"/>
  <c r="AI192" i="75" s="1"/>
  <c r="AF144" i="75"/>
  <c r="AN144" i="75" s="1"/>
  <c r="AS144" i="75" s="1"/>
  <c r="AU144" i="75" s="1"/>
  <c r="G145" i="5" s="1"/>
  <c r="AF22" i="75"/>
  <c r="AN22" i="75" s="1"/>
  <c r="W59" i="75"/>
  <c r="AI59" i="75" s="1"/>
  <c r="AW116" i="75"/>
  <c r="AY116" i="75" s="1"/>
  <c r="I117" i="5" s="1"/>
  <c r="V182" i="75"/>
  <c r="AB152" i="75"/>
  <c r="AK152" i="75" s="1"/>
  <c r="AB64" i="75"/>
  <c r="AB71" i="75"/>
  <c r="AK71" i="75" s="1"/>
  <c r="W102" i="75"/>
  <c r="AI102" i="75" s="1"/>
  <c r="AW39" i="75"/>
  <c r="C56" i="75"/>
  <c r="AA64" i="75"/>
  <c r="AJ64" i="75" s="1"/>
  <c r="G16" i="75"/>
  <c r="E166" i="5"/>
  <c r="AF130" i="75"/>
  <c r="AW150" i="75"/>
  <c r="AY150" i="75" s="1"/>
  <c r="I151" i="5" s="1"/>
  <c r="AF91" i="75"/>
  <c r="AN91" i="75" s="1"/>
  <c r="AF85" i="75"/>
  <c r="AN85" i="75" s="1"/>
  <c r="AS85" i="75" s="1"/>
  <c r="AU85" i="75" s="1"/>
  <c r="G86" i="5" s="1"/>
  <c r="D156" i="75"/>
  <c r="AI156" i="75" s="1"/>
  <c r="D69" i="75"/>
  <c r="AF96" i="75"/>
  <c r="AW86" i="75"/>
  <c r="AY86" i="75" s="1"/>
  <c r="I87" i="5" s="1"/>
  <c r="AW153" i="75"/>
  <c r="AY153" i="75" s="1"/>
  <c r="I154" i="5" s="1"/>
  <c r="AB168" i="75"/>
  <c r="AK168" i="75" s="1"/>
  <c r="AG68" i="75"/>
  <c r="V92" i="75"/>
  <c r="X92" i="75" s="1"/>
  <c r="AG77" i="75"/>
  <c r="AG9" i="75"/>
  <c r="AG45" i="75"/>
  <c r="AF48" i="75"/>
  <c r="AN48" i="75" s="1"/>
  <c r="AS48" i="75" s="1"/>
  <c r="AU48" i="75" s="1"/>
  <c r="G49" i="5" s="1"/>
  <c r="V156" i="75"/>
  <c r="X156" i="75" s="1"/>
  <c r="AG67" i="75"/>
  <c r="AB175" i="75"/>
  <c r="AK175" i="75"/>
  <c r="AA28" i="75"/>
  <c r="AJ28" i="75" s="1"/>
  <c r="AL28" i="75" s="1"/>
  <c r="W105" i="75"/>
  <c r="AI105" i="75" s="1"/>
  <c r="AB110" i="75"/>
  <c r="AK110" i="75" s="1"/>
  <c r="AF131" i="75"/>
  <c r="AN131" i="75" s="1"/>
  <c r="AS131" i="75" s="1"/>
  <c r="AU131" i="75" s="1"/>
  <c r="G132" i="5" s="1"/>
  <c r="AB26" i="75"/>
  <c r="AK26" i="75" s="1"/>
  <c r="W24" i="75"/>
  <c r="AI24" i="75" s="1"/>
  <c r="W191" i="75"/>
  <c r="AI191" i="75" s="1"/>
  <c r="AB153" i="75"/>
  <c r="AK153" i="75" s="1"/>
  <c r="W97" i="75"/>
  <c r="AI97" i="75" s="1"/>
  <c r="V5" i="75"/>
  <c r="X5" i="75" s="1"/>
  <c r="AO5" i="75" s="1"/>
  <c r="C6" i="5" s="1"/>
  <c r="AG30" i="75"/>
  <c r="AW127" i="75"/>
  <c r="AW141" i="75"/>
  <c r="AY141" i="75" s="1"/>
  <c r="I142" i="5" s="1"/>
  <c r="AF51" i="75"/>
  <c r="W126" i="75"/>
  <c r="X126" i="75" s="1"/>
  <c r="AO126" i="75" s="1"/>
  <c r="C127" i="5" s="1"/>
  <c r="AW128" i="75"/>
  <c r="V155" i="75"/>
  <c r="X155" i="75" s="1"/>
  <c r="V161" i="75"/>
  <c r="X161" i="75" s="1"/>
  <c r="AO161" i="75" s="1"/>
  <c r="AB40" i="75"/>
  <c r="W170" i="75"/>
  <c r="AW71" i="75"/>
  <c r="V129" i="75"/>
  <c r="D125" i="75"/>
  <c r="AI125" i="75" s="1"/>
  <c r="AW181" i="75"/>
  <c r="AF6" i="75"/>
  <c r="AN6" i="75" s="1"/>
  <c r="V27" i="75"/>
  <c r="X27" i="75" s="1"/>
  <c r="AO27" i="75" s="1"/>
  <c r="C28" i="5" s="1"/>
  <c r="AB150" i="75"/>
  <c r="AB178" i="75"/>
  <c r="AK178" i="75" s="1"/>
  <c r="AL178" i="75" s="1"/>
  <c r="AG58" i="75"/>
  <c r="W26" i="75"/>
  <c r="X26" i="75" s="1"/>
  <c r="AF45" i="75"/>
  <c r="AN45" i="75" s="1"/>
  <c r="AG22" i="75"/>
  <c r="AB140" i="75"/>
  <c r="AK140" i="75" s="1"/>
  <c r="V143" i="75"/>
  <c r="AH143" i="75" s="1"/>
  <c r="AF60" i="75"/>
  <c r="AN60" i="75" s="1"/>
  <c r="AS60" i="75" s="1"/>
  <c r="AU60" i="75" s="1"/>
  <c r="G61" i="5" s="1"/>
  <c r="AA3" i="75"/>
  <c r="AA62" i="75"/>
  <c r="C155" i="75"/>
  <c r="AW43" i="75"/>
  <c r="AA75" i="75"/>
  <c r="AC75" i="75" s="1"/>
  <c r="AE75" i="75" s="1"/>
  <c r="AR75" i="75" s="1"/>
  <c r="F76" i="5" s="1"/>
  <c r="AF18" i="75"/>
  <c r="AN18" i="75" s="1"/>
  <c r="AS18" i="75" s="1"/>
  <c r="AU18" i="75" s="1"/>
  <c r="G19" i="5" s="1"/>
  <c r="V47" i="75"/>
  <c r="X47" i="75" s="1"/>
  <c r="AO47" i="75" s="1"/>
  <c r="C48" i="5" s="1"/>
  <c r="AG82" i="75"/>
  <c r="AF92" i="75"/>
  <c r="AN92" i="75" s="1"/>
  <c r="AS92" i="75" s="1"/>
  <c r="AU92" i="75" s="1"/>
  <c r="G93" i="5" s="1"/>
  <c r="AG141" i="75"/>
  <c r="AG80" i="75"/>
  <c r="AW65" i="75"/>
  <c r="AY65" i="75" s="1"/>
  <c r="I66" i="5" s="1"/>
  <c r="AG93" i="75"/>
  <c r="AB98" i="75"/>
  <c r="AC98" i="75" s="1"/>
  <c r="AB120" i="75"/>
  <c r="AK120" i="75" s="1"/>
  <c r="W180" i="75"/>
  <c r="AI180" i="75" s="1"/>
  <c r="W111" i="75"/>
  <c r="AI111" i="75" s="1"/>
  <c r="AF77" i="75"/>
  <c r="AN77" i="75" s="1"/>
  <c r="AB72" i="75"/>
  <c r="AK72" i="75" s="1"/>
  <c r="AL72" i="75" s="1"/>
  <c r="W132" i="75"/>
  <c r="AI132" i="75" s="1"/>
  <c r="AW162" i="75"/>
  <c r="AY162" i="75" s="1"/>
  <c r="W190" i="75"/>
  <c r="X190" i="75" s="1"/>
  <c r="V151" i="75"/>
  <c r="AB33" i="75"/>
  <c r="D76" i="75"/>
  <c r="AW67" i="75"/>
  <c r="G54" i="75"/>
  <c r="AQ54" i="75" s="1"/>
  <c r="E55" i="5" s="1"/>
  <c r="V22" i="75"/>
  <c r="AB132" i="75"/>
  <c r="AK132" i="75" s="1"/>
  <c r="C116" i="75"/>
  <c r="C176" i="75"/>
  <c r="AW122" i="75"/>
  <c r="AY122" i="75" s="1"/>
  <c r="I123" i="5" s="1"/>
  <c r="AW173" i="75"/>
  <c r="AY173" i="75" s="1"/>
  <c r="I174" i="5" s="1"/>
  <c r="V162" i="75"/>
  <c r="AH162" i="75" s="1"/>
  <c r="AA94" i="75"/>
  <c r="AJ94" i="75" s="1"/>
  <c r="AA34" i="75"/>
  <c r="AJ34" i="75" s="1"/>
  <c r="AL34" i="75" s="1"/>
  <c r="AF63" i="75"/>
  <c r="AN63" i="75" s="1"/>
  <c r="AG158" i="75"/>
  <c r="AF98" i="75"/>
  <c r="AB106" i="75"/>
  <c r="D21" i="75"/>
  <c r="AI21" i="75"/>
  <c r="AB128" i="75"/>
  <c r="AC128" i="75" s="1"/>
  <c r="AE128" i="75" s="1"/>
  <c r="AR128" i="75" s="1"/>
  <c r="F129" i="5" s="1"/>
  <c r="D37" i="75"/>
  <c r="AI37" i="75" s="1"/>
  <c r="D189" i="75"/>
  <c r="AB5" i="75"/>
  <c r="AK5" i="75" s="1"/>
  <c r="AW190" i="75"/>
  <c r="AY190" i="75" s="1"/>
  <c r="I191" i="5" s="1"/>
  <c r="AW139" i="75"/>
  <c r="AF163" i="75"/>
  <c r="AG187" i="75"/>
  <c r="W96" i="75"/>
  <c r="AI96" i="75" s="1"/>
  <c r="V134" i="75"/>
  <c r="AF47" i="75"/>
  <c r="AN47" i="75" s="1"/>
  <c r="AS47" i="75" s="1"/>
  <c r="AU47" i="75" s="1"/>
  <c r="G48" i="5" s="1"/>
  <c r="V94" i="75"/>
  <c r="V133" i="75"/>
  <c r="V38" i="75"/>
  <c r="AH38" i="75" s="1"/>
  <c r="AB170" i="75"/>
  <c r="AK170" i="75" s="1"/>
  <c r="AG111" i="75"/>
  <c r="W165" i="75"/>
  <c r="AI165" i="75" s="1"/>
  <c r="AW137" i="75"/>
  <c r="AY137" i="75" s="1"/>
  <c r="I138" i="5" s="1"/>
  <c r="AW62" i="75"/>
  <c r="AY62" i="75" s="1"/>
  <c r="I63" i="5" s="1"/>
  <c r="AF149" i="75"/>
  <c r="AW59" i="75"/>
  <c r="G185" i="75"/>
  <c r="AB192" i="75"/>
  <c r="AC192" i="75" s="1"/>
  <c r="AE192" i="75" s="1"/>
  <c r="AR192" i="75" s="1"/>
  <c r="F193" i="5" s="1"/>
  <c r="AA100" i="75"/>
  <c r="AJ100" i="75" s="1"/>
  <c r="AL100" i="75" s="1"/>
  <c r="D172" i="75"/>
  <c r="AI172" i="75" s="1"/>
  <c r="V146" i="75"/>
  <c r="AW115" i="75"/>
  <c r="V191" i="75"/>
  <c r="AH191" i="75" s="1"/>
  <c r="AA12" i="75"/>
  <c r="C46" i="75"/>
  <c r="C73" i="75"/>
  <c r="AH73" i="75" s="1"/>
  <c r="AW172" i="75"/>
  <c r="AY172" i="75" s="1"/>
  <c r="I173" i="5" s="1"/>
  <c r="AW4" i="75"/>
  <c r="AY4" i="75" s="1"/>
  <c r="I5" i="5" s="1"/>
  <c r="AW35" i="75"/>
  <c r="AG182" i="75"/>
  <c r="AG73" i="75"/>
  <c r="AG122" i="75"/>
  <c r="AF138" i="75"/>
  <c r="AN138" i="75" s="1"/>
  <c r="AS138" i="75" s="1"/>
  <c r="AU138" i="75" s="1"/>
  <c r="G139" i="5" s="1"/>
  <c r="AG115" i="75"/>
  <c r="W123" i="75"/>
  <c r="AI123" i="75" s="1"/>
  <c r="AB111" i="75"/>
  <c r="D187" i="75"/>
  <c r="E187" i="75" s="1"/>
  <c r="AO187" i="75" s="1"/>
  <c r="C188" i="5" s="1"/>
  <c r="AF187" i="75"/>
  <c r="AN187" i="75" s="1"/>
  <c r="AG8" i="75"/>
  <c r="W184" i="75"/>
  <c r="AF13" i="75"/>
  <c r="AN13" i="75" s="1"/>
  <c r="AS13" i="75" s="1"/>
  <c r="AU13" i="75" s="1"/>
  <c r="G14" i="5" s="1"/>
  <c r="AB6" i="75"/>
  <c r="AC6" i="75" s="1"/>
  <c r="AE6" i="75" s="1"/>
  <c r="AR6" i="75" s="1"/>
  <c r="F7" i="5" s="1"/>
  <c r="AG114" i="75"/>
  <c r="AF162" i="75"/>
  <c r="AW78" i="75"/>
  <c r="AY78" i="75" s="1"/>
  <c r="I79" i="5" s="1"/>
  <c r="AF50" i="75"/>
  <c r="AN50" i="75" s="1"/>
  <c r="AS50" i="75" s="1"/>
  <c r="AU50" i="75" s="1"/>
  <c r="AG59" i="75"/>
  <c r="AG16" i="75"/>
  <c r="AG192" i="75"/>
  <c r="V77" i="75"/>
  <c r="X77" i="75" s="1"/>
  <c r="AB47" i="75"/>
  <c r="AK47" i="75" s="1"/>
  <c r="AG180" i="75"/>
  <c r="AF99" i="75"/>
  <c r="AN99" i="75" s="1"/>
  <c r="AS99" i="75" s="1"/>
  <c r="AU99" i="75" s="1"/>
  <c r="G100" i="5" s="1"/>
  <c r="G132" i="75"/>
  <c r="AG173" i="75"/>
  <c r="AG185" i="75"/>
  <c r="G150" i="75"/>
  <c r="AF79" i="75"/>
  <c r="AN79" i="75" s="1"/>
  <c r="AG177" i="75"/>
  <c r="AF129" i="75"/>
  <c r="AN129" i="75" s="1"/>
  <c r="AS129" i="75" s="1"/>
  <c r="AU129" i="75" s="1"/>
  <c r="G130" i="5" s="1"/>
  <c r="AB83" i="75"/>
  <c r="AK83" i="75" s="1"/>
  <c r="AW55" i="75"/>
  <c r="AG107" i="75"/>
  <c r="AB193" i="75"/>
  <c r="AK193" i="75" s="1"/>
  <c r="AB188" i="75"/>
  <c r="AK188" i="75" s="1"/>
  <c r="AL188" i="75" s="1"/>
  <c r="AG175" i="75"/>
  <c r="AA39" i="75"/>
  <c r="V105" i="75"/>
  <c r="V167" i="75"/>
  <c r="X167" i="75" s="1"/>
  <c r="AO167" i="75" s="1"/>
  <c r="C168" i="5" s="1"/>
  <c r="AG97" i="75"/>
  <c r="G109" i="75"/>
  <c r="AW15" i="75"/>
  <c r="AW102" i="75"/>
  <c r="AY102" i="75" s="1"/>
  <c r="D185" i="75"/>
  <c r="W5" i="75"/>
  <c r="AI5" i="75" s="1"/>
  <c r="AG101" i="75"/>
  <c r="AB184" i="75"/>
  <c r="AK184" i="75" s="1"/>
  <c r="AL184" i="75" s="1"/>
  <c r="V100" i="75"/>
  <c r="X100" i="75" s="1"/>
  <c r="AO100" i="75" s="1"/>
  <c r="AB36" i="75"/>
  <c r="AK36" i="75" s="1"/>
  <c r="AF12" i="75"/>
  <c r="AN12" i="75" s="1"/>
  <c r="W94" i="75"/>
  <c r="AI94" i="75" s="1"/>
  <c r="W181" i="75"/>
  <c r="AI181" i="75"/>
  <c r="AB181" i="75"/>
  <c r="AK181" i="75" s="1"/>
  <c r="D188" i="75"/>
  <c r="AI188" i="75" s="1"/>
  <c r="AB173" i="75"/>
  <c r="AK173" i="75" s="1"/>
  <c r="AB91" i="75"/>
  <c r="AK91" i="75" s="1"/>
  <c r="AB25" i="75"/>
  <c r="AF61" i="75"/>
  <c r="AN61" i="75" s="1"/>
  <c r="AF189" i="75"/>
  <c r="AF23" i="75"/>
  <c r="AN23" i="75" s="1"/>
  <c r="AF78" i="75"/>
  <c r="AN78" i="75" s="1"/>
  <c r="W104" i="75"/>
  <c r="AI104" i="75" s="1"/>
  <c r="W62" i="75"/>
  <c r="AI62" i="75" s="1"/>
  <c r="W110" i="75"/>
  <c r="X110" i="75" s="1"/>
  <c r="AO110" i="75" s="1"/>
  <c r="C111" i="5" s="1"/>
  <c r="F187" i="75"/>
  <c r="P187" i="75" s="1"/>
  <c r="Y187" i="75" s="1"/>
  <c r="AP187" i="75" s="1"/>
  <c r="D188" i="5" s="1"/>
  <c r="F181" i="75"/>
  <c r="P181" i="75" s="1"/>
  <c r="Y181" i="75" s="1"/>
  <c r="AP181" i="75" s="1"/>
  <c r="F192" i="75"/>
  <c r="P192" i="75" s="1"/>
  <c r="F169" i="75"/>
  <c r="P169" i="75"/>
  <c r="Y169" i="75" s="1"/>
  <c r="F98" i="75"/>
  <c r="P98" i="75" s="1"/>
  <c r="F11" i="75"/>
  <c r="P11" i="75" s="1"/>
  <c r="Y11" i="75" s="1"/>
  <c r="AP11" i="75" s="1"/>
  <c r="D12" i="5" s="1"/>
  <c r="F96" i="75"/>
  <c r="P96" i="75" s="1"/>
  <c r="Y96" i="75" s="1"/>
  <c r="AP96" i="75" s="1"/>
  <c r="D97" i="5" s="1"/>
  <c r="F27" i="75"/>
  <c r="P27" i="75" s="1"/>
  <c r="Y27" i="75" s="1"/>
  <c r="F123" i="75"/>
  <c r="P123" i="75" s="1"/>
  <c r="Y123" i="75" s="1"/>
  <c r="F58" i="75"/>
  <c r="P58" i="75" s="1"/>
  <c r="Y58" i="75" s="1"/>
  <c r="AP58" i="75" s="1"/>
  <c r="F135" i="75"/>
  <c r="P135" i="75"/>
  <c r="Y135" i="75" s="1"/>
  <c r="AP135" i="75" s="1"/>
  <c r="D136" i="5" s="1"/>
  <c r="F81" i="75"/>
  <c r="P81" i="75" s="1"/>
  <c r="Y81" i="75" s="1"/>
  <c r="AP81" i="75" s="1"/>
  <c r="F139" i="75"/>
  <c r="P139" i="75" s="1"/>
  <c r="Y139" i="75" s="1"/>
  <c r="AP139" i="75" s="1"/>
  <c r="D140" i="5" s="1"/>
  <c r="F184" i="75"/>
  <c r="P184" i="75" s="1"/>
  <c r="Y184" i="75" s="1"/>
  <c r="AW140" i="75"/>
  <c r="AY140" i="75" s="1"/>
  <c r="I141" i="5" s="1"/>
  <c r="AB85" i="75"/>
  <c r="AK85" i="75" s="1"/>
  <c r="AL85" i="75" s="1"/>
  <c r="AF118" i="75"/>
  <c r="AN118" i="75" s="1"/>
  <c r="W147" i="75"/>
  <c r="X147" i="75" s="1"/>
  <c r="AO147" i="75" s="1"/>
  <c r="AB143" i="75"/>
  <c r="AC143" i="75" s="1"/>
  <c r="AE143" i="75" s="1"/>
  <c r="AR143" i="75" s="1"/>
  <c r="F144" i="5" s="1"/>
  <c r="AB19" i="75"/>
  <c r="AK19" i="75" s="1"/>
  <c r="AL19" i="75" s="1"/>
  <c r="AW8" i="75"/>
  <c r="AY8" i="75" s="1"/>
  <c r="I9" i="5" s="1"/>
  <c r="W84" i="75"/>
  <c r="AG176" i="75"/>
  <c r="AB180" i="75"/>
  <c r="AK180" i="75" s="1"/>
  <c r="AF154" i="75"/>
  <c r="AN154" i="75" s="1"/>
  <c r="AS154" i="75" s="1"/>
  <c r="AU154" i="75" s="1"/>
  <c r="G155" i="5" s="1"/>
  <c r="V34" i="75"/>
  <c r="X34" i="75"/>
  <c r="AB70" i="75"/>
  <c r="AK70" i="75" s="1"/>
  <c r="AB8" i="75"/>
  <c r="AK8" i="75" s="1"/>
  <c r="W22" i="75"/>
  <c r="F190" i="75"/>
  <c r="P190" i="75" s="1"/>
  <c r="Y190" i="75" s="1"/>
  <c r="F185" i="75"/>
  <c r="P185" i="75" s="1"/>
  <c r="Y185" i="75" s="1"/>
  <c r="F6" i="75"/>
  <c r="P6" i="75" s="1"/>
  <c r="F52" i="75"/>
  <c r="P52" i="75" s="1"/>
  <c r="F32" i="75"/>
  <c r="P32" i="75" s="1"/>
  <c r="Y32" i="75" s="1"/>
  <c r="AP32" i="75" s="1"/>
  <c r="D33" i="5" s="1"/>
  <c r="F63" i="75"/>
  <c r="P63" i="75" s="1"/>
  <c r="Y63" i="75" s="1"/>
  <c r="AP63" i="75" s="1"/>
  <c r="D64" i="5" s="1"/>
  <c r="F171" i="75"/>
  <c r="P171" i="75" s="1"/>
  <c r="F74" i="75"/>
  <c r="P74" i="75" s="1"/>
  <c r="F178" i="75"/>
  <c r="P178" i="75" s="1"/>
  <c r="F94" i="75"/>
  <c r="P94" i="75" s="1"/>
  <c r="Y94" i="75" s="1"/>
  <c r="AP94" i="75" s="1"/>
  <c r="D95" i="5" s="1"/>
  <c r="F25" i="75"/>
  <c r="P25" i="75" s="1"/>
  <c r="Y25" i="75" s="1"/>
  <c r="AP25" i="75" s="1"/>
  <c r="D26" i="5" s="1"/>
  <c r="F118" i="75"/>
  <c r="P118" i="75" s="1"/>
  <c r="Y118" i="75" s="1"/>
  <c r="AP118" i="75" s="1"/>
  <c r="F57" i="75"/>
  <c r="P57" i="75" s="1"/>
  <c r="Y57" i="75" s="1"/>
  <c r="AP57" i="75" s="1"/>
  <c r="F115" i="75"/>
  <c r="P115" i="75" s="1"/>
  <c r="Y115" i="75" s="1"/>
  <c r="AP115" i="75" s="1"/>
  <c r="D116" i="5" s="1"/>
  <c r="F38" i="75"/>
  <c r="P38" i="75" s="1"/>
  <c r="Y38" i="75" s="1"/>
  <c r="AP38" i="75" s="1"/>
  <c r="D39" i="5" s="1"/>
  <c r="F149" i="75"/>
  <c r="P149" i="75" s="1"/>
  <c r="Y149" i="75" s="1"/>
  <c r="AP149" i="75" s="1"/>
  <c r="F67" i="75"/>
  <c r="P67" i="75" s="1"/>
  <c r="Y67" i="75" s="1"/>
  <c r="AP67" i="75" s="1"/>
  <c r="D68" i="5" s="1"/>
  <c r="F183" i="75"/>
  <c r="P183" i="75" s="1"/>
  <c r="Y183" i="75" s="1"/>
  <c r="AP183" i="75" s="1"/>
  <c r="D184" i="5" s="1"/>
  <c r="F120" i="75"/>
  <c r="P120" i="75" s="1"/>
  <c r="Y120" i="75" s="1"/>
  <c r="AP120" i="75" s="1"/>
  <c r="F41" i="75"/>
  <c r="P41" i="75"/>
  <c r="Y41" i="75" s="1"/>
  <c r="AP41" i="75" s="1"/>
  <c r="F86" i="75"/>
  <c r="P86" i="75" s="1"/>
  <c r="Y86" i="75" s="1"/>
  <c r="AP86" i="75" s="1"/>
  <c r="F20" i="75"/>
  <c r="P20" i="75" s="1"/>
  <c r="Y20" i="75" s="1"/>
  <c r="AP20" i="75" s="1"/>
  <c r="D21" i="5" s="1"/>
  <c r="AG25" i="75"/>
  <c r="AG75" i="75"/>
  <c r="W186" i="75"/>
  <c r="AI186" i="75" s="1"/>
  <c r="AF34" i="75"/>
  <c r="AN34" i="75" s="1"/>
  <c r="AS34" i="75" s="1"/>
  <c r="AU34" i="75" s="1"/>
  <c r="G35" i="5" s="1"/>
  <c r="AF116" i="75"/>
  <c r="AN116" i="75" s="1"/>
  <c r="AS116" i="75" s="1"/>
  <c r="AU116" i="75" s="1"/>
  <c r="G117" i="5" s="1"/>
  <c r="AW72" i="75"/>
  <c r="AY72" i="75" s="1"/>
  <c r="AG24" i="75"/>
  <c r="AB189" i="75"/>
  <c r="AK189" i="75" s="1"/>
  <c r="V64" i="75"/>
  <c r="X64" i="75" s="1"/>
  <c r="AG193" i="75"/>
  <c r="AG105" i="75"/>
  <c r="AB148" i="75"/>
  <c r="AK148" i="75" s="1"/>
  <c r="AG104" i="75"/>
  <c r="AW112" i="75"/>
  <c r="AY112" i="75" s="1"/>
  <c r="I113" i="5" s="1"/>
  <c r="V18" i="75"/>
  <c r="X18" i="75" s="1"/>
  <c r="W10" i="75"/>
  <c r="AI10" i="75" s="1"/>
  <c r="AB117" i="75"/>
  <c r="AK117" i="75" s="1"/>
  <c r="AB13" i="75"/>
  <c r="AK13" i="75" s="1"/>
  <c r="AW111" i="75"/>
  <c r="V52" i="75"/>
  <c r="X52" i="75" s="1"/>
  <c r="AB121" i="75"/>
  <c r="AK121" i="75" s="1"/>
  <c r="AL121" i="75" s="1"/>
  <c r="V177" i="75"/>
  <c r="X177" i="75" s="1"/>
  <c r="AO177" i="75" s="1"/>
  <c r="C178" i="5" s="1"/>
  <c r="AB174" i="75"/>
  <c r="AK174" i="75" s="1"/>
  <c r="D78" i="75"/>
  <c r="AI78" i="75" s="1"/>
  <c r="AF151" i="75"/>
  <c r="AN151" i="75" s="1"/>
  <c r="AS151" i="75" s="1"/>
  <c r="AU151" i="75" s="1"/>
  <c r="G152" i="5" s="1"/>
  <c r="AG88" i="75"/>
  <c r="AF56" i="75"/>
  <c r="AF112" i="75"/>
  <c r="AN112" i="75" s="1"/>
  <c r="AF171" i="75"/>
  <c r="AF8" i="75"/>
  <c r="AN8" i="75" s="1"/>
  <c r="AF137" i="75"/>
  <c r="AN137" i="75" s="1"/>
  <c r="G134" i="75"/>
  <c r="D33" i="75"/>
  <c r="AI33" i="75" s="1"/>
  <c r="F31" i="75"/>
  <c r="P31" i="75" s="1"/>
  <c r="Y31" i="75" s="1"/>
  <c r="AP31" i="75" s="1"/>
  <c r="D32" i="5" s="1"/>
  <c r="F73" i="75"/>
  <c r="P73" i="75" s="1"/>
  <c r="Y73" i="75" s="1"/>
  <c r="AP73" i="75" s="1"/>
  <c r="D74" i="5" s="1"/>
  <c r="F105" i="75"/>
  <c r="P105" i="75" s="1"/>
  <c r="Y105" i="75" s="1"/>
  <c r="AP105" i="75" s="1"/>
  <c r="F163" i="75"/>
  <c r="P163" i="75" s="1"/>
  <c r="Y163" i="75" s="1"/>
  <c r="AP163" i="75" s="1"/>
  <c r="D164" i="5" s="1"/>
  <c r="F107" i="75"/>
  <c r="P107" i="75" s="1"/>
  <c r="Y107" i="75" s="1"/>
  <c r="AP107" i="75" s="1"/>
  <c r="F43" i="75"/>
  <c r="P43" i="75"/>
  <c r="Y43" i="75" s="1"/>
  <c r="AP43" i="75" s="1"/>
  <c r="D44" i="5" s="1"/>
  <c r="F172" i="75"/>
  <c r="P172" i="75" s="1"/>
  <c r="F42" i="75"/>
  <c r="P42" i="75" s="1"/>
  <c r="Y42" i="75" s="1"/>
  <c r="AP42" i="75" s="1"/>
  <c r="F132" i="75"/>
  <c r="P132" i="75" s="1"/>
  <c r="Y132" i="75" s="1"/>
  <c r="AP132" i="75" s="1"/>
  <c r="F72" i="75"/>
  <c r="P72" i="75" s="1"/>
  <c r="Y72" i="75" s="1"/>
  <c r="AP72" i="75" s="1"/>
  <c r="D73" i="5" s="1"/>
  <c r="F35" i="75"/>
  <c r="P35" i="75" s="1"/>
  <c r="Y35" i="75" s="1"/>
  <c r="AP35" i="75" s="1"/>
  <c r="F92" i="75"/>
  <c r="P92" i="75" s="1"/>
  <c r="Y92" i="75" s="1"/>
  <c r="AP92" i="75" s="1"/>
  <c r="F28" i="75"/>
  <c r="P28" i="75" s="1"/>
  <c r="F126" i="75"/>
  <c r="P126" i="75" s="1"/>
  <c r="Y126" i="75" s="1"/>
  <c r="AP126" i="75" s="1"/>
  <c r="D127" i="5" s="1"/>
  <c r="F65" i="75"/>
  <c r="P65" i="75" s="1"/>
  <c r="Y65" i="75" s="1"/>
  <c r="AP65" i="75" s="1"/>
  <c r="AF14" i="75"/>
  <c r="AN14" i="75" s="1"/>
  <c r="AS14" i="75" s="1"/>
  <c r="AU14" i="75" s="1"/>
  <c r="G15" i="5" s="1"/>
  <c r="AW103" i="75"/>
  <c r="AG74" i="75"/>
  <c r="AB137" i="75"/>
  <c r="AC137" i="75" s="1"/>
  <c r="AE137" i="75" s="1"/>
  <c r="AR137" i="75" s="1"/>
  <c r="F138" i="5" s="1"/>
  <c r="AB157" i="75"/>
  <c r="AK157" i="75" s="1"/>
  <c r="AB16" i="75"/>
  <c r="AK16" i="75" s="1"/>
  <c r="AL16" i="75" s="1"/>
  <c r="W114" i="75"/>
  <c r="AI114" i="75" s="1"/>
  <c r="D85" i="75"/>
  <c r="AI85" i="75" s="1"/>
  <c r="AF140" i="75"/>
  <c r="AN140" i="75" s="1"/>
  <c r="AS140" i="75" s="1"/>
  <c r="AU140" i="75" s="1"/>
  <c r="G141" i="5" s="1"/>
  <c r="AW40" i="75"/>
  <c r="AY40" i="75" s="1"/>
  <c r="I41" i="5" s="1"/>
  <c r="V169" i="75"/>
  <c r="AB158" i="75"/>
  <c r="AG42" i="75"/>
  <c r="D9" i="75"/>
  <c r="AI9" i="75" s="1"/>
  <c r="V159" i="75"/>
  <c r="X159" i="75" s="1"/>
  <c r="AG79" i="75"/>
  <c r="G96" i="75"/>
  <c r="V82" i="75"/>
  <c r="X82" i="75" s="1"/>
  <c r="AG31" i="75"/>
  <c r="V181" i="75"/>
  <c r="X181" i="75" s="1"/>
  <c r="AG41" i="75"/>
  <c r="AS41" i="75" s="1"/>
  <c r="AU41" i="75" s="1"/>
  <c r="G42" i="5" s="1"/>
  <c r="AB162" i="75"/>
  <c r="AK162" i="75" s="1"/>
  <c r="G66" i="75"/>
  <c r="AQ66" i="75"/>
  <c r="E67" i="5" s="1"/>
  <c r="AF128" i="75"/>
  <c r="AN128" i="75" s="1"/>
  <c r="AS128" i="75" s="1"/>
  <c r="AU128" i="75" s="1"/>
  <c r="G129" i="5" s="1"/>
  <c r="W30" i="75"/>
  <c r="X30" i="75" s="1"/>
  <c r="AO30" i="75" s="1"/>
  <c r="W43" i="75"/>
  <c r="X43" i="75" s="1"/>
  <c r="AO43" i="75" s="1"/>
  <c r="C44" i="5" s="1"/>
  <c r="F166" i="75"/>
  <c r="P166" i="75" s="1"/>
  <c r="Y166" i="75" s="1"/>
  <c r="AP166" i="75" s="1"/>
  <c r="D167" i="5" s="1"/>
  <c r="F160" i="75"/>
  <c r="P160" i="75" s="1"/>
  <c r="F176" i="75"/>
  <c r="P176" i="75" s="1"/>
  <c r="Y176" i="75" s="1"/>
  <c r="AP176" i="75" s="1"/>
  <c r="F142" i="75"/>
  <c r="P142" i="75" s="1"/>
  <c r="Y142" i="75" s="1"/>
  <c r="AP142" i="75" s="1"/>
  <c r="F93" i="75"/>
  <c r="P93" i="75" s="1"/>
  <c r="Y93" i="75" s="1"/>
  <c r="AP93" i="75" s="1"/>
  <c r="D94" i="5" s="1"/>
  <c r="F3" i="75"/>
  <c r="P3" i="75" s="1"/>
  <c r="F88" i="75"/>
  <c r="P88" i="75" s="1"/>
  <c r="Y88" i="75" s="1"/>
  <c r="F10" i="75"/>
  <c r="P10" i="75"/>
  <c r="F110" i="75"/>
  <c r="P110" i="75" s="1"/>
  <c r="Y110" i="75" s="1"/>
  <c r="AP110" i="75" s="1"/>
  <c r="D111" i="5" s="1"/>
  <c r="F48" i="75"/>
  <c r="P48" i="75" s="1"/>
  <c r="Y48" i="75" s="1"/>
  <c r="AP48" i="75" s="1"/>
  <c r="D49" i="5" s="1"/>
  <c r="F133" i="75"/>
  <c r="P133" i="75" s="1"/>
  <c r="F69" i="75"/>
  <c r="P69" i="75" s="1"/>
  <c r="AG52" i="75"/>
  <c r="AW53" i="75"/>
  <c r="AY53" i="75" s="1"/>
  <c r="I54" i="5" s="1"/>
  <c r="W166" i="75"/>
  <c r="AI166" i="75" s="1"/>
  <c r="AW114" i="75"/>
  <c r="AY114" i="75" s="1"/>
  <c r="BC114" i="75" s="1"/>
  <c r="K115" i="5" s="1"/>
  <c r="AB167" i="75"/>
  <c r="AK167" i="75" s="1"/>
  <c r="AL167" i="75" s="1"/>
  <c r="AB112" i="75"/>
  <c r="AK112" i="75" s="1"/>
  <c r="AL112" i="75" s="1"/>
  <c r="AF106" i="75"/>
  <c r="AB37" i="75"/>
  <c r="AK37" i="75" s="1"/>
  <c r="AG35" i="75"/>
  <c r="AB147" i="75"/>
  <c r="AK147" i="75" s="1"/>
  <c r="AG29" i="75"/>
  <c r="AW134" i="75"/>
  <c r="AY134" i="75" s="1"/>
  <c r="I135" i="5" s="1"/>
  <c r="AF132" i="75"/>
  <c r="AN132" i="75" s="1"/>
  <c r="AS132" i="75" s="1"/>
  <c r="AU132" i="75" s="1"/>
  <c r="G133" i="5" s="1"/>
  <c r="V104" i="75"/>
  <c r="AH104" i="75" s="1"/>
  <c r="AF42" i="75"/>
  <c r="AN42" i="75" s="1"/>
  <c r="V113" i="75"/>
  <c r="X113" i="75" s="1"/>
  <c r="AO113" i="75" s="1"/>
  <c r="C114" i="5" s="1"/>
  <c r="AB142" i="75"/>
  <c r="AK142" i="75" s="1"/>
  <c r="AL142" i="75" s="1"/>
  <c r="V67" i="75"/>
  <c r="X67" i="75" s="1"/>
  <c r="V10" i="75"/>
  <c r="AH10" i="75" s="1"/>
  <c r="V142" i="75"/>
  <c r="AF25" i="75"/>
  <c r="AN25" i="75" s="1"/>
  <c r="AB69" i="75"/>
  <c r="AC69" i="75" s="1"/>
  <c r="AE69" i="75" s="1"/>
  <c r="AR69" i="75" s="1"/>
  <c r="F70" i="5" s="1"/>
  <c r="AG143" i="75"/>
  <c r="V51" i="75"/>
  <c r="X51" i="75" s="1"/>
  <c r="W63" i="75"/>
  <c r="G175" i="75"/>
  <c r="AF29" i="75"/>
  <c r="AF10" i="75"/>
  <c r="AF169" i="75"/>
  <c r="AN169" i="75" s="1"/>
  <c r="AF145" i="75"/>
  <c r="AN145" i="75" s="1"/>
  <c r="AF159" i="75"/>
  <c r="AN159" i="75" s="1"/>
  <c r="G77" i="75"/>
  <c r="W11" i="75"/>
  <c r="AI11" i="75" s="1"/>
  <c r="W70" i="75"/>
  <c r="AI70" i="75" s="1"/>
  <c r="F168" i="75"/>
  <c r="P168" i="75" s="1"/>
  <c r="Y168" i="75" s="1"/>
  <c r="AP168" i="75" s="1"/>
  <c r="F156" i="75"/>
  <c r="P156" i="75" s="1"/>
  <c r="Y156" i="75" s="1"/>
  <c r="AP156" i="75" s="1"/>
  <c r="F170" i="75"/>
  <c r="P170" i="75"/>
  <c r="Y170" i="75" s="1"/>
  <c r="AP170" i="75" s="1"/>
  <c r="D171" i="5" s="1"/>
  <c r="F159" i="75"/>
  <c r="P159" i="75" s="1"/>
  <c r="G156" i="75"/>
  <c r="AQ156" i="75" s="1"/>
  <c r="E157" i="5" s="1"/>
  <c r="AF16" i="75"/>
  <c r="AN16" i="75" s="1"/>
  <c r="W151" i="75"/>
  <c r="AI151" i="75" s="1"/>
  <c r="AW124" i="75"/>
  <c r="AY124" i="75" s="1"/>
  <c r="I125" i="5" s="1"/>
  <c r="V188" i="75"/>
  <c r="X188" i="75" s="1"/>
  <c r="V25" i="75"/>
  <c r="AH25" i="75" s="1"/>
  <c r="AW52" i="75"/>
  <c r="AY52" i="75" s="1"/>
  <c r="AW29" i="75"/>
  <c r="AY29" i="75" s="1"/>
  <c r="BC29" i="75" s="1"/>
  <c r="K30" i="5" s="1"/>
  <c r="AG12" i="75"/>
  <c r="AG133" i="75"/>
  <c r="AW56" i="75"/>
  <c r="AY56" i="75" s="1"/>
  <c r="I57" i="5" s="1"/>
  <c r="AF52" i="75"/>
  <c r="AN52" i="75" s="1"/>
  <c r="AS52" i="75" s="1"/>
  <c r="AU52" i="75" s="1"/>
  <c r="G53" i="5" s="1"/>
  <c r="V9" i="75"/>
  <c r="AH9" i="75" s="1"/>
  <c r="G67" i="75"/>
  <c r="AQ67" i="75" s="1"/>
  <c r="E68" i="5" s="1"/>
  <c r="AB53" i="75"/>
  <c r="AC53" i="75" s="1"/>
  <c r="AE53" i="75" s="1"/>
  <c r="AR53" i="75" s="1"/>
  <c r="F54" i="5" s="1"/>
  <c r="AB123" i="75"/>
  <c r="AK123" i="75" s="1"/>
  <c r="AB14" i="75"/>
  <c r="AB24" i="75"/>
  <c r="AK24" i="75" s="1"/>
  <c r="AB182" i="75"/>
  <c r="AK182" i="75" s="1"/>
  <c r="AL182" i="75" s="1"/>
  <c r="AB4" i="75"/>
  <c r="AK4" i="75" s="1"/>
  <c r="AW11" i="75"/>
  <c r="G5" i="75"/>
  <c r="AQ5" i="75" s="1"/>
  <c r="E6" i="5" s="1"/>
  <c r="AF53" i="75"/>
  <c r="AN53" i="75" s="1"/>
  <c r="AS53" i="75" s="1"/>
  <c r="AU53" i="75" s="1"/>
  <c r="G54" i="5" s="1"/>
  <c r="AW33" i="75"/>
  <c r="AY33" i="75" s="1"/>
  <c r="I34" i="5" s="1"/>
  <c r="W39" i="75"/>
  <c r="AI39" i="75" s="1"/>
  <c r="AB109" i="75"/>
  <c r="AK109" i="75" s="1"/>
  <c r="AB179" i="75"/>
  <c r="AK179" i="75" s="1"/>
  <c r="AW184" i="75"/>
  <c r="AY184" i="75" s="1"/>
  <c r="AB163" i="75"/>
  <c r="AK163" i="75" s="1"/>
  <c r="AB134" i="75"/>
  <c r="AK134" i="75" s="1"/>
  <c r="AL134" i="75" s="1"/>
  <c r="AF193" i="75"/>
  <c r="AN193" i="75" s="1"/>
  <c r="V112" i="75"/>
  <c r="X112" i="75" s="1"/>
  <c r="AG145" i="75"/>
  <c r="AG159" i="75"/>
  <c r="V176" i="75"/>
  <c r="X176" i="75" s="1"/>
  <c r="G26" i="75"/>
  <c r="AQ26" i="75" s="1"/>
  <c r="E27" i="5" s="1"/>
  <c r="AF55" i="75"/>
  <c r="G61" i="75"/>
  <c r="AB79" i="75"/>
  <c r="AK79" i="75" s="1"/>
  <c r="AL79" i="75" s="1"/>
  <c r="AB95" i="75"/>
  <c r="AK95" i="75"/>
  <c r="D67" i="75"/>
  <c r="AI67" i="75" s="1"/>
  <c r="AG49" i="75"/>
  <c r="AW24" i="75"/>
  <c r="AY24" i="75" s="1"/>
  <c r="W154" i="75"/>
  <c r="AI154" i="75" s="1"/>
  <c r="AB146" i="75"/>
  <c r="AB101" i="75"/>
  <c r="AK101" i="75" s="1"/>
  <c r="AL101" i="75" s="1"/>
  <c r="AA46" i="75"/>
  <c r="AA145" i="75"/>
  <c r="AB186" i="75"/>
  <c r="AK186" i="75" s="1"/>
  <c r="F141" i="75"/>
  <c r="P141" i="75"/>
  <c r="Y141" i="75" s="1"/>
  <c r="AP141" i="75" s="1"/>
  <c r="F99" i="75"/>
  <c r="P99" i="75" s="1"/>
  <c r="Y99" i="75" s="1"/>
  <c r="AP99" i="75" s="1"/>
  <c r="D100" i="5" s="1"/>
  <c r="F189" i="75"/>
  <c r="P189" i="75" s="1"/>
  <c r="Y189" i="75" s="1"/>
  <c r="AP189" i="75" s="1"/>
  <c r="F193" i="75"/>
  <c r="P193" i="75" s="1"/>
  <c r="Y193" i="75" s="1"/>
  <c r="AP193" i="75" s="1"/>
  <c r="D194" i="5" s="1"/>
  <c r="F36" i="75"/>
  <c r="P36" i="75" s="1"/>
  <c r="F64" i="75"/>
  <c r="P64" i="75" s="1"/>
  <c r="Y64" i="75" s="1"/>
  <c r="AP64" i="75" s="1"/>
  <c r="D65" i="5" s="1"/>
  <c r="F162" i="75"/>
  <c r="P162" i="75" s="1"/>
  <c r="Y162" i="75" s="1"/>
  <c r="AP162" i="75" s="1"/>
  <c r="D163" i="5" s="1"/>
  <c r="F191" i="75"/>
  <c r="P191" i="75" s="1"/>
  <c r="Y191" i="75" s="1"/>
  <c r="AP191" i="75" s="1"/>
  <c r="D192" i="5" s="1"/>
  <c r="F90" i="75"/>
  <c r="P90" i="75" s="1"/>
  <c r="Y90" i="75" s="1"/>
  <c r="AP90" i="75" s="1"/>
  <c r="D91" i="5" s="1"/>
  <c r="F18" i="75"/>
  <c r="P18" i="75" s="1"/>
  <c r="Y18" i="75" s="1"/>
  <c r="AP18" i="75" s="1"/>
  <c r="D19" i="5" s="1"/>
  <c r="F173" i="75"/>
  <c r="P173" i="75" s="1"/>
  <c r="Y173" i="75" s="1"/>
  <c r="AP173" i="75" s="1"/>
  <c r="F143" i="75"/>
  <c r="P143" i="75" s="1"/>
  <c r="Y143" i="75" s="1"/>
  <c r="AP143" i="75" s="1"/>
  <c r="D144" i="5" s="1"/>
  <c r="F4" i="75"/>
  <c r="P4" i="75" s="1"/>
  <c r="Y4" i="75" s="1"/>
  <c r="AP4" i="75" s="1"/>
  <c r="D5" i="5" s="1"/>
  <c r="AF3" i="75"/>
  <c r="AN3" i="75" s="1"/>
  <c r="W32" i="75"/>
  <c r="AI32" i="75" s="1"/>
  <c r="X32" i="75"/>
  <c r="F164" i="75"/>
  <c r="P164" i="75" s="1"/>
  <c r="F56" i="75"/>
  <c r="P56" i="75" s="1"/>
  <c r="Y56" i="75" s="1"/>
  <c r="F158" i="75"/>
  <c r="P158" i="75" s="1"/>
  <c r="Y158" i="75" s="1"/>
  <c r="AP158" i="75" s="1"/>
  <c r="D159" i="5" s="1"/>
  <c r="F87" i="75"/>
  <c r="P87" i="75" s="1"/>
  <c r="Y87" i="75" s="1"/>
  <c r="AP87" i="75" s="1"/>
  <c r="D88" i="5" s="1"/>
  <c r="G88" i="75"/>
  <c r="AQ88" i="75" s="1"/>
  <c r="E89" i="5" s="1"/>
  <c r="AG109" i="75"/>
  <c r="AG169" i="75"/>
  <c r="D142" i="75"/>
  <c r="AF44" i="75"/>
  <c r="AN44" i="75" s="1"/>
  <c r="AB3" i="75"/>
  <c r="AK3" i="75" s="1"/>
  <c r="W98" i="75"/>
  <c r="AI98" i="75" s="1"/>
  <c r="F21" i="75"/>
  <c r="P21" i="75" s="1"/>
  <c r="Y21" i="75" s="1"/>
  <c r="AP21" i="75" s="1"/>
  <c r="D22" i="5" s="1"/>
  <c r="F134" i="75"/>
  <c r="P134" i="75" s="1"/>
  <c r="F45" i="75"/>
  <c r="P45" i="75" s="1"/>
  <c r="Y45" i="75" s="1"/>
  <c r="AP45" i="75" s="1"/>
  <c r="F51" i="75"/>
  <c r="P51" i="75" s="1"/>
  <c r="F79" i="75"/>
  <c r="P79" i="75" s="1"/>
  <c r="Y79" i="75" s="1"/>
  <c r="AP79" i="75" s="1"/>
  <c r="D80" i="5" s="1"/>
  <c r="F97" i="75"/>
  <c r="P97" i="75" s="1"/>
  <c r="F161" i="75"/>
  <c r="P161" i="75" s="1"/>
  <c r="Y161" i="75" s="1"/>
  <c r="AP161" i="75" s="1"/>
  <c r="D162" i="5" s="1"/>
  <c r="F186" i="75"/>
  <c r="P186" i="75" s="1"/>
  <c r="F40" i="75"/>
  <c r="P40" i="75" s="1"/>
  <c r="Y40" i="75" s="1"/>
  <c r="AP40" i="75" s="1"/>
  <c r="D41" i="5" s="1"/>
  <c r="F12" i="75"/>
  <c r="P12" i="75" s="1"/>
  <c r="F122" i="75"/>
  <c r="P122" i="75" s="1"/>
  <c r="Y122" i="75" s="1"/>
  <c r="AP122" i="75" s="1"/>
  <c r="D123" i="5" s="1"/>
  <c r="F174" i="75"/>
  <c r="P174" i="75" s="1"/>
  <c r="F167" i="75"/>
  <c r="P167" i="75" s="1"/>
  <c r="Y167" i="75" s="1"/>
  <c r="AP167" i="75" s="1"/>
  <c r="D168" i="5" s="1"/>
  <c r="F130" i="75"/>
  <c r="P130" i="75" s="1"/>
  <c r="F19" i="75"/>
  <c r="P19" i="75"/>
  <c r="Y19" i="75" s="1"/>
  <c r="AP19" i="75" s="1"/>
  <c r="D20" i="5" s="1"/>
  <c r="F47" i="75"/>
  <c r="P47" i="75" s="1"/>
  <c r="Y47" i="75" s="1"/>
  <c r="F91" i="75"/>
  <c r="P91" i="75" s="1"/>
  <c r="Y91" i="75" s="1"/>
  <c r="AP91" i="75" s="1"/>
  <c r="D92" i="5" s="1"/>
  <c r="F84" i="75"/>
  <c r="P84" i="75" s="1"/>
  <c r="Y84" i="75" s="1"/>
  <c r="AP84" i="75" s="1"/>
  <c r="D85" i="5" s="1"/>
  <c r="F117" i="75"/>
  <c r="P117" i="75" s="1"/>
  <c r="Y117" i="75" s="1"/>
  <c r="AP117" i="75" s="1"/>
  <c r="D118" i="5" s="1"/>
  <c r="F34" i="75"/>
  <c r="P34" i="75" s="1"/>
  <c r="Y34" i="75" s="1"/>
  <c r="AP34" i="75" s="1"/>
  <c r="F29" i="75"/>
  <c r="P29" i="75" s="1"/>
  <c r="Y29" i="75" s="1"/>
  <c r="AP29" i="75" s="1"/>
  <c r="D30" i="5" s="1"/>
  <c r="F82" i="75"/>
  <c r="P82" i="75" s="1"/>
  <c r="F104" i="75"/>
  <c r="P104" i="75" s="1"/>
  <c r="Y104" i="75" s="1"/>
  <c r="AP104" i="75" s="1"/>
  <c r="F71" i="75"/>
  <c r="P71" i="75" s="1"/>
  <c r="F5" i="75"/>
  <c r="P5" i="75" s="1"/>
  <c r="Y5" i="75" s="1"/>
  <c r="AP5" i="75" s="1"/>
  <c r="D6" i="5" s="1"/>
  <c r="F112" i="75"/>
  <c r="P112" i="75" s="1"/>
  <c r="F77" i="75"/>
  <c r="P77" i="75" s="1"/>
  <c r="Y77" i="75" s="1"/>
  <c r="AP77" i="75" s="1"/>
  <c r="D78" i="5" s="1"/>
  <c r="AG37" i="75"/>
  <c r="AF86" i="75"/>
  <c r="AN86" i="75" s="1"/>
  <c r="AS86" i="75" s="1"/>
  <c r="W53" i="75"/>
  <c r="AI53" i="75" s="1"/>
  <c r="F153" i="75"/>
  <c r="P153" i="75" s="1"/>
  <c r="Y153" i="75" s="1"/>
  <c r="AP153" i="75" s="1"/>
  <c r="D154" i="5" s="1"/>
  <c r="F9" i="75"/>
  <c r="P9" i="75" s="1"/>
  <c r="Y9" i="75" s="1"/>
  <c r="AP9" i="75" s="1"/>
  <c r="D10" i="5" s="1"/>
  <c r="F53" i="75"/>
  <c r="P53" i="75" s="1"/>
  <c r="AG84" i="75"/>
  <c r="AF155" i="75"/>
  <c r="AN155" i="75" s="1"/>
  <c r="AS155" i="75" s="1"/>
  <c r="AU155" i="75" s="1"/>
  <c r="G156" i="5" s="1"/>
  <c r="G168" i="75"/>
  <c r="AQ168" i="75" s="1"/>
  <c r="E169" i="5" s="1"/>
  <c r="AB190" i="75"/>
  <c r="AC190" i="75" s="1"/>
  <c r="AB119" i="75"/>
  <c r="AC119" i="75" s="1"/>
  <c r="AE119" i="75" s="1"/>
  <c r="AR119" i="75" s="1"/>
  <c r="F120" i="5" s="1"/>
  <c r="F54" i="75"/>
  <c r="P54" i="75" s="1"/>
  <c r="Y54" i="75" s="1"/>
  <c r="AP54" i="75" s="1"/>
  <c r="D55" i="5" s="1"/>
  <c r="F155" i="75"/>
  <c r="P155" i="75" s="1"/>
  <c r="Y155" i="75" s="1"/>
  <c r="AP155" i="75" s="1"/>
  <c r="D156" i="5" s="1"/>
  <c r="F15" i="75"/>
  <c r="P15" i="75" s="1"/>
  <c r="Y15" i="75" s="1"/>
  <c r="AP15" i="75" s="1"/>
  <c r="D16" i="5" s="1"/>
  <c r="F103" i="75"/>
  <c r="P103" i="75" s="1"/>
  <c r="Y103" i="75" s="1"/>
  <c r="AP103" i="75" s="1"/>
  <c r="D104" i="5" s="1"/>
  <c r="F62" i="75"/>
  <c r="P62" i="75" s="1"/>
  <c r="Y62" i="75" s="1"/>
  <c r="F165" i="75"/>
  <c r="P165" i="75" s="1"/>
  <c r="Y165" i="75" s="1"/>
  <c r="AP165" i="75" s="1"/>
  <c r="D166" i="5" s="1"/>
  <c r="F138" i="75"/>
  <c r="P138" i="75"/>
  <c r="Y138" i="75" s="1"/>
  <c r="AP138" i="75" s="1"/>
  <c r="D139" i="5" s="1"/>
  <c r="F119" i="75"/>
  <c r="P119" i="75" s="1"/>
  <c r="Y119" i="75" s="1"/>
  <c r="AP119" i="75" s="1"/>
  <c r="D120" i="5" s="1"/>
  <c r="F75" i="75"/>
  <c r="P75" i="75" s="1"/>
  <c r="Y75" i="75" s="1"/>
  <c r="AP75" i="75" s="1"/>
  <c r="F23" i="75"/>
  <c r="P23" i="75" s="1"/>
  <c r="Y23" i="75" s="1"/>
  <c r="AP23" i="75" s="1"/>
  <c r="D24" i="5" s="1"/>
  <c r="F37" i="75"/>
  <c r="P37" i="75" s="1"/>
  <c r="Y37" i="75" s="1"/>
  <c r="AP37" i="75" s="1"/>
  <c r="D38" i="5" s="1"/>
  <c r="F66" i="75"/>
  <c r="P66" i="75"/>
  <c r="Y66" i="75" s="1"/>
  <c r="AP66" i="75" s="1"/>
  <c r="F85" i="75"/>
  <c r="P85" i="75" s="1"/>
  <c r="Y85" i="75" s="1"/>
  <c r="AP85" i="75" s="1"/>
  <c r="D86" i="5" s="1"/>
  <c r="F101" i="75"/>
  <c r="P101" i="75" s="1"/>
  <c r="Y101" i="75" s="1"/>
  <c r="AP101" i="75" s="1"/>
  <c r="D102" i="5" s="1"/>
  <c r="AF170" i="75"/>
  <c r="AN170" i="75" s="1"/>
  <c r="AG46" i="75"/>
  <c r="AG181" i="75"/>
  <c r="F177" i="75"/>
  <c r="P177" i="75" s="1"/>
  <c r="Y177" i="75" s="1"/>
  <c r="AP177" i="75" s="1"/>
  <c r="F17" i="75"/>
  <c r="P17" i="75"/>
  <c r="Y17" i="75" s="1"/>
  <c r="AP17" i="75" s="1"/>
  <c r="D18" i="5" s="1"/>
  <c r="F124" i="75"/>
  <c r="P124" i="75" s="1"/>
  <c r="Y124" i="75" s="1"/>
  <c r="AP124" i="75" s="1"/>
  <c r="D125" i="5" s="1"/>
  <c r="F70" i="75"/>
  <c r="P70" i="75" s="1"/>
  <c r="Y70" i="75" s="1"/>
  <c r="AP70" i="75" s="1"/>
  <c r="D71" i="5" s="1"/>
  <c r="AB35" i="75"/>
  <c r="AK35" i="75" s="1"/>
  <c r="AL35" i="75" s="1"/>
  <c r="F95" i="75"/>
  <c r="P95" i="75" s="1"/>
  <c r="F150" i="75"/>
  <c r="P150" i="75" s="1"/>
  <c r="Y150" i="75" s="1"/>
  <c r="AP150" i="75" s="1"/>
  <c r="D151" i="5" s="1"/>
  <c r="F24" i="75"/>
  <c r="P24" i="75" s="1"/>
  <c r="Y24" i="75" s="1"/>
  <c r="AP24" i="75" s="1"/>
  <c r="D25" i="5" s="1"/>
  <c r="AF62" i="75"/>
  <c r="AN62" i="75" s="1"/>
  <c r="AS62" i="75" s="1"/>
  <c r="AB93" i="75"/>
  <c r="AK93" i="75" s="1"/>
  <c r="V46" i="75"/>
  <c r="AH46" i="75" s="1"/>
  <c r="V193" i="75"/>
  <c r="AH193" i="75" s="1"/>
  <c r="D79" i="75"/>
  <c r="E79" i="75" s="1"/>
  <c r="AB156" i="75"/>
  <c r="AC156" i="75" s="1"/>
  <c r="AE156" i="75" s="1"/>
  <c r="AR156" i="75" s="1"/>
  <c r="F157" i="5" s="1"/>
  <c r="AF72" i="75"/>
  <c r="AN72" i="75" s="1"/>
  <c r="F61" i="75"/>
  <c r="P61" i="75" s="1"/>
  <c r="Y61" i="75" s="1"/>
  <c r="AP61" i="75" s="1"/>
  <c r="D62" i="5" s="1"/>
  <c r="F179" i="75"/>
  <c r="P179" i="75" s="1"/>
  <c r="F26" i="75"/>
  <c r="P26" i="75" s="1"/>
  <c r="Y26" i="75" s="1"/>
  <c r="AP26" i="75" s="1"/>
  <c r="D27" i="5" s="1"/>
  <c r="F129" i="75"/>
  <c r="P129" i="75" s="1"/>
  <c r="F44" i="75"/>
  <c r="P44" i="75" s="1"/>
  <c r="F80" i="75"/>
  <c r="P80" i="75" s="1"/>
  <c r="Y80" i="75" s="1"/>
  <c r="AP80" i="75" s="1"/>
  <c r="D81" i="5" s="1"/>
  <c r="F137" i="75"/>
  <c r="P137" i="75" s="1"/>
  <c r="Y137" i="75" s="1"/>
  <c r="AP137" i="75" s="1"/>
  <c r="F22" i="75"/>
  <c r="P22" i="75" s="1"/>
  <c r="Y22" i="75" s="1"/>
  <c r="AP22" i="75" s="1"/>
  <c r="D23" i="5" s="1"/>
  <c r="F127" i="75"/>
  <c r="P127" i="75" s="1"/>
  <c r="Y127" i="75" s="1"/>
  <c r="AP127" i="75" s="1"/>
  <c r="D128" i="5" s="1"/>
  <c r="F182" i="75"/>
  <c r="P182" i="75" s="1"/>
  <c r="Y182" i="75" s="1"/>
  <c r="AP182" i="75" s="1"/>
  <c r="D183" i="5" s="1"/>
  <c r="F114" i="75"/>
  <c r="P114" i="75" s="1"/>
  <c r="Y114" i="75" s="1"/>
  <c r="AP114" i="75" s="1"/>
  <c r="D115" i="5" s="1"/>
  <c r="AF17" i="75"/>
  <c r="AN17" i="75" s="1"/>
  <c r="AS17" i="75" s="1"/>
  <c r="AU17" i="75" s="1"/>
  <c r="G18" i="5" s="1"/>
  <c r="W46" i="75"/>
  <c r="W173" i="75"/>
  <c r="AI173" i="75" s="1"/>
  <c r="AB31" i="75"/>
  <c r="D46" i="75"/>
  <c r="D3" i="75"/>
  <c r="E3" i="75" s="1"/>
  <c r="AW46" i="75"/>
  <c r="AY46" i="75" s="1"/>
  <c r="AW170" i="75"/>
  <c r="AY170" i="75" s="1"/>
  <c r="I171" i="5" s="1"/>
  <c r="F125" i="75"/>
  <c r="P125" i="75" s="1"/>
  <c r="Y125" i="75" s="1"/>
  <c r="AP125" i="75" s="1"/>
  <c r="F49" i="75"/>
  <c r="P49" i="75" s="1"/>
  <c r="Y49" i="75" s="1"/>
  <c r="AP49" i="75" s="1"/>
  <c r="D50" i="5" s="1"/>
  <c r="F151" i="75"/>
  <c r="P151" i="75" s="1"/>
  <c r="Y151" i="75" s="1"/>
  <c r="AP151" i="75" s="1"/>
  <c r="D152" i="5" s="1"/>
  <c r="AF46" i="75"/>
  <c r="AN46" i="75" s="1"/>
  <c r="AF185" i="75"/>
  <c r="AN185" i="75" s="1"/>
  <c r="F8" i="75"/>
  <c r="P8" i="75"/>
  <c r="Y8" i="75" s="1"/>
  <c r="AP8" i="75" s="1"/>
  <c r="D9" i="5" s="1"/>
  <c r="F55" i="75"/>
  <c r="P55" i="75" s="1"/>
  <c r="Y55" i="75" s="1"/>
  <c r="AP55" i="75" s="1"/>
  <c r="D56" i="5" s="1"/>
  <c r="AB46" i="75"/>
  <c r="AK46" i="75" s="1"/>
  <c r="AB171" i="75"/>
  <c r="AK171" i="75" s="1"/>
  <c r="F78" i="75"/>
  <c r="P78" i="75" s="1"/>
  <c r="Y78" i="75" s="1"/>
  <c r="AP78" i="75" s="1"/>
  <c r="D79" i="5" s="1"/>
  <c r="G46" i="75"/>
  <c r="AQ46" i="75" s="1"/>
  <c r="E47" i="5" s="1"/>
  <c r="G79" i="75"/>
  <c r="AQ79" i="75" s="1"/>
  <c r="E80" i="5" s="1"/>
  <c r="F33" i="75"/>
  <c r="P33" i="75" s="1"/>
  <c r="Y33" i="75" s="1"/>
  <c r="AP33" i="75" s="1"/>
  <c r="D34" i="5" s="1"/>
  <c r="F116" i="75"/>
  <c r="P116" i="75" s="1"/>
  <c r="Y116" i="75" s="1"/>
  <c r="AP116" i="75" s="1"/>
  <c r="D117" i="5" s="1"/>
  <c r="F83" i="75"/>
  <c r="P83" i="75" s="1"/>
  <c r="Y83" i="75" s="1"/>
  <c r="AP83" i="75" s="1"/>
  <c r="D84" i="5" s="1"/>
  <c r="F102" i="75"/>
  <c r="P102" i="75" s="1"/>
  <c r="Y102" i="75" s="1"/>
  <c r="AP102" i="75" s="1"/>
  <c r="D103" i="5" s="1"/>
  <c r="F46" i="75"/>
  <c r="P46" i="75" s="1"/>
  <c r="Y46" i="75" s="1"/>
  <c r="AP46" i="75" s="1"/>
  <c r="D47" i="5" s="1"/>
  <c r="F136" i="75"/>
  <c r="P136" i="75" s="1"/>
  <c r="Y136" i="75" s="1"/>
  <c r="AP136" i="75" s="1"/>
  <c r="D137" i="5" s="1"/>
  <c r="AC150" i="75"/>
  <c r="AE150" i="75" s="1"/>
  <c r="AR150" i="75" s="1"/>
  <c r="F151" i="5" s="1"/>
  <c r="AC39" i="75"/>
  <c r="AE39" i="75" s="1"/>
  <c r="X141" i="75"/>
  <c r="AQ72" i="75"/>
  <c r="E73" i="5" s="1"/>
  <c r="AQ191" i="75"/>
  <c r="E192" i="5" s="1"/>
  <c r="X14" i="75"/>
  <c r="AO14" i="75" s="1"/>
  <c r="AI87" i="75"/>
  <c r="AI43" i="75"/>
  <c r="X83" i="75"/>
  <c r="AO83" i="75" s="1"/>
  <c r="C84" i="5" s="1"/>
  <c r="AC80" i="75"/>
  <c r="AE80" i="75" s="1"/>
  <c r="AR80" i="75" s="1"/>
  <c r="F81" i="5" s="1"/>
  <c r="X79" i="75"/>
  <c r="AQ159" i="75"/>
  <c r="E160" i="5" s="1"/>
  <c r="X93" i="75"/>
  <c r="AI134" i="75"/>
  <c r="AQ77" i="75"/>
  <c r="E78" i="5" s="1"/>
  <c r="X169" i="75"/>
  <c r="X85" i="75"/>
  <c r="AK160" i="75"/>
  <c r="AI80" i="75"/>
  <c r="AI64" i="75"/>
  <c r="X4" i="75"/>
  <c r="X23" i="75"/>
  <c r="AQ44" i="75"/>
  <c r="E45" i="5" s="1"/>
  <c r="X118" i="75"/>
  <c r="AQ39" i="75"/>
  <c r="E40" i="5" s="1"/>
  <c r="AC127" i="75"/>
  <c r="AE127" i="75" s="1"/>
  <c r="AR127" i="75" s="1"/>
  <c r="F128" i="5" s="1"/>
  <c r="X115" i="75"/>
  <c r="AK169" i="75"/>
  <c r="E44" i="75"/>
  <c r="X80" i="75"/>
  <c r="AQ150" i="75"/>
  <c r="E151" i="5" s="1"/>
  <c r="AQ175" i="75"/>
  <c r="E176" i="5" s="1"/>
  <c r="AQ50" i="75"/>
  <c r="E51" i="5" s="1"/>
  <c r="AC159" i="75"/>
  <c r="AE159" i="75" s="1"/>
  <c r="AR159" i="75" s="1"/>
  <c r="F160" i="5" s="1"/>
  <c r="AY128" i="75"/>
  <c r="I129" i="5" s="1"/>
  <c r="X88" i="75"/>
  <c r="AO88" i="75" s="1"/>
  <c r="C89" i="5" s="1"/>
  <c r="AI189" i="75"/>
  <c r="AL86" i="75"/>
  <c r="X137" i="75"/>
  <c r="AJ80" i="75"/>
  <c r="AL80" i="75" s="1"/>
  <c r="X130" i="75"/>
  <c r="AY13" i="75"/>
  <c r="I14" i="5" s="1"/>
  <c r="AQ10" i="75"/>
  <c r="E11" i="5" s="1"/>
  <c r="AH138" i="75"/>
  <c r="AI27" i="75"/>
  <c r="X192" i="75"/>
  <c r="AO192" i="75" s="1"/>
  <c r="C193" i="5" s="1"/>
  <c r="AQ131" i="75"/>
  <c r="E132" i="5" s="1"/>
  <c r="AQ90" i="75"/>
  <c r="E91" i="5" s="1"/>
  <c r="AC7" i="75"/>
  <c r="AE7" i="75" s="1"/>
  <c r="E138" i="75"/>
  <c r="AI51" i="75"/>
  <c r="X36" i="75"/>
  <c r="AH58" i="75"/>
  <c r="AI12" i="75"/>
  <c r="X103" i="75"/>
  <c r="AO103" i="75" s="1"/>
  <c r="C104" i="5" s="1"/>
  <c r="AQ162" i="75"/>
  <c r="E163" i="5" s="1"/>
  <c r="AI88" i="75"/>
  <c r="X189" i="75"/>
  <c r="X138" i="75"/>
  <c r="X136" i="75"/>
  <c r="AI30" i="75"/>
  <c r="AI15" i="75"/>
  <c r="AC108" i="75"/>
  <c r="AE108" i="75" s="1"/>
  <c r="AR108" i="75" s="1"/>
  <c r="F109" i="5" s="1"/>
  <c r="AK108" i="75"/>
  <c r="AL108" i="75" s="1"/>
  <c r="E133" i="75"/>
  <c r="AC38" i="75"/>
  <c r="AE38" i="75" s="1"/>
  <c r="AI171" i="75"/>
  <c r="X171" i="75"/>
  <c r="AJ62" i="75"/>
  <c r="X58" i="75"/>
  <c r="AO58" i="75" s="1"/>
  <c r="C59" i="5" s="1"/>
  <c r="AI58" i="75"/>
  <c r="E119" i="75"/>
  <c r="AI119" i="75"/>
  <c r="AQ49" i="75"/>
  <c r="E50" i="5" s="1"/>
  <c r="AC175" i="75"/>
  <c r="AE175" i="75" s="1"/>
  <c r="AR175" i="75" s="1"/>
  <c r="F176" i="5" s="1"/>
  <c r="X139" i="75"/>
  <c r="AO139" i="75" s="1"/>
  <c r="C140" i="5" s="1"/>
  <c r="X107" i="75"/>
  <c r="AO107" i="75" s="1"/>
  <c r="C108" i="5" s="1"/>
  <c r="E136" i="75"/>
  <c r="AY188" i="75"/>
  <c r="I189" i="5" s="1"/>
  <c r="AI20" i="75"/>
  <c r="AH88" i="75"/>
  <c r="AC84" i="75"/>
  <c r="X151" i="75"/>
  <c r="AO151" i="75" s="1"/>
  <c r="C152" i="5" s="1"/>
  <c r="AK150" i="75"/>
  <c r="AL150" i="75" s="1"/>
  <c r="AC118" i="75"/>
  <c r="AE118" i="75" s="1"/>
  <c r="AR118" i="75" s="1"/>
  <c r="F119" i="5" s="1"/>
  <c r="AY20" i="75"/>
  <c r="I21" i="5" s="1"/>
  <c r="AY110" i="75"/>
  <c r="I111" i="5" s="1"/>
  <c r="X33" i="75"/>
  <c r="AH76" i="75"/>
  <c r="X117" i="75"/>
  <c r="AO117" i="75" s="1"/>
  <c r="C118" i="5" s="1"/>
  <c r="X158" i="75"/>
  <c r="AY185" i="75"/>
  <c r="I186" i="5" s="1"/>
  <c r="X61" i="75"/>
  <c r="AL48" i="75"/>
  <c r="AI26" i="75"/>
  <c r="AI126" i="75"/>
  <c r="AK23" i="75"/>
  <c r="AL23" i="75" s="1"/>
  <c r="AQ142" i="75"/>
  <c r="E143" i="5" s="1"/>
  <c r="X106" i="75"/>
  <c r="AO106" i="75" s="1"/>
  <c r="AH86" i="75"/>
  <c r="X75" i="75"/>
  <c r="AL130" i="75"/>
  <c r="X132" i="75"/>
  <c r="AC154" i="75"/>
  <c r="AE154" i="75" s="1"/>
  <c r="AR154" i="75" s="1"/>
  <c r="F155" i="5" s="1"/>
  <c r="AY193" i="75"/>
  <c r="I194" i="5" s="1"/>
  <c r="AL176" i="75"/>
  <c r="AK7" i="75"/>
  <c r="AQ157" i="75"/>
  <c r="E158" i="5" s="1"/>
  <c r="AS113" i="75"/>
  <c r="AU113" i="75" s="1"/>
  <c r="G114" i="5" s="1"/>
  <c r="AI44" i="75"/>
  <c r="AK50" i="75"/>
  <c r="AL50" i="75" s="1"/>
  <c r="E86" i="75"/>
  <c r="X170" i="75"/>
  <c r="AO170" i="75" s="1"/>
  <c r="C171" i="5" s="1"/>
  <c r="AI93" i="75"/>
  <c r="AY181" i="75"/>
  <c r="X56" i="75"/>
  <c r="AI107" i="75"/>
  <c r="AL17" i="75"/>
  <c r="AK191" i="75"/>
  <c r="AI14" i="75"/>
  <c r="AI36" i="75"/>
  <c r="AI149" i="75"/>
  <c r="AC11" i="75"/>
  <c r="AE11" i="75" s="1"/>
  <c r="X19" i="75"/>
  <c r="Y74" i="75"/>
  <c r="AP74" i="75" s="1"/>
  <c r="D75" i="5" s="1"/>
  <c r="Y171" i="75"/>
  <c r="AP171" i="75" s="1"/>
  <c r="AP123" i="75"/>
  <c r="AP27" i="75"/>
  <c r="D28" i="5" s="1"/>
  <c r="AP56" i="75"/>
  <c r="D57" i="5" s="1"/>
  <c r="Y164" i="75"/>
  <c r="AP164" i="75" s="1"/>
  <c r="D165" i="5" s="1"/>
  <c r="AP62" i="75"/>
  <c r="D63" i="5" s="1"/>
  <c r="Y52" i="75"/>
  <c r="AP52" i="75" s="1"/>
  <c r="D53" i="5" s="1"/>
  <c r="AP184" i="75"/>
  <c r="D185" i="5" s="1"/>
  <c r="Y36" i="75"/>
  <c r="AP36" i="75" s="1"/>
  <c r="Y6" i="75"/>
  <c r="AP6" i="75"/>
  <c r="D7" i="5" s="1"/>
  <c r="Y98" i="75"/>
  <c r="AP98" i="75" s="1"/>
  <c r="D99" i="5" s="1"/>
  <c r="Y53" i="75"/>
  <c r="AP53" i="75" s="1"/>
  <c r="D54" i="5" s="1"/>
  <c r="AP185" i="75"/>
  <c r="D186" i="5" s="1"/>
  <c r="AP169" i="75"/>
  <c r="D170" i="5" s="1"/>
  <c r="Y178" i="75"/>
  <c r="AP178" i="75" s="1"/>
  <c r="D179" i="5" s="1"/>
  <c r="AP190" i="75"/>
  <c r="D191" i="5" s="1"/>
  <c r="Y192" i="75"/>
  <c r="AP192" i="75" s="1"/>
  <c r="AY129" i="75"/>
  <c r="I130" i="5" s="1"/>
  <c r="AK143" i="75"/>
  <c r="AL143" i="75" s="1"/>
  <c r="AJ39" i="75"/>
  <c r="AL39" i="75" s="1"/>
  <c r="AI184" i="75"/>
  <c r="AK111" i="75"/>
  <c r="AL111" i="75" s="1"/>
  <c r="E46" i="75"/>
  <c r="E116" i="75"/>
  <c r="E155" i="75"/>
  <c r="AO155" i="75" s="1"/>
  <c r="AE87" i="75"/>
  <c r="AR87" i="75" s="1"/>
  <c r="F88" i="5" s="1"/>
  <c r="AK87" i="75"/>
  <c r="AL87" i="75" s="1"/>
  <c r="AJ175" i="75"/>
  <c r="AL21" i="75"/>
  <c r="AC21" i="75"/>
  <c r="AE21" i="75" s="1"/>
  <c r="AR21" i="75" s="1"/>
  <c r="F22" i="5" s="1"/>
  <c r="Y186" i="75"/>
  <c r="AP186" i="75"/>
  <c r="D187" i="5" s="1"/>
  <c r="Y159" i="75"/>
  <c r="AP159" i="75" s="1"/>
  <c r="D160" i="5" s="1"/>
  <c r="Y69" i="75"/>
  <c r="AP69" i="75" s="1"/>
  <c r="D70" i="5" s="1"/>
  <c r="E73" i="75"/>
  <c r="AO73" i="75" s="1"/>
  <c r="C74" i="5" s="1"/>
  <c r="AE98" i="75"/>
  <c r="AR98" i="75" s="1"/>
  <c r="F99" i="5" s="1"/>
  <c r="AK43" i="75"/>
  <c r="X11" i="75"/>
  <c r="Y129" i="75"/>
  <c r="AP129" i="75" s="1"/>
  <c r="D130" i="5" s="1"/>
  <c r="Y71" i="75"/>
  <c r="AP71" i="75" s="1"/>
  <c r="D72" i="5" s="1"/>
  <c r="AP47" i="75"/>
  <c r="Y174" i="75"/>
  <c r="AP174" i="75" s="1"/>
  <c r="D175" i="5" s="1"/>
  <c r="Y51" i="75"/>
  <c r="AP51" i="75" s="1"/>
  <c r="D52" i="5" s="1"/>
  <c r="Y10" i="75"/>
  <c r="AP10" i="75" s="1"/>
  <c r="Y28" i="75"/>
  <c r="AP28" i="75" s="1"/>
  <c r="D29" i="5" s="1"/>
  <c r="AK137" i="75"/>
  <c r="AL137" i="75" s="1"/>
  <c r="AI84" i="75"/>
  <c r="X38" i="75"/>
  <c r="AK128" i="75"/>
  <c r="AL128" i="75" s="1"/>
  <c r="AI190" i="75"/>
  <c r="AJ75" i="75"/>
  <c r="AL75" i="75" s="1"/>
  <c r="AI170" i="75"/>
  <c r="X123" i="75"/>
  <c r="AJ132" i="75"/>
  <c r="E172" i="75"/>
  <c r="AO172" i="75" s="1"/>
  <c r="C173" i="5" s="1"/>
  <c r="X81" i="75"/>
  <c r="AO81" i="75" s="1"/>
  <c r="C82" i="5" s="1"/>
  <c r="AL97" i="75"/>
  <c r="AH56" i="75"/>
  <c r="E56" i="75"/>
  <c r="AO56" i="75" s="1"/>
  <c r="C57" i="5" s="1"/>
  <c r="AL144" i="75"/>
  <c r="AU89" i="75"/>
  <c r="G90" i="5" s="1"/>
  <c r="Y133" i="75"/>
  <c r="AP133" i="75"/>
  <c r="D134" i="5" s="1"/>
  <c r="AP88" i="75"/>
  <c r="D89" i="5" s="1"/>
  <c r="C31" i="5"/>
  <c r="AI185" i="75"/>
  <c r="AJ12" i="75"/>
  <c r="AC12" i="75"/>
  <c r="AE12" i="75" s="1"/>
  <c r="AR12" i="75" s="1"/>
  <c r="F13" i="5" s="1"/>
  <c r="AK40" i="75"/>
  <c r="AL40" i="75" s="1"/>
  <c r="AC55" i="75"/>
  <c r="AE55" i="75" s="1"/>
  <c r="AR55" i="75" s="1"/>
  <c r="F56" i="5" s="1"/>
  <c r="AJ55" i="75"/>
  <c r="AL55" i="75" s="1"/>
  <c r="E8" i="75"/>
  <c r="AI8" i="75"/>
  <c r="E156" i="75"/>
  <c r="AO156" i="75" s="1"/>
  <c r="C157" i="5" s="1"/>
  <c r="Y44" i="75"/>
  <c r="AP44" i="75" s="1"/>
  <c r="D45" i="5" s="1"/>
  <c r="Y179" i="75"/>
  <c r="AP179" i="75" s="1"/>
  <c r="Y12" i="75"/>
  <c r="AP12" i="75" s="1"/>
  <c r="Y134" i="75"/>
  <c r="AP134" i="75" s="1"/>
  <c r="D135" i="5" s="1"/>
  <c r="Y172" i="75"/>
  <c r="AP172" i="75" s="1"/>
  <c r="D173" i="5" s="1"/>
  <c r="X94" i="75"/>
  <c r="AC106" i="75"/>
  <c r="AE106" i="75" s="1"/>
  <c r="AR106" i="75" s="1"/>
  <c r="F107" i="5" s="1"/>
  <c r="AK106" i="75"/>
  <c r="AL106" i="75" s="1"/>
  <c r="AC33" i="75"/>
  <c r="AE33" i="75" s="1"/>
  <c r="AK33" i="75"/>
  <c r="AL33" i="75" s="1"/>
  <c r="X152" i="75"/>
  <c r="AO152" i="75" s="1"/>
  <c r="AC41" i="75"/>
  <c r="AE41" i="75" s="1"/>
  <c r="AR41" i="75" s="1"/>
  <c r="F42" i="5" s="1"/>
  <c r="AK41" i="75"/>
  <c r="AL41" i="75" s="1"/>
  <c r="E52" i="75"/>
  <c r="X59" i="75"/>
  <c r="AH144" i="75"/>
  <c r="X144" i="75"/>
  <c r="AO144" i="75" s="1"/>
  <c r="C145" i="5" s="1"/>
  <c r="AC82" i="75"/>
  <c r="AE82" i="75" s="1"/>
  <c r="AR82" i="75" s="1"/>
  <c r="F83" i="5" s="1"/>
  <c r="AL95" i="75"/>
  <c r="Y95" i="75"/>
  <c r="AP95" i="75" s="1"/>
  <c r="D96" i="5" s="1"/>
  <c r="Y112" i="75"/>
  <c r="AP112" i="75" s="1"/>
  <c r="D113" i="5" s="1"/>
  <c r="Y82" i="75"/>
  <c r="AP82" i="75" s="1"/>
  <c r="D83" i="5" s="1"/>
  <c r="Y130" i="75"/>
  <c r="AP130" i="75" s="1"/>
  <c r="D131" i="5" s="1"/>
  <c r="Y97" i="75"/>
  <c r="AP97" i="75" s="1"/>
  <c r="AJ46" i="75"/>
  <c r="Y3" i="75"/>
  <c r="AP3" i="75" s="1"/>
  <c r="D4" i="5" s="1"/>
  <c r="Y160" i="75"/>
  <c r="AP160" i="75" s="1"/>
  <c r="D161" i="5" s="1"/>
  <c r="AI3" i="75"/>
  <c r="AI187" i="75"/>
  <c r="X191" i="75"/>
  <c r="AK129" i="75"/>
  <c r="AK127" i="75"/>
  <c r="AL127" i="75" s="1"/>
  <c r="AI54" i="75"/>
  <c r="AC65" i="75"/>
  <c r="AE65" i="75" s="1"/>
  <c r="AR65" i="75" s="1"/>
  <c r="F66" i="5" s="1"/>
  <c r="AI31" i="75"/>
  <c r="AC67" i="75"/>
  <c r="AE67" i="75" s="1"/>
  <c r="AC92" i="75"/>
  <c r="AE92" i="75" s="1"/>
  <c r="AR92" i="75" s="1"/>
  <c r="AJ78" i="75"/>
  <c r="AL78" i="75" s="1"/>
  <c r="AK159" i="75"/>
  <c r="AL159" i="75" s="1"/>
  <c r="AI136" i="75"/>
  <c r="AQ69" i="75"/>
  <c r="E70" i="5" s="1"/>
  <c r="E12" i="75"/>
  <c r="AO12" i="75" s="1"/>
  <c r="C13" i="5" s="1"/>
  <c r="E76" i="75"/>
  <c r="AQ73" i="75"/>
  <c r="E74" i="5" s="1"/>
  <c r="AH139" i="75"/>
  <c r="AL65" i="75"/>
  <c r="AC186" i="75"/>
  <c r="AE186" i="75" s="1"/>
  <c r="AR186" i="75" s="1"/>
  <c r="F187" i="5" s="1"/>
  <c r="AL67" i="75"/>
  <c r="X68" i="75"/>
  <c r="AI68" i="75"/>
  <c r="AI138" i="75"/>
  <c r="AH119" i="75"/>
  <c r="AY95" i="75"/>
  <c r="I96" i="5" s="1"/>
  <c r="AY164" i="75"/>
  <c r="I165" i="5" s="1"/>
  <c r="AH170" i="75"/>
  <c r="AL84" i="75"/>
  <c r="AQ37" i="75"/>
  <c r="E38" i="5" s="1"/>
  <c r="AL58" i="75"/>
  <c r="E125" i="75"/>
  <c r="AL62" i="75"/>
  <c r="AC124" i="75"/>
  <c r="AE124" i="75" s="1"/>
  <c r="AR124" i="75" s="1"/>
  <c r="F125" i="5" s="1"/>
  <c r="AI103" i="75"/>
  <c r="AK77" i="75"/>
  <c r="AL77" i="75" s="1"/>
  <c r="I78" i="5"/>
  <c r="AC73" i="75"/>
  <c r="AE73" i="75" s="1"/>
  <c r="AR73" i="75" s="1"/>
  <c r="AC151" i="75"/>
  <c r="AE151" i="75" s="1"/>
  <c r="AR151" i="75" s="1"/>
  <c r="F152" i="5" s="1"/>
  <c r="AC180" i="75"/>
  <c r="AE180" i="75" s="1"/>
  <c r="AR180" i="75" s="1"/>
  <c r="F181" i="5" s="1"/>
  <c r="AH177" i="75"/>
  <c r="AL171" i="75"/>
  <c r="AL109" i="75"/>
  <c r="AL148" i="75"/>
  <c r="X160" i="75"/>
  <c r="AO160" i="75" s="1"/>
  <c r="C161" i="5" s="1"/>
  <c r="AH8" i="75"/>
  <c r="AC91" i="75"/>
  <c r="AE91" i="75" s="1"/>
  <c r="I101" i="5"/>
  <c r="BC100" i="75"/>
  <c r="K101" i="5" s="1"/>
  <c r="AH172" i="75"/>
  <c r="AC114" i="75"/>
  <c r="AE114" i="75" s="1"/>
  <c r="AR114" i="75" s="1"/>
  <c r="AC152" i="75"/>
  <c r="AE152" i="75" s="1"/>
  <c r="AR152" i="75" s="1"/>
  <c r="F153" i="5" s="1"/>
  <c r="AH156" i="75"/>
  <c r="AC56" i="75"/>
  <c r="AE56" i="75" s="1"/>
  <c r="AR56" i="75" s="1"/>
  <c r="AI13" i="75"/>
  <c r="AC139" i="75"/>
  <c r="AE139" i="75" s="1"/>
  <c r="AR139" i="75" s="1"/>
  <c r="F140" i="5" s="1"/>
  <c r="AJ139" i="75"/>
  <c r="AL139" i="75" s="1"/>
  <c r="E38" i="75"/>
  <c r="AO38" i="75" s="1"/>
  <c r="C39" i="5" s="1"/>
  <c r="AI38" i="75"/>
  <c r="AQ136" i="75"/>
  <c r="E137" i="5" s="1"/>
  <c r="AY82" i="75"/>
  <c r="I83" i="5" s="1"/>
  <c r="AL114" i="75"/>
  <c r="AL152" i="75"/>
  <c r="AC144" i="75"/>
  <c r="AE144" i="75" s="1"/>
  <c r="AR144" i="75" s="1"/>
  <c r="F145" i="5" s="1"/>
  <c r="AC95" i="75"/>
  <c r="AL56" i="75"/>
  <c r="AC133" i="75"/>
  <c r="AE133" i="75" s="1"/>
  <c r="AR133" i="75" s="1"/>
  <c r="F134" i="5" s="1"/>
  <c r="AK133" i="75"/>
  <c r="AL133" i="75" s="1"/>
  <c r="AH182" i="75"/>
  <c r="AL177" i="75"/>
  <c r="AH179" i="75"/>
  <c r="AH77" i="75"/>
  <c r="AJ8" i="75"/>
  <c r="X50" i="75"/>
  <c r="AQ91" i="75"/>
  <c r="E92" i="5" s="1"/>
  <c r="AY148" i="75"/>
  <c r="I149" i="5" s="1"/>
  <c r="AL27" i="75"/>
  <c r="AY178" i="75"/>
  <c r="I179" i="5" s="1"/>
  <c r="AQ42" i="75"/>
  <c r="E43" i="5" s="1"/>
  <c r="AH145" i="75"/>
  <c r="AQ106" i="75"/>
  <c r="E107" i="5" s="1"/>
  <c r="AQ139" i="75"/>
  <c r="E140" i="5" s="1"/>
  <c r="AY145" i="75"/>
  <c r="I146" i="5" s="1"/>
  <c r="AC17" i="75"/>
  <c r="AE17" i="75" s="1"/>
  <c r="AR17" i="75" s="1"/>
  <c r="F18" i="5" s="1"/>
  <c r="AH47" i="75"/>
  <c r="AL103" i="75"/>
  <c r="AS174" i="75"/>
  <c r="AY156" i="75"/>
  <c r="I157" i="5" s="1"/>
  <c r="AH167" i="75"/>
  <c r="AC97" i="75"/>
  <c r="AE97" i="75" s="1"/>
  <c r="AR97" i="75" s="1"/>
  <c r="F98" i="5" s="1"/>
  <c r="AY160" i="75"/>
  <c r="I161" i="5" s="1"/>
  <c r="AC90" i="75"/>
  <c r="AE90" i="75" s="1"/>
  <c r="AR90" i="75" s="1"/>
  <c r="F91" i="5" s="1"/>
  <c r="AU43" i="75"/>
  <c r="G44" i="5" s="1"/>
  <c r="X95" i="75"/>
  <c r="AO95" i="75" s="1"/>
  <c r="C96" i="5" s="1"/>
  <c r="E134" i="75"/>
  <c r="AQ118" i="75"/>
  <c r="E119" i="5" s="1"/>
  <c r="AL166" i="75"/>
  <c r="AI148" i="75"/>
  <c r="X148" i="75"/>
  <c r="AO148" i="75" s="1"/>
  <c r="C149" i="5" s="1"/>
  <c r="E157" i="75"/>
  <c r="AY113" i="75"/>
  <c r="I114" i="5" s="1"/>
  <c r="AL118" i="75"/>
  <c r="AY142" i="75"/>
  <c r="AH83" i="75"/>
  <c r="AL163" i="75"/>
  <c r="C15" i="5"/>
  <c r="AC142" i="75"/>
  <c r="AE142" i="75" s="1"/>
  <c r="AR142" i="75" s="1"/>
  <c r="F143" i="5" s="1"/>
  <c r="E77" i="75"/>
  <c r="AO77" i="75" s="1"/>
  <c r="C78" i="5" s="1"/>
  <c r="AC45" i="75"/>
  <c r="AE45" i="75" s="1"/>
  <c r="AR45" i="75" s="1"/>
  <c r="F46" i="5" s="1"/>
  <c r="X166" i="75"/>
  <c r="AO166" i="75" s="1"/>
  <c r="C167" i="5" s="1"/>
  <c r="AC31" i="75"/>
  <c r="AE31" i="75" s="1"/>
  <c r="AC58" i="75"/>
  <c r="AE58" i="75" s="1"/>
  <c r="AR58" i="75" s="1"/>
  <c r="F59" i="5" s="1"/>
  <c r="AC24" i="75"/>
  <c r="AE24" i="75" s="1"/>
  <c r="AR24" i="75" s="1"/>
  <c r="AL10" i="75"/>
  <c r="AQ59" i="75"/>
  <c r="E60" i="5" s="1"/>
  <c r="AL116" i="75"/>
  <c r="AC9" i="75"/>
  <c r="AE9" i="75" s="1"/>
  <c r="AR9" i="75" s="1"/>
  <c r="F10" i="5" s="1"/>
  <c r="AC172" i="75"/>
  <c r="AE172" i="75" s="1"/>
  <c r="AR172" i="75" s="1"/>
  <c r="X98" i="75"/>
  <c r="AO98" i="75" s="1"/>
  <c r="C99" i="5" s="1"/>
  <c r="AC109" i="75"/>
  <c r="AE109" i="75" s="1"/>
  <c r="AR109" i="75" s="1"/>
  <c r="F110" i="5" s="1"/>
  <c r="AH134" i="75"/>
  <c r="AI66" i="75"/>
  <c r="AC187" i="75"/>
  <c r="AE187" i="75" s="1"/>
  <c r="AC121" i="75"/>
  <c r="AE121" i="75" s="1"/>
  <c r="AR121" i="75" s="1"/>
  <c r="F122" i="5" s="1"/>
  <c r="AH96" i="75"/>
  <c r="E96" i="75"/>
  <c r="AY38" i="75"/>
  <c r="I39" i="5" s="1"/>
  <c r="E124" i="75"/>
  <c r="X180" i="75"/>
  <c r="AO180" i="75" s="1"/>
  <c r="AC147" i="75"/>
  <c r="AE147" i="75"/>
  <c r="AR147" i="75" s="1"/>
  <c r="F148" i="5" s="1"/>
  <c r="AL172" i="75"/>
  <c r="AC177" i="75"/>
  <c r="AE177" i="75" s="1"/>
  <c r="AR177" i="75" s="1"/>
  <c r="F178" i="5" s="1"/>
  <c r="AC18" i="75"/>
  <c r="AE18" i="75"/>
  <c r="AR18" i="75" s="1"/>
  <c r="F19" i="5" s="1"/>
  <c r="AC27" i="75"/>
  <c r="AE27" i="75" s="1"/>
  <c r="AR27" i="75" s="1"/>
  <c r="AH192" i="75"/>
  <c r="AC170" i="75"/>
  <c r="AE170" i="75" s="1"/>
  <c r="AR170" i="75" s="1"/>
  <c r="AI115" i="75"/>
  <c r="AL117" i="75"/>
  <c r="X135" i="75"/>
  <c r="AO135" i="75" s="1"/>
  <c r="C136" i="5" s="1"/>
  <c r="AC71" i="75"/>
  <c r="AE71" i="75" s="1"/>
  <c r="AQ31" i="75"/>
  <c r="E32" i="5" s="1"/>
  <c r="AY89" i="75"/>
  <c r="I90" i="5" s="1"/>
  <c r="AQ52" i="75"/>
  <c r="E53" i="5"/>
  <c r="AL136" i="75"/>
  <c r="AQ164" i="75"/>
  <c r="E165" i="5" s="1"/>
  <c r="AL147" i="75"/>
  <c r="AL18" i="75"/>
  <c r="AH78" i="75"/>
  <c r="AQ113" i="75"/>
  <c r="E114" i="5" s="1"/>
  <c r="AL170" i="75"/>
  <c r="AH125" i="75"/>
  <c r="X101" i="75"/>
  <c r="AO101" i="75" s="1"/>
  <c r="C102" i="5" s="1"/>
  <c r="AQ99" i="75"/>
  <c r="E100" i="5" s="1"/>
  <c r="E62" i="75"/>
  <c r="AH62" i="75"/>
  <c r="AL71" i="75"/>
  <c r="AH169" i="75"/>
  <c r="AY146" i="75"/>
  <c r="I147" i="5" s="1"/>
  <c r="AY108" i="75"/>
  <c r="BC108" i="75" s="1"/>
  <c r="K109" i="5" s="1"/>
  <c r="AQ152" i="75"/>
  <c r="E153" i="5" s="1"/>
  <c r="AH93" i="75"/>
  <c r="AC176" i="75"/>
  <c r="AE176" i="75" s="1"/>
  <c r="AR176" i="75" s="1"/>
  <c r="F177" i="5" s="1"/>
  <c r="AC86" i="75"/>
  <c r="AE86" i="75" s="1"/>
  <c r="AR86" i="75" s="1"/>
  <c r="AL160" i="75"/>
  <c r="AL153" i="75"/>
  <c r="AH59" i="75"/>
  <c r="AL49" i="75"/>
  <c r="AY88" i="75"/>
  <c r="I89" i="5" s="1"/>
  <c r="AO75" i="75"/>
  <c r="C76" i="5" s="1"/>
  <c r="AQ81" i="75"/>
  <c r="E82" i="5"/>
  <c r="AC48" i="75"/>
  <c r="AE48" i="75" s="1"/>
  <c r="AR48" i="75" s="1"/>
  <c r="F49" i="5" s="1"/>
  <c r="AC15" i="75"/>
  <c r="AE15" i="75" s="1"/>
  <c r="AC125" i="75"/>
  <c r="AE125" i="75" s="1"/>
  <c r="AR125" i="75" s="1"/>
  <c r="F126" i="5" s="1"/>
  <c r="X164" i="75"/>
  <c r="AO164" i="75" s="1"/>
  <c r="C165" i="5" s="1"/>
  <c r="AC96" i="75"/>
  <c r="AE96" i="75" s="1"/>
  <c r="AR96" i="75" s="1"/>
  <c r="F97" i="5" s="1"/>
  <c r="AC99" i="75"/>
  <c r="AE99" i="75" s="1"/>
  <c r="AR99" i="75" s="1"/>
  <c r="F100" i="5" s="1"/>
  <c r="AJ29" i="75"/>
  <c r="AL29" i="75" s="1"/>
  <c r="AH95" i="75"/>
  <c r="AC89" i="75"/>
  <c r="AE89" i="75" s="1"/>
  <c r="AR89" i="75" s="1"/>
  <c r="F90" i="5" s="1"/>
  <c r="AJ89" i="75"/>
  <c r="AL89" i="75" s="1"/>
  <c r="AC185" i="75"/>
  <c r="AE185" i="75" s="1"/>
  <c r="AR185" i="75" s="1"/>
  <c r="AL168" i="75"/>
  <c r="AU66" i="75"/>
  <c r="G67" i="5" s="1"/>
  <c r="AC141" i="75"/>
  <c r="AE141" i="75" s="1"/>
  <c r="AR141" i="75" s="1"/>
  <c r="F142" i="5" s="1"/>
  <c r="E55" i="75"/>
  <c r="AL96" i="75"/>
  <c r="AC103" i="75"/>
  <c r="AE103" i="75" s="1"/>
  <c r="AR103" i="75" s="1"/>
  <c r="F104" i="5"/>
  <c r="X102" i="75"/>
  <c r="AO102" i="75" s="1"/>
  <c r="C103" i="5" s="1"/>
  <c r="AC166" i="75"/>
  <c r="AE166" i="75" s="1"/>
  <c r="AR166" i="75" s="1"/>
  <c r="X116" i="75"/>
  <c r="AC20" i="75"/>
  <c r="AE20" i="75" s="1"/>
  <c r="AR20" i="75" s="1"/>
  <c r="F21" i="5" s="1"/>
  <c r="AL193" i="75"/>
  <c r="AL36" i="75"/>
  <c r="AC168" i="75"/>
  <c r="AE168" i="75" s="1"/>
  <c r="E188" i="75"/>
  <c r="AJ20" i="75"/>
  <c r="AL20" i="75" s="1"/>
  <c r="AH160" i="75"/>
  <c r="AC117" i="75"/>
  <c r="AE117" i="75" s="1"/>
  <c r="AR117" i="75" s="1"/>
  <c r="AJ173" i="75"/>
  <c r="AL173" i="75" s="1"/>
  <c r="AC59" i="75"/>
  <c r="AE59" i="75" s="1"/>
  <c r="AR59" i="75" s="1"/>
  <c r="F60" i="5" s="1"/>
  <c r="X153" i="75"/>
  <c r="AO153" i="75" s="1"/>
  <c r="E67" i="75"/>
  <c r="AO67" i="75" s="1"/>
  <c r="AQ153" i="75"/>
  <c r="E154" i="5" s="1"/>
  <c r="AL155" i="75"/>
  <c r="AL181" i="75"/>
  <c r="AC193" i="75"/>
  <c r="AE193" i="75" s="1"/>
  <c r="AR193" i="75" s="1"/>
  <c r="F194" i="5" s="1"/>
  <c r="AC36" i="75"/>
  <c r="AE36" i="75" s="1"/>
  <c r="AR36" i="75"/>
  <c r="F37" i="5" s="1"/>
  <c r="AC188" i="75"/>
  <c r="AE188" i="75"/>
  <c r="AR188" i="75" s="1"/>
  <c r="AL162" i="75"/>
  <c r="AC44" i="75"/>
  <c r="AE44" i="75" s="1"/>
  <c r="AR44" i="75" s="1"/>
  <c r="AH17" i="75"/>
  <c r="X17" i="75"/>
  <c r="AO17" i="75" s="1"/>
  <c r="AY16" i="75"/>
  <c r="BC16" i="75" s="1"/>
  <c r="K17" i="5" s="1"/>
  <c r="X24" i="75"/>
  <c r="AO24" i="75" s="1"/>
  <c r="C25" i="5" s="1"/>
  <c r="E141" i="75"/>
  <c r="AQ133" i="75"/>
  <c r="E134" i="5" s="1"/>
  <c r="AC105" i="75"/>
  <c r="AE105" i="75" s="1"/>
  <c r="AR105" i="75" s="1"/>
  <c r="F106" i="5" s="1"/>
  <c r="AH15" i="75"/>
  <c r="E83" i="75"/>
  <c r="AH136" i="75"/>
  <c r="AH108" i="75"/>
  <c r="AC140" i="75"/>
  <c r="AE140" i="75" s="1"/>
  <c r="AR140" i="75" s="1"/>
  <c r="F141" i="5" s="1"/>
  <c r="AC66" i="75"/>
  <c r="AE66" i="75" s="1"/>
  <c r="AR66" i="75" s="1"/>
  <c r="F67" i="5" s="1"/>
  <c r="AJ66" i="75"/>
  <c r="AL66" i="75" s="1"/>
  <c r="AO41" i="75"/>
  <c r="C42" i="5" s="1"/>
  <c r="AL164" i="75"/>
  <c r="AJ24" i="75"/>
  <c r="AL24" i="75" s="1"/>
  <c r="AJ185" i="75"/>
  <c r="AL185" i="75" s="1"/>
  <c r="AC52" i="75"/>
  <c r="AE52" i="75" s="1"/>
  <c r="AR52" i="75" s="1"/>
  <c r="AJ189" i="75"/>
  <c r="AH150" i="75"/>
  <c r="AL140" i="75"/>
  <c r="X97" i="75"/>
  <c r="AO97" i="75" s="1"/>
  <c r="C98" i="5" s="1"/>
  <c r="AO34" i="75"/>
  <c r="C35" i="5"/>
  <c r="E87" i="75"/>
  <c r="AC63" i="75"/>
  <c r="AE63" i="75" s="1"/>
  <c r="AR63" i="75" s="1"/>
  <c r="AL104" i="75"/>
  <c r="AL52" i="75"/>
  <c r="AC49" i="75"/>
  <c r="AE49" i="75" s="1"/>
  <c r="AH135" i="75"/>
  <c r="AC116" i="75"/>
  <c r="AE116" i="75" s="1"/>
  <c r="AR116" i="75" s="1"/>
  <c r="F117" i="5" s="1"/>
  <c r="AC136" i="75"/>
  <c r="AE136" i="75" s="1"/>
  <c r="AR136" i="75" s="1"/>
  <c r="AH113" i="75"/>
  <c r="AH117" i="75"/>
  <c r="AQ70" i="75"/>
  <c r="E71" i="5" s="1"/>
  <c r="X86" i="75"/>
  <c r="AO86" i="75" s="1"/>
  <c r="C87" i="5" s="1"/>
  <c r="X70" i="75"/>
  <c r="AO70" i="75" s="1"/>
  <c r="C71" i="5" s="1"/>
  <c r="AC153" i="75"/>
  <c r="AE153" i="75" s="1"/>
  <c r="AR153" i="75" s="1"/>
  <c r="F154" i="5" s="1"/>
  <c r="AC10" i="75"/>
  <c r="AE10" i="75" s="1"/>
  <c r="AL113" i="75"/>
  <c r="AC126" i="75"/>
  <c r="AE126" i="75" s="1"/>
  <c r="AR126" i="75" s="1"/>
  <c r="AC61" i="75"/>
  <c r="AE61" i="75" s="1"/>
  <c r="AR61" i="75" s="1"/>
  <c r="F62" i="5" s="1"/>
  <c r="AC42" i="75"/>
  <c r="AE42" i="75" s="1"/>
  <c r="AR42" i="75" s="1"/>
  <c r="F43" i="5" s="1"/>
  <c r="AY152" i="75"/>
  <c r="I153" i="5" s="1"/>
  <c r="E45" i="75"/>
  <c r="AQ180" i="75"/>
  <c r="E181" i="5" s="1"/>
  <c r="AH157" i="75"/>
  <c r="AL169" i="75"/>
  <c r="AH75" i="75"/>
  <c r="AY34" i="75"/>
  <c r="I35" i="5" s="1"/>
  <c r="AL47" i="75"/>
  <c r="AC130" i="75"/>
  <c r="AE130" i="75" s="1"/>
  <c r="AR130" i="75"/>
  <c r="F131" i="5" s="1"/>
  <c r="X186" i="75"/>
  <c r="AO186" i="75" s="1"/>
  <c r="C187" i="5" s="1"/>
  <c r="AQ178" i="75"/>
  <c r="E179" i="5" s="1"/>
  <c r="E94" i="75"/>
  <c r="AH94" i="75"/>
  <c r="E181" i="75"/>
  <c r="AO181" i="75" s="1"/>
  <c r="C182" i="5" s="1"/>
  <c r="AH173" i="75"/>
  <c r="E173" i="75"/>
  <c r="AH122" i="75"/>
  <c r="E18" i="75"/>
  <c r="AO18" i="75" s="1"/>
  <c r="C19" i="5" s="1"/>
  <c r="AH18" i="75"/>
  <c r="AH19" i="75"/>
  <c r="E19" i="75"/>
  <c r="E4" i="75"/>
  <c r="AH4" i="75"/>
  <c r="AL191" i="75"/>
  <c r="AH151" i="75"/>
  <c r="AH41" i="75"/>
  <c r="AY44" i="75"/>
  <c r="I45" i="5" s="1"/>
  <c r="AC88" i="75"/>
  <c r="AE88" i="75" s="1"/>
  <c r="AR88" i="75" s="1"/>
  <c r="AH131" i="75"/>
  <c r="E27" i="75"/>
  <c r="E178" i="75"/>
  <c r="AH178" i="75"/>
  <c r="E25" i="75"/>
  <c r="AH37" i="75"/>
  <c r="AH49" i="75"/>
  <c r="E49" i="75"/>
  <c r="AC167" i="75"/>
  <c r="AE167" i="75" s="1"/>
  <c r="AR167" i="75" s="1"/>
  <c r="AY32" i="75"/>
  <c r="I33" i="5" s="1"/>
  <c r="AY64" i="75"/>
  <c r="I65" i="5" s="1"/>
  <c r="AH185" i="75"/>
  <c r="AC5" i="75"/>
  <c r="AE5" i="75" s="1"/>
  <c r="AR5" i="75" s="1"/>
  <c r="AH11" i="75"/>
  <c r="E11" i="75"/>
  <c r="AO11" i="75" s="1"/>
  <c r="C12" i="5" s="1"/>
  <c r="E189" i="75"/>
  <c r="AO189" i="75" s="1"/>
  <c r="C190" i="5" s="1"/>
  <c r="AH189" i="75"/>
  <c r="E130" i="75"/>
  <c r="AO130" i="75" s="1"/>
  <c r="C131" i="5" s="1"/>
  <c r="AH130" i="75"/>
  <c r="E193" i="75"/>
  <c r="AH79" i="75"/>
  <c r="E105" i="75"/>
  <c r="AH105" i="75"/>
  <c r="AH132" i="75"/>
  <c r="E132" i="75"/>
  <c r="AJ63" i="75"/>
  <c r="AL63" i="75" s="1"/>
  <c r="AH34" i="75"/>
  <c r="AJ60" i="75"/>
  <c r="AC68" i="75"/>
  <c r="AE68" i="75" s="1"/>
  <c r="AR68" i="75" s="1"/>
  <c r="F69" i="5" s="1"/>
  <c r="AL5" i="75"/>
  <c r="AH67" i="75"/>
  <c r="AH24" i="75"/>
  <c r="E171" i="75"/>
  <c r="AO171" i="75" s="1"/>
  <c r="C172" i="5" s="1"/>
  <c r="AH171" i="75"/>
  <c r="AH53" i="75"/>
  <c r="E53" i="75"/>
  <c r="E149" i="75"/>
  <c r="AH146" i="75"/>
  <c r="E146" i="75"/>
  <c r="AH68" i="75"/>
  <c r="AH64" i="75"/>
  <c r="E64" i="75"/>
  <c r="AO64" i="75" s="1"/>
  <c r="E84" i="75"/>
  <c r="AH84" i="75"/>
  <c r="AL135" i="75"/>
  <c r="AQ105" i="75"/>
  <c r="E106" i="5" s="1"/>
  <c r="AH159" i="75"/>
  <c r="E159" i="75"/>
  <c r="AO159" i="75" s="1"/>
  <c r="AH141" i="75"/>
  <c r="E82" i="75"/>
  <c r="AO82" i="75" s="1"/>
  <c r="C83" i="5" s="1"/>
  <c r="AH82" i="75"/>
  <c r="E183" i="75"/>
  <c r="AH183" i="75"/>
  <c r="E80" i="75"/>
  <c r="AH80" i="75"/>
  <c r="AH112" i="75"/>
  <c r="E112" i="75"/>
  <c r="E128" i="75"/>
  <c r="AH128" i="75"/>
  <c r="E21" i="75"/>
  <c r="AC181" i="75"/>
  <c r="AE181" i="75" s="1"/>
  <c r="E37" i="75"/>
  <c r="AJ105" i="75"/>
  <c r="AL105" i="75" s="1"/>
  <c r="AY57" i="75"/>
  <c r="I58" i="5" s="1"/>
  <c r="AC22" i="75"/>
  <c r="AE22" i="75" s="1"/>
  <c r="AR22" i="75" s="1"/>
  <c r="F23" i="5" s="1"/>
  <c r="AJ22" i="75"/>
  <c r="AL22" i="75" s="1"/>
  <c r="AY165" i="75"/>
  <c r="I166" i="5" s="1"/>
  <c r="AQ36" i="75"/>
  <c r="E37" i="5" s="1"/>
  <c r="X120" i="75"/>
  <c r="AO120" i="75" s="1"/>
  <c r="C121" i="5" s="1"/>
  <c r="E158" i="75"/>
  <c r="AO158" i="75" s="1"/>
  <c r="C159" i="5" s="1"/>
  <c r="AH158" i="75"/>
  <c r="AH137" i="75"/>
  <c r="AH118" i="75"/>
  <c r="E118" i="75"/>
  <c r="AO118" i="75" s="1"/>
  <c r="C119" i="5" s="1"/>
  <c r="AH23" i="75"/>
  <c r="E190" i="75"/>
  <c r="AO190" i="75" s="1"/>
  <c r="AH190" i="75"/>
  <c r="E61" i="75"/>
  <c r="AO61" i="75" s="1"/>
  <c r="C62" i="5" s="1"/>
  <c r="AH61" i="75"/>
  <c r="E122" i="75"/>
  <c r="AQ83" i="75"/>
  <c r="E84" i="5" s="1"/>
  <c r="AQ177" i="75"/>
  <c r="E178" i="5" s="1"/>
  <c r="AC110" i="75"/>
  <c r="AE110" i="75" s="1"/>
  <c r="AR110" i="75" s="1"/>
  <c r="E99" i="75"/>
  <c r="E143" i="75"/>
  <c r="AH7" i="75"/>
  <c r="E7" i="75"/>
  <c r="E129" i="75"/>
  <c r="AH129" i="75"/>
  <c r="E85" i="75"/>
  <c r="AH85" i="75"/>
  <c r="E32" i="75"/>
  <c r="AO32" i="75" s="1"/>
  <c r="C33" i="5" s="1"/>
  <c r="AH32" i="75"/>
  <c r="AC155" i="75"/>
  <c r="AE155" i="75" s="1"/>
  <c r="AR155" i="75" s="1"/>
  <c r="F156" i="5" s="1"/>
  <c r="AC164" i="75"/>
  <c r="AE164" i="75" s="1"/>
  <c r="AR164" i="75" s="1"/>
  <c r="X121" i="75"/>
  <c r="AO121" i="75" s="1"/>
  <c r="C122" i="5" s="1"/>
  <c r="E68" i="75"/>
  <c r="AL122" i="75"/>
  <c r="AY118" i="75"/>
  <c r="I119" i="5" s="1"/>
  <c r="X91" i="75"/>
  <c r="AO91" i="75" s="1"/>
  <c r="X111" i="75"/>
  <c r="AO111" i="75" s="1"/>
  <c r="E92" i="75"/>
  <c r="AO92" i="75" s="1"/>
  <c r="C93" i="5" s="1"/>
  <c r="AH92" i="75"/>
  <c r="E33" i="75"/>
  <c r="AO33" i="75" s="1"/>
  <c r="AH33" i="75"/>
  <c r="E51" i="75"/>
  <c r="AO51" i="75" s="1"/>
  <c r="E65" i="75"/>
  <c r="AH65" i="75"/>
  <c r="E22" i="75"/>
  <c r="AH22" i="75"/>
  <c r="E115" i="75"/>
  <c r="AH115" i="75"/>
  <c r="AC165" i="75"/>
  <c r="AE165" i="75" s="1"/>
  <c r="AR165" i="75" s="1"/>
  <c r="E23" i="75"/>
  <c r="AC104" i="75"/>
  <c r="AE104" i="75" s="1"/>
  <c r="AR104" i="75" s="1"/>
  <c r="F105" i="5" s="1"/>
  <c r="AQ19" i="75"/>
  <c r="E20" i="5" s="1"/>
  <c r="AL13" i="75"/>
  <c r="AL76" i="75"/>
  <c r="AJ68" i="75"/>
  <c r="AL68" i="75" s="1"/>
  <c r="AC13" i="75"/>
  <c r="AE13" i="75" s="1"/>
  <c r="AR13" i="75" s="1"/>
  <c r="X175" i="75"/>
  <c r="AO175" i="75" s="1"/>
  <c r="AC76" i="75"/>
  <c r="AE76" i="75" s="1"/>
  <c r="AY177" i="75"/>
  <c r="I178" i="5" s="1"/>
  <c r="AQ130" i="75"/>
  <c r="E131" i="5" s="1"/>
  <c r="X127" i="75"/>
  <c r="AO127" i="75" s="1"/>
  <c r="C128" i="5" s="1"/>
  <c r="AC122" i="75"/>
  <c r="AE122" i="75" s="1"/>
  <c r="AR122" i="75" s="1"/>
  <c r="F123" i="5" s="1"/>
  <c r="AH120" i="75"/>
  <c r="AH71" i="75"/>
  <c r="X71" i="75"/>
  <c r="AO71" i="75" s="1"/>
  <c r="AC149" i="75"/>
  <c r="AE149" i="75" s="1"/>
  <c r="AR149" i="75" s="1"/>
  <c r="AC182" i="75"/>
  <c r="AE182" i="75" s="1"/>
  <c r="AR182" i="75" s="1"/>
  <c r="X35" i="75"/>
  <c r="AO35" i="75" s="1"/>
  <c r="C36" i="5" s="1"/>
  <c r="X16" i="75"/>
  <c r="AO16" i="75" s="1"/>
  <c r="C17" i="5" s="1"/>
  <c r="AY60" i="75"/>
  <c r="I61" i="5" s="1"/>
  <c r="Y140" i="75"/>
  <c r="AP140" i="75" s="1"/>
  <c r="AC135" i="75"/>
  <c r="AE135" i="75" s="1"/>
  <c r="AR135" i="75" s="1"/>
  <c r="AL149" i="75"/>
  <c r="X72" i="75"/>
  <c r="AO72" i="75" s="1"/>
  <c r="C73" i="5" s="1"/>
  <c r="X174" i="75"/>
  <c r="AO174" i="75"/>
  <c r="AH89" i="75"/>
  <c r="X89" i="75"/>
  <c r="AO89" i="75" s="1"/>
  <c r="C90" i="5" s="1"/>
  <c r="X3" i="75"/>
  <c r="AC72" i="75"/>
  <c r="AE72" i="75" s="1"/>
  <c r="AR72" i="75" s="1"/>
  <c r="AC83" i="75"/>
  <c r="AE83" i="75" s="1"/>
  <c r="AR83" i="75" s="1"/>
  <c r="F84" i="5" s="1"/>
  <c r="AQ15" i="75"/>
  <c r="E16" i="5" s="1"/>
  <c r="AL83" i="75"/>
  <c r="AQ112" i="75"/>
  <c r="E113" i="5" s="1"/>
  <c r="D11" i="5"/>
  <c r="D48" i="5"/>
  <c r="D133" i="5"/>
  <c r="D150" i="5"/>
  <c r="I143" i="5"/>
  <c r="D37" i="5"/>
  <c r="D106" i="5"/>
  <c r="D66" i="5"/>
  <c r="D180" i="5"/>
  <c r="D42" i="5"/>
  <c r="D36" i="5"/>
  <c r="D93" i="5"/>
  <c r="D193" i="5"/>
  <c r="D58" i="5"/>
  <c r="D182" i="5"/>
  <c r="D108" i="5"/>
  <c r="D87" i="5"/>
  <c r="D121" i="5"/>
  <c r="D124" i="5"/>
  <c r="D142" i="5"/>
  <c r="D13" i="5"/>
  <c r="D119" i="5"/>
  <c r="BD6" i="82" l="1"/>
  <c r="BC150" i="82"/>
  <c r="BE78" i="82"/>
  <c r="BD54" i="82"/>
  <c r="BD46" i="82"/>
  <c r="BD14" i="82"/>
  <c r="BE6" i="82"/>
  <c r="BD51" i="82"/>
  <c r="BA148" i="82"/>
  <c r="BB148" i="82" s="1"/>
  <c r="D159" i="84" s="1"/>
  <c r="G159" i="84" s="1"/>
  <c r="BE25" i="82"/>
  <c r="BE4" i="82"/>
  <c r="BE158" i="82"/>
  <c r="BD139" i="82"/>
  <c r="BA99" i="82"/>
  <c r="BE51" i="82"/>
  <c r="BD35" i="82"/>
  <c r="BE19" i="82"/>
  <c r="BD110" i="82"/>
  <c r="BE94" i="82"/>
  <c r="BE86" i="82"/>
  <c r="BD80" i="82"/>
  <c r="BD78" i="82"/>
  <c r="BD70" i="82"/>
  <c r="BE62" i="82"/>
  <c r="BE54" i="82"/>
  <c r="BE38" i="82"/>
  <c r="BE22" i="82"/>
  <c r="BC6" i="82"/>
  <c r="AC102" i="75"/>
  <c r="AE102" i="75" s="1"/>
  <c r="AR102" i="75" s="1"/>
  <c r="AO4" i="75"/>
  <c r="C5" i="5" s="1"/>
  <c r="AR49" i="75"/>
  <c r="F50" i="5" s="1"/>
  <c r="AC26" i="75"/>
  <c r="AE26" i="75" s="1"/>
  <c r="AR26" i="75" s="1"/>
  <c r="AC183" i="75"/>
  <c r="AE183" i="75" s="1"/>
  <c r="AR183" i="75" s="1"/>
  <c r="F184" i="5" s="1"/>
  <c r="AH44" i="75"/>
  <c r="E168" i="75"/>
  <c r="AC19" i="75"/>
  <c r="AE19" i="75" s="1"/>
  <c r="AR19" i="75" s="1"/>
  <c r="F20" i="5" s="1"/>
  <c r="E78" i="75"/>
  <c r="AC8" i="75"/>
  <c r="AE8" i="75" s="1"/>
  <c r="AR8" i="75" s="1"/>
  <c r="AC184" i="75"/>
  <c r="AE184" i="75" s="1"/>
  <c r="AR184" i="75" s="1"/>
  <c r="F185" i="5" s="1"/>
  <c r="AH187" i="75"/>
  <c r="AC129" i="75"/>
  <c r="AE129" i="75" s="1"/>
  <c r="AR129" i="75" s="1"/>
  <c r="F130" i="5" s="1"/>
  <c r="X162" i="75"/>
  <c r="AO162" i="75" s="1"/>
  <c r="C163" i="5" s="1"/>
  <c r="X96" i="75"/>
  <c r="AK98" i="75"/>
  <c r="AL98" i="75" s="1"/>
  <c r="AR11" i="75"/>
  <c r="F12" i="5" s="1"/>
  <c r="X165" i="75"/>
  <c r="AO165" i="75" s="1"/>
  <c r="C166" i="5" s="1"/>
  <c r="AL186" i="75"/>
  <c r="AQ96" i="75"/>
  <c r="E97" i="5" s="1"/>
  <c r="AL180" i="75"/>
  <c r="AL154" i="75"/>
  <c r="AL82" i="75"/>
  <c r="AC50" i="75"/>
  <c r="AE50" i="75" s="1"/>
  <c r="AR50" i="75" s="1"/>
  <c r="F51" i="5" s="1"/>
  <c r="C120" i="84"/>
  <c r="F120" i="84" s="1"/>
  <c r="J111" i="5"/>
  <c r="AM111" i="5" s="1"/>
  <c r="AC101" i="75"/>
  <c r="AE101" i="75" s="1"/>
  <c r="AR101" i="75" s="1"/>
  <c r="X109" i="75"/>
  <c r="AO109" i="75" s="1"/>
  <c r="C110" i="5" s="1"/>
  <c r="AC32" i="75"/>
  <c r="AE32" i="75" s="1"/>
  <c r="AR32" i="75" s="1"/>
  <c r="AL132" i="75"/>
  <c r="AH99" i="75"/>
  <c r="E114" i="75"/>
  <c r="AO132" i="75"/>
  <c r="E137" i="75"/>
  <c r="AO137" i="75" s="1"/>
  <c r="C138" i="5" s="1"/>
  <c r="AH90" i="75"/>
  <c r="AO188" i="75"/>
  <c r="C189" i="5" s="1"/>
  <c r="X108" i="75"/>
  <c r="AO108" i="75" s="1"/>
  <c r="C109" i="5" s="1"/>
  <c r="AC173" i="75"/>
  <c r="AE173" i="75" s="1"/>
  <c r="AR173" i="75" s="1"/>
  <c r="F174" i="5" s="1"/>
  <c r="AH161" i="75"/>
  <c r="AH100" i="75"/>
  <c r="AC16" i="75"/>
  <c r="AE16" i="75" s="1"/>
  <c r="AR16" i="75" s="1"/>
  <c r="F17" i="5" s="1"/>
  <c r="AR67" i="75"/>
  <c r="F68" i="5" s="1"/>
  <c r="AC46" i="75"/>
  <c r="AE46" i="75" s="1"/>
  <c r="AR46" i="75" s="1"/>
  <c r="F47" i="5" s="1"/>
  <c r="X163" i="75"/>
  <c r="AO163" i="75" s="1"/>
  <c r="C164" i="5" s="1"/>
  <c r="AO138" i="75"/>
  <c r="C139" i="5" s="1"/>
  <c r="AC34" i="75"/>
  <c r="AE34" i="75" s="1"/>
  <c r="AR34" i="75" s="1"/>
  <c r="F35" i="5" s="1"/>
  <c r="AL165" i="75"/>
  <c r="J115" i="5"/>
  <c r="AM115" i="5" s="1"/>
  <c r="R100" i="4"/>
  <c r="AC101" i="5" s="1"/>
  <c r="AR71" i="75"/>
  <c r="F72" i="5" s="1"/>
  <c r="AC60" i="75"/>
  <c r="AE60" i="75" s="1"/>
  <c r="AR60" i="75" s="1"/>
  <c r="F61" i="5" s="1"/>
  <c r="X60" i="75"/>
  <c r="AO60" i="75" s="1"/>
  <c r="E9" i="75"/>
  <c r="AH149" i="75"/>
  <c r="AC51" i="75"/>
  <c r="AE51" i="75" s="1"/>
  <c r="AR51" i="75" s="1"/>
  <c r="F52" i="5" s="1"/>
  <c r="X154" i="75"/>
  <c r="AO154" i="75" s="1"/>
  <c r="AH50" i="75"/>
  <c r="AC138" i="75"/>
  <c r="AE138" i="75" s="1"/>
  <c r="AR138" i="75" s="1"/>
  <c r="F139" i="5" s="1"/>
  <c r="AO191" i="75"/>
  <c r="C192" i="5" s="1"/>
  <c r="AI147" i="75"/>
  <c r="AI57" i="75"/>
  <c r="AC47" i="75"/>
  <c r="AE47" i="75" s="1"/>
  <c r="AR47" i="75" s="1"/>
  <c r="F48" i="5" s="1"/>
  <c r="AI46" i="75"/>
  <c r="X193" i="75"/>
  <c r="AO193" i="75" s="1"/>
  <c r="AL90" i="75"/>
  <c r="X119" i="75"/>
  <c r="AO119" i="75" s="1"/>
  <c r="AI129" i="75"/>
  <c r="AS33" i="75"/>
  <c r="AU33" i="75" s="1"/>
  <c r="G34" i="5" s="1"/>
  <c r="X84" i="75"/>
  <c r="AO84" i="75" s="1"/>
  <c r="J38" i="5"/>
  <c r="AM38" i="5" s="1"/>
  <c r="H121" i="4"/>
  <c r="AA122" i="5" s="1"/>
  <c r="H170" i="4"/>
  <c r="AA171" i="5" s="1"/>
  <c r="C133" i="84"/>
  <c r="F133" i="84" s="1"/>
  <c r="J130" i="5"/>
  <c r="AM130" i="5" s="1"/>
  <c r="Z131" i="5"/>
  <c r="H130" i="4"/>
  <c r="AA131" i="5" s="1"/>
  <c r="H40" i="4"/>
  <c r="AA41" i="5" s="1"/>
  <c r="Z41" i="5"/>
  <c r="Y181" i="5"/>
  <c r="H180" i="4"/>
  <c r="AA181" i="5" s="1"/>
  <c r="Y170" i="5"/>
  <c r="H169" i="4"/>
  <c r="AA170" i="5" s="1"/>
  <c r="H117" i="4"/>
  <c r="AA118" i="5" s="1"/>
  <c r="Y118" i="5"/>
  <c r="Y94" i="5"/>
  <c r="H93" i="4"/>
  <c r="AA94" i="5" s="1"/>
  <c r="Y40" i="5"/>
  <c r="H39" i="4"/>
  <c r="AA40" i="5" s="1"/>
  <c r="Z32" i="5"/>
  <c r="H31" i="4"/>
  <c r="AA32" i="5" s="1"/>
  <c r="Z7" i="5"/>
  <c r="H6" i="4"/>
  <c r="AA7" i="5" s="1"/>
  <c r="X150" i="75"/>
  <c r="AO150" i="75" s="1"/>
  <c r="C151" i="5" s="1"/>
  <c r="AC157" i="75"/>
  <c r="AE157" i="75" s="1"/>
  <c r="AR157" i="75" s="1"/>
  <c r="F158" i="5" s="1"/>
  <c r="AQ85" i="75"/>
  <c r="E86" i="5" s="1"/>
  <c r="C51" i="84"/>
  <c r="F51" i="84" s="1"/>
  <c r="J53" i="5"/>
  <c r="AM53" i="5" s="1"/>
  <c r="Z8" i="5"/>
  <c r="H7" i="4"/>
  <c r="AA8" i="5" s="1"/>
  <c r="Z79" i="5"/>
  <c r="H78" i="4"/>
  <c r="AA79" i="5" s="1"/>
  <c r="AO149" i="75"/>
  <c r="C150" i="5" s="1"/>
  <c r="AL60" i="75"/>
  <c r="AC120" i="75"/>
  <c r="AE120" i="75" s="1"/>
  <c r="AR120" i="75" s="1"/>
  <c r="X104" i="75"/>
  <c r="AO104" i="75" s="1"/>
  <c r="C105" i="5" s="1"/>
  <c r="X142" i="75"/>
  <c r="AC158" i="75"/>
  <c r="AE158" i="75" s="1"/>
  <c r="AL157" i="75"/>
  <c r="AL94" i="75"/>
  <c r="AS136" i="75"/>
  <c r="AU136" i="75" s="1"/>
  <c r="G137" i="5" s="1"/>
  <c r="R189" i="4"/>
  <c r="AC190" i="5" s="1"/>
  <c r="R175" i="4"/>
  <c r="AC176" i="5" s="1"/>
  <c r="R155" i="4"/>
  <c r="AC156" i="5" s="1"/>
  <c r="M146" i="4"/>
  <c r="AB147" i="5" s="1"/>
  <c r="R112" i="4"/>
  <c r="AC113" i="5" s="1"/>
  <c r="W57" i="4"/>
  <c r="AD58" i="5" s="1"/>
  <c r="AC79" i="75"/>
  <c r="AE79" i="75" s="1"/>
  <c r="AR79" i="75" s="1"/>
  <c r="F80" i="5" s="1"/>
  <c r="AC131" i="75"/>
  <c r="AE131" i="75" s="1"/>
  <c r="AR131" i="75" s="1"/>
  <c r="F132" i="5" s="1"/>
  <c r="AQ51" i="75"/>
  <c r="E52" i="5" s="1"/>
  <c r="AH69" i="75"/>
  <c r="H183" i="4"/>
  <c r="AA184" i="5" s="1"/>
  <c r="R67" i="4"/>
  <c r="AC68" i="5" s="1"/>
  <c r="AO141" i="75"/>
  <c r="C142" i="5" s="1"/>
  <c r="AH27" i="75"/>
  <c r="AO50" i="75"/>
  <c r="C51" i="5" s="1"/>
  <c r="AL4" i="75"/>
  <c r="AO23" i="75"/>
  <c r="AO85" i="75"/>
  <c r="C86" i="5" s="1"/>
  <c r="AO99" i="75"/>
  <c r="C100" i="5" s="1"/>
  <c r="AH181" i="75"/>
  <c r="AC57" i="75"/>
  <c r="AE57" i="75" s="1"/>
  <c r="AR57" i="75" s="1"/>
  <c r="AC162" i="75"/>
  <c r="AE162" i="75" s="1"/>
  <c r="AR162" i="75" s="1"/>
  <c r="AC189" i="75"/>
  <c r="AE189" i="75" s="1"/>
  <c r="AR189" i="75" s="1"/>
  <c r="F190" i="5" s="1"/>
  <c r="AC4" i="75"/>
  <c r="AE4" i="75" s="1"/>
  <c r="AR4" i="75" s="1"/>
  <c r="AH5" i="75"/>
  <c r="AL8" i="75"/>
  <c r="AL129" i="75"/>
  <c r="AC94" i="75"/>
  <c r="AE94" i="75" s="1"/>
  <c r="AR94" i="75" s="1"/>
  <c r="F95" i="5" s="1"/>
  <c r="AC81" i="75"/>
  <c r="AE81" i="75" s="1"/>
  <c r="AR81" i="75" s="1"/>
  <c r="F82" i="5" s="1"/>
  <c r="AS84" i="75"/>
  <c r="AU84" i="75" s="1"/>
  <c r="G85" i="5" s="1"/>
  <c r="AI142" i="75"/>
  <c r="AI76" i="75"/>
  <c r="AO26" i="75"/>
  <c r="C27" i="5" s="1"/>
  <c r="X129" i="75"/>
  <c r="AO129" i="75" s="1"/>
  <c r="C130" i="5" s="1"/>
  <c r="AQ188" i="75"/>
  <c r="E189" i="5" s="1"/>
  <c r="J28" i="5"/>
  <c r="AM28" i="5" s="1"/>
  <c r="M3" i="3"/>
  <c r="O4" i="5" s="1"/>
  <c r="AM3" i="75"/>
  <c r="J121" i="5"/>
  <c r="AM121" i="5" s="1"/>
  <c r="AI185" i="3"/>
  <c r="U186" i="5" s="1"/>
  <c r="Q128" i="3"/>
  <c r="R128" i="3" s="1"/>
  <c r="P104" i="3"/>
  <c r="S104" i="3" s="1"/>
  <c r="M190" i="4"/>
  <c r="AB191" i="5" s="1"/>
  <c r="G184" i="4"/>
  <c r="Z185" i="5" s="1"/>
  <c r="R183" i="4"/>
  <c r="AC184" i="5" s="1"/>
  <c r="G181" i="4"/>
  <c r="H181" i="4" s="1"/>
  <c r="AA182" i="5" s="1"/>
  <c r="W101" i="4"/>
  <c r="W84" i="4"/>
  <c r="AD85" i="5" s="1"/>
  <c r="W76" i="4"/>
  <c r="W68" i="4"/>
  <c r="AD69" i="5" s="1"/>
  <c r="BB161" i="75"/>
  <c r="AN97" i="75"/>
  <c r="AN95" i="75"/>
  <c r="AS95" i="75" s="1"/>
  <c r="AU95" i="75" s="1"/>
  <c r="G96" i="5" s="1"/>
  <c r="AN94" i="75"/>
  <c r="AS94" i="75" s="1"/>
  <c r="AU94" i="75" s="1"/>
  <c r="AN81" i="75"/>
  <c r="AS81" i="75" s="1"/>
  <c r="AU81" i="75" s="1"/>
  <c r="G82" i="5" s="1"/>
  <c r="AN54" i="75"/>
  <c r="M182" i="4"/>
  <c r="AB183" i="5" s="1"/>
  <c r="M162" i="4"/>
  <c r="AB163" i="5" s="1"/>
  <c r="W29" i="4"/>
  <c r="W13" i="4"/>
  <c r="W189" i="3"/>
  <c r="R190" i="5" s="1"/>
  <c r="W173" i="3"/>
  <c r="R174" i="5" s="1"/>
  <c r="W149" i="3"/>
  <c r="R150" i="5" s="1"/>
  <c r="W133" i="3"/>
  <c r="W125" i="3"/>
  <c r="R126" i="5" s="1"/>
  <c r="W117" i="3"/>
  <c r="R118" i="5" s="1"/>
  <c r="W94" i="3"/>
  <c r="R95" i="5" s="1"/>
  <c r="W23" i="3"/>
  <c r="R24" i="5" s="1"/>
  <c r="W15" i="3"/>
  <c r="R16" i="5" s="1"/>
  <c r="W7" i="3"/>
  <c r="R8" i="5" s="1"/>
  <c r="R192" i="4"/>
  <c r="AC193" i="5" s="1"/>
  <c r="M188" i="4"/>
  <c r="AB189" i="5" s="1"/>
  <c r="W99" i="4"/>
  <c r="AD100" i="5" s="1"/>
  <c r="W82" i="4"/>
  <c r="AD83" i="5" s="1"/>
  <c r="W74" i="4"/>
  <c r="AD75" i="5" s="1"/>
  <c r="H177" i="3"/>
  <c r="N178" i="5" s="1"/>
  <c r="Z176" i="3"/>
  <c r="S177" i="5" s="1"/>
  <c r="AH172" i="3"/>
  <c r="AI172" i="3" s="1"/>
  <c r="U173" i="5" s="1"/>
  <c r="Z50" i="3"/>
  <c r="S51" i="5" s="1"/>
  <c r="AM67" i="75"/>
  <c r="AQ64" i="75"/>
  <c r="E65" i="5" s="1"/>
  <c r="AM51" i="75"/>
  <c r="BB47" i="75"/>
  <c r="BB34" i="75"/>
  <c r="BB4" i="75"/>
  <c r="AI184" i="3"/>
  <c r="U185" i="5" s="1"/>
  <c r="Q152" i="3"/>
  <c r="R152" i="3" s="1"/>
  <c r="W41" i="4"/>
  <c r="AD42" i="5" s="1"/>
  <c r="W36" i="4"/>
  <c r="AD37" i="5" s="1"/>
  <c r="Z111" i="3"/>
  <c r="S112" i="5" s="1"/>
  <c r="H152" i="4"/>
  <c r="AA153" i="5" s="1"/>
  <c r="Q144" i="3"/>
  <c r="R144" i="3" s="1"/>
  <c r="AI104" i="3"/>
  <c r="U105" i="5" s="1"/>
  <c r="R165" i="4"/>
  <c r="AC166" i="5" s="1"/>
  <c r="M53" i="4"/>
  <c r="AB54" i="5" s="1"/>
  <c r="Z31" i="5"/>
  <c r="H61" i="4"/>
  <c r="AA62" i="5" s="1"/>
  <c r="AI176" i="3"/>
  <c r="U177" i="5" s="1"/>
  <c r="AM7" i="75"/>
  <c r="AI82" i="3"/>
  <c r="U83" i="5" s="1"/>
  <c r="W106" i="4"/>
  <c r="G103" i="4"/>
  <c r="H103" i="4" s="1"/>
  <c r="AA104" i="5" s="1"/>
  <c r="M101" i="4"/>
  <c r="AB102" i="5" s="1"/>
  <c r="W100" i="4"/>
  <c r="G97" i="4"/>
  <c r="H97" i="4" s="1"/>
  <c r="AA98" i="5" s="1"/>
  <c r="G85" i="4"/>
  <c r="Z86" i="5" s="1"/>
  <c r="R82" i="4"/>
  <c r="AC83" i="5" s="1"/>
  <c r="W80" i="4"/>
  <c r="AD81" i="5" s="1"/>
  <c r="W78" i="4"/>
  <c r="AD79" i="5" s="1"/>
  <c r="W67" i="4"/>
  <c r="AD68" i="5" s="1"/>
  <c r="R66" i="4"/>
  <c r="AC67" i="5" s="1"/>
  <c r="M62" i="4"/>
  <c r="AB63" i="5" s="1"/>
  <c r="R61" i="4"/>
  <c r="AC62" i="5" s="1"/>
  <c r="R35" i="4"/>
  <c r="AC36" i="5" s="1"/>
  <c r="Z94" i="3"/>
  <c r="S95" i="5" s="1"/>
  <c r="Z55" i="3"/>
  <c r="S56" i="5" s="1"/>
  <c r="Z47" i="3"/>
  <c r="S48" i="5" s="1"/>
  <c r="Z174" i="5"/>
  <c r="H94" i="4"/>
  <c r="AA95" i="5" s="1"/>
  <c r="J15" i="5"/>
  <c r="AM15" i="5" s="1"/>
  <c r="H36" i="4"/>
  <c r="AA37" i="5" s="1"/>
  <c r="J39" i="75"/>
  <c r="L39" i="75" s="1"/>
  <c r="AR39" i="75" s="1"/>
  <c r="F40" i="5" s="1"/>
  <c r="R180" i="4"/>
  <c r="AC181" i="5" s="1"/>
  <c r="M178" i="4"/>
  <c r="AB179" i="5" s="1"/>
  <c r="R174" i="4"/>
  <c r="AC175" i="5" s="1"/>
  <c r="R172" i="4"/>
  <c r="AC173" i="5" s="1"/>
  <c r="R169" i="4"/>
  <c r="AC170" i="5" s="1"/>
  <c r="M165" i="4"/>
  <c r="AB166" i="5" s="1"/>
  <c r="M161" i="4"/>
  <c r="AB162" i="5" s="1"/>
  <c r="G155" i="4"/>
  <c r="G147" i="4"/>
  <c r="Z148" i="5" s="1"/>
  <c r="R146" i="4"/>
  <c r="AC147" i="5" s="1"/>
  <c r="M145" i="4"/>
  <c r="AB146" i="5" s="1"/>
  <c r="R133" i="4"/>
  <c r="AC134" i="5" s="1"/>
  <c r="W131" i="4"/>
  <c r="R127" i="4"/>
  <c r="AC128" i="5" s="1"/>
  <c r="M126" i="4"/>
  <c r="AB127" i="5" s="1"/>
  <c r="M123" i="4"/>
  <c r="AB124" i="5" s="1"/>
  <c r="G120" i="4"/>
  <c r="W83" i="4"/>
  <c r="AD84" i="5" s="1"/>
  <c r="G75" i="4"/>
  <c r="R72" i="4"/>
  <c r="AC73" i="5" s="1"/>
  <c r="M71" i="4"/>
  <c r="AB72" i="5" s="1"/>
  <c r="BB153" i="75"/>
  <c r="BB119" i="75"/>
  <c r="BB57" i="75"/>
  <c r="BB51" i="75"/>
  <c r="AO116" i="75"/>
  <c r="AK119" i="75"/>
  <c r="AL119" i="75" s="1"/>
  <c r="AC100" i="75"/>
  <c r="AE100" i="75" s="1"/>
  <c r="AR100" i="75" s="1"/>
  <c r="F101" i="5" s="1"/>
  <c r="X140" i="75"/>
  <c r="AO140" i="75" s="1"/>
  <c r="C141" i="5" s="1"/>
  <c r="AO169" i="75"/>
  <c r="C170" i="5" s="1"/>
  <c r="AL91" i="75"/>
  <c r="AI79" i="75"/>
  <c r="AL59" i="75"/>
  <c r="AO68" i="75"/>
  <c r="Y108" i="5"/>
  <c r="H107" i="4"/>
  <c r="AA108" i="5" s="1"/>
  <c r="AO115" i="75"/>
  <c r="AC163" i="75"/>
  <c r="AE163" i="75" s="1"/>
  <c r="AR163" i="75" s="1"/>
  <c r="F164" i="5" s="1"/>
  <c r="AC171" i="75"/>
  <c r="AE171" i="75" s="1"/>
  <c r="AR171" i="75" s="1"/>
  <c r="F172" i="5" s="1"/>
  <c r="AC134" i="75"/>
  <c r="AE134" i="75" s="1"/>
  <c r="AR134" i="75" s="1"/>
  <c r="F135" i="5" s="1"/>
  <c r="AL46" i="75"/>
  <c r="AC145" i="75"/>
  <c r="AE145" i="75" s="1"/>
  <c r="AR145" i="75" s="1"/>
  <c r="F146" i="5" s="1"/>
  <c r="AQ134" i="75"/>
  <c r="E135" i="5" s="1"/>
  <c r="AS75" i="75"/>
  <c r="AU75" i="75" s="1"/>
  <c r="G76" i="5" s="1"/>
  <c r="E93" i="75"/>
  <c r="AQ74" i="75"/>
  <c r="Z56" i="5"/>
  <c r="H55" i="4"/>
  <c r="AA56" i="5" s="1"/>
  <c r="AL189" i="75"/>
  <c r="AH188" i="75"/>
  <c r="AC148" i="75"/>
  <c r="AE148" i="75" s="1"/>
  <c r="AH142" i="75"/>
  <c r="AK69" i="75"/>
  <c r="AL69" i="75" s="1"/>
  <c r="AO52" i="75"/>
  <c r="C53" i="5" s="1"/>
  <c r="AI110" i="75"/>
  <c r="AK6" i="75"/>
  <c r="AL6" i="75" s="1"/>
  <c r="AQ16" i="75"/>
  <c r="E17" i="5" s="1"/>
  <c r="AL88" i="75"/>
  <c r="AL74" i="75"/>
  <c r="Z104" i="5"/>
  <c r="AC70" i="75"/>
  <c r="AE70" i="75" s="1"/>
  <c r="AR70" i="75" s="1"/>
  <c r="F71" i="5" s="1"/>
  <c r="AH52" i="75"/>
  <c r="AK192" i="75"/>
  <c r="AL192" i="75" s="1"/>
  <c r="AO44" i="75"/>
  <c r="C45" i="5" s="1"/>
  <c r="AS185" i="75"/>
  <c r="AU185" i="75" s="1"/>
  <c r="G186" i="5" s="1"/>
  <c r="Z156" i="5"/>
  <c r="H155" i="4"/>
  <c r="AA156" i="5" s="1"/>
  <c r="Z121" i="5"/>
  <c r="H120" i="4"/>
  <c r="AA121" i="5" s="1"/>
  <c r="AH116" i="75"/>
  <c r="X78" i="75"/>
  <c r="AO78" i="75" s="1"/>
  <c r="X183" i="75"/>
  <c r="AO183" i="75" s="1"/>
  <c r="C184" i="5" s="1"/>
  <c r="AL125" i="75"/>
  <c r="AC29" i="75"/>
  <c r="AE29" i="75" s="1"/>
  <c r="AR29" i="75" s="1"/>
  <c r="F30" i="5" s="1"/>
  <c r="AQ137" i="75"/>
  <c r="E138" i="5" s="1"/>
  <c r="AL115" i="75"/>
  <c r="R3" i="4"/>
  <c r="AC4" i="5" s="1"/>
  <c r="J108" i="5"/>
  <c r="AM108" i="5" s="1"/>
  <c r="H63" i="4"/>
  <c r="AA64" i="5" s="1"/>
  <c r="H106" i="4"/>
  <c r="AA107" i="5" s="1"/>
  <c r="H108" i="4"/>
  <c r="AA109" i="5" s="1"/>
  <c r="AM15" i="75"/>
  <c r="W64" i="4"/>
  <c r="AD65" i="5" s="1"/>
  <c r="G23" i="4"/>
  <c r="H187" i="3"/>
  <c r="N188" i="5" s="1"/>
  <c r="AH181" i="3"/>
  <c r="AI181" i="3" s="1"/>
  <c r="U182" i="5" s="1"/>
  <c r="Z178" i="3"/>
  <c r="S179" i="5" s="1"/>
  <c r="H178" i="3"/>
  <c r="N179" i="5" s="1"/>
  <c r="Z170" i="3"/>
  <c r="S171" i="5" s="1"/>
  <c r="H170" i="3"/>
  <c r="N171" i="5" s="1"/>
  <c r="AI49" i="3"/>
  <c r="U50" i="5" s="1"/>
  <c r="H45" i="3"/>
  <c r="N46" i="5" s="1"/>
  <c r="BB171" i="75"/>
  <c r="BB167" i="75"/>
  <c r="BB164" i="75"/>
  <c r="C160" i="84" s="1"/>
  <c r="F160" i="84" s="1"/>
  <c r="BB116" i="75"/>
  <c r="AY99" i="75"/>
  <c r="I100" i="5" s="1"/>
  <c r="E187" i="3"/>
  <c r="M188" i="5" s="1"/>
  <c r="Z185" i="3"/>
  <c r="S186" i="5" s="1"/>
  <c r="H185" i="3"/>
  <c r="N186" i="5" s="1"/>
  <c r="Z177" i="3"/>
  <c r="S178" i="5" s="1"/>
  <c r="Z169" i="3"/>
  <c r="S170" i="5" s="1"/>
  <c r="Z161" i="3"/>
  <c r="S162" i="5" s="1"/>
  <c r="Z153" i="3"/>
  <c r="S154" i="5" s="1"/>
  <c r="Z145" i="3"/>
  <c r="S146" i="5" s="1"/>
  <c r="Z137" i="3"/>
  <c r="S138" i="5" s="1"/>
  <c r="H137" i="3"/>
  <c r="N138" i="5" s="1"/>
  <c r="Z129" i="3"/>
  <c r="S130" i="5" s="1"/>
  <c r="Z121" i="3"/>
  <c r="S122" i="5" s="1"/>
  <c r="AI109" i="3"/>
  <c r="U110" i="5" s="1"/>
  <c r="AI101" i="3"/>
  <c r="U102" i="5" s="1"/>
  <c r="E93" i="3"/>
  <c r="Z91" i="3"/>
  <c r="S92" i="5" s="1"/>
  <c r="AI87" i="3"/>
  <c r="U88" i="5" s="1"/>
  <c r="E85" i="3"/>
  <c r="AI79" i="3"/>
  <c r="U80" i="5" s="1"/>
  <c r="Z75" i="3"/>
  <c r="S76" i="5" s="1"/>
  <c r="AI72" i="3"/>
  <c r="U73" i="5" s="1"/>
  <c r="AI71" i="3"/>
  <c r="U72" i="5" s="1"/>
  <c r="AI64" i="3"/>
  <c r="U65" i="5" s="1"/>
  <c r="E61" i="3"/>
  <c r="M62" i="5" s="1"/>
  <c r="Z59" i="3"/>
  <c r="S60" i="5" s="1"/>
  <c r="AI56" i="3"/>
  <c r="U57" i="5" s="1"/>
  <c r="Z51" i="3"/>
  <c r="S52" i="5" s="1"/>
  <c r="AH46" i="3"/>
  <c r="AI46" i="3" s="1"/>
  <c r="U47" i="5" s="1"/>
  <c r="Z43" i="3"/>
  <c r="S44" i="5" s="1"/>
  <c r="H43" i="3"/>
  <c r="N44" i="5" s="1"/>
  <c r="AL179" i="75"/>
  <c r="AL37" i="75"/>
  <c r="AH36" i="75"/>
  <c r="W161" i="4"/>
  <c r="R141" i="4"/>
  <c r="AC142" i="5" s="1"/>
  <c r="M140" i="4"/>
  <c r="AB141" i="5" s="1"/>
  <c r="G139" i="4"/>
  <c r="Z140" i="5" s="1"/>
  <c r="W137" i="4"/>
  <c r="AD138" i="5" s="1"/>
  <c r="M137" i="4"/>
  <c r="AB138" i="5" s="1"/>
  <c r="W126" i="4"/>
  <c r="AD127" i="5" s="1"/>
  <c r="W118" i="4"/>
  <c r="AD119" i="5" s="1"/>
  <c r="R114" i="4"/>
  <c r="AC115" i="5" s="1"/>
  <c r="R74" i="4"/>
  <c r="AC75" i="5" s="1"/>
  <c r="G72" i="4"/>
  <c r="M70" i="4"/>
  <c r="AB71" i="5" s="1"/>
  <c r="R69" i="4"/>
  <c r="AC70" i="5" s="1"/>
  <c r="R52" i="4"/>
  <c r="AC53" i="5" s="1"/>
  <c r="M48" i="4"/>
  <c r="R46" i="4"/>
  <c r="R12" i="4"/>
  <c r="AC13" i="5" s="1"/>
  <c r="M179" i="4"/>
  <c r="G178" i="4"/>
  <c r="Z179" i="5" s="1"/>
  <c r="W165" i="4"/>
  <c r="AD166" i="5" s="1"/>
  <c r="R125" i="4"/>
  <c r="AC126" i="5" s="1"/>
  <c r="W107" i="4"/>
  <c r="AD108" i="5" s="1"/>
  <c r="W45" i="4"/>
  <c r="AD46" i="5" s="1"/>
  <c r="W42" i="4"/>
  <c r="W33" i="4"/>
  <c r="AD34" i="5" s="1"/>
  <c r="W30" i="4"/>
  <c r="AD31" i="5" s="1"/>
  <c r="G24" i="4"/>
  <c r="Z25" i="5" s="1"/>
  <c r="W14" i="4"/>
  <c r="AD15" i="5" s="1"/>
  <c r="Z183" i="3"/>
  <c r="S184" i="5" s="1"/>
  <c r="W179" i="3"/>
  <c r="R180" i="5" s="1"/>
  <c r="W171" i="3"/>
  <c r="R172" i="5" s="1"/>
  <c r="W163" i="3"/>
  <c r="R164" i="5" s="1"/>
  <c r="W155" i="3"/>
  <c r="R156" i="5" s="1"/>
  <c r="Z151" i="3"/>
  <c r="S152" i="5" s="1"/>
  <c r="AI131" i="3"/>
  <c r="U132" i="5" s="1"/>
  <c r="E130" i="3"/>
  <c r="M131" i="5" s="1"/>
  <c r="H119" i="3"/>
  <c r="N120" i="5" s="1"/>
  <c r="AQ80" i="75"/>
  <c r="E81" i="5" s="1"/>
  <c r="BB33" i="75"/>
  <c r="H123" i="4"/>
  <c r="AA124" i="5" s="1"/>
  <c r="X80" i="4"/>
  <c r="AE81" i="5" s="1"/>
  <c r="Z37" i="5"/>
  <c r="J31" i="75"/>
  <c r="L31" i="75" s="1"/>
  <c r="W186" i="3"/>
  <c r="R187" i="5" s="1"/>
  <c r="AI5" i="3"/>
  <c r="U6" i="5" s="1"/>
  <c r="AH4" i="3"/>
  <c r="AI4" i="3" s="1"/>
  <c r="U5" i="5" s="1"/>
  <c r="X184" i="75"/>
  <c r="AO184" i="75" s="1"/>
  <c r="C185" i="5" s="1"/>
  <c r="AS80" i="75"/>
  <c r="AU80" i="75" s="1"/>
  <c r="G81" i="5" s="1"/>
  <c r="X45" i="75"/>
  <c r="AO45" i="75" s="1"/>
  <c r="C46" i="5" s="1"/>
  <c r="AQ190" i="75"/>
  <c r="E191" i="5" s="1"/>
  <c r="X128" i="75"/>
  <c r="AO128" i="75" s="1"/>
  <c r="AL151" i="75"/>
  <c r="AL161" i="75"/>
  <c r="X157" i="75"/>
  <c r="AO157" i="75" s="1"/>
  <c r="C158" i="5" s="1"/>
  <c r="AQ184" i="75"/>
  <c r="E185" i="5" s="1"/>
  <c r="J163" i="5"/>
  <c r="AM163" i="5" s="1"/>
  <c r="H179" i="4"/>
  <c r="AA180" i="5" s="1"/>
  <c r="J97" i="5"/>
  <c r="AM97" i="5" s="1"/>
  <c r="H15" i="4"/>
  <c r="AA16" i="5" s="1"/>
  <c r="H141" i="4"/>
  <c r="AA142" i="5" s="1"/>
  <c r="J84" i="5"/>
  <c r="AM84" i="5" s="1"/>
  <c r="Z153" i="5"/>
  <c r="J33" i="75"/>
  <c r="R187" i="4"/>
  <c r="AC188" i="5" s="1"/>
  <c r="M186" i="4"/>
  <c r="AB187" i="5" s="1"/>
  <c r="R181" i="4"/>
  <c r="AC182" i="5" s="1"/>
  <c r="G135" i="4"/>
  <c r="W63" i="4"/>
  <c r="W60" i="4"/>
  <c r="AD61" i="5" s="1"/>
  <c r="W37" i="4"/>
  <c r="AD38" i="5" s="1"/>
  <c r="W31" i="4"/>
  <c r="AD32" i="5" s="1"/>
  <c r="G22" i="4"/>
  <c r="W9" i="4"/>
  <c r="AD10" i="5" s="1"/>
  <c r="W185" i="3"/>
  <c r="R186" i="5" s="1"/>
  <c r="W177" i="3"/>
  <c r="R178" i="5" s="1"/>
  <c r="W169" i="3"/>
  <c r="R170" i="5" s="1"/>
  <c r="W161" i="3"/>
  <c r="R162" i="5" s="1"/>
  <c r="W145" i="3"/>
  <c r="R146" i="5" s="1"/>
  <c r="W137" i="3"/>
  <c r="W129" i="3"/>
  <c r="M116" i="3"/>
  <c r="O117" i="5" s="1"/>
  <c r="W105" i="3"/>
  <c r="R106" i="5" s="1"/>
  <c r="Z101" i="3"/>
  <c r="S102" i="5" s="1"/>
  <c r="W98" i="3"/>
  <c r="R99" i="5" s="1"/>
  <c r="W91" i="3"/>
  <c r="R92" i="5" s="1"/>
  <c r="M86" i="3"/>
  <c r="O87" i="5" s="1"/>
  <c r="W83" i="3"/>
  <c r="R84" i="5" s="1"/>
  <c r="Z79" i="3"/>
  <c r="S80" i="5" s="1"/>
  <c r="W43" i="3"/>
  <c r="R44" i="5" s="1"/>
  <c r="Z39" i="3"/>
  <c r="S40" i="5" s="1"/>
  <c r="W27" i="3"/>
  <c r="R28" i="5" s="1"/>
  <c r="W19" i="3"/>
  <c r="R20" i="5" s="1"/>
  <c r="E18" i="3"/>
  <c r="M19" i="5" s="1"/>
  <c r="H16" i="3"/>
  <c r="N17" i="5" s="1"/>
  <c r="AQ132" i="75"/>
  <c r="E133" i="5" s="1"/>
  <c r="AS90" i="75"/>
  <c r="AU90" i="75" s="1"/>
  <c r="G91" i="5" s="1"/>
  <c r="AQ71" i="75"/>
  <c r="E72" i="5" s="1"/>
  <c r="AC132" i="75"/>
  <c r="AE132" i="75" s="1"/>
  <c r="AR132" i="75" s="1"/>
  <c r="F133" i="5" s="1"/>
  <c r="AL61" i="75"/>
  <c r="Z15" i="5"/>
  <c r="J106" i="5"/>
  <c r="AM106" i="5" s="1"/>
  <c r="H90" i="4"/>
  <c r="AA91" i="5" s="1"/>
  <c r="W183" i="4"/>
  <c r="AD184" i="5" s="1"/>
  <c r="G182" i="4"/>
  <c r="Z183" i="5" s="1"/>
  <c r="W141" i="4"/>
  <c r="AD142" i="5" s="1"/>
  <c r="W122" i="4"/>
  <c r="AD123" i="5" s="1"/>
  <c r="G119" i="4"/>
  <c r="W108" i="4"/>
  <c r="AD109" i="5" s="1"/>
  <c r="G68" i="4"/>
  <c r="H68" i="4" s="1"/>
  <c r="AA69" i="5" s="1"/>
  <c r="W66" i="4"/>
  <c r="AD67" i="5" s="1"/>
  <c r="W52" i="4"/>
  <c r="AD53" i="5" s="1"/>
  <c r="W46" i="4"/>
  <c r="AD47" i="5" s="1"/>
  <c r="W43" i="4"/>
  <c r="AD44" i="5" s="1"/>
  <c r="W34" i="4"/>
  <c r="AD35" i="5" s="1"/>
  <c r="W23" i="4"/>
  <c r="W15" i="4"/>
  <c r="AD16" i="5" s="1"/>
  <c r="W12" i="4"/>
  <c r="AD13" i="5" s="1"/>
  <c r="W192" i="3"/>
  <c r="Z188" i="3"/>
  <c r="S189" i="5" s="1"/>
  <c r="W184" i="3"/>
  <c r="R185" i="5" s="1"/>
  <c r="AS158" i="75"/>
  <c r="AU158" i="75" s="1"/>
  <c r="AH40" i="75"/>
  <c r="X145" i="75"/>
  <c r="AO145" i="75" s="1"/>
  <c r="C146" i="5" s="1"/>
  <c r="AC23" i="75"/>
  <c r="AE23" i="75" s="1"/>
  <c r="AR23" i="75" s="1"/>
  <c r="F24" i="5" s="1"/>
  <c r="X179" i="75"/>
  <c r="AL9" i="75"/>
  <c r="AQ111" i="75"/>
  <c r="E112" i="5" s="1"/>
  <c r="X31" i="75"/>
  <c r="AO31" i="75" s="1"/>
  <c r="C32" i="5" s="1"/>
  <c r="AI178" i="75"/>
  <c r="AQ147" i="75"/>
  <c r="E148" i="5" s="1"/>
  <c r="AJ42" i="75"/>
  <c r="AL42" i="75" s="1"/>
  <c r="H73" i="4"/>
  <c r="AA74" i="5" s="1"/>
  <c r="J102" i="5"/>
  <c r="AM102" i="5" s="1"/>
  <c r="H105" i="4"/>
  <c r="AA106" i="5" s="1"/>
  <c r="J15" i="75"/>
  <c r="L15" i="75" s="1"/>
  <c r="AR15" i="75" s="1"/>
  <c r="F16" i="5" s="1"/>
  <c r="AI150" i="3"/>
  <c r="U151" i="5" s="1"/>
  <c r="AI142" i="3"/>
  <c r="U143" i="5" s="1"/>
  <c r="H116" i="3"/>
  <c r="AI25" i="3"/>
  <c r="U26" i="5" s="1"/>
  <c r="AH24" i="3"/>
  <c r="AI24" i="3" s="1"/>
  <c r="U25" i="5" s="1"/>
  <c r="Z21" i="3"/>
  <c r="S22" i="5" s="1"/>
  <c r="H21" i="3"/>
  <c r="N22" i="5" s="1"/>
  <c r="BB55" i="75"/>
  <c r="C68" i="84" s="1"/>
  <c r="F68" i="84" s="1"/>
  <c r="BE190" i="82"/>
  <c r="BA187" i="82"/>
  <c r="BA155" i="82"/>
  <c r="BB155" i="82" s="1"/>
  <c r="AN156" i="5" s="1"/>
  <c r="BA139" i="82"/>
  <c r="BB139" i="82" s="1"/>
  <c r="AN140" i="5" s="1"/>
  <c r="BE137" i="82"/>
  <c r="BD145" i="82"/>
  <c r="BE155" i="82"/>
  <c r="BE150" i="82"/>
  <c r="BA125" i="82"/>
  <c r="BA116" i="82"/>
  <c r="BB116" i="82" s="1"/>
  <c r="BA115" i="82"/>
  <c r="BB115" i="82" s="1"/>
  <c r="AN116" i="5" s="1"/>
  <c r="BC107" i="82"/>
  <c r="BE99" i="82"/>
  <c r="BA93" i="82"/>
  <c r="BB93" i="82" s="1"/>
  <c r="BC84" i="82"/>
  <c r="BC83" i="82"/>
  <c r="BA77" i="82"/>
  <c r="BB77" i="82" s="1"/>
  <c r="BA75" i="82"/>
  <c r="BB75" i="82" s="1"/>
  <c r="BD73" i="82"/>
  <c r="BE57" i="82"/>
  <c r="BD53" i="82"/>
  <c r="BE52" i="82"/>
  <c r="BA51" i="82"/>
  <c r="BB51" i="82" s="1"/>
  <c r="BE43" i="82"/>
  <c r="BE37" i="82"/>
  <c r="BE35" i="82"/>
  <c r="BE29" i="82"/>
  <c r="BD25" i="82"/>
  <c r="BE17" i="82"/>
  <c r="BD4" i="82"/>
  <c r="E136" i="3"/>
  <c r="M137" i="5" s="1"/>
  <c r="E23" i="3"/>
  <c r="M24" i="5" s="1"/>
  <c r="E7" i="3"/>
  <c r="E99" i="3"/>
  <c r="M100" i="5" s="1"/>
  <c r="E84" i="3"/>
  <c r="M85" i="5" s="1"/>
  <c r="E193" i="3"/>
  <c r="M194" i="5" s="1"/>
  <c r="E129" i="3"/>
  <c r="M130" i="5" s="1"/>
  <c r="E120" i="3"/>
  <c r="M121" i="5" s="1"/>
  <c r="M171" i="3"/>
  <c r="O172" i="5" s="1"/>
  <c r="M155" i="3"/>
  <c r="O156" i="5" s="1"/>
  <c r="E190" i="3"/>
  <c r="M191" i="5" s="1"/>
  <c r="E158" i="3"/>
  <c r="M159" i="5" s="1"/>
  <c r="E46" i="3"/>
  <c r="M47" i="5" s="1"/>
  <c r="M107" i="4"/>
  <c r="AB108" i="5" s="1"/>
  <c r="M11" i="4"/>
  <c r="AB12" i="5" s="1"/>
  <c r="X44" i="4"/>
  <c r="AE45" i="5" s="1"/>
  <c r="AF45" i="5" s="1"/>
  <c r="AD101" i="5"/>
  <c r="X100" i="4"/>
  <c r="AE101" i="5" s="1"/>
  <c r="AS74" i="75"/>
  <c r="AU74" i="75" s="1"/>
  <c r="G75" i="5" s="1"/>
  <c r="AN4" i="75"/>
  <c r="X18" i="4"/>
  <c r="AE19" i="5" s="1"/>
  <c r="Q190" i="3"/>
  <c r="R190" i="3" s="1"/>
  <c r="Q68" i="3"/>
  <c r="R68" i="3" s="1"/>
  <c r="Q32" i="3"/>
  <c r="R32" i="3" s="1"/>
  <c r="S32" i="3" s="1"/>
  <c r="Q33" i="5" s="1"/>
  <c r="Q102" i="3"/>
  <c r="R102" i="3" s="1"/>
  <c r="I109" i="5"/>
  <c r="AU62" i="75"/>
  <c r="G63" i="5" s="1"/>
  <c r="Q64" i="3"/>
  <c r="R64" i="3" s="1"/>
  <c r="P92" i="3"/>
  <c r="BC185" i="75"/>
  <c r="K186" i="5" s="1"/>
  <c r="AN56" i="75"/>
  <c r="AS56" i="75" s="1"/>
  <c r="AU56" i="75" s="1"/>
  <c r="G57" i="5" s="1"/>
  <c r="AN167" i="75"/>
  <c r="AS167" i="75" s="1"/>
  <c r="AU167" i="75" s="1"/>
  <c r="G168" i="5" s="1"/>
  <c r="Q182" i="3"/>
  <c r="R182" i="3" s="1"/>
  <c r="P40" i="3"/>
  <c r="S40" i="3" s="1"/>
  <c r="Q41" i="5" s="1"/>
  <c r="P110" i="3"/>
  <c r="Q20" i="3"/>
  <c r="R20" i="3" s="1"/>
  <c r="Q134" i="3"/>
  <c r="R134" i="3" s="1"/>
  <c r="W20" i="4"/>
  <c r="X20" i="4" s="1"/>
  <c r="AE21" i="5" s="1"/>
  <c r="AN10" i="75"/>
  <c r="AS10" i="75" s="1"/>
  <c r="AU10" i="75" s="1"/>
  <c r="AN51" i="75"/>
  <c r="AS51" i="75" s="1"/>
  <c r="AU51" i="75" s="1"/>
  <c r="G52" i="5" s="1"/>
  <c r="AS120" i="75"/>
  <c r="AU120" i="75" s="1"/>
  <c r="G121" i="5" s="1"/>
  <c r="AN166" i="75"/>
  <c r="AS166" i="75" s="1"/>
  <c r="X86" i="4"/>
  <c r="AE87" i="5" s="1"/>
  <c r="Q142" i="3"/>
  <c r="R142" i="3" s="1"/>
  <c r="Q52" i="3"/>
  <c r="R52" i="3" s="1"/>
  <c r="Q178" i="3"/>
  <c r="R178" i="3" s="1"/>
  <c r="AS133" i="75"/>
  <c r="AU133" i="75" s="1"/>
  <c r="G134" i="5" s="1"/>
  <c r="AN9" i="75"/>
  <c r="AS9" i="75" s="1"/>
  <c r="AU9" i="75" s="1"/>
  <c r="G10" i="5" s="1"/>
  <c r="Q24" i="3"/>
  <c r="R24" i="3" s="1"/>
  <c r="Q99" i="3"/>
  <c r="R99" i="3" s="1"/>
  <c r="P185" i="3"/>
  <c r="M159" i="3"/>
  <c r="O160" i="5" s="1"/>
  <c r="P193" i="3"/>
  <c r="S193" i="3" s="1"/>
  <c r="Q194" i="5" s="1"/>
  <c r="P130" i="3"/>
  <c r="W113" i="3"/>
  <c r="AS3" i="75"/>
  <c r="AU3" i="75" s="1"/>
  <c r="G4" i="5" s="1"/>
  <c r="AS88" i="75"/>
  <c r="AU88" i="75" s="1"/>
  <c r="G89" i="5" s="1"/>
  <c r="AS137" i="75"/>
  <c r="AU137" i="75" s="1"/>
  <c r="G138" i="5" s="1"/>
  <c r="AS114" i="75"/>
  <c r="AU114" i="75" s="1"/>
  <c r="G115" i="5" s="1"/>
  <c r="AS27" i="75"/>
  <c r="AU27" i="75" s="1"/>
  <c r="G28" i="5" s="1"/>
  <c r="S92" i="3"/>
  <c r="Q93" i="5" s="1"/>
  <c r="AN37" i="75"/>
  <c r="AS37" i="75" s="1"/>
  <c r="AU37" i="75" s="1"/>
  <c r="G38" i="5" s="1"/>
  <c r="AD18" i="5"/>
  <c r="X17" i="4"/>
  <c r="AE18" i="5" s="1"/>
  <c r="AF18" i="5" s="1"/>
  <c r="AS126" i="75"/>
  <c r="AN31" i="75"/>
  <c r="M143" i="3"/>
  <c r="O144" i="5" s="1"/>
  <c r="AS63" i="75"/>
  <c r="AU63" i="75" s="1"/>
  <c r="G64" i="5" s="1"/>
  <c r="AS61" i="75"/>
  <c r="AU61" i="75" s="1"/>
  <c r="G62" i="5" s="1"/>
  <c r="AS28" i="75"/>
  <c r="AU28" i="75" s="1"/>
  <c r="G29" i="5" s="1"/>
  <c r="AS125" i="75"/>
  <c r="AU125" i="75" s="1"/>
  <c r="G126" i="5" s="1"/>
  <c r="Z192" i="3"/>
  <c r="S193" i="5" s="1"/>
  <c r="W84" i="3"/>
  <c r="R85" i="5" s="1"/>
  <c r="W68" i="3"/>
  <c r="R69" i="5" s="1"/>
  <c r="M41" i="3"/>
  <c r="M8" i="3"/>
  <c r="O9" i="5" s="1"/>
  <c r="Z143" i="3"/>
  <c r="S144" i="5" s="1"/>
  <c r="Z135" i="3"/>
  <c r="S136" i="5" s="1"/>
  <c r="M101" i="3"/>
  <c r="O102" i="5" s="1"/>
  <c r="M79" i="3"/>
  <c r="O80" i="5" s="1"/>
  <c r="M63" i="3"/>
  <c r="O64" i="5" s="1"/>
  <c r="M7" i="3"/>
  <c r="O8" i="5" s="1"/>
  <c r="AS143" i="75"/>
  <c r="AU143" i="75" s="1"/>
  <c r="G144" i="5" s="1"/>
  <c r="W32" i="3"/>
  <c r="R33" i="5" s="1"/>
  <c r="AS31" i="75"/>
  <c r="AU31" i="75" s="1"/>
  <c r="G32" i="5" s="1"/>
  <c r="AS15" i="75"/>
  <c r="AU15" i="75" s="1"/>
  <c r="G16" i="5" s="1"/>
  <c r="I115" i="5"/>
  <c r="I155" i="5"/>
  <c r="AS78" i="75"/>
  <c r="Z106" i="3"/>
  <c r="S107" i="5" s="1"/>
  <c r="M104" i="3"/>
  <c r="O105" i="5" s="1"/>
  <c r="Z99" i="3"/>
  <c r="S100" i="5" s="1"/>
  <c r="Z92" i="3"/>
  <c r="S93" i="5" s="1"/>
  <c r="Z84" i="3"/>
  <c r="S85" i="5" s="1"/>
  <c r="Z76" i="3"/>
  <c r="S77" i="5" s="1"/>
  <c r="Z68" i="3"/>
  <c r="S69" i="5" s="1"/>
  <c r="M49" i="3"/>
  <c r="O50" i="5" s="1"/>
  <c r="M9" i="3"/>
  <c r="O10" i="5" s="1"/>
  <c r="AN163" i="75"/>
  <c r="AS163" i="75" s="1"/>
  <c r="AU163" i="75" s="1"/>
  <c r="G164" i="5" s="1"/>
  <c r="AS161" i="75"/>
  <c r="AU161" i="75" s="1"/>
  <c r="G162" i="5" s="1"/>
  <c r="AS135" i="75"/>
  <c r="AU135" i="75" s="1"/>
  <c r="G136" i="5" s="1"/>
  <c r="AS134" i="75"/>
  <c r="AU134" i="75" s="1"/>
  <c r="G135" i="5" s="1"/>
  <c r="AN110" i="75"/>
  <c r="AS110" i="75" s="1"/>
  <c r="AU110" i="75" s="1"/>
  <c r="G111" i="5" s="1"/>
  <c r="AS107" i="75"/>
  <c r="AU107" i="75" s="1"/>
  <c r="G108" i="5" s="1"/>
  <c r="AS54" i="75"/>
  <c r="AU54" i="75" s="1"/>
  <c r="G55" i="5" s="1"/>
  <c r="AN21" i="75"/>
  <c r="AS21" i="75" s="1"/>
  <c r="AU21" i="75" s="1"/>
  <c r="G22" i="5" s="1"/>
  <c r="AN19" i="75"/>
  <c r="AS19" i="75" s="1"/>
  <c r="AU19" i="75" s="1"/>
  <c r="G20" i="5" s="1"/>
  <c r="AY163" i="75"/>
  <c r="I164" i="5" s="1"/>
  <c r="AY147" i="75"/>
  <c r="BC147" i="75" s="1"/>
  <c r="K148" i="5" s="1"/>
  <c r="AY123" i="75"/>
  <c r="I124" i="5" s="1"/>
  <c r="AY91" i="75"/>
  <c r="I92" i="5" s="1"/>
  <c r="AY83" i="75"/>
  <c r="BC83" i="75" s="1"/>
  <c r="K84" i="5" s="1"/>
  <c r="AY19" i="75"/>
  <c r="I20" i="5" s="1"/>
  <c r="M189" i="3"/>
  <c r="O190" i="5" s="1"/>
  <c r="M167" i="3"/>
  <c r="O168" i="5" s="1"/>
  <c r="W106" i="3"/>
  <c r="R107" i="5" s="1"/>
  <c r="W99" i="3"/>
  <c r="R100" i="5" s="1"/>
  <c r="W185" i="4"/>
  <c r="AD186" i="5" s="1"/>
  <c r="W176" i="4"/>
  <c r="AD177" i="5" s="1"/>
  <c r="M94" i="3"/>
  <c r="O95" i="5" s="1"/>
  <c r="W190" i="3"/>
  <c r="R191" i="5" s="1"/>
  <c r="Z189" i="3"/>
  <c r="S190" i="5" s="1"/>
  <c r="AS36" i="75"/>
  <c r="AU36" i="75" s="1"/>
  <c r="G37" i="5" s="1"/>
  <c r="AN29" i="75"/>
  <c r="AS29" i="75" s="1"/>
  <c r="AU29" i="75" s="1"/>
  <c r="G30" i="5" s="1"/>
  <c r="AS23" i="75"/>
  <c r="AU23" i="75" s="1"/>
  <c r="G24" i="5" s="1"/>
  <c r="X101" i="4"/>
  <c r="AE102" i="5" s="1"/>
  <c r="AD102" i="5"/>
  <c r="W158" i="4"/>
  <c r="AD159" i="5" s="1"/>
  <c r="W156" i="4"/>
  <c r="AD157" i="5" s="1"/>
  <c r="W142" i="4"/>
  <c r="AD143" i="5" s="1"/>
  <c r="W47" i="4"/>
  <c r="AD48" i="5" s="1"/>
  <c r="W11" i="4"/>
  <c r="AD12" i="5" s="1"/>
  <c r="W140" i="3"/>
  <c r="W69" i="3"/>
  <c r="R70" i="5" s="1"/>
  <c r="W45" i="3"/>
  <c r="R46" i="5" s="1"/>
  <c r="W193" i="3"/>
  <c r="R194" i="5" s="1"/>
  <c r="W60" i="3"/>
  <c r="R61" i="5" s="1"/>
  <c r="W81" i="4"/>
  <c r="AD82" i="5" s="1"/>
  <c r="W79" i="4"/>
  <c r="AD80" i="5" s="1"/>
  <c r="W95" i="4"/>
  <c r="AD96" i="5" s="1"/>
  <c r="W179" i="4"/>
  <c r="AD180" i="5" s="1"/>
  <c r="W159" i="4"/>
  <c r="AD160" i="5" s="1"/>
  <c r="W151" i="4"/>
  <c r="AD152" i="5" s="1"/>
  <c r="W75" i="3"/>
  <c r="W177" i="4"/>
  <c r="AD178" i="5" s="1"/>
  <c r="W166" i="4"/>
  <c r="W130" i="4"/>
  <c r="AD131" i="5" s="1"/>
  <c r="W178" i="4"/>
  <c r="W152" i="4"/>
  <c r="AD153" i="5" s="1"/>
  <c r="W123" i="4"/>
  <c r="AD124" i="5" s="1"/>
  <c r="W61" i="4"/>
  <c r="AD62" i="5" s="1"/>
  <c r="W31" i="3"/>
  <c r="R32" i="5" s="1"/>
  <c r="W103" i="4"/>
  <c r="X103" i="4" s="1"/>
  <c r="AE104" i="5" s="1"/>
  <c r="W97" i="4"/>
  <c r="AD98" i="5" s="1"/>
  <c r="W187" i="3"/>
  <c r="R188" i="5" s="1"/>
  <c r="W180" i="3"/>
  <c r="R181" i="5" s="1"/>
  <c r="W38" i="3"/>
  <c r="R39" i="5" s="1"/>
  <c r="M53" i="3"/>
  <c r="O54" i="5" s="1"/>
  <c r="Z7" i="3"/>
  <c r="S8" i="5" s="1"/>
  <c r="Z187" i="3"/>
  <c r="S188" i="5" s="1"/>
  <c r="Z180" i="3"/>
  <c r="S181" i="5" s="1"/>
  <c r="M178" i="3"/>
  <c r="O179" i="5" s="1"/>
  <c r="Z172" i="3"/>
  <c r="S173" i="5" s="1"/>
  <c r="Z132" i="3"/>
  <c r="S133" i="5" s="1"/>
  <c r="M114" i="3"/>
  <c r="Z54" i="3"/>
  <c r="S55" i="5" s="1"/>
  <c r="Z30" i="3"/>
  <c r="S31" i="5" s="1"/>
  <c r="Z45" i="3"/>
  <c r="S46" i="5" s="1"/>
  <c r="G120" i="5"/>
  <c r="BC101" i="75"/>
  <c r="K102" i="5" s="1"/>
  <c r="I102" i="5"/>
  <c r="I175" i="5"/>
  <c r="BC174" i="75"/>
  <c r="K175" i="5" s="1"/>
  <c r="AU78" i="75"/>
  <c r="G79" i="5" s="1"/>
  <c r="AS97" i="75"/>
  <c r="AU97" i="75" s="1"/>
  <c r="G98" i="5" s="1"/>
  <c r="AN157" i="75"/>
  <c r="AS157" i="75" s="1"/>
  <c r="AU157" i="75" s="1"/>
  <c r="G158" i="5" s="1"/>
  <c r="AU190" i="75"/>
  <c r="G191" i="5" s="1"/>
  <c r="AY3" i="75"/>
  <c r="I4" i="5" s="1"/>
  <c r="AY107" i="75"/>
  <c r="BC107" i="75" s="1"/>
  <c r="K108" i="5" s="1"/>
  <c r="AN55" i="75"/>
  <c r="AS55" i="75" s="1"/>
  <c r="AU55" i="75" s="1"/>
  <c r="G56" i="5" s="1"/>
  <c r="AS193" i="75"/>
  <c r="AU193" i="75" s="1"/>
  <c r="G194" i="5" s="1"/>
  <c r="AN58" i="75"/>
  <c r="AS58" i="75" s="1"/>
  <c r="AU58" i="75" s="1"/>
  <c r="G59" i="5" s="1"/>
  <c r="AS69" i="75"/>
  <c r="AU69" i="75" s="1"/>
  <c r="G70" i="5" s="1"/>
  <c r="AY187" i="75"/>
  <c r="I188" i="5" s="1"/>
  <c r="AN189" i="75"/>
  <c r="AS189" i="75" s="1"/>
  <c r="AU189" i="75" s="1"/>
  <c r="G190" i="5" s="1"/>
  <c r="AN130" i="75"/>
  <c r="AS130" i="75" s="1"/>
  <c r="AU130" i="75" s="1"/>
  <c r="G131" i="5" s="1"/>
  <c r="AN87" i="75"/>
  <c r="AS87" i="75" s="1"/>
  <c r="AU87" i="75" s="1"/>
  <c r="G88" i="5" s="1"/>
  <c r="AN73" i="75"/>
  <c r="AS73" i="75" s="1"/>
  <c r="AU73" i="75" s="1"/>
  <c r="G74" i="5" s="1"/>
  <c r="AN57" i="75"/>
  <c r="AS57" i="75" s="1"/>
  <c r="AU57" i="75" s="1"/>
  <c r="G58" i="5" s="1"/>
  <c r="AU174" i="75"/>
  <c r="G175" i="5" s="1"/>
  <c r="AS49" i="75"/>
  <c r="AU49" i="75" s="1"/>
  <c r="G50" i="5" s="1"/>
  <c r="AY11" i="75"/>
  <c r="BC11" i="75" s="1"/>
  <c r="K12" i="5" s="1"/>
  <c r="AS145" i="75"/>
  <c r="AU145" i="75" s="1"/>
  <c r="G146" i="5" s="1"/>
  <c r="AY59" i="75"/>
  <c r="AY139" i="75"/>
  <c r="I140" i="5" s="1"/>
  <c r="AN123" i="75"/>
  <c r="AS123" i="75" s="1"/>
  <c r="AU123" i="75" s="1"/>
  <c r="G124" i="5" s="1"/>
  <c r="AY131" i="75"/>
  <c r="I132" i="5" s="1"/>
  <c r="AN148" i="75"/>
  <c r="AS148" i="75" s="1"/>
  <c r="AU148" i="75" s="1"/>
  <c r="G149" i="5" s="1"/>
  <c r="AS70" i="75"/>
  <c r="AU70" i="75" s="1"/>
  <c r="G71" i="5" s="1"/>
  <c r="AU126" i="75"/>
  <c r="G127" i="5" s="1"/>
  <c r="AN82" i="75"/>
  <c r="AS82" i="75" s="1"/>
  <c r="AU82" i="75" s="1"/>
  <c r="G83" i="5" s="1"/>
  <c r="AN165" i="75"/>
  <c r="AS165" i="75" s="1"/>
  <c r="AU165" i="75" s="1"/>
  <c r="G166" i="5" s="1"/>
  <c r="AN150" i="75"/>
  <c r="AS150" i="75" s="1"/>
  <c r="AU150" i="75" s="1"/>
  <c r="AN149" i="75"/>
  <c r="AS149" i="75" s="1"/>
  <c r="AU149" i="75" s="1"/>
  <c r="G150" i="5" s="1"/>
  <c r="AY67" i="75"/>
  <c r="I68" i="5" s="1"/>
  <c r="AS6" i="75"/>
  <c r="AU6" i="75" s="1"/>
  <c r="G7" i="5" s="1"/>
  <c r="AN96" i="75"/>
  <c r="AS96" i="75" s="1"/>
  <c r="AU96" i="75" s="1"/>
  <c r="G97" i="5" s="1"/>
  <c r="AN177" i="75"/>
  <c r="AS177" i="75" s="1"/>
  <c r="AU177" i="75" s="1"/>
  <c r="G178" i="5" s="1"/>
  <c r="AS91" i="75"/>
  <c r="AU91" i="75" s="1"/>
  <c r="G92" i="5" s="1"/>
  <c r="AN68" i="75"/>
  <c r="AS68" i="75" s="1"/>
  <c r="AU68" i="75" s="1"/>
  <c r="AV184" i="75"/>
  <c r="H185" i="5" s="1"/>
  <c r="AN171" i="75"/>
  <c r="AS171" i="75" s="1"/>
  <c r="AU171" i="75" s="1"/>
  <c r="G172" i="5" s="1"/>
  <c r="AY115" i="75"/>
  <c r="I116" i="5" s="1"/>
  <c r="AY43" i="75"/>
  <c r="I44" i="5" s="1"/>
  <c r="AS72" i="75"/>
  <c r="AU72" i="75" s="1"/>
  <c r="G73" i="5" s="1"/>
  <c r="AN7" i="75"/>
  <c r="AS7" i="75" s="1"/>
  <c r="AU7" i="75" s="1"/>
  <c r="G8" i="5" s="1"/>
  <c r="AN183" i="75"/>
  <c r="AS183" i="75" s="1"/>
  <c r="AU183" i="75" s="1"/>
  <c r="G184" i="5" s="1"/>
  <c r="AU86" i="75"/>
  <c r="G87" i="5" s="1"/>
  <c r="AN106" i="75"/>
  <c r="AS106" i="75" s="1"/>
  <c r="AU106" i="75" s="1"/>
  <c r="G107" i="5" s="1"/>
  <c r="AS112" i="75"/>
  <c r="AU112" i="75" s="1"/>
  <c r="G113" i="5" s="1"/>
  <c r="AS118" i="75"/>
  <c r="AU118" i="75" s="1"/>
  <c r="G119" i="5" s="1"/>
  <c r="AN162" i="75"/>
  <c r="AS162" i="75" s="1"/>
  <c r="AU162" i="75" s="1"/>
  <c r="G163" i="5" s="1"/>
  <c r="AY35" i="75"/>
  <c r="I36" i="5" s="1"/>
  <c r="AN98" i="75"/>
  <c r="AS98" i="75" s="1"/>
  <c r="AU98" i="75" s="1"/>
  <c r="G99" i="5" s="1"/>
  <c r="AN111" i="75"/>
  <c r="AS111" i="75" s="1"/>
  <c r="AU111" i="75" s="1"/>
  <c r="AN67" i="75"/>
  <c r="AS67" i="75" s="1"/>
  <c r="AU67" i="75" s="1"/>
  <c r="G68" i="5" s="1"/>
  <c r="M88" i="3"/>
  <c r="O89" i="5" s="1"/>
  <c r="M6" i="3"/>
  <c r="O7" i="5" s="1"/>
  <c r="M19" i="3"/>
  <c r="O20" i="5" s="1"/>
  <c r="BC37" i="75"/>
  <c r="K38" i="5" s="1"/>
  <c r="I38" i="5"/>
  <c r="AS176" i="75"/>
  <c r="AU176" i="75" s="1"/>
  <c r="G177" i="5" s="1"/>
  <c r="AS71" i="75"/>
  <c r="AU71" i="75" s="1"/>
  <c r="G72" i="5" s="1"/>
  <c r="AS83" i="75"/>
  <c r="AU83" i="75" s="1"/>
  <c r="G84" i="5" s="1"/>
  <c r="AS192" i="75"/>
  <c r="AU192" i="75" s="1"/>
  <c r="AS181" i="75"/>
  <c r="AU181" i="75" s="1"/>
  <c r="G182" i="5" s="1"/>
  <c r="AS169" i="75"/>
  <c r="AU169" i="75" s="1"/>
  <c r="G170" i="5" s="1"/>
  <c r="AS173" i="75"/>
  <c r="AU173" i="75" s="1"/>
  <c r="G174" i="5" s="1"/>
  <c r="AS32" i="75"/>
  <c r="AU32" i="75" s="1"/>
  <c r="G33" i="5" s="1"/>
  <c r="I30" i="5"/>
  <c r="AS109" i="75"/>
  <c r="AU109" i="75" s="1"/>
  <c r="G110" i="5" s="1"/>
  <c r="AS104" i="75"/>
  <c r="AU104" i="75" s="1"/>
  <c r="G105" i="5" s="1"/>
  <c r="AS4" i="75"/>
  <c r="AU4" i="75" s="1"/>
  <c r="G5" i="5" s="1"/>
  <c r="AC47" i="5"/>
  <c r="X46" i="4"/>
  <c r="AE47" i="5" s="1"/>
  <c r="C101" i="5"/>
  <c r="C107" i="5"/>
  <c r="AV106" i="75"/>
  <c r="H107" i="5" s="1"/>
  <c r="X74" i="75"/>
  <c r="AO74" i="75" s="1"/>
  <c r="C75" i="5" s="1"/>
  <c r="AI74" i="75"/>
  <c r="C180" i="84"/>
  <c r="F180" i="84" s="1"/>
  <c r="J183" i="5"/>
  <c r="AM183" i="5" s="1"/>
  <c r="H41" i="4"/>
  <c r="AA42" i="5" s="1"/>
  <c r="Z42" i="5"/>
  <c r="H79" i="4"/>
  <c r="AA80" i="5" s="1"/>
  <c r="Z80" i="5"/>
  <c r="Z162" i="5"/>
  <c r="H161" i="4"/>
  <c r="AA162" i="5" s="1"/>
  <c r="Z177" i="5"/>
  <c r="H176" i="4"/>
  <c r="AA177" i="5" s="1"/>
  <c r="Z110" i="5"/>
  <c r="H109" i="4"/>
  <c r="AA110" i="5" s="1"/>
  <c r="Z76" i="5"/>
  <c r="H75" i="4"/>
  <c r="AA76" i="5" s="1"/>
  <c r="Z73" i="5"/>
  <c r="H72" i="4"/>
  <c r="AA73" i="5" s="1"/>
  <c r="AB49" i="5"/>
  <c r="X48" i="4"/>
  <c r="AE49" i="5" s="1"/>
  <c r="AC37" i="75"/>
  <c r="AE37" i="75" s="1"/>
  <c r="AO123" i="75"/>
  <c r="C132" i="84"/>
  <c r="F132" i="84" s="1"/>
  <c r="J125" i="5"/>
  <c r="AM125" i="5" s="1"/>
  <c r="X179" i="4"/>
  <c r="AE180" i="5" s="1"/>
  <c r="AF180" i="5" s="1"/>
  <c r="AC115" i="75"/>
  <c r="AE115" i="75" s="1"/>
  <c r="AR115" i="75" s="1"/>
  <c r="F116" i="5" s="1"/>
  <c r="AH51" i="75"/>
  <c r="AC179" i="75"/>
  <c r="AE179" i="75" s="1"/>
  <c r="AR179" i="75" s="1"/>
  <c r="BC106" i="75"/>
  <c r="K107" i="5" s="1"/>
  <c r="AV41" i="75"/>
  <c r="H42" i="5" s="1"/>
  <c r="L42" i="5" s="1"/>
  <c r="AV132" i="75"/>
  <c r="H133" i="5" s="1"/>
  <c r="AR31" i="75"/>
  <c r="AL12" i="75"/>
  <c r="X46" i="75"/>
  <c r="AO46" i="75" s="1"/>
  <c r="AL93" i="75"/>
  <c r="E142" i="75"/>
  <c r="AO142" i="75" s="1"/>
  <c r="C143" i="5" s="1"/>
  <c r="AJ43" i="75"/>
  <c r="AL43" i="75" s="1"/>
  <c r="AC43" i="75"/>
  <c r="AE43" i="75" s="1"/>
  <c r="AR43" i="75" s="1"/>
  <c r="Z82" i="5"/>
  <c r="H81" i="4"/>
  <c r="AA82" i="5" s="1"/>
  <c r="Y185" i="5"/>
  <c r="H184" i="4"/>
  <c r="AA185" i="5" s="1"/>
  <c r="Y179" i="5"/>
  <c r="H178" i="4"/>
  <c r="AA179" i="5" s="1"/>
  <c r="AR168" i="75"/>
  <c r="F169" i="5" s="1"/>
  <c r="AE95" i="75"/>
  <c r="AR95" i="75" s="1"/>
  <c r="F96" i="5" s="1"/>
  <c r="AK190" i="75"/>
  <c r="AL190" i="75" s="1"/>
  <c r="AO136" i="75"/>
  <c r="C137" i="5" s="1"/>
  <c r="AC74" i="75"/>
  <c r="AE74" i="75" s="1"/>
  <c r="AR74" i="75" s="1"/>
  <c r="F75" i="5" s="1"/>
  <c r="AC146" i="75"/>
  <c r="AE146" i="75" s="1"/>
  <c r="AR146" i="75" s="1"/>
  <c r="F147" i="5" s="1"/>
  <c r="AK146" i="75"/>
  <c r="AL146" i="75" s="1"/>
  <c r="AO112" i="75"/>
  <c r="C115" i="84"/>
  <c r="F115" i="84" s="1"/>
  <c r="J109" i="5"/>
  <c r="AM109" i="5" s="1"/>
  <c r="AJ107" i="75"/>
  <c r="AL107" i="75" s="1"/>
  <c r="AC107" i="75"/>
  <c r="AE107" i="75" s="1"/>
  <c r="AR107" i="75" s="1"/>
  <c r="AR187" i="75"/>
  <c r="F188" i="5" s="1"/>
  <c r="X29" i="75"/>
  <c r="AO29" i="75" s="1"/>
  <c r="C30" i="5" s="1"/>
  <c r="AO3" i="75"/>
  <c r="AS25" i="75"/>
  <c r="AU25" i="75" s="1"/>
  <c r="G26" i="5" s="1"/>
  <c r="X39" i="75"/>
  <c r="AO39" i="75" s="1"/>
  <c r="D76" i="5"/>
  <c r="AR91" i="75"/>
  <c r="F92" i="5" s="1"/>
  <c r="X62" i="75"/>
  <c r="AO62" i="75" s="1"/>
  <c r="C63" i="5" s="1"/>
  <c r="X105" i="75"/>
  <c r="AO105" i="75" s="1"/>
  <c r="C106" i="5" s="1"/>
  <c r="AC113" i="75"/>
  <c r="AE113" i="75" s="1"/>
  <c r="AR113" i="75" s="1"/>
  <c r="F114" i="5" s="1"/>
  <c r="AI130" i="75"/>
  <c r="AO80" i="75"/>
  <c r="AV80" i="75" s="1"/>
  <c r="H81" i="5" s="1"/>
  <c r="AO79" i="75"/>
  <c r="C80" i="5" s="1"/>
  <c r="AR181" i="75"/>
  <c r="I82" i="5"/>
  <c r="AV191" i="75"/>
  <c r="H192" i="5" s="1"/>
  <c r="AC35" i="75"/>
  <c r="AE35" i="75" s="1"/>
  <c r="AR35" i="75" s="1"/>
  <c r="F36" i="5" s="1"/>
  <c r="AO94" i="75"/>
  <c r="AO96" i="75"/>
  <c r="AK53" i="75"/>
  <c r="AL53" i="75" s="1"/>
  <c r="AS46" i="75"/>
  <c r="AU46" i="75" s="1"/>
  <c r="G47" i="5" s="1"/>
  <c r="AR158" i="75"/>
  <c r="F159" i="5" s="1"/>
  <c r="AJ54" i="75"/>
  <c r="AC54" i="75"/>
  <c r="AE54" i="75" s="1"/>
  <c r="AR54" i="75" s="1"/>
  <c r="F55" i="5" s="1"/>
  <c r="AJ123" i="75"/>
  <c r="AL123" i="75" s="1"/>
  <c r="AC123" i="75"/>
  <c r="AE123" i="75" s="1"/>
  <c r="AR123" i="75" s="1"/>
  <c r="F124" i="5" s="1"/>
  <c r="AL51" i="75"/>
  <c r="AB68" i="5"/>
  <c r="N121" i="5"/>
  <c r="AC69" i="5"/>
  <c r="X68" i="4"/>
  <c r="AE69" i="5" s="1"/>
  <c r="AO19" i="75"/>
  <c r="AR76" i="75"/>
  <c r="E69" i="75"/>
  <c r="AH123" i="75"/>
  <c r="AC3" i="75"/>
  <c r="AE3" i="75" s="1"/>
  <c r="AH176" i="75"/>
  <c r="X49" i="75"/>
  <c r="AK31" i="75"/>
  <c r="AL31" i="75" s="1"/>
  <c r="AS159" i="75"/>
  <c r="AU159" i="75" s="1"/>
  <c r="G160" i="5" s="1"/>
  <c r="AK25" i="75"/>
  <c r="AL25" i="75" s="1"/>
  <c r="AC25" i="75"/>
  <c r="AE25" i="75" s="1"/>
  <c r="AR25" i="75" s="1"/>
  <c r="F26" i="5" s="1"/>
  <c r="AS8" i="75"/>
  <c r="AU8" i="75" s="1"/>
  <c r="G9" i="5" s="1"/>
  <c r="X28" i="75"/>
  <c r="AO28" i="75" s="1"/>
  <c r="C29" i="5" s="1"/>
  <c r="AI28" i="75"/>
  <c r="Z144" i="5"/>
  <c r="AE84" i="75"/>
  <c r="AR84" i="75" s="1"/>
  <c r="F85" i="5" s="1"/>
  <c r="AS139" i="75"/>
  <c r="AU139" i="75" s="1"/>
  <c r="X10" i="75"/>
  <c r="AO10" i="75" s="1"/>
  <c r="C11" i="5" s="1"/>
  <c r="AQ185" i="75"/>
  <c r="E186" i="5" s="1"/>
  <c r="AU166" i="75"/>
  <c r="G167" i="5" s="1"/>
  <c r="X76" i="75"/>
  <c r="AO76" i="75" s="1"/>
  <c r="C77" i="5" s="1"/>
  <c r="AC160" i="75"/>
  <c r="AE160" i="75" s="1"/>
  <c r="AR160" i="75" s="1"/>
  <c r="F161" i="5" s="1"/>
  <c r="X178" i="75"/>
  <c r="AO178" i="75" s="1"/>
  <c r="AQ103" i="75"/>
  <c r="E104" i="5" s="1"/>
  <c r="E36" i="75"/>
  <c r="AO36" i="75" s="1"/>
  <c r="C37" i="5" s="1"/>
  <c r="X7" i="75"/>
  <c r="AO7" i="75" s="1"/>
  <c r="AI168" i="75"/>
  <c r="AY155" i="75"/>
  <c r="I156" i="5" s="1"/>
  <c r="AY179" i="75"/>
  <c r="I180" i="5" s="1"/>
  <c r="J3" i="75"/>
  <c r="L3" i="75" s="1"/>
  <c r="H80" i="4"/>
  <c r="AA81" i="5" s="1"/>
  <c r="J7" i="5"/>
  <c r="AM7" i="5" s="1"/>
  <c r="H160" i="4"/>
  <c r="AA161" i="5" s="1"/>
  <c r="X139" i="4"/>
  <c r="AE140" i="5" s="1"/>
  <c r="L33" i="75"/>
  <c r="AR33" i="75" s="1"/>
  <c r="L10" i="75"/>
  <c r="AR10" i="75" s="1"/>
  <c r="F11" i="5" s="1"/>
  <c r="AQ120" i="75"/>
  <c r="E121" i="5" s="1"/>
  <c r="M180" i="4"/>
  <c r="AB181" i="5" s="1"/>
  <c r="R136" i="4"/>
  <c r="AC137" i="5" s="1"/>
  <c r="AS93" i="75"/>
  <c r="AU93" i="75" s="1"/>
  <c r="G94" i="5" s="1"/>
  <c r="AS168" i="75"/>
  <c r="AU168" i="75" s="1"/>
  <c r="G169" i="5" s="1"/>
  <c r="AN38" i="75"/>
  <c r="AS38" i="75" s="1"/>
  <c r="AU38" i="75" s="1"/>
  <c r="G39" i="5" s="1"/>
  <c r="AY171" i="75"/>
  <c r="I172" i="5" s="1"/>
  <c r="AS12" i="75"/>
  <c r="AU12" i="75" s="1"/>
  <c r="G13" i="5" s="1"/>
  <c r="AL124" i="75"/>
  <c r="X131" i="75"/>
  <c r="AO131" i="75" s="1"/>
  <c r="C132" i="5" s="1"/>
  <c r="AS186" i="75"/>
  <c r="AU186" i="75" s="1"/>
  <c r="G187" i="5" s="1"/>
  <c r="AS103" i="75"/>
  <c r="AU103" i="75" s="1"/>
  <c r="G104" i="5" s="1"/>
  <c r="AS35" i="75"/>
  <c r="AU35" i="75" s="1"/>
  <c r="G36" i="5" s="1"/>
  <c r="AU102" i="75"/>
  <c r="G103" i="5" s="1"/>
  <c r="AS180" i="75"/>
  <c r="AU180" i="75" s="1"/>
  <c r="G181" i="5" s="1"/>
  <c r="E179" i="75"/>
  <c r="AY75" i="75"/>
  <c r="I76" i="5" s="1"/>
  <c r="X8" i="75"/>
  <c r="AO8" i="75" s="1"/>
  <c r="L37" i="75"/>
  <c r="G186" i="4"/>
  <c r="R185" i="4"/>
  <c r="AC186" i="5" s="1"/>
  <c r="AI6" i="3"/>
  <c r="U7" i="5" s="1"/>
  <c r="AS146" i="75"/>
  <c r="AU146" i="75" s="1"/>
  <c r="G147" i="5" s="1"/>
  <c r="X84" i="4"/>
  <c r="AE85" i="5" s="1"/>
  <c r="AI157" i="75"/>
  <c r="AQ173" i="75"/>
  <c r="E174" i="5" s="1"/>
  <c r="M193" i="4"/>
  <c r="AB194" i="5" s="1"/>
  <c r="AC169" i="75"/>
  <c r="AE169" i="75" s="1"/>
  <c r="AR169" i="75" s="1"/>
  <c r="AQ129" i="75"/>
  <c r="E130" i="5" s="1"/>
  <c r="AS142" i="75"/>
  <c r="AU142" i="75" s="1"/>
  <c r="G143" i="5" s="1"/>
  <c r="AJ7" i="75"/>
  <c r="AL7" i="75" s="1"/>
  <c r="AJ15" i="75"/>
  <c r="AL15" i="75" s="1"/>
  <c r="AH55" i="75"/>
  <c r="AQ78" i="75"/>
  <c r="E79" i="5" s="1"/>
  <c r="AL126" i="75"/>
  <c r="AL120" i="75"/>
  <c r="AQ45" i="75"/>
  <c r="E46" i="5" s="1"/>
  <c r="AQ98" i="75"/>
  <c r="E99" i="5" s="1"/>
  <c r="X10" i="4"/>
  <c r="AE11" i="5" s="1"/>
  <c r="AS45" i="75"/>
  <c r="AU45" i="75" s="1"/>
  <c r="G46" i="5" s="1"/>
  <c r="AS101" i="75"/>
  <c r="AU101" i="75" s="1"/>
  <c r="G102" i="5" s="1"/>
  <c r="AC174" i="75"/>
  <c r="AE174" i="75" s="1"/>
  <c r="AR174" i="75" s="1"/>
  <c r="F175" i="5" s="1"/>
  <c r="AK38" i="75"/>
  <c r="E54" i="75"/>
  <c r="AO54" i="75" s="1"/>
  <c r="AC78" i="75"/>
  <c r="AE78" i="75" s="1"/>
  <c r="AR78" i="75" s="1"/>
  <c r="F79" i="5" s="1"/>
  <c r="AY51" i="75"/>
  <c r="I52" i="5" s="1"/>
  <c r="AS24" i="75"/>
  <c r="AU24" i="75" s="1"/>
  <c r="G25" i="5" s="1"/>
  <c r="W175" i="4"/>
  <c r="AD176" i="5" s="1"/>
  <c r="AQ102" i="75"/>
  <c r="E103" i="5" s="1"/>
  <c r="AM131" i="75"/>
  <c r="W189" i="4"/>
  <c r="R162" i="4"/>
  <c r="AC163" i="5" s="1"/>
  <c r="G162" i="4"/>
  <c r="H162" i="4" s="1"/>
  <c r="AA163" i="5" s="1"/>
  <c r="R161" i="4"/>
  <c r="AC162" i="5" s="1"/>
  <c r="M160" i="4"/>
  <c r="AB161" i="5" s="1"/>
  <c r="R159" i="4"/>
  <c r="AC160" i="5" s="1"/>
  <c r="G159" i="4"/>
  <c r="M158" i="4"/>
  <c r="AB159" i="5" s="1"/>
  <c r="W157" i="4"/>
  <c r="AD158" i="5" s="1"/>
  <c r="M157" i="4"/>
  <c r="AB158" i="5" s="1"/>
  <c r="M155" i="4"/>
  <c r="AB156" i="5" s="1"/>
  <c r="W154" i="4"/>
  <c r="AD155" i="5" s="1"/>
  <c r="G154" i="4"/>
  <c r="M143" i="4"/>
  <c r="AB144" i="5" s="1"/>
  <c r="R142" i="4"/>
  <c r="G142" i="4"/>
  <c r="Z143" i="5" s="1"/>
  <c r="G137" i="4"/>
  <c r="Z138" i="5" s="1"/>
  <c r="M135" i="4"/>
  <c r="AB136" i="5" s="1"/>
  <c r="W134" i="4"/>
  <c r="AD135" i="5" s="1"/>
  <c r="G133" i="4"/>
  <c r="R63" i="4"/>
  <c r="AC64" i="5" s="1"/>
  <c r="W59" i="4"/>
  <c r="AD60" i="5" s="1"/>
  <c r="G47" i="4"/>
  <c r="Z48" i="5" s="1"/>
  <c r="R22" i="4"/>
  <c r="AC23" i="5" s="1"/>
  <c r="Z193" i="3"/>
  <c r="S194" i="5" s="1"/>
  <c r="M191" i="3"/>
  <c r="AI189" i="3"/>
  <c r="U190" i="5" s="1"/>
  <c r="AI188" i="3"/>
  <c r="U189" i="5" s="1"/>
  <c r="W188" i="3"/>
  <c r="R189" i="5" s="1"/>
  <c r="M160" i="3"/>
  <c r="O161" i="5" s="1"/>
  <c r="M153" i="3"/>
  <c r="H122" i="3"/>
  <c r="N123" i="5" s="1"/>
  <c r="M98" i="3"/>
  <c r="O99" i="5" s="1"/>
  <c r="E39" i="3"/>
  <c r="M40" i="5" s="1"/>
  <c r="Z38" i="3"/>
  <c r="S39" i="5" s="1"/>
  <c r="W34" i="3"/>
  <c r="R35" i="5" s="1"/>
  <c r="Z31" i="3"/>
  <c r="S32" i="5" s="1"/>
  <c r="H31" i="3"/>
  <c r="N32" i="5" s="1"/>
  <c r="M29" i="3"/>
  <c r="AH26" i="3"/>
  <c r="AI26" i="3" s="1"/>
  <c r="W26" i="3"/>
  <c r="R27" i="5" s="1"/>
  <c r="E25" i="3"/>
  <c r="Z23" i="3"/>
  <c r="S24" i="5" s="1"/>
  <c r="W18" i="3"/>
  <c r="R19" i="5" s="1"/>
  <c r="Z15" i="3"/>
  <c r="S16" i="5" s="1"/>
  <c r="H15" i="3"/>
  <c r="N16" i="5" s="1"/>
  <c r="AI12" i="3"/>
  <c r="U13" i="5" s="1"/>
  <c r="W10" i="3"/>
  <c r="Z8" i="3"/>
  <c r="S9" i="5" s="1"/>
  <c r="H8" i="3"/>
  <c r="N9" i="5" s="1"/>
  <c r="H7" i="3"/>
  <c r="N8" i="5" s="1"/>
  <c r="BB188" i="75"/>
  <c r="W119" i="4"/>
  <c r="AD120" i="5" s="1"/>
  <c r="W109" i="3"/>
  <c r="R110" i="5" s="1"/>
  <c r="AI96" i="3"/>
  <c r="U97" i="5" s="1"/>
  <c r="AI89" i="3"/>
  <c r="U90" i="5" s="1"/>
  <c r="AI88" i="3"/>
  <c r="U89" i="5" s="1"/>
  <c r="W87" i="3"/>
  <c r="R88" i="5" s="1"/>
  <c r="AI81" i="3"/>
  <c r="U82" i="5" s="1"/>
  <c r="W79" i="3"/>
  <c r="R80" i="5" s="1"/>
  <c r="AI73" i="3"/>
  <c r="U74" i="5" s="1"/>
  <c r="W71" i="3"/>
  <c r="R72" i="5" s="1"/>
  <c r="W63" i="3"/>
  <c r="R64" i="5" s="1"/>
  <c r="W55" i="3"/>
  <c r="R56" i="5" s="1"/>
  <c r="AI50" i="3"/>
  <c r="U51" i="5" s="1"/>
  <c r="R140" i="4"/>
  <c r="AC141" i="5" s="1"/>
  <c r="W98" i="4"/>
  <c r="AD99" i="5" s="1"/>
  <c r="W92" i="4"/>
  <c r="W65" i="4"/>
  <c r="AD66" i="5" s="1"/>
  <c r="H183" i="3"/>
  <c r="N184" i="5" s="1"/>
  <c r="M182" i="3"/>
  <c r="O183" i="5" s="1"/>
  <c r="M174" i="3"/>
  <c r="O175" i="5" s="1"/>
  <c r="H160" i="3"/>
  <c r="N161" i="5" s="1"/>
  <c r="M158" i="3"/>
  <c r="O159" i="5" s="1"/>
  <c r="E147" i="3"/>
  <c r="Z113" i="3"/>
  <c r="S114" i="5" s="1"/>
  <c r="H113" i="3"/>
  <c r="N114" i="5" s="1"/>
  <c r="W110" i="4"/>
  <c r="R94" i="4"/>
  <c r="AC95" i="5" s="1"/>
  <c r="W71" i="4"/>
  <c r="W53" i="4"/>
  <c r="G53" i="4"/>
  <c r="Z54" i="5" s="1"/>
  <c r="G27" i="4"/>
  <c r="W131" i="3"/>
  <c r="Z128" i="3"/>
  <c r="S129" i="5" s="1"/>
  <c r="M126" i="3"/>
  <c r="O127" i="5" s="1"/>
  <c r="AH123" i="3"/>
  <c r="AI123" i="3" s="1"/>
  <c r="U124" i="5" s="1"/>
  <c r="W123" i="3"/>
  <c r="R124" i="5" s="1"/>
  <c r="E122" i="3"/>
  <c r="E114" i="3"/>
  <c r="M115" i="5" s="1"/>
  <c r="BB54" i="75"/>
  <c r="R157" i="4"/>
  <c r="AC158" i="5" s="1"/>
  <c r="H135" i="3"/>
  <c r="N136" i="5" s="1"/>
  <c r="M133" i="3"/>
  <c r="AI129" i="3"/>
  <c r="U130" i="5" s="1"/>
  <c r="H73" i="3"/>
  <c r="AM33" i="75"/>
  <c r="AM88" i="75"/>
  <c r="AM172" i="75"/>
  <c r="W184" i="4"/>
  <c r="AD185" i="5" s="1"/>
  <c r="W153" i="4"/>
  <c r="AD154" i="5" s="1"/>
  <c r="M35" i="4"/>
  <c r="AI193" i="3"/>
  <c r="U194" i="5" s="1"/>
  <c r="AH191" i="3"/>
  <c r="AI191" i="3" s="1"/>
  <c r="U192" i="5" s="1"/>
  <c r="Z165" i="3"/>
  <c r="S166" i="5" s="1"/>
  <c r="H165" i="3"/>
  <c r="N166" i="5" s="1"/>
  <c r="AI161" i="3"/>
  <c r="U162" i="5" s="1"/>
  <c r="W160" i="3"/>
  <c r="R161" i="5" s="1"/>
  <c r="E159" i="3"/>
  <c r="Z157" i="3"/>
  <c r="S158" i="5" s="1"/>
  <c r="H157" i="3"/>
  <c r="N158" i="5" s="1"/>
  <c r="AH153" i="3"/>
  <c r="AI153" i="3" s="1"/>
  <c r="U154" i="5" s="1"/>
  <c r="W153" i="3"/>
  <c r="R154" i="5" s="1"/>
  <c r="H150" i="3"/>
  <c r="N151" i="5" s="1"/>
  <c r="M148" i="3"/>
  <c r="O149" i="5" s="1"/>
  <c r="AI147" i="3"/>
  <c r="U148" i="5" s="1"/>
  <c r="AI146" i="3"/>
  <c r="U147" i="5" s="1"/>
  <c r="AH145" i="3"/>
  <c r="AI145" i="3" s="1"/>
  <c r="U146" i="5" s="1"/>
  <c r="AI144" i="3"/>
  <c r="U145" i="5" s="1"/>
  <c r="W143" i="3"/>
  <c r="R144" i="5" s="1"/>
  <c r="W135" i="3"/>
  <c r="R136" i="5" s="1"/>
  <c r="AI113" i="3"/>
  <c r="U114" i="5" s="1"/>
  <c r="BB131" i="75"/>
  <c r="AM19" i="75"/>
  <c r="AM89" i="75"/>
  <c r="W127" i="4"/>
  <c r="AI183" i="3"/>
  <c r="U184" i="5" s="1"/>
  <c r="H171" i="3"/>
  <c r="N172" i="5" s="1"/>
  <c r="AI169" i="3"/>
  <c r="U170" i="5" s="1"/>
  <c r="AH166" i="3"/>
  <c r="AI166" i="3" s="1"/>
  <c r="U167" i="5" s="1"/>
  <c r="Z163" i="3"/>
  <c r="S164" i="5" s="1"/>
  <c r="W157" i="3"/>
  <c r="R158" i="5" s="1"/>
  <c r="H155" i="3"/>
  <c r="N156" i="5" s="1"/>
  <c r="AH151" i="3"/>
  <c r="AI151" i="3" s="1"/>
  <c r="U152" i="5" s="1"/>
  <c r="E150" i="3"/>
  <c r="M151" i="5" s="1"/>
  <c r="H148" i="3"/>
  <c r="N149" i="5" s="1"/>
  <c r="BB10" i="75"/>
  <c r="G51" i="5"/>
  <c r="AV50" i="75"/>
  <c r="H51" i="5" s="1"/>
  <c r="AS175" i="75"/>
  <c r="AU175" i="75" s="1"/>
  <c r="G176" i="5" s="1"/>
  <c r="AV81" i="75"/>
  <c r="H82" i="5" s="1"/>
  <c r="AV113" i="75"/>
  <c r="H114" i="5" s="1"/>
  <c r="AJ94" i="3"/>
  <c r="V95" i="5" s="1"/>
  <c r="AI190" i="3"/>
  <c r="U191" i="5" s="1"/>
  <c r="Z186" i="3"/>
  <c r="S187" i="5" s="1"/>
  <c r="H186" i="3"/>
  <c r="N187" i="5" s="1"/>
  <c r="M184" i="3"/>
  <c r="O185" i="5" s="1"/>
  <c r="W181" i="3"/>
  <c r="R182" i="5" s="1"/>
  <c r="Z179" i="3"/>
  <c r="S180" i="5" s="1"/>
  <c r="AI175" i="3"/>
  <c r="U176" i="5" s="1"/>
  <c r="W174" i="3"/>
  <c r="R175" i="5" s="1"/>
  <c r="M169" i="3"/>
  <c r="O170" i="5" s="1"/>
  <c r="M155" i="5"/>
  <c r="H192" i="3"/>
  <c r="N193" i="5" s="1"/>
  <c r="AI34" i="3"/>
  <c r="U35" i="5" s="1"/>
  <c r="E24" i="3"/>
  <c r="P19" i="3"/>
  <c r="Q19" i="3"/>
  <c r="R19" i="3" s="1"/>
  <c r="Q80" i="3"/>
  <c r="R80" i="3" s="1"/>
  <c r="P80" i="3"/>
  <c r="P56" i="3"/>
  <c r="Q56" i="3"/>
  <c r="R56" i="3" s="1"/>
  <c r="S56" i="3" s="1"/>
  <c r="Q57" i="5" s="1"/>
  <c r="P41" i="3"/>
  <c r="Q41" i="3"/>
  <c r="R41" i="3" s="1"/>
  <c r="AH40" i="3"/>
  <c r="AI40" i="3" s="1"/>
  <c r="U41" i="5" s="1"/>
  <c r="W40" i="3"/>
  <c r="R41" i="5" s="1"/>
  <c r="W39" i="3"/>
  <c r="R40" i="5" s="1"/>
  <c r="H22" i="3"/>
  <c r="N23" i="5" s="1"/>
  <c r="M20" i="3"/>
  <c r="O21" i="5" s="1"/>
  <c r="Q18" i="3"/>
  <c r="R18" i="3" s="1"/>
  <c r="P18" i="3"/>
  <c r="W16" i="3"/>
  <c r="R17" i="5" s="1"/>
  <c r="Z14" i="3"/>
  <c r="S15" i="5" s="1"/>
  <c r="P109" i="3"/>
  <c r="Q109" i="3"/>
  <c r="R109" i="3" s="1"/>
  <c r="AH108" i="3"/>
  <c r="AI108" i="3" s="1"/>
  <c r="W108" i="3"/>
  <c r="R109" i="5" s="1"/>
  <c r="W107" i="3"/>
  <c r="R108" i="5" s="1"/>
  <c r="Z105" i="3"/>
  <c r="M103" i="3"/>
  <c r="O104" i="5" s="1"/>
  <c r="P101" i="3"/>
  <c r="Q101" i="3"/>
  <c r="R101" i="3" s="1"/>
  <c r="W100" i="3"/>
  <c r="R101" i="5" s="1"/>
  <c r="Z98" i="3"/>
  <c r="S99" i="5" s="1"/>
  <c r="H98" i="3"/>
  <c r="N99" i="5" s="1"/>
  <c r="M96" i="3"/>
  <c r="O97" i="5" s="1"/>
  <c r="H91" i="3"/>
  <c r="N92" i="5" s="1"/>
  <c r="M89" i="3"/>
  <c r="O90" i="5" s="1"/>
  <c r="Q87" i="3"/>
  <c r="R87" i="3" s="1"/>
  <c r="P87" i="3"/>
  <c r="AH86" i="3"/>
  <c r="AI86" i="3" s="1"/>
  <c r="U87" i="5" s="1"/>
  <c r="Z83" i="3"/>
  <c r="S84" i="5" s="1"/>
  <c r="P79" i="3"/>
  <c r="Q79" i="3"/>
  <c r="R79" i="3" s="1"/>
  <c r="S79" i="3" s="1"/>
  <c r="Q80" i="5" s="1"/>
  <c r="AH78" i="3"/>
  <c r="AI78" i="3" s="1"/>
  <c r="U79" i="5" s="1"/>
  <c r="W78" i="3"/>
  <c r="R79" i="5" s="1"/>
  <c r="W77" i="3"/>
  <c r="R78" i="5" s="1"/>
  <c r="H75" i="3"/>
  <c r="N76" i="5" s="1"/>
  <c r="AH70" i="3"/>
  <c r="AI70" i="3" s="1"/>
  <c r="U71" i="5" s="1"/>
  <c r="W70" i="3"/>
  <c r="R71" i="5" s="1"/>
  <c r="Z67" i="3"/>
  <c r="S68" i="5" s="1"/>
  <c r="W62" i="3"/>
  <c r="R63" i="5" s="1"/>
  <c r="AI55" i="3"/>
  <c r="U56" i="5" s="1"/>
  <c r="AH54" i="3"/>
  <c r="AI54" i="3" s="1"/>
  <c r="U55" i="5" s="1"/>
  <c r="W53" i="3"/>
  <c r="R54" i="5" s="1"/>
  <c r="H51" i="3"/>
  <c r="N52" i="5" s="1"/>
  <c r="M50" i="3"/>
  <c r="O51" i="5" s="1"/>
  <c r="AI48" i="3"/>
  <c r="U49" i="5" s="1"/>
  <c r="AH47" i="3"/>
  <c r="AI47" i="3" s="1"/>
  <c r="U48" i="5" s="1"/>
  <c r="W47" i="3"/>
  <c r="R48" i="5" s="1"/>
  <c r="W46" i="3"/>
  <c r="R47" i="5" s="1"/>
  <c r="R105" i="5"/>
  <c r="AJ104" i="3"/>
  <c r="V105" i="5" s="1"/>
  <c r="AI132" i="3"/>
  <c r="U133" i="5" s="1"/>
  <c r="AI116" i="3"/>
  <c r="U117" i="5" s="1"/>
  <c r="H112" i="3"/>
  <c r="N113" i="5" s="1"/>
  <c r="M110" i="3"/>
  <c r="O111" i="5" s="1"/>
  <c r="AH130" i="3"/>
  <c r="AI130" i="3" s="1"/>
  <c r="U131" i="5" s="1"/>
  <c r="W130" i="3"/>
  <c r="R131" i="5" s="1"/>
  <c r="Z127" i="3"/>
  <c r="S128" i="5" s="1"/>
  <c r="H127" i="3"/>
  <c r="N128" i="5" s="1"/>
  <c r="AH122" i="3"/>
  <c r="AI122" i="3" s="1"/>
  <c r="U123" i="5" s="1"/>
  <c r="W121" i="3"/>
  <c r="R122" i="5" s="1"/>
  <c r="Z119" i="3"/>
  <c r="S120" i="5" s="1"/>
  <c r="Q115" i="3"/>
  <c r="R115" i="3" s="1"/>
  <c r="P115" i="3"/>
  <c r="S115" i="3" s="1"/>
  <c r="Q116" i="5" s="1"/>
  <c r="AH114" i="3"/>
  <c r="AI114" i="3" s="1"/>
  <c r="U115" i="5" s="1"/>
  <c r="AI102" i="3"/>
  <c r="U103" i="5" s="1"/>
  <c r="P88" i="3"/>
  <c r="S88" i="3" s="1"/>
  <c r="Q89" i="5" s="1"/>
  <c r="W144" i="3"/>
  <c r="R145" i="5" s="1"/>
  <c r="M140" i="3"/>
  <c r="O141" i="5" s="1"/>
  <c r="Z134" i="3"/>
  <c r="S135" i="5" s="1"/>
  <c r="Q183" i="3"/>
  <c r="R183" i="3" s="1"/>
  <c r="P183" i="3"/>
  <c r="S183" i="3" s="1"/>
  <c r="Q184" i="5" s="1"/>
  <c r="P176" i="3"/>
  <c r="Q176" i="3"/>
  <c r="R176" i="3" s="1"/>
  <c r="AI168" i="3"/>
  <c r="U169" i="5" s="1"/>
  <c r="P168" i="3"/>
  <c r="Q168" i="3"/>
  <c r="R168" i="3" s="1"/>
  <c r="W167" i="3"/>
  <c r="R168" i="5" s="1"/>
  <c r="P160" i="3"/>
  <c r="Q160" i="3"/>
  <c r="R160" i="3" s="1"/>
  <c r="S160" i="3" s="1"/>
  <c r="Q161" i="5" s="1"/>
  <c r="AH159" i="3"/>
  <c r="AI159" i="3" s="1"/>
  <c r="U160" i="5" s="1"/>
  <c r="W159" i="3"/>
  <c r="R160" i="5" s="1"/>
  <c r="W158" i="3"/>
  <c r="R159" i="5" s="1"/>
  <c r="Z156" i="3"/>
  <c r="S157" i="5" s="1"/>
  <c r="M154" i="3"/>
  <c r="O155" i="5" s="1"/>
  <c r="AH152" i="3"/>
  <c r="AI152" i="3" s="1"/>
  <c r="U153" i="5" s="1"/>
  <c r="W152" i="3"/>
  <c r="R153" i="5" s="1"/>
  <c r="W151" i="3"/>
  <c r="R152" i="5" s="1"/>
  <c r="Z149" i="3"/>
  <c r="S150" i="5" s="1"/>
  <c r="H149" i="3"/>
  <c r="N150" i="5" s="1"/>
  <c r="Q145" i="3"/>
  <c r="R145" i="3" s="1"/>
  <c r="P145" i="3"/>
  <c r="M13" i="3"/>
  <c r="O14" i="5" s="1"/>
  <c r="M190" i="3"/>
  <c r="H184" i="3"/>
  <c r="E128" i="3"/>
  <c r="M129" i="5" s="1"/>
  <c r="M124" i="3"/>
  <c r="O125" i="5" s="1"/>
  <c r="H111" i="3"/>
  <c r="N112" i="5" s="1"/>
  <c r="M35" i="3"/>
  <c r="O36" i="5" s="1"/>
  <c r="M27" i="3"/>
  <c r="O28" i="5" s="1"/>
  <c r="M12" i="3"/>
  <c r="O13" i="5" s="1"/>
  <c r="H190" i="3"/>
  <c r="N191" i="5" s="1"/>
  <c r="S33" i="3"/>
  <c r="Q34" i="5" s="1"/>
  <c r="AI19" i="3"/>
  <c r="U20" i="5" s="1"/>
  <c r="AI117" i="3"/>
  <c r="U118" i="5" s="1"/>
  <c r="W118" i="3"/>
  <c r="AJ118" i="3" s="1"/>
  <c r="H109" i="3"/>
  <c r="N110" i="5" s="1"/>
  <c r="M33" i="3"/>
  <c r="O34" i="5" s="1"/>
  <c r="H11" i="3"/>
  <c r="N12" i="5" s="1"/>
  <c r="H41" i="3"/>
  <c r="N42" i="5" s="1"/>
  <c r="M39" i="3"/>
  <c r="O40" i="5" s="1"/>
  <c r="AI27" i="3"/>
  <c r="U28" i="5" s="1"/>
  <c r="AI103" i="3"/>
  <c r="U104" i="5" s="1"/>
  <c r="AI177" i="3"/>
  <c r="U178" i="5" s="1"/>
  <c r="AI192" i="3"/>
  <c r="U193" i="5" s="1"/>
  <c r="AI125" i="3"/>
  <c r="U126" i="5" s="1"/>
  <c r="M193" i="3"/>
  <c r="O194" i="5" s="1"/>
  <c r="M106" i="3"/>
  <c r="O107" i="5" s="1"/>
  <c r="M92" i="3"/>
  <c r="O93" i="5" s="1"/>
  <c r="E88" i="3"/>
  <c r="M89" i="5" s="1"/>
  <c r="H86" i="3"/>
  <c r="N87" i="5" s="1"/>
  <c r="M84" i="3"/>
  <c r="O85" i="5" s="1"/>
  <c r="H10" i="3"/>
  <c r="N11" i="5" s="1"/>
  <c r="AI80" i="3"/>
  <c r="U81" i="5" s="1"/>
  <c r="AI95" i="3"/>
  <c r="U96" i="5" s="1"/>
  <c r="AI154" i="3"/>
  <c r="U155" i="5" s="1"/>
  <c r="AI36" i="3"/>
  <c r="U37" i="5" s="1"/>
  <c r="H180" i="3"/>
  <c r="N181" i="5" s="1"/>
  <c r="H173" i="3"/>
  <c r="N174" i="5" s="1"/>
  <c r="H76" i="3"/>
  <c r="N77" i="5" s="1"/>
  <c r="M51" i="3"/>
  <c r="O52" i="5" s="1"/>
  <c r="E48" i="3"/>
  <c r="M49" i="5" s="1"/>
  <c r="H38" i="3"/>
  <c r="N39" i="5" s="1"/>
  <c r="W4" i="3"/>
  <c r="F171" i="5"/>
  <c r="F93" i="5"/>
  <c r="AV92" i="75"/>
  <c r="H93" i="5" s="1"/>
  <c r="AV152" i="75"/>
  <c r="H153" i="5" s="1"/>
  <c r="C153" i="5"/>
  <c r="D46" i="5"/>
  <c r="D35" i="5"/>
  <c r="AV34" i="75"/>
  <c r="H35" i="5" s="1"/>
  <c r="AR148" i="75"/>
  <c r="F27" i="5"/>
  <c r="AV26" i="75"/>
  <c r="H27" i="5" s="1"/>
  <c r="D67" i="5"/>
  <c r="AV137" i="75"/>
  <c r="H138" i="5" s="1"/>
  <c r="D138" i="5"/>
  <c r="F33" i="5"/>
  <c r="AV32" i="75"/>
  <c r="H33" i="5" s="1"/>
  <c r="F44" i="5"/>
  <c r="AV43" i="75"/>
  <c r="H44" i="5" s="1"/>
  <c r="AV97" i="75"/>
  <c r="H98" i="5" s="1"/>
  <c r="D98" i="5"/>
  <c r="D59" i="5"/>
  <c r="F182" i="5"/>
  <c r="D174" i="5"/>
  <c r="C52" i="5"/>
  <c r="F103" i="5"/>
  <c r="D178" i="5"/>
  <c r="D105" i="5"/>
  <c r="AV104" i="75"/>
  <c r="H105" i="5" s="1"/>
  <c r="D143" i="5"/>
  <c r="AV108" i="75"/>
  <c r="H109" i="5" s="1"/>
  <c r="L109" i="5" s="1"/>
  <c r="C181" i="5"/>
  <c r="F74" i="5"/>
  <c r="AV156" i="75"/>
  <c r="H157" i="5" s="1"/>
  <c r="D157" i="5"/>
  <c r="C162" i="5"/>
  <c r="D169" i="5"/>
  <c r="AB40" i="5"/>
  <c r="AC26" i="5"/>
  <c r="X25" i="4"/>
  <c r="AE26" i="5" s="1"/>
  <c r="AB13" i="5"/>
  <c r="X65" i="4"/>
  <c r="AE66" i="5" s="1"/>
  <c r="AC66" i="5"/>
  <c r="J38" i="75"/>
  <c r="L38" i="75" s="1"/>
  <c r="AR38" i="75" s="1"/>
  <c r="F39" i="5" s="1"/>
  <c r="AJ38" i="75"/>
  <c r="AL38" i="75" s="1"/>
  <c r="H159" i="4"/>
  <c r="AA160" i="5" s="1"/>
  <c r="Z160" i="5"/>
  <c r="Y157" i="5"/>
  <c r="H156" i="4"/>
  <c r="AA157" i="5" s="1"/>
  <c r="AC143" i="5"/>
  <c r="H137" i="4"/>
  <c r="AA138" i="5" s="1"/>
  <c r="H136" i="4"/>
  <c r="AA137" i="5" s="1"/>
  <c r="Y137" i="5"/>
  <c r="AV121" i="75"/>
  <c r="H122" i="5" s="1"/>
  <c r="AV11" i="75"/>
  <c r="H12" i="5" s="1"/>
  <c r="AC161" i="75"/>
  <c r="AE161" i="75" s="1"/>
  <c r="AR161" i="75" s="1"/>
  <c r="F162" i="5" s="1"/>
  <c r="AV144" i="75"/>
  <c r="H145" i="5" s="1"/>
  <c r="AV90" i="75"/>
  <c r="H91" i="5" s="1"/>
  <c r="AV151" i="75"/>
  <c r="H152" i="5" s="1"/>
  <c r="AC85" i="75"/>
  <c r="AE85" i="75" s="1"/>
  <c r="AR85" i="75" s="1"/>
  <c r="AV85" i="75" s="1"/>
  <c r="H86" i="5" s="1"/>
  <c r="X40" i="75"/>
  <c r="AO40" i="75" s="1"/>
  <c r="C41" i="5" s="1"/>
  <c r="AS122" i="75"/>
  <c r="AU122" i="75" s="1"/>
  <c r="G123" i="5" s="1"/>
  <c r="AV18" i="75"/>
  <c r="H19" i="5" s="1"/>
  <c r="AV89" i="75"/>
  <c r="H90" i="5" s="1"/>
  <c r="AV36" i="75"/>
  <c r="H37" i="5" s="1"/>
  <c r="AJ174" i="75"/>
  <c r="AL174" i="75" s="1"/>
  <c r="AV70" i="75"/>
  <c r="H71" i="5" s="1"/>
  <c r="AK158" i="75"/>
  <c r="AL158" i="75" s="1"/>
  <c r="AE190" i="75"/>
  <c r="AR190" i="75" s="1"/>
  <c r="F191" i="5" s="1"/>
  <c r="AV47" i="75"/>
  <c r="H48" i="5" s="1"/>
  <c r="AC178" i="75"/>
  <c r="AE178" i="75" s="1"/>
  <c r="AR178" i="75" s="1"/>
  <c r="F179" i="5" s="1"/>
  <c r="X48" i="75"/>
  <c r="AO48" i="75" s="1"/>
  <c r="C49" i="5" s="1"/>
  <c r="AS59" i="75"/>
  <c r="AU59" i="75" s="1"/>
  <c r="AO49" i="75"/>
  <c r="C50" i="5" s="1"/>
  <c r="AK156" i="75"/>
  <c r="AL156" i="75" s="1"/>
  <c r="AI63" i="75"/>
  <c r="X63" i="75"/>
  <c r="AO63" i="75" s="1"/>
  <c r="C64" i="5" s="1"/>
  <c r="AH20" i="75"/>
  <c r="X20" i="75"/>
  <c r="AO20" i="75" s="1"/>
  <c r="D82" i="5"/>
  <c r="C175" i="5"/>
  <c r="AC112" i="75"/>
  <c r="AE112" i="75" s="1"/>
  <c r="AR112" i="75" s="1"/>
  <c r="F113" i="5" s="1"/>
  <c r="AO37" i="75"/>
  <c r="C38" i="5" s="1"/>
  <c r="X53" i="75"/>
  <c r="AO53" i="75" s="1"/>
  <c r="X69" i="75"/>
  <c r="AL70" i="75"/>
  <c r="E185" i="75"/>
  <c r="AS170" i="75"/>
  <c r="AU170" i="75" s="1"/>
  <c r="G171" i="5" s="1"/>
  <c r="AH6" i="75"/>
  <c r="X6" i="75"/>
  <c r="AO6" i="75" s="1"/>
  <c r="C7" i="5" s="1"/>
  <c r="AC138" i="5"/>
  <c r="R140" i="5"/>
  <c r="AJ139" i="3"/>
  <c r="V140" i="5" s="1"/>
  <c r="X25" i="75"/>
  <c r="AO25" i="75" s="1"/>
  <c r="AS16" i="75"/>
  <c r="AU16" i="75" s="1"/>
  <c r="G17" i="5" s="1"/>
  <c r="AS77" i="75"/>
  <c r="AU77" i="75" s="1"/>
  <c r="G78" i="5" s="1"/>
  <c r="X173" i="75"/>
  <c r="AO173" i="75" s="1"/>
  <c r="C174" i="5" s="1"/>
  <c r="AC111" i="75"/>
  <c r="AE111" i="75" s="1"/>
  <c r="AR111" i="75" s="1"/>
  <c r="F112" i="5" s="1"/>
  <c r="AB188" i="5"/>
  <c r="AH13" i="75"/>
  <c r="X13" i="75"/>
  <c r="AO13" i="75" s="1"/>
  <c r="C14" i="5" s="1"/>
  <c r="U18" i="5"/>
  <c r="AJ17" i="3"/>
  <c r="V18" i="5" s="1"/>
  <c r="AS79" i="75"/>
  <c r="AU79" i="75" s="1"/>
  <c r="G80" i="5" s="1"/>
  <c r="X146" i="75"/>
  <c r="AO146" i="75" s="1"/>
  <c r="AC62" i="75"/>
  <c r="AE62" i="75" s="1"/>
  <c r="AR62" i="75" s="1"/>
  <c r="F63" i="5" s="1"/>
  <c r="AI69" i="75"/>
  <c r="AI169" i="75"/>
  <c r="AQ171" i="75"/>
  <c r="E172" i="5" s="1"/>
  <c r="AB99" i="5"/>
  <c r="AS115" i="75"/>
  <c r="AU115" i="75" s="1"/>
  <c r="G116" i="5" s="1"/>
  <c r="AS141" i="75"/>
  <c r="AU141" i="75" s="1"/>
  <c r="X143" i="75"/>
  <c r="AO143" i="75" s="1"/>
  <c r="AL26" i="75"/>
  <c r="E176" i="75"/>
  <c r="AO176" i="75" s="1"/>
  <c r="C177" i="5" s="1"/>
  <c r="X125" i="75"/>
  <c r="AO125" i="75" s="1"/>
  <c r="AQ23" i="75"/>
  <c r="E24" i="5" s="1"/>
  <c r="AQ161" i="75"/>
  <c r="E162" i="5" s="1"/>
  <c r="AQ109" i="75"/>
  <c r="AQ4" i="75"/>
  <c r="E5" i="5" s="1"/>
  <c r="X42" i="75"/>
  <c r="AO42" i="75" s="1"/>
  <c r="C43" i="5" s="1"/>
  <c r="X21" i="75"/>
  <c r="AO21" i="75" s="1"/>
  <c r="Z3" i="3"/>
  <c r="S4" i="5" s="1"/>
  <c r="J65" i="5"/>
  <c r="AM65" i="5" s="1"/>
  <c r="AC45" i="5"/>
  <c r="M60" i="5"/>
  <c r="W163" i="4"/>
  <c r="X163" i="4" s="1"/>
  <c r="AE164" i="5" s="1"/>
  <c r="J43" i="5"/>
  <c r="AM43" i="5" s="1"/>
  <c r="AQ3" i="75"/>
  <c r="E4" i="5" s="1"/>
  <c r="H19" i="4"/>
  <c r="AA20" i="5" s="1"/>
  <c r="C98" i="84"/>
  <c r="F98" i="84" s="1"/>
  <c r="J99" i="5"/>
  <c r="AM99" i="5" s="1"/>
  <c r="Z33" i="5"/>
  <c r="H32" i="4"/>
  <c r="AA33" i="5" s="1"/>
  <c r="AS187" i="75"/>
  <c r="AU187" i="75" s="1"/>
  <c r="G188" i="5" s="1"/>
  <c r="AJ3" i="75"/>
  <c r="AL3" i="75" s="1"/>
  <c r="AL110" i="75"/>
  <c r="E15" i="75"/>
  <c r="AQ183" i="75"/>
  <c r="E184" i="5" s="1"/>
  <c r="X124" i="75"/>
  <c r="AO124" i="75" s="1"/>
  <c r="AL92" i="75"/>
  <c r="X66" i="75"/>
  <c r="AO66" i="75" s="1"/>
  <c r="C67" i="5" s="1"/>
  <c r="AS147" i="75"/>
  <c r="AU147" i="75" s="1"/>
  <c r="G148" i="5" s="1"/>
  <c r="AI133" i="75"/>
  <c r="X122" i="75"/>
  <c r="AO122" i="75" s="1"/>
  <c r="C123" i="5" s="1"/>
  <c r="AI77" i="75"/>
  <c r="X185" i="75"/>
  <c r="X9" i="75"/>
  <c r="X87" i="75"/>
  <c r="AO87" i="75" s="1"/>
  <c r="AL44" i="75"/>
  <c r="J60" i="5"/>
  <c r="AM60" i="5" s="1"/>
  <c r="J138" i="5"/>
  <c r="AM138" i="5" s="1"/>
  <c r="Z20" i="5"/>
  <c r="H131" i="4"/>
  <c r="AA132" i="5" s="1"/>
  <c r="C128" i="84"/>
  <c r="F128" i="84" s="1"/>
  <c r="J124" i="5"/>
  <c r="AM124" i="5" s="1"/>
  <c r="C81" i="84"/>
  <c r="F81" i="84" s="1"/>
  <c r="BC80" i="75"/>
  <c r="K81" i="5" s="1"/>
  <c r="J81" i="5"/>
  <c r="AM81" i="5" s="1"/>
  <c r="X134" i="75"/>
  <c r="AO134" i="75" s="1"/>
  <c r="AS22" i="75"/>
  <c r="AU22" i="75" s="1"/>
  <c r="G23" i="5" s="1"/>
  <c r="AC77" i="75"/>
  <c r="AE77" i="75" s="1"/>
  <c r="AR77" i="75" s="1"/>
  <c r="AS160" i="75"/>
  <c r="AU160" i="75" s="1"/>
  <c r="G161" i="5" s="1"/>
  <c r="X182" i="75"/>
  <c r="AO182" i="75" s="1"/>
  <c r="C183" i="5" s="1"/>
  <c r="AL11" i="75"/>
  <c r="J17" i="5"/>
  <c r="AM17" i="5" s="1"/>
  <c r="BC137" i="75"/>
  <c r="K138" i="5" s="1"/>
  <c r="H42" i="4"/>
  <c r="AA43" i="5" s="1"/>
  <c r="Z58" i="5"/>
  <c r="H57" i="4"/>
  <c r="AA58" i="5" s="1"/>
  <c r="AO93" i="75"/>
  <c r="C94" i="5" s="1"/>
  <c r="AL102" i="75"/>
  <c r="X168" i="75"/>
  <c r="AO168" i="75" s="1"/>
  <c r="C169" i="5" s="1"/>
  <c r="AQ82" i="75"/>
  <c r="E83" i="5" s="1"/>
  <c r="AQ116" i="75"/>
  <c r="E117" i="5" s="1"/>
  <c r="X114" i="75"/>
  <c r="AO114" i="75" s="1"/>
  <c r="C115" i="5" s="1"/>
  <c r="AI42" i="75"/>
  <c r="AH3" i="75"/>
  <c r="J145" i="5"/>
  <c r="AM145" i="5" s="1"/>
  <c r="H185" i="4"/>
  <c r="AA186" i="5" s="1"/>
  <c r="X37" i="4"/>
  <c r="AE38" i="5" s="1"/>
  <c r="X64" i="4"/>
  <c r="AE65" i="5" s="1"/>
  <c r="AF65" i="5" s="1"/>
  <c r="J101" i="5"/>
  <c r="AM101" i="5" s="1"/>
  <c r="Z106" i="5"/>
  <c r="AJ124" i="3"/>
  <c r="Z45" i="5"/>
  <c r="H44" i="4"/>
  <c r="AA45" i="5" s="1"/>
  <c r="L7" i="75"/>
  <c r="AR7" i="75" s="1"/>
  <c r="F8" i="5" s="1"/>
  <c r="S61" i="3"/>
  <c r="Q62" i="5" s="1"/>
  <c r="S97" i="3"/>
  <c r="Q98" i="5" s="1"/>
  <c r="H124" i="4"/>
  <c r="AA125" i="5" s="1"/>
  <c r="W164" i="4"/>
  <c r="AD165" i="5" s="1"/>
  <c r="X15" i="4"/>
  <c r="AE16" i="5" s="1"/>
  <c r="S75" i="3"/>
  <c r="Q76" i="5" s="1"/>
  <c r="M131" i="4"/>
  <c r="AB132" i="5" s="1"/>
  <c r="M117" i="4"/>
  <c r="W51" i="4"/>
  <c r="AD52" i="5" s="1"/>
  <c r="M28" i="4"/>
  <c r="AB29" i="5" s="1"/>
  <c r="M6" i="4"/>
  <c r="AB7" i="5" s="1"/>
  <c r="W192" i="4"/>
  <c r="G192" i="4"/>
  <c r="H192" i="4" s="1"/>
  <c r="AA193" i="5" s="1"/>
  <c r="W188" i="4"/>
  <c r="X188" i="4" s="1"/>
  <c r="AE189" i="5" s="1"/>
  <c r="W174" i="4"/>
  <c r="AD175" i="5" s="1"/>
  <c r="W171" i="4"/>
  <c r="AD172" i="5" s="1"/>
  <c r="M168" i="4"/>
  <c r="AB169" i="5" s="1"/>
  <c r="R158" i="4"/>
  <c r="W140" i="4"/>
  <c r="AD141" i="5" s="1"/>
  <c r="W112" i="4"/>
  <c r="W104" i="4"/>
  <c r="W102" i="4"/>
  <c r="G86" i="4"/>
  <c r="M74" i="4"/>
  <c r="X74" i="4" s="1"/>
  <c r="AE75" i="5" s="1"/>
  <c r="W58" i="4"/>
  <c r="AD59" i="5" s="1"/>
  <c r="G49" i="4"/>
  <c r="M29" i="4"/>
  <c r="AB30" i="5" s="1"/>
  <c r="M7" i="4"/>
  <c r="AB8" i="5" s="1"/>
  <c r="M172" i="3"/>
  <c r="O173" i="5" s="1"/>
  <c r="H168" i="3"/>
  <c r="N169" i="5" s="1"/>
  <c r="M166" i="3"/>
  <c r="O167" i="5" s="1"/>
  <c r="H153" i="3"/>
  <c r="N154" i="5" s="1"/>
  <c r="M137" i="3"/>
  <c r="O138" i="5" s="1"/>
  <c r="M131" i="3"/>
  <c r="O132" i="5" s="1"/>
  <c r="W127" i="3"/>
  <c r="H125" i="3"/>
  <c r="N126" i="5" s="1"/>
  <c r="M123" i="3"/>
  <c r="M72" i="3"/>
  <c r="O73" i="5" s="1"/>
  <c r="H67" i="3"/>
  <c r="N68" i="5" s="1"/>
  <c r="H66" i="3"/>
  <c r="N67" i="5" s="1"/>
  <c r="M65" i="3"/>
  <c r="O66" i="5" s="1"/>
  <c r="M59" i="3"/>
  <c r="O60" i="5" s="1"/>
  <c r="M45" i="3"/>
  <c r="O46" i="5" s="1"/>
  <c r="H25" i="3"/>
  <c r="N26" i="5" s="1"/>
  <c r="R176" i="4"/>
  <c r="M173" i="4"/>
  <c r="AB174" i="5" s="1"/>
  <c r="M169" i="4"/>
  <c r="AB170" i="5" s="1"/>
  <c r="W160" i="4"/>
  <c r="AD161" i="5" s="1"/>
  <c r="R156" i="4"/>
  <c r="M150" i="4"/>
  <c r="W149" i="4"/>
  <c r="W138" i="4"/>
  <c r="AD139" i="5" s="1"/>
  <c r="W120" i="4"/>
  <c r="M118" i="4"/>
  <c r="W70" i="4"/>
  <c r="W55" i="4"/>
  <c r="AD56" i="5" s="1"/>
  <c r="W38" i="4"/>
  <c r="M30" i="4"/>
  <c r="M8" i="4"/>
  <c r="AB9" i="5" s="1"/>
  <c r="M177" i="3"/>
  <c r="O178" i="5" s="1"/>
  <c r="M170" i="3"/>
  <c r="O171" i="5" s="1"/>
  <c r="E168" i="3"/>
  <c r="M169" i="5" s="1"/>
  <c r="H166" i="3"/>
  <c r="N167" i="5" s="1"/>
  <c r="M165" i="3"/>
  <c r="O166" i="5" s="1"/>
  <c r="M157" i="3"/>
  <c r="O158" i="5" s="1"/>
  <c r="H152" i="3"/>
  <c r="N153" i="5" s="1"/>
  <c r="M150" i="3"/>
  <c r="O151" i="5" s="1"/>
  <c r="M129" i="3"/>
  <c r="O130" i="5" s="1"/>
  <c r="E125" i="3"/>
  <c r="M126" i="5" s="1"/>
  <c r="M108" i="3"/>
  <c r="O109" i="5" s="1"/>
  <c r="E104" i="3"/>
  <c r="E97" i="3"/>
  <c r="M98" i="5" s="1"/>
  <c r="M71" i="3"/>
  <c r="O72" i="5" s="1"/>
  <c r="E67" i="3"/>
  <c r="H65" i="3"/>
  <c r="N66" i="5" s="1"/>
  <c r="M64" i="3"/>
  <c r="O65" i="5" s="1"/>
  <c r="M57" i="3"/>
  <c r="O58" i="5" s="1"/>
  <c r="W54" i="3"/>
  <c r="R55" i="5" s="1"/>
  <c r="BB156" i="75"/>
  <c r="BB78" i="75"/>
  <c r="C77" i="84" s="1"/>
  <c r="F77" i="84" s="1"/>
  <c r="BB74" i="75"/>
  <c r="W186" i="4"/>
  <c r="AD187" i="5" s="1"/>
  <c r="W182" i="4"/>
  <c r="W181" i="4"/>
  <c r="W180" i="4"/>
  <c r="G163" i="4"/>
  <c r="Z164" i="5" s="1"/>
  <c r="G134" i="4"/>
  <c r="M129" i="4"/>
  <c r="AB130" i="5" s="1"/>
  <c r="W117" i="4"/>
  <c r="AD118" i="5" s="1"/>
  <c r="W109" i="4"/>
  <c r="AD110" i="5" s="1"/>
  <c r="W105" i="4"/>
  <c r="AD106" i="5" s="1"/>
  <c r="M97" i="4"/>
  <c r="AB98" i="5" s="1"/>
  <c r="M57" i="4"/>
  <c r="AB58" i="5" s="1"/>
  <c r="G25" i="4"/>
  <c r="H25" i="4" s="1"/>
  <c r="AA26" i="5" s="1"/>
  <c r="AF26" i="5" s="1"/>
  <c r="G21" i="4"/>
  <c r="M9" i="4"/>
  <c r="AB10" i="5" s="1"/>
  <c r="M188" i="3"/>
  <c r="O189" i="5" s="1"/>
  <c r="M156" i="3"/>
  <c r="O157" i="5" s="1"/>
  <c r="E153" i="3"/>
  <c r="M154" i="5" s="1"/>
  <c r="M149" i="3"/>
  <c r="O150" i="5" s="1"/>
  <c r="M142" i="3"/>
  <c r="O143" i="5" s="1"/>
  <c r="W138" i="3"/>
  <c r="R139" i="5" s="1"/>
  <c r="E138" i="3"/>
  <c r="M139" i="5" s="1"/>
  <c r="M85" i="3"/>
  <c r="O86" i="5" s="1"/>
  <c r="M77" i="3"/>
  <c r="O78" i="5" s="1"/>
  <c r="M70" i="3"/>
  <c r="O71" i="5" s="1"/>
  <c r="E52" i="3"/>
  <c r="M53" i="5" s="1"/>
  <c r="BB163" i="75"/>
  <c r="W190" i="4"/>
  <c r="G190" i="4"/>
  <c r="Z191" i="5" s="1"/>
  <c r="R177" i="4"/>
  <c r="G175" i="4"/>
  <c r="H175" i="4" s="1"/>
  <c r="AA176" i="5" s="1"/>
  <c r="W155" i="4"/>
  <c r="AD156" i="5" s="1"/>
  <c r="W145" i="4"/>
  <c r="AD146" i="5" s="1"/>
  <c r="W121" i="4"/>
  <c r="AD122" i="5" s="1"/>
  <c r="M115" i="4"/>
  <c r="AB116" i="5" s="1"/>
  <c r="W88" i="4"/>
  <c r="W75" i="4"/>
  <c r="AD76" i="5" s="1"/>
  <c r="W39" i="4"/>
  <c r="AD40" i="5" s="1"/>
  <c r="G26" i="4"/>
  <c r="H26" i="4" s="1"/>
  <c r="AA27" i="5" s="1"/>
  <c r="G4" i="4"/>
  <c r="H128" i="3"/>
  <c r="N129" i="5" s="1"/>
  <c r="H100" i="3"/>
  <c r="N101" i="5" s="1"/>
  <c r="W95" i="3"/>
  <c r="W80" i="3"/>
  <c r="E79" i="3"/>
  <c r="BB177" i="75"/>
  <c r="M93" i="4"/>
  <c r="AB94" i="5" s="1"/>
  <c r="M32" i="4"/>
  <c r="AB33" i="5" s="1"/>
  <c r="W191" i="4"/>
  <c r="X191" i="4" s="1"/>
  <c r="AE192" i="5" s="1"/>
  <c r="W187" i="4"/>
  <c r="AD188" i="5" s="1"/>
  <c r="R178" i="4"/>
  <c r="AC179" i="5" s="1"/>
  <c r="W173" i="4"/>
  <c r="AD174" i="5" s="1"/>
  <c r="W162" i="4"/>
  <c r="AD163" i="5" s="1"/>
  <c r="R160" i="4"/>
  <c r="AC161" i="5" s="1"/>
  <c r="M159" i="4"/>
  <c r="AB160" i="5" s="1"/>
  <c r="W146" i="4"/>
  <c r="X146" i="4" s="1"/>
  <c r="AE147" i="5" s="1"/>
  <c r="W143" i="4"/>
  <c r="AD144" i="5" s="1"/>
  <c r="W132" i="4"/>
  <c r="AD133" i="5" s="1"/>
  <c r="M116" i="4"/>
  <c r="AB117" i="5" s="1"/>
  <c r="W40" i="4"/>
  <c r="M186" i="3"/>
  <c r="O187" i="5" s="1"/>
  <c r="H182" i="3"/>
  <c r="N183" i="5" s="1"/>
  <c r="H181" i="3"/>
  <c r="N182" i="5" s="1"/>
  <c r="M180" i="3"/>
  <c r="O181" i="5" s="1"/>
  <c r="E177" i="3"/>
  <c r="M161" i="3"/>
  <c r="O162" i="5" s="1"/>
  <c r="M146" i="3"/>
  <c r="O147" i="5" s="1"/>
  <c r="M90" i="3"/>
  <c r="O91" i="5" s="1"/>
  <c r="H83" i="3"/>
  <c r="N84" i="5" s="1"/>
  <c r="M74" i="3"/>
  <c r="O75" i="5" s="1"/>
  <c r="H49" i="3"/>
  <c r="N50" i="5" s="1"/>
  <c r="M47" i="3"/>
  <c r="O48" i="5" s="1"/>
  <c r="M34" i="3"/>
  <c r="O35" i="5" s="1"/>
  <c r="M26" i="3"/>
  <c r="O27" i="5" s="1"/>
  <c r="BB187" i="75"/>
  <c r="BB181" i="75"/>
  <c r="BC181" i="75" s="1"/>
  <c r="K182" i="5" s="1"/>
  <c r="BB179" i="75"/>
  <c r="BC179" i="75" s="1"/>
  <c r="K180" i="5" s="1"/>
  <c r="BB36" i="75"/>
  <c r="C32" i="84" s="1"/>
  <c r="F32" i="84" s="1"/>
  <c r="F150" i="5"/>
  <c r="AV149" i="75"/>
  <c r="H150" i="5" s="1"/>
  <c r="AV99" i="75"/>
  <c r="H100" i="5" s="1"/>
  <c r="AV61" i="75"/>
  <c r="H62" i="5" s="1"/>
  <c r="C34" i="5"/>
  <c r="D141" i="5"/>
  <c r="AV140" i="75"/>
  <c r="H141" i="5" s="1"/>
  <c r="F165" i="5"/>
  <c r="AV164" i="75"/>
  <c r="H165" i="5" s="1"/>
  <c r="AV88" i="75"/>
  <c r="H89" i="5" s="1"/>
  <c r="F89" i="5"/>
  <c r="F186" i="5"/>
  <c r="F28" i="5"/>
  <c r="AV27" i="75"/>
  <c r="H28" i="5" s="1"/>
  <c r="L28" i="5" s="1"/>
  <c r="F115" i="5"/>
  <c r="C65" i="5"/>
  <c r="F168" i="5"/>
  <c r="C95" i="5"/>
  <c r="F45" i="5"/>
  <c r="F118" i="5"/>
  <c r="AV117" i="75"/>
  <c r="H118" i="5" s="1"/>
  <c r="F87" i="5"/>
  <c r="AV86" i="75"/>
  <c r="H87" i="5" s="1"/>
  <c r="F32" i="5"/>
  <c r="AV31" i="75"/>
  <c r="H32" i="5" s="1"/>
  <c r="F9" i="5"/>
  <c r="D126" i="5"/>
  <c r="D172" i="5"/>
  <c r="F14" i="5"/>
  <c r="F111" i="5"/>
  <c r="AV110" i="75"/>
  <c r="H111" i="5" s="1"/>
  <c r="C113" i="5"/>
  <c r="C155" i="5"/>
  <c r="AV154" i="75"/>
  <c r="H155" i="5" s="1"/>
  <c r="L155" i="5" s="1"/>
  <c r="AV176" i="75"/>
  <c r="H177" i="5" s="1"/>
  <c r="D177" i="5"/>
  <c r="L82" i="5"/>
  <c r="C72" i="5"/>
  <c r="F137" i="5"/>
  <c r="AV52" i="75"/>
  <c r="H53" i="5" s="1"/>
  <c r="F53" i="5"/>
  <c r="F25" i="5"/>
  <c r="F57" i="5"/>
  <c r="AV56" i="75"/>
  <c r="H57" i="5" s="1"/>
  <c r="C156" i="5"/>
  <c r="AV155" i="75"/>
  <c r="H156" i="5" s="1"/>
  <c r="AV175" i="75"/>
  <c r="H176" i="5" s="1"/>
  <c r="C176" i="5"/>
  <c r="F136" i="5"/>
  <c r="AV135" i="75"/>
  <c r="H136" i="5" s="1"/>
  <c r="AV127" i="75"/>
  <c r="H128" i="5" s="1"/>
  <c r="C160" i="5"/>
  <c r="AV159" i="75"/>
  <c r="H160" i="5" s="1"/>
  <c r="F102" i="5"/>
  <c r="AV101" i="75"/>
  <c r="H102" i="5" s="1"/>
  <c r="L102" i="5" s="1"/>
  <c r="C68" i="5"/>
  <c r="AV67" i="75"/>
  <c r="H68" i="5" s="1"/>
  <c r="E75" i="5"/>
  <c r="AV74" i="75"/>
  <c r="H75" i="5" s="1"/>
  <c r="AV12" i="75"/>
  <c r="H13" i="5" s="1"/>
  <c r="C112" i="5"/>
  <c r="F86" i="5"/>
  <c r="C191" i="5"/>
  <c r="F58" i="5"/>
  <c r="AV57" i="75"/>
  <c r="H58" i="5" s="1"/>
  <c r="F163" i="5"/>
  <c r="F180" i="5"/>
  <c r="D43" i="5"/>
  <c r="C124" i="5"/>
  <c r="AV123" i="75"/>
  <c r="H124" i="5" s="1"/>
  <c r="C69" i="5"/>
  <c r="F6" i="5"/>
  <c r="AV5" i="75"/>
  <c r="H6" i="5" s="1"/>
  <c r="AV19" i="75"/>
  <c r="H20" i="5" s="1"/>
  <c r="C20" i="5"/>
  <c r="C4" i="5"/>
  <c r="F183" i="5"/>
  <c r="F166" i="5"/>
  <c r="F121" i="5"/>
  <c r="AV120" i="75"/>
  <c r="H121" i="5" s="1"/>
  <c r="C18" i="5"/>
  <c r="AV17" i="75"/>
  <c r="H18" i="5" s="1"/>
  <c r="C154" i="5"/>
  <c r="AV153" i="75"/>
  <c r="H154" i="5" s="1"/>
  <c r="F167" i="5"/>
  <c r="AV166" i="75"/>
  <c r="H167" i="5" s="1"/>
  <c r="F5" i="5"/>
  <c r="AV4" i="75"/>
  <c r="H5" i="5" s="1"/>
  <c r="C97" i="5"/>
  <c r="AV96" i="75"/>
  <c r="H97" i="5" s="1"/>
  <c r="F173" i="5"/>
  <c r="AV172" i="75"/>
  <c r="H173" i="5" s="1"/>
  <c r="D190" i="5"/>
  <c r="AV189" i="75"/>
  <c r="H190" i="5" s="1"/>
  <c r="C148" i="5"/>
  <c r="F64" i="5"/>
  <c r="F73" i="5"/>
  <c r="C24" i="5"/>
  <c r="F189" i="5"/>
  <c r="AV188" i="75"/>
  <c r="H189" i="5" s="1"/>
  <c r="C47" i="5"/>
  <c r="C61" i="5"/>
  <c r="AV60" i="75"/>
  <c r="H61" i="5" s="1"/>
  <c r="C92" i="5"/>
  <c r="AV91" i="75"/>
  <c r="H92" i="5" s="1"/>
  <c r="F77" i="5"/>
  <c r="C81" i="5"/>
  <c r="C133" i="5"/>
  <c r="C117" i="5"/>
  <c r="C116" i="5"/>
  <c r="F127" i="5"/>
  <c r="BC152" i="75"/>
  <c r="K153" i="5" s="1"/>
  <c r="AV49" i="75"/>
  <c r="H50" i="5" s="1"/>
  <c r="BC165" i="75"/>
  <c r="K166" i="5" s="1"/>
  <c r="AV163" i="75"/>
  <c r="H164" i="5" s="1"/>
  <c r="AV48" i="75"/>
  <c r="H49" i="5" s="1"/>
  <c r="X133" i="75"/>
  <c r="AO133" i="75" s="1"/>
  <c r="AH133" i="75"/>
  <c r="AJ30" i="75"/>
  <c r="AL30" i="75" s="1"/>
  <c r="AC30" i="75"/>
  <c r="AE30" i="75" s="1"/>
  <c r="AR30" i="75" s="1"/>
  <c r="AL175" i="75"/>
  <c r="AH155" i="75"/>
  <c r="AS44" i="75"/>
  <c r="AU44" i="75" s="1"/>
  <c r="G45" i="5" s="1"/>
  <c r="AC14" i="75"/>
  <c r="AE14" i="75" s="1"/>
  <c r="AR14" i="75" s="1"/>
  <c r="AK14" i="75"/>
  <c r="AL14" i="75" s="1"/>
  <c r="X22" i="75"/>
  <c r="AO22" i="75" s="1"/>
  <c r="AI22" i="75"/>
  <c r="AC93" i="75"/>
  <c r="AE93" i="75" s="1"/>
  <c r="AR93" i="75" s="1"/>
  <c r="F94" i="5" s="1"/>
  <c r="AJ145" i="75"/>
  <c r="AL145" i="75" s="1"/>
  <c r="AC28" i="75"/>
  <c r="AE28" i="75" s="1"/>
  <c r="AR28" i="75" s="1"/>
  <c r="AS42" i="75"/>
  <c r="AU42" i="75" s="1"/>
  <c r="G43" i="5" s="1"/>
  <c r="AS105" i="75"/>
  <c r="AU105" i="75" s="1"/>
  <c r="G106" i="5" s="1"/>
  <c r="AK64" i="75"/>
  <c r="AL64" i="75" s="1"/>
  <c r="AC64" i="75"/>
  <c r="AE64" i="75" s="1"/>
  <c r="AR64" i="75" s="1"/>
  <c r="F65" i="5" s="1"/>
  <c r="AI122" i="75"/>
  <c r="AS182" i="75"/>
  <c r="AU182" i="75" s="1"/>
  <c r="G183" i="5" s="1"/>
  <c r="AS30" i="75"/>
  <c r="AU30" i="75" s="1"/>
  <c r="G31" i="5" s="1"/>
  <c r="X15" i="75"/>
  <c r="X65" i="75"/>
  <c r="AO65" i="75" s="1"/>
  <c r="AL54" i="75"/>
  <c r="U32" i="5"/>
  <c r="AI3" i="3"/>
  <c r="U4" i="5" s="1"/>
  <c r="AC40" i="75"/>
  <c r="AE40" i="75" s="1"/>
  <c r="AR40" i="75" s="1"/>
  <c r="X55" i="75"/>
  <c r="AO55" i="75" s="1"/>
  <c r="AJ48" i="3"/>
  <c r="V49" i="5" s="1"/>
  <c r="L81" i="5"/>
  <c r="W3" i="3"/>
  <c r="S113" i="3"/>
  <c r="Q114" i="5" s="1"/>
  <c r="S159" i="3"/>
  <c r="Q160" i="5" s="1"/>
  <c r="AB62" i="5"/>
  <c r="AB81" i="5"/>
  <c r="X78" i="4"/>
  <c r="AE79" i="5" s="1"/>
  <c r="M171" i="4"/>
  <c r="AB172" i="5" s="1"/>
  <c r="W170" i="4"/>
  <c r="X170" i="4" s="1"/>
  <c r="AE171" i="5" s="1"/>
  <c r="AF171" i="5" s="1"/>
  <c r="W150" i="4"/>
  <c r="AD151" i="5" s="1"/>
  <c r="S147" i="3"/>
  <c r="S125" i="3"/>
  <c r="Q126" i="5" s="1"/>
  <c r="M147" i="4"/>
  <c r="AB148" i="5" s="1"/>
  <c r="M130" i="4"/>
  <c r="G191" i="4"/>
  <c r="Z192" i="5" s="1"/>
  <c r="M152" i="4"/>
  <c r="AB153" i="5" s="1"/>
  <c r="M148" i="4"/>
  <c r="AB149" i="5" s="1"/>
  <c r="W147" i="4"/>
  <c r="AD148" i="5" s="1"/>
  <c r="M172" i="4"/>
  <c r="G165" i="4"/>
  <c r="H165" i="4" s="1"/>
  <c r="AA166" i="5" s="1"/>
  <c r="R164" i="4"/>
  <c r="AC165" i="5" s="1"/>
  <c r="M149" i="4"/>
  <c r="AB150" i="5" s="1"/>
  <c r="W148" i="4"/>
  <c r="AD149" i="5" s="1"/>
  <c r="G187" i="4"/>
  <c r="W193" i="4"/>
  <c r="AD194" i="5" s="1"/>
  <c r="G188" i="4"/>
  <c r="Z189" i="5" s="1"/>
  <c r="W168" i="4"/>
  <c r="W167" i="4"/>
  <c r="G189" i="4"/>
  <c r="Z190" i="5" s="1"/>
  <c r="W172" i="4"/>
  <c r="AD173" i="5" s="1"/>
  <c r="M170" i="4"/>
  <c r="AB171" i="5" s="1"/>
  <c r="W169" i="4"/>
  <c r="AD170" i="5" s="1"/>
  <c r="M151" i="4"/>
  <c r="AB152" i="5" s="1"/>
  <c r="M132" i="4"/>
  <c r="AB133" i="5" s="1"/>
  <c r="G111" i="4"/>
  <c r="G88" i="4"/>
  <c r="M76" i="4"/>
  <c r="AB77" i="5" s="1"/>
  <c r="G70" i="4"/>
  <c r="Z71" i="5" s="1"/>
  <c r="M56" i="4"/>
  <c r="AB57" i="5" s="1"/>
  <c r="W129" i="4"/>
  <c r="W128" i="4"/>
  <c r="X128" i="4" s="1"/>
  <c r="AE129" i="5" s="1"/>
  <c r="AF129" i="5" s="1"/>
  <c r="W116" i="4"/>
  <c r="W115" i="4"/>
  <c r="AD116" i="5" s="1"/>
  <c r="W114" i="4"/>
  <c r="W113" i="4"/>
  <c r="G51" i="4"/>
  <c r="Z52" i="5" s="1"/>
  <c r="M31" i="4"/>
  <c r="AB32" i="5" s="1"/>
  <c r="G146" i="4"/>
  <c r="G145" i="4"/>
  <c r="Z146" i="5" s="1"/>
  <c r="G144" i="4"/>
  <c r="H144" i="4" s="1"/>
  <c r="AA145" i="5" s="1"/>
  <c r="G128" i="4"/>
  <c r="G127" i="4"/>
  <c r="Z128" i="5" s="1"/>
  <c r="G126" i="4"/>
  <c r="Z127" i="5" s="1"/>
  <c r="G125" i="4"/>
  <c r="G113" i="4"/>
  <c r="H113" i="4" s="1"/>
  <c r="AA114" i="5" s="1"/>
  <c r="M94" i="4"/>
  <c r="AB95" i="5" s="1"/>
  <c r="W93" i="4"/>
  <c r="AD94" i="5" s="1"/>
  <c r="M90" i="4"/>
  <c r="AB91" i="5" s="1"/>
  <c r="W89" i="4"/>
  <c r="G89" i="4"/>
  <c r="M72" i="4"/>
  <c r="AB73" i="5" s="1"/>
  <c r="G71" i="4"/>
  <c r="H71" i="4" s="1"/>
  <c r="AA72" i="5" s="1"/>
  <c r="G52" i="4"/>
  <c r="H52" i="4" s="1"/>
  <c r="AA53" i="5" s="1"/>
  <c r="S163" i="3"/>
  <c r="Q164" i="5" s="1"/>
  <c r="M95" i="4"/>
  <c r="AB96" i="5" s="1"/>
  <c r="M33" i="4"/>
  <c r="M96" i="4"/>
  <c r="W94" i="4"/>
  <c r="M91" i="4"/>
  <c r="AB92" i="5" s="1"/>
  <c r="W90" i="4"/>
  <c r="AD91" i="5" s="1"/>
  <c r="W87" i="4"/>
  <c r="AD88" i="5" s="1"/>
  <c r="M73" i="4"/>
  <c r="AB74" i="5" s="1"/>
  <c r="W72" i="4"/>
  <c r="AD73" i="5" s="1"/>
  <c r="G67" i="4"/>
  <c r="Z68" i="5" s="1"/>
  <c r="G46" i="4"/>
  <c r="G45" i="4"/>
  <c r="H45" i="4" s="1"/>
  <c r="AA46" i="5" s="1"/>
  <c r="M34" i="4"/>
  <c r="AB35" i="5" s="1"/>
  <c r="W111" i="4"/>
  <c r="X111" i="4" s="1"/>
  <c r="AE112" i="5" s="1"/>
  <c r="M92" i="4"/>
  <c r="AB93" i="5" s="1"/>
  <c r="W91" i="4"/>
  <c r="M75" i="4"/>
  <c r="AB76" i="5" s="1"/>
  <c r="W73" i="4"/>
  <c r="AD74" i="5" s="1"/>
  <c r="G69" i="4"/>
  <c r="M55" i="4"/>
  <c r="AB56" i="5" s="1"/>
  <c r="W54" i="4"/>
  <c r="G54" i="4"/>
  <c r="G48" i="4"/>
  <c r="H48" i="4" s="1"/>
  <c r="AA49" i="5" s="1"/>
  <c r="AF49" i="5" s="1"/>
  <c r="M36" i="4"/>
  <c r="X36" i="4" s="1"/>
  <c r="AE37" i="5" s="1"/>
  <c r="AF37" i="5" s="1"/>
  <c r="H193" i="3"/>
  <c r="N194" i="5" s="1"/>
  <c r="H188" i="3"/>
  <c r="N189" i="5" s="1"/>
  <c r="M187" i="3"/>
  <c r="O188" i="5" s="1"/>
  <c r="M181" i="3"/>
  <c r="AJ176" i="3"/>
  <c r="V177" i="5" s="1"/>
  <c r="M176" i="3"/>
  <c r="H172" i="3"/>
  <c r="N173" i="5" s="1"/>
  <c r="H161" i="3"/>
  <c r="N162" i="5" s="1"/>
  <c r="H156" i="3"/>
  <c r="N157" i="5" s="1"/>
  <c r="H136" i="3"/>
  <c r="N137" i="5" s="1"/>
  <c r="M135" i="3"/>
  <c r="O136" i="5" s="1"/>
  <c r="M130" i="3"/>
  <c r="O131" i="5" s="1"/>
  <c r="H123" i="3"/>
  <c r="N124" i="5" s="1"/>
  <c r="M122" i="3"/>
  <c r="O123" i="5" s="1"/>
  <c r="M115" i="3"/>
  <c r="O116" i="5" s="1"/>
  <c r="M102" i="3"/>
  <c r="O103" i="5" s="1"/>
  <c r="H93" i="3"/>
  <c r="N94" i="5" s="1"/>
  <c r="M91" i="3"/>
  <c r="H87" i="3"/>
  <c r="N88" i="5" s="1"/>
  <c r="E82" i="3"/>
  <c r="M78" i="3"/>
  <c r="O79" i="5" s="1"/>
  <c r="H60" i="3"/>
  <c r="N61" i="5" s="1"/>
  <c r="M58" i="3"/>
  <c r="O59" i="5" s="1"/>
  <c r="M52" i="3"/>
  <c r="O53" i="5" s="1"/>
  <c r="H47" i="3"/>
  <c r="N48" i="5" s="1"/>
  <c r="M46" i="3"/>
  <c r="O47" i="5" s="1"/>
  <c r="M40" i="3"/>
  <c r="O41" i="5" s="1"/>
  <c r="W37" i="3"/>
  <c r="M28" i="3"/>
  <c r="O29" i="5" s="1"/>
  <c r="W24" i="3"/>
  <c r="M21" i="3"/>
  <c r="O22" i="5" s="1"/>
  <c r="M14" i="3"/>
  <c r="O15" i="5" s="1"/>
  <c r="BB145" i="75"/>
  <c r="BC145" i="75" s="1"/>
  <c r="K146" i="5" s="1"/>
  <c r="N116" i="3"/>
  <c r="P117" i="5" s="1"/>
  <c r="H102" i="3"/>
  <c r="N103" i="5" s="1"/>
  <c r="H97" i="3"/>
  <c r="N98" i="5" s="1"/>
  <c r="W67" i="3"/>
  <c r="R68" i="5" s="1"/>
  <c r="H58" i="3"/>
  <c r="N59" i="5" s="1"/>
  <c r="E15" i="3"/>
  <c r="M16" i="5" s="1"/>
  <c r="H14" i="3"/>
  <c r="N15" i="5" s="1"/>
  <c r="BB60" i="75"/>
  <c r="J61" i="5" s="1"/>
  <c r="AM61" i="5" s="1"/>
  <c r="W28" i="4"/>
  <c r="X28" i="4" s="1"/>
  <c r="AE29" i="5" s="1"/>
  <c r="W27" i="4"/>
  <c r="W26" i="4"/>
  <c r="W6" i="4"/>
  <c r="AD7" i="5" s="1"/>
  <c r="W5" i="4"/>
  <c r="AD6" i="5" s="1"/>
  <c r="W4" i="4"/>
  <c r="M185" i="3"/>
  <c r="O186" i="5" s="1"/>
  <c r="H176" i="3"/>
  <c r="N177" i="5" s="1"/>
  <c r="M175" i="3"/>
  <c r="O176" i="5" s="1"/>
  <c r="M164" i="3"/>
  <c r="O165" i="5" s="1"/>
  <c r="M147" i="3"/>
  <c r="O148" i="5" s="1"/>
  <c r="H143" i="3"/>
  <c r="N144" i="5" s="1"/>
  <c r="H142" i="3"/>
  <c r="N143" i="5" s="1"/>
  <c r="M141" i="3"/>
  <c r="O142" i="5" s="1"/>
  <c r="M134" i="3"/>
  <c r="O135" i="5" s="1"/>
  <c r="H130" i="3"/>
  <c r="N131" i="5" s="1"/>
  <c r="M121" i="3"/>
  <c r="O122" i="5" s="1"/>
  <c r="BA130" i="83"/>
  <c r="BB130" i="83" s="1"/>
  <c r="BA79" i="83"/>
  <c r="BA71" i="83"/>
  <c r="B72" i="84" s="1"/>
  <c r="E72" i="84" s="1"/>
  <c r="BA40" i="83"/>
  <c r="BA32" i="83"/>
  <c r="AK34" i="5" s="1"/>
  <c r="AL34" i="5" s="1"/>
  <c r="AY191" i="75"/>
  <c r="I192" i="5" s="1"/>
  <c r="AY183" i="75"/>
  <c r="I184" i="5" s="1"/>
  <c r="AY175" i="75"/>
  <c r="I176" i="5" s="1"/>
  <c r="AY135" i="75"/>
  <c r="I136" i="5" s="1"/>
  <c r="AY127" i="75"/>
  <c r="I128" i="5" s="1"/>
  <c r="AY119" i="75"/>
  <c r="I120" i="5" s="1"/>
  <c r="AY103" i="75"/>
  <c r="I104" i="5" s="1"/>
  <c r="AY39" i="75"/>
  <c r="I40" i="5" s="1"/>
  <c r="AY31" i="75"/>
  <c r="I32" i="5" s="1"/>
  <c r="AY15" i="75"/>
  <c r="I16" i="5" s="1"/>
  <c r="AJ169" i="3"/>
  <c r="V170" i="5" s="1"/>
  <c r="H164" i="3"/>
  <c r="N165" i="5" s="1"/>
  <c r="AJ153" i="3"/>
  <c r="V154" i="5" s="1"/>
  <c r="AJ146" i="3"/>
  <c r="V147" i="5" s="1"/>
  <c r="M127" i="3"/>
  <c r="M113" i="3"/>
  <c r="O114" i="5" s="1"/>
  <c r="H108" i="3"/>
  <c r="N109" i="5" s="1"/>
  <c r="M107" i="3"/>
  <c r="O108" i="5" s="1"/>
  <c r="M100" i="3"/>
  <c r="O101" i="5" s="1"/>
  <c r="H96" i="3"/>
  <c r="N97" i="5" s="1"/>
  <c r="M95" i="3"/>
  <c r="O96" i="5" s="1"/>
  <c r="H90" i="3"/>
  <c r="N91" i="5" s="1"/>
  <c r="H84" i="3"/>
  <c r="N85" i="5" s="1"/>
  <c r="M83" i="3"/>
  <c r="O84" i="5" s="1"/>
  <c r="M75" i="3"/>
  <c r="O76" i="5" s="1"/>
  <c r="M69" i="3"/>
  <c r="O70" i="5" s="1"/>
  <c r="M56" i="3"/>
  <c r="O57" i="5" s="1"/>
  <c r="M44" i="3"/>
  <c r="O45" i="5" s="1"/>
  <c r="M38" i="3"/>
  <c r="O39" i="5" s="1"/>
  <c r="M25" i="3"/>
  <c r="O26" i="5" s="1"/>
  <c r="M18" i="3"/>
  <c r="O19" i="5" s="1"/>
  <c r="BB172" i="75"/>
  <c r="BB150" i="75"/>
  <c r="AJ163" i="3"/>
  <c r="V164" i="5" s="1"/>
  <c r="M152" i="3"/>
  <c r="O153" i="5" s="1"/>
  <c r="H147" i="3"/>
  <c r="N148" i="5" s="1"/>
  <c r="M145" i="3"/>
  <c r="O146" i="5" s="1"/>
  <c r="E143" i="3"/>
  <c r="M139" i="3"/>
  <c r="H121" i="3"/>
  <c r="N122" i="5" s="1"/>
  <c r="M119" i="3"/>
  <c r="O120" i="5" s="1"/>
  <c r="H70" i="3"/>
  <c r="N71" i="5" s="1"/>
  <c r="M62" i="3"/>
  <c r="O63" i="5" s="1"/>
  <c r="M43" i="3"/>
  <c r="O44" i="5" s="1"/>
  <c r="M32" i="3"/>
  <c r="O33" i="5" s="1"/>
  <c r="E28" i="3"/>
  <c r="M24" i="3"/>
  <c r="O25" i="5" s="1"/>
  <c r="W21" i="3"/>
  <c r="M17" i="3"/>
  <c r="O18" i="5" s="1"/>
  <c r="M11" i="3"/>
  <c r="O12" i="5" s="1"/>
  <c r="M5" i="3"/>
  <c r="O6" i="5" s="1"/>
  <c r="W191" i="3"/>
  <c r="M183" i="3"/>
  <c r="O184" i="5" s="1"/>
  <c r="M179" i="3"/>
  <c r="O180" i="5" s="1"/>
  <c r="E175" i="3"/>
  <c r="M173" i="3"/>
  <c r="O174" i="5" s="1"/>
  <c r="W170" i="3"/>
  <c r="AJ170" i="3" s="1"/>
  <c r="V171" i="5" s="1"/>
  <c r="M168" i="3"/>
  <c r="O169" i="5" s="1"/>
  <c r="W165" i="3"/>
  <c r="R166" i="5" s="1"/>
  <c r="M163" i="3"/>
  <c r="O164" i="5" s="1"/>
  <c r="H158" i="3"/>
  <c r="N159" i="5" s="1"/>
  <c r="W154" i="3"/>
  <c r="R155" i="5" s="1"/>
  <c r="M151" i="3"/>
  <c r="O152" i="5" s="1"/>
  <c r="M138" i="3"/>
  <c r="M132" i="3"/>
  <c r="O133" i="5" s="1"/>
  <c r="H126" i="3"/>
  <c r="N127" i="5" s="1"/>
  <c r="M118" i="3"/>
  <c r="O119" i="5" s="1"/>
  <c r="M111" i="3"/>
  <c r="O112" i="5" s="1"/>
  <c r="H107" i="3"/>
  <c r="N108" i="5" s="1"/>
  <c r="W101" i="3"/>
  <c r="R102" i="5" s="1"/>
  <c r="M99" i="3"/>
  <c r="O100" i="5" s="1"/>
  <c r="M81" i="3"/>
  <c r="O82" i="5" s="1"/>
  <c r="M73" i="3"/>
  <c r="O74" i="5" s="1"/>
  <c r="M67" i="3"/>
  <c r="O68" i="5" s="1"/>
  <c r="W64" i="3"/>
  <c r="M61" i="3"/>
  <c r="W57" i="3"/>
  <c r="AJ57" i="3" s="1"/>
  <c r="M55" i="3"/>
  <c r="O56" i="5" s="1"/>
  <c r="H44" i="3"/>
  <c r="N45" i="5" s="1"/>
  <c r="M42" i="3"/>
  <c r="O43" i="5" s="1"/>
  <c r="M37" i="3"/>
  <c r="O38" i="5" s="1"/>
  <c r="M31" i="3"/>
  <c r="O32" i="5" s="1"/>
  <c r="M23" i="3"/>
  <c r="O24" i="5" s="1"/>
  <c r="M16" i="3"/>
  <c r="O17" i="5" s="1"/>
  <c r="W13" i="3"/>
  <c r="R14" i="5" s="1"/>
  <c r="M10" i="3"/>
  <c r="O11" i="5" s="1"/>
  <c r="G101" i="4"/>
  <c r="Z102" i="5" s="1"/>
  <c r="G100" i="4"/>
  <c r="H100" i="4" s="1"/>
  <c r="AA101" i="5" s="1"/>
  <c r="AF101" i="5" s="1"/>
  <c r="G99" i="4"/>
  <c r="Z100" i="5" s="1"/>
  <c r="G77" i="4"/>
  <c r="Z78" i="5" s="1"/>
  <c r="G58" i="4"/>
  <c r="G38" i="4"/>
  <c r="H38" i="4" s="1"/>
  <c r="AA39" i="5" s="1"/>
  <c r="G11" i="4"/>
  <c r="H11" i="4" s="1"/>
  <c r="AA12" i="5" s="1"/>
  <c r="G10" i="4"/>
  <c r="Z11" i="5" s="1"/>
  <c r="AJ188" i="3"/>
  <c r="V189" i="5" s="1"/>
  <c r="AJ182" i="3"/>
  <c r="V183" i="5" s="1"/>
  <c r="H132" i="3"/>
  <c r="N133" i="5" s="1"/>
  <c r="E121" i="3"/>
  <c r="M122" i="5" s="1"/>
  <c r="M117" i="3"/>
  <c r="E113" i="3"/>
  <c r="E108" i="3"/>
  <c r="H105" i="3"/>
  <c r="N106" i="5" s="1"/>
  <c r="E100" i="3"/>
  <c r="M101" i="5" s="1"/>
  <c r="E96" i="3"/>
  <c r="M97" i="5" s="1"/>
  <c r="M93" i="3"/>
  <c r="O94" i="5" s="1"/>
  <c r="H81" i="3"/>
  <c r="N82" i="5" s="1"/>
  <c r="M80" i="3"/>
  <c r="O81" i="5" s="1"/>
  <c r="E76" i="3"/>
  <c r="M77" i="5" s="1"/>
  <c r="M66" i="3"/>
  <c r="O67" i="5" s="1"/>
  <c r="H62" i="3"/>
  <c r="N63" i="5" s="1"/>
  <c r="H61" i="3"/>
  <c r="N62" i="5" s="1"/>
  <c r="M60" i="3"/>
  <c r="O61" i="5" s="1"/>
  <c r="H55" i="3"/>
  <c r="N56" i="5" s="1"/>
  <c r="M54" i="3"/>
  <c r="O55" i="5" s="1"/>
  <c r="M48" i="3"/>
  <c r="O49" i="5" s="1"/>
  <c r="H42" i="3"/>
  <c r="N43" i="5" s="1"/>
  <c r="M36" i="3"/>
  <c r="W33" i="3"/>
  <c r="R34" i="5" s="1"/>
  <c r="M30" i="3"/>
  <c r="O31" i="5" s="1"/>
  <c r="H23" i="3"/>
  <c r="N24" i="5" s="1"/>
  <c r="M15" i="3"/>
  <c r="O16" i="5" s="1"/>
  <c r="BA159" i="82"/>
  <c r="BB159" i="82" s="1"/>
  <c r="D190" i="84" s="1"/>
  <c r="G190" i="84" s="1"/>
  <c r="BE152" i="82"/>
  <c r="BC146" i="82"/>
  <c r="BE136" i="82"/>
  <c r="BC135" i="82"/>
  <c r="BE104" i="82"/>
  <c r="BE103" i="82"/>
  <c r="BE98" i="82"/>
  <c r="BD96" i="82"/>
  <c r="BD87" i="82"/>
  <c r="BD79" i="82"/>
  <c r="BD58" i="82"/>
  <c r="BE39" i="82"/>
  <c r="BE34" i="82"/>
  <c r="BA31" i="82"/>
  <c r="BB31" i="82" s="1"/>
  <c r="BD24" i="82"/>
  <c r="BA23" i="82"/>
  <c r="BB23" i="82" s="1"/>
  <c r="AN24" i="5" s="1"/>
  <c r="BE15" i="82"/>
  <c r="BA7" i="82"/>
  <c r="BB7" i="82" s="1"/>
  <c r="BA107" i="82"/>
  <c r="BB107" i="82" s="1"/>
  <c r="BC51" i="82"/>
  <c r="BC155" i="82"/>
  <c r="BC54" i="82"/>
  <c r="BD86" i="82"/>
  <c r="BD150" i="82"/>
  <c r="BE182" i="82"/>
  <c r="BA141" i="82"/>
  <c r="BB141" i="82" s="1"/>
  <c r="D146" i="84" s="1"/>
  <c r="G146" i="84" s="1"/>
  <c r="BD132" i="82"/>
  <c r="BD117" i="82"/>
  <c r="BE116" i="82"/>
  <c r="BE93" i="82"/>
  <c r="BD84" i="82"/>
  <c r="BC77" i="82"/>
  <c r="BA69" i="82"/>
  <c r="BB69" i="82" s="1"/>
  <c r="D71" i="84" s="1"/>
  <c r="G71" i="84" s="1"/>
  <c r="BA61" i="82"/>
  <c r="BB61" i="82" s="1"/>
  <c r="BA53" i="82"/>
  <c r="BB53" i="82" s="1"/>
  <c r="BA37" i="82"/>
  <c r="BB37" i="82" s="1"/>
  <c r="AN38" i="5" s="1"/>
  <c r="BD12" i="82"/>
  <c r="BC73" i="82"/>
  <c r="BC156" i="82"/>
  <c r="BE153" i="82"/>
  <c r="BD148" i="82"/>
  <c r="BE145" i="82"/>
  <c r="BE139" i="82"/>
  <c r="BC124" i="82"/>
  <c r="BD113" i="82"/>
  <c r="BA100" i="82"/>
  <c r="BB100" i="82" s="1"/>
  <c r="BE97" i="82"/>
  <c r="BC92" i="82"/>
  <c r="BA84" i="82"/>
  <c r="BB84" i="82" s="1"/>
  <c r="D85" i="84" s="1"/>
  <c r="G85" i="84" s="1"/>
  <c r="BD52" i="82"/>
  <c r="BE49" i="82"/>
  <c r="BE41" i="82"/>
  <c r="BE28" i="82"/>
  <c r="BC19" i="82"/>
  <c r="BD17" i="82"/>
  <c r="BA12" i="82"/>
  <c r="BB12" i="82" s="1"/>
  <c r="BE11" i="82"/>
  <c r="BE9" i="82"/>
  <c r="BC4" i="82"/>
  <c r="BC35" i="82"/>
  <c r="BE187" i="82"/>
  <c r="BD22" i="82"/>
  <c r="BC94" i="82"/>
  <c r="BD158" i="82"/>
  <c r="BE59" i="82"/>
  <c r="BC30" i="82"/>
  <c r="BE27" i="82"/>
  <c r="BA35" i="82"/>
  <c r="BB35" i="82" s="1"/>
  <c r="AN36" i="5" s="1"/>
  <c r="BD99" i="82"/>
  <c r="BD94" i="82"/>
  <c r="BD137" i="82"/>
  <c r="BA43" i="82"/>
  <c r="BB43" i="82" s="1"/>
  <c r="BD43" i="82"/>
  <c r="BD38" i="82"/>
  <c r="BC43" i="82"/>
  <c r="BD107" i="82"/>
  <c r="BC38" i="82"/>
  <c r="BC78" i="82"/>
  <c r="BC110" i="82"/>
  <c r="BA38" i="82"/>
  <c r="BB38" i="82" s="1"/>
  <c r="BC139" i="82"/>
  <c r="BA123" i="82"/>
  <c r="BB123" i="82" s="1"/>
  <c r="D128" i="84" s="1"/>
  <c r="G128" i="84" s="1"/>
  <c r="BC99" i="82"/>
  <c r="BD168" i="82"/>
  <c r="BA182" i="82"/>
  <c r="BB182" i="82" s="1"/>
  <c r="D180" i="84" s="1"/>
  <c r="G180" i="84" s="1"/>
  <c r="BD174" i="82"/>
  <c r="BE131" i="82"/>
  <c r="BE192" i="82"/>
  <c r="BE160" i="82"/>
  <c r="BC136" i="82"/>
  <c r="BD104" i="82"/>
  <c r="BE88" i="82"/>
  <c r="BC80" i="82"/>
  <c r="BC64" i="82"/>
  <c r="BE40" i="82"/>
  <c r="BC32" i="82"/>
  <c r="BE16" i="82"/>
  <c r="BE8" i="82"/>
  <c r="BD136" i="82"/>
  <c r="BE56" i="82"/>
  <c r="BA48" i="82"/>
  <c r="BB48" i="82" s="1"/>
  <c r="D48" i="84" s="1"/>
  <c r="G48" i="84" s="1"/>
  <c r="BC24" i="82"/>
  <c r="BE128" i="82"/>
  <c r="BE147" i="82"/>
  <c r="BD89" i="82"/>
  <c r="BA4" i="82"/>
  <c r="BB4" i="82" s="1"/>
  <c r="AN5" i="5" s="1"/>
  <c r="BC41" i="82"/>
  <c r="BE12" i="82"/>
  <c r="BE84" i="82"/>
  <c r="BE81" i="82"/>
  <c r="BE65" i="82"/>
  <c r="BD57" i="82"/>
  <c r="BC49" i="82"/>
  <c r="BC17" i="82"/>
  <c r="BC9" i="82"/>
  <c r="BD41" i="82"/>
  <c r="BC97" i="82"/>
  <c r="BC153" i="82"/>
  <c r="BD28" i="82"/>
  <c r="BA52" i="82"/>
  <c r="BB52" i="82" s="1"/>
  <c r="D51" i="84" s="1"/>
  <c r="G51" i="84" s="1"/>
  <c r="BD9" i="82"/>
  <c r="BD97" i="82"/>
  <c r="BD153" i="82"/>
  <c r="BD71" i="82"/>
  <c r="BD49" i="82"/>
  <c r="BC52" i="82"/>
  <c r="BE161" i="82"/>
  <c r="BE129" i="82"/>
  <c r="BC113" i="82"/>
  <c r="BC105" i="82"/>
  <c r="BE105" i="82"/>
  <c r="BC143" i="82"/>
  <c r="BA135" i="82"/>
  <c r="BB135" i="82" s="1"/>
  <c r="D143" i="84" s="1"/>
  <c r="G143" i="84" s="1"/>
  <c r="BA127" i="82"/>
  <c r="BB127" i="82" s="1"/>
  <c r="BD103" i="82"/>
  <c r="BA87" i="82"/>
  <c r="BB87" i="82" s="1"/>
  <c r="D88" i="84" s="1"/>
  <c r="G88" i="84" s="1"/>
  <c r="BA130" i="82"/>
  <c r="BB130" i="82" s="1"/>
  <c r="D134" i="84" s="1"/>
  <c r="G134" i="84" s="1"/>
  <c r="BC159" i="82"/>
  <c r="BA151" i="82"/>
  <c r="BB151" i="82" s="1"/>
  <c r="D157" i="84" s="1"/>
  <c r="G157" i="84" s="1"/>
  <c r="BE115" i="82"/>
  <c r="BA172" i="82"/>
  <c r="BB172" i="82" s="1"/>
  <c r="AN173" i="5" s="1"/>
  <c r="BA169" i="82"/>
  <c r="BB169" i="82" s="1"/>
  <c r="D170" i="84" s="1"/>
  <c r="G170" i="84" s="1"/>
  <c r="BD125" i="82"/>
  <c r="BD190" i="82"/>
  <c r="BD155" i="82"/>
  <c r="BA13" i="82"/>
  <c r="BB13" i="82" s="1"/>
  <c r="D19" i="84" s="1"/>
  <c r="G19" i="84" s="1"/>
  <c r="BA5" i="82"/>
  <c r="BB5" i="82" s="1"/>
  <c r="D50" i="84" s="1"/>
  <c r="G50" i="84" s="1"/>
  <c r="BA103" i="82"/>
  <c r="BB103" i="82" s="1"/>
  <c r="BE172" i="82"/>
  <c r="BA189" i="82"/>
  <c r="BB189" i="82" s="1"/>
  <c r="D185" i="84" s="1"/>
  <c r="G185" i="84" s="1"/>
  <c r="BC177" i="82"/>
  <c r="BE157" i="82"/>
  <c r="BC149" i="82"/>
  <c r="BC39" i="82"/>
  <c r="BE36" i="82"/>
  <c r="BC33" i="82"/>
  <c r="BE14" i="82"/>
  <c r="BD7" i="82"/>
  <c r="BD15" i="82"/>
  <c r="BA98" i="82"/>
  <c r="BE76" i="82"/>
  <c r="BE68" i="82"/>
  <c r="BD50" i="82"/>
  <c r="BE46" i="82"/>
  <c r="BE44" i="82"/>
  <c r="BE26" i="82"/>
  <c r="BC14" i="82"/>
  <c r="BC12" i="82"/>
  <c r="BC10" i="82"/>
  <c r="BA15" i="82"/>
  <c r="BB15" i="82" s="1"/>
  <c r="BA143" i="82"/>
  <c r="BB143" i="82" s="1"/>
  <c r="D148" i="84" s="1"/>
  <c r="G148" i="84" s="1"/>
  <c r="BC15" i="82"/>
  <c r="BC103" i="82"/>
  <c r="BC96" i="82"/>
  <c r="BE95" i="82"/>
  <c r="BE91" i="82"/>
  <c r="BE90" i="82"/>
  <c r="BC89" i="82"/>
  <c r="BA89" i="82"/>
  <c r="BB89" i="82" s="1"/>
  <c r="AN90" i="5" s="1"/>
  <c r="BC87" i="82"/>
  <c r="BD83" i="82"/>
  <c r="BA79" i="82"/>
  <c r="BB79" i="82" s="1"/>
  <c r="BE75" i="82"/>
  <c r="BC74" i="82"/>
  <c r="BC70" i="82"/>
  <c r="BC67" i="82"/>
  <c r="BE55" i="82"/>
  <c r="BE47" i="82"/>
  <c r="BA45" i="82"/>
  <c r="BB45" i="82" s="1"/>
  <c r="AN46" i="5" s="1"/>
  <c r="BD19" i="82"/>
  <c r="BA132" i="82"/>
  <c r="BA108" i="82"/>
  <c r="BB108" i="82" s="1"/>
  <c r="AN109" i="5" s="1"/>
  <c r="BE102" i="82"/>
  <c r="BE101" i="82"/>
  <c r="BE100" i="82"/>
  <c r="BA92" i="82"/>
  <c r="BB92" i="82" s="1"/>
  <c r="D95" i="84" s="1"/>
  <c r="G95" i="84" s="1"/>
  <c r="BC86" i="82"/>
  <c r="BC85" i="82"/>
  <c r="BC82" i="82"/>
  <c r="BD39" i="82"/>
  <c r="BD3" i="82"/>
  <c r="BE154" i="82"/>
  <c r="BA149" i="82"/>
  <c r="BB149" i="82" s="1"/>
  <c r="D149" i="84" s="1"/>
  <c r="G149" i="84" s="1"/>
  <c r="BC148" i="82"/>
  <c r="BC141" i="82"/>
  <c r="BD124" i="82"/>
  <c r="BA101" i="82"/>
  <c r="BB101" i="82" s="1"/>
  <c r="D104" i="84" s="1"/>
  <c r="G104" i="84" s="1"/>
  <c r="BA81" i="82"/>
  <c r="BB81" i="82" s="1"/>
  <c r="BA41" i="82"/>
  <c r="BB41" i="82" s="1"/>
  <c r="BA39" i="82"/>
  <c r="BB39" i="82" s="1"/>
  <c r="AN40" i="5" s="1"/>
  <c r="BD180" i="82"/>
  <c r="BA179" i="82"/>
  <c r="BB179" i="82" s="1"/>
  <c r="D171" i="84" s="1"/>
  <c r="G171" i="84" s="1"/>
  <c r="BD171" i="82"/>
  <c r="BE169" i="82"/>
  <c r="BA166" i="82"/>
  <c r="BB166" i="82" s="1"/>
  <c r="D163" i="84" s="1"/>
  <c r="G163" i="84" s="1"/>
  <c r="BE162" i="82"/>
  <c r="BC158" i="82"/>
  <c r="BA156" i="82"/>
  <c r="BB156" i="82" s="1"/>
  <c r="AN157" i="5" s="1"/>
  <c r="BD152" i="82"/>
  <c r="BC145" i="82"/>
  <c r="BE144" i="82"/>
  <c r="BE142" i="82"/>
  <c r="BE140" i="82"/>
  <c r="BC138" i="82"/>
  <c r="BC137" i="82"/>
  <c r="BE134" i="82"/>
  <c r="BA133" i="82"/>
  <c r="BB133" i="82" s="1"/>
  <c r="D135" i="84" s="1"/>
  <c r="G135" i="84" s="1"/>
  <c r="BE126" i="82"/>
  <c r="BA124" i="82"/>
  <c r="BB124" i="82" s="1"/>
  <c r="AN125" i="5" s="1"/>
  <c r="BE107" i="82"/>
  <c r="BC192" i="82"/>
  <c r="BD192" i="82"/>
  <c r="BA192" i="82"/>
  <c r="BB192" i="82" s="1"/>
  <c r="D191" i="84" s="1"/>
  <c r="G191" i="84" s="1"/>
  <c r="BE188" i="82"/>
  <c r="BE177" i="82"/>
  <c r="BA176" i="82"/>
  <c r="BB176" i="82" s="1"/>
  <c r="D174" i="84" s="1"/>
  <c r="G174" i="84" s="1"/>
  <c r="BA174" i="82"/>
  <c r="BB174" i="82" s="1"/>
  <c r="D168" i="84" s="1"/>
  <c r="G168" i="84" s="1"/>
  <c r="BD172" i="82"/>
  <c r="BA171" i="82"/>
  <c r="BB171" i="82" s="1"/>
  <c r="D169" i="84" s="1"/>
  <c r="G169" i="84" s="1"/>
  <c r="BE171" i="82"/>
  <c r="BA170" i="82"/>
  <c r="BB170" i="82" s="1"/>
  <c r="BA168" i="82"/>
  <c r="BB168" i="82" s="1"/>
  <c r="D166" i="84" s="1"/>
  <c r="G166" i="84" s="1"/>
  <c r="BE165" i="82"/>
  <c r="BA164" i="82"/>
  <c r="BB164" i="82" s="1"/>
  <c r="D160" i="84" s="1"/>
  <c r="G160" i="84" s="1"/>
  <c r="BE163" i="82"/>
  <c r="BC160" i="82"/>
  <c r="BD160" i="82"/>
  <c r="BA136" i="82"/>
  <c r="BB136" i="82" s="1"/>
  <c r="AN131" i="5"/>
  <c r="BC126" i="82"/>
  <c r="BD126" i="82"/>
  <c r="BA126" i="82"/>
  <c r="BB126" i="82" s="1"/>
  <c r="AN127" i="5" s="1"/>
  <c r="BA112" i="82"/>
  <c r="BB112" i="82" s="1"/>
  <c r="AN113" i="5" s="1"/>
  <c r="BC104" i="82"/>
  <c r="BA97" i="82"/>
  <c r="BB97" i="82" s="1"/>
  <c r="AN98" i="5" s="1"/>
  <c r="BC88" i="82"/>
  <c r="BD88" i="82"/>
  <c r="BE80" i="82"/>
  <c r="BE73" i="82"/>
  <c r="BE72" i="82"/>
  <c r="BA64" i="82"/>
  <c r="BB64" i="82" s="1"/>
  <c r="BE63" i="82"/>
  <c r="BA58" i="82"/>
  <c r="BB58" i="82" s="1"/>
  <c r="BA49" i="82"/>
  <c r="BB49" i="82" s="1"/>
  <c r="AN50" i="5" s="1"/>
  <c r="BC40" i="82"/>
  <c r="BD40" i="82"/>
  <c r="BC28" i="82"/>
  <c r="BA28" i="82"/>
  <c r="BB28" i="82" s="1"/>
  <c r="BE20" i="82"/>
  <c r="BA17" i="82"/>
  <c r="BB17" i="82" s="1"/>
  <c r="BC16" i="82"/>
  <c r="BD16" i="82"/>
  <c r="BA9" i="82"/>
  <c r="BB9" i="82" s="1"/>
  <c r="D7" i="84" s="1"/>
  <c r="G7" i="84" s="1"/>
  <c r="BC8" i="82"/>
  <c r="BD8" i="82"/>
  <c r="BA8" i="82"/>
  <c r="BB8" i="82" s="1"/>
  <c r="D6" i="84" s="1"/>
  <c r="G6" i="84" s="1"/>
  <c r="BC3" i="82"/>
  <c r="BA3" i="82"/>
  <c r="BB3" i="82" s="1"/>
  <c r="AN4" i="5" s="1"/>
  <c r="BE3" i="82"/>
  <c r="BA83" i="82"/>
  <c r="BB83" i="82" s="1"/>
  <c r="BA147" i="82"/>
  <c r="BB147" i="82" s="1"/>
  <c r="AN148" i="5" s="1"/>
  <c r="BE96" i="82"/>
  <c r="BD11" i="82"/>
  <c r="BE83" i="82"/>
  <c r="BC46" i="82"/>
  <c r="BE89" i="82"/>
  <c r="BC129" i="82"/>
  <c r="BA95" i="82"/>
  <c r="BB95" i="82" s="1"/>
  <c r="D106" i="84" s="1"/>
  <c r="G106" i="84" s="1"/>
  <c r="BC36" i="82"/>
  <c r="BE175" i="82"/>
  <c r="BA167" i="82"/>
  <c r="BB167" i="82" s="1"/>
  <c r="D31" i="84" s="1"/>
  <c r="G31" i="84" s="1"/>
  <c r="BE166" i="82"/>
  <c r="BC161" i="82"/>
  <c r="BC65" i="82"/>
  <c r="BC62" i="82"/>
  <c r="BE60" i="82"/>
  <c r="BC59" i="82"/>
  <c r="BC18" i="82"/>
  <c r="BA91" i="82"/>
  <c r="BB91" i="82" s="1"/>
  <c r="D94" i="84" s="1"/>
  <c r="G94" i="84" s="1"/>
  <c r="BC48" i="82"/>
  <c r="BA36" i="82"/>
  <c r="BB36" i="82" s="1"/>
  <c r="D32" i="84" s="1"/>
  <c r="G32" i="84" s="1"/>
  <c r="BC11" i="82"/>
  <c r="BD67" i="82"/>
  <c r="BD91" i="82"/>
  <c r="BD123" i="82"/>
  <c r="BA157" i="82"/>
  <c r="BB157" i="82" s="1"/>
  <c r="D153" i="84" s="1"/>
  <c r="G153" i="84" s="1"/>
  <c r="BD102" i="82"/>
  <c r="BD134" i="82"/>
  <c r="BD129" i="82"/>
  <c r="BD36" i="82"/>
  <c r="BD92" i="82"/>
  <c r="BE124" i="82"/>
  <c r="BE156" i="82"/>
  <c r="BC79" i="82"/>
  <c r="BC13" i="82"/>
  <c r="BA102" i="82"/>
  <c r="BB102" i="82" s="1"/>
  <c r="D105" i="84" s="1"/>
  <c r="G105" i="84" s="1"/>
  <c r="BE185" i="82"/>
  <c r="BE184" i="82"/>
  <c r="BE179" i="82"/>
  <c r="BA113" i="82"/>
  <c r="BB113" i="82" s="1"/>
  <c r="BE113" i="82"/>
  <c r="BA57" i="82"/>
  <c r="BB57" i="82" s="1"/>
  <c r="D55" i="84" s="1"/>
  <c r="G55" i="84" s="1"/>
  <c r="BA11" i="82"/>
  <c r="BB11" i="82" s="1"/>
  <c r="AN12" i="5" s="1"/>
  <c r="BB99" i="82"/>
  <c r="AN100" i="5" s="1"/>
  <c r="BD48" i="82"/>
  <c r="BC144" i="82"/>
  <c r="BA44" i="82"/>
  <c r="BB44" i="82" s="1"/>
  <c r="D74" i="84" s="1"/>
  <c r="G74" i="84" s="1"/>
  <c r="BC91" i="82"/>
  <c r="BC123" i="82"/>
  <c r="BD147" i="82"/>
  <c r="BA85" i="82"/>
  <c r="BB85" i="82" s="1"/>
  <c r="AN86" i="5" s="1"/>
  <c r="BC102" i="82"/>
  <c r="BC134" i="82"/>
  <c r="BC76" i="82"/>
  <c r="BE92" i="82"/>
  <c r="BE79" i="82"/>
  <c r="BD189" i="82"/>
  <c r="BC187" i="82"/>
  <c r="BA161" i="82"/>
  <c r="BB161" i="82" s="1"/>
  <c r="BD68" i="82"/>
  <c r="BE67" i="82"/>
  <c r="BC27" i="82"/>
  <c r="BA27" i="82"/>
  <c r="BB27" i="82" s="1"/>
  <c r="AN28" i="5" s="1"/>
  <c r="BE48" i="82"/>
  <c r="BD144" i="82"/>
  <c r="BB132" i="82"/>
  <c r="D144" i="84" s="1"/>
  <c r="G144" i="84" s="1"/>
  <c r="BD75" i="82"/>
  <c r="BE123" i="82"/>
  <c r="BC147" i="82"/>
  <c r="BC81" i="82"/>
  <c r="BC44" i="82"/>
  <c r="BD76" i="82"/>
  <c r="BC100" i="82"/>
  <c r="BC140" i="82"/>
  <c r="BD47" i="82"/>
  <c r="BB187" i="82"/>
  <c r="D183" i="84" s="1"/>
  <c r="G183" i="84" s="1"/>
  <c r="BC56" i="82"/>
  <c r="BC128" i="82"/>
  <c r="BA76" i="82"/>
  <c r="BB76" i="82" s="1"/>
  <c r="D82" i="84" s="1"/>
  <c r="G82" i="84" s="1"/>
  <c r="BA140" i="82"/>
  <c r="BB140" i="82" s="1"/>
  <c r="D145" i="84" s="1"/>
  <c r="G145" i="84" s="1"/>
  <c r="BC75" i="82"/>
  <c r="BD131" i="82"/>
  <c r="BD142" i="82"/>
  <c r="BD81" i="82"/>
  <c r="BD105" i="82"/>
  <c r="BD161" i="82"/>
  <c r="BA47" i="82"/>
  <c r="BB47" i="82" s="1"/>
  <c r="D44" i="84" s="1"/>
  <c r="G44" i="84" s="1"/>
  <c r="BD44" i="82"/>
  <c r="BD100" i="82"/>
  <c r="BD140" i="82"/>
  <c r="BD56" i="82"/>
  <c r="BD128" i="82"/>
  <c r="BC152" i="82"/>
  <c r="BD27" i="82"/>
  <c r="BC131" i="82"/>
  <c r="BB125" i="82"/>
  <c r="D127" i="84" s="1"/>
  <c r="G127" i="84" s="1"/>
  <c r="BC142" i="82"/>
  <c r="BC57" i="82"/>
  <c r="BA55" i="82"/>
  <c r="BB55" i="82" s="1"/>
  <c r="AN56" i="5" s="1"/>
  <c r="BC55" i="82"/>
  <c r="BC95" i="82"/>
  <c r="BA131" i="82"/>
  <c r="BB131" i="82" s="1"/>
  <c r="D138" i="84" s="1"/>
  <c r="G138" i="84" s="1"/>
  <c r="D114" i="84"/>
  <c r="G114" i="84" s="1"/>
  <c r="AN108" i="5"/>
  <c r="D49" i="84"/>
  <c r="G49" i="84" s="1"/>
  <c r="AN52" i="5"/>
  <c r="D118" i="84"/>
  <c r="G118" i="84" s="1"/>
  <c r="BD64" i="82"/>
  <c r="BE168" i="82"/>
  <c r="AN117" i="5"/>
  <c r="D117" i="84"/>
  <c r="G117" i="84" s="1"/>
  <c r="BC171" i="82"/>
  <c r="BC174" i="82"/>
  <c r="BD177" i="82"/>
  <c r="D91" i="84"/>
  <c r="G91" i="84" s="1"/>
  <c r="AN32" i="5"/>
  <c r="BD167" i="82"/>
  <c r="BD183" i="82"/>
  <c r="BC183" i="82"/>
  <c r="BC181" i="82"/>
  <c r="BE181" i="82"/>
  <c r="BC180" i="82"/>
  <c r="BC178" i="82"/>
  <c r="BA178" i="82"/>
  <c r="BB178" i="82" s="1"/>
  <c r="BE178" i="82"/>
  <c r="BC114" i="82"/>
  <c r="BE114" i="82"/>
  <c r="BC111" i="82"/>
  <c r="BA110" i="82"/>
  <c r="BB110" i="82" s="1"/>
  <c r="BE109" i="82"/>
  <c r="BD109" i="82"/>
  <c r="BC109" i="82"/>
  <c r="BD108" i="82"/>
  <c r="BE66" i="82"/>
  <c r="BD66" i="82"/>
  <c r="BC66" i="82"/>
  <c r="BA25" i="82"/>
  <c r="BB25" i="82" s="1"/>
  <c r="BA24" i="82"/>
  <c r="BB24" i="82" s="1"/>
  <c r="BE23" i="82"/>
  <c r="BA22" i="82"/>
  <c r="BB22" i="82" s="1"/>
  <c r="BE21" i="82"/>
  <c r="BD21" i="82"/>
  <c r="D34" i="84"/>
  <c r="G34" i="84" s="1"/>
  <c r="AN44" i="5"/>
  <c r="BE61" i="82"/>
  <c r="BC61" i="82"/>
  <c r="BA59" i="82"/>
  <c r="BB59" i="82" s="1"/>
  <c r="BE64" i="82"/>
  <c r="BC112" i="82"/>
  <c r="BC176" i="82"/>
  <c r="BA60" i="82"/>
  <c r="BB60" i="82" s="1"/>
  <c r="BA180" i="82"/>
  <c r="BB180" i="82" s="1"/>
  <c r="D78" i="84"/>
  <c r="G78" i="84" s="1"/>
  <c r="AN78" i="5"/>
  <c r="BE110" i="82"/>
  <c r="BE174" i="82"/>
  <c r="BE180" i="82"/>
  <c r="BD23" i="82"/>
  <c r="BE191" i="82"/>
  <c r="BC191" i="82"/>
  <c r="BD191" i="82"/>
  <c r="BE186" i="82"/>
  <c r="BA186" i="82"/>
  <c r="BB186" i="82" s="1"/>
  <c r="BC186" i="82"/>
  <c r="BE122" i="82"/>
  <c r="BA122" i="82"/>
  <c r="BB122" i="82" s="1"/>
  <c r="BC122" i="82"/>
  <c r="BA121" i="82"/>
  <c r="BB121" i="82" s="1"/>
  <c r="BA120" i="82"/>
  <c r="BB120" i="82" s="1"/>
  <c r="BC119" i="82"/>
  <c r="BD119" i="82"/>
  <c r="BA118" i="82"/>
  <c r="BB118" i="82" s="1"/>
  <c r="BC117" i="82"/>
  <c r="BE117" i="82"/>
  <c r="BC116" i="82"/>
  <c r="BC71" i="82"/>
  <c r="BE71" i="82"/>
  <c r="BA70" i="82"/>
  <c r="BB70" i="82" s="1"/>
  <c r="BE69" i="82"/>
  <c r="BD69" i="82"/>
  <c r="BC69" i="82"/>
  <c r="BA33" i="82"/>
  <c r="BB33" i="82" s="1"/>
  <c r="BA32" i="82"/>
  <c r="BB32" i="82" s="1"/>
  <c r="BD31" i="82"/>
  <c r="BA30" i="82"/>
  <c r="BB30" i="82" s="1"/>
  <c r="BD29" i="82"/>
  <c r="BC29" i="82"/>
  <c r="BD26" i="82"/>
  <c r="BC26" i="82"/>
  <c r="BA26" i="82"/>
  <c r="BB26" i="82" s="1"/>
  <c r="BC175" i="82"/>
  <c r="BD175" i="82"/>
  <c r="BE170" i="82"/>
  <c r="BD170" i="82"/>
  <c r="BC170" i="82"/>
  <c r="BA67" i="82"/>
  <c r="BB67" i="82" s="1"/>
  <c r="BE24" i="82"/>
  <c r="BC72" i="82"/>
  <c r="BD112" i="82"/>
  <c r="BD176" i="82"/>
  <c r="D4" i="84"/>
  <c r="G4" i="84" s="1"/>
  <c r="BA68" i="82"/>
  <c r="BB68" i="82" s="1"/>
  <c r="BA188" i="82"/>
  <c r="BB188" i="82" s="1"/>
  <c r="BD115" i="82"/>
  <c r="BD179" i="82"/>
  <c r="BA21" i="82"/>
  <c r="BB21" i="82" s="1"/>
  <c r="BD30" i="82"/>
  <c r="BE70" i="82"/>
  <c r="BD118" i="82"/>
  <c r="BC182" i="82"/>
  <c r="BD33" i="82"/>
  <c r="BC121" i="82"/>
  <c r="BC185" i="82"/>
  <c r="BA111" i="82"/>
  <c r="BB111" i="82" s="1"/>
  <c r="BA175" i="82"/>
  <c r="BB175" i="82" s="1"/>
  <c r="BC60" i="82"/>
  <c r="BC188" i="82"/>
  <c r="BC23" i="82"/>
  <c r="BD111" i="82"/>
  <c r="BE183" i="82"/>
  <c r="BD61" i="82"/>
  <c r="BA190" i="82"/>
  <c r="BB190" i="82" s="1"/>
  <c r="BA177" i="82"/>
  <c r="BB177" i="82" s="1"/>
  <c r="BA128" i="82"/>
  <c r="BB128" i="82" s="1"/>
  <c r="BE127" i="82"/>
  <c r="BD127" i="82"/>
  <c r="BC127" i="82"/>
  <c r="BE125" i="82"/>
  <c r="BC125" i="82"/>
  <c r="BA114" i="82"/>
  <c r="BB114" i="82" s="1"/>
  <c r="BA106" i="82"/>
  <c r="BB106" i="82" s="1"/>
  <c r="BE82" i="82"/>
  <c r="BD82" i="82"/>
  <c r="BA80" i="82"/>
  <c r="BB80" i="82" s="1"/>
  <c r="BA78" i="82"/>
  <c r="BB78" i="82" s="1"/>
  <c r="BE77" i="82"/>
  <c r="BD77" i="82"/>
  <c r="BA74" i="82"/>
  <c r="BB74" i="82" s="1"/>
  <c r="BE74" i="82"/>
  <c r="BD74" i="82"/>
  <c r="BD34" i="82"/>
  <c r="BC34" i="82"/>
  <c r="BA18" i="82"/>
  <c r="BB18" i="82" s="1"/>
  <c r="BE173" i="82"/>
  <c r="BD173" i="82"/>
  <c r="BC173" i="82"/>
  <c r="D76" i="84"/>
  <c r="G76" i="84" s="1"/>
  <c r="AN76" i="5"/>
  <c r="BD72" i="82"/>
  <c r="BE112" i="82"/>
  <c r="BE176" i="82"/>
  <c r="D11" i="84"/>
  <c r="G11" i="84" s="1"/>
  <c r="AN13" i="5"/>
  <c r="BC115" i="82"/>
  <c r="BC179" i="82"/>
  <c r="BA29" i="82"/>
  <c r="BB29" i="82" s="1"/>
  <c r="D90" i="84"/>
  <c r="G90" i="84" s="1"/>
  <c r="AN94" i="5"/>
  <c r="BE30" i="82"/>
  <c r="BC118" i="82"/>
  <c r="BD182" i="82"/>
  <c r="BE33" i="82"/>
  <c r="BD121" i="82"/>
  <c r="BD185" i="82"/>
  <c r="BA119" i="82"/>
  <c r="BB119" i="82" s="1"/>
  <c r="BA183" i="82"/>
  <c r="BB183" i="82" s="1"/>
  <c r="BC20" i="82"/>
  <c r="BD60" i="82"/>
  <c r="BC164" i="82"/>
  <c r="BD188" i="82"/>
  <c r="BC31" i="82"/>
  <c r="BE111" i="82"/>
  <c r="BD178" i="82"/>
  <c r="D38" i="84"/>
  <c r="G38" i="84" s="1"/>
  <c r="AN39" i="5"/>
  <c r="BA72" i="82"/>
  <c r="BB72" i="82" s="1"/>
  <c r="BA185" i="82"/>
  <c r="BB185" i="82" s="1"/>
  <c r="BA184" i="82"/>
  <c r="BB184" i="82" s="1"/>
  <c r="BD135" i="82"/>
  <c r="BE135" i="82"/>
  <c r="BA134" i="82"/>
  <c r="BB134" i="82" s="1"/>
  <c r="BE133" i="82"/>
  <c r="BD133" i="82"/>
  <c r="BC133" i="82"/>
  <c r="BC132" i="82"/>
  <c r="BE132" i="82"/>
  <c r="BE130" i="82"/>
  <c r="BD130" i="82"/>
  <c r="BC130" i="82"/>
  <c r="BA88" i="82"/>
  <c r="BB88" i="82" s="1"/>
  <c r="BE87" i="82"/>
  <c r="BA86" i="82"/>
  <c r="BB86" i="82" s="1"/>
  <c r="BE85" i="82"/>
  <c r="BD85" i="82"/>
  <c r="BA66" i="82"/>
  <c r="BB66" i="82" s="1"/>
  <c r="BE42" i="82"/>
  <c r="BD42" i="82"/>
  <c r="BC42" i="82"/>
  <c r="BA40" i="82"/>
  <c r="BB40" i="82" s="1"/>
  <c r="BD37" i="82"/>
  <c r="BC37" i="82"/>
  <c r="BA162" i="82"/>
  <c r="BB162" i="82" s="1"/>
  <c r="BD162" i="82"/>
  <c r="BC162" i="82"/>
  <c r="BA19" i="82"/>
  <c r="BB19" i="82" s="1"/>
  <c r="D84" i="84"/>
  <c r="G84" i="84" s="1"/>
  <c r="AN84" i="5"/>
  <c r="BD32" i="82"/>
  <c r="BC120" i="82"/>
  <c r="BC184" i="82"/>
  <c r="BA20" i="82"/>
  <c r="BB20" i="82" s="1"/>
  <c r="BD163" i="82"/>
  <c r="BA165" i="82"/>
  <c r="BB165" i="82" s="1"/>
  <c r="BE118" i="82"/>
  <c r="BD166" i="82"/>
  <c r="BE121" i="82"/>
  <c r="BC169" i="82"/>
  <c r="BA63" i="82"/>
  <c r="BB63" i="82" s="1"/>
  <c r="BA191" i="82"/>
  <c r="BB191" i="82" s="1"/>
  <c r="BD20" i="82"/>
  <c r="BC108" i="82"/>
  <c r="BD164" i="82"/>
  <c r="BE31" i="82"/>
  <c r="BD63" i="82"/>
  <c r="BE119" i="82"/>
  <c r="BD186" i="82"/>
  <c r="BA62" i="82"/>
  <c r="BB62" i="82" s="1"/>
  <c r="BE193" i="82"/>
  <c r="BE189" i="82"/>
  <c r="BA145" i="82"/>
  <c r="BB145" i="82" s="1"/>
  <c r="BA144" i="82"/>
  <c r="BB144" i="82" s="1"/>
  <c r="BE143" i="82"/>
  <c r="BD143" i="82"/>
  <c r="BA142" i="82"/>
  <c r="BB142" i="82" s="1"/>
  <c r="BE141" i="82"/>
  <c r="BD141" i="82"/>
  <c r="BA138" i="82"/>
  <c r="BB138" i="82" s="1"/>
  <c r="BE138" i="82"/>
  <c r="BD138" i="82"/>
  <c r="BD90" i="82"/>
  <c r="BC90" i="82"/>
  <c r="BA90" i="82"/>
  <c r="BB90" i="82" s="1"/>
  <c r="BA82" i="82"/>
  <c r="BB82" i="82" s="1"/>
  <c r="BA73" i="82"/>
  <c r="BB73" i="82" s="1"/>
  <c r="BC47" i="82"/>
  <c r="BA46" i="82"/>
  <c r="BB46" i="82" s="1"/>
  <c r="BE45" i="82"/>
  <c r="BD45" i="82"/>
  <c r="BC45" i="82"/>
  <c r="AN160" i="5"/>
  <c r="D17" i="84"/>
  <c r="G17" i="84" s="1"/>
  <c r="BD165" i="82"/>
  <c r="BC165" i="82"/>
  <c r="BE106" i="82"/>
  <c r="BD106" i="82"/>
  <c r="BC106" i="82"/>
  <c r="BE32" i="82"/>
  <c r="BD120" i="82"/>
  <c r="BD184" i="82"/>
  <c r="BD59" i="82"/>
  <c r="BC163" i="82"/>
  <c r="BD187" i="82"/>
  <c r="BA109" i="82"/>
  <c r="BB109" i="82" s="1"/>
  <c r="BA173" i="82"/>
  <c r="BB173" i="82" s="1"/>
  <c r="BD62" i="82"/>
  <c r="BC166" i="82"/>
  <c r="BC190" i="82"/>
  <c r="BD169" i="82"/>
  <c r="AN8" i="5"/>
  <c r="D8" i="84"/>
  <c r="G8" i="84" s="1"/>
  <c r="BA71" i="82"/>
  <c r="BB71" i="82" s="1"/>
  <c r="BC68" i="82"/>
  <c r="BE108" i="82"/>
  <c r="BE164" i="82"/>
  <c r="BC63" i="82"/>
  <c r="BD114" i="82"/>
  <c r="BD181" i="82"/>
  <c r="D136" i="84"/>
  <c r="G136" i="84" s="1"/>
  <c r="AN137" i="5"/>
  <c r="BA153" i="82"/>
  <c r="BB153" i="82" s="1"/>
  <c r="BA152" i="82"/>
  <c r="BB152" i="82" s="1"/>
  <c r="BE151" i="82"/>
  <c r="BC151" i="82"/>
  <c r="BD151" i="82"/>
  <c r="BA150" i="82"/>
  <c r="BB150" i="82" s="1"/>
  <c r="BE149" i="82"/>
  <c r="BD149" i="82"/>
  <c r="BE148" i="82"/>
  <c r="BA146" i="82"/>
  <c r="BB146" i="82" s="1"/>
  <c r="BE146" i="82"/>
  <c r="BD146" i="82"/>
  <c r="BA137" i="82"/>
  <c r="BB137" i="82" s="1"/>
  <c r="BA129" i="82"/>
  <c r="BB129" i="82" s="1"/>
  <c r="BA96" i="82"/>
  <c r="BB96" i="82" s="1"/>
  <c r="BD95" i="82"/>
  <c r="BA94" i="82"/>
  <c r="BB94" i="82" s="1"/>
  <c r="BD93" i="82"/>
  <c r="BC93" i="82"/>
  <c r="BA56" i="82"/>
  <c r="BB56" i="82" s="1"/>
  <c r="BD55" i="82"/>
  <c r="BA54" i="82"/>
  <c r="BB54" i="82" s="1"/>
  <c r="BC53" i="82"/>
  <c r="BE53" i="82"/>
  <c r="BC50" i="82"/>
  <c r="BA50" i="82"/>
  <c r="BB50" i="82" s="1"/>
  <c r="BE50" i="82"/>
  <c r="BA42" i="82"/>
  <c r="BB42" i="82" s="1"/>
  <c r="BA34" i="82"/>
  <c r="BB34" i="82" s="1"/>
  <c r="BC7" i="82"/>
  <c r="BE7" i="82"/>
  <c r="BA6" i="82"/>
  <c r="BB6" i="82" s="1"/>
  <c r="BE5" i="82"/>
  <c r="BD5" i="82"/>
  <c r="BC5" i="82"/>
  <c r="D2" i="84"/>
  <c r="D59" i="84"/>
  <c r="G59" i="84" s="1"/>
  <c r="AN62" i="5"/>
  <c r="BE167" i="82"/>
  <c r="BC167" i="82"/>
  <c r="D103" i="84"/>
  <c r="G103" i="84" s="1"/>
  <c r="BA65" i="82"/>
  <c r="BB65" i="82" s="1"/>
  <c r="BE18" i="82"/>
  <c r="BD18" i="82"/>
  <c r="BA163" i="82"/>
  <c r="BB163" i="82" s="1"/>
  <c r="BE120" i="82"/>
  <c r="BC168" i="82"/>
  <c r="AN101" i="5"/>
  <c r="D101" i="84"/>
  <c r="G101" i="84" s="1"/>
  <c r="D52" i="84"/>
  <c r="G52" i="84" s="1"/>
  <c r="AN54" i="5"/>
  <c r="BA117" i="82"/>
  <c r="BB117" i="82" s="1"/>
  <c r="BA181" i="82"/>
  <c r="BB181" i="82" s="1"/>
  <c r="BC22" i="82"/>
  <c r="BC25" i="82"/>
  <c r="BD65" i="82"/>
  <c r="AN16" i="5"/>
  <c r="D16" i="84"/>
  <c r="G16" i="84" s="1"/>
  <c r="AN80" i="5"/>
  <c r="D80" i="84"/>
  <c r="G80" i="84" s="1"/>
  <c r="AN144" i="5"/>
  <c r="BD116" i="82"/>
  <c r="BC172" i="82"/>
  <c r="BD122" i="82"/>
  <c r="BC21" i="82"/>
  <c r="BA160" i="82"/>
  <c r="BB160" i="82" s="1"/>
  <c r="BE159" i="82"/>
  <c r="BD159" i="82"/>
  <c r="BA158" i="82"/>
  <c r="BB158" i="82" s="1"/>
  <c r="BD157" i="82"/>
  <c r="BC157" i="82"/>
  <c r="BD156" i="82"/>
  <c r="BD154" i="82"/>
  <c r="BA154" i="82"/>
  <c r="BB154" i="82" s="1"/>
  <c r="BC154" i="82"/>
  <c r="BA105" i="82"/>
  <c r="BB105" i="82" s="1"/>
  <c r="BA104" i="82"/>
  <c r="BB104" i="82" s="1"/>
  <c r="BD101" i="82"/>
  <c r="BC101" i="82"/>
  <c r="BB98" i="82"/>
  <c r="BD98" i="82"/>
  <c r="BC98" i="82"/>
  <c r="BE58" i="82"/>
  <c r="BC58" i="82"/>
  <c r="BA16" i="82"/>
  <c r="BB16" i="82" s="1"/>
  <c r="BA14" i="82"/>
  <c r="BB14" i="82" s="1"/>
  <c r="BE13" i="82"/>
  <c r="BD13" i="82"/>
  <c r="BA10" i="82"/>
  <c r="BB10" i="82" s="1"/>
  <c r="BE10" i="82"/>
  <c r="BD10" i="82"/>
  <c r="BC189" i="82"/>
  <c r="BC193" i="82"/>
  <c r="BD193" i="82"/>
  <c r="BA193" i="82"/>
  <c r="BB193" i="82" s="1"/>
  <c r="AJ69" i="3"/>
  <c r="V70" i="5" s="1"/>
  <c r="AJ59" i="3"/>
  <c r="V60" i="5" s="1"/>
  <c r="AJ8" i="3"/>
  <c r="V9" i="5" s="1"/>
  <c r="I49" i="5"/>
  <c r="BC48" i="75"/>
  <c r="K49" i="5" s="1"/>
  <c r="I17" i="5"/>
  <c r="AY151" i="75"/>
  <c r="I152" i="5" s="1"/>
  <c r="AY87" i="75"/>
  <c r="I88" i="5" s="1"/>
  <c r="BA63" i="83"/>
  <c r="B63" i="84" s="1"/>
  <c r="E63" i="84" s="1"/>
  <c r="BA55" i="83"/>
  <c r="BB55" i="83" s="1"/>
  <c r="BA47" i="83"/>
  <c r="AK49" i="5" s="1"/>
  <c r="AL49" i="5" s="1"/>
  <c r="BA39" i="83"/>
  <c r="B37" i="84" s="1"/>
  <c r="E37" i="84" s="1"/>
  <c r="BA31" i="83"/>
  <c r="B35" i="84" s="1"/>
  <c r="E35" i="84" s="1"/>
  <c r="BA23" i="83"/>
  <c r="AK25" i="5" s="1"/>
  <c r="AL25" i="5" s="1"/>
  <c r="BA15" i="83"/>
  <c r="AK17" i="5" s="1"/>
  <c r="AL17" i="5" s="1"/>
  <c r="AY143" i="75"/>
  <c r="I144" i="5" s="1"/>
  <c r="I182" i="5"/>
  <c r="I28" i="5"/>
  <c r="AY111" i="75"/>
  <c r="I112" i="5" s="1"/>
  <c r="BC129" i="75"/>
  <c r="K130" i="5" s="1"/>
  <c r="AY55" i="75"/>
  <c r="I56" i="5" s="1"/>
  <c r="AY167" i="75"/>
  <c r="I168" i="5" s="1"/>
  <c r="AY79" i="75"/>
  <c r="I80" i="5" s="1"/>
  <c r="AY71" i="75"/>
  <c r="I72" i="5" s="1"/>
  <c r="I160" i="5"/>
  <c r="BC159" i="75"/>
  <c r="K160" i="5" s="1"/>
  <c r="BC157" i="75"/>
  <c r="K158" i="5" s="1"/>
  <c r="I158" i="5"/>
  <c r="BC68" i="75"/>
  <c r="K69" i="5" s="1"/>
  <c r="I69" i="5"/>
  <c r="I98" i="5"/>
  <c r="BC97" i="75"/>
  <c r="K98" i="5" s="1"/>
  <c r="BC162" i="75"/>
  <c r="K163" i="5" s="1"/>
  <c r="I163" i="5"/>
  <c r="BC46" i="75"/>
  <c r="K47" i="5" s="1"/>
  <c r="I47" i="5"/>
  <c r="BC124" i="75"/>
  <c r="K125" i="5" s="1"/>
  <c r="BC110" i="75"/>
  <c r="K111" i="5" s="1"/>
  <c r="BC123" i="75"/>
  <c r="K124" i="5" s="1"/>
  <c r="BC28" i="75"/>
  <c r="K29" i="5" s="1"/>
  <c r="BC64" i="75"/>
  <c r="K65" i="5" s="1"/>
  <c r="I84" i="5"/>
  <c r="I167" i="5"/>
  <c r="BC166" i="75"/>
  <c r="K167" i="5" s="1"/>
  <c r="I74" i="5"/>
  <c r="BC73" i="75"/>
  <c r="K74" i="5" s="1"/>
  <c r="BC105" i="75"/>
  <c r="K106" i="5" s="1"/>
  <c r="I106" i="5"/>
  <c r="BC45" i="75"/>
  <c r="K46" i="5" s="1"/>
  <c r="I46" i="5"/>
  <c r="BC192" i="75"/>
  <c r="K193" i="5" s="1"/>
  <c r="I193" i="5"/>
  <c r="I43" i="5"/>
  <c r="BC42" i="75"/>
  <c r="K43" i="5" s="1"/>
  <c r="I12" i="5"/>
  <c r="I121" i="5"/>
  <c r="BC120" i="75"/>
  <c r="K121" i="5" s="1"/>
  <c r="BC23" i="75"/>
  <c r="K24" i="5" s="1"/>
  <c r="BC36" i="75"/>
  <c r="K37" i="5" s="1"/>
  <c r="L37" i="5" s="1"/>
  <c r="BC6" i="75"/>
  <c r="K7" i="5" s="1"/>
  <c r="BC52" i="75"/>
  <c r="K53" i="5" s="1"/>
  <c r="I53" i="5"/>
  <c r="I99" i="5"/>
  <c r="BC98" i="75"/>
  <c r="K99" i="5" s="1"/>
  <c r="BC24" i="75"/>
  <c r="K25" i="5" s="1"/>
  <c r="I25" i="5"/>
  <c r="I185" i="5"/>
  <c r="BC184" i="75"/>
  <c r="K185" i="5" s="1"/>
  <c r="L185" i="5" s="1"/>
  <c r="I190" i="5"/>
  <c r="BC189" i="75"/>
  <c r="K190" i="5" s="1"/>
  <c r="BC93" i="75"/>
  <c r="K94" i="5" s="1"/>
  <c r="I94" i="5"/>
  <c r="BC30" i="75"/>
  <c r="K31" i="5" s="1"/>
  <c r="I31" i="5"/>
  <c r="I103" i="5"/>
  <c r="BC102" i="75"/>
  <c r="K103" i="5" s="1"/>
  <c r="BC66" i="75"/>
  <c r="K67" i="5" s="1"/>
  <c r="I67" i="5"/>
  <c r="BC26" i="75"/>
  <c r="K27" i="5" s="1"/>
  <c r="L27" i="5" s="1"/>
  <c r="I27" i="5"/>
  <c r="I134" i="5"/>
  <c r="BC133" i="75"/>
  <c r="K134" i="5" s="1"/>
  <c r="I170" i="5"/>
  <c r="BC169" i="75"/>
  <c r="K170" i="5" s="1"/>
  <c r="BC14" i="75"/>
  <c r="K15" i="5" s="1"/>
  <c r="I15" i="5"/>
  <c r="I73" i="5"/>
  <c r="BC72" i="75"/>
  <c r="K73" i="5" s="1"/>
  <c r="I145" i="5"/>
  <c r="BC144" i="75"/>
  <c r="K145" i="5" s="1"/>
  <c r="BC96" i="75"/>
  <c r="K97" i="5" s="1"/>
  <c r="I97" i="5"/>
  <c r="BC186" i="75"/>
  <c r="K187" i="5" s="1"/>
  <c r="X119" i="4"/>
  <c r="AE120" i="5" s="1"/>
  <c r="AB140" i="5"/>
  <c r="X105" i="4"/>
  <c r="AE106" i="5" s="1"/>
  <c r="AF106" i="5" s="1"/>
  <c r="X154" i="4"/>
  <c r="AE155" i="5" s="1"/>
  <c r="X123" i="4"/>
  <c r="AE124" i="5" s="1"/>
  <c r="AF124" i="5" s="1"/>
  <c r="M3" i="4"/>
  <c r="AB4" i="5" s="1"/>
  <c r="AB11" i="5"/>
  <c r="X16" i="4"/>
  <c r="AE17" i="5" s="1"/>
  <c r="X144" i="4"/>
  <c r="AE145" i="5" s="1"/>
  <c r="X185" i="4"/>
  <c r="AE186" i="5" s="1"/>
  <c r="AF186" i="5" s="1"/>
  <c r="AJ102" i="3"/>
  <c r="V103" i="5" s="1"/>
  <c r="X99" i="4"/>
  <c r="AE100" i="5" s="1"/>
  <c r="X49" i="4"/>
  <c r="AE50" i="5" s="1"/>
  <c r="X121" i="4"/>
  <c r="AE122" i="5" s="1"/>
  <c r="AF122" i="5" s="1"/>
  <c r="AB180" i="5"/>
  <c r="AB87" i="5"/>
  <c r="AB173" i="5"/>
  <c r="AB151" i="5"/>
  <c r="X130" i="4"/>
  <c r="AE131" i="5" s="1"/>
  <c r="AF131" i="5" s="1"/>
  <c r="AB131" i="5"/>
  <c r="AB119" i="5"/>
  <c r="X118" i="4"/>
  <c r="AE119" i="5" s="1"/>
  <c r="AF119" i="5" s="1"/>
  <c r="AB97" i="5"/>
  <c r="X96" i="4"/>
  <c r="AE97" i="5" s="1"/>
  <c r="AF97" i="5" s="1"/>
  <c r="X35" i="4"/>
  <c r="AE36" i="5" s="1"/>
  <c r="AF36" i="5" s="1"/>
  <c r="AB36" i="5"/>
  <c r="X34" i="4"/>
  <c r="AE35" i="5" s="1"/>
  <c r="AB34" i="5"/>
  <c r="X33" i="4"/>
  <c r="AE34" i="5" s="1"/>
  <c r="AF34" i="5" s="1"/>
  <c r="X30" i="4"/>
  <c r="AE31" i="5" s="1"/>
  <c r="AF31" i="5" s="1"/>
  <c r="AB31" i="5"/>
  <c r="X29" i="4"/>
  <c r="AE30" i="5" s="1"/>
  <c r="X13" i="4"/>
  <c r="AE14" i="5" s="1"/>
  <c r="AF14" i="5" s="1"/>
  <c r="X60" i="4"/>
  <c r="AE61" i="5" s="1"/>
  <c r="AF61" i="5" s="1"/>
  <c r="X8" i="4"/>
  <c r="AE9" i="5" s="1"/>
  <c r="AF9" i="5" s="1"/>
  <c r="X14" i="4"/>
  <c r="AE15" i="5" s="1"/>
  <c r="AF15" i="5" s="1"/>
  <c r="X42" i="4"/>
  <c r="AE43" i="5" s="1"/>
  <c r="AF43" i="5" s="1"/>
  <c r="X131" i="4"/>
  <c r="AE132" i="5" s="1"/>
  <c r="AF132" i="5" s="1"/>
  <c r="X152" i="4"/>
  <c r="AE153" i="5" s="1"/>
  <c r="AF153" i="5" s="1"/>
  <c r="X63" i="4"/>
  <c r="AE64" i="5" s="1"/>
  <c r="AF64" i="5" s="1"/>
  <c r="X161" i="4"/>
  <c r="AE162" i="5" s="1"/>
  <c r="X183" i="4"/>
  <c r="AE184" i="5" s="1"/>
  <c r="AF184" i="5" s="1"/>
  <c r="X77" i="4"/>
  <c r="AE78" i="5" s="1"/>
  <c r="X21" i="4"/>
  <c r="AE22" i="5" s="1"/>
  <c r="AB85" i="5"/>
  <c r="X85" i="4"/>
  <c r="AE86" i="5" s="1"/>
  <c r="X124" i="4"/>
  <c r="AE125" i="5" s="1"/>
  <c r="X24" i="4"/>
  <c r="AE25" i="5" s="1"/>
  <c r="X106" i="4"/>
  <c r="AE107" i="5" s="1"/>
  <c r="AF107" i="5" s="1"/>
  <c r="X50" i="4"/>
  <c r="AE51" i="5" s="1"/>
  <c r="AF51" i="5" s="1"/>
  <c r="X141" i="4"/>
  <c r="AE142" i="5" s="1"/>
  <c r="AF142" i="5" s="1"/>
  <c r="X76" i="4"/>
  <c r="AE77" i="5" s="1"/>
  <c r="T89" i="5"/>
  <c r="AJ88" i="3"/>
  <c r="V89" i="5" s="1"/>
  <c r="AJ52" i="3"/>
  <c r="V53" i="5" s="1"/>
  <c r="AJ86" i="3"/>
  <c r="V87" i="5" s="1"/>
  <c r="Z147" i="5"/>
  <c r="H146" i="4"/>
  <c r="AA147" i="5" s="1"/>
  <c r="Z112" i="5"/>
  <c r="H111" i="4"/>
  <c r="AA112" i="5" s="1"/>
  <c r="Z55" i="5"/>
  <c r="H54" i="4"/>
  <c r="AA55" i="5" s="1"/>
  <c r="Z28" i="5"/>
  <c r="H27" i="4"/>
  <c r="AA28" i="5" s="1"/>
  <c r="Z194" i="5"/>
  <c r="H193" i="4"/>
  <c r="AA194" i="5" s="1"/>
  <c r="Z168" i="5"/>
  <c r="H167" i="4"/>
  <c r="AA168" i="5" s="1"/>
  <c r="Z90" i="5"/>
  <c r="H89" i="4"/>
  <c r="AA90" i="5" s="1"/>
  <c r="Z27" i="5"/>
  <c r="Z167" i="5"/>
  <c r="H166" i="4"/>
  <c r="AA167" i="5" s="1"/>
  <c r="Z89" i="5"/>
  <c r="H88" i="4"/>
  <c r="AA89" i="5" s="1"/>
  <c r="Z5" i="5"/>
  <c r="H4" i="4"/>
  <c r="AA5" i="5" s="1"/>
  <c r="Z129" i="5"/>
  <c r="H128" i="4"/>
  <c r="AA129" i="5" s="1"/>
  <c r="Z113" i="5"/>
  <c r="H171" i="4"/>
  <c r="AA172" i="5" s="1"/>
  <c r="Z125" i="5"/>
  <c r="Z150" i="5"/>
  <c r="H87" i="4"/>
  <c r="AA88" i="5" s="1"/>
  <c r="H59" i="4"/>
  <c r="AA60" i="5" s="1"/>
  <c r="H140" i="4"/>
  <c r="AA141" i="5" s="1"/>
  <c r="H174" i="4"/>
  <c r="AA175" i="5" s="1"/>
  <c r="H16" i="4"/>
  <c r="AA17" i="5" s="1"/>
  <c r="H115" i="4"/>
  <c r="AA116" i="5" s="1"/>
  <c r="H114" i="4"/>
  <c r="AA115" i="5" s="1"/>
  <c r="H5" i="4"/>
  <c r="AA6" i="5" s="1"/>
  <c r="H150" i="4"/>
  <c r="AA151" i="5" s="1"/>
  <c r="H189" i="4"/>
  <c r="AA190" i="5" s="1"/>
  <c r="Z188" i="5"/>
  <c r="H187" i="4"/>
  <c r="AA188" i="5" s="1"/>
  <c r="Z165" i="5"/>
  <c r="H164" i="4"/>
  <c r="AA165" i="5" s="1"/>
  <c r="Z145" i="5"/>
  <c r="H126" i="4"/>
  <c r="AA127" i="5" s="1"/>
  <c r="Z126" i="5"/>
  <c r="H125" i="4"/>
  <c r="AA126" i="5" s="1"/>
  <c r="Z111" i="5"/>
  <c r="H110" i="4"/>
  <c r="AA111" i="5" s="1"/>
  <c r="Z87" i="5"/>
  <c r="H86" i="4"/>
  <c r="AA87" i="5" s="1"/>
  <c r="AF87" i="5" s="1"/>
  <c r="H69" i="4"/>
  <c r="AA70" i="5" s="1"/>
  <c r="Z70" i="5"/>
  <c r="Z50" i="5"/>
  <c r="H49" i="4"/>
  <c r="AA50" i="5" s="1"/>
  <c r="Z47" i="5"/>
  <c r="H46" i="4"/>
  <c r="AA47" i="5" s="1"/>
  <c r="Z24" i="5"/>
  <c r="H23" i="4"/>
  <c r="AA24" i="5" s="1"/>
  <c r="Z23" i="5"/>
  <c r="H22" i="4"/>
  <c r="AA23" i="5" s="1"/>
  <c r="Z22" i="5"/>
  <c r="H21" i="4"/>
  <c r="AA22" i="5" s="1"/>
  <c r="Z21" i="5"/>
  <c r="H20" i="4"/>
  <c r="AA21" i="5" s="1"/>
  <c r="AF21" i="5" s="1"/>
  <c r="H24" i="4"/>
  <c r="AA25" i="5" s="1"/>
  <c r="H74" i="4"/>
  <c r="AA75" i="5" s="1"/>
  <c r="H182" i="4"/>
  <c r="AA183" i="5" s="1"/>
  <c r="H82" i="4"/>
  <c r="AA83" i="5" s="1"/>
  <c r="AF16" i="5"/>
  <c r="H28" i="4"/>
  <c r="AA29" i="5" s="1"/>
  <c r="Z117" i="5"/>
  <c r="H132" i="4"/>
  <c r="AA133" i="5" s="1"/>
  <c r="G172" i="4"/>
  <c r="Z173" i="5" s="1"/>
  <c r="Z9" i="5"/>
  <c r="Z53" i="5"/>
  <c r="H190" i="4"/>
  <c r="AA191" i="5" s="1"/>
  <c r="Z51" i="5"/>
  <c r="Z158" i="5"/>
  <c r="Z193" i="5"/>
  <c r="H18" i="4"/>
  <c r="AA19" i="5" s="1"/>
  <c r="AF19" i="5" s="1"/>
  <c r="H56" i="4"/>
  <c r="AA57" i="5" s="1"/>
  <c r="H102" i="4"/>
  <c r="AA103" i="5" s="1"/>
  <c r="H43" i="4"/>
  <c r="AA44" i="5" s="1"/>
  <c r="G3" i="4"/>
  <c r="Z4" i="5" s="1"/>
  <c r="Z176" i="5"/>
  <c r="H154" i="4"/>
  <c r="AA155" i="5" s="1"/>
  <c r="Z155" i="5"/>
  <c r="Z136" i="5"/>
  <c r="H135" i="4"/>
  <c r="AA136" i="5" s="1"/>
  <c r="Z135" i="5"/>
  <c r="H134" i="4"/>
  <c r="AA135" i="5" s="1"/>
  <c r="Z134" i="5"/>
  <c r="H133" i="4"/>
  <c r="AA134" i="5" s="1"/>
  <c r="Z120" i="5"/>
  <c r="H119" i="4"/>
  <c r="AA120" i="5" s="1"/>
  <c r="H101" i="4"/>
  <c r="AA102" i="5" s="1"/>
  <c r="AF102" i="5" s="1"/>
  <c r="Z101" i="5"/>
  <c r="H58" i="4"/>
  <c r="AA59" i="5" s="1"/>
  <c r="Z59" i="5"/>
  <c r="Z39" i="5"/>
  <c r="Z12" i="5"/>
  <c r="AF66" i="5"/>
  <c r="H142" i="4"/>
  <c r="AA143" i="5" s="1"/>
  <c r="Z98" i="5"/>
  <c r="H84" i="4"/>
  <c r="AA85" i="5" s="1"/>
  <c r="AF85" i="5" s="1"/>
  <c r="H139" i="4"/>
  <c r="AA140" i="5" s="1"/>
  <c r="AF140" i="5" s="1"/>
  <c r="AJ85" i="3"/>
  <c r="V86" i="5" s="1"/>
  <c r="Z163" i="5"/>
  <c r="H76" i="4"/>
  <c r="AA77" i="5" s="1"/>
  <c r="H47" i="4"/>
  <c r="AA48" i="5" s="1"/>
  <c r="H153" i="4"/>
  <c r="AA154" i="5" s="1"/>
  <c r="H188" i="4"/>
  <c r="AA189" i="5" s="1"/>
  <c r="AJ173" i="3"/>
  <c r="V174" i="5" s="1"/>
  <c r="AJ96" i="3"/>
  <c r="V97" i="5" s="1"/>
  <c r="H12" i="4"/>
  <c r="AA13" i="5" s="1"/>
  <c r="H37" i="4"/>
  <c r="AA38" i="5" s="1"/>
  <c r="H98" i="4"/>
  <c r="AA99" i="5" s="1"/>
  <c r="H34" i="4"/>
  <c r="AA35" i="5" s="1"/>
  <c r="H138" i="4"/>
  <c r="AA139" i="5" s="1"/>
  <c r="H148" i="4"/>
  <c r="AA149" i="5" s="1"/>
  <c r="H29" i="4"/>
  <c r="AA30" i="5" s="1"/>
  <c r="H85" i="4"/>
  <c r="AA86" i="5" s="1"/>
  <c r="H67" i="4"/>
  <c r="AA68" i="5" s="1"/>
  <c r="AF81" i="5"/>
  <c r="AF69" i="5"/>
  <c r="AJ70" i="3"/>
  <c r="V71" i="5" s="1"/>
  <c r="AJ156" i="3"/>
  <c r="V157" i="5" s="1"/>
  <c r="AJ132" i="3"/>
  <c r="V133" i="5" s="1"/>
  <c r="T186" i="5"/>
  <c r="AJ185" i="3"/>
  <c r="AJ115" i="3"/>
  <c r="V116" i="5" s="1"/>
  <c r="S102" i="3"/>
  <c r="Q103" i="5" s="1"/>
  <c r="P106" i="3"/>
  <c r="S106" i="3" s="1"/>
  <c r="Q107" i="5" s="1"/>
  <c r="Q136" i="3"/>
  <c r="R136" i="3" s="1"/>
  <c r="S136" i="3" s="1"/>
  <c r="Q137" i="5" s="1"/>
  <c r="Q116" i="3"/>
  <c r="R116" i="3" s="1"/>
  <c r="S116" i="3" s="1"/>
  <c r="Q117" i="5" s="1"/>
  <c r="S45" i="3"/>
  <c r="Q46" i="5" s="1"/>
  <c r="P16" i="3"/>
  <c r="S16" i="3" s="1"/>
  <c r="Q17" i="5" s="1"/>
  <c r="Q12" i="3"/>
  <c r="R12" i="3" s="1"/>
  <c r="S12" i="3" s="1"/>
  <c r="Q13" i="5" s="1"/>
  <c r="S13" i="3"/>
  <c r="Q14" i="5" s="1"/>
  <c r="Q7" i="3"/>
  <c r="R7" i="3" s="1"/>
  <c r="S7" i="3" s="1"/>
  <c r="Q8" i="5" s="1"/>
  <c r="Q63" i="3"/>
  <c r="R63" i="3" s="1"/>
  <c r="S63" i="3" s="1"/>
  <c r="Q64" i="5" s="1"/>
  <c r="P124" i="3"/>
  <c r="S124" i="3" s="1"/>
  <c r="Q125" i="5" s="1"/>
  <c r="Q70" i="3"/>
  <c r="R70" i="3" s="1"/>
  <c r="S70" i="3" s="1"/>
  <c r="Q71" i="5" s="1"/>
  <c r="Q146" i="3"/>
  <c r="R146" i="3" s="1"/>
  <c r="S146" i="3" s="1"/>
  <c r="Q147" i="5" s="1"/>
  <c r="Q17" i="3"/>
  <c r="R17" i="3" s="1"/>
  <c r="S17" i="3" s="1"/>
  <c r="Q18" i="5" s="1"/>
  <c r="P167" i="3"/>
  <c r="S167" i="3" s="1"/>
  <c r="Q168" i="5" s="1"/>
  <c r="P164" i="3"/>
  <c r="S164" i="3" s="1"/>
  <c r="Q165" i="5" s="1"/>
  <c r="P3" i="3"/>
  <c r="S3" i="3" s="1"/>
  <c r="Q4" i="5" s="1"/>
  <c r="S134" i="3"/>
  <c r="Q135" i="5" s="1"/>
  <c r="P158" i="3"/>
  <c r="S158" i="3" s="1"/>
  <c r="Q159" i="5" s="1"/>
  <c r="Q30" i="3"/>
  <c r="R30" i="3" s="1"/>
  <c r="S30" i="3" s="1"/>
  <c r="Q31" i="5" s="1"/>
  <c r="Q189" i="3"/>
  <c r="R189" i="3" s="1"/>
  <c r="S189" i="3" s="1"/>
  <c r="Q190" i="5" s="1"/>
  <c r="P173" i="3"/>
  <c r="S173" i="3" s="1"/>
  <c r="S103" i="3"/>
  <c r="Q104" i="5" s="1"/>
  <c r="S161" i="3"/>
  <c r="Q162" i="5" s="1"/>
  <c r="P36" i="3"/>
  <c r="S36" i="3" s="1"/>
  <c r="Q37" i="5" s="1"/>
  <c r="S186" i="3"/>
  <c r="Q187" i="5" s="1"/>
  <c r="S38" i="3"/>
  <c r="Q39" i="5" s="1"/>
  <c r="Q54" i="3"/>
  <c r="R54" i="3" s="1"/>
  <c r="S54" i="3" s="1"/>
  <c r="Q55" i="5" s="1"/>
  <c r="P89" i="3"/>
  <c r="S89" i="3" s="1"/>
  <c r="Q90" i="5" s="1"/>
  <c r="S78" i="3"/>
  <c r="Q79" i="5" s="1"/>
  <c r="Q135" i="3"/>
  <c r="R135" i="3" s="1"/>
  <c r="S135" i="3" s="1"/>
  <c r="Q136" i="5" s="1"/>
  <c r="P138" i="3"/>
  <c r="S138" i="3" s="1"/>
  <c r="Q139" i="5" s="1"/>
  <c r="S58" i="3"/>
  <c r="Q59" i="5" s="1"/>
  <c r="BA7" i="83"/>
  <c r="BB7" i="83" s="1"/>
  <c r="Q29" i="3"/>
  <c r="R29" i="3" s="1"/>
  <c r="S29" i="3" s="1"/>
  <c r="Q30" i="5" s="1"/>
  <c r="Q55" i="3"/>
  <c r="R55" i="3" s="1"/>
  <c r="S55" i="3" s="1"/>
  <c r="Q184" i="3"/>
  <c r="R184" i="3" s="1"/>
  <c r="S184" i="3" s="1"/>
  <c r="Q185" i="5" s="1"/>
  <c r="P100" i="3"/>
  <c r="S100" i="3" s="1"/>
  <c r="Q101" i="5" s="1"/>
  <c r="S176" i="3"/>
  <c r="Q177" i="5" s="1"/>
  <c r="S110" i="3"/>
  <c r="Q111" i="5" s="1"/>
  <c r="Q140" i="3"/>
  <c r="R140" i="3" s="1"/>
  <c r="S140" i="3" s="1"/>
  <c r="Q169" i="3"/>
  <c r="R169" i="3" s="1"/>
  <c r="S169" i="3" s="1"/>
  <c r="P77" i="3"/>
  <c r="S77" i="3" s="1"/>
  <c r="Q49" i="3"/>
  <c r="R49" i="3" s="1"/>
  <c r="S49" i="3" s="1"/>
  <c r="Q50" i="5" s="1"/>
  <c r="Q83" i="3"/>
  <c r="R83" i="3" s="1"/>
  <c r="S83" i="3" s="1"/>
  <c r="Q84" i="5" s="1"/>
  <c r="P172" i="3"/>
  <c r="S172" i="3" s="1"/>
  <c r="Q173" i="5" s="1"/>
  <c r="S42" i="3"/>
  <c r="Q43" i="5" s="1"/>
  <c r="Q60" i="3"/>
  <c r="R60" i="3" s="1"/>
  <c r="S60" i="3" s="1"/>
  <c r="Q61" i="5" s="1"/>
  <c r="P155" i="3"/>
  <c r="S155" i="3" s="1"/>
  <c r="Q156" i="5" s="1"/>
  <c r="P181" i="3"/>
  <c r="S181" i="3" s="1"/>
  <c r="Q182" i="5" s="1"/>
  <c r="S128" i="3"/>
  <c r="Q129" i="5" s="1"/>
  <c r="P123" i="3"/>
  <c r="S123" i="3" s="1"/>
  <c r="S46" i="3"/>
  <c r="Q47" i="5" s="1"/>
  <c r="Q95" i="3"/>
  <c r="R95" i="3" s="1"/>
  <c r="S95" i="3" s="1"/>
  <c r="Q96" i="5" s="1"/>
  <c r="S139" i="3"/>
  <c r="Q140" i="5" s="1"/>
  <c r="BA67" i="83"/>
  <c r="AK69" i="5" s="1"/>
  <c r="AL69" i="5" s="1"/>
  <c r="BA59" i="83"/>
  <c r="AK61" i="5" s="1"/>
  <c r="AL61" i="5" s="1"/>
  <c r="BA51" i="83"/>
  <c r="AK53" i="5" s="1"/>
  <c r="AL53" i="5" s="1"/>
  <c r="BA43" i="83"/>
  <c r="B74" i="84" s="1"/>
  <c r="E74" i="84" s="1"/>
  <c r="BA35" i="83"/>
  <c r="AK37" i="5" s="1"/>
  <c r="AL37" i="5" s="1"/>
  <c r="BA27" i="83"/>
  <c r="AK29" i="5" s="1"/>
  <c r="AL29" i="5" s="1"/>
  <c r="BA19" i="83"/>
  <c r="BB19" i="83" s="1"/>
  <c r="BA11" i="83"/>
  <c r="BB11" i="83" s="1"/>
  <c r="S59" i="3"/>
  <c r="Q60" i="5" s="1"/>
  <c r="Q23" i="3"/>
  <c r="R23" i="3" s="1"/>
  <c r="S23" i="3" s="1"/>
  <c r="Q24" i="5" s="1"/>
  <c r="Q28" i="3"/>
  <c r="R28" i="3" s="1"/>
  <c r="S28" i="3" s="1"/>
  <c r="Q29" i="5" s="1"/>
  <c r="P131" i="3"/>
  <c r="S131" i="3" s="1"/>
  <c r="Q132" i="5" s="1"/>
  <c r="BA3" i="83"/>
  <c r="BB3" i="83" s="1"/>
  <c r="Q84" i="3"/>
  <c r="R84" i="3" s="1"/>
  <c r="S84" i="3" s="1"/>
  <c r="Q85" i="5" s="1"/>
  <c r="Q94" i="3"/>
  <c r="R94" i="3" s="1"/>
  <c r="S94" i="3" s="1"/>
  <c r="Q114" i="3"/>
  <c r="R114" i="3" s="1"/>
  <c r="S114" i="3" s="1"/>
  <c r="Q115" i="5" s="1"/>
  <c r="T136" i="5"/>
  <c r="AJ135" i="3"/>
  <c r="V136" i="5" s="1"/>
  <c r="T29" i="5"/>
  <c r="AJ28" i="3"/>
  <c r="V29" i="5" s="1"/>
  <c r="S157" i="3"/>
  <c r="Q158" i="5" s="1"/>
  <c r="T148" i="5"/>
  <c r="AJ147" i="3"/>
  <c r="V148" i="5" s="1"/>
  <c r="T52" i="5"/>
  <c r="AJ51" i="3"/>
  <c r="V52" i="5" s="1"/>
  <c r="S178" i="3"/>
  <c r="Q179" i="5" s="1"/>
  <c r="T176" i="5"/>
  <c r="T92" i="5"/>
  <c r="S180" i="3"/>
  <c r="Q181" i="5" s="1"/>
  <c r="S165" i="3"/>
  <c r="Q166" i="5" s="1"/>
  <c r="Q166" i="3"/>
  <c r="R166" i="3" s="1"/>
  <c r="S166" i="3" s="1"/>
  <c r="Q167" i="5" s="1"/>
  <c r="S18" i="3"/>
  <c r="Q19" i="5" s="1"/>
  <c r="Q8" i="3"/>
  <c r="R8" i="3" s="1"/>
  <c r="S8" i="3" s="1"/>
  <c r="Q9" i="5" s="1"/>
  <c r="Q53" i="3"/>
  <c r="R53" i="3" s="1"/>
  <c r="S53" i="3" s="1"/>
  <c r="Q54" i="5" s="1"/>
  <c r="S80" i="3"/>
  <c r="Q81" i="5" s="1"/>
  <c r="Q162" i="3"/>
  <c r="R162" i="3" s="1"/>
  <c r="S162" i="3" s="1"/>
  <c r="Q163" i="5" s="1"/>
  <c r="S120" i="3"/>
  <c r="Q121" i="5" s="1"/>
  <c r="P187" i="3"/>
  <c r="S187" i="3" s="1"/>
  <c r="Q188" i="5" s="1"/>
  <c r="S171" i="3"/>
  <c r="Q172" i="5" s="1"/>
  <c r="S190" i="3"/>
  <c r="Q191" i="5" s="1"/>
  <c r="S152" i="3"/>
  <c r="Q153" i="5" s="1"/>
  <c r="S121" i="3"/>
  <c r="Q122" i="5" s="1"/>
  <c r="S96" i="3"/>
  <c r="S15" i="3"/>
  <c r="Q16" i="5" s="1"/>
  <c r="Q31" i="3"/>
  <c r="R31" i="3" s="1"/>
  <c r="S31" i="3" s="1"/>
  <c r="S142" i="3"/>
  <c r="Q143" i="5" s="1"/>
  <c r="S22" i="3"/>
  <c r="Q23" i="5" s="1"/>
  <c r="S81" i="3"/>
  <c r="Q82" i="5" s="1"/>
  <c r="Q154" i="3"/>
  <c r="R154" i="3" s="1"/>
  <c r="S154" i="3" s="1"/>
  <c r="Q155" i="5" s="1"/>
  <c r="Q112" i="3"/>
  <c r="R112" i="3" s="1"/>
  <c r="S112" i="3" s="1"/>
  <c r="Q113" i="5" s="1"/>
  <c r="S34" i="3"/>
  <c r="Q35" i="5" s="1"/>
  <c r="P44" i="3"/>
  <c r="S44" i="3" s="1"/>
  <c r="Q45" i="5" s="1"/>
  <c r="S11" i="3"/>
  <c r="Q12" i="5" s="1"/>
  <c r="S6" i="3"/>
  <c r="Q7" i="5" s="1"/>
  <c r="Q21" i="3"/>
  <c r="R21" i="3" s="1"/>
  <c r="S21" i="3" s="1"/>
  <c r="Q22" i="5" s="1"/>
  <c r="Q71" i="3"/>
  <c r="R71" i="3" s="1"/>
  <c r="S71" i="3" s="1"/>
  <c r="Q72" i="5" s="1"/>
  <c r="P72" i="3"/>
  <c r="S72" i="3" s="1"/>
  <c r="Q73" i="5" s="1"/>
  <c r="P35" i="3"/>
  <c r="S35" i="3" s="1"/>
  <c r="Q36" i="5" s="1"/>
  <c r="Q98" i="3"/>
  <c r="R98" i="3" s="1"/>
  <c r="S98" i="3" s="1"/>
  <c r="Q99" i="5" s="1"/>
  <c r="P108" i="3"/>
  <c r="S108" i="3" s="1"/>
  <c r="Q65" i="3"/>
  <c r="R65" i="3" s="1"/>
  <c r="S65" i="3" s="1"/>
  <c r="Q66" i="5" s="1"/>
  <c r="S185" i="3"/>
  <c r="Q186" i="5" s="1"/>
  <c r="Q143" i="3"/>
  <c r="R143" i="3" s="1"/>
  <c r="S143" i="3" s="1"/>
  <c r="Q144" i="5" s="1"/>
  <c r="Q93" i="3"/>
  <c r="R93" i="3" s="1"/>
  <c r="S93" i="3" s="1"/>
  <c r="Q94" i="5" s="1"/>
  <c r="S130" i="3"/>
  <c r="Q131" i="5" s="1"/>
  <c r="S90" i="3"/>
  <c r="Q91" i="5" s="1"/>
  <c r="S74" i="3"/>
  <c r="Q75" i="5" s="1"/>
  <c r="S5" i="3"/>
  <c r="Q6" i="5" s="1"/>
  <c r="S51" i="3"/>
  <c r="Q52" i="5" s="1"/>
  <c r="Q62" i="3"/>
  <c r="R62" i="3" s="1"/>
  <c r="S62" i="3" s="1"/>
  <c r="Q63" i="5" s="1"/>
  <c r="Q148" i="3"/>
  <c r="R148" i="3" s="1"/>
  <c r="S148" i="3" s="1"/>
  <c r="Q149" i="5" s="1"/>
  <c r="S52" i="3"/>
  <c r="Q53" i="5" s="1"/>
  <c r="Q82" i="3"/>
  <c r="R82" i="3" s="1"/>
  <c r="S82" i="3" s="1"/>
  <c r="Q83" i="5" s="1"/>
  <c r="P192" i="3"/>
  <c r="S192" i="3" s="1"/>
  <c r="Q193" i="5" s="1"/>
  <c r="Q118" i="3"/>
  <c r="R118" i="3" s="1"/>
  <c r="S118" i="3" s="1"/>
  <c r="Q119" i="5" s="1"/>
  <c r="Q175" i="3"/>
  <c r="R175" i="3" s="1"/>
  <c r="S175" i="3" s="1"/>
  <c r="Q176" i="5" s="1"/>
  <c r="T183" i="5"/>
  <c r="S129" i="3"/>
  <c r="Q130" i="5" s="1"/>
  <c r="S109" i="3"/>
  <c r="Q110" i="5" s="1"/>
  <c r="S50" i="3"/>
  <c r="Q51" i="5" s="1"/>
  <c r="S4" i="3"/>
  <c r="Q5" i="5" s="1"/>
  <c r="S76" i="3"/>
  <c r="Q77" i="5" s="1"/>
  <c r="Q48" i="3"/>
  <c r="R48" i="3" s="1"/>
  <c r="S48" i="3" s="1"/>
  <c r="Q49" i="5" s="1"/>
  <c r="Q150" i="3"/>
  <c r="R150" i="3" s="1"/>
  <c r="S150" i="3" s="1"/>
  <c r="Q151" i="5" s="1"/>
  <c r="Q170" i="3"/>
  <c r="R170" i="3" s="1"/>
  <c r="S170" i="3" s="1"/>
  <c r="Q171" i="5" s="1"/>
  <c r="S47" i="3"/>
  <c r="Q48" i="5" s="1"/>
  <c r="S41" i="3"/>
  <c r="Q42" i="5" s="1"/>
  <c r="S145" i="3"/>
  <c r="Q146" i="5" s="1"/>
  <c r="Q132" i="3"/>
  <c r="R132" i="3" s="1"/>
  <c r="S132" i="3" s="1"/>
  <c r="Q133" i="5" s="1"/>
  <c r="Q111" i="3"/>
  <c r="R111" i="3" s="1"/>
  <c r="S111" i="3" s="1"/>
  <c r="Q112" i="5" s="1"/>
  <c r="P122" i="3"/>
  <c r="S122" i="3" s="1"/>
  <c r="Q123" i="5" s="1"/>
  <c r="T152" i="5"/>
  <c r="S66" i="3"/>
  <c r="Q67" i="5" s="1"/>
  <c r="P26" i="3"/>
  <c r="S26" i="3" s="1"/>
  <c r="Q27" i="5" s="1"/>
  <c r="P141" i="3"/>
  <c r="S141" i="3" s="1"/>
  <c r="Q142" i="5" s="1"/>
  <c r="Q153" i="3"/>
  <c r="R153" i="3" s="1"/>
  <c r="S153" i="3" s="1"/>
  <c r="Q154" i="5" s="1"/>
  <c r="S25" i="3"/>
  <c r="Q26" i="5" s="1"/>
  <c r="AJ22" i="3"/>
  <c r="V23" i="5" s="1"/>
  <c r="AJ123" i="3"/>
  <c r="V124" i="5" s="1"/>
  <c r="S64" i="3"/>
  <c r="Q65" i="5" s="1"/>
  <c r="S119" i="3"/>
  <c r="Q120" i="5" s="1"/>
  <c r="S91" i="3"/>
  <c r="Q92" i="5" s="1"/>
  <c r="P43" i="3"/>
  <c r="S43" i="3" s="1"/>
  <c r="Q44" i="5" s="1"/>
  <c r="S20" i="3"/>
  <c r="Q21" i="5" s="1"/>
  <c r="S85" i="3"/>
  <c r="S144" i="3"/>
  <c r="S86" i="3"/>
  <c r="Q87" i="5" s="1"/>
  <c r="Q148" i="5"/>
  <c r="Q105" i="5"/>
  <c r="S182" i="3"/>
  <c r="Q183" i="5" s="1"/>
  <c r="S99" i="3"/>
  <c r="Q100" i="5" s="1"/>
  <c r="S24" i="3"/>
  <c r="Q25" i="5" s="1"/>
  <c r="S9" i="3"/>
  <c r="Q10" i="5" s="1"/>
  <c r="S137" i="3"/>
  <c r="Q138" i="5" s="1"/>
  <c r="S188" i="3"/>
  <c r="Q189" i="5" s="1"/>
  <c r="S151" i="3"/>
  <c r="S73" i="3"/>
  <c r="Q74" i="5" s="1"/>
  <c r="S68" i="3"/>
  <c r="Q69" i="5" s="1"/>
  <c r="S133" i="3"/>
  <c r="Q134" i="5" s="1"/>
  <c r="S127" i="3"/>
  <c r="Q128" i="5" s="1"/>
  <c r="S27" i="3"/>
  <c r="Q28" i="5" s="1"/>
  <c r="Q70" i="5"/>
  <c r="S117" i="3"/>
  <c r="Q118" i="5" s="1"/>
  <c r="Q174" i="3"/>
  <c r="R174" i="3" s="1"/>
  <c r="S174" i="3" s="1"/>
  <c r="Q175" i="5" s="1"/>
  <c r="Q149" i="3"/>
  <c r="R149" i="3" s="1"/>
  <c r="S149" i="3" s="1"/>
  <c r="Q150" i="5" s="1"/>
  <c r="Q156" i="3"/>
  <c r="R156" i="3" s="1"/>
  <c r="S156" i="3" s="1"/>
  <c r="P177" i="3"/>
  <c r="S177" i="3" s="1"/>
  <c r="Q178" i="5" s="1"/>
  <c r="BA75" i="83"/>
  <c r="B82" i="84" s="1"/>
  <c r="E82" i="84" s="1"/>
  <c r="BA95" i="83"/>
  <c r="B97" i="84" s="1"/>
  <c r="E97" i="84" s="1"/>
  <c r="T13" i="5"/>
  <c r="AJ12" i="3"/>
  <c r="V13" i="5" s="1"/>
  <c r="T161" i="5"/>
  <c r="T16" i="5"/>
  <c r="AJ15" i="3"/>
  <c r="T167" i="5"/>
  <c r="T19" i="5"/>
  <c r="AJ18" i="3"/>
  <c r="T191" i="5"/>
  <c r="AJ190" i="3"/>
  <c r="T57" i="5"/>
  <c r="AJ56" i="3"/>
  <c r="T135" i="5"/>
  <c r="AJ134" i="3"/>
  <c r="T173" i="5"/>
  <c r="AJ164" i="3"/>
  <c r="T165" i="5"/>
  <c r="T158" i="5"/>
  <c r="T151" i="5"/>
  <c r="AJ150" i="3"/>
  <c r="T127" i="5"/>
  <c r="AJ126" i="3"/>
  <c r="T17" i="5"/>
  <c r="AJ140" i="3"/>
  <c r="V141" i="5" s="1"/>
  <c r="T194" i="5"/>
  <c r="AJ193" i="3"/>
  <c r="T182" i="5"/>
  <c r="AJ181" i="3"/>
  <c r="T175" i="5"/>
  <c r="AJ174" i="3"/>
  <c r="T146" i="5"/>
  <c r="AJ145" i="3"/>
  <c r="T172" i="5"/>
  <c r="AJ171" i="3"/>
  <c r="T149" i="5"/>
  <c r="AJ148" i="3"/>
  <c r="V149" i="5" s="1"/>
  <c r="T143" i="5"/>
  <c r="AJ142" i="3"/>
  <c r="V143" i="5" s="1"/>
  <c r="AJ189" i="3"/>
  <c r="T190" i="5"/>
  <c r="T162" i="5"/>
  <c r="T153" i="5"/>
  <c r="AJ152" i="3"/>
  <c r="T100" i="5"/>
  <c r="AJ99" i="3"/>
  <c r="V100" i="5" s="1"/>
  <c r="AJ149" i="3"/>
  <c r="T150" i="5"/>
  <c r="T77" i="5"/>
  <c r="AJ76" i="3"/>
  <c r="V77" i="5" s="1"/>
  <c r="T69" i="5"/>
  <c r="AJ20" i="3"/>
  <c r="AJ106" i="3"/>
  <c r="T189" i="5"/>
  <c r="T147" i="5"/>
  <c r="T145" i="5"/>
  <c r="T80" i="5"/>
  <c r="AJ79" i="3"/>
  <c r="T46" i="5"/>
  <c r="T164" i="5"/>
  <c r="T154" i="5"/>
  <c r="T79" i="5"/>
  <c r="T50" i="5"/>
  <c r="AJ49" i="3"/>
  <c r="V50" i="5" s="1"/>
  <c r="T43" i="5"/>
  <c r="AJ42" i="3"/>
  <c r="AJ36" i="3"/>
  <c r="T37" i="5"/>
  <c r="T15" i="5"/>
  <c r="AJ46" i="3"/>
  <c r="AJ122" i="3"/>
  <c r="T123" i="5"/>
  <c r="T117" i="5"/>
  <c r="AJ116" i="3"/>
  <c r="T113" i="5"/>
  <c r="AJ112" i="3"/>
  <c r="AJ58" i="3"/>
  <c r="T59" i="5"/>
  <c r="T45" i="5"/>
  <c r="AJ44" i="3"/>
  <c r="T26" i="5"/>
  <c r="AJ25" i="3"/>
  <c r="AJ23" i="3"/>
  <c r="V24" i="5" s="1"/>
  <c r="AJ155" i="3"/>
  <c r="V156" i="5" s="1"/>
  <c r="T156" i="5"/>
  <c r="AJ125" i="3"/>
  <c r="T126" i="5"/>
  <c r="AJ84" i="3"/>
  <c r="T85" i="5"/>
  <c r="AJ114" i="3"/>
  <c r="T177" i="5"/>
  <c r="AJ143" i="3"/>
  <c r="V144" i="5" s="1"/>
  <c r="T144" i="5"/>
  <c r="T129" i="5"/>
  <c r="AJ128" i="3"/>
  <c r="T112" i="5"/>
  <c r="AJ111" i="3"/>
  <c r="T94" i="5"/>
  <c r="AJ93" i="3"/>
  <c r="T67" i="5"/>
  <c r="AJ66" i="3"/>
  <c r="V67" i="5" s="1"/>
  <c r="T122" i="5"/>
  <c r="AJ121" i="3"/>
  <c r="AJ43" i="3"/>
  <c r="T44" i="5"/>
  <c r="AJ72" i="3"/>
  <c r="V73" i="5" s="1"/>
  <c r="T170" i="5"/>
  <c r="T120" i="5"/>
  <c r="AJ119" i="3"/>
  <c r="V120" i="5" s="1"/>
  <c r="T110" i="5"/>
  <c r="T42" i="5"/>
  <c r="AJ41" i="3"/>
  <c r="T39" i="5"/>
  <c r="AJ38" i="3"/>
  <c r="T36" i="5"/>
  <c r="AJ35" i="3"/>
  <c r="T28" i="5"/>
  <c r="AJ120" i="3"/>
  <c r="V121" i="5" s="1"/>
  <c r="AJ11" i="3"/>
  <c r="V12" i="5" s="1"/>
  <c r="N185" i="5"/>
  <c r="N184" i="3"/>
  <c r="P185" i="5" s="1"/>
  <c r="N22" i="3"/>
  <c r="P23" i="5" s="1"/>
  <c r="H189" i="3"/>
  <c r="N190" i="5" s="1"/>
  <c r="H179" i="3"/>
  <c r="N180" i="5" s="1"/>
  <c r="H174" i="3"/>
  <c r="N175" i="5" s="1"/>
  <c r="H162" i="3"/>
  <c r="N163" i="5" s="1"/>
  <c r="H19" i="3"/>
  <c r="N20" i="5" s="1"/>
  <c r="H4" i="3"/>
  <c r="N5" i="5" s="1"/>
  <c r="N71" i="3"/>
  <c r="P72" i="5" s="1"/>
  <c r="N102" i="3"/>
  <c r="P103" i="5" s="1"/>
  <c r="H191" i="3"/>
  <c r="N192" i="5" s="1"/>
  <c r="H3" i="3"/>
  <c r="N4" i="5" s="1"/>
  <c r="N74" i="5"/>
  <c r="N73" i="3"/>
  <c r="P74" i="5" s="1"/>
  <c r="BA118" i="83"/>
  <c r="AK120" i="5" s="1"/>
  <c r="AL120" i="5" s="1"/>
  <c r="N117" i="5"/>
  <c r="N80" i="3"/>
  <c r="P81" i="5" s="1"/>
  <c r="BA138" i="83"/>
  <c r="BB138" i="83" s="1"/>
  <c r="N50" i="3"/>
  <c r="P51" i="5" s="1"/>
  <c r="BA178" i="83"/>
  <c r="B171" i="84" s="1"/>
  <c r="E171" i="84" s="1"/>
  <c r="BA190" i="83"/>
  <c r="B189" i="84" s="1"/>
  <c r="E189" i="84" s="1"/>
  <c r="AJ167" i="3"/>
  <c r="AJ187" i="3"/>
  <c r="AJ179" i="3"/>
  <c r="R141" i="5"/>
  <c r="AJ117" i="3"/>
  <c r="V118" i="5" s="1"/>
  <c r="AD9" i="5"/>
  <c r="AJ97" i="3"/>
  <c r="V98" i="5" s="1"/>
  <c r="R73" i="5"/>
  <c r="R60" i="5"/>
  <c r="AJ159" i="3"/>
  <c r="AJ60" i="3"/>
  <c r="AJ89" i="3"/>
  <c r="AJ100" i="3"/>
  <c r="X175" i="4"/>
  <c r="AE176" i="5" s="1"/>
  <c r="AD179" i="5"/>
  <c r="X81" i="4"/>
  <c r="AE82" i="5" s="1"/>
  <c r="AF82" i="5" s="1"/>
  <c r="AJ186" i="3"/>
  <c r="AJ82" i="3"/>
  <c r="AD132" i="5"/>
  <c r="AJ98" i="3"/>
  <c r="R171" i="5"/>
  <c r="AJ32" i="3"/>
  <c r="AJ180" i="3"/>
  <c r="X19" i="4"/>
  <c r="AE20" i="5" s="1"/>
  <c r="AF20" i="5" s="1"/>
  <c r="AD43" i="5"/>
  <c r="AD57" i="5"/>
  <c r="V125" i="5"/>
  <c r="AJ177" i="3"/>
  <c r="AJ9" i="3"/>
  <c r="AJ34" i="3"/>
  <c r="AJ54" i="3"/>
  <c r="V55" i="5" s="1"/>
  <c r="X45" i="4"/>
  <c r="AE46" i="5" s="1"/>
  <c r="R51" i="5"/>
  <c r="AJ50" i="3"/>
  <c r="R6" i="5"/>
  <c r="R38" i="5"/>
  <c r="AJ37" i="3"/>
  <c r="R134" i="5"/>
  <c r="AJ133" i="3"/>
  <c r="R104" i="5"/>
  <c r="AJ103" i="3"/>
  <c r="AJ191" i="3"/>
  <c r="R192" i="5"/>
  <c r="AJ154" i="3"/>
  <c r="AJ127" i="3"/>
  <c r="R128" i="5"/>
  <c r="R119" i="5"/>
  <c r="AJ107" i="3"/>
  <c r="AJ80" i="3"/>
  <c r="R81" i="5"/>
  <c r="AJ75" i="3"/>
  <c r="R76" i="5"/>
  <c r="AJ67" i="3"/>
  <c r="R65" i="5"/>
  <c r="AJ64" i="3"/>
  <c r="R58" i="5"/>
  <c r="R25" i="5"/>
  <c r="AJ24" i="3"/>
  <c r="R22" i="5"/>
  <c r="AJ13" i="3"/>
  <c r="R5" i="5"/>
  <c r="AJ4" i="3"/>
  <c r="R169" i="5"/>
  <c r="R142" i="5"/>
  <c r="AJ141" i="3"/>
  <c r="R75" i="5"/>
  <c r="AJ74" i="3"/>
  <c r="R93" i="5"/>
  <c r="AJ92" i="3"/>
  <c r="R7" i="5"/>
  <c r="AJ6" i="3"/>
  <c r="R111" i="5"/>
  <c r="AJ110" i="3"/>
  <c r="R66" i="5"/>
  <c r="AJ65" i="3"/>
  <c r="R130" i="5"/>
  <c r="AJ129" i="3"/>
  <c r="R138" i="5"/>
  <c r="AJ137" i="3"/>
  <c r="R163" i="5"/>
  <c r="AJ162" i="3"/>
  <c r="R137" i="5"/>
  <c r="AJ136" i="3"/>
  <c r="AJ71" i="3"/>
  <c r="R132" i="5"/>
  <c r="AJ131" i="3"/>
  <c r="AJ63" i="3"/>
  <c r="AJ10" i="3"/>
  <c r="R11" i="5"/>
  <c r="R74" i="5"/>
  <c r="AJ73" i="3"/>
  <c r="R193" i="5"/>
  <c r="R30" i="5"/>
  <c r="AJ29" i="3"/>
  <c r="R62" i="5"/>
  <c r="AJ61" i="3"/>
  <c r="R114" i="5"/>
  <c r="R91" i="5"/>
  <c r="AJ90" i="3"/>
  <c r="R82" i="5"/>
  <c r="AJ81" i="3"/>
  <c r="X186" i="4"/>
  <c r="AE187" i="5" s="1"/>
  <c r="AD104" i="5"/>
  <c r="X43" i="4"/>
  <c r="AE44" i="5" s="1"/>
  <c r="AD86" i="5"/>
  <c r="X173" i="4"/>
  <c r="AE174" i="5" s="1"/>
  <c r="AF174" i="5" s="1"/>
  <c r="AD162" i="5"/>
  <c r="X108" i="4"/>
  <c r="AE109" i="5" s="1"/>
  <c r="AF109" i="5" s="1"/>
  <c r="AD64" i="5"/>
  <c r="X41" i="4"/>
  <c r="AE42" i="5" s="1"/>
  <c r="AF42" i="5" s="1"/>
  <c r="X168" i="4"/>
  <c r="AE169" i="5" s="1"/>
  <c r="AF169" i="5" s="1"/>
  <c r="AD169" i="5"/>
  <c r="AD150" i="5"/>
  <c r="X149" i="4"/>
  <c r="AE150" i="5" s="1"/>
  <c r="AF150" i="5" s="1"/>
  <c r="AD130" i="5"/>
  <c r="AD115" i="5"/>
  <c r="X114" i="4"/>
  <c r="AE115" i="5" s="1"/>
  <c r="X94" i="4"/>
  <c r="AE95" i="5" s="1"/>
  <c r="AF95" i="5" s="1"/>
  <c r="AD95" i="5"/>
  <c r="X91" i="4"/>
  <c r="AE92" i="5" s="1"/>
  <c r="AF92" i="5" s="1"/>
  <c r="AD92" i="5"/>
  <c r="X90" i="4"/>
  <c r="AE91" i="5" s="1"/>
  <c r="AF91" i="5" s="1"/>
  <c r="X55" i="4"/>
  <c r="AE56" i="5" s="1"/>
  <c r="AF56" i="5" s="1"/>
  <c r="BA185" i="83"/>
  <c r="AK187" i="5" s="1"/>
  <c r="AL187" i="5" s="1"/>
  <c r="BA137" i="83"/>
  <c r="B140" i="84" s="1"/>
  <c r="E140" i="84" s="1"/>
  <c r="AD125" i="5"/>
  <c r="X62" i="4"/>
  <c r="AE63" i="5" s="1"/>
  <c r="AF63" i="5" s="1"/>
  <c r="X7" i="4"/>
  <c r="AE8" i="5" s="1"/>
  <c r="AF8" i="5" s="1"/>
  <c r="W3" i="4"/>
  <c r="X3" i="4" s="1"/>
  <c r="AE4" i="5" s="1"/>
  <c r="X52" i="4"/>
  <c r="AE53" i="5" s="1"/>
  <c r="AF53" i="5" s="1"/>
  <c r="X6" i="4"/>
  <c r="AE7" i="5" s="1"/>
  <c r="AF7" i="5" s="1"/>
  <c r="AD14" i="5"/>
  <c r="X31" i="4"/>
  <c r="AE32" i="5" s="1"/>
  <c r="AF32" i="5" s="1"/>
  <c r="X132" i="4"/>
  <c r="AE133" i="5" s="1"/>
  <c r="AF133" i="5" s="1"/>
  <c r="X83" i="4"/>
  <c r="AE84" i="5" s="1"/>
  <c r="AF84" i="5" s="1"/>
  <c r="AD189" i="5"/>
  <c r="X115" i="4"/>
  <c r="AE116" i="5" s="1"/>
  <c r="X93" i="4"/>
  <c r="AE94" i="5" s="1"/>
  <c r="AF94" i="5" s="1"/>
  <c r="AD25" i="5"/>
  <c r="X126" i="4"/>
  <c r="AE127" i="5" s="1"/>
  <c r="AD77" i="5"/>
  <c r="X174" i="4"/>
  <c r="AE175" i="5" s="1"/>
  <c r="AD193" i="5"/>
  <c r="X192" i="4"/>
  <c r="AE193" i="5" s="1"/>
  <c r="AF193" i="5" s="1"/>
  <c r="AD191" i="5"/>
  <c r="X190" i="4"/>
  <c r="AE191" i="5" s="1"/>
  <c r="AD168" i="5"/>
  <c r="X167" i="4"/>
  <c r="AE168" i="5" s="1"/>
  <c r="AF168" i="5" s="1"/>
  <c r="X166" i="4"/>
  <c r="AE167" i="5" s="1"/>
  <c r="AF167" i="5" s="1"/>
  <c r="AD167" i="5"/>
  <c r="AD147" i="5"/>
  <c r="AD129" i="5"/>
  <c r="AD114" i="5"/>
  <c r="X113" i="4"/>
  <c r="AE114" i="5" s="1"/>
  <c r="X112" i="4"/>
  <c r="AE113" i="5" s="1"/>
  <c r="AF113" i="5" s="1"/>
  <c r="AD113" i="5"/>
  <c r="AD112" i="5"/>
  <c r="X89" i="4"/>
  <c r="AE90" i="5" s="1"/>
  <c r="AD90" i="5"/>
  <c r="X88" i="4"/>
  <c r="AE89" i="5" s="1"/>
  <c r="AD89" i="5"/>
  <c r="X87" i="4"/>
  <c r="AE88" i="5" s="1"/>
  <c r="AF88" i="5" s="1"/>
  <c r="X71" i="4"/>
  <c r="AE72" i="5" s="1"/>
  <c r="AD72" i="5"/>
  <c r="AD71" i="5"/>
  <c r="X70" i="4"/>
  <c r="AE71" i="5" s="1"/>
  <c r="X54" i="4"/>
  <c r="AE55" i="5" s="1"/>
  <c r="AD55" i="5"/>
  <c r="X53" i="4"/>
  <c r="AE54" i="5" s="1"/>
  <c r="AD54" i="5"/>
  <c r="X27" i="4"/>
  <c r="AE28" i="5" s="1"/>
  <c r="AD28" i="5"/>
  <c r="X26" i="4"/>
  <c r="AE27" i="5" s="1"/>
  <c r="AD27" i="5"/>
  <c r="X4" i="4"/>
  <c r="AE5" i="5" s="1"/>
  <c r="AF5" i="5" s="1"/>
  <c r="AD5" i="5"/>
  <c r="X122" i="4"/>
  <c r="AE123" i="5" s="1"/>
  <c r="AF123" i="5" s="1"/>
  <c r="AD107" i="5"/>
  <c r="AD93" i="5"/>
  <c r="X5" i="4"/>
  <c r="AE6" i="5" s="1"/>
  <c r="AF6" i="5" s="1"/>
  <c r="X57" i="4"/>
  <c r="AE58" i="5" s="1"/>
  <c r="AF58" i="5" s="1"/>
  <c r="X136" i="4"/>
  <c r="AE137" i="5" s="1"/>
  <c r="AF137" i="5" s="1"/>
  <c r="X164" i="4"/>
  <c r="AE165" i="5" s="1"/>
  <c r="BA54" i="83"/>
  <c r="B68" i="84" s="1"/>
  <c r="E68" i="84" s="1"/>
  <c r="BA14" i="83"/>
  <c r="AK16" i="5" s="1"/>
  <c r="AL16" i="5" s="1"/>
  <c r="X51" i="4"/>
  <c r="AE52" i="5" s="1"/>
  <c r="AD164" i="5"/>
  <c r="X153" i="4"/>
  <c r="AE154" i="5" s="1"/>
  <c r="BA90" i="83"/>
  <c r="BB90" i="83" s="1"/>
  <c r="AD30" i="5"/>
  <c r="AD78" i="5"/>
  <c r="X107" i="4"/>
  <c r="AE108" i="5" s="1"/>
  <c r="X82" i="4"/>
  <c r="AE83" i="5" s="1"/>
  <c r="AF83" i="5" s="1"/>
  <c r="X22" i="4"/>
  <c r="AE23" i="5" s="1"/>
  <c r="BA66" i="83"/>
  <c r="B69" i="84" s="1"/>
  <c r="E69" i="84" s="1"/>
  <c r="BA58" i="83"/>
  <c r="B58" i="84" s="1"/>
  <c r="E58" i="84" s="1"/>
  <c r="BA50" i="83"/>
  <c r="BB50" i="83" s="1"/>
  <c r="BA42" i="83"/>
  <c r="B34" i="84" s="1"/>
  <c r="E34" i="84" s="1"/>
  <c r="BA10" i="83"/>
  <c r="AK12" i="5" s="1"/>
  <c r="AL12" i="5" s="1"/>
  <c r="BA94" i="83"/>
  <c r="AK96" i="5" s="1"/>
  <c r="AL96" i="5" s="1"/>
  <c r="O177" i="5"/>
  <c r="N124" i="3"/>
  <c r="P125" i="5" s="1"/>
  <c r="BA186" i="83"/>
  <c r="AK188" i="5" s="1"/>
  <c r="AL188" i="5" s="1"/>
  <c r="N161" i="3"/>
  <c r="P162" i="5" s="1"/>
  <c r="BA155" i="83"/>
  <c r="B162" i="84" s="1"/>
  <c r="E162" i="84" s="1"/>
  <c r="BA103" i="83"/>
  <c r="B122" i="84" s="1"/>
  <c r="E122" i="84" s="1"/>
  <c r="BA183" i="83"/>
  <c r="BB183" i="83" s="1"/>
  <c r="BA147" i="83"/>
  <c r="BB147" i="83" s="1"/>
  <c r="BA175" i="83"/>
  <c r="BB175" i="83" s="1"/>
  <c r="BA167" i="83"/>
  <c r="BB167" i="83" s="1"/>
  <c r="BA115" i="83"/>
  <c r="BB115" i="83" s="1"/>
  <c r="N133" i="3"/>
  <c r="P134" i="5" s="1"/>
  <c r="O134" i="5"/>
  <c r="O42" i="5"/>
  <c r="N41" i="3"/>
  <c r="P42" i="5" s="1"/>
  <c r="N147" i="3"/>
  <c r="P148" i="5" s="1"/>
  <c r="BA52" i="83"/>
  <c r="B52" i="84" s="1"/>
  <c r="E52" i="84" s="1"/>
  <c r="BA12" i="83"/>
  <c r="BB12" i="83" s="1"/>
  <c r="N63" i="3"/>
  <c r="P64" i="5" s="1"/>
  <c r="BA80" i="83"/>
  <c r="BB80" i="83" s="1"/>
  <c r="BA72" i="83"/>
  <c r="AK74" i="5" s="1"/>
  <c r="AL74" i="5" s="1"/>
  <c r="O30" i="5"/>
  <c r="N29" i="3"/>
  <c r="P30" i="5" s="1"/>
  <c r="M176" i="5"/>
  <c r="O62" i="5"/>
  <c r="N61" i="3"/>
  <c r="P62" i="5" s="1"/>
  <c r="M8" i="5"/>
  <c r="N7" i="3"/>
  <c r="P8" i="5" s="1"/>
  <c r="C186" i="84"/>
  <c r="F186" i="84" s="1"/>
  <c r="BC190" i="75"/>
  <c r="K191" i="5" s="1"/>
  <c r="J191" i="5"/>
  <c r="AM191" i="5" s="1"/>
  <c r="C31" i="84"/>
  <c r="F31" i="84" s="1"/>
  <c r="J168" i="5"/>
  <c r="AM168" i="5" s="1"/>
  <c r="BC167" i="75"/>
  <c r="K168" i="5" s="1"/>
  <c r="C150" i="84"/>
  <c r="F150" i="84" s="1"/>
  <c r="J164" i="5"/>
  <c r="AM164" i="5" s="1"/>
  <c r="C162" i="84"/>
  <c r="F162" i="84" s="1"/>
  <c r="BC156" i="75"/>
  <c r="K157" i="5" s="1"/>
  <c r="L157" i="5" s="1"/>
  <c r="C154" i="84"/>
  <c r="F154" i="84" s="1"/>
  <c r="BC153" i="75"/>
  <c r="K154" i="5" s="1"/>
  <c r="L154" i="5" s="1"/>
  <c r="J154" i="5"/>
  <c r="AM154" i="5" s="1"/>
  <c r="N123" i="3"/>
  <c r="P124" i="5" s="1"/>
  <c r="O124" i="5"/>
  <c r="O118" i="5"/>
  <c r="N117" i="3"/>
  <c r="P118" i="5" s="1"/>
  <c r="O115" i="5"/>
  <c r="M114" i="5"/>
  <c r="N113" i="3"/>
  <c r="P114" i="5" s="1"/>
  <c r="O182" i="5"/>
  <c r="N169" i="3"/>
  <c r="P170" i="5" s="1"/>
  <c r="O137" i="5"/>
  <c r="M80" i="5"/>
  <c r="N37" i="3"/>
  <c r="P38" i="5" s="1"/>
  <c r="BA117" i="83"/>
  <c r="AK119" i="5" s="1"/>
  <c r="AL119" i="5" s="1"/>
  <c r="J42" i="5"/>
  <c r="AM42" i="5" s="1"/>
  <c r="E189" i="3"/>
  <c r="M190" i="5" s="1"/>
  <c r="E172" i="3"/>
  <c r="M173" i="5" s="1"/>
  <c r="E110" i="3"/>
  <c r="M111" i="5" s="1"/>
  <c r="E106" i="3"/>
  <c r="M107" i="5" s="1"/>
  <c r="BA150" i="83"/>
  <c r="BB150" i="83" s="1"/>
  <c r="BA110" i="83"/>
  <c r="AK112" i="5" s="1"/>
  <c r="AL112" i="5" s="1"/>
  <c r="BA78" i="83"/>
  <c r="AK80" i="5" s="1"/>
  <c r="AL80" i="5" s="1"/>
  <c r="M123" i="5"/>
  <c r="BB92" i="75"/>
  <c r="BC92" i="75" s="1"/>
  <c r="K93" i="5" s="1"/>
  <c r="L93" i="5" s="1"/>
  <c r="BB91" i="75"/>
  <c r="BB79" i="75"/>
  <c r="J80" i="5" s="1"/>
  <c r="AM80" i="5" s="1"/>
  <c r="BB69" i="75"/>
  <c r="BC69" i="75" s="1"/>
  <c r="K70" i="5" s="1"/>
  <c r="BB56" i="75"/>
  <c r="J57" i="5" s="1"/>
  <c r="AM57" i="5" s="1"/>
  <c r="BB25" i="75"/>
  <c r="C24" i="84" s="1"/>
  <c r="F24" i="84" s="1"/>
  <c r="BB21" i="75"/>
  <c r="C27" i="84" s="1"/>
  <c r="F27" i="84" s="1"/>
  <c r="BB19" i="75"/>
  <c r="J20" i="5" s="1"/>
  <c r="AM20" i="5" s="1"/>
  <c r="BA182" i="83"/>
  <c r="BB182" i="83" s="1"/>
  <c r="BA170" i="83"/>
  <c r="AK172" i="5" s="1"/>
  <c r="AL172" i="5" s="1"/>
  <c r="BA162" i="83"/>
  <c r="AK164" i="5" s="1"/>
  <c r="AL164" i="5" s="1"/>
  <c r="BA102" i="83"/>
  <c r="AK104" i="5" s="1"/>
  <c r="AL104" i="5" s="1"/>
  <c r="BC17" i="75"/>
  <c r="K18" i="5" s="1"/>
  <c r="N86" i="3"/>
  <c r="P87" i="5" s="1"/>
  <c r="J170" i="5"/>
  <c r="AM170" i="5" s="1"/>
  <c r="E173" i="3"/>
  <c r="M174" i="5" s="1"/>
  <c r="E151" i="3"/>
  <c r="N151" i="3" s="1"/>
  <c r="P152" i="5" s="1"/>
  <c r="E111" i="3"/>
  <c r="N111" i="3" s="1"/>
  <c r="P112" i="5" s="1"/>
  <c r="E107" i="3"/>
  <c r="M108" i="5" s="1"/>
  <c r="E32" i="3"/>
  <c r="M33" i="5" s="1"/>
  <c r="E16" i="3"/>
  <c r="M17" i="5" s="1"/>
  <c r="E8" i="3"/>
  <c r="M9" i="5" s="1"/>
  <c r="BA154" i="83"/>
  <c r="AK156" i="5" s="1"/>
  <c r="AL156" i="5" s="1"/>
  <c r="BA142" i="83"/>
  <c r="AK144" i="5" s="1"/>
  <c r="AL144" i="5" s="1"/>
  <c r="BA70" i="83"/>
  <c r="AK72" i="5" s="1"/>
  <c r="AL72" i="5" s="1"/>
  <c r="BA34" i="83"/>
  <c r="BB34" i="83" s="1"/>
  <c r="BA26" i="83"/>
  <c r="AK28" i="5" s="1"/>
  <c r="AL28" i="5" s="1"/>
  <c r="BA6" i="83"/>
  <c r="B8" i="84" s="1"/>
  <c r="E8" i="84" s="1"/>
  <c r="M72" i="5"/>
  <c r="M25" i="5"/>
  <c r="J18" i="5"/>
  <c r="AM18" i="5" s="1"/>
  <c r="E167" i="3"/>
  <c r="M168" i="5" s="1"/>
  <c r="E137" i="3"/>
  <c r="M138" i="5" s="1"/>
  <c r="E47" i="3"/>
  <c r="M48" i="5" s="1"/>
  <c r="BA134" i="83"/>
  <c r="BB134" i="83" s="1"/>
  <c r="BA122" i="83"/>
  <c r="BB122" i="83" s="1"/>
  <c r="BA82" i="83"/>
  <c r="B84" i="84" s="1"/>
  <c r="E84" i="84" s="1"/>
  <c r="BA62" i="83"/>
  <c r="AK64" i="5" s="1"/>
  <c r="AL64" i="5" s="1"/>
  <c r="BA18" i="83"/>
  <c r="B22" i="84" s="1"/>
  <c r="E22" i="84" s="1"/>
  <c r="J71" i="5"/>
  <c r="AM71" i="5" s="1"/>
  <c r="E20" i="3"/>
  <c r="M21" i="5" s="1"/>
  <c r="E9" i="3"/>
  <c r="M10" i="5" s="1"/>
  <c r="BA174" i="83"/>
  <c r="AK176" i="5" s="1"/>
  <c r="AL176" i="5" s="1"/>
  <c r="BA114" i="83"/>
  <c r="BB114" i="83" s="1"/>
  <c r="BA106" i="83"/>
  <c r="AK108" i="5" s="1"/>
  <c r="AL108" i="5" s="1"/>
  <c r="BC117" i="75"/>
  <c r="K118" i="5" s="1"/>
  <c r="L118" i="5" s="1"/>
  <c r="J153" i="5"/>
  <c r="AM153" i="5" s="1"/>
  <c r="J112" i="5"/>
  <c r="AM112" i="5" s="1"/>
  <c r="J118" i="5"/>
  <c r="AM118" i="5" s="1"/>
  <c r="N182" i="3"/>
  <c r="P183" i="5" s="1"/>
  <c r="N27" i="3"/>
  <c r="P28" i="5" s="1"/>
  <c r="BA166" i="83"/>
  <c r="AK168" i="5" s="1"/>
  <c r="AL168" i="5" s="1"/>
  <c r="BA146" i="83"/>
  <c r="BB146" i="83" s="1"/>
  <c r="BA46" i="83"/>
  <c r="AK48" i="5" s="1"/>
  <c r="AL48" i="5" s="1"/>
  <c r="N34" i="3"/>
  <c r="P35" i="5" s="1"/>
  <c r="J46" i="5"/>
  <c r="AM46" i="5" s="1"/>
  <c r="J24" i="5"/>
  <c r="AM24" i="5" s="1"/>
  <c r="J88" i="5"/>
  <c r="AM88" i="5" s="1"/>
  <c r="E188" i="3"/>
  <c r="M189" i="5" s="1"/>
  <c r="E171" i="3"/>
  <c r="M172" i="5" s="1"/>
  <c r="E118" i="3"/>
  <c r="M119" i="5" s="1"/>
  <c r="E105" i="3"/>
  <c r="M106" i="5" s="1"/>
  <c r="E68" i="3"/>
  <c r="M69" i="5" s="1"/>
  <c r="BB82" i="75"/>
  <c r="BC82" i="75" s="1"/>
  <c r="K83" i="5" s="1"/>
  <c r="BA158" i="83"/>
  <c r="AK160" i="5" s="1"/>
  <c r="AL160" i="5" s="1"/>
  <c r="BA126" i="83"/>
  <c r="B126" i="84" s="1"/>
  <c r="E126" i="84" s="1"/>
  <c r="BA98" i="83"/>
  <c r="B99" i="84" s="1"/>
  <c r="E99" i="84" s="1"/>
  <c r="BA86" i="83"/>
  <c r="B88" i="84" s="1"/>
  <c r="E88" i="84" s="1"/>
  <c r="BA74" i="83"/>
  <c r="BB74" i="83" s="1"/>
  <c r="BA38" i="83"/>
  <c r="B39" i="84" s="1"/>
  <c r="E39" i="84" s="1"/>
  <c r="BA30" i="83"/>
  <c r="B91" i="84" s="1"/>
  <c r="E91" i="84" s="1"/>
  <c r="BA22" i="83"/>
  <c r="B20" i="84" s="1"/>
  <c r="E20" i="84" s="1"/>
  <c r="O191" i="5"/>
  <c r="N190" i="3"/>
  <c r="P191" i="5" s="1"/>
  <c r="O192" i="5"/>
  <c r="N84" i="3"/>
  <c r="P85" i="5" s="1"/>
  <c r="O154" i="5"/>
  <c r="O139" i="5"/>
  <c r="N138" i="3"/>
  <c r="P139" i="5" s="1"/>
  <c r="O140" i="5"/>
  <c r="N139" i="3"/>
  <c r="P140" i="5" s="1"/>
  <c r="O37" i="5"/>
  <c r="N36" i="3"/>
  <c r="P37" i="5" s="1"/>
  <c r="N131" i="3"/>
  <c r="P132" i="5" s="1"/>
  <c r="N101" i="3"/>
  <c r="P102" i="5" s="1"/>
  <c r="M178" i="5"/>
  <c r="N159" i="3"/>
  <c r="P160" i="5" s="1"/>
  <c r="M160" i="5"/>
  <c r="M144" i="5"/>
  <c r="N143" i="3"/>
  <c r="P144" i="5" s="1"/>
  <c r="M109" i="5"/>
  <c r="N108" i="3"/>
  <c r="P109" i="5" s="1"/>
  <c r="M105" i="5"/>
  <c r="N104" i="3"/>
  <c r="P105" i="5" s="1"/>
  <c r="M83" i="5"/>
  <c r="N82" i="3"/>
  <c r="P83" i="5" s="1"/>
  <c r="M68" i="5"/>
  <c r="M29" i="5"/>
  <c r="N28" i="3"/>
  <c r="P29" i="5" s="1"/>
  <c r="BA145" i="83"/>
  <c r="B184" i="84" s="1"/>
  <c r="E184" i="84" s="1"/>
  <c r="BA189" i="83"/>
  <c r="AK191" i="5" s="1"/>
  <c r="AL191" i="5" s="1"/>
  <c r="BA153" i="83"/>
  <c r="AK155" i="5" s="1"/>
  <c r="AL155" i="5" s="1"/>
  <c r="BA101" i="83"/>
  <c r="AK103" i="5" s="1"/>
  <c r="AL103" i="5" s="1"/>
  <c r="BA157" i="83"/>
  <c r="BB157" i="83" s="1"/>
  <c r="BA133" i="83"/>
  <c r="AK135" i="5" s="1"/>
  <c r="AL135" i="5" s="1"/>
  <c r="BA113" i="83"/>
  <c r="AK115" i="5" s="1"/>
  <c r="AL115" i="5" s="1"/>
  <c r="M86" i="5"/>
  <c r="N98" i="3"/>
  <c r="P99" i="5" s="1"/>
  <c r="N58" i="3"/>
  <c r="P59" i="5" s="1"/>
  <c r="BA125" i="83"/>
  <c r="B125" i="84" s="1"/>
  <c r="E125" i="84" s="1"/>
  <c r="BA105" i="83"/>
  <c r="BB105" i="83" s="1"/>
  <c r="N38" i="3"/>
  <c r="P39" i="5" s="1"/>
  <c r="M132" i="5"/>
  <c r="E152" i="3"/>
  <c r="E144" i="3"/>
  <c r="N144" i="3" s="1"/>
  <c r="P145" i="5" s="1"/>
  <c r="E112" i="3"/>
  <c r="E83" i="3"/>
  <c r="E78" i="3"/>
  <c r="M79" i="5" s="1"/>
  <c r="E77" i="3"/>
  <c r="E69" i="3"/>
  <c r="M70" i="5" s="1"/>
  <c r="E62" i="3"/>
  <c r="E57" i="3"/>
  <c r="E55" i="3"/>
  <c r="M56" i="5" s="1"/>
  <c r="E33" i="3"/>
  <c r="N33" i="3" s="1"/>
  <c r="P34" i="5" s="1"/>
  <c r="E21" i="3"/>
  <c r="E13" i="3"/>
  <c r="M14" i="5" s="1"/>
  <c r="E11" i="3"/>
  <c r="E10" i="3"/>
  <c r="M28" i="5"/>
  <c r="E186" i="3"/>
  <c r="M187" i="5" s="1"/>
  <c r="E185" i="3"/>
  <c r="M186" i="5" s="1"/>
  <c r="E183" i="3"/>
  <c r="N183" i="3" s="1"/>
  <c r="P184" i="5" s="1"/>
  <c r="E164" i="3"/>
  <c r="M165" i="5" s="1"/>
  <c r="E162" i="3"/>
  <c r="M163" i="5" s="1"/>
  <c r="E156" i="3"/>
  <c r="M157" i="5" s="1"/>
  <c r="E155" i="3"/>
  <c r="M156" i="5" s="1"/>
  <c r="E134" i="3"/>
  <c r="M135" i="5" s="1"/>
  <c r="E115" i="3"/>
  <c r="M116" i="5" s="1"/>
  <c r="E92" i="3"/>
  <c r="N92" i="3" s="1"/>
  <c r="P93" i="5" s="1"/>
  <c r="E74" i="3"/>
  <c r="M75" i="5" s="1"/>
  <c r="E72" i="3"/>
  <c r="M73" i="5" s="1"/>
  <c r="E65" i="3"/>
  <c r="M66" i="5" s="1"/>
  <c r="E42" i="3"/>
  <c r="M43" i="5" s="1"/>
  <c r="E166" i="3"/>
  <c r="M167" i="5" s="1"/>
  <c r="E165" i="3"/>
  <c r="M166" i="5" s="1"/>
  <c r="E163" i="3"/>
  <c r="M164" i="5" s="1"/>
  <c r="E157" i="3"/>
  <c r="N157" i="3" s="1"/>
  <c r="P158" i="5" s="1"/>
  <c r="E149" i="3"/>
  <c r="M150" i="5" s="1"/>
  <c r="E142" i="3"/>
  <c r="M143" i="5" s="1"/>
  <c r="E141" i="3"/>
  <c r="M142" i="5" s="1"/>
  <c r="E135" i="3"/>
  <c r="M136" i="5" s="1"/>
  <c r="E126" i="3"/>
  <c r="M127" i="5" s="1"/>
  <c r="E103" i="3"/>
  <c r="M104" i="5" s="1"/>
  <c r="E95" i="3"/>
  <c r="M96" i="5" s="1"/>
  <c r="E81" i="3"/>
  <c r="M82" i="5" s="1"/>
  <c r="E75" i="3"/>
  <c r="M76" i="5" s="1"/>
  <c r="E60" i="3"/>
  <c r="M61" i="5" s="1"/>
  <c r="E53" i="3"/>
  <c r="M54" i="5" s="1"/>
  <c r="E45" i="3"/>
  <c r="E44" i="3"/>
  <c r="M45" i="5" s="1"/>
  <c r="E43" i="3"/>
  <c r="M44" i="5" s="1"/>
  <c r="E31" i="3"/>
  <c r="M32" i="5" s="1"/>
  <c r="E26" i="3"/>
  <c r="M27" i="5" s="1"/>
  <c r="E17" i="3"/>
  <c r="N17" i="3" s="1"/>
  <c r="P18" i="5" s="1"/>
  <c r="N4" i="3"/>
  <c r="P5" i="5" s="1"/>
  <c r="N87" i="3"/>
  <c r="P88" i="5" s="1"/>
  <c r="E3" i="3"/>
  <c r="M4" i="5" s="1"/>
  <c r="M175" i="5"/>
  <c r="N174" i="3"/>
  <c r="P175" i="5" s="1"/>
  <c r="M26" i="5"/>
  <c r="BA149" i="83"/>
  <c r="AK151" i="5" s="1"/>
  <c r="AL151" i="5" s="1"/>
  <c r="BA141" i="83"/>
  <c r="AK143" i="5" s="1"/>
  <c r="AL143" i="5" s="1"/>
  <c r="BA129" i="83"/>
  <c r="AK131" i="5" s="1"/>
  <c r="AL131" i="5" s="1"/>
  <c r="BA121" i="83"/>
  <c r="AK123" i="5" s="1"/>
  <c r="AL123" i="5" s="1"/>
  <c r="BA109" i="83"/>
  <c r="B120" i="84" s="1"/>
  <c r="E120" i="84" s="1"/>
  <c r="N170" i="3"/>
  <c r="P171" i="5" s="1"/>
  <c r="M147" i="5"/>
  <c r="M55" i="5"/>
  <c r="N6" i="3"/>
  <c r="P7" i="5" s="1"/>
  <c r="N12" i="3"/>
  <c r="P13" i="5" s="1"/>
  <c r="M148" i="5"/>
  <c r="N76" i="3"/>
  <c r="P77" i="5" s="1"/>
  <c r="N145" i="3"/>
  <c r="P146" i="5" s="1"/>
  <c r="BA2" i="83"/>
  <c r="AK4" i="5" s="1"/>
  <c r="AL4" i="5" s="1"/>
  <c r="M94" i="5"/>
  <c r="M31" i="5"/>
  <c r="N51" i="3"/>
  <c r="P52" i="5" s="1"/>
  <c r="N178" i="3"/>
  <c r="P179" i="5" s="1"/>
  <c r="M102" i="5"/>
  <c r="N48" i="3"/>
  <c r="P49" i="5" s="1"/>
  <c r="BA135" i="83"/>
  <c r="AK137" i="5" s="1"/>
  <c r="AL137" i="5" s="1"/>
  <c r="N99" i="3"/>
  <c r="P100" i="5" s="1"/>
  <c r="N94" i="3"/>
  <c r="P95" i="5" s="1"/>
  <c r="BA73" i="83"/>
  <c r="BB73" i="83" s="1"/>
  <c r="M57" i="5"/>
  <c r="M20" i="5"/>
  <c r="M141" i="5"/>
  <c r="N140" i="3"/>
  <c r="P141" i="5" s="1"/>
  <c r="BB79" i="83"/>
  <c r="B81" i="84"/>
  <c r="E81" i="84" s="1"/>
  <c r="AK73" i="5"/>
  <c r="AL73" i="5" s="1"/>
  <c r="M133" i="5"/>
  <c r="BA181" i="83"/>
  <c r="B180" i="84" s="1"/>
  <c r="E180" i="84" s="1"/>
  <c r="BA177" i="83"/>
  <c r="AK179" i="5" s="1"/>
  <c r="AL179" i="5" s="1"/>
  <c r="BA173" i="83"/>
  <c r="AK175" i="5" s="1"/>
  <c r="AL175" i="5" s="1"/>
  <c r="BA169" i="83"/>
  <c r="AK171" i="5" s="1"/>
  <c r="AL171" i="5" s="1"/>
  <c r="BA165" i="83"/>
  <c r="BB165" i="83" s="1"/>
  <c r="BA161" i="83"/>
  <c r="AK163" i="5" s="1"/>
  <c r="AL163" i="5" s="1"/>
  <c r="BA97" i="83"/>
  <c r="BB97" i="83" s="1"/>
  <c r="BA93" i="83"/>
  <c r="B96" i="84" s="1"/>
  <c r="E96" i="84" s="1"/>
  <c r="BA89" i="83"/>
  <c r="AK91" i="5" s="1"/>
  <c r="AL91" i="5" s="1"/>
  <c r="BA85" i="83"/>
  <c r="BB85" i="83" s="1"/>
  <c r="BA81" i="83"/>
  <c r="AK83" i="5" s="1"/>
  <c r="AL83" i="5" s="1"/>
  <c r="BA77" i="83"/>
  <c r="BB77" i="83" s="1"/>
  <c r="BA69" i="83"/>
  <c r="B65" i="84" s="1"/>
  <c r="E65" i="84" s="1"/>
  <c r="BA65" i="83"/>
  <c r="AK67" i="5" s="1"/>
  <c r="AL67" i="5" s="1"/>
  <c r="BA61" i="83"/>
  <c r="AK63" i="5" s="1"/>
  <c r="AL63" i="5" s="1"/>
  <c r="BA57" i="83"/>
  <c r="AK59" i="5" s="1"/>
  <c r="AL59" i="5" s="1"/>
  <c r="BA53" i="83"/>
  <c r="BB53" i="83" s="1"/>
  <c r="BA49" i="83"/>
  <c r="AK51" i="5" s="1"/>
  <c r="AL51" i="5" s="1"/>
  <c r="BA45" i="83"/>
  <c r="BB45" i="83" s="1"/>
  <c r="BA41" i="83"/>
  <c r="BB41" i="83" s="1"/>
  <c r="BA96" i="83"/>
  <c r="B103" i="84" s="1"/>
  <c r="E103" i="84" s="1"/>
  <c r="BA92" i="83"/>
  <c r="AK94" i="5" s="1"/>
  <c r="AL94" i="5" s="1"/>
  <c r="BA88" i="83"/>
  <c r="AK90" i="5" s="1"/>
  <c r="AL90" i="5" s="1"/>
  <c r="BA84" i="83"/>
  <c r="B87" i="84" s="1"/>
  <c r="E87" i="84" s="1"/>
  <c r="BA76" i="83"/>
  <c r="BA68" i="83"/>
  <c r="AK70" i="5" s="1"/>
  <c r="AL70" i="5" s="1"/>
  <c r="BA64" i="83"/>
  <c r="BA60" i="83"/>
  <c r="AK62" i="5" s="1"/>
  <c r="AL62" i="5" s="1"/>
  <c r="BA56" i="83"/>
  <c r="AK58" i="5" s="1"/>
  <c r="AL58" i="5" s="1"/>
  <c r="BA48" i="83"/>
  <c r="AK50" i="5" s="1"/>
  <c r="AL50" i="5" s="1"/>
  <c r="BA44" i="83"/>
  <c r="AK46" i="5" s="1"/>
  <c r="AL46" i="5" s="1"/>
  <c r="BA36" i="83"/>
  <c r="AK38" i="5" s="1"/>
  <c r="AL38" i="5" s="1"/>
  <c r="BA28" i="83"/>
  <c r="B12" i="84" s="1"/>
  <c r="E12" i="84" s="1"/>
  <c r="BA24" i="83"/>
  <c r="BB24" i="83" s="1"/>
  <c r="BA20" i="83"/>
  <c r="AK22" i="5" s="1"/>
  <c r="AL22" i="5" s="1"/>
  <c r="BA16" i="83"/>
  <c r="BB16" i="83" s="1"/>
  <c r="BA8" i="83"/>
  <c r="B7" i="84" s="1"/>
  <c r="E7" i="84" s="1"/>
  <c r="BA4" i="83"/>
  <c r="B50" i="84" s="1"/>
  <c r="E50" i="84" s="1"/>
  <c r="BA191" i="83"/>
  <c r="B191" i="84" s="1"/>
  <c r="E191" i="84" s="1"/>
  <c r="BA187" i="83"/>
  <c r="BB187" i="83" s="1"/>
  <c r="BA179" i="83"/>
  <c r="B177" i="84" s="1"/>
  <c r="E177" i="84" s="1"/>
  <c r="BA171" i="83"/>
  <c r="B113" i="84" s="1"/>
  <c r="E113" i="84" s="1"/>
  <c r="BA163" i="83"/>
  <c r="BB163" i="83" s="1"/>
  <c r="BA159" i="83"/>
  <c r="AK161" i="5" s="1"/>
  <c r="AL161" i="5" s="1"/>
  <c r="BA151" i="83"/>
  <c r="AK153" i="5" s="1"/>
  <c r="AL153" i="5" s="1"/>
  <c r="BA143" i="83"/>
  <c r="AK145" i="5" s="1"/>
  <c r="AL145" i="5" s="1"/>
  <c r="BA139" i="83"/>
  <c r="BB139" i="83" s="1"/>
  <c r="BA131" i="83"/>
  <c r="AK133" i="5" s="1"/>
  <c r="AL133" i="5" s="1"/>
  <c r="BA123" i="83"/>
  <c r="AK125" i="5" s="1"/>
  <c r="AL125" i="5" s="1"/>
  <c r="BA111" i="83"/>
  <c r="AK113" i="5" s="1"/>
  <c r="AL113" i="5" s="1"/>
  <c r="BA107" i="83"/>
  <c r="B115" i="84" s="1"/>
  <c r="E115" i="84" s="1"/>
  <c r="BA99" i="83"/>
  <c r="BA91" i="83"/>
  <c r="BA87" i="83"/>
  <c r="BA83" i="83"/>
  <c r="BA37" i="83"/>
  <c r="AK39" i="5" s="1"/>
  <c r="AL39" i="5" s="1"/>
  <c r="BA33" i="83"/>
  <c r="AK35" i="5" s="1"/>
  <c r="AL35" i="5" s="1"/>
  <c r="BA29" i="83"/>
  <c r="AK31" i="5" s="1"/>
  <c r="AL31" i="5" s="1"/>
  <c r="BA25" i="83"/>
  <c r="B26" i="84" s="1"/>
  <c r="E26" i="84" s="1"/>
  <c r="BA21" i="83"/>
  <c r="AK23" i="5" s="1"/>
  <c r="AL23" i="5" s="1"/>
  <c r="BA17" i="83"/>
  <c r="BB17" i="83" s="1"/>
  <c r="BA13" i="83"/>
  <c r="AK15" i="5" s="1"/>
  <c r="AL15" i="5" s="1"/>
  <c r="BA9" i="83"/>
  <c r="AK11" i="5" s="1"/>
  <c r="AL11" i="5" s="1"/>
  <c r="BA5" i="83"/>
  <c r="AK7" i="5" s="1"/>
  <c r="AL7" i="5" s="1"/>
  <c r="BB170" i="75"/>
  <c r="J171" i="5" s="1"/>
  <c r="AM171" i="5" s="1"/>
  <c r="BB141" i="75"/>
  <c r="BC141" i="75" s="1"/>
  <c r="K142" i="5" s="1"/>
  <c r="BB135" i="75"/>
  <c r="C143" i="84" s="1"/>
  <c r="F143" i="84" s="1"/>
  <c r="BB134" i="75"/>
  <c r="C139" i="84" s="1"/>
  <c r="F139" i="84" s="1"/>
  <c r="BA127" i="83"/>
  <c r="AK129" i="5" s="1"/>
  <c r="AL129" i="5" s="1"/>
  <c r="BA119" i="83"/>
  <c r="AK121" i="5" s="1"/>
  <c r="AL121" i="5" s="1"/>
  <c r="BB193" i="75"/>
  <c r="C192" i="84" s="1"/>
  <c r="F192" i="84" s="1"/>
  <c r="BB180" i="75"/>
  <c r="BC180" i="75" s="1"/>
  <c r="K181" i="5" s="1"/>
  <c r="BB178" i="75"/>
  <c r="C176" i="84" s="1"/>
  <c r="F176" i="84" s="1"/>
  <c r="BB149" i="75"/>
  <c r="J150" i="5" s="1"/>
  <c r="AM150" i="5" s="1"/>
  <c r="BB148" i="75"/>
  <c r="C159" i="84" s="1"/>
  <c r="F159" i="84" s="1"/>
  <c r="BB115" i="75"/>
  <c r="C118" i="84" s="1"/>
  <c r="F118" i="84" s="1"/>
  <c r="BB90" i="75"/>
  <c r="C141" i="84" s="1"/>
  <c r="F141" i="84" s="1"/>
  <c r="BB84" i="75"/>
  <c r="C85" i="84" s="1"/>
  <c r="F85" i="84" s="1"/>
  <c r="BB12" i="75"/>
  <c r="J13" i="5" s="1"/>
  <c r="AM13" i="5" s="1"/>
  <c r="BB9" i="75"/>
  <c r="BC9" i="75" s="1"/>
  <c r="K10" i="5" s="1"/>
  <c r="C82" i="84"/>
  <c r="F82" i="84" s="1"/>
  <c r="J77" i="5"/>
  <c r="AM77" i="5" s="1"/>
  <c r="BC76" i="75"/>
  <c r="K77" i="5" s="1"/>
  <c r="C49" i="84"/>
  <c r="F49" i="84" s="1"/>
  <c r="BC51" i="75"/>
  <c r="K52" i="5" s="1"/>
  <c r="J52" i="5"/>
  <c r="AM52" i="5" s="1"/>
  <c r="C4" i="84"/>
  <c r="F4" i="84" s="1"/>
  <c r="J5" i="5"/>
  <c r="AM5" i="5" s="1"/>
  <c r="BC4" i="75"/>
  <c r="K5" i="5" s="1"/>
  <c r="C74" i="84"/>
  <c r="F74" i="84" s="1"/>
  <c r="J45" i="5"/>
  <c r="AM45" i="5" s="1"/>
  <c r="BC44" i="75"/>
  <c r="K45" i="5" s="1"/>
  <c r="C144" i="84"/>
  <c r="F144" i="84" s="1"/>
  <c r="J133" i="5"/>
  <c r="AM133" i="5" s="1"/>
  <c r="BC132" i="75"/>
  <c r="K133" i="5" s="1"/>
  <c r="L133" i="5" s="1"/>
  <c r="C136" i="84"/>
  <c r="F136" i="84" s="1"/>
  <c r="BC136" i="75"/>
  <c r="K137" i="5" s="1"/>
  <c r="J137" i="5"/>
  <c r="AM137" i="5" s="1"/>
  <c r="C56" i="84"/>
  <c r="F56" i="84" s="1"/>
  <c r="J59" i="5"/>
  <c r="AM59" i="5" s="1"/>
  <c r="BC58" i="75"/>
  <c r="K59" i="5" s="1"/>
  <c r="C54" i="84"/>
  <c r="F54" i="84" s="1"/>
  <c r="J162" i="5"/>
  <c r="AM162" i="5" s="1"/>
  <c r="BC161" i="75"/>
  <c r="K162" i="5" s="1"/>
  <c r="C134" i="84"/>
  <c r="F134" i="84" s="1"/>
  <c r="J131" i="5"/>
  <c r="AM131" i="5" s="1"/>
  <c r="C59" i="84"/>
  <c r="F59" i="84" s="1"/>
  <c r="BC61" i="75"/>
  <c r="K62" i="5" s="1"/>
  <c r="L62" i="5" s="1"/>
  <c r="J62" i="5"/>
  <c r="AM62" i="5" s="1"/>
  <c r="C106" i="84"/>
  <c r="F106" i="84" s="1"/>
  <c r="J96" i="5"/>
  <c r="AM96" i="5" s="1"/>
  <c r="C147" i="84"/>
  <c r="F147" i="84" s="1"/>
  <c r="BC142" i="75"/>
  <c r="K143" i="5" s="1"/>
  <c r="J143" i="5"/>
  <c r="AM143" i="5" s="1"/>
  <c r="C14" i="84"/>
  <c r="F14" i="84" s="1"/>
  <c r="BC20" i="75"/>
  <c r="K21" i="5" s="1"/>
  <c r="J21" i="5"/>
  <c r="AM21" i="5" s="1"/>
  <c r="C177" i="84"/>
  <c r="F177" i="84" s="1"/>
  <c r="C149" i="84"/>
  <c r="F149" i="84" s="1"/>
  <c r="C73" i="84"/>
  <c r="F73" i="84" s="1"/>
  <c r="J75" i="5"/>
  <c r="AM75" i="5" s="1"/>
  <c r="BC74" i="75"/>
  <c r="K75" i="5" s="1"/>
  <c r="L75" i="5" s="1"/>
  <c r="C55" i="84"/>
  <c r="F55" i="84" s="1"/>
  <c r="J58" i="5"/>
  <c r="AM58" i="5" s="1"/>
  <c r="BC57" i="75"/>
  <c r="K58" i="5" s="1"/>
  <c r="L58" i="5" s="1"/>
  <c r="C155" i="84"/>
  <c r="F155" i="84" s="1"/>
  <c r="BC54" i="75"/>
  <c r="K55" i="5" s="1"/>
  <c r="J56" i="5"/>
  <c r="AM56" i="5" s="1"/>
  <c r="C145" i="84"/>
  <c r="F145" i="84" s="1"/>
  <c r="BC140" i="75"/>
  <c r="K141" i="5" s="1"/>
  <c r="L141" i="5" s="1"/>
  <c r="J141" i="5"/>
  <c r="AM141" i="5" s="1"/>
  <c r="C76" i="84"/>
  <c r="F76" i="84" s="1"/>
  <c r="BC75" i="75"/>
  <c r="K76" i="5" s="1"/>
  <c r="C140" i="84"/>
  <c r="F140" i="84" s="1"/>
  <c r="BC138" i="75"/>
  <c r="K139" i="5" s="1"/>
  <c r="C116" i="84"/>
  <c r="F116" i="84" s="1"/>
  <c r="BC119" i="75"/>
  <c r="K120" i="5" s="1"/>
  <c r="C181" i="84"/>
  <c r="F181" i="84" s="1"/>
  <c r="J187" i="5"/>
  <c r="AM187" i="5" s="1"/>
  <c r="C122" i="84"/>
  <c r="F122" i="84" s="1"/>
  <c r="J105" i="5"/>
  <c r="AM105" i="5" s="1"/>
  <c r="BC104" i="75"/>
  <c r="K105" i="5" s="1"/>
  <c r="L105" i="5" s="1"/>
  <c r="C5" i="84"/>
  <c r="F5" i="84" s="1"/>
  <c r="J184" i="5"/>
  <c r="AM184" i="5" s="1"/>
  <c r="C172" i="84"/>
  <c r="F172" i="84" s="1"/>
  <c r="BC173" i="75"/>
  <c r="K174" i="5" s="1"/>
  <c r="J174" i="5"/>
  <c r="AM174" i="5" s="1"/>
  <c r="C187" i="84"/>
  <c r="F187" i="84" s="1"/>
  <c r="J189" i="5"/>
  <c r="AM189" i="5" s="1"/>
  <c r="BC188" i="75"/>
  <c r="K189" i="5" s="1"/>
  <c r="C183" i="84"/>
  <c r="F183" i="84" s="1"/>
  <c r="J188" i="5"/>
  <c r="AM188" i="5" s="1"/>
  <c r="C171" i="84"/>
  <c r="F171" i="84" s="1"/>
  <c r="J180" i="5"/>
  <c r="AM180" i="5" s="1"/>
  <c r="C113" i="84"/>
  <c r="F113" i="84" s="1"/>
  <c r="J173" i="5"/>
  <c r="AM173" i="5" s="1"/>
  <c r="BC172" i="75"/>
  <c r="K173" i="5" s="1"/>
  <c r="L173" i="5" s="1"/>
  <c r="C148" i="84"/>
  <c r="F148" i="84" s="1"/>
  <c r="J144" i="5"/>
  <c r="AM144" i="5" s="1"/>
  <c r="C117" i="84"/>
  <c r="F117" i="84" s="1"/>
  <c r="BC116" i="75"/>
  <c r="K117" i="5" s="1"/>
  <c r="BC25" i="75"/>
  <c r="K26" i="5" s="1"/>
  <c r="J26" i="5"/>
  <c r="AM26" i="5" s="1"/>
  <c r="BC19" i="75"/>
  <c r="K20" i="5" s="1"/>
  <c r="L20" i="5" s="1"/>
  <c r="B116" i="84"/>
  <c r="E116" i="84" s="1"/>
  <c r="C157" i="84"/>
  <c r="F157" i="84" s="1"/>
  <c r="C174" i="84"/>
  <c r="F174" i="84" s="1"/>
  <c r="J177" i="5"/>
  <c r="AM177" i="5" s="1"/>
  <c r="BC176" i="75"/>
  <c r="K177" i="5" s="1"/>
  <c r="C89" i="84"/>
  <c r="F89" i="84" s="1"/>
  <c r="BC88" i="75"/>
  <c r="K89" i="5" s="1"/>
  <c r="L89" i="5" s="1"/>
  <c r="C130" i="84"/>
  <c r="F130" i="84" s="1"/>
  <c r="BC122" i="75"/>
  <c r="K123" i="5" s="1"/>
  <c r="C13" i="84"/>
  <c r="F13" i="84" s="1"/>
  <c r="BC18" i="75"/>
  <c r="K19" i="5" s="1"/>
  <c r="L19" i="5" s="1"/>
  <c r="J19" i="5"/>
  <c r="AM19" i="5" s="1"/>
  <c r="C92" i="84"/>
  <c r="F92" i="84" s="1"/>
  <c r="BC89" i="75"/>
  <c r="K90" i="5" s="1"/>
  <c r="C173" i="84"/>
  <c r="F173" i="84" s="1"/>
  <c r="J176" i="5"/>
  <c r="AM176" i="5" s="1"/>
  <c r="J55" i="5"/>
  <c r="AM55" i="5" s="1"/>
  <c r="C19" i="84"/>
  <c r="F19" i="84" s="1"/>
  <c r="BC13" i="75"/>
  <c r="K14" i="5" s="1"/>
  <c r="C69" i="84"/>
  <c r="F69" i="84" s="1"/>
  <c r="BC67" i="75"/>
  <c r="K68" i="5" s="1"/>
  <c r="L68" i="5" s="1"/>
  <c r="C34" i="84"/>
  <c r="F34" i="84" s="1"/>
  <c r="BC43" i="75"/>
  <c r="K44" i="5" s="1"/>
  <c r="J44" i="5"/>
  <c r="AM44" i="5" s="1"/>
  <c r="C182" i="84"/>
  <c r="F182" i="84" s="1"/>
  <c r="J186" i="5"/>
  <c r="AM186" i="5" s="1"/>
  <c r="B36" i="84"/>
  <c r="E36" i="84" s="1"/>
  <c r="BB40" i="83"/>
  <c r="BA192" i="83"/>
  <c r="B192" i="84" s="1"/>
  <c r="E192" i="84" s="1"/>
  <c r="BA188" i="83"/>
  <c r="AK190" i="5" s="1"/>
  <c r="AL190" i="5" s="1"/>
  <c r="BA184" i="83"/>
  <c r="B182" i="84" s="1"/>
  <c r="E182" i="84" s="1"/>
  <c r="BA180" i="83"/>
  <c r="AK182" i="5" s="1"/>
  <c r="AL182" i="5" s="1"/>
  <c r="BA176" i="83"/>
  <c r="B175" i="84" s="1"/>
  <c r="E175" i="84" s="1"/>
  <c r="BA172" i="83"/>
  <c r="B172" i="84" s="1"/>
  <c r="E172" i="84" s="1"/>
  <c r="BA168" i="83"/>
  <c r="B170" i="84" s="1"/>
  <c r="E170" i="84" s="1"/>
  <c r="BA164" i="83"/>
  <c r="B164" i="84" s="1"/>
  <c r="E164" i="84" s="1"/>
  <c r="BA160" i="83"/>
  <c r="AK162" i="5" s="1"/>
  <c r="AL162" i="5" s="1"/>
  <c r="BA156" i="83"/>
  <c r="BB156" i="83" s="1"/>
  <c r="BA152" i="83"/>
  <c r="AK154" i="5" s="1"/>
  <c r="AL154" i="5" s="1"/>
  <c r="BA148" i="83"/>
  <c r="B149" i="84" s="1"/>
  <c r="E149" i="84" s="1"/>
  <c r="BA144" i="83"/>
  <c r="AK146" i="5" s="1"/>
  <c r="AL146" i="5" s="1"/>
  <c r="BA140" i="83"/>
  <c r="B146" i="84" s="1"/>
  <c r="E146" i="84" s="1"/>
  <c r="BA136" i="83"/>
  <c r="AK138" i="5" s="1"/>
  <c r="AL138" i="5" s="1"/>
  <c r="BA132" i="83"/>
  <c r="BB132" i="83" s="1"/>
  <c r="BA128" i="83"/>
  <c r="BB128" i="83" s="1"/>
  <c r="BA124" i="83"/>
  <c r="B127" i="84" s="1"/>
  <c r="E127" i="84" s="1"/>
  <c r="BA120" i="83"/>
  <c r="AK122" i="5" s="1"/>
  <c r="AL122" i="5" s="1"/>
  <c r="BA116" i="83"/>
  <c r="B107" i="84" s="1"/>
  <c r="E107" i="84" s="1"/>
  <c r="BA112" i="83"/>
  <c r="BB112" i="83" s="1"/>
  <c r="BA108" i="83"/>
  <c r="AK110" i="5" s="1"/>
  <c r="AL110" i="5" s="1"/>
  <c r="BA104" i="83"/>
  <c r="BB104" i="83" s="1"/>
  <c r="BA100" i="83"/>
  <c r="BB100" i="83" s="1"/>
  <c r="J30" i="5"/>
  <c r="AM30" i="5" s="1"/>
  <c r="C78" i="84"/>
  <c r="F78" i="84" s="1"/>
  <c r="J78" i="5"/>
  <c r="AM78" i="5" s="1"/>
  <c r="C156" i="84"/>
  <c r="F156" i="84" s="1"/>
  <c r="BC158" i="75"/>
  <c r="K159" i="5" s="1"/>
  <c r="J159" i="5"/>
  <c r="AM159" i="5" s="1"/>
  <c r="C61" i="84"/>
  <c r="F61" i="84" s="1"/>
  <c r="J63" i="5"/>
  <c r="AM63" i="5" s="1"/>
  <c r="BC62" i="75"/>
  <c r="K63" i="5" s="1"/>
  <c r="C184" i="84"/>
  <c r="F184" i="84" s="1"/>
  <c r="J147" i="5"/>
  <c r="AM147" i="5" s="1"/>
  <c r="BC146" i="75"/>
  <c r="K147" i="5" s="1"/>
  <c r="BC95" i="75"/>
  <c r="K96" i="5" s="1"/>
  <c r="BC55" i="75"/>
  <c r="K56" i="5" s="1"/>
  <c r="C87" i="84"/>
  <c r="F87" i="84" s="1"/>
  <c r="J86" i="5"/>
  <c r="AM86" i="5" s="1"/>
  <c r="BC85" i="75"/>
  <c r="K86" i="5" s="1"/>
  <c r="C169" i="84"/>
  <c r="F169" i="84" s="1"/>
  <c r="BC171" i="75"/>
  <c r="K172" i="5" s="1"/>
  <c r="C129" i="84"/>
  <c r="F129" i="84" s="1"/>
  <c r="BC128" i="75"/>
  <c r="K129" i="5" s="1"/>
  <c r="J129" i="5"/>
  <c r="AM129" i="5" s="1"/>
  <c r="C96" i="84"/>
  <c r="F96" i="84" s="1"/>
  <c r="BC94" i="75"/>
  <c r="K95" i="5" s="1"/>
  <c r="J95" i="5"/>
  <c r="AM95" i="5" s="1"/>
  <c r="BC70" i="75"/>
  <c r="K71" i="5" s="1"/>
  <c r="L71" i="5" s="1"/>
  <c r="J90" i="5"/>
  <c r="AM90" i="5" s="1"/>
  <c r="BC130" i="75"/>
  <c r="K131" i="5" s="1"/>
  <c r="BB7" i="75"/>
  <c r="J8" i="5" s="1"/>
  <c r="AM8" i="5" s="1"/>
  <c r="J49" i="5"/>
  <c r="AM49" i="5" s="1"/>
  <c r="BB126" i="75"/>
  <c r="BC126" i="75" s="1"/>
  <c r="K127" i="5" s="1"/>
  <c r="BB125" i="75"/>
  <c r="BC125" i="75" s="1"/>
  <c r="K126" i="5" s="1"/>
  <c r="BB121" i="75"/>
  <c r="C131" i="84" s="1"/>
  <c r="F131" i="84" s="1"/>
  <c r="BB113" i="75"/>
  <c r="C60" i="84" s="1"/>
  <c r="F60" i="84" s="1"/>
  <c r="BB112" i="75"/>
  <c r="C111" i="84" s="1"/>
  <c r="F111" i="84" s="1"/>
  <c r="BB50" i="75"/>
  <c r="BB49" i="75"/>
  <c r="BC49" i="75" s="1"/>
  <c r="K50" i="5" s="1"/>
  <c r="L50" i="5" s="1"/>
  <c r="BB40" i="75"/>
  <c r="J41" i="5" s="1"/>
  <c r="AM41" i="5" s="1"/>
  <c r="BB38" i="75"/>
  <c r="J39" i="5" s="1"/>
  <c r="AM39" i="5" s="1"/>
  <c r="C39" i="84"/>
  <c r="F39" i="84" s="1"/>
  <c r="BC39" i="75"/>
  <c r="K40" i="5" s="1"/>
  <c r="J40" i="5"/>
  <c r="AM40" i="5" s="1"/>
  <c r="C138" i="84"/>
  <c r="F138" i="84" s="1"/>
  <c r="J132" i="5"/>
  <c r="AM132" i="5" s="1"/>
  <c r="BC131" i="75"/>
  <c r="K132" i="5" s="1"/>
  <c r="C175" i="84"/>
  <c r="F175" i="84" s="1"/>
  <c r="J178" i="5"/>
  <c r="AM178" i="5" s="1"/>
  <c r="BC177" i="75"/>
  <c r="K178" i="5" s="1"/>
  <c r="C23" i="84"/>
  <c r="F23" i="84" s="1"/>
  <c r="J23" i="5"/>
  <c r="AM23" i="5" s="1"/>
  <c r="C29" i="84"/>
  <c r="F29" i="84" s="1"/>
  <c r="BC34" i="75"/>
  <c r="K35" i="5" s="1"/>
  <c r="L35" i="5" s="1"/>
  <c r="J35" i="5"/>
  <c r="AM35" i="5" s="1"/>
  <c r="C30" i="84"/>
  <c r="F30" i="84" s="1"/>
  <c r="BC33" i="75"/>
  <c r="K34" i="5" s="1"/>
  <c r="J34" i="5"/>
  <c r="AM34" i="5" s="1"/>
  <c r="C52" i="84"/>
  <c r="F52" i="84" s="1"/>
  <c r="J54" i="5"/>
  <c r="AM54" i="5" s="1"/>
  <c r="BC53" i="75"/>
  <c r="K54" i="5" s="1"/>
  <c r="C67" i="84"/>
  <c r="F67" i="84" s="1"/>
  <c r="J72" i="5"/>
  <c r="AM72" i="5" s="1"/>
  <c r="J146" i="5"/>
  <c r="AM146" i="5" s="1"/>
  <c r="C99" i="84"/>
  <c r="F99" i="84" s="1"/>
  <c r="J100" i="5"/>
  <c r="AM100" i="5" s="1"/>
  <c r="BC22" i="75"/>
  <c r="K23" i="5" s="1"/>
  <c r="C15" i="84"/>
  <c r="F15" i="84" s="1"/>
  <c r="J29" i="5"/>
  <c r="AM29" i="5" s="1"/>
  <c r="C112" i="84"/>
  <c r="F112" i="84" s="1"/>
  <c r="J110" i="5"/>
  <c r="AM110" i="5" s="1"/>
  <c r="BC109" i="75"/>
  <c r="K110" i="5" s="1"/>
  <c r="C126" i="84"/>
  <c r="F126" i="84" s="1"/>
  <c r="BC127" i="75"/>
  <c r="K128" i="5" s="1"/>
  <c r="L128" i="5" s="1"/>
  <c r="J128" i="5"/>
  <c r="AM128" i="5" s="1"/>
  <c r="C161" i="84"/>
  <c r="F161" i="84" s="1"/>
  <c r="BC155" i="75"/>
  <c r="K156" i="5" s="1"/>
  <c r="L156" i="5" s="1"/>
  <c r="C66" i="84"/>
  <c r="F66" i="84" s="1"/>
  <c r="J64" i="5"/>
  <c r="AM64" i="5" s="1"/>
  <c r="BC63" i="75"/>
  <c r="K64" i="5" s="1"/>
  <c r="C167" i="84"/>
  <c r="F167" i="84" s="1"/>
  <c r="BC35" i="75"/>
  <c r="K36" i="5" s="1"/>
  <c r="J36" i="5"/>
  <c r="AM36" i="5" s="1"/>
  <c r="C86" i="84"/>
  <c r="F86" i="84" s="1"/>
  <c r="J87" i="5"/>
  <c r="AM87" i="5" s="1"/>
  <c r="BC86" i="75"/>
  <c r="K87" i="5" s="1"/>
  <c r="C50" i="84"/>
  <c r="F50" i="84" s="1"/>
  <c r="BC5" i="75"/>
  <c r="K6" i="5" s="1"/>
  <c r="L6" i="5" s="1"/>
  <c r="C6" i="84"/>
  <c r="F6" i="84" s="1"/>
  <c r="BC8" i="75"/>
  <c r="K9" i="5" s="1"/>
  <c r="J9" i="5"/>
  <c r="AM9" i="5" s="1"/>
  <c r="C142" i="84"/>
  <c r="F142" i="84" s="1"/>
  <c r="J140" i="5"/>
  <c r="AM140" i="5" s="1"/>
  <c r="BC139" i="75"/>
  <c r="K140" i="5" s="1"/>
  <c r="C45" i="84"/>
  <c r="F45" i="84" s="1"/>
  <c r="BC65" i="75"/>
  <c r="K66" i="5" s="1"/>
  <c r="C9" i="84"/>
  <c r="F9" i="84" s="1"/>
  <c r="J11" i="5"/>
  <c r="AM11" i="5" s="1"/>
  <c r="BC10" i="75"/>
  <c r="K11" i="5" s="1"/>
  <c r="C16" i="84"/>
  <c r="F16" i="84" s="1"/>
  <c r="C91" i="84"/>
  <c r="F91" i="84" s="1"/>
  <c r="BC31" i="75"/>
  <c r="K32" i="5" s="1"/>
  <c r="L32" i="5" s="1"/>
  <c r="C151" i="84"/>
  <c r="F151" i="84" s="1"/>
  <c r="J151" i="5"/>
  <c r="AM151" i="5" s="1"/>
  <c r="BC150" i="75"/>
  <c r="K151" i="5" s="1"/>
  <c r="C44" i="84"/>
  <c r="F44" i="84" s="1"/>
  <c r="BC47" i="75"/>
  <c r="K48" i="5" s="1"/>
  <c r="L48" i="5" s="1"/>
  <c r="J48" i="5"/>
  <c r="AM48" i="5" s="1"/>
  <c r="C119" i="84"/>
  <c r="F119" i="84" s="1"/>
  <c r="BC118" i="75"/>
  <c r="K119" i="5" s="1"/>
  <c r="C94" i="84"/>
  <c r="F94" i="84" s="1"/>
  <c r="J92" i="5"/>
  <c r="AM92" i="5" s="1"/>
  <c r="J98" i="5"/>
  <c r="AM98" i="5" s="1"/>
  <c r="J120" i="5"/>
  <c r="AM120" i="5" s="1"/>
  <c r="J31" i="5"/>
  <c r="AM31" i="5" s="1"/>
  <c r="C189" i="84"/>
  <c r="F189" i="84" s="1"/>
  <c r="BC191" i="75"/>
  <c r="K192" i="5" s="1"/>
  <c r="J192" i="5"/>
  <c r="AM192" i="5" s="1"/>
  <c r="J107" i="5"/>
  <c r="AM107" i="5" s="1"/>
  <c r="J117" i="5"/>
  <c r="AM117" i="5" s="1"/>
  <c r="J82" i="5"/>
  <c r="AM82" i="5" s="1"/>
  <c r="J181" i="5"/>
  <c r="AM181" i="5" s="1"/>
  <c r="J148" i="5"/>
  <c r="AM148" i="5" s="1"/>
  <c r="J94" i="5"/>
  <c r="AM94" i="5" s="1"/>
  <c r="J158" i="5"/>
  <c r="AM158" i="5" s="1"/>
  <c r="J167" i="5"/>
  <c r="AM167" i="5" s="1"/>
  <c r="J47" i="5"/>
  <c r="AM47" i="5" s="1"/>
  <c r="J160" i="5"/>
  <c r="AM160" i="5" s="1"/>
  <c r="J119" i="5"/>
  <c r="AM119" i="5" s="1"/>
  <c r="BC163" i="75"/>
  <c r="K164" i="5" s="1"/>
  <c r="L164" i="5" s="1"/>
  <c r="J68" i="5"/>
  <c r="AM68" i="5" s="1"/>
  <c r="J69" i="5"/>
  <c r="AM69" i="5" s="1"/>
  <c r="J37" i="5"/>
  <c r="AM37" i="5" s="1"/>
  <c r="AK33" i="5"/>
  <c r="AL33" i="5" s="1"/>
  <c r="BB31" i="83"/>
  <c r="J22" i="5"/>
  <c r="AM22" i="5" s="1"/>
  <c r="J12" i="5"/>
  <c r="AM12" i="5" s="1"/>
  <c r="J152" i="5"/>
  <c r="AM152" i="5" s="1"/>
  <c r="J172" i="5"/>
  <c r="AM172" i="5" s="1"/>
  <c r="BC168" i="75"/>
  <c r="K169" i="5" s="1"/>
  <c r="J27" i="5"/>
  <c r="AM27" i="5" s="1"/>
  <c r="J157" i="5"/>
  <c r="AM157" i="5" s="1"/>
  <c r="J190" i="5"/>
  <c r="AM190" i="5" s="1"/>
  <c r="J134" i="5"/>
  <c r="AM134" i="5" s="1"/>
  <c r="J161" i="5"/>
  <c r="AM161" i="5" s="1"/>
  <c r="J76" i="5"/>
  <c r="AM76" i="5" s="1"/>
  <c r="BC182" i="75"/>
  <c r="K183" i="5" s="1"/>
  <c r="J25" i="5"/>
  <c r="AM25" i="5" s="1"/>
  <c r="BC99" i="75"/>
  <c r="K100" i="5" s="1"/>
  <c r="L100" i="5" s="1"/>
  <c r="AK81" i="5"/>
  <c r="AL81" i="5" s="1"/>
  <c r="J89" i="5"/>
  <c r="AM89" i="5" s="1"/>
  <c r="J156" i="5"/>
  <c r="AM156" i="5" s="1"/>
  <c r="BC32" i="75"/>
  <c r="K33" i="5" s="1"/>
  <c r="L33" i="5" s="1"/>
  <c r="J32" i="5"/>
  <c r="AM32" i="5" s="1"/>
  <c r="B48" i="84"/>
  <c r="E48" i="84" s="1"/>
  <c r="AK42" i="5"/>
  <c r="AL42" i="5" s="1"/>
  <c r="BC3" i="75"/>
  <c r="K4" i="5" s="1"/>
  <c r="C2" i="84"/>
  <c r="AN93" i="5" l="1"/>
  <c r="D33" i="84"/>
  <c r="G33" i="84" s="1"/>
  <c r="D125" i="84"/>
  <c r="G125" i="84" s="1"/>
  <c r="D161" i="84"/>
  <c r="G161" i="84" s="1"/>
  <c r="AN85" i="5"/>
  <c r="AN70" i="5"/>
  <c r="D142" i="84"/>
  <c r="G142" i="84" s="1"/>
  <c r="AN177" i="5"/>
  <c r="AN124" i="5"/>
  <c r="AN49" i="5"/>
  <c r="AN183" i="5"/>
  <c r="D42" i="84"/>
  <c r="G42" i="84" s="1"/>
  <c r="D68" i="84"/>
  <c r="G68" i="84" s="1"/>
  <c r="H68" i="84" s="1"/>
  <c r="AJ56" i="5" s="1"/>
  <c r="D115" i="84"/>
  <c r="G115" i="84" s="1"/>
  <c r="H115" i="84" s="1"/>
  <c r="AJ109" i="5" s="1"/>
  <c r="D132" i="84"/>
  <c r="G132" i="84" s="1"/>
  <c r="AN142" i="5"/>
  <c r="AN169" i="5"/>
  <c r="AN141" i="5"/>
  <c r="AN180" i="5"/>
  <c r="D167" i="84"/>
  <c r="G167" i="84" s="1"/>
  <c r="AN175" i="5"/>
  <c r="D113" i="84"/>
  <c r="G113" i="84" s="1"/>
  <c r="AN158" i="5"/>
  <c r="AN77" i="5"/>
  <c r="AN14" i="5"/>
  <c r="AN6" i="5"/>
  <c r="AN9" i="5"/>
  <c r="AN96" i="5"/>
  <c r="D39" i="84"/>
  <c r="G39" i="84" s="1"/>
  <c r="AN45" i="5"/>
  <c r="C194" i="5"/>
  <c r="AV193" i="75"/>
  <c r="H194" i="5" s="1"/>
  <c r="AV84" i="75"/>
  <c r="H85" i="5" s="1"/>
  <c r="C85" i="5"/>
  <c r="G95" i="5"/>
  <c r="AV94" i="75"/>
  <c r="H95" i="5" s="1"/>
  <c r="L95" i="5" s="1"/>
  <c r="C120" i="5"/>
  <c r="AV119" i="75"/>
  <c r="H120" i="5" s="1"/>
  <c r="C100" i="84"/>
  <c r="F100" i="84" s="1"/>
  <c r="C22" i="84"/>
  <c r="F22" i="84" s="1"/>
  <c r="L5" i="5"/>
  <c r="N70" i="3"/>
  <c r="P71" i="5" s="1"/>
  <c r="N88" i="3"/>
  <c r="P89" i="5" s="1"/>
  <c r="N18" i="3"/>
  <c r="P19" i="5" s="1"/>
  <c r="AF115" i="5"/>
  <c r="AD171" i="5"/>
  <c r="X69" i="4"/>
  <c r="AE70" i="5" s="1"/>
  <c r="AF70" i="5" s="1"/>
  <c r="AJ183" i="3"/>
  <c r="V184" i="5" s="1"/>
  <c r="AJ130" i="3"/>
  <c r="V131" i="5" s="1"/>
  <c r="Z69" i="5"/>
  <c r="Z49" i="5"/>
  <c r="X157" i="4"/>
  <c r="AE158" i="5" s="1"/>
  <c r="AF158" i="5" s="1"/>
  <c r="AO9" i="75"/>
  <c r="BC91" i="75"/>
  <c r="K92" i="5" s="1"/>
  <c r="L92" i="5" s="1"/>
  <c r="N176" i="3"/>
  <c r="P177" i="5" s="1"/>
  <c r="X151" i="4"/>
  <c r="AE152" i="5" s="1"/>
  <c r="AF152" i="5" s="1"/>
  <c r="AF27" i="5"/>
  <c r="X193" i="4"/>
  <c r="AE194" i="5" s="1"/>
  <c r="AF194" i="5" s="1"/>
  <c r="AJ113" i="3"/>
  <c r="AJ87" i="3"/>
  <c r="AJ172" i="3"/>
  <c r="Z182" i="5"/>
  <c r="H77" i="4"/>
  <c r="AA78" i="5" s="1"/>
  <c r="X135" i="4"/>
  <c r="AE136" i="5" s="1"/>
  <c r="X140" i="4"/>
  <c r="AE141" i="5" s="1"/>
  <c r="AJ21" i="3"/>
  <c r="AF79" i="5"/>
  <c r="AV171" i="75"/>
  <c r="H172" i="5" s="1"/>
  <c r="X137" i="4"/>
  <c r="AE138" i="5" s="1"/>
  <c r="AF138" i="5" s="1"/>
  <c r="X12" i="4"/>
  <c r="AE13" i="5" s="1"/>
  <c r="N130" i="3"/>
  <c r="P131" i="5" s="1"/>
  <c r="N49" i="3"/>
  <c r="P50" i="5" s="1"/>
  <c r="X72" i="4"/>
  <c r="AE73" i="5" s="1"/>
  <c r="AF73" i="5" s="1"/>
  <c r="AJ62" i="3"/>
  <c r="AJ19" i="3"/>
  <c r="AJ45" i="3"/>
  <c r="AJ166" i="3"/>
  <c r="H53" i="4"/>
  <c r="AA54" i="5" s="1"/>
  <c r="H145" i="4"/>
  <c r="AA146" i="5" s="1"/>
  <c r="AB75" i="5"/>
  <c r="X159" i="4"/>
  <c r="AE160" i="5" s="1"/>
  <c r="AF160" i="5" s="1"/>
  <c r="AV136" i="75"/>
  <c r="H137" i="5" s="1"/>
  <c r="L137" i="5" s="1"/>
  <c r="AV138" i="75"/>
  <c r="H139" i="5" s="1"/>
  <c r="X67" i="4"/>
  <c r="AE68" i="5" s="1"/>
  <c r="AF68" i="5" s="1"/>
  <c r="X129" i="4"/>
  <c r="AE130" i="5" s="1"/>
  <c r="AF130" i="5" s="1"/>
  <c r="AJ184" i="3"/>
  <c r="AJ91" i="3"/>
  <c r="V92" i="5" s="1"/>
  <c r="AV23" i="75"/>
  <c r="H24" i="5" s="1"/>
  <c r="AO179" i="75"/>
  <c r="AV75" i="75"/>
  <c r="H76" i="5" s="1"/>
  <c r="L76" i="5" s="1"/>
  <c r="X133" i="4"/>
  <c r="AE134" i="5" s="1"/>
  <c r="AF134" i="5" s="1"/>
  <c r="J70" i="5"/>
  <c r="AM70" i="5" s="1"/>
  <c r="N158" i="3"/>
  <c r="P159" i="5" s="1"/>
  <c r="X125" i="4"/>
  <c r="AE126" i="5" s="1"/>
  <c r="AF126" i="5" s="1"/>
  <c r="L192" i="5"/>
  <c r="C125" i="84"/>
  <c r="F125" i="84" s="1"/>
  <c r="BC78" i="75"/>
  <c r="K79" i="5" s="1"/>
  <c r="L172" i="5"/>
  <c r="L44" i="5"/>
  <c r="C7" i="84"/>
  <c r="F7" i="84" s="1"/>
  <c r="L120" i="5"/>
  <c r="L52" i="5"/>
  <c r="N119" i="3"/>
  <c r="P120" i="5" s="1"/>
  <c r="N128" i="3"/>
  <c r="P129" i="5" s="1"/>
  <c r="N168" i="3"/>
  <c r="P169" i="5" s="1"/>
  <c r="N180" i="3"/>
  <c r="P181" i="5" s="1"/>
  <c r="N114" i="3"/>
  <c r="P115" i="5" s="1"/>
  <c r="BC60" i="75"/>
  <c r="K61" i="5" s="1"/>
  <c r="L61" i="5" s="1"/>
  <c r="X160" i="4"/>
  <c r="AE161" i="5" s="1"/>
  <c r="AF161" i="5" s="1"/>
  <c r="AJ5" i="3"/>
  <c r="N192" i="3"/>
  <c r="P193" i="5" s="1"/>
  <c r="N122" i="3"/>
  <c r="P123" i="5" s="1"/>
  <c r="AJ178" i="3"/>
  <c r="AJ68" i="3"/>
  <c r="Z26" i="5"/>
  <c r="Z72" i="5"/>
  <c r="AV112" i="75"/>
  <c r="H113" i="5" s="1"/>
  <c r="N39" i="3"/>
  <c r="P40" i="5" s="1"/>
  <c r="C71" i="84"/>
  <c r="F71" i="84" s="1"/>
  <c r="AF72" i="5"/>
  <c r="C146" i="84"/>
  <c r="F146" i="84" s="1"/>
  <c r="L90" i="5"/>
  <c r="C11" i="84"/>
  <c r="F11" i="84" s="1"/>
  <c r="J79" i="5"/>
  <c r="AM79" i="5" s="1"/>
  <c r="N66" i="3"/>
  <c r="P67" i="5" s="1"/>
  <c r="N189" i="3"/>
  <c r="P190" i="5" s="1"/>
  <c r="N97" i="3"/>
  <c r="P98" i="5" s="1"/>
  <c r="C57" i="84"/>
  <c r="F57" i="84" s="1"/>
  <c r="BC164" i="75"/>
  <c r="K165" i="5" s="1"/>
  <c r="L165" i="5" s="1"/>
  <c r="AF108" i="5"/>
  <c r="X9" i="4"/>
  <c r="AE10" i="5" s="1"/>
  <c r="AF10" i="5" s="1"/>
  <c r="X171" i="4"/>
  <c r="AE172" i="5" s="1"/>
  <c r="AJ101" i="3"/>
  <c r="X165" i="4"/>
  <c r="AE166" i="5" s="1"/>
  <c r="N90" i="3"/>
  <c r="P91" i="5" s="1"/>
  <c r="AJ27" i="3"/>
  <c r="AJ161" i="3"/>
  <c r="H163" i="4"/>
  <c r="AA164" i="5" s="1"/>
  <c r="X178" i="4"/>
  <c r="AE179" i="5" s="1"/>
  <c r="AF179" i="5" s="1"/>
  <c r="L145" i="5"/>
  <c r="AV95" i="75"/>
  <c r="H96" i="5" s="1"/>
  <c r="AV131" i="75"/>
  <c r="H132" i="5" s="1"/>
  <c r="L132" i="5" s="1"/>
  <c r="AV100" i="75"/>
  <c r="H101" i="5" s="1"/>
  <c r="L101" i="5" s="1"/>
  <c r="AF104" i="5"/>
  <c r="H147" i="4"/>
  <c r="AA148" i="5" s="1"/>
  <c r="N69" i="3"/>
  <c r="P70" i="5" s="1"/>
  <c r="J127" i="5"/>
  <c r="AM127" i="5" s="1"/>
  <c r="J10" i="5"/>
  <c r="AM10" i="5" s="1"/>
  <c r="AF28" i="5"/>
  <c r="L87" i="5"/>
  <c r="BC149" i="75"/>
  <c r="K150" i="5" s="1"/>
  <c r="L150" i="5" s="1"/>
  <c r="J165" i="5"/>
  <c r="AM165" i="5" s="1"/>
  <c r="BC15" i="75"/>
  <c r="K16" i="5" s="1"/>
  <c r="L177" i="5"/>
  <c r="L139" i="5"/>
  <c r="N193" i="3"/>
  <c r="P194" i="5" s="1"/>
  <c r="N79" i="3"/>
  <c r="P80" i="5" s="1"/>
  <c r="N181" i="3"/>
  <c r="P182" i="5" s="1"/>
  <c r="AF165" i="5"/>
  <c r="X75" i="4"/>
  <c r="AE76" i="5" s="1"/>
  <c r="AF76" i="5" s="1"/>
  <c r="AJ7" i="3"/>
  <c r="AJ30" i="3"/>
  <c r="H3" i="4"/>
  <c r="AA4" i="5" s="1"/>
  <c r="AF4" i="5" s="1"/>
  <c r="AF47" i="5"/>
  <c r="AF162" i="5"/>
  <c r="AJ47" i="3"/>
  <c r="V48" i="5" s="1"/>
  <c r="AV63" i="75"/>
  <c r="H64" i="5" s="1"/>
  <c r="L64" i="5" s="1"/>
  <c r="AV167" i="75"/>
  <c r="H168" i="5" s="1"/>
  <c r="AV174" i="75"/>
  <c r="H175" i="5" s="1"/>
  <c r="AV51" i="75"/>
  <c r="H52" i="5" s="1"/>
  <c r="G159" i="5"/>
  <c r="AV158" i="75"/>
  <c r="H159" i="5" s="1"/>
  <c r="AV78" i="75"/>
  <c r="H79" i="5" s="1"/>
  <c r="C79" i="5"/>
  <c r="C179" i="5"/>
  <c r="AV178" i="75"/>
  <c r="H179" i="5" s="1"/>
  <c r="U27" i="5"/>
  <c r="AJ26" i="3"/>
  <c r="C129" i="5"/>
  <c r="AV128" i="75"/>
  <c r="H129" i="5" s="1"/>
  <c r="L79" i="5"/>
  <c r="AD24" i="5"/>
  <c r="X23" i="4"/>
  <c r="AE24" i="5" s="1"/>
  <c r="AF24" i="5" s="1"/>
  <c r="I108" i="5"/>
  <c r="C127" i="84"/>
  <c r="F127" i="84" s="1"/>
  <c r="AO69" i="75"/>
  <c r="X66" i="4"/>
  <c r="AE67" i="5" s="1"/>
  <c r="AF67" i="5" s="1"/>
  <c r="L129" i="5"/>
  <c r="AV76" i="75"/>
  <c r="H77" i="5" s="1"/>
  <c r="L77" i="5" s="1"/>
  <c r="AR37" i="75"/>
  <c r="F38" i="5" s="1"/>
  <c r="N153" i="3"/>
  <c r="P154" i="5" s="1"/>
  <c r="N120" i="3"/>
  <c r="P121" i="5" s="1"/>
  <c r="N95" i="3"/>
  <c r="P96" i="5" s="1"/>
  <c r="X116" i="4"/>
  <c r="AE117" i="5" s="1"/>
  <c r="AF117" i="5" s="1"/>
  <c r="G11" i="5"/>
  <c r="AV10" i="75"/>
  <c r="H11" i="5" s="1"/>
  <c r="L11" i="5" s="1"/>
  <c r="AD21" i="5"/>
  <c r="AV145" i="75"/>
  <c r="H146" i="5" s="1"/>
  <c r="L146" i="5" s="1"/>
  <c r="AK15" i="3"/>
  <c r="W16" i="5" s="1"/>
  <c r="AV118" i="75"/>
  <c r="H119" i="5" s="1"/>
  <c r="L119" i="5" s="1"/>
  <c r="AF25" i="5"/>
  <c r="AJ151" i="3"/>
  <c r="V152" i="5" s="1"/>
  <c r="AV46" i="75"/>
  <c r="H47" i="5" s="1"/>
  <c r="L47" i="5" s="1"/>
  <c r="AV162" i="75"/>
  <c r="H163" i="5" s="1"/>
  <c r="L163" i="5" s="1"/>
  <c r="AV126" i="75"/>
  <c r="H127" i="5" s="1"/>
  <c r="L127" i="5" s="1"/>
  <c r="X142" i="4"/>
  <c r="AE143" i="5" s="1"/>
  <c r="AF143" i="5" s="1"/>
  <c r="L167" i="5"/>
  <c r="AF141" i="5"/>
  <c r="L24" i="5"/>
  <c r="BC103" i="75"/>
  <c r="K104" i="5" s="1"/>
  <c r="X11" i="4"/>
  <c r="AE12" i="5" s="1"/>
  <c r="AF12" i="5" s="1"/>
  <c r="L153" i="5"/>
  <c r="AV24" i="75"/>
  <c r="H25" i="5" s="1"/>
  <c r="L25" i="5" s="1"/>
  <c r="AJ3" i="3"/>
  <c r="AV186" i="75"/>
  <c r="H187" i="5" s="1"/>
  <c r="BC71" i="75"/>
  <c r="K72" i="5" s="1"/>
  <c r="AD29" i="5"/>
  <c r="X147" i="4"/>
  <c r="AE148" i="5" s="1"/>
  <c r="AF148" i="5" s="1"/>
  <c r="R4" i="5"/>
  <c r="X61" i="4"/>
  <c r="AE62" i="5" s="1"/>
  <c r="AF62" i="5" s="1"/>
  <c r="BC175" i="75"/>
  <c r="K176" i="5" s="1"/>
  <c r="L176" i="5" s="1"/>
  <c r="AD4" i="5"/>
  <c r="X145" i="4"/>
  <c r="AE146" i="5" s="1"/>
  <c r="AF146" i="5" s="1"/>
  <c r="X143" i="4"/>
  <c r="AE144" i="5" s="1"/>
  <c r="AF144" i="5" s="1"/>
  <c r="AD117" i="5"/>
  <c r="X109" i="4"/>
  <c r="AE110" i="5" s="1"/>
  <c r="AF110" i="5" s="1"/>
  <c r="L111" i="5"/>
  <c r="AD192" i="5"/>
  <c r="AF120" i="5"/>
  <c r="AJ158" i="3"/>
  <c r="BC143" i="75"/>
  <c r="K144" i="5" s="1"/>
  <c r="L12" i="5"/>
  <c r="I148" i="5"/>
  <c r="L168" i="5"/>
  <c r="X117" i="4"/>
  <c r="AE118" i="5" s="1"/>
  <c r="AF118" i="5" s="1"/>
  <c r="X79" i="4"/>
  <c r="AE80" i="5" s="1"/>
  <c r="AF80" i="5" s="1"/>
  <c r="AJ31" i="3"/>
  <c r="V32" i="5" s="1"/>
  <c r="X59" i="4"/>
  <c r="AE60" i="5" s="1"/>
  <c r="AF60" i="5" s="1"/>
  <c r="X148" i="4"/>
  <c r="AE149" i="5" s="1"/>
  <c r="AF149" i="5" s="1"/>
  <c r="BB32" i="83"/>
  <c r="B30" i="84"/>
  <c r="E30" i="84" s="1"/>
  <c r="X58" i="4"/>
  <c r="AE59" i="5" s="1"/>
  <c r="AJ33" i="3"/>
  <c r="AJ109" i="3"/>
  <c r="V110" i="5" s="1"/>
  <c r="AJ16" i="3"/>
  <c r="V17" i="5" s="1"/>
  <c r="AJ160" i="3"/>
  <c r="V161" i="5" s="1"/>
  <c r="AF38" i="5"/>
  <c r="AF50" i="5"/>
  <c r="X138" i="4"/>
  <c r="AE139" i="5" s="1"/>
  <c r="AJ144" i="3"/>
  <c r="V145" i="5" s="1"/>
  <c r="AJ138" i="3"/>
  <c r="AJ78" i="3"/>
  <c r="AK78" i="3" s="1"/>
  <c r="W79" i="5" s="1"/>
  <c r="AF13" i="5"/>
  <c r="AF75" i="5"/>
  <c r="X97" i="4"/>
  <c r="AE98" i="5" s="1"/>
  <c r="AF98" i="5" s="1"/>
  <c r="X47" i="4"/>
  <c r="AE48" i="5" s="1"/>
  <c r="AF48" i="5" s="1"/>
  <c r="X184" i="4"/>
  <c r="AE185" i="5" s="1"/>
  <c r="AF185" i="5" s="1"/>
  <c r="N30" i="3"/>
  <c r="P31" i="5" s="1"/>
  <c r="N14" i="3"/>
  <c r="P15" i="5" s="1"/>
  <c r="AJ157" i="3"/>
  <c r="N31" i="3"/>
  <c r="P32" i="5" s="1"/>
  <c r="N45" i="3"/>
  <c r="P46" i="5" s="1"/>
  <c r="N150" i="3"/>
  <c r="P151" i="5" s="1"/>
  <c r="N107" i="3"/>
  <c r="P108" i="5" s="1"/>
  <c r="N52" i="3"/>
  <c r="P53" i="5" s="1"/>
  <c r="AJ83" i="3"/>
  <c r="V84" i="5" s="1"/>
  <c r="N160" i="3"/>
  <c r="P161" i="5" s="1"/>
  <c r="N25" i="3"/>
  <c r="P26" i="5" s="1"/>
  <c r="N74" i="3"/>
  <c r="P75" i="5" s="1"/>
  <c r="BB71" i="83"/>
  <c r="N89" i="3"/>
  <c r="P90" i="5" s="1"/>
  <c r="G112" i="5"/>
  <c r="AV111" i="75"/>
  <c r="H112" i="5" s="1"/>
  <c r="G69" i="5"/>
  <c r="AV68" i="75"/>
  <c r="H69" i="5" s="1"/>
  <c r="L69" i="5" s="1"/>
  <c r="G151" i="5"/>
  <c r="AV150" i="75"/>
  <c r="H151" i="5" s="1"/>
  <c r="L151" i="5" s="1"/>
  <c r="L97" i="5"/>
  <c r="AV29" i="75"/>
  <c r="H30" i="5" s="1"/>
  <c r="L30" i="5" s="1"/>
  <c r="AV130" i="75"/>
  <c r="H131" i="5" s="1"/>
  <c r="L131" i="5" s="1"/>
  <c r="BC59" i="75"/>
  <c r="K60" i="5" s="1"/>
  <c r="I60" i="5"/>
  <c r="L138" i="5"/>
  <c r="L160" i="5"/>
  <c r="AV165" i="75"/>
  <c r="H166" i="5" s="1"/>
  <c r="L166" i="5" s="1"/>
  <c r="L18" i="5"/>
  <c r="AV103" i="75"/>
  <c r="H104" i="5" s="1"/>
  <c r="AV177" i="75"/>
  <c r="H178" i="5" s="1"/>
  <c r="L178" i="5" s="1"/>
  <c r="L96" i="5"/>
  <c r="L159" i="5"/>
  <c r="L189" i="5"/>
  <c r="L190" i="5"/>
  <c r="L98" i="5"/>
  <c r="L175" i="5"/>
  <c r="AV181" i="75"/>
  <c r="H182" i="5" s="1"/>
  <c r="L182" i="5" s="1"/>
  <c r="L187" i="5"/>
  <c r="AV72" i="75"/>
  <c r="H73" i="5" s="1"/>
  <c r="L73" i="5" s="1"/>
  <c r="BC187" i="75"/>
  <c r="K188" i="5" s="1"/>
  <c r="AV35" i="75"/>
  <c r="H36" i="5" s="1"/>
  <c r="L36" i="5" s="1"/>
  <c r="N187" i="3"/>
  <c r="P188" i="5" s="1"/>
  <c r="N23" i="3"/>
  <c r="P24" i="5" s="1"/>
  <c r="N146" i="3"/>
  <c r="P147" i="5" s="1"/>
  <c r="N96" i="3"/>
  <c r="P97" i="5" s="1"/>
  <c r="N148" i="3"/>
  <c r="P149" i="5" s="1"/>
  <c r="B138" i="84"/>
  <c r="E138" i="84" s="1"/>
  <c r="H138" i="84" s="1"/>
  <c r="AJ132" i="5" s="1"/>
  <c r="AK132" i="5"/>
  <c r="AL132" i="5" s="1"/>
  <c r="N43" i="3"/>
  <c r="P44" i="5" s="1"/>
  <c r="N54" i="3"/>
  <c r="P55" i="5" s="1"/>
  <c r="BC111" i="75"/>
  <c r="K112" i="5" s="1"/>
  <c r="AV83" i="75"/>
  <c r="H84" i="5" s="1"/>
  <c r="L84" i="5" s="1"/>
  <c r="AV71" i="75"/>
  <c r="H72" i="5" s="1"/>
  <c r="L72" i="5" s="1"/>
  <c r="L107" i="5"/>
  <c r="AV45" i="75"/>
  <c r="H46" i="5" s="1"/>
  <c r="L46" i="5" s="1"/>
  <c r="G193" i="5"/>
  <c r="AV192" i="75"/>
  <c r="H193" i="5" s="1"/>
  <c r="L193" i="5" s="1"/>
  <c r="C144" i="5"/>
  <c r="AV143" i="75"/>
  <c r="H144" i="5" s="1"/>
  <c r="L144" i="5" s="1"/>
  <c r="C9" i="5"/>
  <c r="AV8" i="75"/>
  <c r="H9" i="5" s="1"/>
  <c r="L9" i="5" s="1"/>
  <c r="F34" i="5"/>
  <c r="AV33" i="75"/>
  <c r="H34" i="5" s="1"/>
  <c r="L34" i="5" s="1"/>
  <c r="C8" i="5"/>
  <c r="AV7" i="75"/>
  <c r="H8" i="5" s="1"/>
  <c r="C70" i="5"/>
  <c r="AV69" i="75"/>
  <c r="H70" i="5" s="1"/>
  <c r="L70" i="5" s="1"/>
  <c r="AV21" i="75"/>
  <c r="H22" i="5" s="1"/>
  <c r="C22" i="5"/>
  <c r="F108" i="5"/>
  <c r="AV107" i="75"/>
  <c r="H108" i="5" s="1"/>
  <c r="L108" i="5" s="1"/>
  <c r="H186" i="4"/>
  <c r="AA187" i="5" s="1"/>
  <c r="AF187" i="5" s="1"/>
  <c r="Z187" i="5"/>
  <c r="G140" i="5"/>
  <c r="AV139" i="75"/>
  <c r="H140" i="5" s="1"/>
  <c r="L140" i="5" s="1"/>
  <c r="AV98" i="75"/>
  <c r="H99" i="5" s="1"/>
  <c r="L99" i="5" s="1"/>
  <c r="S101" i="3"/>
  <c r="Q102" i="5" s="1"/>
  <c r="S19" i="3"/>
  <c r="Q20" i="5" s="1"/>
  <c r="AD190" i="5"/>
  <c r="X189" i="4"/>
  <c r="AE190" i="5" s="1"/>
  <c r="AF190" i="5" s="1"/>
  <c r="AV39" i="75"/>
  <c r="H40" i="5" s="1"/>
  <c r="L40" i="5" s="1"/>
  <c r="C40" i="5"/>
  <c r="BC178" i="75"/>
  <c r="K179" i="5" s="1"/>
  <c r="L179" i="5" s="1"/>
  <c r="J149" i="5"/>
  <c r="AM149" i="5" s="1"/>
  <c r="C178" i="84"/>
  <c r="F178" i="84" s="1"/>
  <c r="N16" i="3"/>
  <c r="P17" i="5" s="1"/>
  <c r="M184" i="5"/>
  <c r="AF112" i="5"/>
  <c r="H99" i="4"/>
  <c r="AA100" i="5" s="1"/>
  <c r="AF100" i="5" s="1"/>
  <c r="X169" i="4"/>
  <c r="AE170" i="5" s="1"/>
  <c r="AF170" i="5" s="1"/>
  <c r="AJ95" i="3"/>
  <c r="AJ39" i="3"/>
  <c r="X98" i="4"/>
  <c r="AE99" i="5" s="1"/>
  <c r="AF99" i="5" s="1"/>
  <c r="X134" i="4"/>
  <c r="AE135" i="5" s="1"/>
  <c r="AV168" i="75"/>
  <c r="H169" i="5" s="1"/>
  <c r="L169" i="5" s="1"/>
  <c r="AV180" i="75"/>
  <c r="H181" i="5" s="1"/>
  <c r="L181" i="5" s="1"/>
  <c r="AV58" i="75"/>
  <c r="H59" i="5" s="1"/>
  <c r="L59" i="5" s="1"/>
  <c r="AD128" i="5"/>
  <c r="X127" i="4"/>
  <c r="AE128" i="5" s="1"/>
  <c r="BC170" i="75"/>
  <c r="K171" i="5" s="1"/>
  <c r="BC38" i="75"/>
  <c r="K39" i="5" s="1"/>
  <c r="J136" i="5"/>
  <c r="AM136" i="5" s="1"/>
  <c r="BB39" i="83"/>
  <c r="N9" i="3"/>
  <c r="P10" i="5" s="1"/>
  <c r="AF147" i="5"/>
  <c r="AF127" i="5"/>
  <c r="X95" i="4"/>
  <c r="AE96" i="5" s="1"/>
  <c r="AF96" i="5" s="1"/>
  <c r="AK163" i="3"/>
  <c r="W164" i="5" s="1"/>
  <c r="H10" i="4"/>
  <c r="AA11" i="5" s="1"/>
  <c r="AF11" i="5" s="1"/>
  <c r="H191" i="4"/>
  <c r="AA192" i="5" s="1"/>
  <c r="H70" i="4"/>
  <c r="AA71" i="5" s="1"/>
  <c r="AF71" i="5" s="1"/>
  <c r="X32" i="4"/>
  <c r="AE33" i="5" s="1"/>
  <c r="AF33" i="5" s="1"/>
  <c r="AB37" i="5"/>
  <c r="AB118" i="5"/>
  <c r="BC87" i="75"/>
  <c r="K88" i="5" s="1"/>
  <c r="L53" i="5"/>
  <c r="L124" i="5"/>
  <c r="AO15" i="75"/>
  <c r="AV37" i="75"/>
  <c r="H38" i="5" s="1"/>
  <c r="L38" i="5" s="1"/>
  <c r="AV129" i="75"/>
  <c r="H130" i="5" s="1"/>
  <c r="L130" i="5" s="1"/>
  <c r="X110" i="4"/>
  <c r="AE111" i="5" s="1"/>
  <c r="AF111" i="5" s="1"/>
  <c r="AD111" i="5"/>
  <c r="C38" i="84"/>
  <c r="F38" i="84" s="1"/>
  <c r="J142" i="5"/>
  <c r="AM142" i="5" s="1"/>
  <c r="AF54" i="5"/>
  <c r="AF135" i="5"/>
  <c r="AF125" i="5"/>
  <c r="N100" i="3"/>
  <c r="P101" i="5" s="1"/>
  <c r="X73" i="4"/>
  <c r="AE74" i="5" s="1"/>
  <c r="AF74" i="5" s="1"/>
  <c r="AV102" i="75"/>
  <c r="H103" i="5" s="1"/>
  <c r="L103" i="5" s="1"/>
  <c r="AR3" i="75"/>
  <c r="F4" i="5" s="1"/>
  <c r="AV147" i="75"/>
  <c r="H148" i="5" s="1"/>
  <c r="L148" i="5" s="1"/>
  <c r="AJ105" i="3"/>
  <c r="S106" i="5"/>
  <c r="N46" i="3"/>
  <c r="P47" i="5" s="1"/>
  <c r="AJ14" i="3"/>
  <c r="N132" i="3"/>
  <c r="P133" i="5" s="1"/>
  <c r="N13" i="3"/>
  <c r="P14" i="5" s="1"/>
  <c r="N75" i="3"/>
  <c r="P76" i="5" s="1"/>
  <c r="N93" i="3"/>
  <c r="P94" i="5" s="1"/>
  <c r="AK88" i="3"/>
  <c r="W89" i="5" s="1"/>
  <c r="AJ175" i="3"/>
  <c r="V176" i="5" s="1"/>
  <c r="N125" i="3"/>
  <c r="P126" i="5" s="1"/>
  <c r="N5" i="3"/>
  <c r="P6" i="5" s="1"/>
  <c r="AJ192" i="3"/>
  <c r="R96" i="5"/>
  <c r="AJ165" i="3"/>
  <c r="AK165" i="3" s="1"/>
  <c r="W166" i="5" s="1"/>
  <c r="AK69" i="3"/>
  <c r="W70" i="5" s="1"/>
  <c r="X70" i="5" s="1"/>
  <c r="AK104" i="3"/>
  <c r="W105" i="5" s="1"/>
  <c r="N154" i="3"/>
  <c r="P155" i="5" s="1"/>
  <c r="N149" i="3"/>
  <c r="P150" i="5" s="1"/>
  <c r="N78" i="3"/>
  <c r="P79" i="5" s="1"/>
  <c r="N164" i="3"/>
  <c r="P165" i="5" s="1"/>
  <c r="N35" i="3"/>
  <c r="P36" i="5" s="1"/>
  <c r="N109" i="3"/>
  <c r="P110" i="5" s="1"/>
  <c r="N67" i="3"/>
  <c r="P68" i="5" s="1"/>
  <c r="N15" i="3"/>
  <c r="P16" i="5" s="1"/>
  <c r="N64" i="3"/>
  <c r="P65" i="5" s="1"/>
  <c r="AJ108" i="3"/>
  <c r="V109" i="5" s="1"/>
  <c r="U109" i="5"/>
  <c r="N56" i="3"/>
  <c r="P57" i="5" s="1"/>
  <c r="N72" i="3"/>
  <c r="P73" i="5" s="1"/>
  <c r="N32" i="3"/>
  <c r="P33" i="5" s="1"/>
  <c r="N135" i="3"/>
  <c r="P136" i="5" s="1"/>
  <c r="N171" i="3"/>
  <c r="P172" i="5" s="1"/>
  <c r="N129" i="3"/>
  <c r="P130" i="5" s="1"/>
  <c r="N177" i="3"/>
  <c r="P178" i="5" s="1"/>
  <c r="N136" i="3"/>
  <c r="P137" i="5" s="1"/>
  <c r="N121" i="3"/>
  <c r="P122" i="5" s="1"/>
  <c r="S168" i="3"/>
  <c r="Q169" i="5" s="1"/>
  <c r="AJ77" i="3"/>
  <c r="V78" i="5" s="1"/>
  <c r="M112" i="5"/>
  <c r="N175" i="3"/>
  <c r="P176" i="5" s="1"/>
  <c r="AJ168" i="3"/>
  <c r="V169" i="5" s="1"/>
  <c r="AJ40" i="3"/>
  <c r="AJ53" i="3"/>
  <c r="AJ55" i="3"/>
  <c r="V56" i="5" s="1"/>
  <c r="S87" i="3"/>
  <c r="Q88" i="5" s="1"/>
  <c r="C147" i="5"/>
  <c r="AV146" i="75"/>
  <c r="H147" i="5" s="1"/>
  <c r="L147" i="5" s="1"/>
  <c r="AV53" i="75"/>
  <c r="H54" i="5" s="1"/>
  <c r="L54" i="5" s="1"/>
  <c r="C54" i="5"/>
  <c r="C88" i="5"/>
  <c r="AV87" i="75"/>
  <c r="H88" i="5" s="1"/>
  <c r="L88" i="5" s="1"/>
  <c r="AV9" i="75"/>
  <c r="H10" i="5" s="1"/>
  <c r="L10" i="5" s="1"/>
  <c r="C10" i="5"/>
  <c r="C125" i="5"/>
  <c r="AV124" i="75"/>
  <c r="H125" i="5" s="1"/>
  <c r="L125" i="5" s="1"/>
  <c r="C26" i="5"/>
  <c r="AV25" i="75"/>
  <c r="H26" i="5" s="1"/>
  <c r="L26" i="5" s="1"/>
  <c r="C126" i="5"/>
  <c r="AV125" i="75"/>
  <c r="H126" i="5" s="1"/>
  <c r="L126" i="5" s="1"/>
  <c r="AC159" i="5"/>
  <c r="X158" i="4"/>
  <c r="AE159" i="5" s="1"/>
  <c r="AF159" i="5" s="1"/>
  <c r="F78" i="5"/>
  <c r="AV77" i="75"/>
  <c r="H78" i="5" s="1"/>
  <c r="L78" i="5" s="1"/>
  <c r="N59" i="3"/>
  <c r="P60" i="5" s="1"/>
  <c r="AV109" i="75"/>
  <c r="H110" i="5" s="1"/>
  <c r="L110" i="5" s="1"/>
  <c r="E110" i="5"/>
  <c r="AV148" i="75"/>
  <c r="H149" i="5" s="1"/>
  <c r="F149" i="5"/>
  <c r="N20" i="3"/>
  <c r="P21" i="5" s="1"/>
  <c r="N137" i="3"/>
  <c r="P138" i="5" s="1"/>
  <c r="AD39" i="5"/>
  <c r="X38" i="4"/>
  <c r="AE39" i="5" s="1"/>
  <c r="AF39" i="5" s="1"/>
  <c r="AC157" i="5"/>
  <c r="X156" i="4"/>
  <c r="AE157" i="5" s="1"/>
  <c r="AF157" i="5" s="1"/>
  <c r="AK185" i="3"/>
  <c r="W186" i="5" s="1"/>
  <c r="AV161" i="75"/>
  <c r="H162" i="5" s="1"/>
  <c r="L162" i="5" s="1"/>
  <c r="AV116" i="75"/>
  <c r="H117" i="5" s="1"/>
  <c r="L117" i="5" s="1"/>
  <c r="AC178" i="5"/>
  <c r="X177" i="4"/>
  <c r="AE178" i="5" s="1"/>
  <c r="AF178" i="5" s="1"/>
  <c r="C135" i="5"/>
  <c r="AV134" i="75"/>
  <c r="H135" i="5" s="1"/>
  <c r="AO185" i="75"/>
  <c r="G60" i="5"/>
  <c r="AV59" i="75"/>
  <c r="H60" i="5" s="1"/>
  <c r="AV115" i="75"/>
  <c r="H116" i="5" s="1"/>
  <c r="AV38" i="75"/>
  <c r="H39" i="5" s="1"/>
  <c r="AV173" i="75"/>
  <c r="H174" i="5" s="1"/>
  <c r="L174" i="5" s="1"/>
  <c r="N188" i="3"/>
  <c r="P189" i="5" s="1"/>
  <c r="AF89" i="5"/>
  <c r="X150" i="4"/>
  <c r="AE151" i="5" s="1"/>
  <c r="AF151" i="5" s="1"/>
  <c r="L121" i="5"/>
  <c r="BC183" i="75"/>
  <c r="K184" i="5" s="1"/>
  <c r="AV122" i="75"/>
  <c r="H123" i="5" s="1"/>
  <c r="L123" i="5" s="1"/>
  <c r="AD103" i="5"/>
  <c r="X102" i="4"/>
  <c r="AE103" i="5" s="1"/>
  <c r="AF103" i="5" s="1"/>
  <c r="C55" i="5"/>
  <c r="AV54" i="75"/>
  <c r="H55" i="5" s="1"/>
  <c r="L55" i="5" s="1"/>
  <c r="C21" i="5"/>
  <c r="AV20" i="75"/>
  <c r="H21" i="5" s="1"/>
  <c r="L21" i="5" s="1"/>
  <c r="AV82" i="75"/>
  <c r="H83" i="5" s="1"/>
  <c r="L83" i="5" s="1"/>
  <c r="AV157" i="75"/>
  <c r="H158" i="5" s="1"/>
  <c r="L158" i="5" s="1"/>
  <c r="X162" i="4"/>
  <c r="AE163" i="5" s="1"/>
  <c r="AF163" i="5" s="1"/>
  <c r="AV66" i="75"/>
  <c r="H67" i="5" s="1"/>
  <c r="L67" i="5" s="1"/>
  <c r="Z46" i="5"/>
  <c r="H127" i="4"/>
  <c r="AA128" i="5" s="1"/>
  <c r="Z166" i="5"/>
  <c r="AV6" i="75"/>
  <c r="H7" i="5" s="1"/>
  <c r="L7" i="5" s="1"/>
  <c r="AV42" i="75"/>
  <c r="H43" i="5" s="1"/>
  <c r="L43" i="5" s="1"/>
  <c r="AV190" i="75"/>
  <c r="H191" i="5" s="1"/>
  <c r="L191" i="5" s="1"/>
  <c r="C179" i="84"/>
  <c r="F179" i="84" s="1"/>
  <c r="J182" i="5"/>
  <c r="AM182" i="5" s="1"/>
  <c r="AD41" i="5"/>
  <c r="X40" i="4"/>
  <c r="AE41" i="5" s="1"/>
  <c r="AF41" i="5" s="1"/>
  <c r="AD181" i="5"/>
  <c r="X180" i="4"/>
  <c r="AE181" i="5" s="1"/>
  <c r="AF181" i="5" s="1"/>
  <c r="AD121" i="5"/>
  <c r="X120" i="4"/>
  <c r="AE121" i="5" s="1"/>
  <c r="AF121" i="5" s="1"/>
  <c r="AC177" i="5"/>
  <c r="X176" i="4"/>
  <c r="AE177" i="5" s="1"/>
  <c r="AF177" i="5" s="1"/>
  <c r="AD105" i="5"/>
  <c r="X104" i="4"/>
  <c r="AE105" i="5" s="1"/>
  <c r="AF105" i="5" s="1"/>
  <c r="N85" i="3"/>
  <c r="P86" i="5" s="1"/>
  <c r="X187" i="4"/>
  <c r="AE188" i="5" s="1"/>
  <c r="AF188" i="5" s="1"/>
  <c r="X155" i="4"/>
  <c r="AE156" i="5" s="1"/>
  <c r="AF156" i="5" s="1"/>
  <c r="AV160" i="75"/>
  <c r="H161" i="5" s="1"/>
  <c r="L161" i="5" s="1"/>
  <c r="AV170" i="75"/>
  <c r="H171" i="5" s="1"/>
  <c r="N26" i="3"/>
  <c r="P27" i="5" s="1"/>
  <c r="AF90" i="5"/>
  <c r="AK46" i="3"/>
  <c r="W47" i="5" s="1"/>
  <c r="X47" i="5" s="1"/>
  <c r="AV182" i="75"/>
  <c r="H183" i="5" s="1"/>
  <c r="L183" i="5" s="1"/>
  <c r="AV79" i="75"/>
  <c r="H80" i="5" s="1"/>
  <c r="AV114" i="75"/>
  <c r="H115" i="5" s="1"/>
  <c r="L115" i="5" s="1"/>
  <c r="AD182" i="5"/>
  <c r="X181" i="4"/>
  <c r="AE182" i="5" s="1"/>
  <c r="AF182" i="5" s="1"/>
  <c r="AV62" i="75"/>
  <c r="H63" i="5" s="1"/>
  <c r="L63" i="5" s="1"/>
  <c r="X39" i="4"/>
  <c r="AE40" i="5" s="1"/>
  <c r="AF40" i="5" s="1"/>
  <c r="AV73" i="75"/>
  <c r="H74" i="5" s="1"/>
  <c r="L74" i="5" s="1"/>
  <c r="L86" i="5"/>
  <c r="BC135" i="75"/>
  <c r="K136" i="5" s="1"/>
  <c r="L136" i="5" s="1"/>
  <c r="N141" i="3"/>
  <c r="P142" i="5" s="1"/>
  <c r="AF17" i="5"/>
  <c r="AV13" i="75"/>
  <c r="H14" i="5" s="1"/>
  <c r="L14" i="5" s="1"/>
  <c r="AV183" i="75"/>
  <c r="H184" i="5" s="1"/>
  <c r="X182" i="4"/>
  <c r="AE183" i="5" s="1"/>
  <c r="AF183" i="5" s="1"/>
  <c r="AD183" i="5"/>
  <c r="G142" i="5"/>
  <c r="AV141" i="75"/>
  <c r="H142" i="5" s="1"/>
  <c r="L142" i="5" s="1"/>
  <c r="AV142" i="75"/>
  <c r="H143" i="5" s="1"/>
  <c r="L143" i="5" s="1"/>
  <c r="AV187" i="75"/>
  <c r="H188" i="5" s="1"/>
  <c r="L188" i="5" s="1"/>
  <c r="AV16" i="75"/>
  <c r="H17" i="5" s="1"/>
  <c r="L17" i="5" s="1"/>
  <c r="F41" i="5"/>
  <c r="AV40" i="75"/>
  <c r="H41" i="5" s="1"/>
  <c r="C16" i="5"/>
  <c r="AV15" i="75"/>
  <c r="H16" i="5" s="1"/>
  <c r="L16" i="5" s="1"/>
  <c r="M46" i="5"/>
  <c r="H172" i="4"/>
  <c r="AA173" i="5" s="1"/>
  <c r="O128" i="5"/>
  <c r="N127" i="3"/>
  <c r="P128" i="5" s="1"/>
  <c r="F170" i="5"/>
  <c r="AV169" i="75"/>
  <c r="H170" i="5" s="1"/>
  <c r="L170" i="5" s="1"/>
  <c r="F31" i="5"/>
  <c r="AV30" i="75"/>
  <c r="H31" i="5" s="1"/>
  <c r="L31" i="5" s="1"/>
  <c r="C56" i="5"/>
  <c r="AV55" i="75"/>
  <c r="H56" i="5" s="1"/>
  <c r="L56" i="5" s="1"/>
  <c r="N165" i="3"/>
  <c r="P166" i="5" s="1"/>
  <c r="AF114" i="5"/>
  <c r="F29" i="5"/>
  <c r="AV28" i="75"/>
  <c r="H29" i="5" s="1"/>
  <c r="L29" i="5" s="1"/>
  <c r="M93" i="5"/>
  <c r="N173" i="3"/>
  <c r="P174" i="5" s="1"/>
  <c r="AF164" i="5"/>
  <c r="X92" i="4"/>
  <c r="AE93" i="5" s="1"/>
  <c r="AF93" i="5" s="1"/>
  <c r="L49" i="5"/>
  <c r="F15" i="5"/>
  <c r="AV14" i="75"/>
  <c r="H15" i="5" s="1"/>
  <c r="L15" i="5" s="1"/>
  <c r="C23" i="5"/>
  <c r="AV22" i="75"/>
  <c r="H23" i="5" s="1"/>
  <c r="L23" i="5" s="1"/>
  <c r="BC193" i="75"/>
  <c r="K194" i="5" s="1"/>
  <c r="L194" i="5" s="1"/>
  <c r="J93" i="5"/>
  <c r="AM93" i="5" s="1"/>
  <c r="M34" i="5"/>
  <c r="N8" i="3"/>
  <c r="P9" i="5" s="1"/>
  <c r="N40" i="3"/>
  <c r="P41" i="5" s="1"/>
  <c r="AV93" i="75"/>
  <c r="H94" i="5" s="1"/>
  <c r="L94" i="5" s="1"/>
  <c r="J50" i="5"/>
  <c r="AM50" i="5" s="1"/>
  <c r="J194" i="5"/>
  <c r="AM194" i="5" s="1"/>
  <c r="C46" i="84"/>
  <c r="F46" i="84" s="1"/>
  <c r="C95" i="84"/>
  <c r="F95" i="84" s="1"/>
  <c r="N185" i="3"/>
  <c r="P186" i="5" s="1"/>
  <c r="N105" i="3"/>
  <c r="P106" i="5" s="1"/>
  <c r="N103" i="3"/>
  <c r="P104" i="5" s="1"/>
  <c r="N134" i="3"/>
  <c r="P135" i="5" s="1"/>
  <c r="N68" i="3"/>
  <c r="P69" i="5" s="1"/>
  <c r="O92" i="5"/>
  <c r="N91" i="3"/>
  <c r="P92" i="5" s="1"/>
  <c r="N24" i="3"/>
  <c r="P25" i="5" s="1"/>
  <c r="BC21" i="75"/>
  <c r="K22" i="5" s="1"/>
  <c r="BC12" i="75"/>
  <c r="K13" i="5" s="1"/>
  <c r="L13" i="5" s="1"/>
  <c r="J91" i="5"/>
  <c r="AM91" i="5" s="1"/>
  <c r="AF175" i="5"/>
  <c r="Z114" i="5"/>
  <c r="H51" i="4"/>
  <c r="AA52" i="5" s="1"/>
  <c r="AF52" i="5" s="1"/>
  <c r="X56" i="4"/>
  <c r="AE57" i="5" s="1"/>
  <c r="C134" i="5"/>
  <c r="AV133" i="75"/>
  <c r="H134" i="5" s="1"/>
  <c r="L134" i="5" s="1"/>
  <c r="BC113" i="75"/>
  <c r="K114" i="5" s="1"/>
  <c r="L114" i="5" s="1"/>
  <c r="BC115" i="75"/>
  <c r="K116" i="5" s="1"/>
  <c r="AF44" i="5"/>
  <c r="AK58" i="3"/>
  <c r="W59" i="5" s="1"/>
  <c r="X59" i="5" s="1"/>
  <c r="AK134" i="3"/>
  <c r="W135" i="5" s="1"/>
  <c r="AF189" i="5"/>
  <c r="X172" i="4"/>
  <c r="AE173" i="5" s="1"/>
  <c r="AF139" i="5"/>
  <c r="C66" i="5"/>
  <c r="AV65" i="75"/>
  <c r="H66" i="5" s="1"/>
  <c r="L66" i="5" s="1"/>
  <c r="AV105" i="75"/>
  <c r="H106" i="5" s="1"/>
  <c r="L106" i="5" s="1"/>
  <c r="AV44" i="75"/>
  <c r="H45" i="5" s="1"/>
  <c r="L45" i="5" s="1"/>
  <c r="AV64" i="75"/>
  <c r="H65" i="5" s="1"/>
  <c r="L65" i="5" s="1"/>
  <c r="D109" i="84"/>
  <c r="G109" i="84" s="1"/>
  <c r="AN104" i="5"/>
  <c r="AN136" i="5"/>
  <c r="AN170" i="5"/>
  <c r="D162" i="84"/>
  <c r="G162" i="84" s="1"/>
  <c r="H162" i="84" s="1"/>
  <c r="AJ157" i="5" s="1"/>
  <c r="AN167" i="5"/>
  <c r="H103" i="84"/>
  <c r="AJ98" i="5" s="1"/>
  <c r="AN133" i="5"/>
  <c r="AN172" i="5"/>
  <c r="AN92" i="5"/>
  <c r="AN102" i="5"/>
  <c r="AN190" i="5"/>
  <c r="AN165" i="5"/>
  <c r="H170" i="84"/>
  <c r="AJ170" i="5" s="1"/>
  <c r="H180" i="84"/>
  <c r="AJ183" i="5" s="1"/>
  <c r="AN48" i="5"/>
  <c r="AN128" i="5"/>
  <c r="D126" i="84"/>
  <c r="G126" i="84" s="1"/>
  <c r="H126" i="84" s="1"/>
  <c r="AJ128" i="5" s="1"/>
  <c r="D87" i="84"/>
  <c r="G87" i="84" s="1"/>
  <c r="H87" i="84" s="1"/>
  <c r="AJ86" i="5" s="1"/>
  <c r="AN10" i="5"/>
  <c r="AN53" i="5"/>
  <c r="AN37" i="5"/>
  <c r="AN193" i="5"/>
  <c r="D10" i="84"/>
  <c r="G10" i="84" s="1"/>
  <c r="AN88" i="5"/>
  <c r="H48" i="84"/>
  <c r="AJ49" i="5" s="1"/>
  <c r="H84" i="84"/>
  <c r="AJ84" i="5" s="1"/>
  <c r="D111" i="84"/>
  <c r="G111" i="84" s="1"/>
  <c r="AN168" i="5"/>
  <c r="H191" i="84"/>
  <c r="AJ193" i="5" s="1"/>
  <c r="D178" i="84"/>
  <c r="G178" i="84" s="1"/>
  <c r="AN171" i="5"/>
  <c r="H88" i="84"/>
  <c r="AJ88" i="5" s="1"/>
  <c r="D92" i="84"/>
  <c r="G92" i="84" s="1"/>
  <c r="AN134" i="5"/>
  <c r="AN150" i="5"/>
  <c r="AN132" i="5"/>
  <c r="AN58" i="5"/>
  <c r="AN103" i="5"/>
  <c r="D188" i="84"/>
  <c r="G188" i="84" s="1"/>
  <c r="AN188" i="5"/>
  <c r="AN152" i="5"/>
  <c r="AN149" i="5"/>
  <c r="AN126" i="5"/>
  <c r="D99" i="84"/>
  <c r="G99" i="84" s="1"/>
  <c r="H99" i="84" s="1"/>
  <c r="AJ100" i="5" s="1"/>
  <c r="D46" i="84"/>
  <c r="G46" i="84" s="1"/>
  <c r="D15" i="84"/>
  <c r="G15" i="84" s="1"/>
  <c r="AN29" i="5"/>
  <c r="D20" i="84"/>
  <c r="G20" i="84" s="1"/>
  <c r="H20" i="84" s="1"/>
  <c r="AJ24" i="5" s="1"/>
  <c r="D18" i="84"/>
  <c r="G18" i="84" s="1"/>
  <c r="AN15" i="5"/>
  <c r="AN99" i="5"/>
  <c r="D98" i="84"/>
  <c r="G98" i="84" s="1"/>
  <c r="D150" i="84"/>
  <c r="G150" i="84" s="1"/>
  <c r="AN164" i="5"/>
  <c r="D41" i="84"/>
  <c r="G41" i="84" s="1"/>
  <c r="AN43" i="5"/>
  <c r="D53" i="84"/>
  <c r="G53" i="84" s="1"/>
  <c r="AN57" i="5"/>
  <c r="D140" i="84"/>
  <c r="G140" i="84" s="1"/>
  <c r="AN139" i="5"/>
  <c r="AN42" i="5"/>
  <c r="D36" i="84"/>
  <c r="G36" i="84" s="1"/>
  <c r="H36" i="84" s="1"/>
  <c r="AJ42" i="5" s="1"/>
  <c r="D81" i="84"/>
  <c r="G81" i="84" s="1"/>
  <c r="H81" i="84" s="1"/>
  <c r="AJ81" i="5" s="1"/>
  <c r="AN81" i="5"/>
  <c r="D120" i="84"/>
  <c r="G120" i="84" s="1"/>
  <c r="H120" i="84" s="1"/>
  <c r="AJ111" i="5" s="1"/>
  <c r="AN111" i="5"/>
  <c r="D25" i="84"/>
  <c r="G25" i="84" s="1"/>
  <c r="AN17" i="5"/>
  <c r="D75" i="84"/>
  <c r="G75" i="84" s="1"/>
  <c r="AN74" i="5"/>
  <c r="D89" i="84"/>
  <c r="G89" i="84" s="1"/>
  <c r="AN89" i="5"/>
  <c r="D5" i="84"/>
  <c r="G5" i="84" s="1"/>
  <c r="AN184" i="5"/>
  <c r="D79" i="84"/>
  <c r="G79" i="84" s="1"/>
  <c r="AN82" i="5"/>
  <c r="D70" i="84"/>
  <c r="G70" i="84" s="1"/>
  <c r="AN69" i="5"/>
  <c r="D40" i="84"/>
  <c r="G40" i="84" s="1"/>
  <c r="AN31" i="5"/>
  <c r="D65" i="84"/>
  <c r="G65" i="84" s="1"/>
  <c r="H65" i="84" s="1"/>
  <c r="AJ71" i="5" s="1"/>
  <c r="AN71" i="5"/>
  <c r="AN187" i="5"/>
  <c r="D181" i="84"/>
  <c r="G181" i="84" s="1"/>
  <c r="D47" i="84"/>
  <c r="G47" i="84" s="1"/>
  <c r="AN51" i="5"/>
  <c r="D184" i="84"/>
  <c r="G184" i="84" s="1"/>
  <c r="H184" i="84" s="1"/>
  <c r="AJ147" i="5" s="1"/>
  <c r="AN147" i="5"/>
  <c r="AN153" i="5"/>
  <c r="D165" i="84"/>
  <c r="G165" i="84" s="1"/>
  <c r="D83" i="84"/>
  <c r="G83" i="84" s="1"/>
  <c r="AN83" i="5"/>
  <c r="D61" i="84"/>
  <c r="G61" i="84" s="1"/>
  <c r="AN63" i="5"/>
  <c r="D189" i="84"/>
  <c r="G189" i="84" s="1"/>
  <c r="H189" i="84" s="1"/>
  <c r="AJ192" i="5" s="1"/>
  <c r="AN192" i="5"/>
  <c r="D164" i="84"/>
  <c r="G164" i="84" s="1"/>
  <c r="H164" i="84" s="1"/>
  <c r="AJ166" i="5" s="1"/>
  <c r="AN166" i="5"/>
  <c r="AN135" i="5"/>
  <c r="D139" i="84"/>
  <c r="G139" i="84" s="1"/>
  <c r="D116" i="84"/>
  <c r="G116" i="84" s="1"/>
  <c r="H116" i="84" s="1"/>
  <c r="AJ120" i="5" s="1"/>
  <c r="AN120" i="5"/>
  <c r="D69" i="84"/>
  <c r="G69" i="84" s="1"/>
  <c r="H69" i="84" s="1"/>
  <c r="AJ68" i="5" s="1"/>
  <c r="AN68" i="5"/>
  <c r="AN121" i="5"/>
  <c r="D124" i="84"/>
  <c r="G124" i="84" s="1"/>
  <c r="D60" i="84"/>
  <c r="G60" i="84" s="1"/>
  <c r="AN114" i="5"/>
  <c r="D122" i="84"/>
  <c r="G122" i="84" s="1"/>
  <c r="H122" i="84" s="1"/>
  <c r="AJ105" i="5" s="1"/>
  <c r="AN105" i="5"/>
  <c r="AN159" i="5"/>
  <c r="D156" i="84"/>
  <c r="G156" i="84" s="1"/>
  <c r="D96" i="84"/>
  <c r="G96" i="84" s="1"/>
  <c r="H96" i="84" s="1"/>
  <c r="AJ95" i="5" s="1"/>
  <c r="AN95" i="5"/>
  <c r="D154" i="84"/>
  <c r="G154" i="84" s="1"/>
  <c r="AN154" i="5"/>
  <c r="D141" i="84"/>
  <c r="G141" i="84" s="1"/>
  <c r="AN91" i="5"/>
  <c r="D147" i="84"/>
  <c r="G147" i="84" s="1"/>
  <c r="AN143" i="5"/>
  <c r="D129" i="84"/>
  <c r="G129" i="84" s="1"/>
  <c r="AN129" i="5"/>
  <c r="D27" i="84"/>
  <c r="G27" i="84" s="1"/>
  <c r="AN22" i="5"/>
  <c r="D21" i="84"/>
  <c r="G21" i="84" s="1"/>
  <c r="AN18" i="5"/>
  <c r="D35" i="84"/>
  <c r="G35" i="84" s="1"/>
  <c r="H35" i="84" s="1"/>
  <c r="AJ33" i="5" s="1"/>
  <c r="AN33" i="5"/>
  <c r="D131" i="84"/>
  <c r="G131" i="84" s="1"/>
  <c r="AN122" i="5"/>
  <c r="D23" i="84"/>
  <c r="G23" i="84" s="1"/>
  <c r="AN23" i="5"/>
  <c r="D123" i="84"/>
  <c r="G123" i="84" s="1"/>
  <c r="AN106" i="5"/>
  <c r="D3" i="84"/>
  <c r="G3" i="84" s="1"/>
  <c r="AN7" i="5"/>
  <c r="D14" i="84"/>
  <c r="G14" i="84" s="1"/>
  <c r="AN21" i="5"/>
  <c r="AN20" i="5"/>
  <c r="D22" i="84"/>
  <c r="G22" i="84" s="1"/>
  <c r="H22" i="84" s="1"/>
  <c r="AJ20" i="5" s="1"/>
  <c r="D64" i="84"/>
  <c r="G64" i="84" s="1"/>
  <c r="AN67" i="5"/>
  <c r="D73" i="84"/>
  <c r="G73" i="84" s="1"/>
  <c r="AN75" i="5"/>
  <c r="D110" i="84"/>
  <c r="G110" i="84" s="1"/>
  <c r="AN107" i="5"/>
  <c r="AN178" i="5"/>
  <c r="D175" i="84"/>
  <c r="G175" i="84" s="1"/>
  <c r="H175" i="84" s="1"/>
  <c r="AJ178" i="5" s="1"/>
  <c r="AN27" i="5"/>
  <c r="D26" i="84"/>
  <c r="G26" i="84" s="1"/>
  <c r="H26" i="84" s="1"/>
  <c r="AJ27" i="5" s="1"/>
  <c r="D30" i="84"/>
  <c r="G30" i="84" s="1"/>
  <c r="H30" i="84" s="1"/>
  <c r="AJ34" i="5" s="1"/>
  <c r="AN34" i="5"/>
  <c r="D177" i="84"/>
  <c r="G177" i="84" s="1"/>
  <c r="H177" i="84" s="1"/>
  <c r="AJ181" i="5" s="1"/>
  <c r="AN181" i="5"/>
  <c r="AN11" i="5"/>
  <c r="D9" i="84"/>
  <c r="G9" i="84" s="1"/>
  <c r="D97" i="84"/>
  <c r="G97" i="84" s="1"/>
  <c r="H97" i="84" s="1"/>
  <c r="AJ97" i="5" s="1"/>
  <c r="AN97" i="5"/>
  <c r="AN174" i="5"/>
  <c r="D172" i="84"/>
  <c r="G172" i="84" s="1"/>
  <c r="H172" i="84" s="1"/>
  <c r="AJ174" i="5" s="1"/>
  <c r="D66" i="84"/>
  <c r="G66" i="84" s="1"/>
  <c r="AN64" i="5"/>
  <c r="D62" i="84"/>
  <c r="G62" i="84" s="1"/>
  <c r="AN185" i="5"/>
  <c r="D108" i="84"/>
  <c r="G108" i="84" s="1"/>
  <c r="AN115" i="5"/>
  <c r="D56" i="84"/>
  <c r="G56" i="84" s="1"/>
  <c r="AN59" i="5"/>
  <c r="D130" i="84"/>
  <c r="G130" i="84" s="1"/>
  <c r="AN123" i="5"/>
  <c r="D57" i="84"/>
  <c r="G57" i="84" s="1"/>
  <c r="AN61" i="5"/>
  <c r="AN60" i="5"/>
  <c r="D58" i="84"/>
  <c r="G58" i="84" s="1"/>
  <c r="H58" i="84" s="1"/>
  <c r="AJ60" i="5" s="1"/>
  <c r="D28" i="84"/>
  <c r="G28" i="84" s="1"/>
  <c r="AN25" i="5"/>
  <c r="D152" i="84"/>
  <c r="G152" i="84" s="1"/>
  <c r="AN155" i="5"/>
  <c r="AN161" i="5"/>
  <c r="D158" i="84"/>
  <c r="G158" i="84" s="1"/>
  <c r="D179" i="84"/>
  <c r="G179" i="84" s="1"/>
  <c r="AN182" i="5"/>
  <c r="G2" i="84"/>
  <c r="D155" i="84"/>
  <c r="G155" i="84" s="1"/>
  <c r="AN55" i="5"/>
  <c r="D133" i="84"/>
  <c r="G133" i="84" s="1"/>
  <c r="AN130" i="5"/>
  <c r="D151" i="84"/>
  <c r="G151" i="84" s="1"/>
  <c r="AN151" i="5"/>
  <c r="D67" i="84"/>
  <c r="G67" i="84" s="1"/>
  <c r="AN72" i="5"/>
  <c r="D112" i="84"/>
  <c r="G112" i="84" s="1"/>
  <c r="AN110" i="5"/>
  <c r="AN145" i="5"/>
  <c r="D93" i="84"/>
  <c r="G93" i="84" s="1"/>
  <c r="D182" i="84"/>
  <c r="G182" i="84" s="1"/>
  <c r="H182" i="84" s="1"/>
  <c r="AJ186" i="5" s="1"/>
  <c r="AN186" i="5"/>
  <c r="D173" i="84"/>
  <c r="G173" i="84" s="1"/>
  <c r="AN176" i="5"/>
  <c r="D187" i="84"/>
  <c r="G187" i="84" s="1"/>
  <c r="AN189" i="5"/>
  <c r="D24" i="84"/>
  <c r="G24" i="84" s="1"/>
  <c r="AN26" i="5"/>
  <c r="D176" i="84"/>
  <c r="G176" i="84" s="1"/>
  <c r="AN179" i="5"/>
  <c r="D192" i="84"/>
  <c r="G192" i="84" s="1"/>
  <c r="H192" i="84" s="1"/>
  <c r="AJ194" i="5" s="1"/>
  <c r="AN194" i="5"/>
  <c r="D107" i="84"/>
  <c r="G107" i="84" s="1"/>
  <c r="H107" i="84" s="1"/>
  <c r="AJ118" i="5" s="1"/>
  <c r="AN118" i="5"/>
  <c r="D45" i="84"/>
  <c r="G45" i="84" s="1"/>
  <c r="AN66" i="5"/>
  <c r="D29" i="84"/>
  <c r="G29" i="84" s="1"/>
  <c r="AN35" i="5"/>
  <c r="D137" i="84"/>
  <c r="G137" i="84" s="1"/>
  <c r="AN138" i="5"/>
  <c r="D43" i="84"/>
  <c r="G43" i="84" s="1"/>
  <c r="AN47" i="5"/>
  <c r="D100" i="84"/>
  <c r="G100" i="84" s="1"/>
  <c r="AN146" i="5"/>
  <c r="D102" i="84"/>
  <c r="G102" i="84" s="1"/>
  <c r="AN163" i="5"/>
  <c r="D37" i="84"/>
  <c r="G37" i="84" s="1"/>
  <c r="AN41" i="5"/>
  <c r="AN87" i="5"/>
  <c r="D86" i="84"/>
  <c r="G86" i="84" s="1"/>
  <c r="D72" i="84"/>
  <c r="G72" i="84" s="1"/>
  <c r="H72" i="84" s="1"/>
  <c r="AJ73" i="5" s="1"/>
  <c r="AN73" i="5"/>
  <c r="D12" i="84"/>
  <c r="G12" i="84" s="1"/>
  <c r="H12" i="84" s="1"/>
  <c r="AJ30" i="5" s="1"/>
  <c r="AN30" i="5"/>
  <c r="D13" i="84"/>
  <c r="G13" i="84" s="1"/>
  <c r="AN19" i="5"/>
  <c r="D77" i="84"/>
  <c r="G77" i="84" s="1"/>
  <c r="AN79" i="5"/>
  <c r="AN191" i="5"/>
  <c r="D186" i="84"/>
  <c r="G186" i="84" s="1"/>
  <c r="D121" i="84"/>
  <c r="G121" i="84" s="1"/>
  <c r="AN112" i="5"/>
  <c r="D119" i="84"/>
  <c r="G119" i="84" s="1"/>
  <c r="AN119" i="5"/>
  <c r="D54" i="84"/>
  <c r="G54" i="84" s="1"/>
  <c r="AN162" i="5"/>
  <c r="D63" i="84"/>
  <c r="G63" i="84" s="1"/>
  <c r="H63" i="84" s="1"/>
  <c r="AJ65" i="5" s="1"/>
  <c r="AN65" i="5"/>
  <c r="AK65" i="5"/>
  <c r="AL65" i="5" s="1"/>
  <c r="BB63" i="83"/>
  <c r="AK180" i="5"/>
  <c r="AL180" i="5" s="1"/>
  <c r="BB178" i="83"/>
  <c r="AK5" i="5"/>
  <c r="AL5" i="5" s="1"/>
  <c r="B53" i="84"/>
  <c r="E53" i="84" s="1"/>
  <c r="B4" i="84"/>
  <c r="E4" i="84" s="1"/>
  <c r="H4" i="84" s="1"/>
  <c r="AJ5" i="5" s="1"/>
  <c r="AK57" i="5"/>
  <c r="AL57" i="5" s="1"/>
  <c r="AK70" i="3"/>
  <c r="W71" i="5" s="1"/>
  <c r="X71" i="5" s="1"/>
  <c r="AK102" i="3"/>
  <c r="W103" i="5" s="1"/>
  <c r="X103" i="5" s="1"/>
  <c r="AK41" i="5"/>
  <c r="AL41" i="5" s="1"/>
  <c r="BB47" i="83"/>
  <c r="B28" i="84"/>
  <c r="E28" i="84" s="1"/>
  <c r="BB23" i="83"/>
  <c r="BB15" i="83"/>
  <c r="B25" i="84"/>
  <c r="E25" i="84" s="1"/>
  <c r="AK44" i="5"/>
  <c r="AL44" i="5" s="1"/>
  <c r="B51" i="84"/>
  <c r="E51" i="84" s="1"/>
  <c r="H51" i="84" s="1"/>
  <c r="AJ53" i="5" s="1"/>
  <c r="BC151" i="75"/>
  <c r="K152" i="5" s="1"/>
  <c r="L152" i="5" s="1"/>
  <c r="BB95" i="83"/>
  <c r="H74" i="84"/>
  <c r="AJ45" i="5" s="1"/>
  <c r="H149" i="84"/>
  <c r="AJ150" i="5" s="1"/>
  <c r="H91" i="84"/>
  <c r="AJ32" i="5" s="1"/>
  <c r="AF155" i="5"/>
  <c r="AF22" i="5"/>
  <c r="BB67" i="83"/>
  <c r="BB190" i="83"/>
  <c r="AF35" i="5"/>
  <c r="B70" i="84"/>
  <c r="E70" i="84" s="1"/>
  <c r="AK192" i="5"/>
  <c r="AL192" i="5" s="1"/>
  <c r="B11" i="84"/>
  <c r="E11" i="84" s="1"/>
  <c r="H11" i="84" s="1"/>
  <c r="AJ13" i="5" s="1"/>
  <c r="B15" i="84"/>
  <c r="E15" i="84" s="1"/>
  <c r="BB27" i="83"/>
  <c r="AF136" i="5"/>
  <c r="AF145" i="5"/>
  <c r="AK56" i="5"/>
  <c r="AL56" i="5" s="1"/>
  <c r="V186" i="5"/>
  <c r="AF57" i="5"/>
  <c r="B62" i="84"/>
  <c r="E62" i="84" s="1"/>
  <c r="AF78" i="5"/>
  <c r="B6" i="84"/>
  <c r="E6" i="84" s="1"/>
  <c r="H6" i="84" s="1"/>
  <c r="AJ9" i="5" s="1"/>
  <c r="AK52" i="5"/>
  <c r="AL52" i="5" s="1"/>
  <c r="AK9" i="5"/>
  <c r="AL9" i="5" s="1"/>
  <c r="AF29" i="5"/>
  <c r="B57" i="84"/>
  <c r="E57" i="84" s="1"/>
  <c r="AF86" i="5"/>
  <c r="B49" i="84"/>
  <c r="E49" i="84" s="1"/>
  <c r="H49" i="84" s="1"/>
  <c r="AJ52" i="5" s="1"/>
  <c r="AF30" i="5"/>
  <c r="AF77" i="5"/>
  <c r="V16" i="5"/>
  <c r="BB118" i="83"/>
  <c r="AK13" i="5"/>
  <c r="AL13" i="5" s="1"/>
  <c r="AF59" i="5"/>
  <c r="AK21" i="5"/>
  <c r="AL21" i="5" s="1"/>
  <c r="AF192" i="5"/>
  <c r="AF172" i="5"/>
  <c r="AF55" i="5"/>
  <c r="AF116" i="5"/>
  <c r="B161" i="84"/>
  <c r="E161" i="84" s="1"/>
  <c r="H161" i="84" s="1"/>
  <c r="AJ156" i="5" s="1"/>
  <c r="BB18" i="83"/>
  <c r="H39" i="84"/>
  <c r="AJ40" i="5" s="1"/>
  <c r="B32" i="84"/>
  <c r="E32" i="84" s="1"/>
  <c r="H32" i="84" s="1"/>
  <c r="AJ37" i="5" s="1"/>
  <c r="AF154" i="5"/>
  <c r="AF46" i="5"/>
  <c r="AF176" i="5"/>
  <c r="AK105" i="5"/>
  <c r="AL105" i="5" s="1"/>
  <c r="BB35" i="83"/>
  <c r="BB59" i="83"/>
  <c r="AF23" i="5"/>
  <c r="BB103" i="83"/>
  <c r="AF191" i="5"/>
  <c r="AF166" i="5"/>
  <c r="X89" i="5"/>
  <c r="B118" i="84"/>
  <c r="E118" i="84" s="1"/>
  <c r="X105" i="5"/>
  <c r="V59" i="5"/>
  <c r="AK116" i="5"/>
  <c r="AL116" i="5" s="1"/>
  <c r="B14" i="84"/>
  <c r="E14" i="84" s="1"/>
  <c r="V135" i="5"/>
  <c r="AK147" i="3"/>
  <c r="W148" i="5" s="1"/>
  <c r="X148" i="5" s="1"/>
  <c r="Q174" i="5"/>
  <c r="AK173" i="3"/>
  <c r="W174" i="5" s="1"/>
  <c r="AK51" i="3"/>
  <c r="W52" i="5" s="1"/>
  <c r="X52" i="5" s="1"/>
  <c r="AK48" i="3"/>
  <c r="W49" i="5" s="1"/>
  <c r="X49" i="5" s="1"/>
  <c r="AK16" i="3"/>
  <c r="W17" i="5" s="1"/>
  <c r="X17" i="5" s="1"/>
  <c r="AK135" i="3"/>
  <c r="W136" i="5" s="1"/>
  <c r="AK146" i="3"/>
  <c r="W147" i="5" s="1"/>
  <c r="X147" i="5" s="1"/>
  <c r="AK132" i="3"/>
  <c r="W133" i="5" s="1"/>
  <c r="AK139" i="3"/>
  <c r="W140" i="5" s="1"/>
  <c r="X140" i="5" s="1"/>
  <c r="AK176" i="3"/>
  <c r="W177" i="5" s="1"/>
  <c r="X177" i="5" s="1"/>
  <c r="BB52" i="83"/>
  <c r="AK8" i="3"/>
  <c r="W9" i="5" s="1"/>
  <c r="AK182" i="3"/>
  <c r="W183" i="5" s="1"/>
  <c r="X183" i="5" s="1"/>
  <c r="AK17" i="3"/>
  <c r="W18" i="5" s="1"/>
  <c r="X18" i="5" s="1"/>
  <c r="Q124" i="5"/>
  <c r="AK123" i="3"/>
  <c r="W124" i="5" s="1"/>
  <c r="X124" i="5" s="1"/>
  <c r="Q56" i="5"/>
  <c r="AK55" i="3"/>
  <c r="W56" i="5" s="1"/>
  <c r="Q78" i="5"/>
  <c r="AK94" i="3"/>
  <c r="W95" i="5" s="1"/>
  <c r="X95" i="5" s="1"/>
  <c r="Q95" i="5"/>
  <c r="Q170" i="5"/>
  <c r="AK169" i="3"/>
  <c r="W170" i="5" s="1"/>
  <c r="X170" i="5" s="1"/>
  <c r="Q141" i="5"/>
  <c r="AK140" i="3"/>
  <c r="W141" i="5" s="1"/>
  <c r="X141" i="5" s="1"/>
  <c r="AK47" i="3"/>
  <c r="W48" i="5" s="1"/>
  <c r="AK130" i="3"/>
  <c r="W131" i="5" s="1"/>
  <c r="X131" i="5" s="1"/>
  <c r="BB51" i="83"/>
  <c r="AK138" i="3"/>
  <c r="W139" i="5" s="1"/>
  <c r="X139" i="5" s="1"/>
  <c r="BB43" i="83"/>
  <c r="AK49" i="3"/>
  <c r="W50" i="5" s="1"/>
  <c r="X50" i="5" s="1"/>
  <c r="AK119" i="3"/>
  <c r="W120" i="5" s="1"/>
  <c r="X120" i="5" s="1"/>
  <c r="AK115" i="3"/>
  <c r="W116" i="5" s="1"/>
  <c r="AK45" i="5"/>
  <c r="AL45" i="5" s="1"/>
  <c r="AK157" i="5"/>
  <c r="AL157" i="5" s="1"/>
  <c r="AK59" i="3"/>
  <c r="W60" i="5" s="1"/>
  <c r="Q109" i="5"/>
  <c r="Q32" i="5"/>
  <c r="AK31" i="3"/>
  <c r="W32" i="5" s="1"/>
  <c r="X32" i="5" s="1"/>
  <c r="AK97" i="3"/>
  <c r="W98" i="5" s="1"/>
  <c r="X98" i="5" s="1"/>
  <c r="AK12" i="3"/>
  <c r="W13" i="5" s="1"/>
  <c r="X13" i="5" s="1"/>
  <c r="H82" i="84"/>
  <c r="AJ77" i="5" s="1"/>
  <c r="AK66" i="3"/>
  <c r="W67" i="5" s="1"/>
  <c r="X67" i="5" s="1"/>
  <c r="AK23" i="3"/>
  <c r="W24" i="5" s="1"/>
  <c r="BB75" i="83"/>
  <c r="V139" i="5"/>
  <c r="AK28" i="3"/>
  <c r="W29" i="5" s="1"/>
  <c r="X29" i="5" s="1"/>
  <c r="AK76" i="3"/>
  <c r="W77" i="5" s="1"/>
  <c r="X77" i="5" s="1"/>
  <c r="AK22" i="3"/>
  <c r="W23" i="5" s="1"/>
  <c r="X23" i="5" s="1"/>
  <c r="AK148" i="3"/>
  <c r="W149" i="5" s="1"/>
  <c r="X149" i="5" s="1"/>
  <c r="AK91" i="3"/>
  <c r="W92" i="5" s="1"/>
  <c r="AK52" i="3"/>
  <c r="W53" i="5" s="1"/>
  <c r="X53" i="5" s="1"/>
  <c r="AK188" i="3"/>
  <c r="W189" i="5" s="1"/>
  <c r="AK124" i="3"/>
  <c r="W125" i="5" s="1"/>
  <c r="X125" i="5" s="1"/>
  <c r="AK96" i="3"/>
  <c r="W97" i="5" s="1"/>
  <c r="X97" i="5" s="1"/>
  <c r="Q97" i="5"/>
  <c r="BB154" i="83"/>
  <c r="B169" i="84"/>
  <c r="E169" i="84" s="1"/>
  <c r="H169" i="84" s="1"/>
  <c r="AJ172" i="5" s="1"/>
  <c r="BB54" i="83"/>
  <c r="B159" i="84"/>
  <c r="E159" i="84" s="1"/>
  <c r="B10" i="84"/>
  <c r="E10" i="84" s="1"/>
  <c r="BB170" i="83"/>
  <c r="AK14" i="5"/>
  <c r="AL14" i="5" s="1"/>
  <c r="V47" i="5"/>
  <c r="AK155" i="3"/>
  <c r="W156" i="5" s="1"/>
  <c r="AK178" i="3"/>
  <c r="W179" i="5" s="1"/>
  <c r="X179" i="5" s="1"/>
  <c r="AK153" i="3"/>
  <c r="W154" i="5" s="1"/>
  <c r="X154" i="5" s="1"/>
  <c r="Q157" i="5"/>
  <c r="AK156" i="3"/>
  <c r="W157" i="5" s="1"/>
  <c r="Q152" i="5"/>
  <c r="AK151" i="3"/>
  <c r="W152" i="5" s="1"/>
  <c r="X152" i="5" s="1"/>
  <c r="AK97" i="5"/>
  <c r="AL97" i="5" s="1"/>
  <c r="B31" i="84"/>
  <c r="E31" i="84" s="1"/>
  <c r="H31" i="84" s="1"/>
  <c r="AJ168" i="5" s="1"/>
  <c r="BB117" i="83"/>
  <c r="BB106" i="83"/>
  <c r="AK68" i="5"/>
  <c r="AL68" i="5" s="1"/>
  <c r="Q145" i="5"/>
  <c r="AK144" i="3"/>
  <c r="W145" i="5" s="1"/>
  <c r="X145" i="5" s="1"/>
  <c r="B119" i="84"/>
  <c r="E119" i="84" s="1"/>
  <c r="B114" i="84"/>
  <c r="E114" i="84" s="1"/>
  <c r="H114" i="84" s="1"/>
  <c r="AJ108" i="5" s="1"/>
  <c r="B19" i="84"/>
  <c r="E19" i="84" s="1"/>
  <c r="H19" i="84" s="1"/>
  <c r="AJ14" i="5" s="1"/>
  <c r="BB86" i="83"/>
  <c r="BB66" i="83"/>
  <c r="BB171" i="83"/>
  <c r="H171" i="84"/>
  <c r="AJ180" i="5" s="1"/>
  <c r="AK160" i="3"/>
  <c r="W161" i="5" s="1"/>
  <c r="AK86" i="3"/>
  <c r="W87" i="5" s="1"/>
  <c r="X87" i="5" s="1"/>
  <c r="Q86" i="5"/>
  <c r="AK85" i="3"/>
  <c r="W86" i="5" s="1"/>
  <c r="X86" i="5" s="1"/>
  <c r="AK77" i="5"/>
  <c r="AL77" i="5" s="1"/>
  <c r="B188" i="84"/>
  <c r="E188" i="84" s="1"/>
  <c r="B148" i="84"/>
  <c r="E148" i="84" s="1"/>
  <c r="H148" i="84" s="1"/>
  <c r="AJ144" i="5" s="1"/>
  <c r="X16" i="5"/>
  <c r="AK83" i="3"/>
  <c r="W84" i="5" s="1"/>
  <c r="V151" i="5"/>
  <c r="AK150" i="3"/>
  <c r="W151" i="5" s="1"/>
  <c r="X151" i="5" s="1"/>
  <c r="V167" i="5"/>
  <c r="AK166" i="3"/>
  <c r="W167" i="5" s="1"/>
  <c r="V158" i="5"/>
  <c r="AK157" i="3"/>
  <c r="W158" i="5" s="1"/>
  <c r="X158" i="5" s="1"/>
  <c r="AK56" i="3"/>
  <c r="W57" i="5" s="1"/>
  <c r="X57" i="5" s="1"/>
  <c r="V57" i="5"/>
  <c r="V191" i="5"/>
  <c r="AK190" i="3"/>
  <c r="W191" i="5" s="1"/>
  <c r="X191" i="5" s="1"/>
  <c r="AK164" i="3"/>
  <c r="W165" i="5" s="1"/>
  <c r="X165" i="5" s="1"/>
  <c r="V165" i="5"/>
  <c r="V127" i="5"/>
  <c r="AK126" i="3"/>
  <c r="W127" i="5" s="1"/>
  <c r="V19" i="5"/>
  <c r="AK18" i="3"/>
  <c r="W19" i="5" s="1"/>
  <c r="X19" i="5" s="1"/>
  <c r="AK117" i="3"/>
  <c r="W118" i="5" s="1"/>
  <c r="X118" i="5" s="1"/>
  <c r="V173" i="5"/>
  <c r="AK172" i="3"/>
  <c r="W173" i="5" s="1"/>
  <c r="V117" i="5"/>
  <c r="AK116" i="3"/>
  <c r="W117" i="5" s="1"/>
  <c r="X117" i="5" s="1"/>
  <c r="V175" i="5"/>
  <c r="AK174" i="3"/>
  <c r="W175" i="5" s="1"/>
  <c r="X175" i="5" s="1"/>
  <c r="AK169" i="5"/>
  <c r="AL169" i="5" s="1"/>
  <c r="AK84" i="3"/>
  <c r="W85" i="5" s="1"/>
  <c r="X85" i="5" s="1"/>
  <c r="V85" i="5"/>
  <c r="V43" i="5"/>
  <c r="AK42" i="3"/>
  <c r="W43" i="5" s="1"/>
  <c r="V88" i="5"/>
  <c r="AK99" i="3"/>
  <c r="W100" i="5" s="1"/>
  <c r="X100" i="5" s="1"/>
  <c r="AK72" i="3"/>
  <c r="W73" i="5" s="1"/>
  <c r="V42" i="5"/>
  <c r="AK41" i="3"/>
  <c r="W42" i="5" s="1"/>
  <c r="X42" i="5" s="1"/>
  <c r="AK44" i="3"/>
  <c r="W45" i="5" s="1"/>
  <c r="V45" i="5"/>
  <c r="V54" i="5"/>
  <c r="AK53" i="3"/>
  <c r="W54" i="5" s="1"/>
  <c r="AK152" i="3"/>
  <c r="W153" i="5" s="1"/>
  <c r="V153" i="5"/>
  <c r="V182" i="5"/>
  <c r="AK181" i="3"/>
  <c r="W182" i="5" s="1"/>
  <c r="X182" i="5" s="1"/>
  <c r="V26" i="5"/>
  <c r="AK25" i="3"/>
  <c r="W26" i="5" s="1"/>
  <c r="X26" i="5" s="1"/>
  <c r="V21" i="5"/>
  <c r="AK20" i="3"/>
  <c r="W21" i="5" s="1"/>
  <c r="AK143" i="3"/>
  <c r="W144" i="5" s="1"/>
  <c r="X144" i="5" s="1"/>
  <c r="V112" i="5"/>
  <c r="AK111" i="3"/>
  <c r="W112" i="5" s="1"/>
  <c r="X112" i="5" s="1"/>
  <c r="V115" i="5"/>
  <c r="AK114" i="3"/>
  <c r="W115" i="5" s="1"/>
  <c r="X115" i="5" s="1"/>
  <c r="V126" i="5"/>
  <c r="AK125" i="3"/>
  <c r="W126" i="5" s="1"/>
  <c r="X126" i="5" s="1"/>
  <c r="V123" i="5"/>
  <c r="AK122" i="3"/>
  <c r="W123" i="5" s="1"/>
  <c r="X123" i="5" s="1"/>
  <c r="AK68" i="3"/>
  <c r="W69" i="5" s="1"/>
  <c r="X69" i="5" s="1"/>
  <c r="V69" i="5"/>
  <c r="AK11" i="3"/>
  <c r="W12" i="5" s="1"/>
  <c r="V28" i="5"/>
  <c r="AK27" i="3"/>
  <c r="W28" i="5" s="1"/>
  <c r="X28" i="5" s="1"/>
  <c r="AK43" i="3"/>
  <c r="W44" i="5" s="1"/>
  <c r="V44" i="5"/>
  <c r="V162" i="5"/>
  <c r="AK161" i="3"/>
  <c r="W162" i="5" s="1"/>
  <c r="X162" i="5" s="1"/>
  <c r="AK171" i="3"/>
  <c r="W172" i="5" s="1"/>
  <c r="X172" i="5" s="1"/>
  <c r="V172" i="5"/>
  <c r="AK36" i="3"/>
  <c r="W37" i="5" s="1"/>
  <c r="X37" i="5" s="1"/>
  <c r="V37" i="5"/>
  <c r="B109" i="84"/>
  <c r="E109" i="84" s="1"/>
  <c r="H109" i="84" s="1"/>
  <c r="AJ104" i="5" s="1"/>
  <c r="AK120" i="3"/>
  <c r="W121" i="5" s="1"/>
  <c r="X121" i="5" s="1"/>
  <c r="AK170" i="3"/>
  <c r="W171" i="5" s="1"/>
  <c r="X171" i="5" s="1"/>
  <c r="AK109" i="3"/>
  <c r="W110" i="5" s="1"/>
  <c r="AK121" i="3"/>
  <c r="W122" i="5" s="1"/>
  <c r="X122" i="5" s="1"/>
  <c r="V122" i="5"/>
  <c r="V129" i="5"/>
  <c r="AK128" i="3"/>
  <c r="W129" i="5" s="1"/>
  <c r="X129" i="5" s="1"/>
  <c r="V15" i="5"/>
  <c r="AK14" i="3"/>
  <c r="W15" i="5" s="1"/>
  <c r="V79" i="5"/>
  <c r="V39" i="5"/>
  <c r="AK38" i="3"/>
  <c r="W39" i="5" s="1"/>
  <c r="X39" i="5" s="1"/>
  <c r="V80" i="5"/>
  <c r="AK79" i="3"/>
  <c r="W80" i="5" s="1"/>
  <c r="X80" i="5" s="1"/>
  <c r="B142" i="84"/>
  <c r="E142" i="84" s="1"/>
  <c r="H142" i="84" s="1"/>
  <c r="AJ140" i="5" s="1"/>
  <c r="B173" i="84"/>
  <c r="E173" i="84" s="1"/>
  <c r="H173" i="84" s="1"/>
  <c r="AJ176" i="5" s="1"/>
  <c r="V179" i="5"/>
  <c r="V36" i="5"/>
  <c r="AK35" i="3"/>
  <c r="W36" i="5" s="1"/>
  <c r="AK112" i="3"/>
  <c r="W113" i="5" s="1"/>
  <c r="V113" i="5"/>
  <c r="V46" i="5"/>
  <c r="AK45" i="3"/>
  <c r="W46" i="5" s="1"/>
  <c r="X46" i="5" s="1"/>
  <c r="AK145" i="3"/>
  <c r="W146" i="5" s="1"/>
  <c r="X146" i="5" s="1"/>
  <c r="V146" i="5"/>
  <c r="V194" i="5"/>
  <c r="AK193" i="3"/>
  <c r="W194" i="5" s="1"/>
  <c r="X194" i="5" s="1"/>
  <c r="V94" i="5"/>
  <c r="AK93" i="3"/>
  <c r="W94" i="5" s="1"/>
  <c r="AK140" i="5"/>
  <c r="AL140" i="5" s="1"/>
  <c r="AK100" i="5"/>
  <c r="AL100" i="5" s="1"/>
  <c r="AK183" i="3"/>
  <c r="W184" i="5" s="1"/>
  <c r="X184" i="5" s="1"/>
  <c r="AK142" i="3"/>
  <c r="W143" i="5" s="1"/>
  <c r="V27" i="5"/>
  <c r="AK26" i="3"/>
  <c r="W27" i="5" s="1"/>
  <c r="AK106" i="3"/>
  <c r="W107" i="5" s="1"/>
  <c r="V107" i="5"/>
  <c r="V150" i="5"/>
  <c r="AK149" i="3"/>
  <c r="W150" i="5" s="1"/>
  <c r="X150" i="5" s="1"/>
  <c r="V190" i="5"/>
  <c r="AK189" i="3"/>
  <c r="W190" i="5" s="1"/>
  <c r="X190" i="5" s="1"/>
  <c r="N179" i="3"/>
  <c r="P180" i="5" s="1"/>
  <c r="N3" i="3"/>
  <c r="P4" i="5" s="1"/>
  <c r="N191" i="3"/>
  <c r="P192" i="5" s="1"/>
  <c r="AK32" i="5"/>
  <c r="AL32" i="5" s="1"/>
  <c r="AK148" i="5"/>
  <c r="AL148" i="5" s="1"/>
  <c r="B66" i="84"/>
  <c r="E66" i="84" s="1"/>
  <c r="BB9" i="83"/>
  <c r="AK8" i="5"/>
  <c r="AL8" i="5" s="1"/>
  <c r="AK88" i="5"/>
  <c r="AL88" i="5" s="1"/>
  <c r="AK20" i="5"/>
  <c r="AL20" i="5" s="1"/>
  <c r="BB137" i="83"/>
  <c r="N19" i="3"/>
  <c r="P20" i="5" s="1"/>
  <c r="B147" i="84"/>
  <c r="E147" i="84" s="1"/>
  <c r="BB98" i="83"/>
  <c r="AK60" i="5"/>
  <c r="AL60" i="5" s="1"/>
  <c r="AK139" i="5"/>
  <c r="AL139" i="5" s="1"/>
  <c r="BB61" i="83"/>
  <c r="B76" i="84"/>
  <c r="E76" i="84" s="1"/>
  <c r="H76" i="84" s="1"/>
  <c r="AJ76" i="5" s="1"/>
  <c r="BB155" i="83"/>
  <c r="AK43" i="5"/>
  <c r="AL43" i="5" s="1"/>
  <c r="B21" i="84"/>
  <c r="E21" i="84" s="1"/>
  <c r="AK165" i="5"/>
  <c r="AL165" i="5" s="1"/>
  <c r="BB42" i="83"/>
  <c r="BB62" i="83"/>
  <c r="AK75" i="5"/>
  <c r="AL75" i="5" s="1"/>
  <c r="AK185" i="5"/>
  <c r="AL185" i="5" s="1"/>
  <c r="B16" i="84"/>
  <c r="E16" i="84" s="1"/>
  <c r="H16" i="84" s="1"/>
  <c r="AJ16" i="5" s="1"/>
  <c r="BB84" i="83"/>
  <c r="AK149" i="5"/>
  <c r="AL149" i="5" s="1"/>
  <c r="BB58" i="83"/>
  <c r="B44" i="84"/>
  <c r="E44" i="84" s="1"/>
  <c r="H44" i="84" s="1"/>
  <c r="AJ48" i="5" s="1"/>
  <c r="AK76" i="5"/>
  <c r="AL76" i="5" s="1"/>
  <c r="BB14" i="83"/>
  <c r="AK86" i="5"/>
  <c r="AL86" i="5" s="1"/>
  <c r="BB30" i="83"/>
  <c r="BB46" i="83"/>
  <c r="AK82" i="5"/>
  <c r="AL82" i="5" s="1"/>
  <c r="BB142" i="83"/>
  <c r="V41" i="5"/>
  <c r="AK40" i="3"/>
  <c r="W41" i="5" s="1"/>
  <c r="V168" i="5"/>
  <c r="AK167" i="3"/>
  <c r="W168" i="5" s="1"/>
  <c r="V35" i="5"/>
  <c r="AK34" i="3"/>
  <c r="W35" i="5" s="1"/>
  <c r="X35" i="5" s="1"/>
  <c r="V83" i="5"/>
  <c r="AK82" i="3"/>
  <c r="W83" i="5" s="1"/>
  <c r="X83" i="5" s="1"/>
  <c r="V101" i="5"/>
  <c r="AK100" i="3"/>
  <c r="W101" i="5" s="1"/>
  <c r="X101" i="5" s="1"/>
  <c r="V10" i="5"/>
  <c r="AK9" i="3"/>
  <c r="W10" i="5" s="1"/>
  <c r="V187" i="5"/>
  <c r="AK186" i="3"/>
  <c r="W187" i="5" s="1"/>
  <c r="AK89" i="3"/>
  <c r="W90" i="5" s="1"/>
  <c r="X90" i="5" s="1"/>
  <c r="V90" i="5"/>
  <c r="AK60" i="3"/>
  <c r="W61" i="5" s="1"/>
  <c r="V61" i="5"/>
  <c r="BB174" i="83"/>
  <c r="V178" i="5"/>
  <c r="AK177" i="3"/>
  <c r="W178" i="5" s="1"/>
  <c r="X178" i="5" s="1"/>
  <c r="V181" i="5"/>
  <c r="AK180" i="3"/>
  <c r="W181" i="5" s="1"/>
  <c r="X181" i="5" s="1"/>
  <c r="AK159" i="3"/>
  <c r="W160" i="5" s="1"/>
  <c r="X160" i="5" s="1"/>
  <c r="V160" i="5"/>
  <c r="AK54" i="3"/>
  <c r="W55" i="5" s="1"/>
  <c r="X55" i="5" s="1"/>
  <c r="V159" i="5"/>
  <c r="AK158" i="3"/>
  <c r="W159" i="5" s="1"/>
  <c r="X159" i="5" s="1"/>
  <c r="V185" i="5"/>
  <c r="AK184" i="3"/>
  <c r="W185" i="5" s="1"/>
  <c r="X185" i="5" s="1"/>
  <c r="AK19" i="3"/>
  <c r="W20" i="5" s="1"/>
  <c r="V20" i="5"/>
  <c r="AK32" i="3"/>
  <c r="W33" i="5" s="1"/>
  <c r="V33" i="5"/>
  <c r="B56" i="84"/>
  <c r="E56" i="84" s="1"/>
  <c r="AK54" i="5"/>
  <c r="AL54" i="5" s="1"/>
  <c r="B174" i="84"/>
  <c r="E174" i="84" s="1"/>
  <c r="H174" i="84" s="1"/>
  <c r="AJ177" i="5" s="1"/>
  <c r="BB82" i="83"/>
  <c r="AK40" i="5"/>
  <c r="AL40" i="5" s="1"/>
  <c r="V8" i="5"/>
  <c r="AK7" i="3"/>
  <c r="W8" i="5" s="1"/>
  <c r="X8" i="5" s="1"/>
  <c r="V31" i="5"/>
  <c r="AK30" i="3"/>
  <c r="W31" i="5" s="1"/>
  <c r="X31" i="5" s="1"/>
  <c r="AK179" i="3"/>
  <c r="W180" i="5" s="1"/>
  <c r="V180" i="5"/>
  <c r="BB69" i="83"/>
  <c r="AK71" i="5"/>
  <c r="AL71" i="5" s="1"/>
  <c r="BB57" i="83"/>
  <c r="AK183" i="5"/>
  <c r="AL183" i="5" s="1"/>
  <c r="B79" i="84"/>
  <c r="E79" i="84" s="1"/>
  <c r="B5" i="84"/>
  <c r="E5" i="84" s="1"/>
  <c r="V99" i="5"/>
  <c r="AK98" i="3"/>
  <c r="W99" i="5" s="1"/>
  <c r="X99" i="5" s="1"/>
  <c r="AK187" i="3"/>
  <c r="W188" i="5" s="1"/>
  <c r="X188" i="5" s="1"/>
  <c r="V188" i="5"/>
  <c r="AK73" i="3"/>
  <c r="W74" i="5" s="1"/>
  <c r="X74" i="5" s="1"/>
  <c r="V74" i="5"/>
  <c r="AK63" i="3"/>
  <c r="W64" i="5" s="1"/>
  <c r="X64" i="5" s="1"/>
  <c r="V64" i="5"/>
  <c r="V93" i="5"/>
  <c r="AK92" i="3"/>
  <c r="W93" i="5" s="1"/>
  <c r="X93" i="5" s="1"/>
  <c r="AK24" i="3"/>
  <c r="W25" i="5" s="1"/>
  <c r="X25" i="5" s="1"/>
  <c r="V25" i="5"/>
  <c r="V134" i="5"/>
  <c r="AK133" i="3"/>
  <c r="W134" i="5" s="1"/>
  <c r="X134" i="5" s="1"/>
  <c r="V30" i="5"/>
  <c r="AK29" i="3"/>
  <c r="W30" i="5" s="1"/>
  <c r="X30" i="5" s="1"/>
  <c r="V63" i="5"/>
  <c r="AK62" i="3"/>
  <c r="W63" i="5" s="1"/>
  <c r="V66" i="5"/>
  <c r="AK65" i="3"/>
  <c r="W66" i="5" s="1"/>
  <c r="V68" i="5"/>
  <c r="AK67" i="3"/>
  <c r="W68" i="5" s="1"/>
  <c r="V102" i="5"/>
  <c r="AK101" i="3"/>
  <c r="W102" i="5" s="1"/>
  <c r="X102" i="5" s="1"/>
  <c r="B3" i="84"/>
  <c r="E3" i="84" s="1"/>
  <c r="AK117" i="5"/>
  <c r="AL117" i="5" s="1"/>
  <c r="AK81" i="3"/>
  <c r="W82" i="5" s="1"/>
  <c r="V82" i="5"/>
  <c r="AK74" i="3"/>
  <c r="W75" i="5" s="1"/>
  <c r="X75" i="5" s="1"/>
  <c r="V75" i="5"/>
  <c r="V5" i="5"/>
  <c r="AK4" i="3"/>
  <c r="W5" i="5" s="1"/>
  <c r="X5" i="5" s="1"/>
  <c r="AK33" i="3"/>
  <c r="W34" i="5" s="1"/>
  <c r="X34" i="5" s="1"/>
  <c r="V34" i="5"/>
  <c r="V155" i="5"/>
  <c r="AK154" i="3"/>
  <c r="W155" i="5" s="1"/>
  <c r="V38" i="5"/>
  <c r="AK37" i="3"/>
  <c r="W38" i="5" s="1"/>
  <c r="X38" i="5" s="1"/>
  <c r="AK10" i="3"/>
  <c r="W11" i="5" s="1"/>
  <c r="V11" i="5"/>
  <c r="V132" i="5"/>
  <c r="AK131" i="3"/>
  <c r="W132" i="5" s="1"/>
  <c r="X132" i="5" s="1"/>
  <c r="AK162" i="3"/>
  <c r="W163" i="5" s="1"/>
  <c r="V163" i="5"/>
  <c r="V76" i="5"/>
  <c r="AK75" i="3"/>
  <c r="W76" i="5" s="1"/>
  <c r="X76" i="5" s="1"/>
  <c r="AK107" i="3"/>
  <c r="W108" i="5" s="1"/>
  <c r="X108" i="5" s="1"/>
  <c r="V108" i="5"/>
  <c r="BB5" i="83"/>
  <c r="V91" i="5"/>
  <c r="AK90" i="3"/>
  <c r="W91" i="5" s="1"/>
  <c r="X91" i="5" s="1"/>
  <c r="V111" i="5"/>
  <c r="AK110" i="3"/>
  <c r="W111" i="5" s="1"/>
  <c r="AK57" i="3"/>
  <c r="W58" i="5" s="1"/>
  <c r="V58" i="5"/>
  <c r="V6" i="5"/>
  <c r="AK5" i="3"/>
  <c r="W6" i="5" s="1"/>
  <c r="X6" i="5" s="1"/>
  <c r="V114" i="5"/>
  <c r="AK113" i="3"/>
  <c r="W114" i="5" s="1"/>
  <c r="X114" i="5" s="1"/>
  <c r="V72" i="5"/>
  <c r="AK71" i="3"/>
  <c r="W72" i="5" s="1"/>
  <c r="X72" i="5" s="1"/>
  <c r="AK137" i="3"/>
  <c r="W138" i="5" s="1"/>
  <c r="V138" i="5"/>
  <c r="AK13" i="3"/>
  <c r="W14" i="5" s="1"/>
  <c r="X14" i="5" s="1"/>
  <c r="V14" i="5"/>
  <c r="AK80" i="3"/>
  <c r="W81" i="5" s="1"/>
  <c r="X81" i="5" s="1"/>
  <c r="V81" i="5"/>
  <c r="V119" i="5"/>
  <c r="AK118" i="3"/>
  <c r="W119" i="5" s="1"/>
  <c r="AK191" i="3"/>
  <c r="W192" i="5" s="1"/>
  <c r="V192" i="5"/>
  <c r="BB186" i="83"/>
  <c r="V193" i="5"/>
  <c r="AK192" i="3"/>
  <c r="W193" i="5" s="1"/>
  <c r="X193" i="5" s="1"/>
  <c r="AK6" i="3"/>
  <c r="W7" i="5" s="1"/>
  <c r="X7" i="5" s="1"/>
  <c r="V7" i="5"/>
  <c r="AK141" i="3"/>
  <c r="W142" i="5" s="1"/>
  <c r="X142" i="5" s="1"/>
  <c r="V142" i="5"/>
  <c r="V65" i="5"/>
  <c r="AK64" i="3"/>
  <c r="W65" i="5" s="1"/>
  <c r="V104" i="5"/>
  <c r="AK103" i="3"/>
  <c r="W104" i="5" s="1"/>
  <c r="X104" i="5" s="1"/>
  <c r="V51" i="5"/>
  <c r="AK50" i="3"/>
  <c r="W51" i="5" s="1"/>
  <c r="X51" i="5" s="1"/>
  <c r="B186" i="84"/>
  <c r="E186" i="84" s="1"/>
  <c r="B108" i="84"/>
  <c r="E108" i="84" s="1"/>
  <c r="AK61" i="3"/>
  <c r="W62" i="5" s="1"/>
  <c r="X62" i="5" s="1"/>
  <c r="V62" i="5"/>
  <c r="AK136" i="3"/>
  <c r="W137" i="5" s="1"/>
  <c r="X137" i="5" s="1"/>
  <c r="V137" i="5"/>
  <c r="AK129" i="3"/>
  <c r="W130" i="5" s="1"/>
  <c r="V130" i="5"/>
  <c r="AK21" i="3"/>
  <c r="W22" i="5" s="1"/>
  <c r="V22" i="5"/>
  <c r="V96" i="5"/>
  <c r="AK95" i="3"/>
  <c r="W96" i="5" s="1"/>
  <c r="X96" i="5" s="1"/>
  <c r="AK127" i="3"/>
  <c r="W128" i="5" s="1"/>
  <c r="X128" i="5" s="1"/>
  <c r="V128" i="5"/>
  <c r="V4" i="5"/>
  <c r="AK3" i="3"/>
  <c r="W4" i="5" s="1"/>
  <c r="BB126" i="83"/>
  <c r="B80" i="84"/>
  <c r="E80" i="84" s="1"/>
  <c r="B77" i="84"/>
  <c r="E77" i="84" s="1"/>
  <c r="BB107" i="83"/>
  <c r="BB78" i="83"/>
  <c r="AK92" i="5"/>
  <c r="AL92" i="5" s="1"/>
  <c r="B83" i="84"/>
  <c r="E83" i="84" s="1"/>
  <c r="AK173" i="5"/>
  <c r="AL173" i="5" s="1"/>
  <c r="B181" i="84"/>
  <c r="E181" i="84" s="1"/>
  <c r="BB81" i="83"/>
  <c r="B111" i="84"/>
  <c r="E111" i="84" s="1"/>
  <c r="B183" i="84"/>
  <c r="E183" i="84" s="1"/>
  <c r="H183" i="84" s="1"/>
  <c r="AJ188" i="5" s="1"/>
  <c r="BB185" i="83"/>
  <c r="AK79" i="5"/>
  <c r="AL79" i="5" s="1"/>
  <c r="B73" i="84"/>
  <c r="E73" i="84" s="1"/>
  <c r="AK18" i="5"/>
  <c r="AL18" i="5" s="1"/>
  <c r="B117" i="84"/>
  <c r="E117" i="84" s="1"/>
  <c r="H117" i="84" s="1"/>
  <c r="AJ117" i="5" s="1"/>
  <c r="BB10" i="83"/>
  <c r="B59" i="84"/>
  <c r="E59" i="84" s="1"/>
  <c r="H59" i="84" s="1"/>
  <c r="AJ62" i="5" s="1"/>
  <c r="BB141" i="83"/>
  <c r="B55" i="84"/>
  <c r="E55" i="84" s="1"/>
  <c r="H55" i="84" s="1"/>
  <c r="AJ58" i="5" s="1"/>
  <c r="AK184" i="5"/>
  <c r="AL184" i="5" s="1"/>
  <c r="BB70" i="83"/>
  <c r="BB166" i="83"/>
  <c r="B94" i="84"/>
  <c r="E94" i="84" s="1"/>
  <c r="H94" i="84" s="1"/>
  <c r="AJ92" i="5" s="1"/>
  <c r="AK109" i="5"/>
  <c r="AL109" i="5" s="1"/>
  <c r="BB60" i="83"/>
  <c r="AK84" i="5"/>
  <c r="AL84" i="5" s="1"/>
  <c r="B67" i="84"/>
  <c r="E67" i="84" s="1"/>
  <c r="B131" i="84"/>
  <c r="E131" i="84" s="1"/>
  <c r="BB184" i="83"/>
  <c r="BB111" i="83"/>
  <c r="AK177" i="5"/>
  <c r="AL177" i="5" s="1"/>
  <c r="B190" i="84"/>
  <c r="E190" i="84" s="1"/>
  <c r="H190" i="84" s="1"/>
  <c r="AJ160" i="5" s="1"/>
  <c r="BB129" i="83"/>
  <c r="B156" i="84"/>
  <c r="E156" i="84" s="1"/>
  <c r="H156" i="84" s="1"/>
  <c r="AJ159" i="5" s="1"/>
  <c r="B110" i="84"/>
  <c r="E110" i="84" s="1"/>
  <c r="B157" i="84"/>
  <c r="E157" i="84" s="1"/>
  <c r="H157" i="84" s="1"/>
  <c r="AJ152" i="5" s="1"/>
  <c r="B134" i="84"/>
  <c r="E134" i="84" s="1"/>
  <c r="H134" i="84" s="1"/>
  <c r="AJ131" i="5" s="1"/>
  <c r="BB96" i="83"/>
  <c r="BB72" i="83"/>
  <c r="B106" i="84"/>
  <c r="E106" i="84" s="1"/>
  <c r="H106" i="84" s="1"/>
  <c r="AJ96" i="5" s="1"/>
  <c r="AK107" i="5"/>
  <c r="AL107" i="5" s="1"/>
  <c r="AK152" i="5"/>
  <c r="AL152" i="5" s="1"/>
  <c r="B158" i="84"/>
  <c r="E158" i="84" s="1"/>
  <c r="AK98" i="5"/>
  <c r="AL98" i="5" s="1"/>
  <c r="B75" i="84"/>
  <c r="E75" i="84" s="1"/>
  <c r="BB94" i="83"/>
  <c r="BB158" i="83"/>
  <c r="AK159" i="5"/>
  <c r="AL159" i="5" s="1"/>
  <c r="AK136" i="5"/>
  <c r="AL136" i="5" s="1"/>
  <c r="AK186" i="5"/>
  <c r="AL186" i="5" s="1"/>
  <c r="BB121" i="83"/>
  <c r="B102" i="84"/>
  <c r="E102" i="84" s="1"/>
  <c r="B17" i="84"/>
  <c r="E17" i="84" s="1"/>
  <c r="H17" i="84" s="1"/>
  <c r="AJ28" i="5" s="1"/>
  <c r="B167" i="84"/>
  <c r="E167" i="84" s="1"/>
  <c r="H167" i="84" s="1"/>
  <c r="AJ36" i="5" s="1"/>
  <c r="BB135" i="83"/>
  <c r="BB56" i="83"/>
  <c r="B130" i="84"/>
  <c r="E130" i="84" s="1"/>
  <c r="B166" i="84"/>
  <c r="E166" i="84" s="1"/>
  <c r="H166" i="84" s="1"/>
  <c r="AJ169" i="5" s="1"/>
  <c r="BB26" i="83"/>
  <c r="BB102" i="83"/>
  <c r="B143" i="84"/>
  <c r="E143" i="84" s="1"/>
  <c r="H143" i="84" s="1"/>
  <c r="AJ136" i="5" s="1"/>
  <c r="BB159" i="83"/>
  <c r="B136" i="84"/>
  <c r="E136" i="84" s="1"/>
  <c r="H136" i="84" s="1"/>
  <c r="AJ137" i="5" s="1"/>
  <c r="B27" i="84"/>
  <c r="E27" i="84" s="1"/>
  <c r="BB161" i="83"/>
  <c r="B46" i="84"/>
  <c r="E46" i="84" s="1"/>
  <c r="AK141" i="5"/>
  <c r="AL141" i="5" s="1"/>
  <c r="AK124" i="5"/>
  <c r="AL124" i="5" s="1"/>
  <c r="AK128" i="5"/>
  <c r="AL128" i="5" s="1"/>
  <c r="B128" i="84"/>
  <c r="E128" i="84" s="1"/>
  <c r="H128" i="84" s="1"/>
  <c r="AJ124" i="5" s="1"/>
  <c r="B100" i="84"/>
  <c r="E100" i="84" s="1"/>
  <c r="BB145" i="83"/>
  <c r="BB110" i="83"/>
  <c r="AK147" i="5"/>
  <c r="AL147" i="5" s="1"/>
  <c r="AK10" i="5"/>
  <c r="AL10" i="5" s="1"/>
  <c r="B90" i="84"/>
  <c r="E90" i="84" s="1"/>
  <c r="H90" i="84" s="1"/>
  <c r="AJ94" i="5" s="1"/>
  <c r="B121" i="84"/>
  <c r="E121" i="84" s="1"/>
  <c r="BB149" i="83"/>
  <c r="BB109" i="83"/>
  <c r="BB6" i="83"/>
  <c r="B151" i="84"/>
  <c r="E151" i="84" s="1"/>
  <c r="BB120" i="83"/>
  <c r="AK111" i="5"/>
  <c r="AL111" i="5" s="1"/>
  <c r="B42" i="84"/>
  <c r="E42" i="84" s="1"/>
  <c r="H42" i="84" s="1"/>
  <c r="AJ46" i="5" s="1"/>
  <c r="AK167" i="5"/>
  <c r="AL167" i="5" s="1"/>
  <c r="J85" i="5"/>
  <c r="AM85" i="5" s="1"/>
  <c r="H34" i="84"/>
  <c r="AJ44" i="5" s="1"/>
  <c r="N166" i="3"/>
  <c r="P167" i="5" s="1"/>
  <c r="C80" i="84"/>
  <c r="F80" i="84" s="1"/>
  <c r="BC79" i="75"/>
  <c r="K80" i="5" s="1"/>
  <c r="BC84" i="75"/>
  <c r="K85" i="5" s="1"/>
  <c r="L85" i="5" s="1"/>
  <c r="AK127" i="5"/>
  <c r="AL127" i="5" s="1"/>
  <c r="C83" i="84"/>
  <c r="F83" i="84" s="1"/>
  <c r="N106" i="3"/>
  <c r="P107" i="5" s="1"/>
  <c r="N167" i="3"/>
  <c r="P168" i="5" s="1"/>
  <c r="BB119" i="83"/>
  <c r="AK36" i="5"/>
  <c r="AL36" i="5" s="1"/>
  <c r="H7" i="84"/>
  <c r="AJ10" i="5" s="1"/>
  <c r="N47" i="3"/>
  <c r="P48" i="5" s="1"/>
  <c r="N110" i="3"/>
  <c r="P111" i="5" s="1"/>
  <c r="M152" i="5"/>
  <c r="J126" i="5"/>
  <c r="AM126" i="5" s="1"/>
  <c r="J83" i="5"/>
  <c r="AM83" i="5" s="1"/>
  <c r="J179" i="5"/>
  <c r="AM179" i="5" s="1"/>
  <c r="BC90" i="75"/>
  <c r="K91" i="5" s="1"/>
  <c r="L91" i="5" s="1"/>
  <c r="BB22" i="83"/>
  <c r="N118" i="3"/>
  <c r="P119" i="5" s="1"/>
  <c r="N44" i="3"/>
  <c r="P45" i="5" s="1"/>
  <c r="N126" i="3"/>
  <c r="P127" i="5" s="1"/>
  <c r="N172" i="3"/>
  <c r="P173" i="5" s="1"/>
  <c r="N186" i="3"/>
  <c r="P187" i="5" s="1"/>
  <c r="C53" i="84"/>
  <c r="F53" i="84" s="1"/>
  <c r="BC56" i="75"/>
  <c r="K57" i="5" s="1"/>
  <c r="L57" i="5" s="1"/>
  <c r="BB162" i="83"/>
  <c r="B150" i="84"/>
  <c r="E150" i="84" s="1"/>
  <c r="B179" i="84"/>
  <c r="E179" i="84" s="1"/>
  <c r="AK24" i="5"/>
  <c r="AL24" i="5" s="1"/>
  <c r="BB38" i="83"/>
  <c r="N115" i="3"/>
  <c r="P116" i="5" s="1"/>
  <c r="B93" i="84"/>
  <c r="E93" i="84" s="1"/>
  <c r="B24" i="84"/>
  <c r="E24" i="84" s="1"/>
  <c r="BB125" i="83"/>
  <c r="H140" i="84"/>
  <c r="AJ139" i="5" s="1"/>
  <c r="B13" i="84"/>
  <c r="E13" i="84" s="1"/>
  <c r="BB101" i="83"/>
  <c r="BB191" i="83"/>
  <c r="AK19" i="5"/>
  <c r="AL19" i="5" s="1"/>
  <c r="B129" i="84"/>
  <c r="E129" i="84" s="1"/>
  <c r="AK114" i="5"/>
  <c r="AL114" i="5" s="1"/>
  <c r="B61" i="84"/>
  <c r="E61" i="84" s="1"/>
  <c r="BB131" i="83"/>
  <c r="B105" i="84"/>
  <c r="E105" i="84" s="1"/>
  <c r="H105" i="84" s="1"/>
  <c r="AJ103" i="5" s="1"/>
  <c r="AK189" i="5"/>
  <c r="AL189" i="5" s="1"/>
  <c r="B60" i="84"/>
  <c r="E60" i="84" s="1"/>
  <c r="AK99" i="5"/>
  <c r="AL99" i="5" s="1"/>
  <c r="B144" i="84"/>
  <c r="E144" i="84" s="1"/>
  <c r="H144" i="84" s="1"/>
  <c r="AJ133" i="5" s="1"/>
  <c r="BB181" i="83"/>
  <c r="BB2" i="83"/>
  <c r="B2" i="84"/>
  <c r="E2" i="84" s="1"/>
  <c r="B47" i="84"/>
  <c r="E47" i="84" s="1"/>
  <c r="N60" i="3"/>
  <c r="P61" i="5" s="1"/>
  <c r="N142" i="3"/>
  <c r="P143" i="5" s="1"/>
  <c r="N155" i="3"/>
  <c r="P156" i="5" s="1"/>
  <c r="BB33" i="83"/>
  <c r="BB49" i="83"/>
  <c r="B152" i="84"/>
  <c r="E152" i="84" s="1"/>
  <c r="B29" i="84"/>
  <c r="E29" i="84" s="1"/>
  <c r="B133" i="84"/>
  <c r="E133" i="84" s="1"/>
  <c r="M145" i="5"/>
  <c r="BB153" i="83"/>
  <c r="M158" i="5"/>
  <c r="N156" i="3"/>
  <c r="P157" i="5" s="1"/>
  <c r="BB192" i="83"/>
  <c r="B40" i="84"/>
  <c r="E40" i="84" s="1"/>
  <c r="AK130" i="5"/>
  <c r="AL130" i="5" s="1"/>
  <c r="B64" i="84"/>
  <c r="E64" i="84" s="1"/>
  <c r="AK87" i="5"/>
  <c r="AL87" i="5" s="1"/>
  <c r="BB176" i="83"/>
  <c r="B123" i="84"/>
  <c r="E123" i="84" s="1"/>
  <c r="BB151" i="83"/>
  <c r="BB4" i="83"/>
  <c r="B9" i="84"/>
  <c r="E9" i="84" s="1"/>
  <c r="BB169" i="83"/>
  <c r="N53" i="3"/>
  <c r="P54" i="5" s="1"/>
  <c r="BB133" i="83"/>
  <c r="BB113" i="83"/>
  <c r="AK26" i="5"/>
  <c r="AL26" i="5" s="1"/>
  <c r="BB65" i="83"/>
  <c r="B86" i="84"/>
  <c r="E86" i="84" s="1"/>
  <c r="AK178" i="5"/>
  <c r="AL178" i="5" s="1"/>
  <c r="BB172" i="83"/>
  <c r="B165" i="84"/>
  <c r="E165" i="84" s="1"/>
  <c r="BB68" i="83"/>
  <c r="B178" i="84"/>
  <c r="E178" i="84" s="1"/>
  <c r="B139" i="84"/>
  <c r="E139" i="84" s="1"/>
  <c r="N55" i="3"/>
  <c r="P56" i="5" s="1"/>
  <c r="BB189" i="83"/>
  <c r="N65" i="3"/>
  <c r="P66" i="5" s="1"/>
  <c r="M18" i="5"/>
  <c r="N81" i="3"/>
  <c r="P82" i="5" s="1"/>
  <c r="N163" i="3"/>
  <c r="P164" i="5" s="1"/>
  <c r="X164" i="5" s="1"/>
  <c r="N42" i="3"/>
  <c r="P43" i="5" s="1"/>
  <c r="N162" i="3"/>
  <c r="P163" i="5" s="1"/>
  <c r="H125" i="84"/>
  <c r="AJ127" i="5" s="1"/>
  <c r="AK95" i="5"/>
  <c r="AL95" i="5" s="1"/>
  <c r="B98" i="84"/>
  <c r="E98" i="84" s="1"/>
  <c r="B187" i="84"/>
  <c r="E187" i="84" s="1"/>
  <c r="AK174" i="5"/>
  <c r="AL174" i="5" s="1"/>
  <c r="M11" i="5"/>
  <c r="N10" i="3"/>
  <c r="P11" i="5" s="1"/>
  <c r="M12" i="5"/>
  <c r="N11" i="3"/>
  <c r="P12" i="5" s="1"/>
  <c r="M78" i="5"/>
  <c r="N77" i="3"/>
  <c r="P78" i="5" s="1"/>
  <c r="M22" i="5"/>
  <c r="N21" i="3"/>
  <c r="P22" i="5" s="1"/>
  <c r="M84" i="5"/>
  <c r="N83" i="3"/>
  <c r="P84" i="5" s="1"/>
  <c r="M113" i="5"/>
  <c r="N112" i="3"/>
  <c r="P113" i="5" s="1"/>
  <c r="BB92" i="83"/>
  <c r="N57" i="3"/>
  <c r="P58" i="5" s="1"/>
  <c r="M58" i="5"/>
  <c r="M153" i="5"/>
  <c r="N152" i="3"/>
  <c r="P153" i="5" s="1"/>
  <c r="N62" i="3"/>
  <c r="P63" i="5" s="1"/>
  <c r="M63" i="5"/>
  <c r="AK55" i="5"/>
  <c r="AL55" i="5" s="1"/>
  <c r="AK193" i="5"/>
  <c r="AL193" i="5" s="1"/>
  <c r="BB13" i="83"/>
  <c r="B18" i="84"/>
  <c r="E18" i="84" s="1"/>
  <c r="BB173" i="83"/>
  <c r="BB177" i="83"/>
  <c r="B145" i="84"/>
  <c r="E145" i="84" s="1"/>
  <c r="H145" i="84" s="1"/>
  <c r="AJ141" i="5" s="1"/>
  <c r="AK194" i="5"/>
  <c r="AL194" i="5" s="1"/>
  <c r="BB93" i="83"/>
  <c r="BB25" i="83"/>
  <c r="BB89" i="83"/>
  <c r="BB124" i="83"/>
  <c r="BB127" i="83"/>
  <c r="BB108" i="83"/>
  <c r="AK6" i="5"/>
  <c r="AL6" i="5" s="1"/>
  <c r="BB44" i="83"/>
  <c r="BB88" i="83"/>
  <c r="B141" i="84"/>
  <c r="E141" i="84" s="1"/>
  <c r="AK106" i="5"/>
  <c r="AL106" i="5" s="1"/>
  <c r="B155" i="84"/>
  <c r="E155" i="84" s="1"/>
  <c r="AK27" i="5"/>
  <c r="AL27" i="5" s="1"/>
  <c r="AK126" i="5"/>
  <c r="AL126" i="5" s="1"/>
  <c r="B185" i="84"/>
  <c r="E185" i="84" s="1"/>
  <c r="H185" i="84" s="1"/>
  <c r="AJ190" i="5" s="1"/>
  <c r="B176" i="84"/>
  <c r="E176" i="84" s="1"/>
  <c r="B124" i="84"/>
  <c r="E124" i="84" s="1"/>
  <c r="BB140" i="83"/>
  <c r="BB8" i="83"/>
  <c r="B92" i="84"/>
  <c r="E92" i="84" s="1"/>
  <c r="B168" i="84"/>
  <c r="E168" i="84" s="1"/>
  <c r="H168" i="84" s="1"/>
  <c r="AJ175" i="5" s="1"/>
  <c r="B137" i="84"/>
  <c r="E137" i="84" s="1"/>
  <c r="BB188" i="83"/>
  <c r="B160" i="84"/>
  <c r="E160" i="84" s="1"/>
  <c r="H160" i="84" s="1"/>
  <c r="AJ165" i="5" s="1"/>
  <c r="AK142" i="5"/>
  <c r="AL142" i="5" s="1"/>
  <c r="BB48" i="83"/>
  <c r="H159" i="84"/>
  <c r="AJ149" i="5" s="1"/>
  <c r="AK66" i="5"/>
  <c r="AL66" i="5" s="1"/>
  <c r="BB64" i="83"/>
  <c r="B45" i="84"/>
  <c r="E45" i="84" s="1"/>
  <c r="BB148" i="83"/>
  <c r="AK85" i="5"/>
  <c r="AL85" i="5" s="1"/>
  <c r="BB83" i="83"/>
  <c r="B85" i="84"/>
  <c r="E85" i="84" s="1"/>
  <c r="H85" i="84" s="1"/>
  <c r="AJ85" i="5" s="1"/>
  <c r="AK118" i="5"/>
  <c r="AL118" i="5" s="1"/>
  <c r="AK150" i="5"/>
  <c r="AL150" i="5" s="1"/>
  <c r="AK89" i="5"/>
  <c r="AL89" i="5" s="1"/>
  <c r="B89" i="84"/>
  <c r="E89" i="84" s="1"/>
  <c r="BB87" i="83"/>
  <c r="AK30" i="5"/>
  <c r="AL30" i="5" s="1"/>
  <c r="BB28" i="83"/>
  <c r="AK78" i="5"/>
  <c r="AL78" i="5" s="1"/>
  <c r="BB76" i="83"/>
  <c r="B78" i="84"/>
  <c r="E78" i="84" s="1"/>
  <c r="H78" i="84" s="1"/>
  <c r="AJ78" i="5" s="1"/>
  <c r="AK93" i="5"/>
  <c r="AL93" i="5" s="1"/>
  <c r="BB91" i="83"/>
  <c r="B95" i="84"/>
  <c r="E95" i="84" s="1"/>
  <c r="H95" i="84" s="1"/>
  <c r="AJ93" i="5" s="1"/>
  <c r="BB36" i="83"/>
  <c r="B33" i="84"/>
  <c r="E33" i="84" s="1"/>
  <c r="H33" i="84" s="1"/>
  <c r="AJ38" i="5" s="1"/>
  <c r="BB152" i="83"/>
  <c r="BB180" i="83"/>
  <c r="B154" i="84"/>
  <c r="E154" i="84" s="1"/>
  <c r="H154" i="84" s="1"/>
  <c r="AJ154" i="5" s="1"/>
  <c r="B112" i="84"/>
  <c r="E112" i="84" s="1"/>
  <c r="BB123" i="83"/>
  <c r="BB143" i="83"/>
  <c r="BB179" i="83"/>
  <c r="BB20" i="83"/>
  <c r="B71" i="84"/>
  <c r="E71" i="84" s="1"/>
  <c r="H71" i="84" s="1"/>
  <c r="AJ70" i="5" s="1"/>
  <c r="BB29" i="83"/>
  <c r="AK101" i="5"/>
  <c r="AL101" i="5" s="1"/>
  <c r="B101" i="84"/>
  <c r="E101" i="84" s="1"/>
  <c r="H101" i="84" s="1"/>
  <c r="AJ101" i="5" s="1"/>
  <c r="BB99" i="83"/>
  <c r="BB116" i="83"/>
  <c r="B43" i="84"/>
  <c r="E43" i="84" s="1"/>
  <c r="B54" i="84"/>
  <c r="E54" i="84" s="1"/>
  <c r="B132" i="84"/>
  <c r="E132" i="84" s="1"/>
  <c r="AK181" i="5"/>
  <c r="AL181" i="5" s="1"/>
  <c r="B163" i="84"/>
  <c r="E163" i="84" s="1"/>
  <c r="H163" i="84" s="1"/>
  <c r="AJ167" i="5" s="1"/>
  <c r="B153" i="84"/>
  <c r="E153" i="84" s="1"/>
  <c r="H153" i="84" s="1"/>
  <c r="AJ158" i="5" s="1"/>
  <c r="AK47" i="5"/>
  <c r="AL47" i="5" s="1"/>
  <c r="H146" i="84"/>
  <c r="AJ142" i="5" s="1"/>
  <c r="B41" i="84"/>
  <c r="E41" i="84" s="1"/>
  <c r="H41" i="84" s="1"/>
  <c r="AJ43" i="5" s="1"/>
  <c r="J114" i="5"/>
  <c r="AM114" i="5" s="1"/>
  <c r="BC7" i="75"/>
  <c r="K8" i="5" s="1"/>
  <c r="L8" i="5" s="1"/>
  <c r="J116" i="5"/>
  <c r="AM116" i="5" s="1"/>
  <c r="B135" i="84"/>
  <c r="E135" i="84" s="1"/>
  <c r="H135" i="84" s="1"/>
  <c r="AJ134" i="5" s="1"/>
  <c r="B23" i="84"/>
  <c r="E23" i="84" s="1"/>
  <c r="H23" i="84" s="1"/>
  <c r="AJ23" i="5" s="1"/>
  <c r="BB136" i="83"/>
  <c r="H118" i="84"/>
  <c r="AJ116" i="5" s="1"/>
  <c r="C8" i="84"/>
  <c r="F8" i="84" s="1"/>
  <c r="H8" i="84" s="1"/>
  <c r="AJ8" i="5" s="1"/>
  <c r="B104" i="84"/>
  <c r="E104" i="84" s="1"/>
  <c r="H104" i="84" s="1"/>
  <c r="AJ102" i="5" s="1"/>
  <c r="AK134" i="5"/>
  <c r="AL134" i="5" s="1"/>
  <c r="BB21" i="83"/>
  <c r="J122" i="5"/>
  <c r="AM122" i="5" s="1"/>
  <c r="J135" i="5"/>
  <c r="AM135" i="5" s="1"/>
  <c r="AK102" i="5"/>
  <c r="AL102" i="5" s="1"/>
  <c r="BC121" i="75"/>
  <c r="K122" i="5" s="1"/>
  <c r="L122" i="5" s="1"/>
  <c r="BC134" i="75"/>
  <c r="K135" i="5" s="1"/>
  <c r="BB168" i="83"/>
  <c r="B38" i="84"/>
  <c r="E38" i="84" s="1"/>
  <c r="H38" i="84" s="1"/>
  <c r="AJ39" i="5" s="1"/>
  <c r="BB37" i="83"/>
  <c r="AK170" i="5"/>
  <c r="AL170" i="5" s="1"/>
  <c r="H127" i="84"/>
  <c r="AJ126" i="5" s="1"/>
  <c r="BC148" i="75"/>
  <c r="K149" i="5" s="1"/>
  <c r="L149" i="5" s="1"/>
  <c r="C47" i="84"/>
  <c r="F47" i="84" s="1"/>
  <c r="BC50" i="75"/>
  <c r="K51" i="5" s="1"/>
  <c r="L51" i="5" s="1"/>
  <c r="J51" i="5"/>
  <c r="AM51" i="5" s="1"/>
  <c r="H113" i="84"/>
  <c r="AJ173" i="5" s="1"/>
  <c r="BB144" i="83"/>
  <c r="BC40" i="75"/>
  <c r="K41" i="5" s="1"/>
  <c r="J113" i="5"/>
  <c r="AM113" i="5" s="1"/>
  <c r="BB160" i="83"/>
  <c r="AK166" i="5"/>
  <c r="AL166" i="5" s="1"/>
  <c r="BB164" i="83"/>
  <c r="C37" i="84"/>
  <c r="F37" i="84" s="1"/>
  <c r="BC112" i="75"/>
  <c r="K113" i="5" s="1"/>
  <c r="L113" i="5" s="1"/>
  <c r="AK158" i="5"/>
  <c r="AL158" i="5" s="1"/>
  <c r="H50" i="84"/>
  <c r="AJ6" i="5" s="1"/>
  <c r="H52" i="84"/>
  <c r="AJ54" i="5" s="1"/>
  <c r="F2" i="84"/>
  <c r="H40" i="84" l="1"/>
  <c r="AJ31" i="5" s="1"/>
  <c r="H54" i="84"/>
  <c r="AJ162" i="5" s="1"/>
  <c r="H43" i="84"/>
  <c r="AJ47" i="5" s="1"/>
  <c r="H60" i="84"/>
  <c r="AJ114" i="5" s="1"/>
  <c r="H132" i="84"/>
  <c r="AJ125" i="5" s="1"/>
  <c r="H5" i="84"/>
  <c r="AJ184" i="5" s="1"/>
  <c r="H86" i="84"/>
  <c r="AJ87" i="5" s="1"/>
  <c r="H141" i="84"/>
  <c r="AJ91" i="5" s="1"/>
  <c r="H37" i="84"/>
  <c r="AJ41" i="5" s="1"/>
  <c r="H73" i="84"/>
  <c r="AJ75" i="5" s="1"/>
  <c r="H62" i="84"/>
  <c r="AJ185" i="5" s="1"/>
  <c r="C180" i="5"/>
  <c r="AV179" i="75"/>
  <c r="H180" i="5" s="1"/>
  <c r="L180" i="5" s="1"/>
  <c r="AG75" i="5"/>
  <c r="AG160" i="5"/>
  <c r="AG150" i="5"/>
  <c r="AG129" i="5"/>
  <c r="AG28" i="5"/>
  <c r="AG165" i="5"/>
  <c r="AG141" i="5"/>
  <c r="AG164" i="5"/>
  <c r="AG90" i="5"/>
  <c r="AG37" i="5"/>
  <c r="AG115" i="5"/>
  <c r="AG98" i="5"/>
  <c r="AG120" i="5"/>
  <c r="AG185" i="5"/>
  <c r="AG35" i="5"/>
  <c r="AG42" i="5"/>
  <c r="AG118" i="5"/>
  <c r="AG32" i="5"/>
  <c r="AG50" i="5"/>
  <c r="AG81" i="5"/>
  <c r="AG132" i="5"/>
  <c r="AG93" i="5"/>
  <c r="AG19" i="5"/>
  <c r="AG18" i="5"/>
  <c r="AG137" i="5"/>
  <c r="AG6" i="5"/>
  <c r="AG159" i="5"/>
  <c r="AG175" i="5"/>
  <c r="AG96" i="5"/>
  <c r="AG5" i="5"/>
  <c r="AG102" i="5"/>
  <c r="AG100" i="5"/>
  <c r="AG53" i="5"/>
  <c r="AG95" i="5"/>
  <c r="AG64" i="5"/>
  <c r="AG101" i="5"/>
  <c r="AG76" i="5"/>
  <c r="AG179" i="5"/>
  <c r="X186" i="5"/>
  <c r="X79" i="5"/>
  <c r="AG146" i="5"/>
  <c r="X15" i="5"/>
  <c r="AG139" i="5"/>
  <c r="AG47" i="5"/>
  <c r="L41" i="5"/>
  <c r="AK168" i="3"/>
  <c r="W169" i="5" s="1"/>
  <c r="X169" i="5" s="1"/>
  <c r="L104" i="5"/>
  <c r="AG62" i="5"/>
  <c r="AG108" i="5"/>
  <c r="X27" i="5"/>
  <c r="L135" i="5"/>
  <c r="X161" i="5"/>
  <c r="AK175" i="3"/>
  <c r="W176" i="5" s="1"/>
  <c r="X176" i="5" s="1"/>
  <c r="AG25" i="5"/>
  <c r="AG105" i="5"/>
  <c r="AG13" i="5"/>
  <c r="L60" i="5"/>
  <c r="AG89" i="5"/>
  <c r="L112" i="5"/>
  <c r="AG140" i="5"/>
  <c r="L39" i="5"/>
  <c r="AG170" i="5"/>
  <c r="AG69" i="5"/>
  <c r="AG131" i="5"/>
  <c r="AF128" i="5"/>
  <c r="X65" i="5"/>
  <c r="X10" i="5"/>
  <c r="X41" i="5"/>
  <c r="X189" i="5"/>
  <c r="X155" i="5"/>
  <c r="X130" i="5"/>
  <c r="X24" i="5"/>
  <c r="X60" i="5"/>
  <c r="AG99" i="5"/>
  <c r="AG178" i="5"/>
  <c r="AG70" i="5"/>
  <c r="AG182" i="5"/>
  <c r="X4" i="5"/>
  <c r="X33" i="5"/>
  <c r="X21" i="5"/>
  <c r="X92" i="5"/>
  <c r="X44" i="5"/>
  <c r="X180" i="5"/>
  <c r="X133" i="5"/>
  <c r="AG67" i="5"/>
  <c r="AG59" i="5"/>
  <c r="AG34" i="5"/>
  <c r="AG193" i="5"/>
  <c r="AG194" i="5"/>
  <c r="L22" i="5"/>
  <c r="AG38" i="5"/>
  <c r="AG72" i="5"/>
  <c r="AG114" i="5"/>
  <c r="AG121" i="5"/>
  <c r="AG147" i="5"/>
  <c r="AG148" i="5"/>
  <c r="X166" i="5"/>
  <c r="AG181" i="5"/>
  <c r="X9" i="5"/>
  <c r="X136" i="5"/>
  <c r="AG71" i="5"/>
  <c r="V40" i="5"/>
  <c r="AK39" i="3"/>
  <c r="W40" i="5" s="1"/>
  <c r="X40" i="5" s="1"/>
  <c r="AG144" i="5"/>
  <c r="AG77" i="5"/>
  <c r="AG49" i="5"/>
  <c r="L116" i="5"/>
  <c r="X138" i="5"/>
  <c r="X68" i="5"/>
  <c r="AG152" i="5"/>
  <c r="AG124" i="5"/>
  <c r="AG52" i="5"/>
  <c r="X135" i="5"/>
  <c r="AV3" i="75"/>
  <c r="H4" i="5" s="1"/>
  <c r="L4" i="5" s="1"/>
  <c r="L80" i="5"/>
  <c r="AG190" i="5"/>
  <c r="AG162" i="5"/>
  <c r="X73" i="5"/>
  <c r="L171" i="5"/>
  <c r="AG125" i="5"/>
  <c r="AG158" i="5"/>
  <c r="L184" i="5"/>
  <c r="AG7" i="5"/>
  <c r="AG183" i="5"/>
  <c r="AG14" i="5"/>
  <c r="X56" i="5"/>
  <c r="X116" i="5"/>
  <c r="X94" i="5"/>
  <c r="AK108" i="3"/>
  <c r="W109" i="5" s="1"/>
  <c r="X109" i="5" s="1"/>
  <c r="X174" i="5"/>
  <c r="X36" i="5"/>
  <c r="V166" i="5"/>
  <c r="AK77" i="3"/>
  <c r="W78" i="5" s="1"/>
  <c r="X78" i="5" s="1"/>
  <c r="X110" i="5"/>
  <c r="AK87" i="3"/>
  <c r="W88" i="5" s="1"/>
  <c r="X88" i="5" s="1"/>
  <c r="V106" i="5"/>
  <c r="AK105" i="3"/>
  <c r="W106" i="5" s="1"/>
  <c r="X106" i="5" s="1"/>
  <c r="AG26" i="5"/>
  <c r="AG151" i="5"/>
  <c r="AG142" i="5"/>
  <c r="AG55" i="5"/>
  <c r="AG74" i="5"/>
  <c r="AG16" i="5"/>
  <c r="AG103" i="5"/>
  <c r="AG83" i="5"/>
  <c r="AG123" i="5"/>
  <c r="AG145" i="5"/>
  <c r="AG17" i="5"/>
  <c r="AG188" i="5"/>
  <c r="AG117" i="5"/>
  <c r="AG177" i="5"/>
  <c r="C186" i="5"/>
  <c r="AV185" i="75"/>
  <c r="H186" i="5" s="1"/>
  <c r="L186" i="5" s="1"/>
  <c r="X143" i="5"/>
  <c r="AG126" i="5"/>
  <c r="AG97" i="5"/>
  <c r="AG87" i="5"/>
  <c r="AF173" i="5"/>
  <c r="AG134" i="5"/>
  <c r="AG31" i="5"/>
  <c r="H121" i="84"/>
  <c r="AJ112" i="5" s="1"/>
  <c r="H61" i="84"/>
  <c r="AJ63" i="5" s="1"/>
  <c r="H150" i="84"/>
  <c r="AJ164" i="5" s="1"/>
  <c r="H24" i="84"/>
  <c r="AJ26" i="5" s="1"/>
  <c r="H111" i="84"/>
  <c r="AJ113" i="5" s="1"/>
  <c r="H3" i="84"/>
  <c r="AJ7" i="5" s="1"/>
  <c r="H147" i="84"/>
  <c r="AJ143" i="5" s="1"/>
  <c r="H130" i="84"/>
  <c r="AJ123" i="5" s="1"/>
  <c r="H112" i="84"/>
  <c r="AJ110" i="5" s="1"/>
  <c r="H165" i="84"/>
  <c r="AJ153" i="5" s="1"/>
  <c r="H133" i="84"/>
  <c r="AJ130" i="5" s="1"/>
  <c r="H89" i="84"/>
  <c r="AJ89" i="5" s="1"/>
  <c r="H45" i="84"/>
  <c r="AJ66" i="5" s="1"/>
  <c r="H77" i="84"/>
  <c r="AJ79" i="5" s="1"/>
  <c r="H92" i="84"/>
  <c r="AJ90" i="5" s="1"/>
  <c r="H155" i="84"/>
  <c r="AJ55" i="5" s="1"/>
  <c r="H18" i="84"/>
  <c r="AJ15" i="5" s="1"/>
  <c r="H187" i="84"/>
  <c r="AJ189" i="5" s="1"/>
  <c r="H13" i="84"/>
  <c r="AJ19" i="5" s="1"/>
  <c r="H188" i="84"/>
  <c r="AJ148" i="5" s="1"/>
  <c r="H176" i="84"/>
  <c r="AJ179" i="5" s="1"/>
  <c r="H139" i="84"/>
  <c r="AJ135" i="5" s="1"/>
  <c r="H123" i="84"/>
  <c r="AJ106" i="5" s="1"/>
  <c r="H102" i="84"/>
  <c r="AJ163" i="5" s="1"/>
  <c r="H178" i="84"/>
  <c r="AJ171" i="5" s="1"/>
  <c r="H158" i="84"/>
  <c r="AJ161" i="5" s="1"/>
  <c r="H15" i="84"/>
  <c r="AJ29" i="5" s="1"/>
  <c r="H151" i="84"/>
  <c r="AJ151" i="5" s="1"/>
  <c r="H46" i="84"/>
  <c r="AJ50" i="5" s="1"/>
  <c r="H75" i="84"/>
  <c r="AJ74" i="5" s="1"/>
  <c r="H21" i="84"/>
  <c r="AJ18" i="5" s="1"/>
  <c r="H10" i="84"/>
  <c r="AJ12" i="5" s="1"/>
  <c r="H29" i="84"/>
  <c r="AJ35" i="5" s="1"/>
  <c r="H179" i="84"/>
  <c r="AJ182" i="5" s="1"/>
  <c r="H100" i="84"/>
  <c r="AJ146" i="5" s="1"/>
  <c r="H27" i="84"/>
  <c r="AJ22" i="5" s="1"/>
  <c r="H108" i="84"/>
  <c r="AJ115" i="5" s="1"/>
  <c r="H57" i="84"/>
  <c r="AJ61" i="5" s="1"/>
  <c r="H70" i="84"/>
  <c r="AJ69" i="5" s="1"/>
  <c r="H64" i="84"/>
  <c r="AJ67" i="5" s="1"/>
  <c r="H98" i="84"/>
  <c r="AJ99" i="5" s="1"/>
  <c r="H9" i="84"/>
  <c r="AJ11" i="5" s="1"/>
  <c r="H152" i="84"/>
  <c r="AJ155" i="5" s="1"/>
  <c r="H181" i="84"/>
  <c r="AJ187" i="5" s="1"/>
  <c r="H28" i="84"/>
  <c r="AJ25" i="5" s="1"/>
  <c r="H14" i="84"/>
  <c r="AJ21" i="5" s="1"/>
  <c r="H129" i="84"/>
  <c r="AJ129" i="5" s="1"/>
  <c r="H93" i="84"/>
  <c r="AJ145" i="5" s="1"/>
  <c r="H131" i="84"/>
  <c r="AJ122" i="5" s="1"/>
  <c r="H79" i="84"/>
  <c r="AJ82" i="5" s="1"/>
  <c r="H56" i="84"/>
  <c r="AJ59" i="5" s="1"/>
  <c r="H53" i="84"/>
  <c r="AJ57" i="5" s="1"/>
  <c r="H67" i="84"/>
  <c r="AJ72" i="5" s="1"/>
  <c r="H186" i="84"/>
  <c r="AJ191" i="5" s="1"/>
  <c r="H137" i="84"/>
  <c r="AJ138" i="5" s="1"/>
  <c r="H124" i="84"/>
  <c r="AJ121" i="5" s="1"/>
  <c r="H110" i="84"/>
  <c r="AJ107" i="5" s="1"/>
  <c r="H66" i="84"/>
  <c r="AJ64" i="5" s="1"/>
  <c r="D194" i="84"/>
  <c r="D195" i="84"/>
  <c r="H119" i="84"/>
  <c r="AJ119" i="5" s="1"/>
  <c r="H25" i="84"/>
  <c r="AJ17" i="5" s="1"/>
  <c r="X173" i="5"/>
  <c r="X43" i="5"/>
  <c r="X45" i="5"/>
  <c r="X48" i="5"/>
  <c r="X82" i="5"/>
  <c r="X127" i="5"/>
  <c r="X66" i="5"/>
  <c r="X113" i="5"/>
  <c r="X156" i="5"/>
  <c r="H83" i="84"/>
  <c r="AJ83" i="5" s="1"/>
  <c r="AG30" i="5"/>
  <c r="X63" i="5"/>
  <c r="X54" i="5"/>
  <c r="AG86" i="5"/>
  <c r="AG23" i="5"/>
  <c r="AG29" i="5"/>
  <c r="AG191" i="5"/>
  <c r="AG154" i="5"/>
  <c r="AG172" i="5"/>
  <c r="AG46" i="5"/>
  <c r="X107" i="5"/>
  <c r="X84" i="5"/>
  <c r="X58" i="5"/>
  <c r="X187" i="5"/>
  <c r="AG51" i="5"/>
  <c r="X61" i="5"/>
  <c r="X12" i="5"/>
  <c r="X157" i="5"/>
  <c r="X11" i="5"/>
  <c r="AG85" i="5"/>
  <c r="X167" i="5"/>
  <c r="X119" i="5"/>
  <c r="X168" i="5"/>
  <c r="X111" i="5"/>
  <c r="X22" i="5"/>
  <c r="AG57" i="5"/>
  <c r="X163" i="5"/>
  <c r="AG122" i="5"/>
  <c r="AG91" i="5"/>
  <c r="X153" i="5"/>
  <c r="AG149" i="5"/>
  <c r="X20" i="5"/>
  <c r="X192" i="5"/>
  <c r="AG8" i="5"/>
  <c r="H80" i="84"/>
  <c r="AJ80" i="5" s="1"/>
  <c r="H47" i="84"/>
  <c r="AJ51" i="5" s="1"/>
  <c r="B195" i="84"/>
  <c r="B194" i="84"/>
  <c r="C194" i="84"/>
  <c r="C195" i="84"/>
  <c r="H2" i="84"/>
  <c r="AJ4" i="5" s="1"/>
  <c r="AG184" i="5" l="1"/>
  <c r="AG186" i="5"/>
  <c r="AG128" i="5"/>
  <c r="AG171" i="5"/>
  <c r="AG104" i="5"/>
  <c r="AG39" i="5"/>
  <c r="AG80" i="5"/>
  <c r="AG112" i="5"/>
  <c r="AH154" i="5"/>
  <c r="AH31" i="5"/>
  <c r="AH186" i="5"/>
  <c r="AH83" i="5"/>
  <c r="AG106" i="5"/>
  <c r="AG109" i="5"/>
  <c r="AH158" i="5"/>
  <c r="AG135" i="5"/>
  <c r="AH77" i="5"/>
  <c r="AG166" i="5"/>
  <c r="AH194" i="5"/>
  <c r="AG44" i="5"/>
  <c r="AH99" i="5"/>
  <c r="AG65" i="5"/>
  <c r="AH89" i="5"/>
  <c r="AG27" i="5"/>
  <c r="AH149" i="5"/>
  <c r="AG168" i="5"/>
  <c r="AH51" i="5"/>
  <c r="AH191" i="5"/>
  <c r="AG156" i="5"/>
  <c r="AH134" i="5"/>
  <c r="AH103" i="5"/>
  <c r="AG94" i="5"/>
  <c r="AH125" i="5"/>
  <c r="AH52" i="5"/>
  <c r="AH144" i="5"/>
  <c r="AH148" i="5"/>
  <c r="AH193" i="5"/>
  <c r="AG92" i="5"/>
  <c r="AG60" i="5"/>
  <c r="AH128" i="5"/>
  <c r="AH108" i="5"/>
  <c r="AH146" i="5"/>
  <c r="AH101" i="5"/>
  <c r="AH100" i="5"/>
  <c r="AH175" i="5"/>
  <c r="AH18" i="5"/>
  <c r="AH81" i="5"/>
  <c r="AH42" i="5"/>
  <c r="AH98" i="5"/>
  <c r="AH164" i="5"/>
  <c r="AH129" i="5"/>
  <c r="AH16" i="5"/>
  <c r="AG88" i="5"/>
  <c r="AH171" i="5"/>
  <c r="AH124" i="5"/>
  <c r="AG40" i="5"/>
  <c r="AH147" i="5"/>
  <c r="AH34" i="5"/>
  <c r="AG21" i="5"/>
  <c r="AG24" i="5"/>
  <c r="AH131" i="5"/>
  <c r="AH13" i="5"/>
  <c r="AH62" i="5"/>
  <c r="AG79" i="5"/>
  <c r="AG119" i="5"/>
  <c r="AH23" i="5"/>
  <c r="AG66" i="5"/>
  <c r="AH117" i="5"/>
  <c r="AH74" i="5"/>
  <c r="AG110" i="5"/>
  <c r="AG56" i="5"/>
  <c r="AG73" i="5"/>
  <c r="AH152" i="5"/>
  <c r="AH121" i="5"/>
  <c r="AH59" i="5"/>
  <c r="AG33" i="5"/>
  <c r="AG130" i="5"/>
  <c r="AH69" i="5"/>
  <c r="AH105" i="5"/>
  <c r="AH104" i="5"/>
  <c r="AH64" i="5"/>
  <c r="AH102" i="5"/>
  <c r="AH159" i="5"/>
  <c r="AH19" i="5"/>
  <c r="AH50" i="5"/>
  <c r="AH35" i="5"/>
  <c r="AH115" i="5"/>
  <c r="AH141" i="5"/>
  <c r="AH150" i="5"/>
  <c r="AH29" i="5"/>
  <c r="AH188" i="5"/>
  <c r="AH14" i="5"/>
  <c r="AG68" i="5"/>
  <c r="AH114" i="5"/>
  <c r="AG155" i="5"/>
  <c r="AH170" i="5"/>
  <c r="AH25" i="5"/>
  <c r="AG111" i="5"/>
  <c r="AG43" i="5"/>
  <c r="AG187" i="5"/>
  <c r="AG113" i="5"/>
  <c r="AH177" i="5"/>
  <c r="AG167" i="5"/>
  <c r="AH122" i="5"/>
  <c r="AH55" i="5"/>
  <c r="AG78" i="5"/>
  <c r="AH162" i="5"/>
  <c r="AH71" i="5"/>
  <c r="AH67" i="5"/>
  <c r="AG163" i="5"/>
  <c r="AG11" i="5"/>
  <c r="AG107" i="5"/>
  <c r="AG54" i="5"/>
  <c r="AG82" i="5"/>
  <c r="AG169" i="5"/>
  <c r="AH17" i="5"/>
  <c r="AH142" i="5"/>
  <c r="AH183" i="5"/>
  <c r="AH190" i="5"/>
  <c r="AG138" i="5"/>
  <c r="AG136" i="5"/>
  <c r="AH72" i="5"/>
  <c r="AG15" i="5"/>
  <c r="AH182" i="5"/>
  <c r="AG189" i="5"/>
  <c r="AH39" i="5"/>
  <c r="AG176" i="5"/>
  <c r="AH179" i="5"/>
  <c r="AH95" i="5"/>
  <c r="AH5" i="5"/>
  <c r="AH6" i="5"/>
  <c r="AH93" i="5"/>
  <c r="AH32" i="5"/>
  <c r="AH185" i="5"/>
  <c r="AH37" i="5"/>
  <c r="AH165" i="5"/>
  <c r="AH160" i="5"/>
  <c r="AH91" i="5"/>
  <c r="AG58" i="5"/>
  <c r="AH85" i="5"/>
  <c r="AH86" i="5"/>
  <c r="AH8" i="5"/>
  <c r="AG157" i="5"/>
  <c r="AG63" i="5"/>
  <c r="AG48" i="5"/>
  <c r="AH126" i="5"/>
  <c r="AH145" i="5"/>
  <c r="AH151" i="5"/>
  <c r="AG36" i="5"/>
  <c r="AH7" i="5"/>
  <c r="AH80" i="5"/>
  <c r="AG9" i="5"/>
  <c r="AH38" i="5"/>
  <c r="AG133" i="5"/>
  <c r="AH70" i="5"/>
  <c r="AG161" i="5"/>
  <c r="AH47" i="5"/>
  <c r="AG20" i="5"/>
  <c r="AG61" i="5"/>
  <c r="AG153" i="5"/>
  <c r="AG84" i="5"/>
  <c r="AG127" i="5"/>
  <c r="AH57" i="5"/>
  <c r="AH46" i="5"/>
  <c r="AG192" i="5"/>
  <c r="AG22" i="5"/>
  <c r="AG12" i="5"/>
  <c r="AH172" i="5"/>
  <c r="AH30" i="5"/>
  <c r="AG45" i="5"/>
  <c r="AG143" i="5"/>
  <c r="AH123" i="5"/>
  <c r="AH26" i="5"/>
  <c r="AG174" i="5"/>
  <c r="AH184" i="5"/>
  <c r="AG4" i="5"/>
  <c r="AH49" i="5"/>
  <c r="AH181" i="5"/>
  <c r="AG180" i="5"/>
  <c r="AH178" i="5"/>
  <c r="AG10" i="5"/>
  <c r="AI82" i="5" s="1"/>
  <c r="AH112" i="5"/>
  <c r="AH139" i="5"/>
  <c r="AH76" i="5"/>
  <c r="AH53" i="5"/>
  <c r="AH96" i="5"/>
  <c r="AH137" i="5"/>
  <c r="AH132" i="5"/>
  <c r="AH118" i="5"/>
  <c r="AH120" i="5"/>
  <c r="AH90" i="5"/>
  <c r="AH28" i="5"/>
  <c r="AH75" i="5"/>
  <c r="AH140" i="5"/>
  <c r="AG41" i="5"/>
  <c r="AG173" i="5"/>
  <c r="AG116" i="5"/>
  <c r="AH169" i="5"/>
  <c r="AH97" i="5"/>
  <c r="AH87" i="5"/>
  <c r="AH133" i="5"/>
  <c r="AI178" i="5"/>
  <c r="AI48" i="5" l="1"/>
  <c r="AI41" i="5"/>
  <c r="AI138" i="5"/>
  <c r="AI125" i="5"/>
  <c r="AI179" i="5"/>
  <c r="AI169" i="5"/>
  <c r="AI46" i="5"/>
  <c r="AI33" i="5"/>
  <c r="AI186" i="5"/>
  <c r="AI103" i="5"/>
  <c r="AI181" i="5"/>
  <c r="AI101" i="5"/>
  <c r="AI95" i="5"/>
  <c r="AI84" i="5"/>
  <c r="AI149" i="5"/>
  <c r="AI192" i="5"/>
  <c r="AI188" i="5"/>
  <c r="AI65" i="5"/>
  <c r="AI110" i="5"/>
  <c r="AI147" i="5"/>
  <c r="AI193" i="5"/>
  <c r="AI39" i="5"/>
  <c r="AI89" i="5"/>
  <c r="AI6" i="5"/>
  <c r="AI100" i="5"/>
  <c r="AI121" i="5"/>
  <c r="AI166" i="5"/>
  <c r="AI129" i="5"/>
  <c r="AI80" i="5"/>
  <c r="AI17" i="5"/>
  <c r="AI174" i="5"/>
  <c r="AI131" i="5"/>
  <c r="AI42" i="5"/>
  <c r="AI30" i="5"/>
  <c r="AI54" i="5"/>
  <c r="AI92" i="5"/>
  <c r="AI184" i="5"/>
  <c r="AI148" i="5"/>
  <c r="AI73" i="5"/>
  <c r="AI86" i="5"/>
  <c r="AI171" i="5"/>
  <c r="AI182" i="5"/>
  <c r="AI66" i="5"/>
  <c r="AI11" i="5"/>
  <c r="AI97" i="5"/>
  <c r="AI75" i="5"/>
  <c r="AH136" i="5"/>
  <c r="AI133" i="5"/>
  <c r="AI117" i="5"/>
  <c r="AI144" i="5"/>
  <c r="AI122" i="5"/>
  <c r="AI107" i="5"/>
  <c r="AI72" i="5"/>
  <c r="AI183" i="5"/>
  <c r="AI8" i="5"/>
  <c r="AI4" i="5"/>
  <c r="AI165" i="5"/>
  <c r="AI78" i="5"/>
  <c r="AI12" i="5"/>
  <c r="AI94" i="5"/>
  <c r="AI70" i="5"/>
  <c r="AI168" i="5"/>
  <c r="AI5" i="5"/>
  <c r="AI91" i="5"/>
  <c r="AI18" i="5"/>
  <c r="AI185" i="5"/>
  <c r="AI140" i="5"/>
  <c r="AI105" i="5"/>
  <c r="AI172" i="5"/>
  <c r="AI81" i="5"/>
  <c r="AI114" i="5"/>
  <c r="AH192" i="5"/>
  <c r="AH84" i="5"/>
  <c r="AH36" i="5"/>
  <c r="AH48" i="5"/>
  <c r="AH189" i="5"/>
  <c r="AH107" i="5"/>
  <c r="AH187" i="5"/>
  <c r="AH33" i="5"/>
  <c r="AH73" i="5"/>
  <c r="AH79" i="5"/>
  <c r="AH24" i="5"/>
  <c r="AH40" i="5"/>
  <c r="AH94" i="5"/>
  <c r="AH27" i="5"/>
  <c r="AH44" i="5"/>
  <c r="AH135" i="5"/>
  <c r="AI189" i="5"/>
  <c r="AI124" i="5"/>
  <c r="AI44" i="5"/>
  <c r="AI177" i="5"/>
  <c r="AI21" i="5"/>
  <c r="AI135" i="5"/>
  <c r="AI63" i="5"/>
  <c r="AI64" i="5"/>
  <c r="AI156" i="5"/>
  <c r="AI160" i="5"/>
  <c r="AI132" i="5"/>
  <c r="AI13" i="5"/>
  <c r="AI36" i="5"/>
  <c r="AI56" i="5"/>
  <c r="AI49" i="5"/>
  <c r="AI69" i="5"/>
  <c r="AI106" i="5"/>
  <c r="AI153" i="5"/>
  <c r="AI87" i="5"/>
  <c r="AI14" i="5"/>
  <c r="AI47" i="5"/>
  <c r="AI191" i="5"/>
  <c r="AI158" i="5"/>
  <c r="AI98" i="5"/>
  <c r="AH4" i="5"/>
  <c r="AH153" i="5"/>
  <c r="AH161" i="5"/>
  <c r="AH9" i="5"/>
  <c r="AH63" i="5"/>
  <c r="AH11" i="5"/>
  <c r="AH167" i="5"/>
  <c r="AH43" i="5"/>
  <c r="AH155" i="5"/>
  <c r="AH56" i="5"/>
  <c r="AH66" i="5"/>
  <c r="AH21" i="5"/>
  <c r="AH60" i="5"/>
  <c r="AI180" i="5"/>
  <c r="AI142" i="5"/>
  <c r="AI130" i="5"/>
  <c r="AI152" i="5"/>
  <c r="AI116" i="5"/>
  <c r="AI38" i="5"/>
  <c r="AI62" i="5"/>
  <c r="AI163" i="5"/>
  <c r="AI151" i="5"/>
  <c r="AI60" i="5"/>
  <c r="AI109" i="5"/>
  <c r="AI55" i="5"/>
  <c r="AI19" i="5"/>
  <c r="AI139" i="5"/>
  <c r="AI157" i="5"/>
  <c r="AI88" i="5"/>
  <c r="AH116" i="5"/>
  <c r="AH15" i="5"/>
  <c r="AI93" i="5"/>
  <c r="AI9" i="5"/>
  <c r="AI126" i="5"/>
  <c r="AI111" i="5"/>
  <c r="AI53" i="5"/>
  <c r="AI146" i="5"/>
  <c r="AI28" i="5"/>
  <c r="AI32" i="5"/>
  <c r="AI16" i="5"/>
  <c r="AI51" i="5"/>
  <c r="AI150" i="5"/>
  <c r="AI104" i="5"/>
  <c r="AI27" i="5"/>
  <c r="AI71" i="5"/>
  <c r="AI74" i="5"/>
  <c r="AI15" i="5"/>
  <c r="AI145" i="5"/>
  <c r="AI37" i="5"/>
  <c r="AI25" i="5"/>
  <c r="AI137" i="5"/>
  <c r="AI119" i="5"/>
  <c r="AI22" i="5"/>
  <c r="AI31" i="5"/>
  <c r="AI83" i="5"/>
  <c r="AH173" i="5"/>
  <c r="AH143" i="5"/>
  <c r="AH12" i="5"/>
  <c r="AH61" i="5"/>
  <c r="AH157" i="5"/>
  <c r="AH58" i="5"/>
  <c r="AH176" i="5"/>
  <c r="AH82" i="5"/>
  <c r="AH163" i="5"/>
  <c r="AH78" i="5"/>
  <c r="AH111" i="5"/>
  <c r="AH110" i="5"/>
  <c r="AH92" i="5"/>
  <c r="AH168" i="5"/>
  <c r="AH65" i="5"/>
  <c r="AH166" i="5"/>
  <c r="AH109" i="5"/>
  <c r="AI194" i="5"/>
  <c r="AI134" i="5"/>
  <c r="AI123" i="5"/>
  <c r="AI7" i="5"/>
  <c r="AI175" i="5"/>
  <c r="AI154" i="5"/>
  <c r="AI113" i="5"/>
  <c r="AI35" i="5"/>
  <c r="AI61" i="5"/>
  <c r="AI96" i="5"/>
  <c r="AI40" i="5"/>
  <c r="AH180" i="5"/>
  <c r="AH10" i="5"/>
  <c r="AH138" i="5"/>
  <c r="AI26" i="5"/>
  <c r="AI108" i="5"/>
  <c r="AI76" i="5"/>
  <c r="AI112" i="5"/>
  <c r="AI50" i="5"/>
  <c r="AI118" i="5"/>
  <c r="AI34" i="5"/>
  <c r="AI43" i="5"/>
  <c r="AI99" i="5"/>
  <c r="AI159" i="5"/>
  <c r="AI136" i="5"/>
  <c r="AI20" i="5"/>
  <c r="AI10" i="5"/>
  <c r="AI120" i="5"/>
  <c r="AI45" i="5"/>
  <c r="AI155" i="5"/>
  <c r="AI190" i="5"/>
  <c r="AI77" i="5"/>
  <c r="AI115" i="5"/>
  <c r="AI127" i="5"/>
  <c r="AI173" i="5"/>
  <c r="AI68" i="5"/>
  <c r="AI59" i="5"/>
  <c r="AI143" i="5"/>
  <c r="AI85" i="5"/>
  <c r="AI167" i="5"/>
  <c r="AI90" i="5"/>
  <c r="AI128" i="5"/>
  <c r="AI57" i="5"/>
  <c r="AI24" i="5"/>
  <c r="AI52" i="5"/>
  <c r="AI67" i="5"/>
  <c r="AI58" i="5"/>
  <c r="AI187" i="5"/>
  <c r="AI141" i="5"/>
  <c r="AI162" i="5"/>
  <c r="AI79" i="5"/>
  <c r="AI161" i="5"/>
  <c r="AI176" i="5"/>
  <c r="AI102" i="5"/>
  <c r="AI23" i="5"/>
  <c r="AI170" i="5"/>
  <c r="AI164" i="5"/>
  <c r="AI29" i="5"/>
  <c r="AH174" i="5"/>
  <c r="AH45" i="5"/>
  <c r="AH22" i="5"/>
  <c r="AH127" i="5"/>
  <c r="AH20" i="5"/>
  <c r="AH54" i="5"/>
  <c r="AH113" i="5"/>
  <c r="AH68" i="5"/>
  <c r="AH130" i="5"/>
  <c r="AH119" i="5"/>
  <c r="AH88" i="5"/>
  <c r="AH156" i="5"/>
  <c r="AH106" i="5"/>
  <c r="AH41" i="5"/>
</calcChain>
</file>

<file path=xl/comments1.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2017 at 25/8/2017</t>
        </r>
      </text>
    </comment>
    <comment ref="X163" authorId="0" shapeId="0">
      <text>
        <r>
          <rPr>
            <b/>
            <sz val="9"/>
            <color indexed="81"/>
            <rFont val="Tahoma"/>
            <family val="2"/>
          </rPr>
          <t>Luca Vernaccini:</t>
        </r>
        <r>
          <rPr>
            <sz val="9"/>
            <color indexed="81"/>
            <rFont val="Tahoma"/>
            <family val="2"/>
          </rPr>
          <t xml:space="preserve">
EMRO, WHO (2012)</t>
        </r>
      </text>
    </comment>
    <comment ref="AY188" authorId="0" shapeId="0">
      <text>
        <r>
          <rPr>
            <b/>
            <sz val="9"/>
            <color indexed="81"/>
            <rFont val="Tahoma"/>
            <family val="2"/>
          </rPr>
          <t>Luca Vernaccini:</t>
        </r>
        <r>
          <rPr>
            <sz val="9"/>
            <color indexed="81"/>
            <rFont val="Tahoma"/>
            <family val="2"/>
          </rPr>
          <t xml:space="preserve">
CIA Factbook, 2013</t>
        </r>
      </text>
    </comment>
  </commentList>
</comments>
</file>

<file path=xl/comments2.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2016 at 17/8/2016</t>
        </r>
      </text>
    </comment>
  </commentList>
</comments>
</file>

<file path=xl/comments3.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2016 at 17/8/2016</t>
        </r>
      </text>
    </comment>
    <comment ref="AJ3" authorId="0" shapeId="0">
      <text>
        <r>
          <rPr>
            <b/>
            <sz val="9"/>
            <color indexed="81"/>
            <rFont val="Tahoma"/>
            <family val="2"/>
          </rPr>
          <t>Luca Vernaccini:</t>
        </r>
        <r>
          <rPr>
            <sz val="9"/>
            <color indexed="81"/>
            <rFont val="Tahoma"/>
            <family val="2"/>
          </rPr>
          <t xml:space="preserve">
As of 18 August 2016</t>
        </r>
      </text>
    </comment>
  </commentList>
</comments>
</file>

<file path=xl/comments4.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2016 at 17/8/2016</t>
        </r>
      </text>
    </comment>
    <comment ref="AJ3" authorId="0" shapeId="0">
      <text>
        <r>
          <rPr>
            <b/>
            <sz val="9"/>
            <color indexed="81"/>
            <rFont val="Tahoma"/>
            <family val="2"/>
          </rPr>
          <t>Luca Vernaccini:</t>
        </r>
        <r>
          <rPr>
            <sz val="9"/>
            <color indexed="81"/>
            <rFont val="Tahoma"/>
            <family val="2"/>
          </rPr>
          <t xml:space="preserve">
As of 18 August 2016</t>
        </r>
      </text>
    </comment>
  </commentList>
</comments>
</file>

<file path=xl/comments5.xml><?xml version="1.0" encoding="utf-8"?>
<comments xmlns="http://schemas.openxmlformats.org/spreadsheetml/2006/main">
  <authors>
    <author>Luca Vernaccini</author>
  </authors>
  <commentList>
    <comment ref="S3" authorId="0" shapeId="0">
      <text>
        <r>
          <rPr>
            <b/>
            <sz val="9"/>
            <color indexed="81"/>
            <rFont val="Tahoma"/>
            <family val="2"/>
          </rPr>
          <t>Luca Vernaccini:</t>
        </r>
        <r>
          <rPr>
            <sz val="9"/>
            <color indexed="81"/>
            <rFont val="Tahoma"/>
            <family val="2"/>
          </rPr>
          <t xml:space="preserve">
Data of 2016 at 17/8/2016</t>
        </r>
      </text>
    </comment>
    <comment ref="AJ3" authorId="0" shapeId="0">
      <text>
        <r>
          <rPr>
            <b/>
            <sz val="9"/>
            <color indexed="81"/>
            <rFont val="Tahoma"/>
            <family val="2"/>
          </rPr>
          <t>Luca Vernaccini:</t>
        </r>
        <r>
          <rPr>
            <sz val="9"/>
            <color indexed="81"/>
            <rFont val="Tahoma"/>
            <family val="2"/>
          </rPr>
          <t xml:space="preserve">
As of 18 August 2016</t>
        </r>
      </text>
    </comment>
  </commentList>
</comments>
</file>

<file path=xl/connections.xml><?xml version="1.0" encoding="utf-8"?>
<connections xmlns="http://schemas.openxmlformats.org/spreadsheetml/2006/main">
  <connection id="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<sst xmlns="http://schemas.openxmlformats.org/spreadsheetml/2006/main" count="20413" uniqueCount="1139">
  <si>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</si>
  <si>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</si>
  <si>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</si>
  <si>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</si>
  <si>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</si>
  <si>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</si>
  <si>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</si>
  <si>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</si>
  <si>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</si>
  <si>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</si>
  <si>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</si>
  <si>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</si>
  <si>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</si>
  <si>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</si>
  <si>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</si>
  <si>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</si>
  <si>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</si>
  <si>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</si>
  <si>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</si>
  <si>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</si>
  <si>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</si>
  <si>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</si>
  <si>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</si>
  <si>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</si>
  <si>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</si>
  <si>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</si>
  <si>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</si>
  <si>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</si>
  <si>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</si>
  <si>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</si>
  <si>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</si>
  <si>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</si>
  <si>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</si>
  <si>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</si>
  <si>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</si>
  <si>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</si>
  <si>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</si>
  <si>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</si>
  <si>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</si>
  <si>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</si>
  <si>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</si>
  <si>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</si>
  <si>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</si>
  <si>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</si>
  <si>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</si>
  <si>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</si>
  <si>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</si>
  <si>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</si>
  <si>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</si>
  <si>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</si>
  <si>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</si>
  <si>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</si>
  <si>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</si>
  <si>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</si>
  <si>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</si>
  <si>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</si>
  <si>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</si>
  <si>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</si>
  <si>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</si>
  <si>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</si>
  <si>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</si>
  <si>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</si>
  <si>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</si>
  <si>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</si>
  <si>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</si>
  <si>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</si>
  <si>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</si>
  <si>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</si>
  <si>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</si>
  <si>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</si>
  <si>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</si>
  <si>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</si>
  <si>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</si>
  <si>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</si>
  <si>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</si>
  <si>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</si>
  <si>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</si>
  <si>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</si>
  <si>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</si>
  <si>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</si>
  <si>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</si>
  <si>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</si>
  <si>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</si>
  <si>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</si>
  <si>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</si>
  <si>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</si>
  <si>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</si>
  <si>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</si>
  <si>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</si>
  <si>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</si>
  <si>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</si>
  <si>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</si>
  <si>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</si>
  <si>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</si>
  <si>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</si>
  <si>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</si>
  <si>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</si>
  <si>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</si>
  <si>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</si>
  <si>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</si>
  <si>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</si>
  <si>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</si>
  <si>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</si>
  <si>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</si>
  <si>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</si>
  <si>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</si>
  <si>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</si>
  <si>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</si>
  <si>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</si>
  <si>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</si>
  <si>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</si>
  <si>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</si>
  <si>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</si>
  <si>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</si>
  <si>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</si>
  <si>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</si>
  <si>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</si>
  <si>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</si>
  <si>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</si>
  <si>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</si>
  <si>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</si>
  <si>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</si>
  <si>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</si>
  <si>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</si>
  <si>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</si>
  <si>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</si>
  <si>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</si>
  <si>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</si>
  <si>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</si>
  <si>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</si>
  <si>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</si>
  <si>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</si>
  <si>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</si>
  <si>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</si>
  <si>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</si>
  <si>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</si>
  <si>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</si>
  <si>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</si>
  <si>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</si>
  <si>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</si>
  <si>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</si>
  <si>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</si>
  <si>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</si>
  <si>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</si>
  <si>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</si>
  <si>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</si>
  <si>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</si>
  <si>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</si>
  <si>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</si>
  <si>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</si>
  <si>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</si>
  <si>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</si>
  <si>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</si>
  <si>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</si>
  <si>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</si>
  <si>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</si>
  <si>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</si>
  <si>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</si>
  <si>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</si>
  <si>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</si>
  <si>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</si>
  <si>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</si>
  <si>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</si>
  <si>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</si>
  <si>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</si>
  <si>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</si>
  <si>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</si>
  <si>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</si>
  <si>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</si>
  <si>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</si>
  <si>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</si>
  <si>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</si>
  <si>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</si>
  <si>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</si>
  <si>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</si>
  <si>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</si>
  <si>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</si>
  <si>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</si>
  <si>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</si>
  <si>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</si>
  <si>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</si>
  <si>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</si>
  <si>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</si>
  <si>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</si>
  <si>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</si>
  <si>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</si>
  <si>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</si>
  <si>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</si>
  <si>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</si>
  <si>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</si>
  <si>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</si>
  <si>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</si>
  <si>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</si>
  <si>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</si>
  <si>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</si>
  <si>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</si>
  <si>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</si>
  <si>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</si>
  <si>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</si>
  <si>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</si>
  <si>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</si>
  <si>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</si>
  <si>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</si>
  <si>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</si>
  <si>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</si>
  <si>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</si>
  <si>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</si>
  <si>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</si>
  <si>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</si>
  <si>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</si>
  <si>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</si>
  <si>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</si>
  <si>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</si>
  <si>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</si>
  <si>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</si>
  <si>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</si>
  <si>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</si>
  <si>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</si>
  <si>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</si>
  <si>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</si>
  <si>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</si>
  <si>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</si>
  <si>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</si>
  <si>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</si>
  <si>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</si>
  <si>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</si>
  <si>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</si>
  <si>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</si>
  <si>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</si>
  <si>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</si>
  <si>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</si>
  <si>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</si>
  <si>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</si>
  <si>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</si>
  <si>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</si>
  <si>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</si>
  <si>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</si>
  <si>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</si>
  <si>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</si>
  <si>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</si>
  <si>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</si>
  <si>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</si>
  <si>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</si>
  <si>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</si>
  <si>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</si>
  <si>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</si>
  <si>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</si>
  <si>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</si>
  <si>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</si>
  <si>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</si>
  <si>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</si>
  <si>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</si>
  <si>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</si>
  <si>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</si>
  <si>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</si>
  <si>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</si>
  <si>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</si>
  <si>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</si>
  <si>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</si>
  <si>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</si>
  <si>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</si>
  <si>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</si>
  <si>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</si>
  <si>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</si>
  <si>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</si>
  <si>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</si>
  <si>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</si>
  <si>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</si>
  <si>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</si>
  <si>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</si>
  <si>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</si>
  <si>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</si>
  <si>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</si>
  <si>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</si>
  <si>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</si>
  <si>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</si>
  <si>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</si>
  <si>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</si>
  <si>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</si>
  <si>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</si>
  <si>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</si>
  <si>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</si>
  <si>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</si>
  <si>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</si>
  <si>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</si>
  <si>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</si>
  <si>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</si>
  <si>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</si>
  <si>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</si>
  <si>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</si>
  <si>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</si>
  <si>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</si>
  <si>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</si>
  <si>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</si>
  <si>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</si>
  <si>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</si>
  <si>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</si>
  <si>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</si>
  <si>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</si>
  <si>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</si>
  <si>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</si>
  <si>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</si>
  <si>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</si>
  <si>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</si>
  <si>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</si>
  <si>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</si>
  <si>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</si>
  <si>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</si>
  <si>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</si>
  <si>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Swaziland</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</si>
  <si>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</si>
  <si>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</si>
  <si>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</si>
  <si>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</si>
  <si>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</si>
  <si>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</si>
  <si>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</si>
  <si>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</si>
  <si>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</si>
  <si>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</si>
  <si>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</si>
  <si>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</si>
  <si>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</si>
  <si>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</si>
  <si>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</si>
  <si>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</si>
  <si>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</si>
  <si>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</si>
  <si>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</si>
  <si>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</si>
  <si>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</si>
  <si>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</si>
  <si>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</si>
  <si>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</si>
  <si>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</si>
  <si>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</si>
  <si>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</si>
  <si>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</si>
  <si>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</si>
  <si>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</si>
  <si>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</si>
  <si>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</si>
  <si>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</si>
  <si>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</si>
  <si>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</si>
  <si>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</si>
  <si>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</si>
  <si>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</si>
  <si>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</si>
  <si>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</si>
  <si>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</si>
  <si>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</si>
  <si>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</si>
  <si>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</si>
  <si>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</si>
  <si>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</si>
  <si>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</si>
  <si>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</si>
  <si>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</si>
  <si>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Child Mortality</t>
  </si>
  <si>
    <t>Government Effectiveness</t>
  </si>
  <si>
    <t>Adult literacy rate</t>
  </si>
  <si>
    <t>Access to electricity</t>
  </si>
  <si>
    <t>Internet users</t>
  </si>
  <si>
    <t>Mobile cellular subscriptions</t>
  </si>
  <si>
    <t>Natural</t>
  </si>
  <si>
    <t>Human</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</si>
  <si>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</si>
  <si>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</si>
  <si>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</si>
  <si>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</si>
  <si>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</si>
  <si>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</si>
  <si>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</si>
  <si>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</si>
  <si>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</si>
  <si>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</si>
  <si>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</si>
  <si>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</si>
  <si>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</si>
  <si>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</si>
  <si>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</si>
  <si>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</si>
  <si>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</si>
  <si>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</si>
  <si>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</si>
  <si>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</si>
  <si>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</si>
  <si>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</si>
  <si>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</si>
  <si>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</si>
  <si>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</si>
  <si>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</si>
  <si>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Palestine</t>
  </si>
  <si>
    <t>U5 Under weight</t>
  </si>
  <si>
    <t>Net ODA received (% of GNI)</t>
  </si>
  <si>
    <t>Aid Dependency Index</t>
  </si>
  <si>
    <t>Returned Refugees</t>
  </si>
  <si>
    <t>Uprooted people</t>
  </si>
  <si>
    <t>Inequality</t>
  </si>
  <si>
    <t>Children Under 5</t>
  </si>
  <si>
    <t>Malnutrition in children under 5</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</si>
  <si>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</si>
  <si>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</si>
  <si>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</si>
  <si>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</si>
  <si>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</si>
  <si>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</si>
  <si>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</si>
  <si>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</si>
  <si>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</si>
  <si>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</si>
  <si>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</si>
  <si>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</si>
  <si>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</si>
  <si>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</si>
  <si>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</si>
  <si>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Average Dietary Energy Supply Adequacy</t>
  </si>
  <si>
    <t>Prevalence of Undernourishment</t>
  </si>
  <si>
    <t>Domestic Food Price Level Index</t>
  </si>
  <si>
    <t>Domestic Food Price Volatility Index</t>
  </si>
  <si>
    <t>Food Acces Score</t>
  </si>
  <si>
    <t>Aid Dependency</t>
  </si>
  <si>
    <t>Other Vulnerable Groups</t>
  </si>
  <si>
    <t>Natural Disasters % of total pop</t>
  </si>
  <si>
    <t>Development &amp; Deprivation</t>
  </si>
  <si>
    <t>Adult liteacy rate</t>
  </si>
  <si>
    <t>People affected by droughts (absolute)</t>
  </si>
  <si>
    <t>People affected by droughts (relative)</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</si>
  <si>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</si>
  <si>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</si>
  <si>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</si>
  <si>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</si>
  <si>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</si>
  <si>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</si>
  <si>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</si>
  <si>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</si>
  <si>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</si>
  <si>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</si>
  <si>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Unit of Measurament</t>
  </si>
  <si>
    <t>Number</t>
  </si>
  <si>
    <t>Index</t>
  </si>
  <si>
    <t>HFA Scores Last recent</t>
  </si>
  <si>
    <t>No data</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</si>
  <si>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</si>
  <si>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</si>
  <si>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</si>
  <si>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</si>
  <si>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</si>
  <si>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</si>
  <si>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</si>
  <si>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</si>
  <si>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</si>
  <si>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</si>
  <si>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</si>
  <si>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</si>
  <si>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</si>
  <si>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</si>
  <si>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</si>
  <si>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</si>
  <si>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</si>
  <si>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</si>
  <si>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</si>
  <si>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</si>
  <si>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</si>
  <si>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</si>
  <si>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</si>
  <si>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</si>
  <si>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</si>
  <si>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</si>
  <si>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</si>
  <si>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</si>
  <si>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</si>
  <si>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per 100,000 people</t>
  </si>
  <si>
    <t>per 1,000 live births</t>
  </si>
  <si>
    <t>Malaria death rate</t>
  </si>
  <si>
    <t>Measles immunization coverage</t>
  </si>
  <si>
    <t>Improved Sanitation Facilities</t>
  </si>
  <si>
    <t>Improved Water Source</t>
  </si>
  <si>
    <t>HFA Scores</t>
  </si>
  <si>
    <t>One-year-olds fully immunized against measles</t>
  </si>
  <si>
    <t>Health expenditure per capita</t>
  </si>
  <si>
    <t>Mortality rate, under-5</t>
  </si>
  <si>
    <t>Income Gini coefficient</t>
  </si>
  <si>
    <t>People affected by Natural Disasters</t>
  </si>
  <si>
    <t>Internally displaced persons (IDPs)</t>
  </si>
  <si>
    <t>Refugees by country of asylum</t>
  </si>
  <si>
    <t>current int USD PPP</t>
  </si>
  <si>
    <t>Survey Year</t>
  </si>
  <si>
    <t>Humanitarian Aid (FTS)</t>
  </si>
  <si>
    <t>Development Aid (ODA)</t>
  </si>
  <si>
    <t>Socio-Economic Vulnerability</t>
  </si>
  <si>
    <t>CONCEPT AND METHODOLOGY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</si>
  <si>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</si>
  <si>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</si>
  <si>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</si>
  <si>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</si>
  <si>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</si>
  <si>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</si>
  <si>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</si>
  <si>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</si>
  <si>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</si>
  <si>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</si>
  <si>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</si>
  <si>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</si>
  <si>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</si>
  <si>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</si>
  <si>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</si>
  <si>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</si>
  <si>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</si>
  <si>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Storm Surge (absolute)</t>
  </si>
  <si>
    <t>HA.NAT.TC.CS-ABS</t>
  </si>
  <si>
    <t>Storm Surge (relative)</t>
  </si>
  <si>
    <t>HA.NAT.TC.CS-REL</t>
  </si>
  <si>
    <t>Drought</t>
  </si>
  <si>
    <t>http://www.emdat.be/</t>
  </si>
  <si>
    <t>Worldwide Governance Indicators World Bank</t>
  </si>
  <si>
    <t>Social-Economics Vulnerability</t>
  </si>
  <si>
    <t>Poverty &amp; Development</t>
  </si>
  <si>
    <t>VU.SEV.PD.HDI</t>
  </si>
  <si>
    <t>UNDP Human Development Report</t>
  </si>
  <si>
    <t>VU.SEV.PD.MPI</t>
  </si>
  <si>
    <t>VU.SEV.INQ.GII</t>
  </si>
  <si>
    <t>VU.SEV.INQ.GINI</t>
  </si>
  <si>
    <t>Income Gini coefficient - Inequality in income or consumption</t>
  </si>
  <si>
    <t>Economical Dependency</t>
  </si>
  <si>
    <t>VU.SEV.AD.AID-PC</t>
  </si>
  <si>
    <t>Public aid per capita</t>
  </si>
  <si>
    <t>FTS (OCHA); OECD DAC</t>
  </si>
  <si>
    <t>VU.SEV.AD.ODA-GNI</t>
  </si>
  <si>
    <t>http://data.worldbank.org/indicator/DT.ODA.ODAT.GN.ZS</t>
  </si>
  <si>
    <t>Health of children under 5</t>
  </si>
  <si>
    <t>Mortality rate, under-5 (per 1,000 live births)</t>
  </si>
  <si>
    <t>Children Under Weight</t>
  </si>
  <si>
    <t>VU.VG.UP.REF-TOT</t>
  </si>
  <si>
    <t>Global Trends Report United Nations Refugee Agency</t>
  </si>
  <si>
    <t>http://www.unhcr.org</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</si>
  <si>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</si>
  <si>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</si>
  <si>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</si>
  <si>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</si>
  <si>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</si>
  <si>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</si>
  <si>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</si>
  <si>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</si>
  <si>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</si>
  <si>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http://www.fao.org/economic/ess/ess-fs/ess-fadata/en/</t>
  </si>
  <si>
    <t>Prevalence of undernourishment</t>
  </si>
  <si>
    <t xml:space="preserve">Domestic Food Price Volatility Index </t>
  </si>
  <si>
    <t>Capacity</t>
  </si>
  <si>
    <t>Government effectiveness</t>
  </si>
  <si>
    <t>Trasparency International</t>
  </si>
  <si>
    <t>DRR implementation</t>
  </si>
  <si>
    <t>Hyogo Framework for Action</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</si>
  <si>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</si>
  <si>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</si>
  <si>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</si>
  <si>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</si>
  <si>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</si>
  <si>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</si>
  <si>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</si>
  <si>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</si>
  <si>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</si>
  <si>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</si>
  <si>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</si>
  <si>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Road density (km of road per 100 sq. km of land area)</t>
  </si>
  <si>
    <t>Physicians density</t>
  </si>
  <si>
    <t>Common</t>
  </si>
  <si>
    <t>Total population</t>
  </si>
  <si>
    <t>Data Provider</t>
  </si>
  <si>
    <t>URL</t>
  </si>
  <si>
    <t>Health conditions</t>
  </si>
  <si>
    <t>Food Security - Food Access</t>
  </si>
  <si>
    <t>Physical exposure to tsunamis - average annual population exposed (inhabitants)</t>
  </si>
  <si>
    <t>Physical exposure to tsunamis - average annual population exposed (percentage of the total population)</t>
  </si>
  <si>
    <t>Physical exposure to flood - average annual population exposed (inhabitants)</t>
  </si>
  <si>
    <t>Physical exposure to flood - average annual population exposed (percentage of the total population)</t>
  </si>
  <si>
    <t>Physical exposure to Storm Surges (absolute)</t>
  </si>
  <si>
    <t>Physical exposure to storm surges of Saffir-Simpson category 1 - average annual population exposed (inhabitants)</t>
  </si>
  <si>
    <t>Physical exposure to Storm Surge (relative)</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</si>
  <si>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</si>
  <si>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</si>
  <si>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</si>
  <si>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</si>
  <si>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</si>
  <si>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</si>
  <si>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</si>
  <si>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</si>
  <si>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</si>
  <si>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</si>
  <si>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</si>
  <si>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</si>
  <si>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</si>
  <si>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</si>
  <si>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VU.VGR.OG.FS.MA.ADSA</t>
  </si>
  <si>
    <t>VU.VGR.OG.FS.MA.PU</t>
  </si>
  <si>
    <t>Prevalence of undernourishment (% of population)</t>
  </si>
  <si>
    <t>VU.VGR.OG.FS.FA.DFPLI</t>
  </si>
  <si>
    <t>VU.VGR.OG.FS.FA.DFPVI</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</si>
  <si>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</si>
  <si>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</si>
  <si>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</si>
  <si>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</si>
  <si>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</si>
  <si>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</si>
  <si>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</si>
  <si>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</si>
  <si>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</si>
  <si>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</si>
  <si>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</si>
  <si>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</si>
  <si>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</si>
  <si>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</si>
  <si>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</si>
  <si>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</si>
  <si>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</si>
  <si>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CC.INF.AHC.MEAS</t>
  </si>
  <si>
    <t>Measles Immunization Coverage</t>
  </si>
  <si>
    <t>Measles (MCV) immunization coverage among 1-year-olds (%)</t>
  </si>
  <si>
    <t>CC.INF.AHC.PHYS</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</si>
  <si>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</si>
  <si>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</si>
  <si>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</si>
  <si>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</si>
  <si>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</si>
  <si>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</si>
  <si>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</si>
  <si>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</si>
  <si>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</si>
  <si>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Tropical cyclone is one of the rapid on-set hazards considered in the natural hazard category. The SS 1 is considered as low intensity level.</t>
  </si>
  <si>
    <t>Tropical cyclone is one of the rapid on-set hazards considered in the natural hazard category. The SS 3 is considered as high intensity level.</t>
  </si>
  <si>
    <t>Drought is the only one slow on-set hazards considered in the natural hazard category.</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</si>
  <si>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</si>
  <si>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</si>
  <si>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</si>
  <si>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</si>
  <si>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</si>
  <si>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</si>
  <si>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</si>
  <si>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</si>
  <si>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</si>
  <si>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</si>
  <si>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</si>
  <si>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</si>
  <si>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</si>
  <si>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</si>
  <si>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</si>
  <si>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</si>
  <si>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</si>
  <si>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</si>
  <si>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</si>
  <si>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</si>
  <si>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</si>
  <si>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</si>
  <si>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</si>
  <si>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</si>
  <si>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</si>
  <si>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</si>
  <si>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</si>
  <si>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</si>
  <si>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</si>
  <si>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</si>
  <si>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This is the traditional FAO hunger indicator, adopted as official Millennium Development Goal indicator for Goal 1, Target 1.9.</t>
  </si>
  <si>
    <t>A measure of the monthly change in international prices of a basket of food commodities.</t>
  </si>
  <si>
    <t>Domestic Food Price Index refers to the economic aspect of the Food Access component.</t>
  </si>
  <si>
    <t>The indicator does not consider differences in shares of food expenditures over total expenditure across countries.</t>
  </si>
  <si>
    <t>The Domestic Food Price Volatility compares the variations of the Domestic Food Price Index across countries and time.</t>
  </si>
  <si>
    <t>Domestic Food Price Volatility refers to the price stability aspect of the Food Access component.</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</si>
  <si>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</si>
  <si>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</si>
  <si>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</si>
  <si>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</si>
  <si>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</si>
  <si>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</si>
  <si>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</si>
  <si>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</si>
  <si>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</si>
  <si>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</si>
  <si>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</si>
  <si>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</si>
  <si>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</si>
  <si>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</si>
  <si>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</si>
  <si>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</si>
  <si>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</si>
  <si>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</si>
  <si>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</si>
  <si>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</si>
  <si>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Per capita total expenditure on health (THE) expressed in Purchasing Power Parities (PPP) international dollar.</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</si>
  <si>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</si>
  <si>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</si>
  <si>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</si>
  <si>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</si>
  <si>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</si>
  <si>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</si>
  <si>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</si>
  <si>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</si>
  <si>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</si>
  <si>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</si>
  <si>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</si>
  <si>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</si>
  <si>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</si>
  <si>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</si>
  <si>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</si>
  <si>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</si>
  <si>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</si>
  <si>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</si>
  <si>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</si>
  <si>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</si>
  <si>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</si>
  <si>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</si>
  <si>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</si>
  <si>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</si>
  <si>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</si>
  <si>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</si>
  <si>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</si>
  <si>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</si>
  <si>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</si>
  <si>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</si>
  <si>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</si>
  <si>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</si>
  <si>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High income: nonOECD</t>
  </si>
  <si>
    <t>ROLAC</t>
  </si>
  <si>
    <t>Central America &amp; Caribbean</t>
  </si>
  <si>
    <t>Americas</t>
  </si>
  <si>
    <t>Caribbean</t>
  </si>
  <si>
    <t>Latin America</t>
  </si>
  <si>
    <t>South America</t>
  </si>
  <si>
    <t>Lower middle income</t>
  </si>
  <si>
    <t>ROCCA</t>
  </si>
  <si>
    <t>Western Asia</t>
  </si>
  <si>
    <t>East Asia &amp; Pacific</t>
  </si>
  <si>
    <t>High income: OECD</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</si>
  <si>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</si>
  <si>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</si>
  <si>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</si>
  <si>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</si>
  <si>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</si>
  <si>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</si>
  <si>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</si>
  <si>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</si>
  <si>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</si>
  <si>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</si>
  <si>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</si>
  <si>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</si>
  <si>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</si>
  <si>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</si>
  <si>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</si>
  <si>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</si>
  <si>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</si>
  <si>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</si>
  <si>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</si>
  <si>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</si>
  <si>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</si>
  <si>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</si>
  <si>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</si>
  <si>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</si>
  <si>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Regions</t>
  </si>
  <si>
    <t>USD Million</t>
  </si>
  <si>
    <t>http://data.worldbank.org/indicator/SP.POP.TOTL</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</si>
  <si>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</si>
  <si>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</si>
  <si>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</si>
  <si>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</si>
  <si>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</si>
  <si>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</si>
  <si>
    <t>Previous Releases:</t>
  </si>
  <si>
    <t>http://data.worldbank.org/indicator/SI.POV.GINI</t>
  </si>
  <si>
    <t>5 May 2014 v 1.4.1 - corrected data of Governament Effectiveness for Romania, Palestine and Timor-Lest</t>
  </si>
  <si>
    <t>12 May 2014 v 1.4.2 - corrected data of "Returned Refugees" for El Salvador, Guatemala, Honduras and Mexico.</t>
  </si>
  <si>
    <t>GDP per capita</t>
  </si>
  <si>
    <t>Gross domestic product based on purchasing-power-parity (PPP) per capita GDP (Current international dollar)</t>
  </si>
  <si>
    <t>Expressed in GDP in PPP dollars per person. Data are derived by dividing GDP in PPP dollars by total population. These data form the basis for the country weights used to generate the World Economic Outlook country group composites for the domestic economy.</t>
  </si>
  <si>
    <t>Due to a strong relationship of HDI and GDP per capita, missing values were imposed with the predicted value of HDI bades on the known GDP per capita for specific countries obtained from regression analysis executed on the rest of the set.</t>
  </si>
  <si>
    <t>Conflict Risk</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</si>
  <si>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</si>
  <si>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(a-z)</t>
  </si>
  <si>
    <t>(0-10)</t>
  </si>
  <si>
    <t>Public Aid per capita (US$)</t>
  </si>
  <si>
    <t>Total public Aid (M US$)</t>
  </si>
  <si>
    <t>Total Uprooted people (1,000 people)</t>
  </si>
  <si>
    <t>Total affected by Natural Disasters last 3 years (1,000 people)</t>
  </si>
  <si>
    <t>Annual empirical probability to have more than 30% of agriculture area affected by drought</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</si>
  <si>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</si>
  <si>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</si>
  <si>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</si>
  <si>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The Human Hazard component of InfoRM refers to risk of conflicts in the country.</t>
  </si>
  <si>
    <t>26 June 2014 v 2.0.0 - new Indicators for "Droughts" (Agricultural Stress Index ASI, FAO) and "Human Hazard" (Global Conflict Risk Scan GCRS, EEAS). New InfoRM Visual Identity.</t>
  </si>
  <si>
    <t>The indicator is based on the FAO Agriculture Stress Index (ASI) that highlights anomalous vegetation growth and potential drought in arable land. It is defined as the annual probability to have more than 30% of agriculture area affected by drought.</t>
  </si>
  <si>
    <t>Land area (sq. km)</t>
  </si>
  <si>
    <t>sq. Km</t>
  </si>
  <si>
    <t>LACK OF COPING CAPACITY</t>
  </si>
  <si>
    <t>16 September 2014 v 2.1.0 - use of regional values for the missing data in the "Food Security"</t>
  </si>
  <si>
    <t>GCRI Violent Conflict probability</t>
  </si>
  <si>
    <t>GCRI Violent Internal Conflict probability</t>
  </si>
  <si>
    <t>GCRI High Violent Internal Conflict probability</t>
  </si>
  <si>
    <t>GCRI Internal Conflict Score</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</si>
  <si>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</si>
  <si>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</si>
  <si>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</si>
  <si>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</si>
  <si>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</si>
  <si>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</si>
  <si>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</si>
  <si>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The Global Conflict Risk Index (GCRI) is an indicator that assess the states' risk for violent internal conflicts.</t>
  </si>
  <si>
    <t>Internal Conflict Probability</t>
  </si>
  <si>
    <t>The HIIK's annual publication Conflict Barometer describes the recent trends in global conflict developments, escalations, de-escalations, and settlements.</t>
  </si>
  <si>
    <t>Heidelberg Institute</t>
  </si>
  <si>
    <t>http://www.hiik.de/en/konfliktbarometer/index.html</t>
  </si>
  <si>
    <t>JRC</t>
  </si>
  <si>
    <t>HA.HUM.GCRI-VC</t>
  </si>
  <si>
    <t>HA.HUM.GCRI-HVC</t>
  </si>
  <si>
    <t>Agriculture Drought probability</t>
  </si>
  <si>
    <t>Total affected by Drought</t>
  </si>
  <si>
    <t>Frequency of Drought events</t>
  </si>
  <si>
    <t>Agriculture Droughts probability</t>
  </si>
  <si>
    <t>People affected by droughts</t>
  </si>
  <si>
    <t>People affected by droughts and Frequency of events</t>
  </si>
  <si>
    <t>Current National Power Conflict Intensity</t>
  </si>
  <si>
    <t>Current Subnational Conflict Intensity</t>
  </si>
  <si>
    <t>20 October 2014 v 3.0.1 - reviesed "Human Hazard" category and "Droughts" component.</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</si>
  <si>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</si>
  <si>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</si>
  <si>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</si>
  <si>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</si>
  <si>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</si>
  <si>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</si>
  <si>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</si>
  <si>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HA.NAT.DR.ASI</t>
  </si>
  <si>
    <t>HA.HUM.CON.SN</t>
  </si>
  <si>
    <t>Conflict Barometer - Subnational Conflicts</t>
  </si>
  <si>
    <t>HA.HUM.CON.NP</t>
  </si>
  <si>
    <t>Conflict Barometer - National Power Conflicts</t>
  </si>
  <si>
    <t>HA.NAT.DR-FRQ</t>
  </si>
  <si>
    <t>Frequency of droughts events</t>
  </si>
  <si>
    <t>The indicator shows the frequency of droughts events on the period from 1990 to 2013.</t>
  </si>
  <si>
    <t>Droughts probability and historical impact</t>
  </si>
  <si>
    <t>22 October 2014 v 3.0.2 - reviesed "Human Hazard" category.</t>
  </si>
  <si>
    <t>GCRI Highly Violent Conflict probability</t>
  </si>
  <si>
    <t>24 October 2014 v 3.0.3 - update of IDPs.</t>
  </si>
  <si>
    <t>Agriculture drought probability</t>
  </si>
  <si>
    <t>GCRI Highly Violent Internal Conflict probability</t>
  </si>
  <si>
    <t>Rank</t>
  </si>
  <si>
    <t>Bolivia</t>
  </si>
  <si>
    <t>Cabo Verde</t>
  </si>
  <si>
    <t>Korea DPR</t>
  </si>
  <si>
    <t>Congo DR</t>
  </si>
  <si>
    <t>Iran</t>
  </si>
  <si>
    <t>Lao PDR</t>
  </si>
  <si>
    <t>Korea Republic of</t>
  </si>
  <si>
    <t>Moldova Republic of</t>
  </si>
  <si>
    <t>Syria</t>
  </si>
  <si>
    <t>Tanzania</t>
  </si>
  <si>
    <t>United Kingdom</t>
  </si>
  <si>
    <t>Venezuela</t>
  </si>
  <si>
    <t>Projected Conflict Risk</t>
  </si>
  <si>
    <t>HAZARD &amp; EXPOSURE</t>
  </si>
  <si>
    <t>Current Highly Violent Conflict Intensity</t>
  </si>
  <si>
    <t>Current Highly Violent Conflict Intensity Score</t>
  </si>
  <si>
    <t>INFORM Human Hazard</t>
  </si>
  <si>
    <t>INFORM Natural Hazard</t>
  </si>
  <si>
    <t>INFORM RISK</t>
  </si>
  <si>
    <t>INFORM Vulnerable Groups</t>
  </si>
  <si>
    <t>INFORM Infrastructure</t>
  </si>
  <si>
    <t>INFORM Institutional</t>
  </si>
  <si>
    <t>INFORM Socio-Economic Vulnerability</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</si>
  <si>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</si>
  <si>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t>10 December 2014 v 3.1.3 - revised the MAX for the Food Price Volatility Index (change of methodology for the Indicator data).</t>
  </si>
  <si>
    <t>Number / Year</t>
  </si>
  <si>
    <t>per 100 people</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</si>
  <si>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</si>
  <si>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</si>
  <si>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20 April 2015 v 3.2.1 - use of GAR2015 probabilistic data for Natural Hazards (earthquake, cyclone's wind, flood, tsunami).</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</si>
  <si>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</si>
  <si>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</si>
  <si>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</si>
  <si>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</si>
  <si>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</si>
  <si>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</si>
  <si>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Road lenght</t>
  </si>
  <si>
    <t>km</t>
  </si>
  <si>
    <t>D. Guha-Sapir, R. Below, Ph. Hoyois - EM-DAT: International Disaster Database – www.emdat.be – Université Catholique de Louvain – Brussels – Belgium.</t>
  </si>
  <si>
    <t>Annual Expected Exposed People to Cyclone Surge</t>
  </si>
  <si>
    <t>Earthquake Extensive (absolute)</t>
  </si>
  <si>
    <t>Earthquake Extensive (relative)</t>
  </si>
  <si>
    <t>Earthquake Intensive (absolute)</t>
  </si>
  <si>
    <t>Earthquake Intensive (relative)</t>
  </si>
  <si>
    <t>http://risk.preventionweb.net/capraviewer/download.jsp</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</si>
  <si>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</si>
  <si>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</si>
  <si>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</si>
  <si>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</si>
  <si>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</si>
  <si>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</si>
  <si>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</si>
  <si>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</si>
  <si>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</si>
  <si>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</si>
  <si>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</si>
  <si>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</si>
  <si>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</si>
  <si>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</si>
  <si>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</si>
  <si>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</si>
  <si>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</si>
  <si>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</si>
  <si>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</si>
  <si>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Physicians Density</t>
  </si>
  <si>
    <t>2014-16</t>
  </si>
  <si>
    <t>GDP per capita PPP int USD (Estimated)</t>
  </si>
  <si>
    <t>Density of physicians (per 1,000 population)</t>
  </si>
  <si>
    <t>http://data.worldbank.org/indicator/SH.MED.PHYS.ZS</t>
  </si>
  <si>
    <t>Number of medical doctors (physicians), including generalist and specialist medical practitioners, per 1,000 population.</t>
  </si>
  <si>
    <t>per 1,000 people</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</si>
  <si>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</si>
  <si>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</si>
  <si>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</si>
  <si>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WHO/UNICEF Joint Monitoring Programme (JMP) for Water Supply and Sanitation</t>
  </si>
  <si>
    <t>INFORM 2015</t>
  </si>
  <si>
    <t>http://www.inform-index.org/</t>
  </si>
  <si>
    <t>Earthquake is one of the rapid on-set hazards considered in the natural hazard category. The MMI 6 is considered as low intensity level.</t>
  </si>
  <si>
    <t xml:space="preserve">The indicator is dependent on quality of population estimates and the seismic hazard map. </t>
  </si>
  <si>
    <t>GSHAP</t>
  </si>
  <si>
    <t>http://www.seismo.ethz.ch/static/GSHAP/</t>
  </si>
  <si>
    <t>The indicator is dependent on quality of population estimates and the seismic hazard map.</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</si>
  <si>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</si>
  <si>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</si>
  <si>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</si>
  <si>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</si>
  <si>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</si>
  <si>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Total Population</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</si>
  <si>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</si>
  <si>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</si>
  <si>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</si>
  <si>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</si>
  <si>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</si>
  <si>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</si>
  <si>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</si>
  <si>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</si>
  <si>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</si>
  <si>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</si>
  <si>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UNISDR Global Risk Assessment 2015: GVM and IAVCEI, UNEP, CIMNE and associates and INGENIAR, FEWS NET and CIMA Foundation. LandScan</t>
  </si>
  <si>
    <t>INFORM Id</t>
  </si>
  <si>
    <t>27 November 2015 v 0.2.5 - Version published.</t>
  </si>
  <si>
    <t>1 December 2015 v 0.2.6 - Corrected Cyclone Surge value for Chile.</t>
  </si>
  <si>
    <t>INFORM 2016</t>
  </si>
  <si>
    <t>The former Yugoslav Republic of Macedonia</t>
  </si>
  <si>
    <t>14 December 2015 v 0.2.7 - Corrected normalization parameters for Domestic Food Price Level Index (due to change in the data source).</t>
  </si>
  <si>
    <t>2007-15</t>
  </si>
  <si>
    <t>National Power Conflict Intensity (Highly Violent)</t>
  </si>
  <si>
    <t>Subnational Conflict Intensity (Highly Violent)</t>
  </si>
  <si>
    <t>31 March 2016 v 0.2.9 - update: Human Development Index, Multidimensional Poverty Index, Humanitarian Aid (FTS), U5 Under weight, Tuberculosis prevalence, Estimated number of people living with HIV - Adult (&gt;15) rate, People affected by Natural Disasters, Internally displaced persons (IDPs), Refugees by country of asylum, Returned Refugees, Governament Effectiveness, Corruption Perception Index, Adult liteacy rate.</t>
  </si>
  <si>
    <t>Total Population (GHS-POP)</t>
  </si>
  <si>
    <t>Year</t>
  </si>
  <si>
    <t>Health expenditure per capita, PPP (constant 2011 international $)</t>
  </si>
  <si>
    <t>costant 2011 int USD PPP</t>
  </si>
  <si>
    <t>http://mdgs.un.org/unsd/mdg/SeriesDetail.aspx?srid=663</t>
  </si>
  <si>
    <t>United Nations site for the MDG Indicators</t>
  </si>
  <si>
    <t/>
  </si>
  <si>
    <t>CIA Factbook</t>
  </si>
  <si>
    <t>OSM</t>
  </si>
  <si>
    <t>IDMC</t>
  </si>
  <si>
    <t>IOM</t>
  </si>
  <si>
    <t>2010/2011 M</t>
  </si>
  <si>
    <t>2008/2009 D</t>
  </si>
  <si>
    <t>2005 N</t>
  </si>
  <si>
    <t>2010 D</t>
  </si>
  <si>
    <t>2006 D</t>
  </si>
  <si>
    <t>2011 D</t>
  </si>
  <si>
    <t>2012 M</t>
  </si>
  <si>
    <t>2005 M</t>
  </si>
  <si>
    <t>2011 M</t>
  </si>
  <si>
    <t>2011/2012 D</t>
  </si>
  <si>
    <t>2010 M</t>
  </si>
  <si>
    <t>2008 D</t>
  </si>
  <si>
    <t>2011/2012 M</t>
  </si>
  <si>
    <t>2012 N</t>
  </si>
  <si>
    <t>2012 D/M</t>
  </si>
  <si>
    <t>2013/2014 D</t>
  </si>
  <si>
    <t>2006 M</t>
  </si>
  <si>
    <t>2013 D</t>
  </si>
  <si>
    <t>2013/2014 N</t>
  </si>
  <si>
    <t>2014 D</t>
  </si>
  <si>
    <t>2012 D</t>
  </si>
  <si>
    <t>2009 D</t>
  </si>
  <si>
    <t>2005/2006 D</t>
  </si>
  <si>
    <t>2010 N</t>
  </si>
  <si>
    <t>2007 N</t>
  </si>
  <si>
    <t>2012/2013 D</t>
  </si>
  <si>
    <t>2013 M</t>
  </si>
  <si>
    <t>2011 N</t>
  </si>
  <si>
    <t>2014 M</t>
  </si>
  <si>
    <t>2009 N</t>
  </si>
  <si>
    <t>2005/2006 M</t>
  </si>
  <si>
    <t>2009/2010 D</t>
  </si>
  <si>
    <t>2007 M</t>
  </si>
  <si>
    <t>% of Missing Indicators</t>
  </si>
  <si>
    <t>Number of Missing Indicators</t>
  </si>
  <si>
    <t>Countries in HVC</t>
  </si>
  <si>
    <t>Because data on the incidences and prevalence of diseases (morbidity data) frequently are unavailable, mortality rates are often used to identify vulnerable populations. 
Under-five mortality rate is an MDG indicator (MDG 4). 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</si>
  <si>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UN Inter-agency Group for Child Mortality Estimation (UNICEF, WHO, World Bank, UN DESA Population Division)</t>
  </si>
  <si>
    <t>www.childmortality.org</t>
  </si>
  <si>
    <t>World Health Organization, Global Database on Child Growth and Malnutrition.</t>
  </si>
  <si>
    <t>http://www.who.int/nutgrowthdb/en</t>
  </si>
  <si>
    <t>WHO</t>
  </si>
  <si>
    <t>Maternal Mortality Rate</t>
  </si>
  <si>
    <t>per 100,000 live births</t>
  </si>
  <si>
    <t>Maternal Mortality Ratio</t>
  </si>
  <si>
    <t>Ratio of maternal deaths per 100,000 live births</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</si>
  <si>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</si>
  <si>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</si>
  <si>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Measuring maternal mortality accurately is difficult except where comprehensive registration of deaths and of causes of death exists. Elsewhere, census, surveys or models have to be used to estimate levels of maternal mortality.</t>
  </si>
  <si>
    <t>The Maternal Mortality Estimation Group (composed of WHO, UNICEF, UNFPA, World Bank Group and the United Nations Population Division) prepares estimates and trends of this indicator.</t>
  </si>
  <si>
    <t>http://www.who.int/reproductivehealth/publications/monitoring/maternal-mortality-2015/en/</t>
  </si>
  <si>
    <t>EMRO, WHO</t>
  </si>
  <si>
    <t>WPRO, WHO</t>
  </si>
  <si>
    <t>Reference Year</t>
  </si>
  <si>
    <t>UNAIDS</t>
  </si>
  <si>
    <t>UNISDR</t>
  </si>
  <si>
    <t>Transparency International</t>
  </si>
  <si>
    <t>JRC, EC</t>
  </si>
  <si>
    <t>WHO/UNICEF</t>
  </si>
  <si>
    <t>UNHCR</t>
  </si>
  <si>
    <t>CRED</t>
  </si>
  <si>
    <t>UNHCR, UNWRA</t>
  </si>
  <si>
    <t>UNDP</t>
  </si>
  <si>
    <t>WHO, UNICEF, UNFPA, World Bank</t>
  </si>
  <si>
    <t>UNISDR, JRC</t>
  </si>
  <si>
    <t>HIIK</t>
  </si>
  <si>
    <t>OCHA</t>
  </si>
  <si>
    <t>OECD</t>
  </si>
  <si>
    <t>Indicator Date</t>
  </si>
  <si>
    <t>Indicator Source</t>
  </si>
  <si>
    <t>Indicator Data imputation</t>
  </si>
  <si>
    <t>Value from Ethiopia</t>
  </si>
  <si>
    <t>Value from Saudi Arabia</t>
  </si>
  <si>
    <t>Value from Rwanda</t>
  </si>
  <si>
    <t>Regional average (Southern Asia)</t>
  </si>
  <si>
    <t>Value from Barbados</t>
  </si>
  <si>
    <t>(0-50)</t>
  </si>
  <si>
    <t>(0-100%)</t>
  </si>
  <si>
    <t>(Yes/No)</t>
  </si>
  <si>
    <t>Value from Iraq</t>
  </si>
  <si>
    <t>Regional average (Northern Africa)</t>
  </si>
  <si>
    <t>Regional average (Eastern Africa)</t>
  </si>
  <si>
    <t>Value from Mauritius</t>
  </si>
  <si>
    <t>Value from Malaysia</t>
  </si>
  <si>
    <t>Regional average (Western Asia)</t>
  </si>
  <si>
    <t>Value from Saint Vincent and the Grenadines</t>
  </si>
  <si>
    <t>Regional average (Oceania)</t>
  </si>
  <si>
    <t>Value from Mauritania</t>
  </si>
  <si>
    <t>Value from CAR</t>
  </si>
  <si>
    <t>Value from Gabon</t>
  </si>
  <si>
    <t>x</t>
  </si>
  <si>
    <t>AVG YEAR</t>
  </si>
  <si>
    <t>SUM YEAR</t>
  </si>
  <si>
    <t>(1-191)</t>
  </si>
  <si>
    <t>NUMBER OF</t>
  </si>
  <si>
    <t>SUM MISSING</t>
  </si>
  <si>
    <t>% MISSING</t>
  </si>
  <si>
    <t>Recentness data (average years)</t>
  </si>
  <si>
    <t>STDEV</t>
  </si>
  <si>
    <t>ISO</t>
  </si>
  <si>
    <t>Countries in HVC - Factor</t>
  </si>
  <si>
    <t>Average of Missing and Recentness + factor for conflict</t>
  </si>
  <si>
    <t>MEDIAN</t>
  </si>
  <si>
    <t>Maternal Mortality ratio</t>
  </si>
  <si>
    <t>INFORM 2017</t>
  </si>
  <si>
    <t>2011-14</t>
  </si>
  <si>
    <t>2012-14</t>
  </si>
  <si>
    <t>http://data.worldbank.org/indicator/NY.GDP.PCAP.PP.CD</t>
  </si>
  <si>
    <t>GHSL Population Grid</t>
  </si>
  <si>
    <t>Global Human Settlement Layer Population Grid</t>
  </si>
  <si>
    <t>Joint Research Centre, European Commission</t>
  </si>
  <si>
    <t>http://ghslsys.jrc.ec.europa.eu/</t>
  </si>
  <si>
    <t>()</t>
  </si>
  <si>
    <t>(*) Reliability Index: 0 more reliable, 10 less reliable.</t>
  </si>
  <si>
    <t>31 August 2016 v 0.3.0 - Delivered to DG-ECHO. New indicator:  Maternal Mortality Ratio.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Total affected by Drought, Frequency of Drought events, Agriculture Drought probability, GCRI Violent Conflict probability, GCRI Highly Violent Conflict probability, Humanitarian Aid (FTS), Development Aid (ODA), Net ODA received (% of GNI), U5 Under weight, Physicians Density, Health expenditure per capita, Malaria death rate, Income Gini coefficient, People affected by Natural Disasters, Internally displaced persons (IDPs), Refugees by country of asylum, Returned Refugees, GDP per capita PPP int USD (Estimated), Total Population, Total Population (GHS-POP).</t>
  </si>
  <si>
    <t>RISK CLASS</t>
  </si>
  <si>
    <t>(Very Low-Very High)</t>
  </si>
  <si>
    <t>Physical exposure to earthquakes to Modified Mercalli Intensity higher than MMI 6 - average annual population exposed (inhabitants)</t>
  </si>
  <si>
    <t>The indicator is based on the estimated number of people exposed to earthquakes of Modified Mercalli Intensity higher than MMI 6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</si>
  <si>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6 - average annual population exposed (percentage of the total population)</t>
  </si>
  <si>
    <t>The indicator is based on the estimated number of people exposed to earthquakes of Modified Mercalli Intensity higher than MMI 6 per year. It results from the combination of the hazard zones and the total population living in the spatial unit. It thus indicates the percentage of expected average annual population potentially at risk.</t>
  </si>
  <si>
    <t>Physical exposure to earthquakes to Modified Mercalli Intensity higher than MMI 8 - average annual population exposed (inhabitants)</t>
  </si>
  <si>
    <t>The indicator is based on the estimated number of people exposed to earthquakes of Modified Mercalli Intensity higher than MMI 8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</si>
  <si>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8 - average annual population exposed (percentage of the total population)</t>
  </si>
  <si>
    <t>The indicator is based on the estimated number of people exposed to earthquakes of Modified Mercalli Intensity higher than MMI 8 per year. It results from the combination of the hazard zones and the total population living in the spatial unit. It thus indicates the percentage of expected average annual population potentially at risk.</t>
  </si>
  <si>
    <t>Physical exposure to storm surges of Saffir-Simpson category higher than 1 - average annual population exposed (percentage of the total population)</t>
  </si>
  <si>
    <t>Physical exposure to tropical cyclones winds of Saffir-Simpson category higher than 1 - average annual population exposed (inhabitants)</t>
  </si>
  <si>
    <t>Physical exposure to tropical cyclones winds of Saffir-Simpson category higher than 1 - average annual population exposed (percentage of the total population)</t>
  </si>
  <si>
    <t>Physical exposure to tropical cyclones winds of Saffir-Simpson category higher than 3 - average annual population exposed (inhabitants)</t>
  </si>
  <si>
    <t>Physical exposure to tropical cyclones winds of Saffir-Simpson category higher than 3 - average annual population exposed (percentage of the total population)</t>
  </si>
  <si>
    <t>The indicator is based on the estimated number of people exposed to tropical cyclones winds of Saffir-Simpson (SS) category higher than 1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</si>
  <si>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</si>
  <si>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higher than 3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</si>
  <si>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3 per year. It results from the combination of the hazard zones and the total population living in the spatial unit. It thus indicates the percentage of expected average annual population potentially at risk.</t>
  </si>
  <si>
    <t>2015-17</t>
  </si>
  <si>
    <t>2005-2015</t>
  </si>
  <si>
    <t>2008-15</t>
  </si>
  <si>
    <t>31 March 2017 v 0.3.2 - update: National Power Conflict Intensity (Highly Violent), Subnational Conflict Intensity (Highly Violent), GCRI Violent Conflict probability, GCRI Highly Violent Conflict probability, Human Development Index, Multidimensional Poverty Index, Humanitarian Aid (FTS), Development Aid (ODA), Tuberculosis prevalence, Physicians Density, One-year-olds fully immunized against measles, Gender Inequality Index, Income Gini coefficient, People affected by Natural Disasters, Internally displaced persons (IDPs), Refugees by country of asylum, Governament Effectiveness, Corruption Perception Index, Internet users, Mobile cellular subscriptions.</t>
  </si>
  <si>
    <t>2014 N</t>
  </si>
  <si>
    <t>2014/2015 D</t>
  </si>
  <si>
    <t>Lack of Reliability (*)</t>
  </si>
  <si>
    <t>Calculation table for the INFORM Lack of Reliability Index</t>
  </si>
  <si>
    <t>Lack of Reliability Index</t>
  </si>
  <si>
    <t>INDEX FOR RISK MANAGEMENT (INFORM 2018)</t>
  </si>
  <si>
    <t>INFORM 2018</t>
  </si>
  <si>
    <t>http://conflictrisk.jrc.ec.europa.eu/</t>
  </si>
  <si>
    <t>EM-DAT: The Emergency Events Database - Université catholique de Louvain (UCL) - CRED, D. Guha-Sapir - www.emdat.be, Brussels, Belgium.</t>
  </si>
  <si>
    <t>http://cpi.transparency.org/</t>
  </si>
  <si>
    <t>http://info.worldbank.org/governance/wgi/</t>
  </si>
  <si>
    <t>http://hdr.undp.org/en/composite/MPI</t>
  </si>
  <si>
    <t>http://hdr.undp.org/en/composite/HDI</t>
  </si>
  <si>
    <t>http://hdr.undp.org/en/composite/GII</t>
  </si>
  <si>
    <t>https://fts.unocha.org/; http://stats.oecd.org/Index.aspx?DataSetCode=TABLE2A</t>
  </si>
  <si>
    <t>International Telecommunication Union, redistributed by World Bank</t>
  </si>
  <si>
    <t>Citation</t>
  </si>
  <si>
    <t>International Telecommunication Union, World Telecommunication/ICT Development Report and database.</t>
  </si>
  <si>
    <t>Emergency Events Database (EM-DAT), Centre for Research on the Epidemiology of Disasters (CRED)</t>
  </si>
  <si>
    <t>https://washdata.org/</t>
  </si>
  <si>
    <t>CC.INF.AHC.MMR</t>
  </si>
  <si>
    <t>1984-2016</t>
  </si>
  <si>
    <t>Data access</t>
  </si>
  <si>
    <t>http://www.unhcr.org; https://data2.unhcr.org/en/situations</t>
  </si>
  <si>
    <t>Global Trends Report and Operational Portal, UNHCR</t>
  </si>
  <si>
    <t>IDMC  Global  Report  on  Internal  Displacement  2017 Conflict 
Dataset, 22 May 2017.</t>
  </si>
  <si>
    <t>IndicatorId</t>
  </si>
  <si>
    <t>2003-15</t>
  </si>
  <si>
    <t>http://www.fao.org/giews/earthobservation/</t>
  </si>
  <si>
    <t>INFORM 2018 (a-z)</t>
  </si>
  <si>
    <t>2015</t>
  </si>
  <si>
    <t>31/12/2016</t>
  </si>
  <si>
    <t>30/06/2017</t>
  </si>
  <si>
    <t>(release: 1 September 2017 v 0.3.3)</t>
  </si>
  <si>
    <t>The Global Seismic Hazard Assessment Program (GSHAP) was launched in 1992 by the International Lithosphere Program (ILP) with the support of the International Council of Scientific Unions (ICSU), and endorsed as a demonstration program in the framework of the United Nations International Decade for Natural Disaster Reduction (UN/IDNDR).</t>
  </si>
  <si>
    <t>European Commission, Joint Research Centre (JRC); Columbia University, Center for International Earth Science Information Network - CIESIN (2015):  GHS population grid, derived from GPW4, multitemporal (1975, 1990, 2000, 2015). European Commission, Joint Research Centre (JRC) [Dataset] PID: http://data.europa.eu/89h/jrc-ghsl-ghs_pop_gpw4_globe_r2015a</t>
  </si>
  <si>
    <t>WHO, UNICEF, UNFPA, World Bank Group and the United Nations Population Division</t>
  </si>
  <si>
    <t>31 August 2017 v 0.3.3 - Update: Total affected by Drought, Frequency of Drought events, Agriculture Drought probability, GCRI Violent Conflict probability, GCRI Highly Violent Conflict probability, Humanitarian Aid (FTS), Development Aid (ODA), Net ODA received (% of GNI), U5 Under weight, One-year-olds fully immunized against measles, Estimated number of people living with HIV - Adult (&gt;15) rate, People affected by Natural Disasters, Internally displaced persons (IDPs), Refugees by country of asylum, Returned Refugees, Access to electricity, Adult literacy rate, GDP per capita PPP int USD (Estimated), Total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</si>
</sst>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1" formatCode="_-* #,##0_-;\-* #,##0_-;_-* &quot;-&quot;_-;_-@_-"/>
    <numFmt numFmtId="43" formatCode="_-* #,##0.00_-;\-* #,##0.00_-;_-* &quot;-&quot;??_-;_-@_-"/>
    <numFmt numFmtId="164" formatCode="0.0"/>
    <numFmt numFmtId="165" formatCode="0.000%"/>
    <numFmt numFmtId="166" formatCode="_-* #,##0.0_-;\-* #,##0.0_-;_-* &quot;-&quot;??_-;_-@_-"/>
    <numFmt numFmtId="167" formatCode="0.0%"/>
    <numFmt numFmtId="168" formatCode="_(* #,##0.00_);_(* \(#,##0.00\);_(* &quot;-&quot;??_);_(@_)"/>
    <numFmt numFmtId="169" formatCode="_-* #,##0.00_-;_-* #,##0.00\-;_-* &quot;-&quot;??_-;_-@_-"/>
    <numFmt numFmtId="170" formatCode="&quot;$&quot;#,##0\ ;\(&quot;$&quot;#,##0\)"/>
    <numFmt numFmtId="171" formatCode="_-* #,##0\ _F_B_-;\-* #,##0\ _F_B_-;_-* &quot;-&quot;\ _F_B_-;_-@_-"/>
    <numFmt numFmtId="172" formatCode="_-* #,##0.00\ _F_B_-;\-* #,##0.00\ _F_B_-;_-* &quot;-&quot;??\ _F_B_-;_-@_-"/>
    <numFmt numFmtId="173" formatCode="_(&quot;€&quot;* #,##0.00_);_(&quot;€&quot;* \(#,##0.00\);_(&quot;€&quot;* &quot;-&quot;??_);_(@_)"/>
    <numFmt numFmtId="174" formatCode="_-&quot;$&quot;* #,##0_-;\-&quot;$&quot;* #,##0_-;_-&quot;$&quot;* &quot;-&quot;_-;_-@_-"/>
    <numFmt numFmtId="175" formatCode="_-&quot;$&quot;* #,##0.00_-;\-&quot;$&quot;* #,##0.00_-;_-&quot;$&quot;* &quot;-&quot;??_-;_-@_-"/>
    <numFmt numFmtId="176" formatCode="##0.0"/>
    <numFmt numFmtId="177" formatCode="##0.0\ \|"/>
    <numFmt numFmtId="178" formatCode="_-* #,##0\ &quot;FB&quot;_-;\-* #,##0\ &quot;FB&quot;_-;_-* &quot;-&quot;\ &quot;FB&quot;_-;_-@_-"/>
    <numFmt numFmtId="179" formatCode="_-* #,##0.00\ &quot;FB&quot;_-;\-* #,##0.00\ &quot;FB&quot;_-;_-* &quot;-&quot;??\ &quot;FB&quot;_-;_-@_-"/>
    <numFmt numFmtId="180" formatCode="#,##0.0"/>
  </numFmts>
  <fonts count="1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0"/>
      <color theme="0" tint="-0.499984740745262"/>
      <name val="Calibri"/>
      <family val="2"/>
      <scheme val="minor"/>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i/>
      <sz val="9"/>
      <color rgb="FF323232"/>
      <name val="Arial"/>
      <family val="2"/>
    </font>
    <font>
      <i/>
      <u/>
      <sz val="10"/>
      <color rgb="FF323232"/>
      <name val="Arial"/>
      <family val="2"/>
    </font>
    <font>
      <b/>
      <sz val="18"/>
      <color theme="0"/>
      <name val="Arial"/>
      <family val="2"/>
    </font>
    <font>
      <sz val="11"/>
      <color theme="1"/>
      <name val="Arial"/>
      <family val="2"/>
    </font>
    <font>
      <u/>
      <sz val="11"/>
      <color theme="10"/>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b/>
      <sz val="13"/>
      <name val="Calibri"/>
      <family val="2"/>
      <scheme val="minor"/>
    </font>
    <font>
      <b/>
      <i/>
      <sz val="9"/>
      <color rgb="FF323232"/>
      <name val="Arial"/>
      <family val="2"/>
    </font>
    <font>
      <b/>
      <sz val="13"/>
      <color rgb="FF996600"/>
      <name val="Calibri"/>
      <family val="2"/>
      <scheme val="minor"/>
    </font>
  </fonts>
  <fills count="7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n">
        <color theme="0"/>
      </left>
      <right/>
      <top/>
      <bottom style="thin">
        <color theme="0"/>
      </bottom>
      <diagonal/>
    </border>
    <border>
      <left style="thin">
        <color theme="0"/>
      </left>
      <right/>
      <top style="thin">
        <color theme="0"/>
      </top>
      <bottom style="thin">
        <color theme="0"/>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right/>
      <top style="thin">
        <color indexed="64"/>
      </top>
      <bottom/>
      <diagonal/>
    </border>
    <border>
      <left style="thick">
        <color indexed="9"/>
      </left>
      <right style="thin">
        <color indexed="9"/>
      </right>
      <top style="thin">
        <color indexed="9"/>
      </top>
      <bottom style="thin">
        <color indexed="9"/>
      </bottom>
      <diagonal/>
    </border>
    <border>
      <left style="medium">
        <color indexed="64"/>
      </left>
      <right style="medium">
        <color indexed="64"/>
      </right>
      <top style="medium">
        <color indexed="64"/>
      </top>
      <bottom style="medium">
        <color indexed="64"/>
      </bottom>
      <diagonal/>
    </border>
    <border>
      <left style="thin">
        <color indexed="9"/>
      </left>
      <right/>
      <top style="thin">
        <color indexed="9"/>
      </top>
      <bottom style="thin">
        <color indexed="9"/>
      </bottom>
      <diagonal/>
    </border>
    <border>
      <left/>
      <right/>
      <top style="medium">
        <color theme="0"/>
      </top>
      <bottom style="medium">
        <color theme="0"/>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43"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8" fillId="0" borderId="0"/>
    <xf numFmtId="168"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3" applyNumberFormat="0" applyAlignment="0" applyProtection="0"/>
    <xf numFmtId="0" fontId="32" fillId="57" borderId="24"/>
    <xf numFmtId="0" fontId="33" fillId="58" borderId="25">
      <alignment horizontal="right" vertical="top" wrapText="1"/>
    </xf>
    <xf numFmtId="0" fontId="34" fillId="46" borderId="23" applyNumberFormat="0" applyAlignment="0" applyProtection="0"/>
    <xf numFmtId="0" fontId="32" fillId="0" borderId="22"/>
    <xf numFmtId="0" fontId="35" fillId="0" borderId="26" applyNumberFormat="0" applyFill="0" applyAlignment="0" applyProtection="0"/>
    <xf numFmtId="0" fontId="36" fillId="59" borderId="27" applyNumberFormat="0" applyAlignment="0" applyProtection="0"/>
    <xf numFmtId="0" fontId="37" fillId="59" borderId="27"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69" fontId="28" fillId="0" borderId="0" applyFont="0" applyFill="0" applyBorder="0" applyAlignment="0" applyProtection="0"/>
    <xf numFmtId="168" fontId="18" fillId="0" borderId="0" applyFont="0" applyFill="0" applyBorder="0" applyAlignment="0" applyProtection="0"/>
    <xf numFmtId="168" fontId="20" fillId="0" borderId="0" applyFont="0" applyFill="0" applyBorder="0" applyAlignment="0" applyProtection="0"/>
    <xf numFmtId="3" fontId="18" fillId="0" borderId="0" applyFont="0" applyFill="0" applyBorder="0" applyAlignment="0" applyProtection="0"/>
    <xf numFmtId="0" fontId="37" fillId="59" borderId="27" applyNumberFormat="0" applyAlignment="0" applyProtection="0"/>
    <xf numFmtId="170" fontId="18" fillId="0" borderId="0" applyFont="0" applyFill="0" applyBorder="0" applyAlignment="0" applyProtection="0"/>
    <xf numFmtId="0" fontId="41" fillId="51" borderId="24" applyBorder="0">
      <protection locked="0"/>
    </xf>
    <xf numFmtId="0" fontId="18" fillId="0" borderId="0" applyFont="0" applyFill="0" applyBorder="0" applyAlignment="0" applyProtection="0"/>
    <xf numFmtId="171" fontId="18" fillId="0" borderId="0" applyFont="0" applyFill="0" applyBorder="0" applyAlignment="0" applyProtection="0"/>
    <xf numFmtId="172" fontId="18" fillId="0" borderId="0" applyFont="0" applyFill="0" applyBorder="0" applyAlignment="0" applyProtection="0"/>
    <xf numFmtId="0" fontId="42" fillId="51" borderId="24">
      <protection locked="0"/>
    </xf>
    <xf numFmtId="0" fontId="18" fillId="51" borderId="22"/>
    <xf numFmtId="0" fontId="18" fillId="50" borderId="0"/>
    <xf numFmtId="173"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2">
      <alignment horizontal="left"/>
    </xf>
    <xf numFmtId="0" fontId="27" fillId="50" borderId="0">
      <alignment horizontal="left"/>
    </xf>
    <xf numFmtId="0" fontId="45" fillId="0" borderId="26"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3" applyNumberFormat="0" applyAlignment="0" applyProtection="0"/>
    <xf numFmtId="0" fontId="48" fillId="53" borderId="23" applyNumberFormat="0" applyAlignment="0" applyProtection="0"/>
    <xf numFmtId="0" fontId="49" fillId="60" borderId="0">
      <alignment horizontal="center"/>
    </xf>
    <xf numFmtId="0" fontId="18" fillId="50" borderId="22">
      <alignment horizontal="centerContinuous" wrapText="1"/>
    </xf>
    <xf numFmtId="0" fontId="50" fillId="62" borderId="0">
      <alignment horizontal="center" wrapText="1"/>
    </xf>
    <xf numFmtId="169" fontId="28" fillId="0" borderId="0" applyFont="0" applyFill="0" applyBorder="0" applyAlignment="0" applyProtection="0"/>
    <xf numFmtId="0" fontId="51" fillId="0" borderId="11" applyNumberFormat="0" applyFill="0" applyAlignment="0" applyProtection="0"/>
    <xf numFmtId="0" fontId="52" fillId="0" borderId="28"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9">
      <alignment wrapText="1"/>
    </xf>
    <xf numFmtId="0" fontId="32" fillId="50" borderId="15"/>
    <xf numFmtId="0" fontId="32" fillId="50" borderId="30"/>
    <xf numFmtId="0" fontId="32" fillId="50" borderId="31">
      <alignment horizontal="center" wrapText="1"/>
    </xf>
    <xf numFmtId="0" fontId="45" fillId="0" borderId="26" applyNumberFormat="0" applyFill="0" applyAlignment="0" applyProtection="0"/>
    <xf numFmtId="0"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2" applyNumberFormat="0" applyFont="0" applyAlignment="0" applyProtection="0"/>
    <xf numFmtId="0" fontId="20" fillId="64" borderId="32" applyNumberFormat="0" applyFont="0" applyAlignment="0" applyProtection="0"/>
    <xf numFmtId="0" fontId="28" fillId="64" borderId="32"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32" fillId="50" borderId="22"/>
    <xf numFmtId="0" fontId="39" fillId="50" borderId="0">
      <alignment horizontal="right"/>
    </xf>
    <xf numFmtId="0" fontId="57" fillId="62" borderId="0">
      <alignment horizontal="center"/>
    </xf>
    <xf numFmtId="0" fontId="58" fillId="61" borderId="22">
      <alignment horizontal="left" vertical="top" wrapText="1"/>
    </xf>
    <xf numFmtId="0" fontId="59" fillId="61" borderId="33">
      <alignment horizontal="left" vertical="top" wrapText="1"/>
    </xf>
    <xf numFmtId="0" fontId="58" fillId="61" borderId="34">
      <alignment horizontal="left" vertical="top" wrapText="1"/>
    </xf>
    <xf numFmtId="0" fontId="58" fillId="61" borderId="33">
      <alignment horizontal="left" vertical="top"/>
    </xf>
    <xf numFmtId="0" fontId="18" fillId="65" borderId="0" applyNumberFormat="0" applyFont="0" applyBorder="0" applyProtection="0">
      <alignment horizontal="left" vertical="center"/>
    </xf>
    <xf numFmtId="0" fontId="18" fillId="0" borderId="35" applyNumberFormat="0" applyFill="0" applyProtection="0">
      <alignment horizontal="left" vertical="center" wrapText="1" indent="1"/>
    </xf>
    <xf numFmtId="176" fontId="18" fillId="0" borderId="35"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6" fontId="18" fillId="0" borderId="0" applyFill="0" applyBorder="0" applyProtection="0">
      <alignment horizontal="right" vertical="center" wrapText="1"/>
    </xf>
    <xf numFmtId="177" fontId="18" fillId="0" borderId="0" applyFill="0" applyBorder="0" applyProtection="0">
      <alignment horizontal="right" vertical="center" wrapText="1"/>
    </xf>
    <xf numFmtId="0" fontId="18" fillId="0" borderId="36" applyNumberFormat="0" applyFill="0" applyProtection="0">
      <alignment horizontal="left" vertical="center" wrapText="1"/>
    </xf>
    <xf numFmtId="0" fontId="18" fillId="0" borderId="36" applyNumberFormat="0" applyFill="0" applyProtection="0">
      <alignment horizontal="left" vertical="center" wrapText="1" indent="1"/>
    </xf>
    <xf numFmtId="176" fontId="18" fillId="0" borderId="36"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7" applyNumberFormat="0" applyFont="0" applyFill="0" applyProtection="0">
      <alignment horizontal="center" vertical="center" wrapText="1"/>
    </xf>
    <xf numFmtId="0" fontId="60" fillId="0" borderId="37" applyNumberFormat="0" applyFill="0" applyProtection="0">
      <alignment horizontal="center" vertical="center" wrapText="1"/>
    </xf>
    <xf numFmtId="0" fontId="60" fillId="0" borderId="37" applyNumberFormat="0" applyFill="0" applyProtection="0">
      <alignment horizontal="center" vertical="center" wrapText="1"/>
    </xf>
    <xf numFmtId="0" fontId="18" fillId="0" borderId="35" applyNumberFormat="0" applyFill="0" applyProtection="0">
      <alignment horizontal="left" vertical="center" wrapText="1"/>
    </xf>
    <xf numFmtId="0" fontId="28" fillId="0" borderId="0"/>
    <xf numFmtId="0" fontId="62" fillId="0" borderId="0"/>
    <xf numFmtId="0" fontId="18" fillId="0" borderId="0"/>
    <xf numFmtId="0" fontId="18" fillId="0" borderId="0">
      <alignment horizontal="left" wrapText="1"/>
    </xf>
    <xf numFmtId="0" fontId="18" fillId="0" borderId="0">
      <alignment vertical="top"/>
    </xf>
    <xf numFmtId="0" fontId="63" fillId="0" borderId="38"/>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8"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9"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4" fillId="0" borderId="0" applyNumberFormat="0" applyFill="0" applyBorder="0" applyAlignment="0" applyProtection="0"/>
    <xf numFmtId="164" fontId="27" fillId="49" borderId="49">
      <alignment horizontal="center" vertical="center"/>
    </xf>
  </cellStyleXfs>
  <cellXfs count="200">
    <xf numFmtId="0" fontId="0" fillId="0" borderId="0" xfId="0"/>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0" fontId="0" fillId="0" borderId="0" xfId="0"/>
    <xf numFmtId="0" fontId="0" fillId="48" borderId="0" xfId="0" applyFill="1" applyBorder="1" applyAlignment="1">
      <alignment wrapText="1"/>
    </xf>
    <xf numFmtId="0" fontId="17" fillId="48" borderId="0" xfId="0" applyFont="1" applyFill="1" applyBorder="1" applyAlignment="1">
      <alignment horizontal="right" wrapText="1"/>
    </xf>
    <xf numFmtId="0" fontId="13" fillId="48" borderId="0" xfId="20" applyFont="1" applyFill="1" applyBorder="1"/>
    <xf numFmtId="0" fontId="19" fillId="48" borderId="0" xfId="18" applyFont="1" applyFill="1" applyBorder="1"/>
    <xf numFmtId="0" fontId="1" fillId="48" borderId="0" xfId="19" applyFill="1" applyBorder="1"/>
    <xf numFmtId="0" fontId="82"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164" fontId="0" fillId="48" borderId="0" xfId="0" applyNumberFormat="1" applyFill="1"/>
    <xf numFmtId="0" fontId="0" fillId="48" borderId="0" xfId="0" applyFill="1" applyAlignment="1">
      <alignment horizontal="center" textRotation="90" wrapText="1"/>
    </xf>
    <xf numFmtId="0" fontId="81" fillId="48" borderId="0" xfId="0" applyFont="1" applyFill="1" applyBorder="1" applyAlignment="1">
      <alignment horizontal="left" wrapText="1"/>
    </xf>
    <xf numFmtId="0" fontId="26" fillId="48" borderId="0" xfId="0" applyFont="1" applyFill="1"/>
    <xf numFmtId="0" fontId="83" fillId="48" borderId="0" xfId="0" applyFont="1" applyFill="1"/>
    <xf numFmtId="0" fontId="85" fillId="48" borderId="0" xfId="0" applyFont="1" applyFill="1"/>
    <xf numFmtId="0" fontId="0" fillId="0" borderId="0" xfId="71" applyFont="1" applyFill="1"/>
    <xf numFmtId="0" fontId="94" fillId="47" borderId="0" xfId="0" applyFont="1" applyFill="1" applyBorder="1" applyAlignment="1">
      <alignment horizontal="left" wrapText="1" indent="16"/>
    </xf>
    <xf numFmtId="0" fontId="95" fillId="47" borderId="0" xfId="0" applyFont="1" applyFill="1" applyBorder="1" applyAlignment="1">
      <alignment horizontal="right" wrapText="1"/>
    </xf>
    <xf numFmtId="0" fontId="100"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101" fillId="0" borderId="0" xfId="0" applyFont="1"/>
    <xf numFmtId="0" fontId="102" fillId="0" borderId="0" xfId="286" applyFont="1" applyAlignment="1" applyProtection="1"/>
    <xf numFmtId="0" fontId="102" fillId="0" borderId="0" xfId="286" quotePrefix="1" applyFont="1" applyAlignment="1" applyProtection="1"/>
    <xf numFmtId="0" fontId="94" fillId="47" borderId="30" xfId="0" applyFont="1" applyFill="1" applyBorder="1" applyAlignment="1">
      <alignment vertical="center" wrapText="1"/>
    </xf>
    <xf numFmtId="0" fontId="104" fillId="48" borderId="21" xfId="3" applyFont="1" applyFill="1" applyBorder="1" applyAlignment="1">
      <alignment horizontal="center" textRotation="90" wrapText="1"/>
    </xf>
    <xf numFmtId="0" fontId="105" fillId="48" borderId="21" xfId="3" applyFont="1" applyFill="1" applyBorder="1" applyAlignment="1">
      <alignment horizontal="center" textRotation="90" wrapText="1"/>
    </xf>
    <xf numFmtId="0" fontId="106" fillId="48" borderId="44" xfId="2" applyFont="1" applyFill="1" applyBorder="1" applyAlignment="1">
      <alignment horizontal="center" textRotation="90" wrapText="1"/>
    </xf>
    <xf numFmtId="0" fontId="107" fillId="48" borderId="21" xfId="4" applyFont="1" applyFill="1" applyBorder="1" applyAlignment="1">
      <alignment horizontal="center" textRotation="90" wrapText="1"/>
    </xf>
    <xf numFmtId="0" fontId="108" fillId="48" borderId="21" xfId="3" applyFont="1" applyFill="1" applyBorder="1" applyAlignment="1">
      <alignment horizontal="center" textRotation="90" wrapText="1"/>
    </xf>
    <xf numFmtId="0" fontId="109" fillId="48" borderId="21" xfId="4" applyFont="1" applyFill="1" applyBorder="1" applyAlignment="1">
      <alignment horizontal="center" textRotation="90" wrapText="1"/>
    </xf>
    <xf numFmtId="0" fontId="107" fillId="48" borderId="21" xfId="3" applyFont="1" applyFill="1" applyBorder="1" applyAlignment="1">
      <alignment horizontal="center" textRotation="90" wrapText="1"/>
    </xf>
    <xf numFmtId="0" fontId="110" fillId="48" borderId="21" xfId="2" applyFont="1" applyFill="1" applyBorder="1" applyAlignment="1">
      <alignment horizontal="center" textRotation="90" wrapText="1"/>
    </xf>
    <xf numFmtId="0" fontId="91" fillId="48" borderId="21" xfId="4" applyFont="1" applyFill="1" applyBorder="1" applyAlignment="1">
      <alignment horizontal="center" textRotation="90" wrapText="1"/>
    </xf>
    <xf numFmtId="0" fontId="111" fillId="48" borderId="21" xfId="3" applyFont="1" applyFill="1" applyBorder="1" applyAlignment="1">
      <alignment horizontal="center" textRotation="90" wrapText="1"/>
    </xf>
    <xf numFmtId="0" fontId="112" fillId="48" borderId="21" xfId="2" applyFont="1" applyFill="1" applyBorder="1" applyAlignment="1">
      <alignment horizontal="center" textRotation="90" wrapText="1"/>
    </xf>
    <xf numFmtId="0" fontId="113" fillId="48" borderId="21" xfId="2" applyFont="1" applyFill="1" applyBorder="1" applyAlignment="1">
      <alignment horizontal="center" textRotation="90" wrapText="1"/>
    </xf>
    <xf numFmtId="164" fontId="27" fillId="49" borderId="19" xfId="0" applyNumberFormat="1" applyFont="1" applyFill="1" applyBorder="1" applyAlignment="1">
      <alignment horizontal="center" vertical="center"/>
    </xf>
    <xf numFmtId="164" fontId="27" fillId="49" borderId="45" xfId="0" applyNumberFormat="1" applyFont="1" applyFill="1" applyBorder="1" applyAlignment="1">
      <alignment horizontal="center" vertical="center"/>
    </xf>
    <xf numFmtId="0" fontId="103" fillId="48" borderId="20" xfId="3" applyFont="1" applyFill="1" applyBorder="1"/>
    <xf numFmtId="0" fontId="103" fillId="48" borderId="47" xfId="0" applyFont="1" applyFill="1" applyBorder="1"/>
    <xf numFmtId="0" fontId="103" fillId="48" borderId="48" xfId="0" applyFont="1" applyFill="1" applyBorder="1"/>
    <xf numFmtId="0" fontId="116" fillId="48" borderId="0" xfId="3" applyFont="1" applyFill="1" applyBorder="1"/>
    <xf numFmtId="0" fontId="116" fillId="48" borderId="0" xfId="3" applyFont="1" applyFill="1" applyBorder="1" applyAlignment="1"/>
    <xf numFmtId="0" fontId="94" fillId="47" borderId="0" xfId="0" applyFont="1" applyFill="1" applyBorder="1" applyAlignment="1">
      <alignment horizontal="center" wrapText="1"/>
    </xf>
    <xf numFmtId="0" fontId="87" fillId="48" borderId="0" xfId="0" applyFont="1" applyFill="1" applyAlignment="1">
      <alignment horizontal="center"/>
    </xf>
    <xf numFmtId="0" fontId="87" fillId="11" borderId="40" xfId="19" applyFont="1" applyBorder="1" applyAlignment="1">
      <alignment horizontal="center" textRotation="90" wrapText="1"/>
    </xf>
    <xf numFmtId="0" fontId="87" fillId="11" borderId="41" xfId="19" applyFont="1" applyBorder="1" applyAlignment="1">
      <alignment horizontal="center" textRotation="90" wrapText="1"/>
    </xf>
    <xf numFmtId="0" fontId="87" fillId="10" borderId="40" xfId="18" applyFont="1" applyBorder="1" applyAlignment="1">
      <alignment horizontal="center" textRotation="90" wrapText="1"/>
    </xf>
    <xf numFmtId="0" fontId="87" fillId="10" borderId="41" xfId="18" applyFont="1" applyBorder="1" applyAlignment="1">
      <alignment horizontal="center" textRotation="90" wrapText="1"/>
    </xf>
    <xf numFmtId="0" fontId="115" fillId="12" borderId="41" xfId="20" applyFont="1" applyBorder="1" applyAlignment="1">
      <alignment horizontal="center" textRotation="90" wrapText="1"/>
    </xf>
    <xf numFmtId="0" fontId="115" fillId="9" borderId="41" xfId="17" applyFont="1" applyBorder="1" applyAlignment="1">
      <alignment horizontal="center" textRotation="90" wrapText="1"/>
    </xf>
    <xf numFmtId="0" fontId="87" fillId="48" borderId="0" xfId="0" applyFont="1" applyFill="1" applyBorder="1" applyAlignment="1">
      <alignment horizontal="center" vertical="center"/>
    </xf>
    <xf numFmtId="164" fontId="87" fillId="11" borderId="10" xfId="19" applyNumberFormat="1" applyFont="1" applyBorder="1" applyAlignment="1">
      <alignment horizontal="center" vertical="center"/>
    </xf>
    <xf numFmtId="10" fontId="87" fillId="10" borderId="14" xfId="18" applyNumberFormat="1" applyFont="1" applyBorder="1" applyAlignment="1">
      <alignment horizontal="center" vertical="center"/>
    </xf>
    <xf numFmtId="164" fontId="114" fillId="12" borderId="0" xfId="20" applyNumberFormat="1" applyFont="1" applyBorder="1" applyAlignment="1">
      <alignment horizontal="center" vertical="center"/>
    </xf>
    <xf numFmtId="164" fontId="115" fillId="9" borderId="10" xfId="17" applyNumberFormat="1" applyFont="1" applyBorder="1" applyAlignment="1">
      <alignment horizontal="center"/>
    </xf>
    <xf numFmtId="0" fontId="87" fillId="48" borderId="0" xfId="0" applyFont="1" applyFill="1" applyAlignment="1">
      <alignment horizontal="center" vertical="center"/>
    </xf>
    <xf numFmtId="0" fontId="90" fillId="47" borderId="0" xfId="34" applyFont="1" applyFill="1" applyBorder="1" applyAlignment="1">
      <alignment horizontal="center" vertical="center"/>
    </xf>
    <xf numFmtId="0" fontId="90" fillId="47" borderId="0" xfId="34" applyFont="1" applyFill="1" applyBorder="1" applyAlignment="1">
      <alignment horizontal="center" vertical="center" wrapText="1"/>
    </xf>
    <xf numFmtId="166" fontId="90" fillId="47" borderId="0" xfId="74" applyNumberFormat="1" applyFont="1" applyFill="1" applyBorder="1" applyAlignment="1">
      <alignment horizontal="center" vertical="center" wrapText="1"/>
    </xf>
    <xf numFmtId="0" fontId="90" fillId="47" borderId="0" xfId="34" applyFont="1" applyFill="1" applyBorder="1" applyAlignment="1">
      <alignment horizontal="center" vertical="center" textRotation="90" wrapText="1"/>
    </xf>
    <xf numFmtId="10" fontId="90" fillId="47" borderId="0" xfId="73" applyNumberFormat="1" applyFont="1" applyFill="1" applyBorder="1" applyAlignment="1">
      <alignment horizontal="center" vertical="center" wrapText="1"/>
    </xf>
    <xf numFmtId="9" fontId="90" fillId="47" borderId="0" xfId="73" applyFont="1" applyFill="1" applyBorder="1" applyAlignment="1">
      <alignment horizontal="center" vertical="center" wrapText="1"/>
    </xf>
    <xf numFmtId="2" fontId="90" fillId="47" borderId="0" xfId="73" applyNumberFormat="1" applyFont="1" applyFill="1" applyBorder="1" applyAlignment="1">
      <alignment horizontal="center" vertical="center" wrapText="1"/>
    </xf>
    <xf numFmtId="0" fontId="87" fillId="27" borderId="41" xfId="35" applyFont="1" applyBorder="1" applyAlignment="1">
      <alignment horizontal="center" textRotation="90" wrapText="1"/>
    </xf>
    <xf numFmtId="0" fontId="114" fillId="28" borderId="40" xfId="36" applyFont="1" applyBorder="1" applyAlignment="1">
      <alignment horizontal="center" textRotation="90" wrapText="1"/>
    </xf>
    <xf numFmtId="0" fontId="87" fillId="26" borderId="41" xfId="34" applyFont="1" applyBorder="1" applyAlignment="1">
      <alignment horizontal="center" textRotation="90" wrapText="1"/>
    </xf>
    <xf numFmtId="0" fontId="114" fillId="25" borderId="40" xfId="33" applyFont="1" applyBorder="1" applyAlignment="1">
      <alignment horizontal="center" textRotation="90" wrapText="1"/>
    </xf>
    <xf numFmtId="0" fontId="114" fillId="25" borderId="42" xfId="33" applyFont="1" applyBorder="1" applyAlignment="1">
      <alignment horizontal="center" textRotation="90" wrapText="1"/>
    </xf>
    <xf numFmtId="0" fontId="115" fillId="29" borderId="42" xfId="37" applyFont="1" applyBorder="1" applyAlignment="1">
      <alignment horizontal="center" textRotation="90" wrapText="1"/>
    </xf>
    <xf numFmtId="164" fontId="87" fillId="27" borderId="10" xfId="35" applyNumberFormat="1" applyFont="1" applyBorder="1" applyAlignment="1">
      <alignment horizontal="center" vertical="center"/>
    </xf>
    <xf numFmtId="164" fontId="114" fillId="28" borderId="14" xfId="36" applyNumberFormat="1" applyFont="1" applyBorder="1" applyAlignment="1">
      <alignment horizontal="center" vertical="center"/>
    </xf>
    <xf numFmtId="3" fontId="87" fillId="26" borderId="10" xfId="34" applyNumberFormat="1" applyFont="1" applyBorder="1" applyAlignment="1">
      <alignment horizontal="right" vertical="center"/>
    </xf>
    <xf numFmtId="164" fontId="114" fillId="29" borderId="14" xfId="37" applyNumberFormat="1" applyFont="1" applyBorder="1" applyAlignment="1">
      <alignment horizontal="center" vertical="center"/>
    </xf>
    <xf numFmtId="10" fontId="87" fillId="26" borderId="10" xfId="34" applyNumberFormat="1" applyFont="1" applyBorder="1" applyAlignment="1">
      <alignment horizontal="right" vertical="center"/>
    </xf>
    <xf numFmtId="164" fontId="114" fillId="25" borderId="14" xfId="33" applyNumberFormat="1" applyFont="1" applyBorder="1" applyAlignment="1">
      <alignment horizontal="center" vertical="center"/>
    </xf>
    <xf numFmtId="167" fontId="87" fillId="26" borderId="10" xfId="73" applyNumberFormat="1" applyFont="1" applyFill="1" applyBorder="1" applyAlignment="1">
      <alignment horizontal="right" vertical="center"/>
    </xf>
    <xf numFmtId="164" fontId="87" fillId="26" borderId="10" xfId="34" applyNumberFormat="1" applyFont="1" applyBorder="1" applyAlignment="1">
      <alignment horizontal="center" vertical="center"/>
    </xf>
    <xf numFmtId="164" fontId="114" fillId="25" borderId="0" xfId="33" applyNumberFormat="1" applyFont="1" applyBorder="1" applyAlignment="1">
      <alignment horizontal="center" vertical="center"/>
    </xf>
    <xf numFmtId="164" fontId="115" fillId="29" borderId="0" xfId="37" applyNumberFormat="1" applyFont="1" applyBorder="1" applyAlignment="1">
      <alignment horizontal="center" vertical="center"/>
    </xf>
    <xf numFmtId="0" fontId="90" fillId="47" borderId="0" xfId="0" applyFont="1" applyFill="1"/>
    <xf numFmtId="0" fontId="90" fillId="47" borderId="0" xfId="0" applyFont="1" applyFill="1" applyAlignment="1">
      <alignment horizontal="center" vertical="center"/>
    </xf>
    <xf numFmtId="165" fontId="90" fillId="47" borderId="0" xfId="73" applyNumberFormat="1" applyFont="1" applyFill="1" applyAlignment="1">
      <alignment horizontal="center" vertical="center"/>
    </xf>
    <xf numFmtId="9" fontId="90" fillId="47" borderId="0" xfId="73" applyNumberFormat="1" applyFont="1" applyFill="1" applyAlignment="1">
      <alignment horizontal="center" vertical="center"/>
    </xf>
    <xf numFmtId="9" fontId="90" fillId="47" borderId="0" xfId="73" applyFont="1" applyFill="1" applyAlignment="1">
      <alignment horizontal="center" vertical="center"/>
    </xf>
    <xf numFmtId="180" fontId="87" fillId="26" borderId="10" xfId="34" applyNumberFormat="1" applyFont="1" applyBorder="1" applyAlignment="1">
      <alignment horizontal="right" vertical="center"/>
    </xf>
    <xf numFmtId="0" fontId="87" fillId="48" borderId="0" xfId="0" applyFont="1" applyFill="1" applyAlignment="1">
      <alignment horizontal="center" wrapText="1"/>
    </xf>
    <xf numFmtId="0" fontId="87" fillId="23" borderId="41" xfId="31" applyFont="1" applyBorder="1" applyAlignment="1">
      <alignment horizontal="center" textRotation="90" wrapText="1"/>
    </xf>
    <xf numFmtId="0" fontId="115" fillId="24" borderId="41" xfId="32" applyFont="1" applyBorder="1" applyAlignment="1">
      <alignment horizontal="center" textRotation="90" wrapText="1"/>
    </xf>
    <xf numFmtId="0" fontId="115" fillId="21" borderId="42" xfId="29" applyFont="1" applyBorder="1" applyAlignment="1">
      <alignment horizontal="center" textRotation="90" wrapText="1"/>
    </xf>
    <xf numFmtId="164" fontId="87" fillId="23" borderId="10" xfId="31" applyNumberFormat="1" applyFont="1" applyBorder="1" applyAlignment="1">
      <alignment horizontal="center" vertical="center"/>
    </xf>
    <xf numFmtId="164" fontId="115" fillId="24" borderId="10" xfId="32" applyNumberFormat="1" applyFont="1" applyBorder="1" applyAlignment="1">
      <alignment horizontal="center" vertical="center"/>
    </xf>
    <xf numFmtId="164" fontId="115" fillId="21" borderId="0" xfId="29" applyNumberFormat="1" applyFont="1" applyAlignment="1">
      <alignment horizontal="center" vertical="center"/>
    </xf>
    <xf numFmtId="0" fontId="90" fillId="47" borderId="0" xfId="0" applyFont="1" applyFill="1" applyBorder="1"/>
    <xf numFmtId="0" fontId="90" fillId="47" borderId="0" xfId="34" applyFont="1" applyFill="1" applyBorder="1" applyAlignment="1">
      <alignment horizontal="center" wrapText="1"/>
    </xf>
    <xf numFmtId="1" fontId="90" fillId="47" borderId="0" xfId="31" applyNumberFormat="1" applyFont="1" applyFill="1" applyBorder="1" applyAlignment="1">
      <alignment horizontal="center" vertical="center" wrapText="1"/>
    </xf>
    <xf numFmtId="1" fontId="118" fillId="47" borderId="0" xfId="32" applyNumberFormat="1" applyFont="1" applyFill="1" applyBorder="1" applyAlignment="1">
      <alignment horizontal="center" vertical="center" wrapText="1"/>
    </xf>
    <xf numFmtId="164" fontId="90" fillId="47" borderId="0" xfId="31" applyNumberFormat="1" applyFont="1" applyFill="1" applyBorder="1" applyAlignment="1">
      <alignment horizontal="center" vertical="center" wrapText="1"/>
    </xf>
    <xf numFmtId="0" fontId="118" fillId="47" borderId="0" xfId="32" applyFont="1" applyFill="1" applyBorder="1" applyAlignment="1">
      <alignment horizontal="center" vertical="center" wrapText="1"/>
    </xf>
    <xf numFmtId="164" fontId="119" fillId="47" borderId="0" xfId="31" applyNumberFormat="1" applyFont="1" applyFill="1" applyBorder="1" applyAlignment="1">
      <alignment horizontal="center" vertical="center" wrapText="1"/>
    </xf>
    <xf numFmtId="0" fontId="90" fillId="47" borderId="0" xfId="31" applyFont="1" applyFill="1" applyBorder="1" applyAlignment="1">
      <alignment horizontal="center" vertical="center" wrapText="1"/>
    </xf>
    <xf numFmtId="1" fontId="86" fillId="0" borderId="0" xfId="0" applyNumberFormat="1" applyFont="1" applyAlignment="1">
      <alignment horizontal="right"/>
    </xf>
    <xf numFmtId="2" fontId="86" fillId="0" borderId="0" xfId="0" applyNumberFormat="1" applyFont="1" applyAlignment="1">
      <alignment horizontal="right"/>
    </xf>
    <xf numFmtId="164" fontId="86" fillId="0" borderId="0" xfId="0" applyNumberFormat="1" applyFont="1" applyAlignment="1">
      <alignment horizontal="right"/>
    </xf>
    <xf numFmtId="0" fontId="87" fillId="0" borderId="0" xfId="0" applyFont="1"/>
    <xf numFmtId="0" fontId="88" fillId="0" borderId="0" xfId="0" applyFont="1" applyAlignment="1">
      <alignment horizontal="center" vertical="center" wrapText="1"/>
    </xf>
    <xf numFmtId="0" fontId="103" fillId="0" borderId="43" xfId="0" applyFont="1" applyFill="1" applyBorder="1" applyAlignment="1">
      <alignment horizontal="center"/>
    </xf>
    <xf numFmtId="0" fontId="120" fillId="0" borderId="0" xfId="0" applyFont="1"/>
    <xf numFmtId="0" fontId="120" fillId="0" borderId="0" xfId="71" applyFont="1"/>
    <xf numFmtId="0" fontId="120" fillId="0" borderId="0" xfId="71" applyFont="1" applyFill="1"/>
    <xf numFmtId="0" fontId="93" fillId="48" borderId="0" xfId="0" applyFont="1" applyFill="1" applyBorder="1" applyAlignment="1">
      <alignment horizontal="left" vertical="center" wrapText="1" indent="1"/>
    </xf>
    <xf numFmtId="0" fontId="92" fillId="48" borderId="0" xfId="0" applyFont="1" applyFill="1" applyBorder="1" applyAlignment="1">
      <alignment horizontal="left" indent="1"/>
    </xf>
    <xf numFmtId="0" fontId="80" fillId="0" borderId="0" xfId="286" applyFill="1" applyBorder="1" applyAlignment="1" applyProtection="1">
      <alignment horizontal="left" vertical="center" wrapText="1" indent="1"/>
    </xf>
    <xf numFmtId="0" fontId="96" fillId="48" borderId="22" xfId="0" applyFont="1" applyFill="1" applyBorder="1" applyAlignment="1">
      <alignment horizontal="left" wrapText="1" indent="1"/>
    </xf>
    <xf numFmtId="0" fontId="93" fillId="48" borderId="0" xfId="0" applyFont="1" applyFill="1" applyBorder="1" applyAlignment="1">
      <alignment horizontal="left" indent="1"/>
    </xf>
    <xf numFmtId="0" fontId="89" fillId="48" borderId="0" xfId="286" applyFont="1" applyFill="1" applyAlignment="1" applyProtection="1">
      <alignment horizontal="left" indent="1"/>
    </xf>
    <xf numFmtId="0" fontId="99" fillId="48" borderId="0" xfId="0" applyFont="1" applyFill="1" applyBorder="1" applyAlignment="1">
      <alignment horizontal="left" indent="1"/>
    </xf>
    <xf numFmtId="0" fontId="98" fillId="48" borderId="0" xfId="0" applyFont="1" applyFill="1" applyBorder="1" applyAlignment="1">
      <alignment horizontal="left" wrapText="1" indent="1"/>
    </xf>
    <xf numFmtId="0" fontId="89" fillId="0" borderId="0" xfId="286" applyFont="1" applyAlignment="1" applyProtection="1">
      <alignment horizontal="left" indent="1"/>
    </xf>
    <xf numFmtId="0" fontId="101" fillId="0" borderId="0" xfId="0" applyFont="1" applyAlignment="1">
      <alignment horizontal="left" indent="1"/>
    </xf>
    <xf numFmtId="0" fontId="103" fillId="48" borderId="20" xfId="3" applyFont="1" applyFill="1" applyBorder="1" applyAlignment="1">
      <alignment horizontal="left" indent="1"/>
    </xf>
    <xf numFmtId="0" fontId="116" fillId="48" borderId="0" xfId="3" applyFont="1" applyFill="1" applyBorder="1" applyAlignment="1">
      <alignment horizontal="left" indent="1"/>
    </xf>
    <xf numFmtId="0" fontId="103" fillId="48" borderId="17" xfId="0" applyFont="1" applyFill="1" applyBorder="1" applyAlignment="1">
      <alignment horizontal="left" indent="1"/>
    </xf>
    <xf numFmtId="0" fontId="103" fillId="48" borderId="16" xfId="0" applyFont="1" applyFill="1" applyBorder="1" applyAlignment="1">
      <alignment horizontal="left" indent="1"/>
    </xf>
    <xf numFmtId="0" fontId="87" fillId="48" borderId="0" xfId="0" applyFont="1" applyFill="1" applyAlignment="1">
      <alignment horizontal="left" indent="1"/>
    </xf>
    <xf numFmtId="0" fontId="87" fillId="48" borderId="0" xfId="0" applyFont="1" applyFill="1" applyBorder="1" applyAlignment="1">
      <alignment horizontal="left" indent="1"/>
    </xf>
    <xf numFmtId="0" fontId="87" fillId="0" borderId="0" xfId="0" applyFont="1" applyAlignment="1">
      <alignment horizontal="left" indent="1"/>
    </xf>
    <xf numFmtId="0" fontId="88" fillId="0" borderId="0" xfId="0" applyFont="1" applyAlignment="1">
      <alignment horizontal="left" indent="1"/>
    </xf>
    <xf numFmtId="0" fontId="88" fillId="0" borderId="0" xfId="0" applyFont="1" applyAlignment="1">
      <alignment horizontal="left" vertical="center" indent="1"/>
    </xf>
    <xf numFmtId="0" fontId="93" fillId="66" borderId="31" xfId="0" applyFont="1" applyFill="1" applyBorder="1" applyAlignment="1">
      <alignment horizontal="left" vertical="top" wrapText="1" indent="1"/>
    </xf>
    <xf numFmtId="0" fontId="93" fillId="0" borderId="31" xfId="0" applyFont="1" applyFill="1" applyBorder="1" applyAlignment="1">
      <alignment horizontal="left" vertical="top" wrapText="1" indent="1"/>
    </xf>
    <xf numFmtId="0" fontId="93" fillId="66" borderId="22" xfId="0" applyFont="1" applyFill="1" applyBorder="1" applyAlignment="1">
      <alignment horizontal="left" vertical="top" wrapText="1" indent="1"/>
    </xf>
    <xf numFmtId="0" fontId="93" fillId="0" borderId="22" xfId="0" applyFont="1" applyFill="1" applyBorder="1" applyAlignment="1">
      <alignment horizontal="left" vertical="top" wrapText="1" indent="1"/>
    </xf>
    <xf numFmtId="0" fontId="93" fillId="67" borderId="22" xfId="0" applyFont="1" applyFill="1" applyBorder="1" applyAlignment="1">
      <alignment horizontal="left" vertical="top" wrapText="1" indent="1"/>
    </xf>
    <xf numFmtId="0" fontId="93" fillId="68" borderId="22" xfId="0" applyFont="1" applyFill="1" applyBorder="1" applyAlignment="1">
      <alignment horizontal="left" vertical="top" wrapText="1" indent="1"/>
    </xf>
    <xf numFmtId="0" fontId="93" fillId="47" borderId="22" xfId="0" applyFont="1" applyFill="1" applyBorder="1" applyAlignment="1">
      <alignment horizontal="left" vertical="top" wrapText="1" indent="1"/>
    </xf>
    <xf numFmtId="0" fontId="87" fillId="0" borderId="0" xfId="0" applyFont="1" applyFill="1" applyAlignment="1">
      <alignment horizontal="center" textRotation="90" wrapText="1"/>
    </xf>
    <xf numFmtId="3" fontId="87" fillId="26" borderId="41" xfId="34" applyNumberFormat="1" applyFont="1" applyBorder="1" applyAlignment="1">
      <alignment horizontal="center" textRotation="90" wrapText="1"/>
    </xf>
    <xf numFmtId="0" fontId="115" fillId="29" borderId="40" xfId="37" applyFont="1" applyBorder="1" applyAlignment="1">
      <alignment horizontal="center" textRotation="90" wrapText="1"/>
    </xf>
    <xf numFmtId="0" fontId="87" fillId="0" borderId="0" xfId="0" applyFont="1" applyFill="1" applyAlignment="1">
      <alignment horizontal="left" indent="1"/>
    </xf>
    <xf numFmtId="0" fontId="87" fillId="0" borderId="0" xfId="0" applyFont="1" applyFill="1"/>
    <xf numFmtId="164" fontId="1" fillId="22" borderId="10" xfId="30" applyNumberFormat="1" applyBorder="1" applyAlignment="1">
      <alignment horizontal="center" vertical="center"/>
    </xf>
    <xf numFmtId="0" fontId="0" fillId="22" borderId="41" xfId="30" applyFont="1" applyBorder="1" applyAlignment="1">
      <alignment horizontal="center" textRotation="90" wrapText="1"/>
    </xf>
    <xf numFmtId="0" fontId="80" fillId="0" borderId="22" xfId="286" applyFill="1" applyBorder="1" applyAlignment="1" applyProtection="1">
      <alignment horizontal="left" vertical="top" wrapText="1" indent="1"/>
    </xf>
    <xf numFmtId="0" fontId="80" fillId="48" borderId="0" xfId="286" applyFill="1" applyAlignment="1" applyProtection="1">
      <alignment horizontal="left" indent="1"/>
    </xf>
    <xf numFmtId="164" fontId="27" fillId="73" borderId="19" xfId="0" applyNumberFormat="1" applyFont="1" applyFill="1" applyBorder="1" applyAlignment="1">
      <alignment horizontal="center" vertical="center"/>
    </xf>
    <xf numFmtId="164" fontId="27" fillId="67" borderId="19" xfId="0" applyNumberFormat="1" applyFont="1" applyFill="1" applyBorder="1" applyAlignment="1">
      <alignment horizontal="center" vertical="center"/>
    </xf>
    <xf numFmtId="164" fontId="27" fillId="74" borderId="19" xfId="0" applyNumberFormat="1" applyFont="1" applyFill="1" applyBorder="1" applyAlignment="1">
      <alignment horizontal="center" vertical="center"/>
    </xf>
    <xf numFmtId="164" fontId="27" fillId="73" borderId="50" xfId="0" applyNumberFormat="1" applyFont="1" applyFill="1" applyBorder="1" applyAlignment="1">
      <alignment horizontal="center" vertical="center"/>
    </xf>
    <xf numFmtId="164" fontId="27" fillId="74" borderId="46" xfId="0" applyNumberFormat="1" applyFont="1" applyFill="1" applyBorder="1" applyAlignment="1">
      <alignment horizontal="center" vertical="center"/>
    </xf>
    <xf numFmtId="164" fontId="27" fillId="75" borderId="50" xfId="0" applyNumberFormat="1" applyFont="1" applyFill="1" applyBorder="1" applyAlignment="1">
      <alignment horizontal="center" vertical="center"/>
    </xf>
    <xf numFmtId="164" fontId="27" fillId="75" borderId="18" xfId="0" applyNumberFormat="1" applyFont="1" applyFill="1" applyBorder="1" applyAlignment="1">
      <alignment horizontal="center" vertical="center"/>
    </xf>
    <xf numFmtId="164" fontId="27" fillId="75" borderId="51" xfId="0" applyNumberFormat="1" applyFont="1" applyFill="1" applyBorder="1" applyAlignment="1">
      <alignment horizontal="center" vertical="center"/>
    </xf>
    <xf numFmtId="0" fontId="123" fillId="48" borderId="0" xfId="3" applyFont="1" applyFill="1" applyBorder="1" applyAlignment="1">
      <alignment horizontal="center" textRotation="90" wrapText="1"/>
    </xf>
    <xf numFmtId="164" fontId="27" fillId="49" borderId="53" xfId="0" applyNumberFormat="1" applyFont="1" applyFill="1" applyBorder="1" applyAlignment="1">
      <alignment horizontal="center" vertical="center"/>
    </xf>
    <xf numFmtId="0" fontId="88" fillId="0" borderId="0" xfId="0" applyFont="1" applyFill="1" applyAlignment="1">
      <alignment horizontal="center" vertical="center" wrapText="1"/>
    </xf>
    <xf numFmtId="0" fontId="86" fillId="48" borderId="0" xfId="0" applyFont="1" applyFill="1" applyAlignment="1">
      <alignment horizontal="center" vertical="center"/>
    </xf>
    <xf numFmtId="1" fontId="86" fillId="0" borderId="0" xfId="0" applyNumberFormat="1" applyFont="1" applyAlignment="1">
      <alignment horizontal="center" vertical="center"/>
    </xf>
    <xf numFmtId="0" fontId="86" fillId="48" borderId="0" xfId="0" applyFont="1" applyFill="1" applyAlignment="1">
      <alignment horizontal="center"/>
    </xf>
    <xf numFmtId="49" fontId="86" fillId="0" borderId="0" xfId="0" applyNumberFormat="1" applyFont="1" applyAlignment="1">
      <alignment horizontal="center"/>
    </xf>
    <xf numFmtId="14" fontId="86" fillId="0" borderId="0" xfId="0" applyNumberFormat="1" applyFont="1" applyAlignment="1">
      <alignment horizontal="center"/>
    </xf>
    <xf numFmtId="0" fontId="86" fillId="0" borderId="0" xfId="0" applyNumberFormat="1" applyFont="1" applyAlignment="1">
      <alignment horizontal="center"/>
    </xf>
    <xf numFmtId="164" fontId="27" fillId="73" borderId="51" xfId="0" applyNumberFormat="1" applyFont="1" applyFill="1" applyBorder="1" applyAlignment="1">
      <alignment horizontal="center" vertical="center"/>
    </xf>
    <xf numFmtId="0" fontId="0" fillId="0" borderId="0" xfId="0" applyAlignment="1">
      <alignment textRotation="90"/>
    </xf>
    <xf numFmtId="0" fontId="0" fillId="0" borderId="0" xfId="0" applyFont="1" applyAlignment="1">
      <alignment horizontal="center"/>
    </xf>
    <xf numFmtId="2" fontId="0" fillId="0" borderId="0" xfId="0" applyNumberFormat="1"/>
    <xf numFmtId="9" fontId="0" fillId="0" borderId="0" xfId="73" applyFont="1"/>
    <xf numFmtId="0" fontId="123" fillId="48" borderId="0" xfId="3" applyFont="1" applyFill="1" applyBorder="1" applyAlignment="1">
      <alignment horizontal="center" textRotation="90"/>
    </xf>
    <xf numFmtId="164" fontId="0" fillId="0" borderId="0" xfId="0" applyNumberFormat="1"/>
    <xf numFmtId="164" fontId="90" fillId="47" borderId="0" xfId="73" applyNumberFormat="1" applyFont="1" applyFill="1" applyBorder="1" applyAlignment="1">
      <alignment horizontal="center" vertical="center" wrapText="1"/>
    </xf>
    <xf numFmtId="0" fontId="86" fillId="0" borderId="0" xfId="0" applyFont="1" applyFill="1" applyAlignment="1">
      <alignment horizontal="center"/>
    </xf>
    <xf numFmtId="164" fontId="86" fillId="0" borderId="0" xfId="0" applyNumberFormat="1" applyFont="1" applyFill="1" applyAlignment="1">
      <alignment horizontal="center"/>
    </xf>
    <xf numFmtId="0" fontId="16" fillId="0" borderId="54" xfId="0" applyFont="1" applyBorder="1"/>
    <xf numFmtId="0" fontId="88" fillId="48" borderId="0" xfId="0" applyFont="1" applyFill="1" applyAlignment="1">
      <alignment horizontal="center"/>
    </xf>
    <xf numFmtId="9" fontId="87" fillId="48" borderId="0" xfId="73" applyFont="1" applyFill="1"/>
    <xf numFmtId="2" fontId="87" fillId="48" borderId="0" xfId="0" applyNumberFormat="1" applyFont="1" applyFill="1"/>
    <xf numFmtId="164" fontId="120" fillId="48" borderId="0" xfId="0" applyNumberFormat="1" applyFont="1" applyFill="1" applyAlignment="1">
      <alignment horizontal="center"/>
    </xf>
    <xf numFmtId="2" fontId="0" fillId="48" borderId="0" xfId="0" applyNumberFormat="1" applyFill="1"/>
    <xf numFmtId="0" fontId="124" fillId="48" borderId="52" xfId="0" applyFont="1" applyFill="1" applyBorder="1" applyAlignment="1">
      <alignment horizontal="left" wrapText="1" indent="1"/>
    </xf>
    <xf numFmtId="0" fontId="113" fillId="48" borderId="0" xfId="2" applyFont="1" applyFill="1" applyBorder="1" applyAlignment="1">
      <alignment horizontal="center" textRotation="90" wrapText="1"/>
    </xf>
    <xf numFmtId="164" fontId="27" fillId="49" borderId="55" xfId="0" applyNumberFormat="1" applyFont="1" applyFill="1" applyBorder="1" applyAlignment="1">
      <alignment horizontal="center" vertical="center"/>
    </xf>
    <xf numFmtId="0" fontId="44" fillId="0" borderId="56" xfId="0" applyFont="1" applyFill="1" applyBorder="1" applyAlignment="1" applyProtection="1">
      <alignment horizontal="center" vertical="center"/>
      <protection locked="0"/>
    </xf>
    <xf numFmtId="14" fontId="93" fillId="0" borderId="22" xfId="0" applyNumberFormat="1" applyFont="1" applyFill="1" applyBorder="1" applyAlignment="1">
      <alignment horizontal="left" vertical="top" wrapText="1" indent="1"/>
    </xf>
    <xf numFmtId="0" fontId="125" fillId="48" borderId="0" xfId="3" applyFont="1" applyFill="1" applyBorder="1" applyAlignment="1">
      <alignment horizontal="center" textRotation="90" wrapText="1"/>
    </xf>
    <xf numFmtId="0" fontId="103" fillId="47" borderId="30" xfId="0" applyFont="1" applyFill="1" applyBorder="1" applyAlignment="1">
      <alignment horizontal="center" vertical="center" wrapText="1"/>
    </xf>
    <xf numFmtId="0" fontId="25" fillId="69" borderId="0" xfId="68" applyFill="1" applyBorder="1" applyAlignment="1">
      <alignment horizontal="center"/>
    </xf>
    <xf numFmtId="0" fontId="0" fillId="48" borderId="0" xfId="0" applyFill="1" applyAlignment="1">
      <alignment horizontal="left" wrapText="1"/>
    </xf>
    <xf numFmtId="0" fontId="117" fillId="70" borderId="0" xfId="0" applyFont="1" applyFill="1" applyBorder="1" applyAlignment="1">
      <alignment horizontal="center"/>
    </xf>
    <xf numFmtId="0" fontId="0" fillId="71" borderId="0" xfId="0" applyFill="1" applyBorder="1" applyAlignment="1">
      <alignment horizontal="center"/>
    </xf>
    <xf numFmtId="0" fontId="87" fillId="72" borderId="0" xfId="0" applyFont="1" applyFill="1" applyBorder="1" applyAlignment="1">
      <alignment horizontal="center"/>
    </xf>
    <xf numFmtId="0" fontId="87" fillId="69" borderId="0" xfId="0" applyFont="1" applyFill="1" applyAlignment="1">
      <alignment horizontal="center"/>
    </xf>
    <xf numFmtId="0" fontId="87" fillId="69" borderId="30" xfId="0" applyFont="1" applyFill="1" applyBorder="1" applyAlignment="1">
      <alignment horizontal="center"/>
    </xf>
    <xf numFmtId="0" fontId="88" fillId="0" borderId="0" xfId="0" applyFont="1" applyFill="1" applyAlignment="1">
      <alignment horizontal="left" indent="1"/>
    </xf>
  </cellXfs>
  <cellStyles count="289">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_GII2013_Mika_June07" xfId="77"/>
    <cellStyle name="Comma 3" xfId="152"/>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6" builtinId="8"/>
    <cellStyle name="Hyperlink 2" xfId="172"/>
    <cellStyle name="Hyperlink 3" xfId="287"/>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Milliers [0]_8GRAD" xfId="189"/>
    <cellStyle name="Milliers_8GRAD" xfId="190"/>
    <cellStyle name="Monétaire [0]_8GRAD" xfId="191"/>
    <cellStyle name="Monétaire_8GRAD" xfId="192"/>
    <cellStyle name="Neutraal 2" xfId="193"/>
    <cellStyle name="Neutral" xfId="8" builtinId="28" customBuiltin="1"/>
    <cellStyle name="Neutral 2" xfId="194"/>
    <cellStyle name="Neutrale" xfId="195"/>
    <cellStyle name="Normal" xfId="0" builtinId="0"/>
    <cellStyle name="Normal 19" xfId="196"/>
    <cellStyle name="Normal 2" xfId="63"/>
    <cellStyle name="Normal 2 2" xfId="64"/>
    <cellStyle name="Normal 2 2 2" xfId="197"/>
    <cellStyle name="Normal 2 2 3" xfId="198"/>
    <cellStyle name="Normal 2 2_GII2013_Mika_June07" xfId="76"/>
    <cellStyle name="Normal 2 3" xfId="71"/>
    <cellStyle name="Normal 2 3 2" xfId="199"/>
    <cellStyle name="Normal 2 3_GII2013_Mika_June07" xfId="200"/>
    <cellStyle name="Normal 2 4" xfId="201"/>
    <cellStyle name="Normal 2 5" xfId="202"/>
    <cellStyle name="Normal 2 6" xfId="203"/>
    <cellStyle name="Normal 2 7" xfId="204"/>
    <cellStyle name="Normal 2 8" xfId="205"/>
    <cellStyle name="Normal 2_962010071P1G001" xfId="206"/>
    <cellStyle name="Normal 3" xfId="65"/>
    <cellStyle name="Normal 3 2" xfId="207"/>
    <cellStyle name="Normal 3 2 2" xfId="208"/>
    <cellStyle name="Normal 3 2_SSI2012-Finaldata_JRCresults_2003" xfId="209"/>
    <cellStyle name="Normal 3 3" xfId="210"/>
    <cellStyle name="Normal 3 3 2" xfId="211"/>
    <cellStyle name="Normal 3 3_SSI2012-Finaldata_JRCresults_2003" xfId="212"/>
    <cellStyle name="Normal 3 4" xfId="213"/>
    <cellStyle name="Normal 3_SSI2012-Finaldata_JRCresults_2003" xfId="214"/>
    <cellStyle name="Normal 4" xfId="215"/>
    <cellStyle name="Normal 5" xfId="216"/>
    <cellStyle name="Normal 6" xfId="217"/>
    <cellStyle name="Normal 6 2" xfId="218"/>
    <cellStyle name="Normal 7" xfId="219"/>
    <cellStyle name="Normal 8" xfId="220"/>
    <cellStyle name="Normale_Foglio1" xfId="221"/>
    <cellStyle name="Nota" xfId="222"/>
    <cellStyle name="Note" xfId="75" builtinId="10" customBuiltin="1"/>
    <cellStyle name="Note 2" xfId="66"/>
    <cellStyle name="Note 2 2" xfId="72"/>
    <cellStyle name="Note 2 3" xfId="223"/>
    <cellStyle name="Notitie 2" xfId="224"/>
    <cellStyle name="Ongeldig 2" xfId="225"/>
    <cellStyle name="Output" xfId="10" builtinId="21" customBuiltin="1"/>
    <cellStyle name="Output 2" xfId="67"/>
    <cellStyle name="Percent" xfId="73" builtinId="5"/>
    <cellStyle name="Percent 2" xfId="226"/>
    <cellStyle name="Prozent_SubCatperStud" xfId="227"/>
    <cellStyle name="row" xfId="228"/>
    <cellStyle name="RowCodes" xfId="229"/>
    <cellStyle name="Row-Col Headings" xfId="230"/>
    <cellStyle name="RowTitles" xfId="231"/>
    <cellStyle name="RowTitles1-Detail" xfId="232"/>
    <cellStyle name="RowTitles-Col2" xfId="233"/>
    <cellStyle name="RowTitles-Detail" xfId="234"/>
    <cellStyle name="ss1" xfId="235"/>
    <cellStyle name="ss10" xfId="236"/>
    <cellStyle name="ss11" xfId="237"/>
    <cellStyle name="ss12" xfId="238"/>
    <cellStyle name="ss13" xfId="239"/>
    <cellStyle name="ss14" xfId="240"/>
    <cellStyle name="ss15" xfId="241"/>
    <cellStyle name="ss16" xfId="242"/>
    <cellStyle name="ss17" xfId="243"/>
    <cellStyle name="ss18" xfId="244"/>
    <cellStyle name="ss19" xfId="245"/>
    <cellStyle name="ss2" xfId="246"/>
    <cellStyle name="ss20" xfId="247"/>
    <cellStyle name="ss21" xfId="248"/>
    <cellStyle name="ss22" xfId="249"/>
    <cellStyle name="ss3" xfId="250"/>
    <cellStyle name="ss4" xfId="251"/>
    <cellStyle name="ss5" xfId="252"/>
    <cellStyle name="ss6" xfId="253"/>
    <cellStyle name="ss7" xfId="254"/>
    <cellStyle name="ss8" xfId="255"/>
    <cellStyle name="ss9" xfId="256"/>
    <cellStyle name="Standaard 2" xfId="257"/>
    <cellStyle name="Standaard 3" xfId="258"/>
    <cellStyle name="Standard_cpi-mp-be-stats" xfId="259"/>
    <cellStyle name="Style 1" xfId="260"/>
    <cellStyle name="Style 2" xfId="261"/>
    <cellStyle name="Table No." xfId="262"/>
    <cellStyle name="Table Title" xfId="263"/>
    <cellStyle name="Tagline" xfId="264"/>
    <cellStyle name="temp" xfId="265"/>
    <cellStyle name="test" xfId="288"/>
    <cellStyle name="Testo avviso" xfId="266"/>
    <cellStyle name="Testo descrittivo" xfId="267"/>
    <cellStyle name="Title" xfId="1" builtinId="15" customBuiltin="1"/>
    <cellStyle name="Title 1" xfId="268"/>
    <cellStyle name="Title 2" xfId="68"/>
    <cellStyle name="title1" xfId="269"/>
    <cellStyle name="Titolo" xfId="270"/>
    <cellStyle name="Titolo 1" xfId="271"/>
    <cellStyle name="Titolo 2" xfId="272"/>
    <cellStyle name="Titolo 3" xfId="273"/>
    <cellStyle name="Titolo 4" xfId="274"/>
    <cellStyle name="Titolo_SSI2012-Finaldata_JRCresults_2003" xfId="275"/>
    <cellStyle name="Totaal 2" xfId="276"/>
    <cellStyle name="Total" xfId="16" builtinId="25" customBuiltin="1"/>
    <cellStyle name="Total 2" xfId="69"/>
    <cellStyle name="Totale" xfId="277"/>
    <cellStyle name="Uitvoer 2" xfId="278"/>
    <cellStyle name="Valore non valido" xfId="279"/>
    <cellStyle name="Valore valido" xfId="280"/>
    <cellStyle name="Verklarende tekst 2" xfId="281"/>
    <cellStyle name="Waarschuwingstekst 2" xfId="282"/>
    <cellStyle name="Währung [0]_Germany" xfId="283"/>
    <cellStyle name="Währung_Germany" xfId="284"/>
    <cellStyle name="Warning Text" xfId="14" builtinId="11" customBuiltin="1"/>
    <cellStyle name="Warning Text 2" xfId="285"/>
  </cellStyles>
  <dxfs count="56">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color theme="0"/>
      </font>
      <fill>
        <patternFill>
          <bgColor rgb="FFFF0000"/>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996600"/>
      <color rgb="FF6BAED6"/>
      <color rgb="FF323232"/>
      <color rgb="FFCE3327"/>
      <color rgb="FF7E935B"/>
      <color rgb="FF386192"/>
      <color rgb="FFF79751"/>
      <color rgb="FFFF6600"/>
      <color rgb="FF238B45"/>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1</xdr:row>
      <xdr:rowOff>252776</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500426"/>
        </a:xfrm>
        <a:prstGeom prst="rect">
          <a:avLst/>
        </a:prstGeom>
      </xdr:spPr>
    </xdr:pic>
    <xdr:clientData/>
  </xdr:twoCellAnchor>
  <xdr:twoCellAnchor editAs="oneCell">
    <xdr:from>
      <xdr:col>0</xdr:col>
      <xdr:colOff>123826</xdr:colOff>
      <xdr:row>7</xdr:row>
      <xdr:rowOff>57151</xdr:rowOff>
    </xdr:from>
    <xdr:to>
      <xdr:col>0</xdr:col>
      <xdr:colOff>5924883</xdr:colOff>
      <xdr:row>8</xdr:row>
      <xdr:rowOff>3714750</xdr:rowOff>
    </xdr:to>
    <xdr:pic>
      <xdr:nvPicPr>
        <xdr:cNvPr id="5" name="Picture 4"/>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986" b="7926"/>
        <a:stretch/>
      </xdr:blipFill>
      <xdr:spPr bwMode="auto">
        <a:xfrm>
          <a:off x="123826" y="4029076"/>
          <a:ext cx="5801057" cy="3743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1317150</xdr:colOff>
      <xdr:row>1</xdr:row>
      <xdr:rowOff>195626</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57150" y="66675"/>
          <a:ext cx="1260000" cy="50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81000"/>
          <a:ext cx="1800000" cy="7148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180974</xdr:colOff>
      <xdr:row>1</xdr:row>
      <xdr:rowOff>352425</xdr:rowOff>
    </xdr:from>
    <xdr:to>
      <xdr:col>1</xdr:col>
      <xdr:colOff>266474</xdr:colOff>
      <xdr:row>1</xdr:row>
      <xdr:rowOff>1067319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80974" y="542925"/>
          <a:ext cx="1800000" cy="714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352425</xdr:rowOff>
    </xdr:from>
    <xdr:to>
      <xdr:col>1</xdr:col>
      <xdr:colOff>285525</xdr:colOff>
      <xdr:row>1</xdr:row>
      <xdr:rowOff>1067319</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200025" y="542925"/>
          <a:ext cx="1800000" cy="714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1</xdr:row>
      <xdr:rowOff>333375</xdr:rowOff>
    </xdr:from>
    <xdr:to>
      <xdr:col>1</xdr:col>
      <xdr:colOff>247425</xdr:colOff>
      <xdr:row>1</xdr:row>
      <xdr:rowOff>1048269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61925" y="523875"/>
          <a:ext cx="1800000" cy="714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3" Type="http://schemas.openxmlformats.org/officeDocument/2006/relationships/hyperlink" Target="http://data.worldbank.org/indicator/IT.NET.USER.P2" TargetMode="External"/><Relationship Id="rId18" Type="http://schemas.openxmlformats.org/officeDocument/2006/relationships/hyperlink" Target="http://stats.uis.unesco.org/unesco" TargetMode="External"/><Relationship Id="rId26" Type="http://schemas.openxmlformats.org/officeDocument/2006/relationships/hyperlink" Target="http://risk.preventionweb.net/capraviewer/download.jsp" TargetMode="External"/><Relationship Id="rId3" Type="http://schemas.openxmlformats.org/officeDocument/2006/relationships/hyperlink" Target="http://apps.who.int/ghodata" TargetMode="External"/><Relationship Id="rId21" Type="http://schemas.openxmlformats.org/officeDocument/2006/relationships/hyperlink" Target="http://data.worldbank.org/indicator/SI.POV.GINI" TargetMode="External"/><Relationship Id="rId34" Type="http://schemas.openxmlformats.org/officeDocument/2006/relationships/printerSettings" Target="../printerSettings/printerSettings12.bin"/><Relationship Id="rId7" Type="http://schemas.openxmlformats.org/officeDocument/2006/relationships/hyperlink" Target="http://preventionweb.net/applications/hfa/qbnhfa/" TargetMode="External"/><Relationship Id="rId12" Type="http://schemas.openxmlformats.org/officeDocument/2006/relationships/hyperlink" Target="http://www.fao.org/economic/ess/ess-fs/ess-fadata/en/" TargetMode="External"/><Relationship Id="rId17" Type="http://schemas.openxmlformats.org/officeDocument/2006/relationships/hyperlink" Target="http://info.worldbank.org/governance/wgi/index.asp" TargetMode="External"/><Relationship Id="rId25" Type="http://schemas.openxmlformats.org/officeDocument/2006/relationships/hyperlink" Target="http://www.emdat.be/" TargetMode="External"/><Relationship Id="rId33" Type="http://schemas.openxmlformats.org/officeDocument/2006/relationships/hyperlink" Target="https://washdata.org/" TargetMode="External"/><Relationship Id="rId2" Type="http://schemas.openxmlformats.org/officeDocument/2006/relationships/hyperlink" Target="http://apps.who.int/ghodata" TargetMode="External"/><Relationship Id="rId16" Type="http://schemas.openxmlformats.org/officeDocument/2006/relationships/hyperlink" Target="http://apps.who.int/ghodata" TargetMode="External"/><Relationship Id="rId20" Type="http://schemas.openxmlformats.org/officeDocument/2006/relationships/hyperlink" Target="http://preview.grid.unep.ch/" TargetMode="External"/><Relationship Id="rId29" Type="http://schemas.openxmlformats.org/officeDocument/2006/relationships/hyperlink" Target="http://data.worldbank.org/indicator/SH.MED.PHYS.ZS" TargetMode="External"/><Relationship Id="rId1" Type="http://schemas.openxmlformats.org/officeDocument/2006/relationships/hyperlink" Target="http://stats.uis.unesco.org/unesco" TargetMode="External"/><Relationship Id="rId6" Type="http://schemas.openxmlformats.org/officeDocument/2006/relationships/hyperlink" Target="http://fts.unocha.org/pageloader.aspx;" TargetMode="External"/><Relationship Id="rId11" Type="http://schemas.openxmlformats.org/officeDocument/2006/relationships/hyperlink" Target="http://www.fao.org/economic/ess/ess-fs/ess-fadata/en/" TargetMode="External"/><Relationship Id="rId24" Type="http://schemas.openxmlformats.org/officeDocument/2006/relationships/hyperlink" Target="http://www.emdat.be/" TargetMode="External"/><Relationship Id="rId32" Type="http://schemas.openxmlformats.org/officeDocument/2006/relationships/hyperlink" Target="http://hdr.undp.org/en/composite/GII" TargetMode="External"/><Relationship Id="rId5" Type="http://schemas.openxmlformats.org/officeDocument/2006/relationships/hyperlink" Target="http://cpi.transparency.org/" TargetMode="External"/><Relationship Id="rId15" Type="http://schemas.openxmlformats.org/officeDocument/2006/relationships/hyperlink" Target="http://data.worldbank.org/indicator/EG.ELC.ACCS.ZS" TargetMode="External"/><Relationship Id="rId23" Type="http://schemas.openxmlformats.org/officeDocument/2006/relationships/hyperlink" Target="http://www.emdat.be/" TargetMode="External"/><Relationship Id="rId28" Type="http://schemas.openxmlformats.org/officeDocument/2006/relationships/hyperlink" Target="https://www.openstreetmap.org/" TargetMode="External"/><Relationship Id="rId10" Type="http://schemas.openxmlformats.org/officeDocument/2006/relationships/hyperlink" Target="http://www.fao.org/economic/ess/ess-fs/ess-fadata/en/" TargetMode="External"/><Relationship Id="rId19" Type="http://schemas.openxmlformats.org/officeDocument/2006/relationships/hyperlink" Target="http://preview.grid.unep.ch/" TargetMode="External"/><Relationship Id="rId31" Type="http://schemas.openxmlformats.org/officeDocument/2006/relationships/hyperlink" Target="http://hdr.undp.org/en/composite/HDI" TargetMode="External"/><Relationship Id="rId4" Type="http://schemas.openxmlformats.org/officeDocument/2006/relationships/hyperlink" Target="http://data.worldbank.org/indicator/DT.ODA.ODAT.GN.ZS" TargetMode="External"/><Relationship Id="rId9" Type="http://schemas.openxmlformats.org/officeDocument/2006/relationships/hyperlink" Target="http://www.fao.org/economic/ess/ess-fs/ess-fadata/en/" TargetMode="External"/><Relationship Id="rId14" Type="http://schemas.openxmlformats.org/officeDocument/2006/relationships/hyperlink" Target="http://data.worldbank.org/indicator/IT.CEL.SETS.P2" TargetMode="External"/><Relationship Id="rId22" Type="http://schemas.openxmlformats.org/officeDocument/2006/relationships/hyperlink" Target="http://data.worldbank.org/indicator/SP.POP.TOTL" TargetMode="External"/><Relationship Id="rId27" Type="http://schemas.openxmlformats.org/officeDocument/2006/relationships/hyperlink" Target="http://risk.preventionweb.net/capraviewer/download.jsp" TargetMode="External"/><Relationship Id="rId30" Type="http://schemas.openxmlformats.org/officeDocument/2006/relationships/hyperlink" Target="http://info.worldbank.org/governance/wgi/" TargetMode="External"/><Relationship Id="rId35" Type="http://schemas.openxmlformats.org/officeDocument/2006/relationships/queryTable" Target="../queryTables/queryTable1.xml"/><Relationship Id="rId8" Type="http://schemas.openxmlformats.org/officeDocument/2006/relationships/hyperlink" Target="http://www.emdat.b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2"/>
  <sheetViews>
    <sheetView tabSelected="1" workbookViewId="0"/>
  </sheetViews>
  <sheetFormatPr defaultRowHeight="15" x14ac:dyDescent="0.25"/>
  <cols>
    <col min="1" max="1" width="108.28515625" style="4" bestFit="1" customWidth="1"/>
    <col min="2" max="16384" width="9.140625" style="4"/>
  </cols>
  <sheetData>
    <row r="1" spans="1:1" ht="23.25" x14ac:dyDescent="0.35">
      <c r="A1" s="23" t="s">
        <v>1106</v>
      </c>
    </row>
    <row r="2" spans="1:1" ht="20.25" customHeight="1" x14ac:dyDescent="0.25">
      <c r="A2" s="24" t="s">
        <v>1134</v>
      </c>
    </row>
    <row r="3" spans="1:1" ht="7.5" customHeight="1" x14ac:dyDescent="0.25">
      <c r="A3" s="7"/>
    </row>
    <row r="4" spans="1:1" ht="6.75" customHeight="1" x14ac:dyDescent="0.25">
      <c r="A4" s="18"/>
    </row>
    <row r="5" spans="1:1" x14ac:dyDescent="0.25">
      <c r="A5" s="119" t="s">
        <v>430</v>
      </c>
    </row>
    <row r="6" spans="1:1" ht="19.5" customHeight="1" x14ac:dyDescent="0.25">
      <c r="A6" s="118" t="s">
        <v>492</v>
      </c>
    </row>
    <row r="7" spans="1:1" ht="140.25" x14ac:dyDescent="0.25">
      <c r="A7" s="117" t="s">
        <v>866</v>
      </c>
    </row>
    <row r="8" spans="1:1" ht="6.75" customHeight="1" x14ac:dyDescent="0.25">
      <c r="A8" s="6"/>
    </row>
    <row r="9" spans="1:1" ht="300.75" customHeight="1" x14ac:dyDescent="0.25">
      <c r="A9" s="1"/>
    </row>
    <row r="10" spans="1:1" s="19" customFormat="1" ht="42.75" customHeight="1" x14ac:dyDescent="0.2">
      <c r="A10" s="120" t="s">
        <v>775</v>
      </c>
    </row>
    <row r="11" spans="1:1" ht="24" customHeight="1" x14ac:dyDescent="0.25">
      <c r="A11" s="121" t="s">
        <v>431</v>
      </c>
    </row>
    <row r="12" spans="1:1" ht="15.75" customHeight="1" x14ac:dyDescent="0.25">
      <c r="A12" s="151" t="s">
        <v>919</v>
      </c>
    </row>
    <row r="13" spans="1:1" ht="9" customHeight="1" x14ac:dyDescent="0.25">
      <c r="A13" s="122"/>
    </row>
    <row r="14" spans="1:1" x14ac:dyDescent="0.25">
      <c r="A14" s="123" t="s">
        <v>766</v>
      </c>
    </row>
    <row r="15" spans="1:1" x14ac:dyDescent="0.25">
      <c r="A15" s="185" t="s">
        <v>1107</v>
      </c>
    </row>
    <row r="16" spans="1:1" ht="60.75" x14ac:dyDescent="0.25">
      <c r="A16" s="124" t="s">
        <v>1138</v>
      </c>
    </row>
    <row r="17" spans="1:1" x14ac:dyDescent="0.25">
      <c r="A17" s="185" t="s">
        <v>1067</v>
      </c>
    </row>
    <row r="18" spans="1:1" ht="63" customHeight="1" x14ac:dyDescent="0.25">
      <c r="A18" s="124" t="s">
        <v>1100</v>
      </c>
    </row>
    <row r="19" spans="1:1" ht="111.75" customHeight="1" x14ac:dyDescent="0.25">
      <c r="A19" s="124" t="s">
        <v>1077</v>
      </c>
    </row>
    <row r="20" spans="1:1" x14ac:dyDescent="0.25">
      <c r="A20" s="185" t="s">
        <v>945</v>
      </c>
    </row>
    <row r="21" spans="1:1" ht="48.75" x14ac:dyDescent="0.25">
      <c r="A21" s="124" t="s">
        <v>951</v>
      </c>
    </row>
    <row r="22" spans="1:1" ht="29.25" customHeight="1" x14ac:dyDescent="0.25">
      <c r="A22" s="124" t="s">
        <v>947</v>
      </c>
    </row>
    <row r="23" spans="1:1" x14ac:dyDescent="0.25">
      <c r="A23" s="124" t="s">
        <v>944</v>
      </c>
    </row>
    <row r="24" spans="1:1" x14ac:dyDescent="0.25">
      <c r="A24" s="124" t="s">
        <v>943</v>
      </c>
    </row>
    <row r="25" spans="1:1" x14ac:dyDescent="0.25">
      <c r="A25" s="185" t="s">
        <v>918</v>
      </c>
    </row>
    <row r="26" spans="1:1" x14ac:dyDescent="0.25">
      <c r="A26" s="124" t="s">
        <v>872</v>
      </c>
    </row>
    <row r="27" spans="1:1" ht="63.75" customHeight="1" x14ac:dyDescent="0.25">
      <c r="A27" s="124" t="s">
        <v>871</v>
      </c>
    </row>
    <row r="28" spans="1:1" x14ac:dyDescent="0.25">
      <c r="A28" s="124" t="s">
        <v>867</v>
      </c>
    </row>
    <row r="29" spans="1:1" x14ac:dyDescent="0.25">
      <c r="A29" s="124" t="s">
        <v>839</v>
      </c>
    </row>
    <row r="30" spans="1:1" x14ac:dyDescent="0.25">
      <c r="A30" s="124" t="s">
        <v>837</v>
      </c>
    </row>
    <row r="31" spans="1:1" x14ac:dyDescent="0.25">
      <c r="A31" s="124" t="s">
        <v>820</v>
      </c>
    </row>
    <row r="32" spans="1:1" ht="72.75" x14ac:dyDescent="0.25">
      <c r="A32" s="124" t="s">
        <v>870</v>
      </c>
    </row>
    <row r="33" spans="1:1" x14ac:dyDescent="0.25">
      <c r="A33" s="124" t="s">
        <v>792</v>
      </c>
    </row>
    <row r="34" spans="1:1" ht="24.75" x14ac:dyDescent="0.25">
      <c r="A34" s="124" t="s">
        <v>787</v>
      </c>
    </row>
    <row r="35" spans="1:1" x14ac:dyDescent="0.25">
      <c r="A35" s="124" t="s">
        <v>769</v>
      </c>
    </row>
    <row r="36" spans="1:1" x14ac:dyDescent="0.25">
      <c r="A36" s="124" t="s">
        <v>768</v>
      </c>
    </row>
    <row r="37" spans="1:1" x14ac:dyDescent="0.25">
      <c r="A37" s="124" t="s">
        <v>760</v>
      </c>
    </row>
    <row r="38" spans="1:1" x14ac:dyDescent="0.25">
      <c r="A38" s="124" t="s">
        <v>761</v>
      </c>
    </row>
    <row r="39" spans="1:1" x14ac:dyDescent="0.25">
      <c r="A39" s="124" t="s">
        <v>762</v>
      </c>
    </row>
    <row r="40" spans="1:1" ht="24.75" x14ac:dyDescent="0.25">
      <c r="A40" s="124" t="s">
        <v>763</v>
      </c>
    </row>
    <row r="41" spans="1:1" x14ac:dyDescent="0.25">
      <c r="A41" s="124" t="s">
        <v>764</v>
      </c>
    </row>
    <row r="42" spans="1:1" x14ac:dyDescent="0.25">
      <c r="A42" s="124" t="s">
        <v>765</v>
      </c>
    </row>
  </sheetData>
  <hyperlinks>
    <hyperlink ref="A5" location="'Table of Contents'!A1" display="(table of Contents)"/>
    <hyperlink ref="A12"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E193"/>
  <sheetViews>
    <sheetView zoomScale="80" zoomScaleNormal="80" workbookViewId="0">
      <pane xSplit="1" ySplit="2" topLeftCell="B3" activePane="bottomRight" state="frozen"/>
      <selection pane="topRight" activeCell="B1" sqref="B1"/>
      <selection pane="bottomLeft" activeCell="A3" sqref="A3"/>
      <selection pane="bottomRight" activeCell="AK30" sqref="AK30"/>
    </sheetView>
  </sheetViews>
  <sheetFormatPr defaultRowHeight="15" x14ac:dyDescent="0.25"/>
  <cols>
    <col min="2" max="22" width="5" bestFit="1" customWidth="1"/>
    <col min="23" max="23" width="4.7109375" customWidth="1"/>
    <col min="24" max="36" width="5" bestFit="1" customWidth="1"/>
    <col min="37" max="37" width="5.85546875" bestFit="1" customWidth="1"/>
    <col min="38" max="52" width="5" bestFit="1" customWidth="1"/>
  </cols>
  <sheetData>
    <row r="1" spans="1:57" ht="296.25" x14ac:dyDescent="0.25">
      <c r="A1" t="s">
        <v>358</v>
      </c>
      <c r="B1" s="170" t="s">
        <v>437</v>
      </c>
      <c r="C1" s="170" t="s">
        <v>438</v>
      </c>
      <c r="D1" s="170" t="s">
        <v>873</v>
      </c>
      <c r="E1" s="170" t="s">
        <v>874</v>
      </c>
      <c r="F1" s="170" t="s">
        <v>875</v>
      </c>
      <c r="G1" s="170" t="s">
        <v>876</v>
      </c>
      <c r="H1" s="170" t="s">
        <v>882</v>
      </c>
      <c r="I1" s="170" t="s">
        <v>813</v>
      </c>
      <c r="J1" s="170" t="s">
        <v>814</v>
      </c>
      <c r="K1" s="170" t="s">
        <v>812</v>
      </c>
      <c r="L1" s="170" t="s">
        <v>793</v>
      </c>
      <c r="M1" s="170" t="s">
        <v>838</v>
      </c>
      <c r="N1" s="170" t="s">
        <v>949</v>
      </c>
      <c r="O1" s="170" t="s">
        <v>950</v>
      </c>
      <c r="P1" s="170" t="s">
        <v>386</v>
      </c>
      <c r="Q1" s="170" t="s">
        <v>387</v>
      </c>
      <c r="R1" s="170" t="s">
        <v>489</v>
      </c>
      <c r="S1" s="170" t="s">
        <v>490</v>
      </c>
      <c r="T1" s="170" t="s">
        <v>490</v>
      </c>
      <c r="U1" s="170" t="s">
        <v>395</v>
      </c>
      <c r="V1" s="170" t="s">
        <v>482</v>
      </c>
      <c r="W1" s="170" t="s">
        <v>394</v>
      </c>
      <c r="X1" s="170" t="s">
        <v>907</v>
      </c>
      <c r="Y1" s="170" t="s">
        <v>480</v>
      </c>
      <c r="Z1" s="170" t="s">
        <v>914</v>
      </c>
      <c r="AA1" s="170" t="s">
        <v>405</v>
      </c>
      <c r="AB1" s="170" t="s">
        <v>481</v>
      </c>
      <c r="AC1" s="170" t="s">
        <v>1005</v>
      </c>
      <c r="AD1" s="170" t="s">
        <v>475</v>
      </c>
      <c r="AE1" s="170" t="s">
        <v>385</v>
      </c>
      <c r="AF1" s="170" t="s">
        <v>483</v>
      </c>
      <c r="AG1" s="170" t="s">
        <v>484</v>
      </c>
      <c r="AH1" s="170" t="s">
        <v>484</v>
      </c>
      <c r="AI1" s="170" t="s">
        <v>484</v>
      </c>
      <c r="AJ1" s="170" t="s">
        <v>485</v>
      </c>
      <c r="AK1" s="170" t="s">
        <v>486</v>
      </c>
      <c r="AL1" s="170" t="s">
        <v>397</v>
      </c>
      <c r="AM1" s="170" t="s">
        <v>417</v>
      </c>
      <c r="AN1" s="170" t="s">
        <v>418</v>
      </c>
      <c r="AO1" s="170" t="s">
        <v>419</v>
      </c>
      <c r="AP1" s="170" t="s">
        <v>420</v>
      </c>
      <c r="AQ1" s="170" t="s">
        <v>442</v>
      </c>
      <c r="AR1" s="170" t="s">
        <v>360</v>
      </c>
      <c r="AS1" s="170" t="s">
        <v>408</v>
      </c>
      <c r="AT1" s="170" t="s">
        <v>362</v>
      </c>
      <c r="AU1" s="170" t="s">
        <v>426</v>
      </c>
      <c r="AV1" s="170" t="s">
        <v>363</v>
      </c>
      <c r="AW1" s="170" t="s">
        <v>364</v>
      </c>
      <c r="AX1" s="170" t="s">
        <v>879</v>
      </c>
      <c r="AY1" s="170" t="s">
        <v>389</v>
      </c>
      <c r="AZ1" s="170" t="s">
        <v>388</v>
      </c>
    </row>
    <row r="2" spans="1:57" x14ac:dyDescent="0.25">
      <c r="A2" t="s">
        <v>1016</v>
      </c>
      <c r="B2">
        <f>'Indicator Date'!C3</f>
        <v>2014</v>
      </c>
      <c r="C2" s="5">
        <f>'Indicator Date'!D3</f>
        <v>2014</v>
      </c>
      <c r="D2" s="5">
        <f>'Indicator Date'!E3</f>
        <v>2014</v>
      </c>
      <c r="E2" s="5">
        <f>'Indicator Date'!F3</f>
        <v>2014</v>
      </c>
      <c r="F2" s="5">
        <f>'Indicator Date'!G3</f>
        <v>2014</v>
      </c>
      <c r="G2" s="5">
        <f>'Indicator Date'!H3</f>
        <v>2014</v>
      </c>
      <c r="H2" s="5">
        <f>'Indicator Date'!I3</f>
        <v>2014</v>
      </c>
      <c r="I2" s="5">
        <f>'Indicator Date'!J3</f>
        <v>2016</v>
      </c>
      <c r="J2" s="5">
        <f>'Indicator Date'!K3</f>
        <v>2016</v>
      </c>
      <c r="K2" s="5">
        <f>'Indicator Date'!L3</f>
        <v>2016</v>
      </c>
      <c r="L2" s="5">
        <f>'Indicator Date'!M3</f>
        <v>2017</v>
      </c>
      <c r="M2" s="5">
        <f>'Indicator Date'!N3</f>
        <v>2017</v>
      </c>
      <c r="N2" s="5">
        <f>'Indicator Date'!O3</f>
        <v>2016</v>
      </c>
      <c r="O2" s="5">
        <f>'Indicator Date'!P3</f>
        <v>2016</v>
      </c>
      <c r="P2" s="5">
        <f>'Indicator Date'!Q3</f>
        <v>2015</v>
      </c>
      <c r="Q2" s="5">
        <f>'Indicator Date'!R3</f>
        <v>2015</v>
      </c>
      <c r="R2" s="5">
        <f>'Indicator Date'!S3</f>
        <v>2017</v>
      </c>
      <c r="S2" s="5">
        <f>'Indicator Date'!T3</f>
        <v>2014</v>
      </c>
      <c r="T2" s="5">
        <f>'Indicator Date'!U3</f>
        <v>2015</v>
      </c>
      <c r="U2" s="5">
        <f>'Indicator Date'!V3</f>
        <v>2015</v>
      </c>
      <c r="V2" s="5">
        <f>'Indicator Date'!W3</f>
        <v>2015</v>
      </c>
      <c r="W2" s="5">
        <f>'Indicator Date'!X3</f>
        <v>2015</v>
      </c>
      <c r="X2" s="5">
        <f>'Indicator Date'!Y3</f>
        <v>2015</v>
      </c>
      <c r="Y2" s="5">
        <f>'Indicator Date'!Z3</f>
        <v>2016</v>
      </c>
      <c r="Z2" s="5">
        <f>'Indicator Date'!AA3</f>
        <v>2015</v>
      </c>
      <c r="AA2" s="5">
        <f>'Indicator Date'!AB3</f>
        <v>2015</v>
      </c>
      <c r="AB2" s="5">
        <f>'Indicator Date'!AC3</f>
        <v>2014</v>
      </c>
      <c r="AC2" s="5">
        <f>'Indicator Date'!AD3</f>
        <v>2015</v>
      </c>
      <c r="AD2" s="5">
        <f>'Indicator Date'!AE3</f>
        <v>2012</v>
      </c>
      <c r="AE2" s="5">
        <f>'Indicator Date'!AF3</f>
        <v>2015</v>
      </c>
      <c r="AF2" s="5">
        <f>'Indicator Date'!AG3</f>
        <v>2014</v>
      </c>
      <c r="AG2" s="5">
        <f>'Indicator Date'!AH3</f>
        <v>2015</v>
      </c>
      <c r="AH2" s="5">
        <f>'Indicator Date'!AI3</f>
        <v>2016</v>
      </c>
      <c r="AI2" s="5">
        <f>'Indicator Date'!AJ3</f>
        <v>2017</v>
      </c>
      <c r="AJ2" s="5">
        <f>'Indicator Date'!AK3</f>
        <v>2017</v>
      </c>
      <c r="AK2" s="5">
        <f>'Indicator Date'!AL3</f>
        <v>2017</v>
      </c>
      <c r="AL2" s="5">
        <f>'Indicator Date'!AM3</f>
        <v>2016</v>
      </c>
      <c r="AM2" s="5">
        <f>'Indicator Date'!AN3</f>
        <v>2014</v>
      </c>
      <c r="AN2" s="5">
        <f>'Indicator Date'!AO3</f>
        <v>2014</v>
      </c>
      <c r="AO2" s="5">
        <f>'Indicator Date'!AP3</f>
        <v>2014</v>
      </c>
      <c r="AP2" s="5">
        <f>'Indicator Date'!AQ3</f>
        <v>2014</v>
      </c>
      <c r="AQ2" s="5">
        <f>'Indicator Date'!AR3</f>
        <v>2015</v>
      </c>
      <c r="AR2" s="5">
        <f>'Indicator Date'!AS3</f>
        <v>2015</v>
      </c>
      <c r="AS2" s="5">
        <f>'Indicator Date'!AT3</f>
        <v>2016</v>
      </c>
      <c r="AT2" s="5">
        <f>'Indicator Date'!AU3</f>
        <v>2014</v>
      </c>
      <c r="AU2" s="5">
        <f>'Indicator Date'!AV3</f>
        <v>2015</v>
      </c>
      <c r="AV2" s="5">
        <f>'Indicator Date'!AW3</f>
        <v>2015</v>
      </c>
      <c r="AW2" s="5">
        <f>'Indicator Date'!AX3</f>
        <v>2015</v>
      </c>
      <c r="AX2" s="5">
        <f>'Indicator Date'!AY3</f>
        <v>2014</v>
      </c>
      <c r="AY2" s="5">
        <f>'Indicator Date'!AZ3</f>
        <v>2015</v>
      </c>
      <c r="AZ2" s="5">
        <f>'Indicator Date'!BA3</f>
        <v>2015</v>
      </c>
      <c r="BA2" t="s">
        <v>1055</v>
      </c>
      <c r="BB2" t="s">
        <v>1054</v>
      </c>
      <c r="BC2" t="s">
        <v>1057</v>
      </c>
      <c r="BD2" t="s">
        <v>1061</v>
      </c>
      <c r="BE2" t="s">
        <v>1065</v>
      </c>
    </row>
    <row r="3" spans="1:57" x14ac:dyDescent="0.25">
      <c r="A3" t="s">
        <v>0</v>
      </c>
      <c r="B3" s="171">
        <f>IF('Indicator Date hidden'!C4="x","x",$B$2-'Indicator Date hidden'!C4)</f>
        <v>0</v>
      </c>
      <c r="C3" s="171">
        <f>IF('Indicator Date hidden'!D4="x","x",$C$2-'Indicator Date hidden'!D4)</f>
        <v>0</v>
      </c>
      <c r="D3" s="171">
        <f>IF('Indicator Date hidden'!E4="x","x",$D$2-'Indicator Date hidden'!E4)</f>
        <v>0</v>
      </c>
      <c r="E3" s="171">
        <f>IF('Indicator Date hidden'!F4="x","x",$E$2-'Indicator Date hidden'!F4)</f>
        <v>0</v>
      </c>
      <c r="F3" s="171">
        <f>IF('Indicator Date hidden'!G4="x","x",$F$2-'Indicator Date hidden'!G4)</f>
        <v>0</v>
      </c>
      <c r="G3" s="171">
        <f>IF('Indicator Date hidden'!H4="x","x",$G$2-'Indicator Date hidden'!H4)</f>
        <v>0</v>
      </c>
      <c r="H3" s="171">
        <f>IF('Indicator Date hidden'!I4="x","x",$H$2-'Indicator Date hidden'!I4)</f>
        <v>0</v>
      </c>
      <c r="I3" s="171">
        <f>IF('Indicator Date hidden'!J4="x","x",$I$2-'Indicator Date hidden'!J4)</f>
        <v>0</v>
      </c>
      <c r="J3" s="171">
        <f>IF('Indicator Date hidden'!K4="x","x",$J$2-'Indicator Date hidden'!K4)</f>
        <v>0</v>
      </c>
      <c r="K3" s="171">
        <f>IF('Indicator Date hidden'!L4="x","x",$K$2-'Indicator Date hidden'!L4)</f>
        <v>0</v>
      </c>
      <c r="L3" s="171">
        <f>IF('Indicator Date hidden'!M4="x","x",$L$2-'Indicator Date hidden'!M4)</f>
        <v>0</v>
      </c>
      <c r="M3" s="171">
        <f>IF('Indicator Date hidden'!N4="x","x",$M$2-'Indicator Date hidden'!N4)</f>
        <v>0</v>
      </c>
      <c r="N3" s="171">
        <f>IF('Indicator Date hidden'!O4="x","x",$N$2-'Indicator Date hidden'!O4)</f>
        <v>0</v>
      </c>
      <c r="O3" s="171">
        <f>IF('Indicator Date hidden'!P4="x","x",$O$2-'Indicator Date hidden'!P4)</f>
        <v>0</v>
      </c>
      <c r="P3" s="171">
        <f>IF('Indicator Date hidden'!Q4="x","x",$P$2-'Indicator Date hidden'!Q4)</f>
        <v>0</v>
      </c>
      <c r="Q3" s="171">
        <f>IF('Indicator Date hidden'!R4="x","x",$Q$2-'Indicator Date hidden'!R4)</f>
        <v>4</v>
      </c>
      <c r="R3" s="171">
        <f>IF('Indicator Date hidden'!S4="x","x",$R$2-'Indicator Date hidden'!S4)</f>
        <v>0</v>
      </c>
      <c r="S3" s="171">
        <f>IF('Indicator Date hidden'!T4="x","x",$S$2-'Indicator Date hidden'!T4)</f>
        <v>0</v>
      </c>
      <c r="T3" s="171">
        <f>IF('Indicator Date hidden'!U4="x","x",$T$2-'Indicator Date hidden'!U4)</f>
        <v>0</v>
      </c>
      <c r="U3" s="171">
        <f>IF('Indicator Date hidden'!V4="x","x",$U$2-'Indicator Date hidden'!V4)</f>
        <v>0</v>
      </c>
      <c r="V3" s="171">
        <f>IF('Indicator Date hidden'!W4="x","x",$V$2-'Indicator Date hidden'!W4)</f>
        <v>0</v>
      </c>
      <c r="W3" s="171" t="str">
        <f>IF('Indicator Date hidden'!X4="x","x",$W$2-'Indicator Date hidden'!X4)</f>
        <v>x</v>
      </c>
      <c r="X3" s="171">
        <f>IF('Indicator Date hidden'!Y4="x","x",$X$2-'Indicator Date hidden'!Y4)</f>
        <v>2</v>
      </c>
      <c r="Y3" s="171">
        <f>IF('Indicator Date hidden'!Z4="x","x",$Y$2-'Indicator Date hidden'!Z4)</f>
        <v>0</v>
      </c>
      <c r="Z3" s="171">
        <f>IF('Indicator Date hidden'!AA4="x","x",$Z$2-'Indicator Date hidden'!AA4)</f>
        <v>0</v>
      </c>
      <c r="AA3" s="171">
        <f>IF('Indicator Date hidden'!AB4="x","x",$AA$2-'Indicator Date hidden'!AB4)</f>
        <v>0</v>
      </c>
      <c r="AB3" s="171">
        <f>IF('Indicator Date hidden'!AC4="x","x",$AB$2-'Indicator Date hidden'!AC4)</f>
        <v>0</v>
      </c>
      <c r="AC3" s="171">
        <f>IF('Indicator Date hidden'!AD4="x","x",$AC$2-'Indicator Date hidden'!AD4)</f>
        <v>0</v>
      </c>
      <c r="AD3" s="171">
        <f>IF('Indicator Date hidden'!AE4="x","x",$AD$2-'Indicator Date hidden'!AE4)</f>
        <v>0</v>
      </c>
      <c r="AE3" s="171">
        <f>IF('Indicator Date hidden'!AF4="x","x",$AE$2-'Indicator Date hidden'!AF4)</f>
        <v>0</v>
      </c>
      <c r="AF3" s="171">
        <f>IF('Indicator Date hidden'!AG4="x","x",$AF$2-'Indicator Date hidden'!AG4)</f>
        <v>7</v>
      </c>
      <c r="AG3" s="171">
        <f>IF('Indicator Date hidden'!AH4="x","x",$AG$2-'Indicator Date hidden'!AH4)</f>
        <v>0</v>
      </c>
      <c r="AH3" s="171">
        <f>IF('Indicator Date hidden'!AI4="x","x",$AH$2-'Indicator Date hidden'!AI4)</f>
        <v>0</v>
      </c>
      <c r="AI3" s="171">
        <f>IF('Indicator Date hidden'!AJ4="x","x",$AI$2-'Indicator Date hidden'!AJ4)</f>
        <v>0</v>
      </c>
      <c r="AJ3" s="171">
        <f>IF('Indicator Date hidden'!AK4="x","x",$AJ$2-'Indicator Date hidden'!AK4)</f>
        <v>0</v>
      </c>
      <c r="AK3" s="171">
        <f>IF('Indicator Date hidden'!AL4="x","x",$AK$2-'Indicator Date hidden'!AL4)</f>
        <v>1</v>
      </c>
      <c r="AL3" s="171">
        <f>IF('Indicator Date hidden'!AM4="x","x",$AL$2-'Indicator Date hidden'!AM4)</f>
        <v>0</v>
      </c>
      <c r="AM3" s="171">
        <f>IF('Indicator Date hidden'!AN4="x","x",$AM$2-'Indicator Date hidden'!AN4)</f>
        <v>0</v>
      </c>
      <c r="AN3" s="171">
        <f>IF('Indicator Date hidden'!AO4="x","x",$AN$2-'Indicator Date hidden'!AO4)</f>
        <v>0</v>
      </c>
      <c r="AO3" s="171" t="str">
        <f>IF('Indicator Date hidden'!AP4="x","x",$AO$2-'Indicator Date hidden'!AP4)</f>
        <v>x</v>
      </c>
      <c r="AP3" s="171" t="str">
        <f>IF('Indicator Date hidden'!AQ4="x","x",$AP$2-'Indicator Date hidden'!AQ4)</f>
        <v>x</v>
      </c>
      <c r="AQ3" s="171">
        <f>IF('Indicator Date hidden'!AR4="x","x",$AQ$2-'Indicator Date hidden'!AR4)</f>
        <v>0</v>
      </c>
      <c r="AR3" s="171">
        <f>IF('Indicator Date hidden'!AS4="x","x",$AR$2-'Indicator Date hidden'!AS4)</f>
        <v>0</v>
      </c>
      <c r="AS3" s="171">
        <f>IF('Indicator Date hidden'!AT4="x","x",$AS$2-'Indicator Date hidden'!AT4)</f>
        <v>0</v>
      </c>
      <c r="AT3" s="171">
        <f>IF('Indicator Date hidden'!AU4="x","x",$AT$2-'Indicator Date hidden'!AU4)</f>
        <v>0</v>
      </c>
      <c r="AU3" s="171">
        <f>IF('Indicator Date hidden'!AV4="x","x",$AU$2-'Indicator Date hidden'!AV4)</f>
        <v>0</v>
      </c>
      <c r="AV3" s="171">
        <f>IF('Indicator Date hidden'!AW4="x","x",$AV$2-'Indicator Date hidden'!AW4)</f>
        <v>0</v>
      </c>
      <c r="AW3" s="171">
        <f>IF('Indicator Date hidden'!AX4="x","x",$AW$2-'Indicator Date hidden'!AX4)</f>
        <v>0</v>
      </c>
      <c r="AX3" s="171">
        <f>IF('Indicator Date hidden'!AY4="x","x",$AX$2-'Indicator Date hidden'!AY4)</f>
        <v>0</v>
      </c>
      <c r="AY3" s="171">
        <f>IF('Indicator Date hidden'!AZ4="x","x",$AY$2-'Indicator Date hidden'!AZ4)</f>
        <v>0</v>
      </c>
      <c r="AZ3" s="171">
        <f>IF('Indicator Date hidden'!BA4="x","x",$AZ$2-'Indicator Date hidden'!BA4)</f>
        <v>0</v>
      </c>
      <c r="BA3" s="5">
        <f>SUM(B3:AZ3)</f>
        <v>14</v>
      </c>
      <c r="BB3" s="172">
        <f>BA3/COUNT(B3:AZ3)</f>
        <v>0.29166666666666669</v>
      </c>
      <c r="BC3" s="5">
        <f>COUNTIF(B3:AZ3,"&gt;0")</f>
        <v>4</v>
      </c>
      <c r="BD3" s="172">
        <f>_xlfn.STDEV.P(B3:AZ3)</f>
        <v>1.1718634258687695</v>
      </c>
      <c r="BE3" s="175">
        <f>MEDIAN(B3:AZ3)</f>
        <v>0</v>
      </c>
    </row>
    <row r="4" spans="1:57" x14ac:dyDescent="0.25">
      <c r="A4" t="s">
        <v>2</v>
      </c>
      <c r="B4" s="171">
        <f>IF('Indicator Date hidden'!C5="x","x",$B$2-'Indicator Date hidden'!C5)</f>
        <v>0</v>
      </c>
      <c r="C4" s="171">
        <f>IF('Indicator Date hidden'!D5="x","x",$C$2-'Indicator Date hidden'!D5)</f>
        <v>0</v>
      </c>
      <c r="D4" s="171">
        <f>IF('Indicator Date hidden'!E5="x","x",$D$2-'Indicator Date hidden'!E5)</f>
        <v>0</v>
      </c>
      <c r="E4" s="171">
        <f>IF('Indicator Date hidden'!F5="x","x",$E$2-'Indicator Date hidden'!F5)</f>
        <v>0</v>
      </c>
      <c r="F4" s="171">
        <f>IF('Indicator Date hidden'!G5="x","x",$F$2-'Indicator Date hidden'!G5)</f>
        <v>0</v>
      </c>
      <c r="G4" s="171">
        <f>IF('Indicator Date hidden'!H5="x","x",$G$2-'Indicator Date hidden'!H5)</f>
        <v>0</v>
      </c>
      <c r="H4" s="171">
        <f>IF('Indicator Date hidden'!I5="x","x",$H$2-'Indicator Date hidden'!I5)</f>
        <v>0</v>
      </c>
      <c r="I4" s="171">
        <f>IF('Indicator Date hidden'!J5="x","x",$I$2-'Indicator Date hidden'!J5)</f>
        <v>0</v>
      </c>
      <c r="J4" s="171">
        <f>IF('Indicator Date hidden'!K5="x","x",$J$2-'Indicator Date hidden'!K5)</f>
        <v>0</v>
      </c>
      <c r="K4" s="171">
        <f>IF('Indicator Date hidden'!L5="x","x",$K$2-'Indicator Date hidden'!L5)</f>
        <v>0</v>
      </c>
      <c r="L4" s="171">
        <f>IF('Indicator Date hidden'!M5="x","x",$L$2-'Indicator Date hidden'!M5)</f>
        <v>0</v>
      </c>
      <c r="M4" s="171">
        <f>IF('Indicator Date hidden'!N5="x","x",$M$2-'Indicator Date hidden'!N5)</f>
        <v>0</v>
      </c>
      <c r="N4" s="171">
        <f>IF('Indicator Date hidden'!O5="x","x",$N$2-'Indicator Date hidden'!O5)</f>
        <v>0</v>
      </c>
      <c r="O4" s="171">
        <f>IF('Indicator Date hidden'!P5="x","x",$O$2-'Indicator Date hidden'!P5)</f>
        <v>0</v>
      </c>
      <c r="P4" s="171">
        <f>IF('Indicator Date hidden'!Q5="x","x",$P$2-'Indicator Date hidden'!Q5)</f>
        <v>0</v>
      </c>
      <c r="Q4" s="171">
        <f>IF('Indicator Date hidden'!R5="x","x",$Q$2-'Indicator Date hidden'!R5)</f>
        <v>6</v>
      </c>
      <c r="R4" s="171">
        <f>IF('Indicator Date hidden'!S5="x","x",$R$2-'Indicator Date hidden'!S5)</f>
        <v>0</v>
      </c>
      <c r="S4" s="171">
        <f>IF('Indicator Date hidden'!T5="x","x",$S$2-'Indicator Date hidden'!T5)</f>
        <v>0</v>
      </c>
      <c r="T4" s="171">
        <f>IF('Indicator Date hidden'!U5="x","x",$T$2-'Indicator Date hidden'!U5)</f>
        <v>0</v>
      </c>
      <c r="U4" s="171">
        <f>IF('Indicator Date hidden'!V5="x","x",$U$2-'Indicator Date hidden'!V5)</f>
        <v>0</v>
      </c>
      <c r="V4" s="171">
        <f>IF('Indicator Date hidden'!W5="x","x",$V$2-'Indicator Date hidden'!W5)</f>
        <v>0</v>
      </c>
      <c r="W4" s="171">
        <f>IF('Indicator Date hidden'!X5="x","x",$W$2-'Indicator Date hidden'!X5)</f>
        <v>6</v>
      </c>
      <c r="X4" s="171">
        <f>IF('Indicator Date hidden'!Y5="x","x",$X$2-'Indicator Date hidden'!Y5)</f>
        <v>2</v>
      </c>
      <c r="Y4" s="171">
        <f>IF('Indicator Date hidden'!Z5="x","x",$Y$2-'Indicator Date hidden'!Z5)</f>
        <v>0</v>
      </c>
      <c r="Z4" s="171">
        <f>IF('Indicator Date hidden'!AA5="x","x",$Z$2-'Indicator Date hidden'!AA5)</f>
        <v>0</v>
      </c>
      <c r="AA4" s="171">
        <f>IF('Indicator Date hidden'!AB5="x","x",$AA$2-'Indicator Date hidden'!AB5)</f>
        <v>2</v>
      </c>
      <c r="AB4" s="171">
        <f>IF('Indicator Date hidden'!AC5="x","x",$AB$2-'Indicator Date hidden'!AC5)</f>
        <v>0</v>
      </c>
      <c r="AC4" s="171">
        <f>IF('Indicator Date hidden'!AD5="x","x",$AC$2-'Indicator Date hidden'!AD5)</f>
        <v>0</v>
      </c>
      <c r="AD4" s="171" t="str">
        <f>IF('Indicator Date hidden'!AE5="x","x",$AD$2-'Indicator Date hidden'!AE5)</f>
        <v>x</v>
      </c>
      <c r="AE4" s="171">
        <f>IF('Indicator Date hidden'!AF5="x","x",$AE$2-'Indicator Date hidden'!AF5)</f>
        <v>0</v>
      </c>
      <c r="AF4" s="171">
        <f>IF('Indicator Date hidden'!AG5="x","x",$AF$2-'Indicator Date hidden'!AG5)</f>
        <v>2</v>
      </c>
      <c r="AG4" s="171">
        <f>IF('Indicator Date hidden'!AH5="x","x",$AG$2-'Indicator Date hidden'!AH5)</f>
        <v>0</v>
      </c>
      <c r="AH4" s="171">
        <f>IF('Indicator Date hidden'!AI5="x","x",$AH$2-'Indicator Date hidden'!AI5)</f>
        <v>0</v>
      </c>
      <c r="AI4" s="171">
        <f>IF('Indicator Date hidden'!AJ5="x","x",$AI$2-'Indicator Date hidden'!AJ5)</f>
        <v>0</v>
      </c>
      <c r="AJ4" s="171" t="str">
        <f>IF('Indicator Date hidden'!AK5="x","x",$AJ$2-'Indicator Date hidden'!AK5)</f>
        <v>x</v>
      </c>
      <c r="AK4" s="171">
        <f>IF('Indicator Date hidden'!AL5="x","x",$AK$2-'Indicator Date hidden'!AL5)</f>
        <v>1</v>
      </c>
      <c r="AL4" s="171">
        <f>IF('Indicator Date hidden'!AM5="x","x",$AL$2-'Indicator Date hidden'!AM5)</f>
        <v>0</v>
      </c>
      <c r="AM4" s="171">
        <f>IF('Indicator Date hidden'!AN5="x","x",$AM$2-'Indicator Date hidden'!AN5)</f>
        <v>0</v>
      </c>
      <c r="AN4" s="171">
        <f>IF('Indicator Date hidden'!AO5="x","x",$AN$2-'Indicator Date hidden'!AO5)</f>
        <v>0</v>
      </c>
      <c r="AO4" s="171">
        <f>IF('Indicator Date hidden'!AP5="x","x",$AO$2-'Indicator Date hidden'!AP5)</f>
        <v>0</v>
      </c>
      <c r="AP4" s="171">
        <f>IF('Indicator Date hidden'!AQ5="x","x",$AP$2-'Indicator Date hidden'!AQ5)</f>
        <v>0</v>
      </c>
      <c r="AQ4" s="171" t="str">
        <f>IF('Indicator Date hidden'!AR5="x","x",$AQ$2-'Indicator Date hidden'!AR5)</f>
        <v>x</v>
      </c>
      <c r="AR4" s="171">
        <f>IF('Indicator Date hidden'!AS5="x","x",$AR$2-'Indicator Date hidden'!AS5)</f>
        <v>0</v>
      </c>
      <c r="AS4" s="171">
        <f>IF('Indicator Date hidden'!AT5="x","x",$AS$2-'Indicator Date hidden'!AT5)</f>
        <v>0</v>
      </c>
      <c r="AT4" s="171">
        <f>IF('Indicator Date hidden'!AU5="x","x",$AT$2-'Indicator Date hidden'!AU5)</f>
        <v>0</v>
      </c>
      <c r="AU4" s="171">
        <f>IF('Indicator Date hidden'!AV5="x","x",$AU$2-'Indicator Date hidden'!AV5)</f>
        <v>0</v>
      </c>
      <c r="AV4" s="171">
        <f>IF('Indicator Date hidden'!AW5="x","x",$AV$2-'Indicator Date hidden'!AW5)</f>
        <v>0</v>
      </c>
      <c r="AW4" s="171">
        <f>IF('Indicator Date hidden'!AX5="x","x",$AW$2-'Indicator Date hidden'!AX5)</f>
        <v>0</v>
      </c>
      <c r="AX4" s="171">
        <f>IF('Indicator Date hidden'!AY5="x","x",$AX$2-'Indicator Date hidden'!AY5)</f>
        <v>0</v>
      </c>
      <c r="AY4" s="171">
        <f>IF('Indicator Date hidden'!AZ5="x","x",$AY$2-'Indicator Date hidden'!AZ5)</f>
        <v>0</v>
      </c>
      <c r="AZ4" s="171">
        <f>IF('Indicator Date hidden'!BA5="x","x",$AZ$2-'Indicator Date hidden'!BA5)</f>
        <v>0</v>
      </c>
      <c r="BA4" s="5">
        <f t="shared" ref="BA4:BA67" si="0">SUM(B4:AZ4)</f>
        <v>19</v>
      </c>
      <c r="BB4" s="172">
        <f t="shared" ref="BB4:BB67" si="1">BA4/COUNT(B4:AZ4)</f>
        <v>0.39583333333333331</v>
      </c>
      <c r="BC4" s="5">
        <f t="shared" ref="BC4:BC67" si="2">COUNTIF(B4:AZ4,"&gt;0")</f>
        <v>6</v>
      </c>
      <c r="BD4" s="172">
        <f t="shared" ref="BD4:BD67" si="3">_xlfn.STDEV.P(B4:AZ4)</f>
        <v>1.2704917573741106</v>
      </c>
      <c r="BE4" s="175">
        <f t="shared" ref="BE4:BE67" si="4">MEDIAN(B4:AZ4)</f>
        <v>0</v>
      </c>
    </row>
    <row r="5" spans="1:57" x14ac:dyDescent="0.25">
      <c r="A5" t="s">
        <v>4</v>
      </c>
      <c r="B5" s="171">
        <f>IF('Indicator Date hidden'!C6="x","x",$B$2-'Indicator Date hidden'!C6)</f>
        <v>0</v>
      </c>
      <c r="C5" s="171">
        <f>IF('Indicator Date hidden'!D6="x","x",$C$2-'Indicator Date hidden'!D6)</f>
        <v>0</v>
      </c>
      <c r="D5" s="171">
        <f>IF('Indicator Date hidden'!E6="x","x",$D$2-'Indicator Date hidden'!E6)</f>
        <v>0</v>
      </c>
      <c r="E5" s="171">
        <f>IF('Indicator Date hidden'!F6="x","x",$E$2-'Indicator Date hidden'!F6)</f>
        <v>0</v>
      </c>
      <c r="F5" s="171">
        <f>IF('Indicator Date hidden'!G6="x","x",$F$2-'Indicator Date hidden'!G6)</f>
        <v>0</v>
      </c>
      <c r="G5" s="171">
        <f>IF('Indicator Date hidden'!H6="x","x",$G$2-'Indicator Date hidden'!H6)</f>
        <v>0</v>
      </c>
      <c r="H5" s="171">
        <f>IF('Indicator Date hidden'!I6="x","x",$H$2-'Indicator Date hidden'!I6)</f>
        <v>0</v>
      </c>
      <c r="I5" s="171">
        <f>IF('Indicator Date hidden'!J6="x","x",$I$2-'Indicator Date hidden'!J6)</f>
        <v>0</v>
      </c>
      <c r="J5" s="171">
        <f>IF('Indicator Date hidden'!K6="x","x",$J$2-'Indicator Date hidden'!K6)</f>
        <v>0</v>
      </c>
      <c r="K5" s="171">
        <f>IF('Indicator Date hidden'!L6="x","x",$K$2-'Indicator Date hidden'!L6)</f>
        <v>0</v>
      </c>
      <c r="L5" s="171">
        <f>IF('Indicator Date hidden'!M6="x","x",$L$2-'Indicator Date hidden'!M6)</f>
        <v>0</v>
      </c>
      <c r="M5" s="171">
        <f>IF('Indicator Date hidden'!N6="x","x",$M$2-'Indicator Date hidden'!N6)</f>
        <v>0</v>
      </c>
      <c r="N5" s="171">
        <f>IF('Indicator Date hidden'!O6="x","x",$N$2-'Indicator Date hidden'!O6)</f>
        <v>0</v>
      </c>
      <c r="O5" s="171">
        <f>IF('Indicator Date hidden'!P6="x","x",$O$2-'Indicator Date hidden'!P6)</f>
        <v>0</v>
      </c>
      <c r="P5" s="171">
        <f>IF('Indicator Date hidden'!Q6="x","x",$P$2-'Indicator Date hidden'!Q6)</f>
        <v>0</v>
      </c>
      <c r="Q5" s="171" t="str">
        <f>IF('Indicator Date hidden'!R6="x","x",$Q$2-'Indicator Date hidden'!R6)</f>
        <v>x</v>
      </c>
      <c r="R5" s="171">
        <f>IF('Indicator Date hidden'!S6="x","x",$R$2-'Indicator Date hidden'!S6)</f>
        <v>0</v>
      </c>
      <c r="S5" s="171">
        <f>IF('Indicator Date hidden'!T6="x","x",$S$2-'Indicator Date hidden'!T6)</f>
        <v>0</v>
      </c>
      <c r="T5" s="171">
        <f>IF('Indicator Date hidden'!U6="x","x",$T$2-'Indicator Date hidden'!U6)</f>
        <v>0</v>
      </c>
      <c r="U5" s="171">
        <f>IF('Indicator Date hidden'!V6="x","x",$U$2-'Indicator Date hidden'!V6)</f>
        <v>0</v>
      </c>
      <c r="V5" s="171">
        <f>IF('Indicator Date hidden'!W6="x","x",$V$2-'Indicator Date hidden'!W6)</f>
        <v>0</v>
      </c>
      <c r="W5" s="171">
        <f>IF('Indicator Date hidden'!X6="x","x",$W$2-'Indicator Date hidden'!X6)</f>
        <v>3</v>
      </c>
      <c r="X5" s="171">
        <f>IF('Indicator Date hidden'!Y6="x","x",$X$2-'Indicator Date hidden'!Y6)</f>
        <v>5</v>
      </c>
      <c r="Y5" s="171">
        <f>IF('Indicator Date hidden'!Z6="x","x",$Y$2-'Indicator Date hidden'!Z6)</f>
        <v>0</v>
      </c>
      <c r="Z5" s="171">
        <f>IF('Indicator Date hidden'!AA6="x","x",$Z$2-'Indicator Date hidden'!AA6)</f>
        <v>0</v>
      </c>
      <c r="AA5" s="171">
        <f>IF('Indicator Date hidden'!AB6="x","x",$AA$2-'Indicator Date hidden'!AB6)</f>
        <v>0</v>
      </c>
      <c r="AB5" s="171">
        <f>IF('Indicator Date hidden'!AC6="x","x",$AB$2-'Indicator Date hidden'!AC6)</f>
        <v>0</v>
      </c>
      <c r="AC5" s="171">
        <f>IF('Indicator Date hidden'!AD6="x","x",$AC$2-'Indicator Date hidden'!AD6)</f>
        <v>0</v>
      </c>
      <c r="AD5" s="171">
        <f>IF('Indicator Date hidden'!AE6="x","x",$AD$2-'Indicator Date hidden'!AE6)</f>
        <v>0</v>
      </c>
      <c r="AE5" s="171">
        <f>IF('Indicator Date hidden'!AF6="x","x",$AE$2-'Indicator Date hidden'!AF6)</f>
        <v>0</v>
      </c>
      <c r="AF5" s="171" t="str">
        <f>IF('Indicator Date hidden'!AG6="x","x",$AF$2-'Indicator Date hidden'!AG6)</f>
        <v>x</v>
      </c>
      <c r="AG5" s="171">
        <f>IF('Indicator Date hidden'!AH6="x","x",$AG$2-'Indicator Date hidden'!AH6)</f>
        <v>0</v>
      </c>
      <c r="AH5" s="171">
        <f>IF('Indicator Date hidden'!AI6="x","x",$AH$2-'Indicator Date hidden'!AI6)</f>
        <v>0</v>
      </c>
      <c r="AI5" s="171">
        <f>IF('Indicator Date hidden'!AJ6="x","x",$AI$2-'Indicator Date hidden'!AJ6)</f>
        <v>0</v>
      </c>
      <c r="AJ5" s="171">
        <f>IF('Indicator Date hidden'!AK6="x","x",$AJ$2-'Indicator Date hidden'!AK6)</f>
        <v>1</v>
      </c>
      <c r="AK5" s="171">
        <f>IF('Indicator Date hidden'!AL6="x","x",$AK$2-'Indicator Date hidden'!AL6)</f>
        <v>1</v>
      </c>
      <c r="AL5" s="171">
        <f>IF('Indicator Date hidden'!AM6="x","x",$AL$2-'Indicator Date hidden'!AM6)</f>
        <v>0</v>
      </c>
      <c r="AM5" s="171">
        <f>IF('Indicator Date hidden'!AN6="x","x",$AM$2-'Indicator Date hidden'!AN6)</f>
        <v>0</v>
      </c>
      <c r="AN5" s="171">
        <f>IF('Indicator Date hidden'!AO6="x","x",$AN$2-'Indicator Date hidden'!AO6)</f>
        <v>0</v>
      </c>
      <c r="AO5" s="171">
        <f>IF('Indicator Date hidden'!AP6="x","x",$AO$2-'Indicator Date hidden'!AP6)</f>
        <v>0</v>
      </c>
      <c r="AP5" s="171">
        <f>IF('Indicator Date hidden'!AQ6="x","x",$AP$2-'Indicator Date hidden'!AQ6)</f>
        <v>0</v>
      </c>
      <c r="AQ5" s="171">
        <f>IF('Indicator Date hidden'!AR6="x","x",$AQ$2-'Indicator Date hidden'!AR6)</f>
        <v>4</v>
      </c>
      <c r="AR5" s="171">
        <f>IF('Indicator Date hidden'!AS6="x","x",$AR$2-'Indicator Date hidden'!AS6)</f>
        <v>0</v>
      </c>
      <c r="AS5" s="171">
        <f>IF('Indicator Date hidden'!AT6="x","x",$AS$2-'Indicator Date hidden'!AT6)</f>
        <v>0</v>
      </c>
      <c r="AT5" s="171">
        <f>IF('Indicator Date hidden'!AU6="x","x",$AT$2-'Indicator Date hidden'!AU6)</f>
        <v>0</v>
      </c>
      <c r="AU5" s="171">
        <f>IF('Indicator Date hidden'!AV6="x","x",$AU$2-'Indicator Date hidden'!AV6)</f>
        <v>0</v>
      </c>
      <c r="AV5" s="171">
        <f>IF('Indicator Date hidden'!AW6="x","x",$AV$2-'Indicator Date hidden'!AW6)</f>
        <v>0</v>
      </c>
      <c r="AW5" s="171">
        <f>IF('Indicator Date hidden'!AX6="x","x",$AW$2-'Indicator Date hidden'!AX6)</f>
        <v>0</v>
      </c>
      <c r="AX5" s="171">
        <f>IF('Indicator Date hidden'!AY6="x","x",$AX$2-'Indicator Date hidden'!AY6)</f>
        <v>0</v>
      </c>
      <c r="AY5" s="171">
        <f>IF('Indicator Date hidden'!AZ6="x","x",$AY$2-'Indicator Date hidden'!AZ6)</f>
        <v>0</v>
      </c>
      <c r="AZ5" s="171">
        <f>IF('Indicator Date hidden'!BA6="x","x",$AZ$2-'Indicator Date hidden'!BA6)</f>
        <v>0</v>
      </c>
      <c r="BA5" s="5">
        <f t="shared" si="0"/>
        <v>14</v>
      </c>
      <c r="BB5" s="172">
        <f t="shared" si="1"/>
        <v>0.2857142857142857</v>
      </c>
      <c r="BC5" s="5">
        <f t="shared" si="2"/>
        <v>5</v>
      </c>
      <c r="BD5" s="172">
        <f t="shared" si="3"/>
        <v>0.98974331861078702</v>
      </c>
      <c r="BE5" s="175">
        <f t="shared" si="4"/>
        <v>0</v>
      </c>
    </row>
    <row r="6" spans="1:57" x14ac:dyDescent="0.25">
      <c r="A6" t="s">
        <v>6</v>
      </c>
      <c r="B6" s="171">
        <f>IF('Indicator Date hidden'!C7="x","x",$B$2-'Indicator Date hidden'!C7)</f>
        <v>0</v>
      </c>
      <c r="C6" s="171">
        <f>IF('Indicator Date hidden'!D7="x","x",$C$2-'Indicator Date hidden'!D7)</f>
        <v>0</v>
      </c>
      <c r="D6" s="171">
        <f>IF('Indicator Date hidden'!E7="x","x",$D$2-'Indicator Date hidden'!E7)</f>
        <v>0</v>
      </c>
      <c r="E6" s="171">
        <f>IF('Indicator Date hidden'!F7="x","x",$E$2-'Indicator Date hidden'!F7)</f>
        <v>0</v>
      </c>
      <c r="F6" s="171">
        <f>IF('Indicator Date hidden'!G7="x","x",$F$2-'Indicator Date hidden'!G7)</f>
        <v>0</v>
      </c>
      <c r="G6" s="171">
        <f>IF('Indicator Date hidden'!H7="x","x",$G$2-'Indicator Date hidden'!H7)</f>
        <v>0</v>
      </c>
      <c r="H6" s="171">
        <f>IF('Indicator Date hidden'!I7="x","x",$H$2-'Indicator Date hidden'!I7)</f>
        <v>0</v>
      </c>
      <c r="I6" s="171">
        <f>IF('Indicator Date hidden'!J7="x","x",$I$2-'Indicator Date hidden'!J7)</f>
        <v>0</v>
      </c>
      <c r="J6" s="171">
        <f>IF('Indicator Date hidden'!K7="x","x",$J$2-'Indicator Date hidden'!K7)</f>
        <v>0</v>
      </c>
      <c r="K6" s="171">
        <f>IF('Indicator Date hidden'!L7="x","x",$K$2-'Indicator Date hidden'!L7)</f>
        <v>0</v>
      </c>
      <c r="L6" s="171">
        <f>IF('Indicator Date hidden'!M7="x","x",$L$2-'Indicator Date hidden'!M7)</f>
        <v>0</v>
      </c>
      <c r="M6" s="171">
        <f>IF('Indicator Date hidden'!N7="x","x",$M$2-'Indicator Date hidden'!N7)</f>
        <v>0</v>
      </c>
      <c r="N6" s="171">
        <f>IF('Indicator Date hidden'!O7="x","x",$N$2-'Indicator Date hidden'!O7)</f>
        <v>0</v>
      </c>
      <c r="O6" s="171">
        <f>IF('Indicator Date hidden'!P7="x","x",$O$2-'Indicator Date hidden'!P7)</f>
        <v>0</v>
      </c>
      <c r="P6" s="171">
        <f>IF('Indicator Date hidden'!Q7="x","x",$P$2-'Indicator Date hidden'!Q7)</f>
        <v>0</v>
      </c>
      <c r="Q6" s="171" t="str">
        <f>IF('Indicator Date hidden'!R7="x","x",$Q$2-'Indicator Date hidden'!R7)</f>
        <v>x</v>
      </c>
      <c r="R6" s="171">
        <f>IF('Indicator Date hidden'!S7="x","x",$R$2-'Indicator Date hidden'!S7)</f>
        <v>0</v>
      </c>
      <c r="S6" s="171">
        <f>IF('Indicator Date hidden'!T7="x","x",$S$2-'Indicator Date hidden'!T7)</f>
        <v>0</v>
      </c>
      <c r="T6" s="171">
        <f>IF('Indicator Date hidden'!U7="x","x",$T$2-'Indicator Date hidden'!U7)</f>
        <v>0</v>
      </c>
      <c r="U6" s="171">
        <f>IF('Indicator Date hidden'!V7="x","x",$U$2-'Indicator Date hidden'!V7)</f>
        <v>0</v>
      </c>
      <c r="V6" s="171">
        <f>IF('Indicator Date hidden'!W7="x","x",$V$2-'Indicator Date hidden'!W7)</f>
        <v>0</v>
      </c>
      <c r="W6" s="171">
        <f>IF('Indicator Date hidden'!X7="x","x",$W$2-'Indicator Date hidden'!X7)</f>
        <v>8</v>
      </c>
      <c r="X6" s="171">
        <f>IF('Indicator Date hidden'!Y7="x","x",$X$2-'Indicator Date hidden'!Y7)</f>
        <v>6</v>
      </c>
      <c r="Y6" s="171">
        <f>IF('Indicator Date hidden'!Z7="x","x",$Y$2-'Indicator Date hidden'!Z7)</f>
        <v>0</v>
      </c>
      <c r="Z6" s="171">
        <f>IF('Indicator Date hidden'!AA7="x","x",$Z$2-'Indicator Date hidden'!AA7)</f>
        <v>0</v>
      </c>
      <c r="AA6" s="171">
        <f>IF('Indicator Date hidden'!AB7="x","x",$AA$2-'Indicator Date hidden'!AB7)</f>
        <v>0</v>
      </c>
      <c r="AB6" s="171">
        <f>IF('Indicator Date hidden'!AC7="x","x",$AB$2-'Indicator Date hidden'!AC7)</f>
        <v>0</v>
      </c>
      <c r="AC6" s="171">
        <f>IF('Indicator Date hidden'!AD7="x","x",$AC$2-'Indicator Date hidden'!AD7)</f>
        <v>0</v>
      </c>
      <c r="AD6" s="171">
        <f>IF('Indicator Date hidden'!AE7="x","x",$AD$2-'Indicator Date hidden'!AE7)</f>
        <v>0</v>
      </c>
      <c r="AE6" s="171" t="str">
        <f>IF('Indicator Date hidden'!AF7="x","x",$AE$2-'Indicator Date hidden'!AF7)</f>
        <v>x</v>
      </c>
      <c r="AF6" s="171">
        <f>IF('Indicator Date hidden'!AG7="x","x",$AF$2-'Indicator Date hidden'!AG7)</f>
        <v>6</v>
      </c>
      <c r="AG6" s="171">
        <f>IF('Indicator Date hidden'!AH7="x","x",$AG$2-'Indicator Date hidden'!AH7)</f>
        <v>0</v>
      </c>
      <c r="AH6" s="171">
        <f>IF('Indicator Date hidden'!AI7="x","x",$AH$2-'Indicator Date hidden'!AI7)</f>
        <v>0</v>
      </c>
      <c r="AI6" s="171">
        <f>IF('Indicator Date hidden'!AJ7="x","x",$AI$2-'Indicator Date hidden'!AJ7)</f>
        <v>0</v>
      </c>
      <c r="AJ6" s="171" t="str">
        <f>IF('Indicator Date hidden'!AK7="x","x",$AJ$2-'Indicator Date hidden'!AK7)</f>
        <v>x</v>
      </c>
      <c r="AK6" s="171">
        <f>IF('Indicator Date hidden'!AL7="x","x",$AK$2-'Indicator Date hidden'!AL7)</f>
        <v>0</v>
      </c>
      <c r="AL6" s="171">
        <f>IF('Indicator Date hidden'!AM7="x","x",$AL$2-'Indicator Date hidden'!AM7)</f>
        <v>0</v>
      </c>
      <c r="AM6" s="171">
        <f>IF('Indicator Date hidden'!AN7="x","x",$AM$2-'Indicator Date hidden'!AN7)</f>
        <v>0</v>
      </c>
      <c r="AN6" s="171">
        <f>IF('Indicator Date hidden'!AO7="x","x",$AN$2-'Indicator Date hidden'!AO7)</f>
        <v>0</v>
      </c>
      <c r="AO6" s="171">
        <f>IF('Indicator Date hidden'!AP7="x","x",$AO$2-'Indicator Date hidden'!AP7)</f>
        <v>1</v>
      </c>
      <c r="AP6" s="171">
        <f>IF('Indicator Date hidden'!AQ7="x","x",$AP$2-'Indicator Date hidden'!AQ7)</f>
        <v>1</v>
      </c>
      <c r="AQ6" s="171">
        <f>IF('Indicator Date hidden'!AR7="x","x",$AQ$2-'Indicator Date hidden'!AR7)</f>
        <v>8</v>
      </c>
      <c r="AR6" s="171">
        <f>IF('Indicator Date hidden'!AS7="x","x",$AR$2-'Indicator Date hidden'!AS7)</f>
        <v>0</v>
      </c>
      <c r="AS6" s="171">
        <f>IF('Indicator Date hidden'!AT7="x","x",$AS$2-'Indicator Date hidden'!AT7)</f>
        <v>0</v>
      </c>
      <c r="AT6" s="171">
        <f>IF('Indicator Date hidden'!AU7="x","x",$AT$2-'Indicator Date hidden'!AU7)</f>
        <v>0</v>
      </c>
      <c r="AU6" s="171">
        <f>IF('Indicator Date hidden'!AV7="x","x",$AU$2-'Indicator Date hidden'!AV7)</f>
        <v>0</v>
      </c>
      <c r="AV6" s="171">
        <f>IF('Indicator Date hidden'!AW7="x","x",$AV$2-'Indicator Date hidden'!AW7)</f>
        <v>0</v>
      </c>
      <c r="AW6" s="171">
        <f>IF('Indicator Date hidden'!AX7="x","x",$AW$2-'Indicator Date hidden'!AX7)</f>
        <v>0</v>
      </c>
      <c r="AX6" s="171">
        <f>IF('Indicator Date hidden'!AY7="x","x",$AX$2-'Indicator Date hidden'!AY7)</f>
        <v>0</v>
      </c>
      <c r="AY6" s="171">
        <f>IF('Indicator Date hidden'!AZ7="x","x",$AY$2-'Indicator Date hidden'!AZ7)</f>
        <v>0</v>
      </c>
      <c r="AZ6" s="171">
        <f>IF('Indicator Date hidden'!BA7="x","x",$AZ$2-'Indicator Date hidden'!BA7)</f>
        <v>0</v>
      </c>
      <c r="BA6" s="5">
        <f t="shared" si="0"/>
        <v>30</v>
      </c>
      <c r="BB6" s="172">
        <f t="shared" si="1"/>
        <v>0.625</v>
      </c>
      <c r="BC6" s="5">
        <f t="shared" si="2"/>
        <v>6</v>
      </c>
      <c r="BD6" s="172">
        <f t="shared" si="3"/>
        <v>1.9538956812822259</v>
      </c>
      <c r="BE6" s="175">
        <f t="shared" si="4"/>
        <v>0</v>
      </c>
    </row>
    <row r="7" spans="1:57" x14ac:dyDescent="0.25">
      <c r="A7" t="s">
        <v>8</v>
      </c>
      <c r="B7" s="171">
        <f>IF('Indicator Date hidden'!C8="x","x",$B$2-'Indicator Date hidden'!C8)</f>
        <v>0</v>
      </c>
      <c r="C7" s="171">
        <f>IF('Indicator Date hidden'!D8="x","x",$C$2-'Indicator Date hidden'!D8)</f>
        <v>0</v>
      </c>
      <c r="D7" s="171">
        <f>IF('Indicator Date hidden'!E8="x","x",$D$2-'Indicator Date hidden'!E8)</f>
        <v>0</v>
      </c>
      <c r="E7" s="171">
        <f>IF('Indicator Date hidden'!F8="x","x",$E$2-'Indicator Date hidden'!F8)</f>
        <v>0</v>
      </c>
      <c r="F7" s="171">
        <f>IF('Indicator Date hidden'!G8="x","x",$F$2-'Indicator Date hidden'!G8)</f>
        <v>0</v>
      </c>
      <c r="G7" s="171">
        <f>IF('Indicator Date hidden'!H8="x","x",$G$2-'Indicator Date hidden'!H8)</f>
        <v>0</v>
      </c>
      <c r="H7" s="171">
        <f>IF('Indicator Date hidden'!I8="x","x",$H$2-'Indicator Date hidden'!I8)</f>
        <v>0</v>
      </c>
      <c r="I7" s="171">
        <f>IF('Indicator Date hidden'!J8="x","x",$I$2-'Indicator Date hidden'!J8)</f>
        <v>0</v>
      </c>
      <c r="J7" s="171">
        <f>IF('Indicator Date hidden'!K8="x","x",$J$2-'Indicator Date hidden'!K8)</f>
        <v>0</v>
      </c>
      <c r="K7" s="171">
        <f>IF('Indicator Date hidden'!L8="x","x",$K$2-'Indicator Date hidden'!L8)</f>
        <v>0</v>
      </c>
      <c r="L7" s="171">
        <f>IF('Indicator Date hidden'!M8="x","x",$L$2-'Indicator Date hidden'!M8)</f>
        <v>0</v>
      </c>
      <c r="M7" s="171">
        <f>IF('Indicator Date hidden'!N8="x","x",$M$2-'Indicator Date hidden'!N8)</f>
        <v>0</v>
      </c>
      <c r="N7" s="171">
        <f>IF('Indicator Date hidden'!O8="x","x",$N$2-'Indicator Date hidden'!O8)</f>
        <v>0</v>
      </c>
      <c r="O7" s="171">
        <f>IF('Indicator Date hidden'!P8="x","x",$O$2-'Indicator Date hidden'!P8)</f>
        <v>0</v>
      </c>
      <c r="P7" s="171">
        <f>IF('Indicator Date hidden'!Q8="x","x",$P$2-'Indicator Date hidden'!Q8)</f>
        <v>0</v>
      </c>
      <c r="Q7" s="171" t="str">
        <f>IF('Indicator Date hidden'!R8="x","x",$Q$2-'Indicator Date hidden'!R8)</f>
        <v>x</v>
      </c>
      <c r="R7" s="171">
        <f>IF('Indicator Date hidden'!S8="x","x",$R$2-'Indicator Date hidden'!S8)</f>
        <v>0</v>
      </c>
      <c r="S7" s="171">
        <f>IF('Indicator Date hidden'!T8="x","x",$S$2-'Indicator Date hidden'!T8)</f>
        <v>0</v>
      </c>
      <c r="T7" s="171">
        <f>IF('Indicator Date hidden'!U8="x","x",$T$2-'Indicator Date hidden'!U8)</f>
        <v>0</v>
      </c>
      <c r="U7" s="171">
        <f>IF('Indicator Date hidden'!V8="x","x",$U$2-'Indicator Date hidden'!V8)</f>
        <v>0</v>
      </c>
      <c r="V7" s="171">
        <f>IF('Indicator Date hidden'!W8="x","x",$V$2-'Indicator Date hidden'!W8)</f>
        <v>0</v>
      </c>
      <c r="W7" s="171" t="str">
        <f>IF('Indicator Date hidden'!X8="x","x",$W$2-'Indicator Date hidden'!X8)</f>
        <v>x</v>
      </c>
      <c r="X7" s="171" t="str">
        <f>IF('Indicator Date hidden'!Y8="x","x",$X$2-'Indicator Date hidden'!Y8)</f>
        <v>x</v>
      </c>
      <c r="Y7" s="171">
        <f>IF('Indicator Date hidden'!Z8="x","x",$Y$2-'Indicator Date hidden'!Z8)</f>
        <v>0</v>
      </c>
      <c r="Z7" s="171">
        <f>IF('Indicator Date hidden'!AA8="x","x",$Z$2-'Indicator Date hidden'!AA8)</f>
        <v>0</v>
      </c>
      <c r="AA7" s="171" t="str">
        <f>IF('Indicator Date hidden'!AB8="x","x",$AA$2-'Indicator Date hidden'!AB8)</f>
        <v>x</v>
      </c>
      <c r="AB7" s="171">
        <f>IF('Indicator Date hidden'!AC8="x","x",$AB$2-'Indicator Date hidden'!AC8)</f>
        <v>0</v>
      </c>
      <c r="AC7" s="171">
        <f>IF('Indicator Date hidden'!AD8="x","x",$AC$2-'Indicator Date hidden'!AD8)</f>
        <v>0</v>
      </c>
      <c r="AD7" s="171" t="str">
        <f>IF('Indicator Date hidden'!AE8="x","x",$AD$2-'Indicator Date hidden'!AE8)</f>
        <v>x</v>
      </c>
      <c r="AE7" s="171" t="str">
        <f>IF('Indicator Date hidden'!AF8="x","x",$AE$2-'Indicator Date hidden'!AF8)</f>
        <v>x</v>
      </c>
      <c r="AF7" s="171" t="str">
        <f>IF('Indicator Date hidden'!AG8="x","x",$AF$2-'Indicator Date hidden'!AG8)</f>
        <v>x</v>
      </c>
      <c r="AG7" s="171">
        <f>IF('Indicator Date hidden'!AH8="x","x",$AG$2-'Indicator Date hidden'!AH8)</f>
        <v>0</v>
      </c>
      <c r="AH7" s="171">
        <f>IF('Indicator Date hidden'!AI8="x","x",$AH$2-'Indicator Date hidden'!AI8)</f>
        <v>0</v>
      </c>
      <c r="AI7" s="171">
        <f>IF('Indicator Date hidden'!AJ8="x","x",$AI$2-'Indicator Date hidden'!AJ8)</f>
        <v>0</v>
      </c>
      <c r="AJ7" s="171" t="str">
        <f>IF('Indicator Date hidden'!AK8="x","x",$AJ$2-'Indicator Date hidden'!AK8)</f>
        <v>x</v>
      </c>
      <c r="AK7" s="171">
        <f>IF('Indicator Date hidden'!AL8="x","x",$AK$2-'Indicator Date hidden'!AL8)</f>
        <v>1</v>
      </c>
      <c r="AL7" s="171">
        <f>IF('Indicator Date hidden'!AM8="x","x",$AL$2-'Indicator Date hidden'!AM8)</f>
        <v>0</v>
      </c>
      <c r="AM7" s="171">
        <f>IF('Indicator Date hidden'!AN8="x","x",$AM$2-'Indicator Date hidden'!AN8)</f>
        <v>0</v>
      </c>
      <c r="AN7" s="171">
        <f>IF('Indicator Date hidden'!AO8="x","x",$AN$2-'Indicator Date hidden'!AO8)</f>
        <v>0</v>
      </c>
      <c r="AO7" s="171">
        <f>IF('Indicator Date hidden'!AP8="x","x",$AO$2-'Indicator Date hidden'!AP8)</f>
        <v>0</v>
      </c>
      <c r="AP7" s="171" t="str">
        <f>IF('Indicator Date hidden'!AQ8="x","x",$AP$2-'Indicator Date hidden'!AQ8)</f>
        <v>x</v>
      </c>
      <c r="AQ7" s="171">
        <f>IF('Indicator Date hidden'!AR8="x","x",$AQ$2-'Indicator Date hidden'!AR8)</f>
        <v>6</v>
      </c>
      <c r="AR7" s="171">
        <f>IF('Indicator Date hidden'!AS8="x","x",$AR$2-'Indicator Date hidden'!AS8)</f>
        <v>0</v>
      </c>
      <c r="AS7" s="171" t="str">
        <f>IF('Indicator Date hidden'!AT8="x","x",$AS$2-'Indicator Date hidden'!AT8)</f>
        <v>x</v>
      </c>
      <c r="AT7" s="171">
        <f>IF('Indicator Date hidden'!AU8="x","x",$AT$2-'Indicator Date hidden'!AU8)</f>
        <v>0</v>
      </c>
      <c r="AU7" s="171">
        <f>IF('Indicator Date hidden'!AV8="x","x",$AU$2-'Indicator Date hidden'!AV8)</f>
        <v>1</v>
      </c>
      <c r="AV7" s="171">
        <f>IF('Indicator Date hidden'!AW8="x","x",$AV$2-'Indicator Date hidden'!AW8)</f>
        <v>0</v>
      </c>
      <c r="AW7" s="171">
        <f>IF('Indicator Date hidden'!AX8="x","x",$AW$2-'Indicator Date hidden'!AX8)</f>
        <v>0</v>
      </c>
      <c r="AX7" s="171">
        <f>IF('Indicator Date hidden'!AY8="x","x",$AX$2-'Indicator Date hidden'!AY8)</f>
        <v>0</v>
      </c>
      <c r="AY7" s="171">
        <f>IF('Indicator Date hidden'!AZ8="x","x",$AY$2-'Indicator Date hidden'!AZ8)</f>
        <v>4</v>
      </c>
      <c r="AZ7" s="171">
        <f>IF('Indicator Date hidden'!BA8="x","x",$AZ$2-'Indicator Date hidden'!BA8)</f>
        <v>0</v>
      </c>
      <c r="BA7" s="5">
        <f t="shared" si="0"/>
        <v>12</v>
      </c>
      <c r="BB7" s="172">
        <f t="shared" si="1"/>
        <v>0.29268292682926828</v>
      </c>
      <c r="BC7" s="5">
        <f t="shared" si="2"/>
        <v>4</v>
      </c>
      <c r="BD7" s="172">
        <f t="shared" si="3"/>
        <v>1.1096890893733977</v>
      </c>
      <c r="BE7" s="175">
        <f t="shared" si="4"/>
        <v>0</v>
      </c>
    </row>
    <row r="8" spans="1:57" x14ac:dyDescent="0.25">
      <c r="A8" t="s">
        <v>10</v>
      </c>
      <c r="B8" s="171">
        <f>IF('Indicator Date hidden'!C9="x","x",$B$2-'Indicator Date hidden'!C9)</f>
        <v>0</v>
      </c>
      <c r="C8" s="171">
        <f>IF('Indicator Date hidden'!D9="x","x",$C$2-'Indicator Date hidden'!D9)</f>
        <v>0</v>
      </c>
      <c r="D8" s="171">
        <f>IF('Indicator Date hidden'!E9="x","x",$D$2-'Indicator Date hidden'!E9)</f>
        <v>0</v>
      </c>
      <c r="E8" s="171">
        <f>IF('Indicator Date hidden'!F9="x","x",$E$2-'Indicator Date hidden'!F9)</f>
        <v>0</v>
      </c>
      <c r="F8" s="171">
        <f>IF('Indicator Date hidden'!G9="x","x",$F$2-'Indicator Date hidden'!G9)</f>
        <v>0</v>
      </c>
      <c r="G8" s="171">
        <f>IF('Indicator Date hidden'!H9="x","x",$G$2-'Indicator Date hidden'!H9)</f>
        <v>0</v>
      </c>
      <c r="H8" s="171">
        <f>IF('Indicator Date hidden'!I9="x","x",$H$2-'Indicator Date hidden'!I9)</f>
        <v>0</v>
      </c>
      <c r="I8" s="171">
        <f>IF('Indicator Date hidden'!J9="x","x",$I$2-'Indicator Date hidden'!J9)</f>
        <v>0</v>
      </c>
      <c r="J8" s="171">
        <f>IF('Indicator Date hidden'!K9="x","x",$J$2-'Indicator Date hidden'!K9)</f>
        <v>0</v>
      </c>
      <c r="K8" s="171">
        <f>IF('Indicator Date hidden'!L9="x","x",$K$2-'Indicator Date hidden'!L9)</f>
        <v>0</v>
      </c>
      <c r="L8" s="171">
        <f>IF('Indicator Date hidden'!M9="x","x",$L$2-'Indicator Date hidden'!M9)</f>
        <v>0</v>
      </c>
      <c r="M8" s="171">
        <f>IF('Indicator Date hidden'!N9="x","x",$M$2-'Indicator Date hidden'!N9)</f>
        <v>0</v>
      </c>
      <c r="N8" s="171">
        <f>IF('Indicator Date hidden'!O9="x","x",$N$2-'Indicator Date hidden'!O9)</f>
        <v>0</v>
      </c>
      <c r="O8" s="171">
        <f>IF('Indicator Date hidden'!P9="x","x",$O$2-'Indicator Date hidden'!P9)</f>
        <v>0</v>
      </c>
      <c r="P8" s="171">
        <f>IF('Indicator Date hidden'!Q9="x","x",$P$2-'Indicator Date hidden'!Q9)</f>
        <v>0</v>
      </c>
      <c r="Q8" s="171">
        <f>IF('Indicator Date hidden'!R9="x","x",$Q$2-'Indicator Date hidden'!R9)</f>
        <v>10</v>
      </c>
      <c r="R8" s="171">
        <f>IF('Indicator Date hidden'!S9="x","x",$R$2-'Indicator Date hidden'!S9)</f>
        <v>0</v>
      </c>
      <c r="S8" s="171">
        <f>IF('Indicator Date hidden'!T9="x","x",$S$2-'Indicator Date hidden'!T9)</f>
        <v>0</v>
      </c>
      <c r="T8" s="171">
        <f>IF('Indicator Date hidden'!U9="x","x",$T$2-'Indicator Date hidden'!U9)</f>
        <v>0</v>
      </c>
      <c r="U8" s="171">
        <f>IF('Indicator Date hidden'!V9="x","x",$U$2-'Indicator Date hidden'!V9)</f>
        <v>0</v>
      </c>
      <c r="V8" s="171">
        <f>IF('Indicator Date hidden'!W9="x","x",$V$2-'Indicator Date hidden'!W9)</f>
        <v>0</v>
      </c>
      <c r="W8" s="171">
        <f>IF('Indicator Date hidden'!X9="x","x",$W$2-'Indicator Date hidden'!X9)</f>
        <v>10</v>
      </c>
      <c r="X8" s="171">
        <f>IF('Indicator Date hidden'!Y9="x","x",$X$2-'Indicator Date hidden'!Y9)</f>
        <v>2</v>
      </c>
      <c r="Y8" s="171">
        <f>IF('Indicator Date hidden'!Z9="x","x",$Y$2-'Indicator Date hidden'!Z9)</f>
        <v>0</v>
      </c>
      <c r="Z8" s="171">
        <f>IF('Indicator Date hidden'!AA9="x","x",$Z$2-'Indicator Date hidden'!AA9)</f>
        <v>0</v>
      </c>
      <c r="AA8" s="171">
        <f>IF('Indicator Date hidden'!AB9="x","x",$AA$2-'Indicator Date hidden'!AB9)</f>
        <v>0</v>
      </c>
      <c r="AB8" s="171">
        <f>IF('Indicator Date hidden'!AC9="x","x",$AB$2-'Indicator Date hidden'!AC9)</f>
        <v>0</v>
      </c>
      <c r="AC8" s="171">
        <f>IF('Indicator Date hidden'!AD9="x","x",$AC$2-'Indicator Date hidden'!AD9)</f>
        <v>0</v>
      </c>
      <c r="AD8" s="171" t="str">
        <f>IF('Indicator Date hidden'!AE9="x","x",$AD$2-'Indicator Date hidden'!AE9)</f>
        <v>x</v>
      </c>
      <c r="AE8" s="171">
        <f>IF('Indicator Date hidden'!AF9="x","x",$AE$2-'Indicator Date hidden'!AF9)</f>
        <v>0</v>
      </c>
      <c r="AF8" s="171">
        <f>IF('Indicator Date hidden'!AG9="x","x",$AF$2-'Indicator Date hidden'!AG9)</f>
        <v>0</v>
      </c>
      <c r="AG8" s="171">
        <f>IF('Indicator Date hidden'!AH9="x","x",$AG$2-'Indicator Date hidden'!AH9)</f>
        <v>0</v>
      </c>
      <c r="AH8" s="171">
        <f>IF('Indicator Date hidden'!AI9="x","x",$AH$2-'Indicator Date hidden'!AI9)</f>
        <v>0</v>
      </c>
      <c r="AI8" s="171">
        <f>IF('Indicator Date hidden'!AJ9="x","x",$AI$2-'Indicator Date hidden'!AJ9)</f>
        <v>0</v>
      </c>
      <c r="AJ8" s="171" t="str">
        <f>IF('Indicator Date hidden'!AK9="x","x",$AJ$2-'Indicator Date hidden'!AK9)</f>
        <v>x</v>
      </c>
      <c r="AK8" s="171">
        <f>IF('Indicator Date hidden'!AL9="x","x",$AK$2-'Indicator Date hidden'!AL9)</f>
        <v>1</v>
      </c>
      <c r="AL8" s="171">
        <f>IF('Indicator Date hidden'!AM9="x","x",$AL$2-'Indicator Date hidden'!AM9)</f>
        <v>0</v>
      </c>
      <c r="AM8" s="171">
        <f>IF('Indicator Date hidden'!AN9="x","x",$AM$2-'Indicator Date hidden'!AN9)</f>
        <v>0</v>
      </c>
      <c r="AN8" s="171">
        <f>IF('Indicator Date hidden'!AO9="x","x",$AN$2-'Indicator Date hidden'!AO9)</f>
        <v>0</v>
      </c>
      <c r="AO8" s="171" t="str">
        <f>IF('Indicator Date hidden'!AP9="x","x",$AO$2-'Indicator Date hidden'!AP9)</f>
        <v>x</v>
      </c>
      <c r="AP8" s="171" t="str">
        <f>IF('Indicator Date hidden'!AQ9="x","x",$AP$2-'Indicator Date hidden'!AQ9)</f>
        <v>x</v>
      </c>
      <c r="AQ8" s="171">
        <f>IF('Indicator Date hidden'!AR9="x","x",$AQ$2-'Indicator Date hidden'!AR9)</f>
        <v>0</v>
      </c>
      <c r="AR8" s="171">
        <f>IF('Indicator Date hidden'!AS9="x","x",$AR$2-'Indicator Date hidden'!AS9)</f>
        <v>0</v>
      </c>
      <c r="AS8" s="171">
        <f>IF('Indicator Date hidden'!AT9="x","x",$AS$2-'Indicator Date hidden'!AT9)</f>
        <v>0</v>
      </c>
      <c r="AT8" s="171">
        <f>IF('Indicator Date hidden'!AU9="x","x",$AT$2-'Indicator Date hidden'!AU9)</f>
        <v>0</v>
      </c>
      <c r="AU8" s="171">
        <f>IF('Indicator Date hidden'!AV9="x","x",$AU$2-'Indicator Date hidden'!AV9)</f>
        <v>0</v>
      </c>
      <c r="AV8" s="171">
        <f>IF('Indicator Date hidden'!AW9="x","x",$AV$2-'Indicator Date hidden'!AW9)</f>
        <v>0</v>
      </c>
      <c r="AW8" s="171">
        <f>IF('Indicator Date hidden'!AX9="x","x",$AW$2-'Indicator Date hidden'!AX9)</f>
        <v>0</v>
      </c>
      <c r="AX8" s="171">
        <f>IF('Indicator Date hidden'!AY9="x","x",$AX$2-'Indicator Date hidden'!AY9)</f>
        <v>0</v>
      </c>
      <c r="AY8" s="171">
        <f>IF('Indicator Date hidden'!AZ9="x","x",$AY$2-'Indicator Date hidden'!AZ9)</f>
        <v>0</v>
      </c>
      <c r="AZ8" s="171">
        <f>IF('Indicator Date hidden'!BA9="x","x",$AZ$2-'Indicator Date hidden'!BA9)</f>
        <v>0</v>
      </c>
      <c r="BA8" s="5">
        <f t="shared" si="0"/>
        <v>23</v>
      </c>
      <c r="BB8" s="172">
        <f t="shared" si="1"/>
        <v>0.48936170212765956</v>
      </c>
      <c r="BC8" s="5">
        <f t="shared" si="2"/>
        <v>4</v>
      </c>
      <c r="BD8" s="172">
        <f t="shared" si="3"/>
        <v>2.030326883078263</v>
      </c>
      <c r="BE8" s="175">
        <f t="shared" si="4"/>
        <v>0</v>
      </c>
    </row>
    <row r="9" spans="1:57" x14ac:dyDescent="0.25">
      <c r="A9" t="s">
        <v>12</v>
      </c>
      <c r="B9" s="171">
        <f>IF('Indicator Date hidden'!C10="x","x",$B$2-'Indicator Date hidden'!C10)</f>
        <v>0</v>
      </c>
      <c r="C9" s="171">
        <f>IF('Indicator Date hidden'!D10="x","x",$C$2-'Indicator Date hidden'!D10)</f>
        <v>0</v>
      </c>
      <c r="D9" s="171">
        <f>IF('Indicator Date hidden'!E10="x","x",$D$2-'Indicator Date hidden'!E10)</f>
        <v>0</v>
      </c>
      <c r="E9" s="171">
        <f>IF('Indicator Date hidden'!F10="x","x",$E$2-'Indicator Date hidden'!F10)</f>
        <v>0</v>
      </c>
      <c r="F9" s="171">
        <f>IF('Indicator Date hidden'!G10="x","x",$F$2-'Indicator Date hidden'!G10)</f>
        <v>0</v>
      </c>
      <c r="G9" s="171">
        <f>IF('Indicator Date hidden'!H10="x","x",$G$2-'Indicator Date hidden'!H10)</f>
        <v>0</v>
      </c>
      <c r="H9" s="171">
        <f>IF('Indicator Date hidden'!I10="x","x",$H$2-'Indicator Date hidden'!I10)</f>
        <v>0</v>
      </c>
      <c r="I9" s="171">
        <f>IF('Indicator Date hidden'!J10="x","x",$I$2-'Indicator Date hidden'!J10)</f>
        <v>0</v>
      </c>
      <c r="J9" s="171">
        <f>IF('Indicator Date hidden'!K10="x","x",$J$2-'Indicator Date hidden'!K10)</f>
        <v>0</v>
      </c>
      <c r="K9" s="171">
        <f>IF('Indicator Date hidden'!L10="x","x",$K$2-'Indicator Date hidden'!L10)</f>
        <v>0</v>
      </c>
      <c r="L9" s="171">
        <f>IF('Indicator Date hidden'!M10="x","x",$L$2-'Indicator Date hidden'!M10)</f>
        <v>0</v>
      </c>
      <c r="M9" s="171">
        <f>IF('Indicator Date hidden'!N10="x","x",$M$2-'Indicator Date hidden'!N10)</f>
        <v>0</v>
      </c>
      <c r="N9" s="171">
        <f>IF('Indicator Date hidden'!O10="x","x",$N$2-'Indicator Date hidden'!O10)</f>
        <v>0</v>
      </c>
      <c r="O9" s="171">
        <f>IF('Indicator Date hidden'!P10="x","x",$O$2-'Indicator Date hidden'!P10)</f>
        <v>0</v>
      </c>
      <c r="P9" s="171">
        <f>IF('Indicator Date hidden'!Q10="x","x",$P$2-'Indicator Date hidden'!Q10)</f>
        <v>0</v>
      </c>
      <c r="Q9" s="171">
        <f>IF('Indicator Date hidden'!R10="x","x",$Q$2-'Indicator Date hidden'!R10)</f>
        <v>5</v>
      </c>
      <c r="R9" s="171">
        <f>IF('Indicator Date hidden'!S10="x","x",$R$2-'Indicator Date hidden'!S10)</f>
        <v>0</v>
      </c>
      <c r="S9" s="171">
        <f>IF('Indicator Date hidden'!T10="x","x",$S$2-'Indicator Date hidden'!T10)</f>
        <v>0</v>
      </c>
      <c r="T9" s="171">
        <f>IF('Indicator Date hidden'!U10="x","x",$T$2-'Indicator Date hidden'!U10)</f>
        <v>0</v>
      </c>
      <c r="U9" s="171">
        <f>IF('Indicator Date hidden'!V10="x","x",$U$2-'Indicator Date hidden'!V10)</f>
        <v>0</v>
      </c>
      <c r="V9" s="171">
        <f>IF('Indicator Date hidden'!W10="x","x",$V$2-'Indicator Date hidden'!W10)</f>
        <v>0</v>
      </c>
      <c r="W9" s="171">
        <f>IF('Indicator Date hidden'!X10="x","x",$W$2-'Indicator Date hidden'!X10)</f>
        <v>5</v>
      </c>
      <c r="X9" s="171">
        <f>IF('Indicator Date hidden'!Y10="x","x",$X$2-'Indicator Date hidden'!Y10)</f>
        <v>2</v>
      </c>
      <c r="Y9" s="171">
        <f>IF('Indicator Date hidden'!Z10="x","x",$Y$2-'Indicator Date hidden'!Z10)</f>
        <v>0</v>
      </c>
      <c r="Z9" s="171">
        <f>IF('Indicator Date hidden'!AA10="x","x",$Z$2-'Indicator Date hidden'!AA10)</f>
        <v>0</v>
      </c>
      <c r="AA9" s="171">
        <f>IF('Indicator Date hidden'!AB10="x","x",$AA$2-'Indicator Date hidden'!AB10)</f>
        <v>0</v>
      </c>
      <c r="AB9" s="171">
        <f>IF('Indicator Date hidden'!AC10="x","x",$AB$2-'Indicator Date hidden'!AC10)</f>
        <v>0</v>
      </c>
      <c r="AC9" s="171">
        <f>IF('Indicator Date hidden'!AD10="x","x",$AC$2-'Indicator Date hidden'!AD10)</f>
        <v>0</v>
      </c>
      <c r="AD9" s="171" t="str">
        <f>IF('Indicator Date hidden'!AE10="x","x",$AD$2-'Indicator Date hidden'!AE10)</f>
        <v>x</v>
      </c>
      <c r="AE9" s="171">
        <f>IF('Indicator Date hidden'!AF10="x","x",$AE$2-'Indicator Date hidden'!AF10)</f>
        <v>0</v>
      </c>
      <c r="AF9" s="171">
        <f>IF('Indicator Date hidden'!AG10="x","x",$AF$2-'Indicator Date hidden'!AG10)</f>
        <v>0</v>
      </c>
      <c r="AG9" s="171">
        <f>IF('Indicator Date hidden'!AH10="x","x",$AG$2-'Indicator Date hidden'!AH10)</f>
        <v>0</v>
      </c>
      <c r="AH9" s="171">
        <f>IF('Indicator Date hidden'!AI10="x","x",$AH$2-'Indicator Date hidden'!AI10)</f>
        <v>0</v>
      </c>
      <c r="AI9" s="171">
        <f>IF('Indicator Date hidden'!AJ10="x","x",$AI$2-'Indicator Date hidden'!AJ10)</f>
        <v>0</v>
      </c>
      <c r="AJ9" s="171">
        <f>IF('Indicator Date hidden'!AK10="x","x",$AJ$2-'Indicator Date hidden'!AK10)</f>
        <v>1</v>
      </c>
      <c r="AK9" s="171">
        <f>IF('Indicator Date hidden'!AL10="x","x",$AK$2-'Indicator Date hidden'!AL10)</f>
        <v>1</v>
      </c>
      <c r="AL9" s="171">
        <f>IF('Indicator Date hidden'!AM10="x","x",$AL$2-'Indicator Date hidden'!AM10)</f>
        <v>0</v>
      </c>
      <c r="AM9" s="171">
        <f>IF('Indicator Date hidden'!AN10="x","x",$AM$2-'Indicator Date hidden'!AN10)</f>
        <v>0</v>
      </c>
      <c r="AN9" s="171">
        <f>IF('Indicator Date hidden'!AO10="x","x",$AN$2-'Indicator Date hidden'!AO10)</f>
        <v>0</v>
      </c>
      <c r="AO9" s="171">
        <f>IF('Indicator Date hidden'!AP10="x","x",$AO$2-'Indicator Date hidden'!AP10)</f>
        <v>0</v>
      </c>
      <c r="AP9" s="171">
        <f>IF('Indicator Date hidden'!AQ10="x","x",$AP$2-'Indicator Date hidden'!AQ10)</f>
        <v>0</v>
      </c>
      <c r="AQ9" s="171">
        <f>IF('Indicator Date hidden'!AR10="x","x",$AQ$2-'Indicator Date hidden'!AR10)</f>
        <v>4</v>
      </c>
      <c r="AR9" s="171">
        <f>IF('Indicator Date hidden'!AS10="x","x",$AR$2-'Indicator Date hidden'!AS10)</f>
        <v>0</v>
      </c>
      <c r="AS9" s="171">
        <f>IF('Indicator Date hidden'!AT10="x","x",$AS$2-'Indicator Date hidden'!AT10)</f>
        <v>0</v>
      </c>
      <c r="AT9" s="171">
        <f>IF('Indicator Date hidden'!AU10="x","x",$AT$2-'Indicator Date hidden'!AU10)</f>
        <v>0</v>
      </c>
      <c r="AU9" s="171">
        <f>IF('Indicator Date hidden'!AV10="x","x",$AU$2-'Indicator Date hidden'!AV10)</f>
        <v>0</v>
      </c>
      <c r="AV9" s="171">
        <f>IF('Indicator Date hidden'!AW10="x","x",$AV$2-'Indicator Date hidden'!AW10)</f>
        <v>0</v>
      </c>
      <c r="AW9" s="171">
        <f>IF('Indicator Date hidden'!AX10="x","x",$AW$2-'Indicator Date hidden'!AX10)</f>
        <v>0</v>
      </c>
      <c r="AX9" s="171">
        <f>IF('Indicator Date hidden'!AY10="x","x",$AX$2-'Indicator Date hidden'!AY10)</f>
        <v>0</v>
      </c>
      <c r="AY9" s="171">
        <f>IF('Indicator Date hidden'!AZ10="x","x",$AY$2-'Indicator Date hidden'!AZ10)</f>
        <v>0</v>
      </c>
      <c r="AZ9" s="171">
        <f>IF('Indicator Date hidden'!BA10="x","x",$AZ$2-'Indicator Date hidden'!BA10)</f>
        <v>0</v>
      </c>
      <c r="BA9" s="5">
        <f t="shared" si="0"/>
        <v>18</v>
      </c>
      <c r="BB9" s="172">
        <f t="shared" si="1"/>
        <v>0.36</v>
      </c>
      <c r="BC9" s="5">
        <f t="shared" si="2"/>
        <v>6</v>
      </c>
      <c r="BD9" s="172">
        <f t="shared" si="3"/>
        <v>1.1447270417003348</v>
      </c>
      <c r="BE9" s="175">
        <f t="shared" si="4"/>
        <v>0</v>
      </c>
    </row>
    <row r="10" spans="1:57" x14ac:dyDescent="0.25">
      <c r="A10" t="s">
        <v>14</v>
      </c>
      <c r="B10" s="171">
        <f>IF('Indicator Date hidden'!C11="x","x",$B$2-'Indicator Date hidden'!C11)</f>
        <v>0</v>
      </c>
      <c r="C10" s="171">
        <f>IF('Indicator Date hidden'!D11="x","x",$C$2-'Indicator Date hidden'!D11)</f>
        <v>0</v>
      </c>
      <c r="D10" s="171">
        <f>IF('Indicator Date hidden'!E11="x","x",$D$2-'Indicator Date hidden'!E11)</f>
        <v>0</v>
      </c>
      <c r="E10" s="171">
        <f>IF('Indicator Date hidden'!F11="x","x",$E$2-'Indicator Date hidden'!F11)</f>
        <v>0</v>
      </c>
      <c r="F10" s="171">
        <f>IF('Indicator Date hidden'!G11="x","x",$F$2-'Indicator Date hidden'!G11)</f>
        <v>0</v>
      </c>
      <c r="G10" s="171">
        <f>IF('Indicator Date hidden'!H11="x","x",$G$2-'Indicator Date hidden'!H11)</f>
        <v>0</v>
      </c>
      <c r="H10" s="171">
        <f>IF('Indicator Date hidden'!I11="x","x",$H$2-'Indicator Date hidden'!I11)</f>
        <v>0</v>
      </c>
      <c r="I10" s="171">
        <f>IF('Indicator Date hidden'!J11="x","x",$I$2-'Indicator Date hidden'!J11)</f>
        <v>0</v>
      </c>
      <c r="J10" s="171">
        <f>IF('Indicator Date hidden'!K11="x","x",$J$2-'Indicator Date hidden'!K11)</f>
        <v>0</v>
      </c>
      <c r="K10" s="171">
        <f>IF('Indicator Date hidden'!L11="x","x",$K$2-'Indicator Date hidden'!L11)</f>
        <v>0</v>
      </c>
      <c r="L10" s="171">
        <f>IF('Indicator Date hidden'!M11="x","x",$L$2-'Indicator Date hidden'!M11)</f>
        <v>0</v>
      </c>
      <c r="M10" s="171">
        <f>IF('Indicator Date hidden'!N11="x","x",$M$2-'Indicator Date hidden'!N11)</f>
        <v>0</v>
      </c>
      <c r="N10" s="171">
        <f>IF('Indicator Date hidden'!O11="x","x",$N$2-'Indicator Date hidden'!O11)</f>
        <v>0</v>
      </c>
      <c r="O10" s="171">
        <f>IF('Indicator Date hidden'!P11="x","x",$O$2-'Indicator Date hidden'!P11)</f>
        <v>0</v>
      </c>
      <c r="P10" s="171">
        <f>IF('Indicator Date hidden'!Q11="x","x",$P$2-'Indicator Date hidden'!Q11)</f>
        <v>0</v>
      </c>
      <c r="Q10" s="171" t="str">
        <f>IF('Indicator Date hidden'!R11="x","x",$Q$2-'Indicator Date hidden'!R11)</f>
        <v>x</v>
      </c>
      <c r="R10" s="171">
        <f>IF('Indicator Date hidden'!S11="x","x",$R$2-'Indicator Date hidden'!S11)</f>
        <v>0</v>
      </c>
      <c r="S10" s="171">
        <f>IF('Indicator Date hidden'!T11="x","x",$S$2-'Indicator Date hidden'!T11)</f>
        <v>0</v>
      </c>
      <c r="T10" s="171">
        <f>IF('Indicator Date hidden'!U11="x","x",$T$2-'Indicator Date hidden'!U11)</f>
        <v>0</v>
      </c>
      <c r="U10" s="171" t="str">
        <f>IF('Indicator Date hidden'!V11="x","x",$U$2-'Indicator Date hidden'!V11)</f>
        <v>x</v>
      </c>
      <c r="V10" s="171">
        <f>IF('Indicator Date hidden'!W11="x","x",$V$2-'Indicator Date hidden'!W11)</f>
        <v>0</v>
      </c>
      <c r="W10" s="171">
        <f>IF('Indicator Date hidden'!X11="x","x",$W$2-'Indicator Date hidden'!X11)</f>
        <v>8</v>
      </c>
      <c r="X10" s="171">
        <f>IF('Indicator Date hidden'!Y11="x","x",$X$2-'Indicator Date hidden'!Y11)</f>
        <v>4</v>
      </c>
      <c r="Y10" s="171">
        <f>IF('Indicator Date hidden'!Z11="x","x",$Y$2-'Indicator Date hidden'!Z11)</f>
        <v>0</v>
      </c>
      <c r="Z10" s="171">
        <f>IF('Indicator Date hidden'!AA11="x","x",$Z$2-'Indicator Date hidden'!AA11)</f>
        <v>0</v>
      </c>
      <c r="AA10" s="171">
        <f>IF('Indicator Date hidden'!AB11="x","x",$AA$2-'Indicator Date hidden'!AB11)</f>
        <v>0</v>
      </c>
      <c r="AB10" s="171">
        <f>IF('Indicator Date hidden'!AC11="x","x",$AB$2-'Indicator Date hidden'!AC11)</f>
        <v>0</v>
      </c>
      <c r="AC10" s="171">
        <f>IF('Indicator Date hidden'!AD11="x","x",$AC$2-'Indicator Date hidden'!AD11)</f>
        <v>0</v>
      </c>
      <c r="AD10" s="171" t="str">
        <f>IF('Indicator Date hidden'!AE11="x","x",$AD$2-'Indicator Date hidden'!AE11)</f>
        <v>x</v>
      </c>
      <c r="AE10" s="171">
        <f>IF('Indicator Date hidden'!AF11="x","x",$AE$2-'Indicator Date hidden'!AF11)</f>
        <v>0</v>
      </c>
      <c r="AF10" s="171">
        <f>IF('Indicator Date hidden'!AG11="x","x",$AF$2-'Indicator Date hidden'!AG11)</f>
        <v>4</v>
      </c>
      <c r="AG10" s="171">
        <f>IF('Indicator Date hidden'!AH11="x","x",$AG$2-'Indicator Date hidden'!AH11)</f>
        <v>0</v>
      </c>
      <c r="AH10" s="171">
        <f>IF('Indicator Date hidden'!AI11="x","x",$AH$2-'Indicator Date hidden'!AI11)</f>
        <v>0</v>
      </c>
      <c r="AI10" s="171">
        <f>IF('Indicator Date hidden'!AJ11="x","x",$AI$2-'Indicator Date hidden'!AJ11)</f>
        <v>0</v>
      </c>
      <c r="AJ10" s="171" t="str">
        <f>IF('Indicator Date hidden'!AK11="x","x",$AJ$2-'Indicator Date hidden'!AK11)</f>
        <v>x</v>
      </c>
      <c r="AK10" s="171">
        <f>IF('Indicator Date hidden'!AL11="x","x",$AK$2-'Indicator Date hidden'!AL11)</f>
        <v>1</v>
      </c>
      <c r="AL10" s="171">
        <f>IF('Indicator Date hidden'!AM11="x","x",$AL$2-'Indicator Date hidden'!AM11)</f>
        <v>0</v>
      </c>
      <c r="AM10" s="171">
        <f>IF('Indicator Date hidden'!AN11="x","x",$AM$2-'Indicator Date hidden'!AN11)</f>
        <v>0</v>
      </c>
      <c r="AN10" s="171">
        <f>IF('Indicator Date hidden'!AO11="x","x",$AN$2-'Indicator Date hidden'!AO11)</f>
        <v>0</v>
      </c>
      <c r="AO10" s="171">
        <f>IF('Indicator Date hidden'!AP11="x","x",$AO$2-'Indicator Date hidden'!AP11)</f>
        <v>0</v>
      </c>
      <c r="AP10" s="171" t="str">
        <f>IF('Indicator Date hidden'!AQ11="x","x",$AP$2-'Indicator Date hidden'!AQ11)</f>
        <v>x</v>
      </c>
      <c r="AQ10" s="171">
        <f>IF('Indicator Date hidden'!AR11="x","x",$AQ$2-'Indicator Date hidden'!AR11)</f>
        <v>0</v>
      </c>
      <c r="AR10" s="171">
        <f>IF('Indicator Date hidden'!AS11="x","x",$AR$2-'Indicator Date hidden'!AS11)</f>
        <v>0</v>
      </c>
      <c r="AS10" s="171">
        <f>IF('Indicator Date hidden'!AT11="x","x",$AS$2-'Indicator Date hidden'!AT11)</f>
        <v>0</v>
      </c>
      <c r="AT10" s="171">
        <f>IF('Indicator Date hidden'!AU11="x","x",$AT$2-'Indicator Date hidden'!AU11)</f>
        <v>0</v>
      </c>
      <c r="AU10" s="171" t="str">
        <f>IF('Indicator Date hidden'!AV11="x","x",$AU$2-'Indicator Date hidden'!AV11)</f>
        <v>x</v>
      </c>
      <c r="AV10" s="171">
        <f>IF('Indicator Date hidden'!AW11="x","x",$AV$2-'Indicator Date hidden'!AW11)</f>
        <v>0</v>
      </c>
      <c r="AW10" s="171">
        <f>IF('Indicator Date hidden'!AX11="x","x",$AW$2-'Indicator Date hidden'!AX11)</f>
        <v>0</v>
      </c>
      <c r="AX10" s="171">
        <f>IF('Indicator Date hidden'!AY11="x","x",$AX$2-'Indicator Date hidden'!AY11)</f>
        <v>0</v>
      </c>
      <c r="AY10" s="171">
        <f>IF('Indicator Date hidden'!AZ11="x","x",$AY$2-'Indicator Date hidden'!AZ11)</f>
        <v>0</v>
      </c>
      <c r="AZ10" s="171">
        <f>IF('Indicator Date hidden'!BA11="x","x",$AZ$2-'Indicator Date hidden'!BA11)</f>
        <v>0</v>
      </c>
      <c r="BA10" s="5">
        <f t="shared" si="0"/>
        <v>17</v>
      </c>
      <c r="BB10" s="172">
        <f t="shared" si="1"/>
        <v>0.37777777777777777</v>
      </c>
      <c r="BC10" s="5">
        <f t="shared" si="2"/>
        <v>4</v>
      </c>
      <c r="BD10" s="172">
        <f t="shared" si="3"/>
        <v>1.4187457510677661</v>
      </c>
      <c r="BE10" s="175">
        <f t="shared" si="4"/>
        <v>0</v>
      </c>
    </row>
    <row r="11" spans="1:57" x14ac:dyDescent="0.25">
      <c r="A11" t="s">
        <v>16</v>
      </c>
      <c r="B11" s="171">
        <f>IF('Indicator Date hidden'!C12="x","x",$B$2-'Indicator Date hidden'!C12)</f>
        <v>0</v>
      </c>
      <c r="C11" s="171">
        <f>IF('Indicator Date hidden'!D12="x","x",$C$2-'Indicator Date hidden'!D12)</f>
        <v>0</v>
      </c>
      <c r="D11" s="171">
        <f>IF('Indicator Date hidden'!E12="x","x",$D$2-'Indicator Date hidden'!E12)</f>
        <v>0</v>
      </c>
      <c r="E11" s="171">
        <f>IF('Indicator Date hidden'!F12="x","x",$E$2-'Indicator Date hidden'!F12)</f>
        <v>0</v>
      </c>
      <c r="F11" s="171">
        <f>IF('Indicator Date hidden'!G12="x","x",$F$2-'Indicator Date hidden'!G12)</f>
        <v>0</v>
      </c>
      <c r="G11" s="171">
        <f>IF('Indicator Date hidden'!H12="x","x",$G$2-'Indicator Date hidden'!H12)</f>
        <v>0</v>
      </c>
      <c r="H11" s="171">
        <f>IF('Indicator Date hidden'!I12="x","x",$H$2-'Indicator Date hidden'!I12)</f>
        <v>0</v>
      </c>
      <c r="I11" s="171">
        <f>IF('Indicator Date hidden'!J12="x","x",$I$2-'Indicator Date hidden'!J12)</f>
        <v>0</v>
      </c>
      <c r="J11" s="171">
        <f>IF('Indicator Date hidden'!K12="x","x",$J$2-'Indicator Date hidden'!K12)</f>
        <v>0</v>
      </c>
      <c r="K11" s="171">
        <f>IF('Indicator Date hidden'!L12="x","x",$K$2-'Indicator Date hidden'!L12)</f>
        <v>0</v>
      </c>
      <c r="L11" s="171">
        <f>IF('Indicator Date hidden'!M12="x","x",$L$2-'Indicator Date hidden'!M12)</f>
        <v>0</v>
      </c>
      <c r="M11" s="171">
        <f>IF('Indicator Date hidden'!N12="x","x",$M$2-'Indicator Date hidden'!N12)</f>
        <v>0</v>
      </c>
      <c r="N11" s="171">
        <f>IF('Indicator Date hidden'!O12="x","x",$N$2-'Indicator Date hidden'!O12)</f>
        <v>0</v>
      </c>
      <c r="O11" s="171">
        <f>IF('Indicator Date hidden'!P12="x","x",$O$2-'Indicator Date hidden'!P12)</f>
        <v>0</v>
      </c>
      <c r="P11" s="171">
        <f>IF('Indicator Date hidden'!Q12="x","x",$P$2-'Indicator Date hidden'!Q12)</f>
        <v>0</v>
      </c>
      <c r="Q11" s="171" t="str">
        <f>IF('Indicator Date hidden'!R12="x","x",$Q$2-'Indicator Date hidden'!R12)</f>
        <v>x</v>
      </c>
      <c r="R11" s="171">
        <f>IF('Indicator Date hidden'!S12="x","x",$R$2-'Indicator Date hidden'!S12)</f>
        <v>0</v>
      </c>
      <c r="S11" s="171">
        <f>IF('Indicator Date hidden'!T12="x","x",$S$2-'Indicator Date hidden'!T12)</f>
        <v>0</v>
      </c>
      <c r="T11" s="171">
        <f>IF('Indicator Date hidden'!U12="x","x",$T$2-'Indicator Date hidden'!U12)</f>
        <v>0</v>
      </c>
      <c r="U11" s="171" t="str">
        <f>IF('Indicator Date hidden'!V12="x","x",$U$2-'Indicator Date hidden'!V12)</f>
        <v>x</v>
      </c>
      <c r="V11" s="171">
        <f>IF('Indicator Date hidden'!W12="x","x",$V$2-'Indicator Date hidden'!W12)</f>
        <v>0</v>
      </c>
      <c r="W11" s="171" t="str">
        <f>IF('Indicator Date hidden'!X12="x","x",$W$2-'Indicator Date hidden'!X12)</f>
        <v>x</v>
      </c>
      <c r="X11" s="171">
        <f>IF('Indicator Date hidden'!Y12="x","x",$X$2-'Indicator Date hidden'!Y12)</f>
        <v>0</v>
      </c>
      <c r="Y11" s="171">
        <f>IF('Indicator Date hidden'!Z12="x","x",$Y$2-'Indicator Date hidden'!Z12)</f>
        <v>0</v>
      </c>
      <c r="Z11" s="171">
        <f>IF('Indicator Date hidden'!AA12="x","x",$Z$2-'Indicator Date hidden'!AA12)</f>
        <v>0</v>
      </c>
      <c r="AA11" s="171" t="str">
        <f>IF('Indicator Date hidden'!AB12="x","x",$AA$2-'Indicator Date hidden'!AB12)</f>
        <v>x</v>
      </c>
      <c r="AB11" s="171">
        <f>IF('Indicator Date hidden'!AC12="x","x",$AB$2-'Indicator Date hidden'!AC12)</f>
        <v>0</v>
      </c>
      <c r="AC11" s="171">
        <f>IF('Indicator Date hidden'!AD12="x","x",$AC$2-'Indicator Date hidden'!AD12)</f>
        <v>0</v>
      </c>
      <c r="AD11" s="171" t="str">
        <f>IF('Indicator Date hidden'!AE12="x","x",$AD$2-'Indicator Date hidden'!AE12)</f>
        <v>x</v>
      </c>
      <c r="AE11" s="171">
        <f>IF('Indicator Date hidden'!AF12="x","x",$AE$2-'Indicator Date hidden'!AF12)</f>
        <v>0</v>
      </c>
      <c r="AF11" s="171">
        <f>IF('Indicator Date hidden'!AG12="x","x",$AF$2-'Indicator Date hidden'!AG12)</f>
        <v>2</v>
      </c>
      <c r="AG11" s="171">
        <f>IF('Indicator Date hidden'!AH12="x","x",$AG$2-'Indicator Date hidden'!AH12)</f>
        <v>0</v>
      </c>
      <c r="AH11" s="171">
        <f>IF('Indicator Date hidden'!AI12="x","x",$AH$2-'Indicator Date hidden'!AI12)</f>
        <v>0</v>
      </c>
      <c r="AI11" s="171">
        <f>IF('Indicator Date hidden'!AJ12="x","x",$AI$2-'Indicator Date hidden'!AJ12)</f>
        <v>0</v>
      </c>
      <c r="AJ11" s="171" t="str">
        <f>IF('Indicator Date hidden'!AK12="x","x",$AJ$2-'Indicator Date hidden'!AK12)</f>
        <v>x</v>
      </c>
      <c r="AK11" s="171">
        <f>IF('Indicator Date hidden'!AL12="x","x",$AK$2-'Indicator Date hidden'!AL12)</f>
        <v>1</v>
      </c>
      <c r="AL11" s="171">
        <f>IF('Indicator Date hidden'!AM12="x","x",$AL$2-'Indicator Date hidden'!AM12)</f>
        <v>0</v>
      </c>
      <c r="AM11" s="171">
        <f>IF('Indicator Date hidden'!AN12="x","x",$AM$2-'Indicator Date hidden'!AN12)</f>
        <v>0</v>
      </c>
      <c r="AN11" s="171">
        <f>IF('Indicator Date hidden'!AO12="x","x",$AN$2-'Indicator Date hidden'!AO12)</f>
        <v>0</v>
      </c>
      <c r="AO11" s="171">
        <f>IF('Indicator Date hidden'!AP12="x","x",$AO$2-'Indicator Date hidden'!AP12)</f>
        <v>0</v>
      </c>
      <c r="AP11" s="171">
        <f>IF('Indicator Date hidden'!AQ12="x","x",$AP$2-'Indicator Date hidden'!AQ12)</f>
        <v>0</v>
      </c>
      <c r="AQ11" s="171">
        <f>IF('Indicator Date hidden'!AR12="x","x",$AQ$2-'Indicator Date hidden'!AR12)</f>
        <v>0</v>
      </c>
      <c r="AR11" s="171">
        <f>IF('Indicator Date hidden'!AS12="x","x",$AR$2-'Indicator Date hidden'!AS12)</f>
        <v>0</v>
      </c>
      <c r="AS11" s="171">
        <f>IF('Indicator Date hidden'!AT12="x","x",$AS$2-'Indicator Date hidden'!AT12)</f>
        <v>0</v>
      </c>
      <c r="AT11" s="171">
        <f>IF('Indicator Date hidden'!AU12="x","x",$AT$2-'Indicator Date hidden'!AU12)</f>
        <v>0</v>
      </c>
      <c r="AU11" s="171" t="str">
        <f>IF('Indicator Date hidden'!AV12="x","x",$AU$2-'Indicator Date hidden'!AV12)</f>
        <v>x</v>
      </c>
      <c r="AV11" s="171">
        <f>IF('Indicator Date hidden'!AW12="x","x",$AV$2-'Indicator Date hidden'!AW12)</f>
        <v>0</v>
      </c>
      <c r="AW11" s="171">
        <f>IF('Indicator Date hidden'!AX12="x","x",$AW$2-'Indicator Date hidden'!AX12)</f>
        <v>0</v>
      </c>
      <c r="AX11" s="171">
        <f>IF('Indicator Date hidden'!AY12="x","x",$AX$2-'Indicator Date hidden'!AY12)</f>
        <v>0</v>
      </c>
      <c r="AY11" s="171">
        <f>IF('Indicator Date hidden'!AZ12="x","x",$AY$2-'Indicator Date hidden'!AZ12)</f>
        <v>0</v>
      </c>
      <c r="AZ11" s="171">
        <f>IF('Indicator Date hidden'!BA12="x","x",$AZ$2-'Indicator Date hidden'!BA12)</f>
        <v>0</v>
      </c>
      <c r="BA11" s="5">
        <f t="shared" si="0"/>
        <v>3</v>
      </c>
      <c r="BB11" s="172">
        <f t="shared" si="1"/>
        <v>6.8181818181818177E-2</v>
      </c>
      <c r="BC11" s="5">
        <f t="shared" si="2"/>
        <v>2</v>
      </c>
      <c r="BD11" s="172">
        <f t="shared" si="3"/>
        <v>0.33013270559849889</v>
      </c>
      <c r="BE11" s="175">
        <f t="shared" si="4"/>
        <v>0</v>
      </c>
    </row>
    <row r="12" spans="1:57" x14ac:dyDescent="0.25">
      <c r="A12" t="s">
        <v>18</v>
      </c>
      <c r="B12" s="171">
        <f>IF('Indicator Date hidden'!C13="x","x",$B$2-'Indicator Date hidden'!C13)</f>
        <v>0</v>
      </c>
      <c r="C12" s="171">
        <f>IF('Indicator Date hidden'!D13="x","x",$C$2-'Indicator Date hidden'!D13)</f>
        <v>0</v>
      </c>
      <c r="D12" s="171">
        <f>IF('Indicator Date hidden'!E13="x","x",$D$2-'Indicator Date hidden'!E13)</f>
        <v>0</v>
      </c>
      <c r="E12" s="171">
        <f>IF('Indicator Date hidden'!F13="x","x",$E$2-'Indicator Date hidden'!F13)</f>
        <v>0</v>
      </c>
      <c r="F12" s="171">
        <f>IF('Indicator Date hidden'!G13="x","x",$F$2-'Indicator Date hidden'!G13)</f>
        <v>0</v>
      </c>
      <c r="G12" s="171">
        <f>IF('Indicator Date hidden'!H13="x","x",$G$2-'Indicator Date hidden'!H13)</f>
        <v>0</v>
      </c>
      <c r="H12" s="171">
        <f>IF('Indicator Date hidden'!I13="x","x",$H$2-'Indicator Date hidden'!I13)</f>
        <v>0</v>
      </c>
      <c r="I12" s="171">
        <f>IF('Indicator Date hidden'!J13="x","x",$I$2-'Indicator Date hidden'!J13)</f>
        <v>0</v>
      </c>
      <c r="J12" s="171">
        <f>IF('Indicator Date hidden'!K13="x","x",$J$2-'Indicator Date hidden'!K13)</f>
        <v>0</v>
      </c>
      <c r="K12" s="171">
        <f>IF('Indicator Date hidden'!L13="x","x",$K$2-'Indicator Date hidden'!L13)</f>
        <v>0</v>
      </c>
      <c r="L12" s="171">
        <f>IF('Indicator Date hidden'!M13="x","x",$L$2-'Indicator Date hidden'!M13)</f>
        <v>0</v>
      </c>
      <c r="M12" s="171">
        <f>IF('Indicator Date hidden'!N13="x","x",$M$2-'Indicator Date hidden'!N13)</f>
        <v>0</v>
      </c>
      <c r="N12" s="171">
        <f>IF('Indicator Date hidden'!O13="x","x",$N$2-'Indicator Date hidden'!O13)</f>
        <v>0</v>
      </c>
      <c r="O12" s="171">
        <f>IF('Indicator Date hidden'!P13="x","x",$O$2-'Indicator Date hidden'!P13)</f>
        <v>0</v>
      </c>
      <c r="P12" s="171">
        <f>IF('Indicator Date hidden'!Q13="x","x",$P$2-'Indicator Date hidden'!Q13)</f>
        <v>0</v>
      </c>
      <c r="Q12" s="171">
        <f>IF('Indicator Date hidden'!R13="x","x",$Q$2-'Indicator Date hidden'!R13)</f>
        <v>9</v>
      </c>
      <c r="R12" s="171">
        <f>IF('Indicator Date hidden'!S13="x","x",$R$2-'Indicator Date hidden'!S13)</f>
        <v>0</v>
      </c>
      <c r="S12" s="171">
        <f>IF('Indicator Date hidden'!T13="x","x",$S$2-'Indicator Date hidden'!T13)</f>
        <v>0</v>
      </c>
      <c r="T12" s="171">
        <f>IF('Indicator Date hidden'!U13="x","x",$T$2-'Indicator Date hidden'!U13)</f>
        <v>0</v>
      </c>
      <c r="U12" s="171">
        <f>IF('Indicator Date hidden'!V13="x","x",$U$2-'Indicator Date hidden'!V13)</f>
        <v>0</v>
      </c>
      <c r="V12" s="171">
        <f>IF('Indicator Date hidden'!W13="x","x",$V$2-'Indicator Date hidden'!W13)</f>
        <v>0</v>
      </c>
      <c r="W12" s="171">
        <f>IF('Indicator Date hidden'!X13="x","x",$W$2-'Indicator Date hidden'!X13)</f>
        <v>2</v>
      </c>
      <c r="X12" s="171">
        <f>IF('Indicator Date hidden'!Y13="x","x",$X$2-'Indicator Date hidden'!Y13)</f>
        <v>2</v>
      </c>
      <c r="Y12" s="171">
        <f>IF('Indicator Date hidden'!Z13="x","x",$Y$2-'Indicator Date hidden'!Z13)</f>
        <v>0</v>
      </c>
      <c r="Z12" s="171">
        <f>IF('Indicator Date hidden'!AA13="x","x",$Z$2-'Indicator Date hidden'!AA13)</f>
        <v>0</v>
      </c>
      <c r="AA12" s="171">
        <f>IF('Indicator Date hidden'!AB13="x","x",$AA$2-'Indicator Date hidden'!AB13)</f>
        <v>0</v>
      </c>
      <c r="AB12" s="171">
        <f>IF('Indicator Date hidden'!AC13="x","x",$AB$2-'Indicator Date hidden'!AC13)</f>
        <v>0</v>
      </c>
      <c r="AC12" s="171">
        <f>IF('Indicator Date hidden'!AD13="x","x",$AC$2-'Indicator Date hidden'!AD13)</f>
        <v>0</v>
      </c>
      <c r="AD12" s="171">
        <f>IF('Indicator Date hidden'!AE13="x","x",$AD$2-'Indicator Date hidden'!AE13)</f>
        <v>0</v>
      </c>
      <c r="AE12" s="171">
        <f>IF('Indicator Date hidden'!AF13="x","x",$AE$2-'Indicator Date hidden'!AF13)</f>
        <v>0</v>
      </c>
      <c r="AF12" s="171">
        <f>IF('Indicator Date hidden'!AG13="x","x",$AF$2-'Indicator Date hidden'!AG13)</f>
        <v>9</v>
      </c>
      <c r="AG12" s="171">
        <f>IF('Indicator Date hidden'!AH13="x","x",$AG$2-'Indicator Date hidden'!AH13)</f>
        <v>0</v>
      </c>
      <c r="AH12" s="171">
        <f>IF('Indicator Date hidden'!AI13="x","x",$AH$2-'Indicator Date hidden'!AI13)</f>
        <v>0</v>
      </c>
      <c r="AI12" s="171">
        <f>IF('Indicator Date hidden'!AJ13="x","x",$AI$2-'Indicator Date hidden'!AJ13)</f>
        <v>0</v>
      </c>
      <c r="AJ12" s="171">
        <f>IF('Indicator Date hidden'!AK13="x","x",$AJ$2-'Indicator Date hidden'!AK13)</f>
        <v>1</v>
      </c>
      <c r="AK12" s="171">
        <f>IF('Indicator Date hidden'!AL13="x","x",$AK$2-'Indicator Date hidden'!AL13)</f>
        <v>1</v>
      </c>
      <c r="AL12" s="171">
        <f>IF('Indicator Date hidden'!AM13="x","x",$AL$2-'Indicator Date hidden'!AM13)</f>
        <v>0</v>
      </c>
      <c r="AM12" s="171">
        <f>IF('Indicator Date hidden'!AN13="x","x",$AM$2-'Indicator Date hidden'!AN13)</f>
        <v>0</v>
      </c>
      <c r="AN12" s="171">
        <f>IF('Indicator Date hidden'!AO13="x","x",$AN$2-'Indicator Date hidden'!AO13)</f>
        <v>0</v>
      </c>
      <c r="AO12" s="171" t="str">
        <f>IF('Indicator Date hidden'!AP13="x","x",$AO$2-'Indicator Date hidden'!AP13)</f>
        <v>x</v>
      </c>
      <c r="AP12" s="171" t="str">
        <f>IF('Indicator Date hidden'!AQ13="x","x",$AP$2-'Indicator Date hidden'!AQ13)</f>
        <v>x</v>
      </c>
      <c r="AQ12" s="171" t="str">
        <f>IF('Indicator Date hidden'!AR13="x","x",$AQ$2-'Indicator Date hidden'!AR13)</f>
        <v>x</v>
      </c>
      <c r="AR12" s="171">
        <f>IF('Indicator Date hidden'!AS13="x","x",$AR$2-'Indicator Date hidden'!AS13)</f>
        <v>0</v>
      </c>
      <c r="AS12" s="171">
        <f>IF('Indicator Date hidden'!AT13="x","x",$AS$2-'Indicator Date hidden'!AT13)</f>
        <v>0</v>
      </c>
      <c r="AT12" s="171">
        <f>IF('Indicator Date hidden'!AU13="x","x",$AT$2-'Indicator Date hidden'!AU13)</f>
        <v>0</v>
      </c>
      <c r="AU12" s="171">
        <f>IF('Indicator Date hidden'!AV13="x","x",$AU$2-'Indicator Date hidden'!AV13)</f>
        <v>0</v>
      </c>
      <c r="AV12" s="171">
        <f>IF('Indicator Date hidden'!AW13="x","x",$AV$2-'Indicator Date hidden'!AW13)</f>
        <v>0</v>
      </c>
      <c r="AW12" s="171">
        <f>IF('Indicator Date hidden'!AX13="x","x",$AW$2-'Indicator Date hidden'!AX13)</f>
        <v>0</v>
      </c>
      <c r="AX12" s="171">
        <f>IF('Indicator Date hidden'!AY13="x","x",$AX$2-'Indicator Date hidden'!AY13)</f>
        <v>0</v>
      </c>
      <c r="AY12" s="171">
        <f>IF('Indicator Date hidden'!AZ13="x","x",$AY$2-'Indicator Date hidden'!AZ13)</f>
        <v>0</v>
      </c>
      <c r="AZ12" s="171">
        <f>IF('Indicator Date hidden'!BA13="x","x",$AZ$2-'Indicator Date hidden'!BA13)</f>
        <v>0</v>
      </c>
      <c r="BA12" s="5">
        <f t="shared" si="0"/>
        <v>24</v>
      </c>
      <c r="BB12" s="172">
        <f t="shared" si="1"/>
        <v>0.5</v>
      </c>
      <c r="BC12" s="5">
        <f t="shared" si="2"/>
        <v>6</v>
      </c>
      <c r="BD12" s="172">
        <f t="shared" si="3"/>
        <v>1.8257418583505538</v>
      </c>
      <c r="BE12" s="175">
        <f t="shared" si="4"/>
        <v>0</v>
      </c>
    </row>
    <row r="13" spans="1:57" x14ac:dyDescent="0.25">
      <c r="A13" t="s">
        <v>20</v>
      </c>
      <c r="B13" s="171">
        <f>IF('Indicator Date hidden'!C14="x","x",$B$2-'Indicator Date hidden'!C14)</f>
        <v>0</v>
      </c>
      <c r="C13" s="171">
        <f>IF('Indicator Date hidden'!D14="x","x",$C$2-'Indicator Date hidden'!D14)</f>
        <v>0</v>
      </c>
      <c r="D13" s="171">
        <f>IF('Indicator Date hidden'!E14="x","x",$D$2-'Indicator Date hidden'!E14)</f>
        <v>0</v>
      </c>
      <c r="E13" s="171">
        <f>IF('Indicator Date hidden'!F14="x","x",$E$2-'Indicator Date hidden'!F14)</f>
        <v>0</v>
      </c>
      <c r="F13" s="171">
        <f>IF('Indicator Date hidden'!G14="x","x",$F$2-'Indicator Date hidden'!G14)</f>
        <v>0</v>
      </c>
      <c r="G13" s="171">
        <f>IF('Indicator Date hidden'!H14="x","x",$G$2-'Indicator Date hidden'!H14)</f>
        <v>0</v>
      </c>
      <c r="H13" s="171">
        <f>IF('Indicator Date hidden'!I14="x","x",$H$2-'Indicator Date hidden'!I14)</f>
        <v>0</v>
      </c>
      <c r="I13" s="171">
        <f>IF('Indicator Date hidden'!J14="x","x",$I$2-'Indicator Date hidden'!J14)</f>
        <v>0</v>
      </c>
      <c r="J13" s="171">
        <f>IF('Indicator Date hidden'!K14="x","x",$J$2-'Indicator Date hidden'!K14)</f>
        <v>0</v>
      </c>
      <c r="K13" s="171">
        <f>IF('Indicator Date hidden'!L14="x","x",$K$2-'Indicator Date hidden'!L14)</f>
        <v>0</v>
      </c>
      <c r="L13" s="171">
        <f>IF('Indicator Date hidden'!M14="x","x",$L$2-'Indicator Date hidden'!M14)</f>
        <v>0</v>
      </c>
      <c r="M13" s="171">
        <f>IF('Indicator Date hidden'!N14="x","x",$M$2-'Indicator Date hidden'!N14)</f>
        <v>0</v>
      </c>
      <c r="N13" s="171">
        <f>IF('Indicator Date hidden'!O14="x","x",$N$2-'Indicator Date hidden'!O14)</f>
        <v>0</v>
      </c>
      <c r="O13" s="171">
        <f>IF('Indicator Date hidden'!P14="x","x",$O$2-'Indicator Date hidden'!P14)</f>
        <v>0</v>
      </c>
      <c r="P13" s="171">
        <f>IF('Indicator Date hidden'!Q14="x","x",$P$2-'Indicator Date hidden'!Q14)</f>
        <v>0</v>
      </c>
      <c r="Q13" s="171" t="str">
        <f>IF('Indicator Date hidden'!R14="x","x",$Q$2-'Indicator Date hidden'!R14)</f>
        <v>x</v>
      </c>
      <c r="R13" s="171">
        <f>IF('Indicator Date hidden'!S14="x","x",$R$2-'Indicator Date hidden'!S14)</f>
        <v>0</v>
      </c>
      <c r="S13" s="171">
        <f>IF('Indicator Date hidden'!T14="x","x",$S$2-'Indicator Date hidden'!T14)</f>
        <v>0</v>
      </c>
      <c r="T13" s="171">
        <f>IF('Indicator Date hidden'!U14="x","x",$T$2-'Indicator Date hidden'!U14)</f>
        <v>0</v>
      </c>
      <c r="U13" s="171" t="str">
        <f>IF('Indicator Date hidden'!V14="x","x",$U$2-'Indicator Date hidden'!V14)</f>
        <v>x</v>
      </c>
      <c r="V13" s="171">
        <f>IF('Indicator Date hidden'!W14="x","x",$V$2-'Indicator Date hidden'!W14)</f>
        <v>0</v>
      </c>
      <c r="W13" s="171" t="str">
        <f>IF('Indicator Date hidden'!X14="x","x",$W$2-'Indicator Date hidden'!X14)</f>
        <v>x</v>
      </c>
      <c r="X13" s="171">
        <f>IF('Indicator Date hidden'!Y14="x","x",$X$2-'Indicator Date hidden'!Y14)</f>
        <v>7</v>
      </c>
      <c r="Y13" s="171">
        <f>IF('Indicator Date hidden'!Z14="x","x",$Y$2-'Indicator Date hidden'!Z14)</f>
        <v>0</v>
      </c>
      <c r="Z13" s="171">
        <f>IF('Indicator Date hidden'!AA14="x","x",$Z$2-'Indicator Date hidden'!AA14)</f>
        <v>0</v>
      </c>
      <c r="AA13" s="171">
        <f>IF('Indicator Date hidden'!AB14="x","x",$AA$2-'Indicator Date hidden'!AB14)</f>
        <v>0</v>
      </c>
      <c r="AB13" s="171">
        <f>IF('Indicator Date hidden'!AC14="x","x",$AB$2-'Indicator Date hidden'!AC14)</f>
        <v>0</v>
      </c>
      <c r="AC13" s="171">
        <f>IF('Indicator Date hidden'!AD14="x","x",$AC$2-'Indicator Date hidden'!AD14)</f>
        <v>0</v>
      </c>
      <c r="AD13" s="171" t="str">
        <f>IF('Indicator Date hidden'!AE14="x","x",$AD$2-'Indicator Date hidden'!AE14)</f>
        <v>x</v>
      </c>
      <c r="AE13" s="171">
        <f>IF('Indicator Date hidden'!AF14="x","x",$AE$2-'Indicator Date hidden'!AF14)</f>
        <v>0</v>
      </c>
      <c r="AF13" s="171" t="str">
        <f>IF('Indicator Date hidden'!AG14="x","x",$AF$2-'Indicator Date hidden'!AG14)</f>
        <v>x</v>
      </c>
      <c r="AG13" s="171">
        <f>IF('Indicator Date hidden'!AH14="x","x",$AG$2-'Indicator Date hidden'!AH14)</f>
        <v>0</v>
      </c>
      <c r="AH13" s="171">
        <f>IF('Indicator Date hidden'!AI14="x","x",$AH$2-'Indicator Date hidden'!AI14)</f>
        <v>0</v>
      </c>
      <c r="AI13" s="171">
        <f>IF('Indicator Date hidden'!AJ14="x","x",$AI$2-'Indicator Date hidden'!AJ14)</f>
        <v>0</v>
      </c>
      <c r="AJ13" s="171" t="str">
        <f>IF('Indicator Date hidden'!AK14="x","x",$AJ$2-'Indicator Date hidden'!AK14)</f>
        <v>x</v>
      </c>
      <c r="AK13" s="171">
        <f>IF('Indicator Date hidden'!AL14="x","x",$AK$2-'Indicator Date hidden'!AL14)</f>
        <v>1</v>
      </c>
      <c r="AL13" s="171">
        <f>IF('Indicator Date hidden'!AM14="x","x",$AL$2-'Indicator Date hidden'!AM14)</f>
        <v>0</v>
      </c>
      <c r="AM13" s="171">
        <f>IF('Indicator Date hidden'!AN14="x","x",$AM$2-'Indicator Date hidden'!AN14)</f>
        <v>0</v>
      </c>
      <c r="AN13" s="171">
        <f>IF('Indicator Date hidden'!AO14="x","x",$AN$2-'Indicator Date hidden'!AO14)</f>
        <v>0</v>
      </c>
      <c r="AO13" s="171">
        <f>IF('Indicator Date hidden'!AP14="x","x",$AO$2-'Indicator Date hidden'!AP14)</f>
        <v>0</v>
      </c>
      <c r="AP13" s="171">
        <f>IF('Indicator Date hidden'!AQ14="x","x",$AP$2-'Indicator Date hidden'!AQ14)</f>
        <v>0</v>
      </c>
      <c r="AQ13" s="171" t="str">
        <f>IF('Indicator Date hidden'!AR14="x","x",$AQ$2-'Indicator Date hidden'!AR14)</f>
        <v>x</v>
      </c>
      <c r="AR13" s="171">
        <f>IF('Indicator Date hidden'!AS14="x","x",$AR$2-'Indicator Date hidden'!AS14)</f>
        <v>0</v>
      </c>
      <c r="AS13" s="171">
        <f>IF('Indicator Date hidden'!AT14="x","x",$AS$2-'Indicator Date hidden'!AT14)</f>
        <v>0</v>
      </c>
      <c r="AT13" s="171">
        <f>IF('Indicator Date hidden'!AU14="x","x",$AT$2-'Indicator Date hidden'!AU14)</f>
        <v>0</v>
      </c>
      <c r="AU13" s="171" t="str">
        <f>IF('Indicator Date hidden'!AV14="x","x",$AU$2-'Indicator Date hidden'!AV14)</f>
        <v>x</v>
      </c>
      <c r="AV13" s="171">
        <f>IF('Indicator Date hidden'!AW14="x","x",$AV$2-'Indicator Date hidden'!AW14)</f>
        <v>0</v>
      </c>
      <c r="AW13" s="171">
        <f>IF('Indicator Date hidden'!AX14="x","x",$AW$2-'Indicator Date hidden'!AX14)</f>
        <v>0</v>
      </c>
      <c r="AX13" s="171">
        <f>IF('Indicator Date hidden'!AY14="x","x",$AX$2-'Indicator Date hidden'!AY14)</f>
        <v>0</v>
      </c>
      <c r="AY13" s="171">
        <f>IF('Indicator Date hidden'!AZ14="x","x",$AY$2-'Indicator Date hidden'!AZ14)</f>
        <v>0</v>
      </c>
      <c r="AZ13" s="171">
        <f>IF('Indicator Date hidden'!BA14="x","x",$AZ$2-'Indicator Date hidden'!BA14)</f>
        <v>0</v>
      </c>
      <c r="BA13" s="5">
        <f t="shared" si="0"/>
        <v>8</v>
      </c>
      <c r="BB13" s="172">
        <f t="shared" si="1"/>
        <v>0.18604651162790697</v>
      </c>
      <c r="BC13" s="5">
        <f t="shared" si="2"/>
        <v>2</v>
      </c>
      <c r="BD13" s="172">
        <f t="shared" si="3"/>
        <v>1.0621569531785335</v>
      </c>
      <c r="BE13" s="175">
        <f t="shared" si="4"/>
        <v>0</v>
      </c>
    </row>
    <row r="14" spans="1:57" x14ac:dyDescent="0.25">
      <c r="A14" t="s">
        <v>22</v>
      </c>
      <c r="B14" s="171">
        <f>IF('Indicator Date hidden'!C15="x","x",$B$2-'Indicator Date hidden'!C15)</f>
        <v>0</v>
      </c>
      <c r="C14" s="171">
        <f>IF('Indicator Date hidden'!D15="x","x",$C$2-'Indicator Date hidden'!D15)</f>
        <v>0</v>
      </c>
      <c r="D14" s="171">
        <f>IF('Indicator Date hidden'!E15="x","x",$D$2-'Indicator Date hidden'!E15)</f>
        <v>0</v>
      </c>
      <c r="E14" s="171">
        <f>IF('Indicator Date hidden'!F15="x","x",$E$2-'Indicator Date hidden'!F15)</f>
        <v>0</v>
      </c>
      <c r="F14" s="171">
        <f>IF('Indicator Date hidden'!G15="x","x",$F$2-'Indicator Date hidden'!G15)</f>
        <v>0</v>
      </c>
      <c r="G14" s="171">
        <f>IF('Indicator Date hidden'!H15="x","x",$G$2-'Indicator Date hidden'!H15)</f>
        <v>0</v>
      </c>
      <c r="H14" s="171">
        <f>IF('Indicator Date hidden'!I15="x","x",$H$2-'Indicator Date hidden'!I15)</f>
        <v>0</v>
      </c>
      <c r="I14" s="171">
        <f>IF('Indicator Date hidden'!J15="x","x",$I$2-'Indicator Date hidden'!J15)</f>
        <v>0</v>
      </c>
      <c r="J14" s="171">
        <f>IF('Indicator Date hidden'!K15="x","x",$J$2-'Indicator Date hidden'!K15)</f>
        <v>0</v>
      </c>
      <c r="K14" s="171">
        <f>IF('Indicator Date hidden'!L15="x","x",$K$2-'Indicator Date hidden'!L15)</f>
        <v>0</v>
      </c>
      <c r="L14" s="171">
        <f>IF('Indicator Date hidden'!M15="x","x",$L$2-'Indicator Date hidden'!M15)</f>
        <v>0</v>
      </c>
      <c r="M14" s="171">
        <f>IF('Indicator Date hidden'!N15="x","x",$M$2-'Indicator Date hidden'!N15)</f>
        <v>0</v>
      </c>
      <c r="N14" s="171">
        <f>IF('Indicator Date hidden'!O15="x","x",$N$2-'Indicator Date hidden'!O15)</f>
        <v>0</v>
      </c>
      <c r="O14" s="171">
        <f>IF('Indicator Date hidden'!P15="x","x",$O$2-'Indicator Date hidden'!P15)</f>
        <v>0</v>
      </c>
      <c r="P14" s="171">
        <f>IF('Indicator Date hidden'!Q15="x","x",$P$2-'Indicator Date hidden'!Q15)</f>
        <v>0</v>
      </c>
      <c r="Q14" s="171" t="str">
        <f>IF('Indicator Date hidden'!R15="x","x",$Q$2-'Indicator Date hidden'!R15)</f>
        <v>x</v>
      </c>
      <c r="R14" s="171">
        <f>IF('Indicator Date hidden'!S15="x","x",$R$2-'Indicator Date hidden'!S15)</f>
        <v>0</v>
      </c>
      <c r="S14" s="171">
        <f>IF('Indicator Date hidden'!T15="x","x",$S$2-'Indicator Date hidden'!T15)</f>
        <v>0</v>
      </c>
      <c r="T14" s="171">
        <f>IF('Indicator Date hidden'!U15="x","x",$T$2-'Indicator Date hidden'!U15)</f>
        <v>0</v>
      </c>
      <c r="U14" s="171" t="str">
        <f>IF('Indicator Date hidden'!V15="x","x",$U$2-'Indicator Date hidden'!V15)</f>
        <v>x</v>
      </c>
      <c r="V14" s="171">
        <f>IF('Indicator Date hidden'!W15="x","x",$V$2-'Indicator Date hidden'!W15)</f>
        <v>0</v>
      </c>
      <c r="W14" s="171" t="str">
        <f>IF('Indicator Date hidden'!X15="x","x",$W$2-'Indicator Date hidden'!X15)</f>
        <v>x</v>
      </c>
      <c r="X14" s="171">
        <f>IF('Indicator Date hidden'!Y15="x","x",$X$2-'Indicator Date hidden'!Y15)</f>
        <v>3</v>
      </c>
      <c r="Y14" s="171">
        <f>IF('Indicator Date hidden'!Z15="x","x",$Y$2-'Indicator Date hidden'!Z15)</f>
        <v>0</v>
      </c>
      <c r="Z14" s="171">
        <f>IF('Indicator Date hidden'!AA15="x","x",$Z$2-'Indicator Date hidden'!AA15)</f>
        <v>0</v>
      </c>
      <c r="AA14" s="171" t="str">
        <f>IF('Indicator Date hidden'!AB15="x","x",$AA$2-'Indicator Date hidden'!AB15)</f>
        <v>x</v>
      </c>
      <c r="AB14" s="171">
        <f>IF('Indicator Date hidden'!AC15="x","x",$AB$2-'Indicator Date hidden'!AC15)</f>
        <v>0</v>
      </c>
      <c r="AC14" s="171">
        <f>IF('Indicator Date hidden'!AD15="x","x",$AC$2-'Indicator Date hidden'!AD15)</f>
        <v>0</v>
      </c>
      <c r="AD14" s="171" t="str">
        <f>IF('Indicator Date hidden'!AE15="x","x",$AD$2-'Indicator Date hidden'!AE15)</f>
        <v>x</v>
      </c>
      <c r="AE14" s="171">
        <f>IF('Indicator Date hidden'!AF15="x","x",$AE$2-'Indicator Date hidden'!AF15)</f>
        <v>0</v>
      </c>
      <c r="AF14" s="171" t="str">
        <f>IF('Indicator Date hidden'!AG15="x","x",$AF$2-'Indicator Date hidden'!AG15)</f>
        <v>x</v>
      </c>
      <c r="AG14" s="171">
        <f>IF('Indicator Date hidden'!AH15="x","x",$AG$2-'Indicator Date hidden'!AH15)</f>
        <v>0</v>
      </c>
      <c r="AH14" s="171">
        <f>IF('Indicator Date hidden'!AI15="x","x",$AH$2-'Indicator Date hidden'!AI15)</f>
        <v>0</v>
      </c>
      <c r="AI14" s="171">
        <f>IF('Indicator Date hidden'!AJ15="x","x",$AI$2-'Indicator Date hidden'!AJ15)</f>
        <v>0</v>
      </c>
      <c r="AJ14" s="171" t="str">
        <f>IF('Indicator Date hidden'!AK15="x","x",$AJ$2-'Indicator Date hidden'!AK15)</f>
        <v>x</v>
      </c>
      <c r="AK14" s="171">
        <f>IF('Indicator Date hidden'!AL15="x","x",$AK$2-'Indicator Date hidden'!AL15)</f>
        <v>1</v>
      </c>
      <c r="AL14" s="171">
        <f>IF('Indicator Date hidden'!AM15="x","x",$AL$2-'Indicator Date hidden'!AM15)</f>
        <v>0</v>
      </c>
      <c r="AM14" s="171">
        <f>IF('Indicator Date hidden'!AN15="x","x",$AM$2-'Indicator Date hidden'!AN15)</f>
        <v>0</v>
      </c>
      <c r="AN14" s="171">
        <f>IF('Indicator Date hidden'!AO15="x","x",$AN$2-'Indicator Date hidden'!AO15)</f>
        <v>0</v>
      </c>
      <c r="AO14" s="171">
        <f>IF('Indicator Date hidden'!AP15="x","x",$AO$2-'Indicator Date hidden'!AP15)</f>
        <v>0</v>
      </c>
      <c r="AP14" s="171">
        <f>IF('Indicator Date hidden'!AQ15="x","x",$AP$2-'Indicator Date hidden'!AQ15)</f>
        <v>0</v>
      </c>
      <c r="AQ14" s="171">
        <f>IF('Indicator Date hidden'!AR15="x","x",$AQ$2-'Indicator Date hidden'!AR15)</f>
        <v>4</v>
      </c>
      <c r="AR14" s="171">
        <f>IF('Indicator Date hidden'!AS15="x","x",$AR$2-'Indicator Date hidden'!AS15)</f>
        <v>0</v>
      </c>
      <c r="AS14" s="171">
        <f>IF('Indicator Date hidden'!AT15="x","x",$AS$2-'Indicator Date hidden'!AT15)</f>
        <v>0</v>
      </c>
      <c r="AT14" s="171">
        <f>IF('Indicator Date hidden'!AU15="x","x",$AT$2-'Indicator Date hidden'!AU15)</f>
        <v>0</v>
      </c>
      <c r="AU14" s="171">
        <f>IF('Indicator Date hidden'!AV15="x","x",$AU$2-'Indicator Date hidden'!AV15)</f>
        <v>0</v>
      </c>
      <c r="AV14" s="171">
        <f>IF('Indicator Date hidden'!AW15="x","x",$AV$2-'Indicator Date hidden'!AW15)</f>
        <v>0</v>
      </c>
      <c r="AW14" s="171">
        <f>IF('Indicator Date hidden'!AX15="x","x",$AW$2-'Indicator Date hidden'!AX15)</f>
        <v>0</v>
      </c>
      <c r="AX14" s="171">
        <f>IF('Indicator Date hidden'!AY15="x","x",$AX$2-'Indicator Date hidden'!AY15)</f>
        <v>0</v>
      </c>
      <c r="AY14" s="171">
        <f>IF('Indicator Date hidden'!AZ15="x","x",$AY$2-'Indicator Date hidden'!AZ15)</f>
        <v>0</v>
      </c>
      <c r="AZ14" s="171">
        <f>IF('Indicator Date hidden'!BA15="x","x",$AZ$2-'Indicator Date hidden'!BA15)</f>
        <v>0</v>
      </c>
      <c r="BA14" s="5">
        <f t="shared" si="0"/>
        <v>8</v>
      </c>
      <c r="BB14" s="172">
        <f t="shared" si="1"/>
        <v>0.18181818181818182</v>
      </c>
      <c r="BC14" s="5">
        <f t="shared" si="2"/>
        <v>3</v>
      </c>
      <c r="BD14" s="172">
        <f t="shared" si="3"/>
        <v>0.74689439659795376</v>
      </c>
      <c r="BE14" s="175">
        <f t="shared" si="4"/>
        <v>0</v>
      </c>
    </row>
    <row r="15" spans="1:57" x14ac:dyDescent="0.25">
      <c r="A15" t="s">
        <v>24</v>
      </c>
      <c r="B15" s="171">
        <f>IF('Indicator Date hidden'!C16="x","x",$B$2-'Indicator Date hidden'!C16)</f>
        <v>0</v>
      </c>
      <c r="C15" s="171">
        <f>IF('Indicator Date hidden'!D16="x","x",$C$2-'Indicator Date hidden'!D16)</f>
        <v>0</v>
      </c>
      <c r="D15" s="171">
        <f>IF('Indicator Date hidden'!E16="x","x",$D$2-'Indicator Date hidden'!E16)</f>
        <v>0</v>
      </c>
      <c r="E15" s="171">
        <f>IF('Indicator Date hidden'!F16="x","x",$E$2-'Indicator Date hidden'!F16)</f>
        <v>0</v>
      </c>
      <c r="F15" s="171">
        <f>IF('Indicator Date hidden'!G16="x","x",$F$2-'Indicator Date hidden'!G16)</f>
        <v>0</v>
      </c>
      <c r="G15" s="171">
        <f>IF('Indicator Date hidden'!H16="x","x",$G$2-'Indicator Date hidden'!H16)</f>
        <v>0</v>
      </c>
      <c r="H15" s="171">
        <f>IF('Indicator Date hidden'!I16="x","x",$H$2-'Indicator Date hidden'!I16)</f>
        <v>0</v>
      </c>
      <c r="I15" s="171">
        <f>IF('Indicator Date hidden'!J16="x","x",$I$2-'Indicator Date hidden'!J16)</f>
        <v>0</v>
      </c>
      <c r="J15" s="171">
        <f>IF('Indicator Date hidden'!K16="x","x",$J$2-'Indicator Date hidden'!K16)</f>
        <v>0</v>
      </c>
      <c r="K15" s="171">
        <f>IF('Indicator Date hidden'!L16="x","x",$K$2-'Indicator Date hidden'!L16)</f>
        <v>0</v>
      </c>
      <c r="L15" s="171">
        <f>IF('Indicator Date hidden'!M16="x","x",$L$2-'Indicator Date hidden'!M16)</f>
        <v>0</v>
      </c>
      <c r="M15" s="171">
        <f>IF('Indicator Date hidden'!N16="x","x",$M$2-'Indicator Date hidden'!N16)</f>
        <v>0</v>
      </c>
      <c r="N15" s="171">
        <f>IF('Indicator Date hidden'!O16="x","x",$N$2-'Indicator Date hidden'!O16)</f>
        <v>0</v>
      </c>
      <c r="O15" s="171">
        <f>IF('Indicator Date hidden'!P16="x","x",$O$2-'Indicator Date hidden'!P16)</f>
        <v>0</v>
      </c>
      <c r="P15" s="171">
        <f>IF('Indicator Date hidden'!Q16="x","x",$P$2-'Indicator Date hidden'!Q16)</f>
        <v>0</v>
      </c>
      <c r="Q15" s="171">
        <f>IF('Indicator Date hidden'!R16="x","x",$Q$2-'Indicator Date hidden'!R16)</f>
        <v>1</v>
      </c>
      <c r="R15" s="171">
        <f>IF('Indicator Date hidden'!S16="x","x",$R$2-'Indicator Date hidden'!S16)</f>
        <v>0</v>
      </c>
      <c r="S15" s="171">
        <f>IF('Indicator Date hidden'!T16="x","x",$S$2-'Indicator Date hidden'!T16)</f>
        <v>0</v>
      </c>
      <c r="T15" s="171">
        <f>IF('Indicator Date hidden'!U16="x","x",$T$2-'Indicator Date hidden'!U16)</f>
        <v>0</v>
      </c>
      <c r="U15" s="171">
        <f>IF('Indicator Date hidden'!V16="x","x",$U$2-'Indicator Date hidden'!V16)</f>
        <v>0</v>
      </c>
      <c r="V15" s="171">
        <f>IF('Indicator Date hidden'!W16="x","x",$V$2-'Indicator Date hidden'!W16)</f>
        <v>0</v>
      </c>
      <c r="W15" s="171">
        <f>IF('Indicator Date hidden'!X16="x","x",$W$2-'Indicator Date hidden'!X16)</f>
        <v>1</v>
      </c>
      <c r="X15" s="171">
        <f>IF('Indicator Date hidden'!Y16="x","x",$X$2-'Indicator Date hidden'!Y16)</f>
        <v>4</v>
      </c>
      <c r="Y15" s="171">
        <f>IF('Indicator Date hidden'!Z16="x","x",$Y$2-'Indicator Date hidden'!Z16)</f>
        <v>0</v>
      </c>
      <c r="Z15" s="171">
        <f>IF('Indicator Date hidden'!AA16="x","x",$Z$2-'Indicator Date hidden'!AA16)</f>
        <v>0</v>
      </c>
      <c r="AA15" s="171">
        <f>IF('Indicator Date hidden'!AB16="x","x",$AA$2-'Indicator Date hidden'!AB16)</f>
        <v>0</v>
      </c>
      <c r="AB15" s="171">
        <f>IF('Indicator Date hidden'!AC16="x","x",$AB$2-'Indicator Date hidden'!AC16)</f>
        <v>0</v>
      </c>
      <c r="AC15" s="171">
        <f>IF('Indicator Date hidden'!AD16="x","x",$AC$2-'Indicator Date hidden'!AD16)</f>
        <v>0</v>
      </c>
      <c r="AD15" s="171">
        <f>IF('Indicator Date hidden'!AE16="x","x",$AD$2-'Indicator Date hidden'!AE16)</f>
        <v>0</v>
      </c>
      <c r="AE15" s="171">
        <f>IF('Indicator Date hidden'!AF16="x","x",$AE$2-'Indicator Date hidden'!AF16)</f>
        <v>0</v>
      </c>
      <c r="AF15" s="171">
        <f>IF('Indicator Date hidden'!AG16="x","x",$AF$2-'Indicator Date hidden'!AG16)</f>
        <v>4</v>
      </c>
      <c r="AG15" s="171">
        <f>IF('Indicator Date hidden'!AH16="x","x",$AG$2-'Indicator Date hidden'!AH16)</f>
        <v>0</v>
      </c>
      <c r="AH15" s="171">
        <f>IF('Indicator Date hidden'!AI16="x","x",$AH$2-'Indicator Date hidden'!AI16)</f>
        <v>0</v>
      </c>
      <c r="AI15" s="171">
        <f>IF('Indicator Date hidden'!AJ16="x","x",$AI$2-'Indicator Date hidden'!AJ16)</f>
        <v>0</v>
      </c>
      <c r="AJ15" s="171">
        <f>IF('Indicator Date hidden'!AK16="x","x",$AJ$2-'Indicator Date hidden'!AK16)</f>
        <v>1</v>
      </c>
      <c r="AK15" s="171">
        <f>IF('Indicator Date hidden'!AL16="x","x",$AK$2-'Indicator Date hidden'!AL16)</f>
        <v>1</v>
      </c>
      <c r="AL15" s="171">
        <f>IF('Indicator Date hidden'!AM16="x","x",$AL$2-'Indicator Date hidden'!AM16)</f>
        <v>0</v>
      </c>
      <c r="AM15" s="171">
        <f>IF('Indicator Date hidden'!AN16="x","x",$AM$2-'Indicator Date hidden'!AN16)</f>
        <v>0</v>
      </c>
      <c r="AN15" s="171">
        <f>IF('Indicator Date hidden'!AO16="x","x",$AN$2-'Indicator Date hidden'!AO16)</f>
        <v>0</v>
      </c>
      <c r="AO15" s="171">
        <f>IF('Indicator Date hidden'!AP16="x","x",$AO$2-'Indicator Date hidden'!AP16)</f>
        <v>0</v>
      </c>
      <c r="AP15" s="171">
        <f>IF('Indicator Date hidden'!AQ16="x","x",$AP$2-'Indicator Date hidden'!AQ16)</f>
        <v>0</v>
      </c>
      <c r="AQ15" s="171">
        <f>IF('Indicator Date hidden'!AR16="x","x",$AQ$2-'Indicator Date hidden'!AR16)</f>
        <v>0</v>
      </c>
      <c r="AR15" s="171">
        <f>IF('Indicator Date hidden'!AS16="x","x",$AR$2-'Indicator Date hidden'!AS16)</f>
        <v>0</v>
      </c>
      <c r="AS15" s="171">
        <f>IF('Indicator Date hidden'!AT16="x","x",$AS$2-'Indicator Date hidden'!AT16)</f>
        <v>0</v>
      </c>
      <c r="AT15" s="171">
        <f>IF('Indicator Date hidden'!AU16="x","x",$AT$2-'Indicator Date hidden'!AU16)</f>
        <v>0</v>
      </c>
      <c r="AU15" s="171">
        <f>IF('Indicator Date hidden'!AV16="x","x",$AU$2-'Indicator Date hidden'!AV16)</f>
        <v>0</v>
      </c>
      <c r="AV15" s="171">
        <f>IF('Indicator Date hidden'!AW16="x","x",$AV$2-'Indicator Date hidden'!AW16)</f>
        <v>0</v>
      </c>
      <c r="AW15" s="171">
        <f>IF('Indicator Date hidden'!AX16="x","x",$AW$2-'Indicator Date hidden'!AX16)</f>
        <v>0</v>
      </c>
      <c r="AX15" s="171">
        <f>IF('Indicator Date hidden'!AY16="x","x",$AX$2-'Indicator Date hidden'!AY16)</f>
        <v>0</v>
      </c>
      <c r="AY15" s="171">
        <f>IF('Indicator Date hidden'!AZ16="x","x",$AY$2-'Indicator Date hidden'!AZ16)</f>
        <v>0</v>
      </c>
      <c r="AZ15" s="171">
        <f>IF('Indicator Date hidden'!BA16="x","x",$AZ$2-'Indicator Date hidden'!BA16)</f>
        <v>0</v>
      </c>
      <c r="BA15" s="5">
        <f t="shared" si="0"/>
        <v>12</v>
      </c>
      <c r="BB15" s="172">
        <f t="shared" si="1"/>
        <v>0.23529411764705882</v>
      </c>
      <c r="BC15" s="5">
        <f t="shared" si="2"/>
        <v>6</v>
      </c>
      <c r="BD15" s="172">
        <f t="shared" si="3"/>
        <v>0.80654760004718162</v>
      </c>
      <c r="BE15" s="175">
        <f t="shared" si="4"/>
        <v>0</v>
      </c>
    </row>
    <row r="16" spans="1:57" x14ac:dyDescent="0.25">
      <c r="A16" t="s">
        <v>26</v>
      </c>
      <c r="B16" s="171">
        <f>IF('Indicator Date hidden'!C17="x","x",$B$2-'Indicator Date hidden'!C17)</f>
        <v>0</v>
      </c>
      <c r="C16" s="171">
        <f>IF('Indicator Date hidden'!D17="x","x",$C$2-'Indicator Date hidden'!D17)</f>
        <v>0</v>
      </c>
      <c r="D16" s="171">
        <f>IF('Indicator Date hidden'!E17="x","x",$D$2-'Indicator Date hidden'!E17)</f>
        <v>0</v>
      </c>
      <c r="E16" s="171">
        <f>IF('Indicator Date hidden'!F17="x","x",$E$2-'Indicator Date hidden'!F17)</f>
        <v>0</v>
      </c>
      <c r="F16" s="171">
        <f>IF('Indicator Date hidden'!G17="x","x",$F$2-'Indicator Date hidden'!G17)</f>
        <v>0</v>
      </c>
      <c r="G16" s="171">
        <f>IF('Indicator Date hidden'!H17="x","x",$G$2-'Indicator Date hidden'!H17)</f>
        <v>0</v>
      </c>
      <c r="H16" s="171">
        <f>IF('Indicator Date hidden'!I17="x","x",$H$2-'Indicator Date hidden'!I17)</f>
        <v>0</v>
      </c>
      <c r="I16" s="171">
        <f>IF('Indicator Date hidden'!J17="x","x",$I$2-'Indicator Date hidden'!J17)</f>
        <v>0</v>
      </c>
      <c r="J16" s="171">
        <f>IF('Indicator Date hidden'!K17="x","x",$J$2-'Indicator Date hidden'!K17)</f>
        <v>0</v>
      </c>
      <c r="K16" s="171">
        <f>IF('Indicator Date hidden'!L17="x","x",$K$2-'Indicator Date hidden'!L17)</f>
        <v>0</v>
      </c>
      <c r="L16" s="171">
        <f>IF('Indicator Date hidden'!M17="x","x",$L$2-'Indicator Date hidden'!M17)</f>
        <v>0</v>
      </c>
      <c r="M16" s="171">
        <f>IF('Indicator Date hidden'!N17="x","x",$M$2-'Indicator Date hidden'!N17)</f>
        <v>0</v>
      </c>
      <c r="N16" s="171">
        <f>IF('Indicator Date hidden'!O17="x","x",$N$2-'Indicator Date hidden'!O17)</f>
        <v>0</v>
      </c>
      <c r="O16" s="171">
        <f>IF('Indicator Date hidden'!P17="x","x",$O$2-'Indicator Date hidden'!P17)</f>
        <v>0</v>
      </c>
      <c r="P16" s="171">
        <f>IF('Indicator Date hidden'!Q17="x","x",$P$2-'Indicator Date hidden'!Q17)</f>
        <v>0</v>
      </c>
      <c r="Q16" s="171">
        <f>IF('Indicator Date hidden'!R17="x","x",$Q$2-'Indicator Date hidden'!R17)</f>
        <v>3</v>
      </c>
      <c r="R16" s="171">
        <f>IF('Indicator Date hidden'!S17="x","x",$R$2-'Indicator Date hidden'!S17)</f>
        <v>0</v>
      </c>
      <c r="S16" s="171">
        <f>IF('Indicator Date hidden'!T17="x","x",$S$2-'Indicator Date hidden'!T17)</f>
        <v>0</v>
      </c>
      <c r="T16" s="171">
        <f>IF('Indicator Date hidden'!U17="x","x",$T$2-'Indicator Date hidden'!U17)</f>
        <v>0</v>
      </c>
      <c r="U16" s="171" t="str">
        <f>IF('Indicator Date hidden'!V17="x","x",$U$2-'Indicator Date hidden'!V17)</f>
        <v>x</v>
      </c>
      <c r="V16" s="171">
        <f>IF('Indicator Date hidden'!W17="x","x",$V$2-'Indicator Date hidden'!W17)</f>
        <v>0</v>
      </c>
      <c r="W16" s="171">
        <f>IF('Indicator Date hidden'!X17="x","x",$W$2-'Indicator Date hidden'!X17)</f>
        <v>2</v>
      </c>
      <c r="X16" s="171">
        <f>IF('Indicator Date hidden'!Y17="x","x",$X$2-'Indicator Date hidden'!Y17)</f>
        <v>5</v>
      </c>
      <c r="Y16" s="171">
        <f>IF('Indicator Date hidden'!Z17="x","x",$Y$2-'Indicator Date hidden'!Z17)</f>
        <v>0</v>
      </c>
      <c r="Z16" s="171">
        <f>IF('Indicator Date hidden'!AA17="x","x",$Z$2-'Indicator Date hidden'!AA17)</f>
        <v>0</v>
      </c>
      <c r="AA16" s="171">
        <f>IF('Indicator Date hidden'!AB17="x","x",$AA$2-'Indicator Date hidden'!AB17)</f>
        <v>0</v>
      </c>
      <c r="AB16" s="171">
        <f>IF('Indicator Date hidden'!AC17="x","x",$AB$2-'Indicator Date hidden'!AC17)</f>
        <v>0</v>
      </c>
      <c r="AC16" s="171">
        <f>IF('Indicator Date hidden'!AD17="x","x",$AC$2-'Indicator Date hidden'!AD17)</f>
        <v>0</v>
      </c>
      <c r="AD16" s="171" t="str">
        <f>IF('Indicator Date hidden'!AE17="x","x",$AD$2-'Indicator Date hidden'!AE17)</f>
        <v>x</v>
      </c>
      <c r="AE16" s="171">
        <f>IF('Indicator Date hidden'!AF17="x","x",$AE$2-'Indicator Date hidden'!AF17)</f>
        <v>0</v>
      </c>
      <c r="AF16" s="171" t="str">
        <f>IF('Indicator Date hidden'!AG17="x","x",$AF$2-'Indicator Date hidden'!AG17)</f>
        <v>x</v>
      </c>
      <c r="AG16" s="171">
        <f>IF('Indicator Date hidden'!AH17="x","x",$AG$2-'Indicator Date hidden'!AH17)</f>
        <v>0</v>
      </c>
      <c r="AH16" s="171">
        <f>IF('Indicator Date hidden'!AI17="x","x",$AH$2-'Indicator Date hidden'!AI17)</f>
        <v>0</v>
      </c>
      <c r="AI16" s="171">
        <f>IF('Indicator Date hidden'!AJ17="x","x",$AI$2-'Indicator Date hidden'!AJ17)</f>
        <v>0</v>
      </c>
      <c r="AJ16" s="171" t="str">
        <f>IF('Indicator Date hidden'!AK17="x","x",$AJ$2-'Indicator Date hidden'!AK17)</f>
        <v>x</v>
      </c>
      <c r="AK16" s="171">
        <f>IF('Indicator Date hidden'!AL17="x","x",$AK$2-'Indicator Date hidden'!AL17)</f>
        <v>1</v>
      </c>
      <c r="AL16" s="171">
        <f>IF('Indicator Date hidden'!AM17="x","x",$AL$2-'Indicator Date hidden'!AM17)</f>
        <v>0</v>
      </c>
      <c r="AM16" s="171">
        <f>IF('Indicator Date hidden'!AN17="x","x",$AM$2-'Indicator Date hidden'!AN17)</f>
        <v>0</v>
      </c>
      <c r="AN16" s="171">
        <f>IF('Indicator Date hidden'!AO17="x","x",$AN$2-'Indicator Date hidden'!AO17)</f>
        <v>0</v>
      </c>
      <c r="AO16" s="171">
        <f>IF('Indicator Date hidden'!AP17="x","x",$AO$2-'Indicator Date hidden'!AP17)</f>
        <v>0</v>
      </c>
      <c r="AP16" s="171">
        <f>IF('Indicator Date hidden'!AQ17="x","x",$AP$2-'Indicator Date hidden'!AQ17)</f>
        <v>0</v>
      </c>
      <c r="AQ16" s="171">
        <f>IF('Indicator Date hidden'!AR17="x","x",$AQ$2-'Indicator Date hidden'!AR17)</f>
        <v>4</v>
      </c>
      <c r="AR16" s="171">
        <f>IF('Indicator Date hidden'!AS17="x","x",$AR$2-'Indicator Date hidden'!AS17)</f>
        <v>0</v>
      </c>
      <c r="AS16" s="171">
        <f>IF('Indicator Date hidden'!AT17="x","x",$AS$2-'Indicator Date hidden'!AT17)</f>
        <v>0</v>
      </c>
      <c r="AT16" s="171">
        <f>IF('Indicator Date hidden'!AU17="x","x",$AT$2-'Indicator Date hidden'!AU17)</f>
        <v>0</v>
      </c>
      <c r="AU16" s="171" t="str">
        <f>IF('Indicator Date hidden'!AV17="x","x",$AU$2-'Indicator Date hidden'!AV17)</f>
        <v>x</v>
      </c>
      <c r="AV16" s="171">
        <f>IF('Indicator Date hidden'!AW17="x","x",$AV$2-'Indicator Date hidden'!AW17)</f>
        <v>0</v>
      </c>
      <c r="AW16" s="171">
        <f>IF('Indicator Date hidden'!AX17="x","x",$AW$2-'Indicator Date hidden'!AX17)</f>
        <v>0</v>
      </c>
      <c r="AX16" s="171">
        <f>IF('Indicator Date hidden'!AY17="x","x",$AX$2-'Indicator Date hidden'!AY17)</f>
        <v>0</v>
      </c>
      <c r="AY16" s="171">
        <f>IF('Indicator Date hidden'!AZ17="x","x",$AY$2-'Indicator Date hidden'!AZ17)</f>
        <v>0</v>
      </c>
      <c r="AZ16" s="171">
        <f>IF('Indicator Date hidden'!BA17="x","x",$AZ$2-'Indicator Date hidden'!BA17)</f>
        <v>0</v>
      </c>
      <c r="BA16" s="5">
        <f t="shared" si="0"/>
        <v>15</v>
      </c>
      <c r="BB16" s="172">
        <f t="shared" si="1"/>
        <v>0.32608695652173914</v>
      </c>
      <c r="BC16" s="5">
        <f t="shared" si="2"/>
        <v>5</v>
      </c>
      <c r="BD16" s="172">
        <f t="shared" si="3"/>
        <v>1.0437046855789396</v>
      </c>
      <c r="BE16" s="175">
        <f t="shared" si="4"/>
        <v>0</v>
      </c>
    </row>
    <row r="17" spans="1:57" x14ac:dyDescent="0.25">
      <c r="A17" t="s">
        <v>28</v>
      </c>
      <c r="B17" s="171">
        <f>IF('Indicator Date hidden'!C18="x","x",$B$2-'Indicator Date hidden'!C18)</f>
        <v>0</v>
      </c>
      <c r="C17" s="171">
        <f>IF('Indicator Date hidden'!D18="x","x",$C$2-'Indicator Date hidden'!D18)</f>
        <v>0</v>
      </c>
      <c r="D17" s="171">
        <f>IF('Indicator Date hidden'!E18="x","x",$D$2-'Indicator Date hidden'!E18)</f>
        <v>0</v>
      </c>
      <c r="E17" s="171">
        <f>IF('Indicator Date hidden'!F18="x","x",$E$2-'Indicator Date hidden'!F18)</f>
        <v>0</v>
      </c>
      <c r="F17" s="171">
        <f>IF('Indicator Date hidden'!G18="x","x",$F$2-'Indicator Date hidden'!G18)</f>
        <v>0</v>
      </c>
      <c r="G17" s="171">
        <f>IF('Indicator Date hidden'!H18="x","x",$G$2-'Indicator Date hidden'!H18)</f>
        <v>0</v>
      </c>
      <c r="H17" s="171">
        <f>IF('Indicator Date hidden'!I18="x","x",$H$2-'Indicator Date hidden'!I18)</f>
        <v>0</v>
      </c>
      <c r="I17" s="171">
        <f>IF('Indicator Date hidden'!J18="x","x",$I$2-'Indicator Date hidden'!J18)</f>
        <v>0</v>
      </c>
      <c r="J17" s="171">
        <f>IF('Indicator Date hidden'!K18="x","x",$J$2-'Indicator Date hidden'!K18)</f>
        <v>0</v>
      </c>
      <c r="K17" s="171">
        <f>IF('Indicator Date hidden'!L18="x","x",$K$2-'Indicator Date hidden'!L18)</f>
        <v>0</v>
      </c>
      <c r="L17" s="171">
        <f>IF('Indicator Date hidden'!M18="x","x",$L$2-'Indicator Date hidden'!M18)</f>
        <v>0</v>
      </c>
      <c r="M17" s="171">
        <f>IF('Indicator Date hidden'!N18="x","x",$M$2-'Indicator Date hidden'!N18)</f>
        <v>0</v>
      </c>
      <c r="N17" s="171">
        <f>IF('Indicator Date hidden'!O18="x","x",$N$2-'Indicator Date hidden'!O18)</f>
        <v>0</v>
      </c>
      <c r="O17" s="171">
        <f>IF('Indicator Date hidden'!P18="x","x",$O$2-'Indicator Date hidden'!P18)</f>
        <v>0</v>
      </c>
      <c r="P17" s="171">
        <f>IF('Indicator Date hidden'!Q18="x","x",$P$2-'Indicator Date hidden'!Q18)</f>
        <v>0</v>
      </c>
      <c r="Q17" s="171">
        <f>IF('Indicator Date hidden'!R18="x","x",$Q$2-'Indicator Date hidden'!R18)</f>
        <v>10</v>
      </c>
      <c r="R17" s="171">
        <f>IF('Indicator Date hidden'!S18="x","x",$R$2-'Indicator Date hidden'!S18)</f>
        <v>0</v>
      </c>
      <c r="S17" s="171">
        <f>IF('Indicator Date hidden'!T18="x","x",$S$2-'Indicator Date hidden'!T18)</f>
        <v>0</v>
      </c>
      <c r="T17" s="171">
        <f>IF('Indicator Date hidden'!U18="x","x",$T$2-'Indicator Date hidden'!U18)</f>
        <v>0</v>
      </c>
      <c r="U17" s="171">
        <f>IF('Indicator Date hidden'!V18="x","x",$U$2-'Indicator Date hidden'!V18)</f>
        <v>0</v>
      </c>
      <c r="V17" s="171">
        <f>IF('Indicator Date hidden'!W18="x","x",$V$2-'Indicator Date hidden'!W18)</f>
        <v>0</v>
      </c>
      <c r="W17" s="171">
        <f>IF('Indicator Date hidden'!X18="x","x",$W$2-'Indicator Date hidden'!X18)</f>
        <v>10</v>
      </c>
      <c r="X17" s="171">
        <f>IF('Indicator Date hidden'!Y18="x","x",$X$2-'Indicator Date hidden'!Y18)</f>
        <v>2</v>
      </c>
      <c r="Y17" s="171">
        <f>IF('Indicator Date hidden'!Z18="x","x",$Y$2-'Indicator Date hidden'!Z18)</f>
        <v>0</v>
      </c>
      <c r="Z17" s="171">
        <f>IF('Indicator Date hidden'!AA18="x","x",$Z$2-'Indicator Date hidden'!AA18)</f>
        <v>0</v>
      </c>
      <c r="AA17" s="171">
        <f>IF('Indicator Date hidden'!AB18="x","x",$AA$2-'Indicator Date hidden'!AB18)</f>
        <v>0</v>
      </c>
      <c r="AB17" s="171">
        <f>IF('Indicator Date hidden'!AC18="x","x",$AB$2-'Indicator Date hidden'!AC18)</f>
        <v>0</v>
      </c>
      <c r="AC17" s="171">
        <f>IF('Indicator Date hidden'!AD18="x","x",$AC$2-'Indicator Date hidden'!AD18)</f>
        <v>0</v>
      </c>
      <c r="AD17" s="171" t="str">
        <f>IF('Indicator Date hidden'!AE18="x","x",$AD$2-'Indicator Date hidden'!AE18)</f>
        <v>x</v>
      </c>
      <c r="AE17" s="171">
        <f>IF('Indicator Date hidden'!AF18="x","x",$AE$2-'Indicator Date hidden'!AF18)</f>
        <v>0</v>
      </c>
      <c r="AF17" s="171">
        <f>IF('Indicator Date hidden'!AG18="x","x",$AF$2-'Indicator Date hidden'!AG18)</f>
        <v>0</v>
      </c>
      <c r="AG17" s="171">
        <f>IF('Indicator Date hidden'!AH18="x","x",$AG$2-'Indicator Date hidden'!AH18)</f>
        <v>0</v>
      </c>
      <c r="AH17" s="171">
        <f>IF('Indicator Date hidden'!AI18="x","x",$AH$2-'Indicator Date hidden'!AI18)</f>
        <v>0</v>
      </c>
      <c r="AI17" s="171">
        <f>IF('Indicator Date hidden'!AJ18="x","x",$AI$2-'Indicator Date hidden'!AJ18)</f>
        <v>0</v>
      </c>
      <c r="AJ17" s="171" t="str">
        <f>IF('Indicator Date hidden'!AK18="x","x",$AJ$2-'Indicator Date hidden'!AK18)</f>
        <v>x</v>
      </c>
      <c r="AK17" s="171">
        <f>IF('Indicator Date hidden'!AL18="x","x",$AK$2-'Indicator Date hidden'!AL18)</f>
        <v>1</v>
      </c>
      <c r="AL17" s="171">
        <f>IF('Indicator Date hidden'!AM18="x","x",$AL$2-'Indicator Date hidden'!AM18)</f>
        <v>0</v>
      </c>
      <c r="AM17" s="171">
        <f>IF('Indicator Date hidden'!AN18="x","x",$AM$2-'Indicator Date hidden'!AN18)</f>
        <v>0</v>
      </c>
      <c r="AN17" s="171">
        <f>IF('Indicator Date hidden'!AO18="x","x",$AN$2-'Indicator Date hidden'!AO18)</f>
        <v>0</v>
      </c>
      <c r="AO17" s="171">
        <f>IF('Indicator Date hidden'!AP18="x","x",$AO$2-'Indicator Date hidden'!AP18)</f>
        <v>3</v>
      </c>
      <c r="AP17" s="171" t="str">
        <f>IF('Indicator Date hidden'!AQ18="x","x",$AP$2-'Indicator Date hidden'!AQ18)</f>
        <v>x</v>
      </c>
      <c r="AQ17" s="171">
        <f>IF('Indicator Date hidden'!AR18="x","x",$AQ$2-'Indicator Date hidden'!AR18)</f>
        <v>0</v>
      </c>
      <c r="AR17" s="171">
        <f>IF('Indicator Date hidden'!AS18="x","x",$AR$2-'Indicator Date hidden'!AS18)</f>
        <v>0</v>
      </c>
      <c r="AS17" s="171">
        <f>IF('Indicator Date hidden'!AT18="x","x",$AS$2-'Indicator Date hidden'!AT18)</f>
        <v>0</v>
      </c>
      <c r="AT17" s="171">
        <f>IF('Indicator Date hidden'!AU18="x","x",$AT$2-'Indicator Date hidden'!AU18)</f>
        <v>0</v>
      </c>
      <c r="AU17" s="171">
        <f>IF('Indicator Date hidden'!AV18="x","x",$AU$2-'Indicator Date hidden'!AV18)</f>
        <v>0</v>
      </c>
      <c r="AV17" s="171">
        <f>IF('Indicator Date hidden'!AW18="x","x",$AV$2-'Indicator Date hidden'!AW18)</f>
        <v>0</v>
      </c>
      <c r="AW17" s="171">
        <f>IF('Indicator Date hidden'!AX18="x","x",$AW$2-'Indicator Date hidden'!AX18)</f>
        <v>0</v>
      </c>
      <c r="AX17" s="171">
        <f>IF('Indicator Date hidden'!AY18="x","x",$AX$2-'Indicator Date hidden'!AY18)</f>
        <v>0</v>
      </c>
      <c r="AY17" s="171">
        <f>IF('Indicator Date hidden'!AZ18="x","x",$AY$2-'Indicator Date hidden'!AZ18)</f>
        <v>0</v>
      </c>
      <c r="AZ17" s="171">
        <f>IF('Indicator Date hidden'!BA18="x","x",$AZ$2-'Indicator Date hidden'!BA18)</f>
        <v>0</v>
      </c>
      <c r="BA17" s="5">
        <f t="shared" si="0"/>
        <v>26</v>
      </c>
      <c r="BB17" s="172">
        <f t="shared" si="1"/>
        <v>0.54166666666666663</v>
      </c>
      <c r="BC17" s="5">
        <f t="shared" si="2"/>
        <v>5</v>
      </c>
      <c r="BD17" s="172">
        <f t="shared" si="3"/>
        <v>2.0408161493764094</v>
      </c>
      <c r="BE17" s="175">
        <f t="shared" si="4"/>
        <v>0</v>
      </c>
    </row>
    <row r="18" spans="1:57" x14ac:dyDescent="0.25">
      <c r="A18" t="s">
        <v>30</v>
      </c>
      <c r="B18" s="171">
        <f>IF('Indicator Date hidden'!C19="x","x",$B$2-'Indicator Date hidden'!C19)</f>
        <v>0</v>
      </c>
      <c r="C18" s="171">
        <f>IF('Indicator Date hidden'!D19="x","x",$C$2-'Indicator Date hidden'!D19)</f>
        <v>0</v>
      </c>
      <c r="D18" s="171">
        <f>IF('Indicator Date hidden'!E19="x","x",$D$2-'Indicator Date hidden'!E19)</f>
        <v>0</v>
      </c>
      <c r="E18" s="171">
        <f>IF('Indicator Date hidden'!F19="x","x",$E$2-'Indicator Date hidden'!F19)</f>
        <v>0</v>
      </c>
      <c r="F18" s="171">
        <f>IF('Indicator Date hidden'!G19="x","x",$F$2-'Indicator Date hidden'!G19)</f>
        <v>0</v>
      </c>
      <c r="G18" s="171">
        <f>IF('Indicator Date hidden'!H19="x","x",$G$2-'Indicator Date hidden'!H19)</f>
        <v>0</v>
      </c>
      <c r="H18" s="171">
        <f>IF('Indicator Date hidden'!I19="x","x",$H$2-'Indicator Date hidden'!I19)</f>
        <v>0</v>
      </c>
      <c r="I18" s="171">
        <f>IF('Indicator Date hidden'!J19="x","x",$I$2-'Indicator Date hidden'!J19)</f>
        <v>0</v>
      </c>
      <c r="J18" s="171">
        <f>IF('Indicator Date hidden'!K19="x","x",$J$2-'Indicator Date hidden'!K19)</f>
        <v>0</v>
      </c>
      <c r="K18" s="171">
        <f>IF('Indicator Date hidden'!L19="x","x",$K$2-'Indicator Date hidden'!L19)</f>
        <v>0</v>
      </c>
      <c r="L18" s="171">
        <f>IF('Indicator Date hidden'!M19="x","x",$L$2-'Indicator Date hidden'!M19)</f>
        <v>0</v>
      </c>
      <c r="M18" s="171">
        <f>IF('Indicator Date hidden'!N19="x","x",$M$2-'Indicator Date hidden'!N19)</f>
        <v>0</v>
      </c>
      <c r="N18" s="171">
        <f>IF('Indicator Date hidden'!O19="x","x",$N$2-'Indicator Date hidden'!O19)</f>
        <v>0</v>
      </c>
      <c r="O18" s="171">
        <f>IF('Indicator Date hidden'!P19="x","x",$O$2-'Indicator Date hidden'!P19)</f>
        <v>0</v>
      </c>
      <c r="P18" s="171">
        <f>IF('Indicator Date hidden'!Q19="x","x",$P$2-'Indicator Date hidden'!Q19)</f>
        <v>0</v>
      </c>
      <c r="Q18" s="171" t="str">
        <f>IF('Indicator Date hidden'!R19="x","x",$Q$2-'Indicator Date hidden'!R19)</f>
        <v>x</v>
      </c>
      <c r="R18" s="171">
        <f>IF('Indicator Date hidden'!S19="x","x",$R$2-'Indicator Date hidden'!S19)</f>
        <v>0</v>
      </c>
      <c r="S18" s="171">
        <f>IF('Indicator Date hidden'!T19="x","x",$S$2-'Indicator Date hidden'!T19)</f>
        <v>0</v>
      </c>
      <c r="T18" s="171">
        <f>IF('Indicator Date hidden'!U19="x","x",$T$2-'Indicator Date hidden'!U19)</f>
        <v>0</v>
      </c>
      <c r="U18" s="171" t="str">
        <f>IF('Indicator Date hidden'!V19="x","x",$U$2-'Indicator Date hidden'!V19)</f>
        <v>x</v>
      </c>
      <c r="V18" s="171">
        <f>IF('Indicator Date hidden'!W19="x","x",$V$2-'Indicator Date hidden'!W19)</f>
        <v>0</v>
      </c>
      <c r="W18" s="171" t="str">
        <f>IF('Indicator Date hidden'!X19="x","x",$W$2-'Indicator Date hidden'!X19)</f>
        <v>x</v>
      </c>
      <c r="X18" s="171">
        <f>IF('Indicator Date hidden'!Y19="x","x",$X$2-'Indicator Date hidden'!Y19)</f>
        <v>2</v>
      </c>
      <c r="Y18" s="171">
        <f>IF('Indicator Date hidden'!Z19="x","x",$Y$2-'Indicator Date hidden'!Z19)</f>
        <v>0</v>
      </c>
      <c r="Z18" s="171">
        <f>IF('Indicator Date hidden'!AA19="x","x",$Z$2-'Indicator Date hidden'!AA19)</f>
        <v>0</v>
      </c>
      <c r="AA18" s="171" t="str">
        <f>IF('Indicator Date hidden'!AB19="x","x",$AA$2-'Indicator Date hidden'!AB19)</f>
        <v>x</v>
      </c>
      <c r="AB18" s="171">
        <f>IF('Indicator Date hidden'!AC19="x","x",$AB$2-'Indicator Date hidden'!AC19)</f>
        <v>0</v>
      </c>
      <c r="AC18" s="171">
        <f>IF('Indicator Date hidden'!AD19="x","x",$AC$2-'Indicator Date hidden'!AD19)</f>
        <v>0</v>
      </c>
      <c r="AD18" s="171" t="str">
        <f>IF('Indicator Date hidden'!AE19="x","x",$AD$2-'Indicator Date hidden'!AE19)</f>
        <v>x</v>
      </c>
      <c r="AE18" s="171">
        <f>IF('Indicator Date hidden'!AF19="x","x",$AE$2-'Indicator Date hidden'!AF19)</f>
        <v>0</v>
      </c>
      <c r="AF18" s="171">
        <f>IF('Indicator Date hidden'!AG19="x","x",$AF$2-'Indicator Date hidden'!AG19)</f>
        <v>2</v>
      </c>
      <c r="AG18" s="171">
        <f>IF('Indicator Date hidden'!AH19="x","x",$AG$2-'Indicator Date hidden'!AH19)</f>
        <v>0</v>
      </c>
      <c r="AH18" s="171">
        <f>IF('Indicator Date hidden'!AI19="x","x",$AH$2-'Indicator Date hidden'!AI19)</f>
        <v>0</v>
      </c>
      <c r="AI18" s="171">
        <f>IF('Indicator Date hidden'!AJ19="x","x",$AI$2-'Indicator Date hidden'!AJ19)</f>
        <v>0</v>
      </c>
      <c r="AJ18" s="171" t="str">
        <f>IF('Indicator Date hidden'!AK19="x","x",$AJ$2-'Indicator Date hidden'!AK19)</f>
        <v>x</v>
      </c>
      <c r="AK18" s="171">
        <f>IF('Indicator Date hidden'!AL19="x","x",$AK$2-'Indicator Date hidden'!AL19)</f>
        <v>1</v>
      </c>
      <c r="AL18" s="171">
        <f>IF('Indicator Date hidden'!AM19="x","x",$AL$2-'Indicator Date hidden'!AM19)</f>
        <v>0</v>
      </c>
      <c r="AM18" s="171">
        <f>IF('Indicator Date hidden'!AN19="x","x",$AM$2-'Indicator Date hidden'!AN19)</f>
        <v>0</v>
      </c>
      <c r="AN18" s="171">
        <f>IF('Indicator Date hidden'!AO19="x","x",$AN$2-'Indicator Date hidden'!AO19)</f>
        <v>0</v>
      </c>
      <c r="AO18" s="171">
        <f>IF('Indicator Date hidden'!AP19="x","x",$AO$2-'Indicator Date hidden'!AP19)</f>
        <v>0</v>
      </c>
      <c r="AP18" s="171">
        <f>IF('Indicator Date hidden'!AQ19="x","x",$AP$2-'Indicator Date hidden'!AQ19)</f>
        <v>0</v>
      </c>
      <c r="AQ18" s="171" t="str">
        <f>IF('Indicator Date hidden'!AR19="x","x",$AQ$2-'Indicator Date hidden'!AR19)</f>
        <v>x</v>
      </c>
      <c r="AR18" s="171">
        <f>IF('Indicator Date hidden'!AS19="x","x",$AR$2-'Indicator Date hidden'!AS19)</f>
        <v>0</v>
      </c>
      <c r="AS18" s="171">
        <f>IF('Indicator Date hidden'!AT19="x","x",$AS$2-'Indicator Date hidden'!AT19)</f>
        <v>0</v>
      </c>
      <c r="AT18" s="171">
        <f>IF('Indicator Date hidden'!AU19="x","x",$AT$2-'Indicator Date hidden'!AU19)</f>
        <v>0</v>
      </c>
      <c r="AU18" s="171" t="str">
        <f>IF('Indicator Date hidden'!AV19="x","x",$AU$2-'Indicator Date hidden'!AV19)</f>
        <v>x</v>
      </c>
      <c r="AV18" s="171">
        <f>IF('Indicator Date hidden'!AW19="x","x",$AV$2-'Indicator Date hidden'!AW19)</f>
        <v>0</v>
      </c>
      <c r="AW18" s="171">
        <f>IF('Indicator Date hidden'!AX19="x","x",$AW$2-'Indicator Date hidden'!AX19)</f>
        <v>0</v>
      </c>
      <c r="AX18" s="171">
        <f>IF('Indicator Date hidden'!AY19="x","x",$AX$2-'Indicator Date hidden'!AY19)</f>
        <v>0</v>
      </c>
      <c r="AY18" s="171">
        <f>IF('Indicator Date hidden'!AZ19="x","x",$AY$2-'Indicator Date hidden'!AZ19)</f>
        <v>0</v>
      </c>
      <c r="AZ18" s="171">
        <f>IF('Indicator Date hidden'!BA19="x","x",$AZ$2-'Indicator Date hidden'!BA19)</f>
        <v>0</v>
      </c>
      <c r="BA18" s="5">
        <f t="shared" si="0"/>
        <v>5</v>
      </c>
      <c r="BB18" s="172">
        <f t="shared" si="1"/>
        <v>0.11627906976744186</v>
      </c>
      <c r="BC18" s="5">
        <f t="shared" si="2"/>
        <v>3</v>
      </c>
      <c r="BD18" s="172">
        <f t="shared" si="3"/>
        <v>0.44247203698698717</v>
      </c>
      <c r="BE18" s="175">
        <f t="shared" si="4"/>
        <v>0</v>
      </c>
    </row>
    <row r="19" spans="1:57" x14ac:dyDescent="0.25">
      <c r="A19" t="s">
        <v>32</v>
      </c>
      <c r="B19" s="171">
        <f>IF('Indicator Date hidden'!C20="x","x",$B$2-'Indicator Date hidden'!C20)</f>
        <v>0</v>
      </c>
      <c r="C19" s="171">
        <f>IF('Indicator Date hidden'!D20="x","x",$C$2-'Indicator Date hidden'!D20)</f>
        <v>0</v>
      </c>
      <c r="D19" s="171">
        <f>IF('Indicator Date hidden'!E20="x","x",$D$2-'Indicator Date hidden'!E20)</f>
        <v>0</v>
      </c>
      <c r="E19" s="171">
        <f>IF('Indicator Date hidden'!F20="x","x",$E$2-'Indicator Date hidden'!F20)</f>
        <v>0</v>
      </c>
      <c r="F19" s="171">
        <f>IF('Indicator Date hidden'!G20="x","x",$F$2-'Indicator Date hidden'!G20)</f>
        <v>0</v>
      </c>
      <c r="G19" s="171">
        <f>IF('Indicator Date hidden'!H20="x","x",$G$2-'Indicator Date hidden'!H20)</f>
        <v>0</v>
      </c>
      <c r="H19" s="171">
        <f>IF('Indicator Date hidden'!I20="x","x",$H$2-'Indicator Date hidden'!I20)</f>
        <v>0</v>
      </c>
      <c r="I19" s="171">
        <f>IF('Indicator Date hidden'!J20="x","x",$I$2-'Indicator Date hidden'!J20)</f>
        <v>0</v>
      </c>
      <c r="J19" s="171">
        <f>IF('Indicator Date hidden'!K20="x","x",$J$2-'Indicator Date hidden'!K20)</f>
        <v>0</v>
      </c>
      <c r="K19" s="171">
        <f>IF('Indicator Date hidden'!L20="x","x",$K$2-'Indicator Date hidden'!L20)</f>
        <v>0</v>
      </c>
      <c r="L19" s="171">
        <f>IF('Indicator Date hidden'!M20="x","x",$L$2-'Indicator Date hidden'!M20)</f>
        <v>0</v>
      </c>
      <c r="M19" s="171">
        <f>IF('Indicator Date hidden'!N20="x","x",$M$2-'Indicator Date hidden'!N20)</f>
        <v>0</v>
      </c>
      <c r="N19" s="171">
        <f>IF('Indicator Date hidden'!O20="x","x",$N$2-'Indicator Date hidden'!O20)</f>
        <v>0</v>
      </c>
      <c r="O19" s="171">
        <f>IF('Indicator Date hidden'!P20="x","x",$O$2-'Indicator Date hidden'!P20)</f>
        <v>0</v>
      </c>
      <c r="P19" s="171">
        <f>IF('Indicator Date hidden'!Q20="x","x",$P$2-'Indicator Date hidden'!Q20)</f>
        <v>0</v>
      </c>
      <c r="Q19" s="171">
        <f>IF('Indicator Date hidden'!R20="x","x",$Q$2-'Indicator Date hidden'!R20)</f>
        <v>4</v>
      </c>
      <c r="R19" s="171">
        <f>IF('Indicator Date hidden'!S20="x","x",$R$2-'Indicator Date hidden'!S20)</f>
        <v>0</v>
      </c>
      <c r="S19" s="171">
        <f>IF('Indicator Date hidden'!T20="x","x",$S$2-'Indicator Date hidden'!T20)</f>
        <v>0</v>
      </c>
      <c r="T19" s="171">
        <f>IF('Indicator Date hidden'!U20="x","x",$T$2-'Indicator Date hidden'!U20)</f>
        <v>0</v>
      </c>
      <c r="U19" s="171">
        <f>IF('Indicator Date hidden'!V20="x","x",$U$2-'Indicator Date hidden'!V20)</f>
        <v>0</v>
      </c>
      <c r="V19" s="171">
        <f>IF('Indicator Date hidden'!W20="x","x",$V$2-'Indicator Date hidden'!W20)</f>
        <v>0</v>
      </c>
      <c r="W19" s="171">
        <f>IF('Indicator Date hidden'!X20="x","x",$W$2-'Indicator Date hidden'!X20)</f>
        <v>4</v>
      </c>
      <c r="X19" s="171">
        <f>IF('Indicator Date hidden'!Y20="x","x",$X$2-'Indicator Date hidden'!Y20)</f>
        <v>5</v>
      </c>
      <c r="Y19" s="171">
        <f>IF('Indicator Date hidden'!Z20="x","x",$Y$2-'Indicator Date hidden'!Z20)</f>
        <v>0</v>
      </c>
      <c r="Z19" s="171">
        <f>IF('Indicator Date hidden'!AA20="x","x",$Z$2-'Indicator Date hidden'!AA20)</f>
        <v>0</v>
      </c>
      <c r="AA19" s="171">
        <f>IF('Indicator Date hidden'!AB20="x","x",$AA$2-'Indicator Date hidden'!AB20)</f>
        <v>0</v>
      </c>
      <c r="AB19" s="171">
        <f>IF('Indicator Date hidden'!AC20="x","x",$AB$2-'Indicator Date hidden'!AC20)</f>
        <v>0</v>
      </c>
      <c r="AC19" s="171">
        <f>IF('Indicator Date hidden'!AD20="x","x",$AC$2-'Indicator Date hidden'!AD20)</f>
        <v>0</v>
      </c>
      <c r="AD19" s="171">
        <f>IF('Indicator Date hidden'!AE20="x","x",$AD$2-'Indicator Date hidden'!AE20)</f>
        <v>0</v>
      </c>
      <c r="AE19" s="171">
        <f>IF('Indicator Date hidden'!AF20="x","x",$AE$2-'Indicator Date hidden'!AF20)</f>
        <v>0</v>
      </c>
      <c r="AF19" s="171" t="str">
        <f>IF('Indicator Date hidden'!AG20="x","x",$AF$2-'Indicator Date hidden'!AG20)</f>
        <v>x</v>
      </c>
      <c r="AG19" s="171">
        <f>IF('Indicator Date hidden'!AH20="x","x",$AG$2-'Indicator Date hidden'!AH20)</f>
        <v>0</v>
      </c>
      <c r="AH19" s="171">
        <f>IF('Indicator Date hidden'!AI20="x","x",$AH$2-'Indicator Date hidden'!AI20)</f>
        <v>0</v>
      </c>
      <c r="AI19" s="171">
        <f>IF('Indicator Date hidden'!AJ20="x","x",$AI$2-'Indicator Date hidden'!AJ20)</f>
        <v>0</v>
      </c>
      <c r="AJ19" s="171" t="str">
        <f>IF('Indicator Date hidden'!AK20="x","x",$AJ$2-'Indicator Date hidden'!AK20)</f>
        <v>x</v>
      </c>
      <c r="AK19" s="171">
        <f>IF('Indicator Date hidden'!AL20="x","x",$AK$2-'Indicator Date hidden'!AL20)</f>
        <v>1</v>
      </c>
      <c r="AL19" s="171">
        <f>IF('Indicator Date hidden'!AM20="x","x",$AL$2-'Indicator Date hidden'!AM20)</f>
        <v>0</v>
      </c>
      <c r="AM19" s="171">
        <f>IF('Indicator Date hidden'!AN20="x","x",$AM$2-'Indicator Date hidden'!AN20)</f>
        <v>0</v>
      </c>
      <c r="AN19" s="171">
        <f>IF('Indicator Date hidden'!AO20="x","x",$AN$2-'Indicator Date hidden'!AO20)</f>
        <v>0</v>
      </c>
      <c r="AO19" s="171">
        <f>IF('Indicator Date hidden'!AP20="x","x",$AO$2-'Indicator Date hidden'!AP20)</f>
        <v>3</v>
      </c>
      <c r="AP19" s="171">
        <f>IF('Indicator Date hidden'!AQ20="x","x",$AP$2-'Indicator Date hidden'!AQ20)</f>
        <v>2</v>
      </c>
      <c r="AQ19" s="171" t="str">
        <f>IF('Indicator Date hidden'!AR20="x","x",$AQ$2-'Indicator Date hidden'!AR20)</f>
        <v>x</v>
      </c>
      <c r="AR19" s="171">
        <f>IF('Indicator Date hidden'!AS20="x","x",$AR$2-'Indicator Date hidden'!AS20)</f>
        <v>0</v>
      </c>
      <c r="AS19" s="171" t="str">
        <f>IF('Indicator Date hidden'!AT20="x","x",$AS$2-'Indicator Date hidden'!AT20)</f>
        <v>x</v>
      </c>
      <c r="AT19" s="171">
        <f>IF('Indicator Date hidden'!AU20="x","x",$AT$2-'Indicator Date hidden'!AU20)</f>
        <v>0</v>
      </c>
      <c r="AU19" s="171">
        <f>IF('Indicator Date hidden'!AV20="x","x",$AU$2-'Indicator Date hidden'!AV20)</f>
        <v>0</v>
      </c>
      <c r="AV19" s="171">
        <f>IF('Indicator Date hidden'!AW20="x","x",$AV$2-'Indicator Date hidden'!AW20)</f>
        <v>0</v>
      </c>
      <c r="AW19" s="171">
        <f>IF('Indicator Date hidden'!AX20="x","x",$AW$2-'Indicator Date hidden'!AX20)</f>
        <v>0</v>
      </c>
      <c r="AX19" s="171">
        <f>IF('Indicator Date hidden'!AY20="x","x",$AX$2-'Indicator Date hidden'!AY20)</f>
        <v>0</v>
      </c>
      <c r="AY19" s="171">
        <f>IF('Indicator Date hidden'!AZ20="x","x",$AY$2-'Indicator Date hidden'!AZ20)</f>
        <v>0</v>
      </c>
      <c r="AZ19" s="171">
        <f>IF('Indicator Date hidden'!BA20="x","x",$AZ$2-'Indicator Date hidden'!BA20)</f>
        <v>0</v>
      </c>
      <c r="BA19" s="5">
        <f t="shared" si="0"/>
        <v>19</v>
      </c>
      <c r="BB19" s="172">
        <f t="shared" si="1"/>
        <v>0.40425531914893614</v>
      </c>
      <c r="BC19" s="5">
        <f t="shared" si="2"/>
        <v>6</v>
      </c>
      <c r="BD19" s="172">
        <f t="shared" si="3"/>
        <v>1.1606963146370941</v>
      </c>
      <c r="BE19" s="175">
        <f t="shared" si="4"/>
        <v>0</v>
      </c>
    </row>
    <row r="20" spans="1:57" x14ac:dyDescent="0.25">
      <c r="A20" t="s">
        <v>34</v>
      </c>
      <c r="B20" s="171">
        <f>IF('Indicator Date hidden'!C21="x","x",$B$2-'Indicator Date hidden'!C21)</f>
        <v>0</v>
      </c>
      <c r="C20" s="171">
        <f>IF('Indicator Date hidden'!D21="x","x",$C$2-'Indicator Date hidden'!D21)</f>
        <v>0</v>
      </c>
      <c r="D20" s="171">
        <f>IF('Indicator Date hidden'!E21="x","x",$D$2-'Indicator Date hidden'!E21)</f>
        <v>0</v>
      </c>
      <c r="E20" s="171">
        <f>IF('Indicator Date hidden'!F21="x","x",$E$2-'Indicator Date hidden'!F21)</f>
        <v>0</v>
      </c>
      <c r="F20" s="171">
        <f>IF('Indicator Date hidden'!G21="x","x",$F$2-'Indicator Date hidden'!G21)</f>
        <v>0</v>
      </c>
      <c r="G20" s="171">
        <f>IF('Indicator Date hidden'!H21="x","x",$G$2-'Indicator Date hidden'!H21)</f>
        <v>0</v>
      </c>
      <c r="H20" s="171">
        <f>IF('Indicator Date hidden'!I21="x","x",$H$2-'Indicator Date hidden'!I21)</f>
        <v>0</v>
      </c>
      <c r="I20" s="171">
        <f>IF('Indicator Date hidden'!J21="x","x",$I$2-'Indicator Date hidden'!J21)</f>
        <v>0</v>
      </c>
      <c r="J20" s="171">
        <f>IF('Indicator Date hidden'!K21="x","x",$J$2-'Indicator Date hidden'!K21)</f>
        <v>0</v>
      </c>
      <c r="K20" s="171">
        <f>IF('Indicator Date hidden'!L21="x","x",$K$2-'Indicator Date hidden'!L21)</f>
        <v>0</v>
      </c>
      <c r="L20" s="171">
        <f>IF('Indicator Date hidden'!M21="x","x",$L$2-'Indicator Date hidden'!M21)</f>
        <v>0</v>
      </c>
      <c r="M20" s="171">
        <f>IF('Indicator Date hidden'!N21="x","x",$M$2-'Indicator Date hidden'!N21)</f>
        <v>0</v>
      </c>
      <c r="N20" s="171">
        <f>IF('Indicator Date hidden'!O21="x","x",$N$2-'Indicator Date hidden'!O21)</f>
        <v>0</v>
      </c>
      <c r="O20" s="171">
        <f>IF('Indicator Date hidden'!P21="x","x",$O$2-'Indicator Date hidden'!P21)</f>
        <v>0</v>
      </c>
      <c r="P20" s="171">
        <f>IF('Indicator Date hidden'!Q21="x","x",$P$2-'Indicator Date hidden'!Q21)</f>
        <v>0</v>
      </c>
      <c r="Q20" s="171">
        <f>IF('Indicator Date hidden'!R21="x","x",$Q$2-'Indicator Date hidden'!R21)</f>
        <v>3</v>
      </c>
      <c r="R20" s="171">
        <f>IF('Indicator Date hidden'!S21="x","x",$R$2-'Indicator Date hidden'!S21)</f>
        <v>0</v>
      </c>
      <c r="S20" s="171">
        <f>IF('Indicator Date hidden'!T21="x","x",$S$2-'Indicator Date hidden'!T21)</f>
        <v>0</v>
      </c>
      <c r="T20" s="171">
        <f>IF('Indicator Date hidden'!U21="x","x",$T$2-'Indicator Date hidden'!U21)</f>
        <v>0</v>
      </c>
      <c r="U20" s="171">
        <f>IF('Indicator Date hidden'!V21="x","x",$U$2-'Indicator Date hidden'!V21)</f>
        <v>0</v>
      </c>
      <c r="V20" s="171">
        <f>IF('Indicator Date hidden'!W21="x","x",$V$2-'Indicator Date hidden'!W21)</f>
        <v>0</v>
      </c>
      <c r="W20" s="171">
        <f>IF('Indicator Date hidden'!X21="x","x",$W$2-'Indicator Date hidden'!X21)</f>
        <v>1</v>
      </c>
      <c r="X20" s="171">
        <f>IF('Indicator Date hidden'!Y21="x","x",$X$2-'Indicator Date hidden'!Y21)</f>
        <v>5</v>
      </c>
      <c r="Y20" s="171">
        <f>IF('Indicator Date hidden'!Z21="x","x",$Y$2-'Indicator Date hidden'!Z21)</f>
        <v>0</v>
      </c>
      <c r="Z20" s="171">
        <f>IF('Indicator Date hidden'!AA21="x","x",$Z$2-'Indicator Date hidden'!AA21)</f>
        <v>0</v>
      </c>
      <c r="AA20" s="171">
        <f>IF('Indicator Date hidden'!AB21="x","x",$AA$2-'Indicator Date hidden'!AB21)</f>
        <v>0</v>
      </c>
      <c r="AB20" s="171">
        <f>IF('Indicator Date hidden'!AC21="x","x",$AB$2-'Indicator Date hidden'!AC21)</f>
        <v>0</v>
      </c>
      <c r="AC20" s="171">
        <f>IF('Indicator Date hidden'!AD21="x","x",$AC$2-'Indicator Date hidden'!AD21)</f>
        <v>0</v>
      </c>
      <c r="AD20" s="171">
        <f>IF('Indicator Date hidden'!AE21="x","x",$AD$2-'Indicator Date hidden'!AE21)</f>
        <v>0</v>
      </c>
      <c r="AE20" s="171">
        <f>IF('Indicator Date hidden'!AF21="x","x",$AE$2-'Indicator Date hidden'!AF21)</f>
        <v>0</v>
      </c>
      <c r="AF20" s="171">
        <f>IF('Indicator Date hidden'!AG21="x","x",$AF$2-'Indicator Date hidden'!AG21)</f>
        <v>3</v>
      </c>
      <c r="AG20" s="171">
        <f>IF('Indicator Date hidden'!AH21="x","x",$AG$2-'Indicator Date hidden'!AH21)</f>
        <v>0</v>
      </c>
      <c r="AH20" s="171">
        <f>IF('Indicator Date hidden'!AI21="x","x",$AH$2-'Indicator Date hidden'!AI21)</f>
        <v>0</v>
      </c>
      <c r="AI20" s="171">
        <f>IF('Indicator Date hidden'!AJ21="x","x",$AI$2-'Indicator Date hidden'!AJ21)</f>
        <v>0</v>
      </c>
      <c r="AJ20" s="171" t="str">
        <f>IF('Indicator Date hidden'!AK21="x","x",$AJ$2-'Indicator Date hidden'!AK21)</f>
        <v>x</v>
      </c>
      <c r="AK20" s="171">
        <f>IF('Indicator Date hidden'!AL21="x","x",$AK$2-'Indicator Date hidden'!AL21)</f>
        <v>1</v>
      </c>
      <c r="AL20" s="171">
        <f>IF('Indicator Date hidden'!AM21="x","x",$AL$2-'Indicator Date hidden'!AM21)</f>
        <v>0</v>
      </c>
      <c r="AM20" s="171">
        <f>IF('Indicator Date hidden'!AN21="x","x",$AM$2-'Indicator Date hidden'!AN21)</f>
        <v>0</v>
      </c>
      <c r="AN20" s="171">
        <f>IF('Indicator Date hidden'!AO21="x","x",$AN$2-'Indicator Date hidden'!AO21)</f>
        <v>0</v>
      </c>
      <c r="AO20" s="171">
        <f>IF('Indicator Date hidden'!AP21="x","x",$AO$2-'Indicator Date hidden'!AP21)</f>
        <v>0</v>
      </c>
      <c r="AP20" s="171">
        <f>IF('Indicator Date hidden'!AQ21="x","x",$AP$2-'Indicator Date hidden'!AQ21)</f>
        <v>0</v>
      </c>
      <c r="AQ20" s="171">
        <f>IF('Indicator Date hidden'!AR21="x","x",$AQ$2-'Indicator Date hidden'!AR21)</f>
        <v>0</v>
      </c>
      <c r="AR20" s="171">
        <f>IF('Indicator Date hidden'!AS21="x","x",$AR$2-'Indicator Date hidden'!AS21)</f>
        <v>0</v>
      </c>
      <c r="AS20" s="171">
        <f>IF('Indicator Date hidden'!AT21="x","x",$AS$2-'Indicator Date hidden'!AT21)</f>
        <v>0</v>
      </c>
      <c r="AT20" s="171">
        <f>IF('Indicator Date hidden'!AU21="x","x",$AT$2-'Indicator Date hidden'!AU21)</f>
        <v>0</v>
      </c>
      <c r="AU20" s="171">
        <f>IF('Indicator Date hidden'!AV21="x","x",$AU$2-'Indicator Date hidden'!AV21)</f>
        <v>0</v>
      </c>
      <c r="AV20" s="171">
        <f>IF('Indicator Date hidden'!AW21="x","x",$AV$2-'Indicator Date hidden'!AW21)</f>
        <v>0</v>
      </c>
      <c r="AW20" s="171">
        <f>IF('Indicator Date hidden'!AX21="x","x",$AW$2-'Indicator Date hidden'!AX21)</f>
        <v>0</v>
      </c>
      <c r="AX20" s="171">
        <f>IF('Indicator Date hidden'!AY21="x","x",$AX$2-'Indicator Date hidden'!AY21)</f>
        <v>0</v>
      </c>
      <c r="AY20" s="171">
        <f>IF('Indicator Date hidden'!AZ21="x","x",$AY$2-'Indicator Date hidden'!AZ21)</f>
        <v>0</v>
      </c>
      <c r="AZ20" s="171">
        <f>IF('Indicator Date hidden'!BA21="x","x",$AZ$2-'Indicator Date hidden'!BA21)</f>
        <v>0</v>
      </c>
      <c r="BA20" s="5">
        <f t="shared" si="0"/>
        <v>13</v>
      </c>
      <c r="BB20" s="172">
        <f t="shared" si="1"/>
        <v>0.26</v>
      </c>
      <c r="BC20" s="5">
        <f t="shared" si="2"/>
        <v>5</v>
      </c>
      <c r="BD20" s="172">
        <f t="shared" si="3"/>
        <v>0.91235957823656355</v>
      </c>
      <c r="BE20" s="175">
        <f t="shared" si="4"/>
        <v>0</v>
      </c>
    </row>
    <row r="21" spans="1:57" x14ac:dyDescent="0.25">
      <c r="A21" t="s">
        <v>36</v>
      </c>
      <c r="B21" s="171">
        <f>IF('Indicator Date hidden'!C22="x","x",$B$2-'Indicator Date hidden'!C22)</f>
        <v>0</v>
      </c>
      <c r="C21" s="171">
        <f>IF('Indicator Date hidden'!D22="x","x",$C$2-'Indicator Date hidden'!D22)</f>
        <v>0</v>
      </c>
      <c r="D21" s="171">
        <f>IF('Indicator Date hidden'!E22="x","x",$D$2-'Indicator Date hidden'!E22)</f>
        <v>0</v>
      </c>
      <c r="E21" s="171">
        <f>IF('Indicator Date hidden'!F22="x","x",$E$2-'Indicator Date hidden'!F22)</f>
        <v>0</v>
      </c>
      <c r="F21" s="171">
        <f>IF('Indicator Date hidden'!G22="x","x",$F$2-'Indicator Date hidden'!G22)</f>
        <v>0</v>
      </c>
      <c r="G21" s="171">
        <f>IF('Indicator Date hidden'!H22="x","x",$G$2-'Indicator Date hidden'!H22)</f>
        <v>0</v>
      </c>
      <c r="H21" s="171">
        <f>IF('Indicator Date hidden'!I22="x","x",$H$2-'Indicator Date hidden'!I22)</f>
        <v>0</v>
      </c>
      <c r="I21" s="171">
        <f>IF('Indicator Date hidden'!J22="x","x",$I$2-'Indicator Date hidden'!J22)</f>
        <v>0</v>
      </c>
      <c r="J21" s="171">
        <f>IF('Indicator Date hidden'!K22="x","x",$J$2-'Indicator Date hidden'!K22)</f>
        <v>0</v>
      </c>
      <c r="K21" s="171">
        <f>IF('Indicator Date hidden'!L22="x","x",$K$2-'Indicator Date hidden'!L22)</f>
        <v>0</v>
      </c>
      <c r="L21" s="171">
        <f>IF('Indicator Date hidden'!M22="x","x",$L$2-'Indicator Date hidden'!M22)</f>
        <v>0</v>
      </c>
      <c r="M21" s="171">
        <f>IF('Indicator Date hidden'!N22="x","x",$M$2-'Indicator Date hidden'!N22)</f>
        <v>0</v>
      </c>
      <c r="N21" s="171">
        <f>IF('Indicator Date hidden'!O22="x","x",$N$2-'Indicator Date hidden'!O22)</f>
        <v>0</v>
      </c>
      <c r="O21" s="171">
        <f>IF('Indicator Date hidden'!P22="x","x",$O$2-'Indicator Date hidden'!P22)</f>
        <v>0</v>
      </c>
      <c r="P21" s="171">
        <f>IF('Indicator Date hidden'!Q22="x","x",$P$2-'Indicator Date hidden'!Q22)</f>
        <v>0</v>
      </c>
      <c r="Q21" s="171">
        <f>IF('Indicator Date hidden'!R22="x","x",$Q$2-'Indicator Date hidden'!R22)</f>
        <v>5</v>
      </c>
      <c r="R21" s="171">
        <f>IF('Indicator Date hidden'!S22="x","x",$R$2-'Indicator Date hidden'!S22)</f>
        <v>0</v>
      </c>
      <c r="S21" s="171">
        <f>IF('Indicator Date hidden'!T22="x","x",$S$2-'Indicator Date hidden'!T22)</f>
        <v>0</v>
      </c>
      <c r="T21" s="171">
        <f>IF('Indicator Date hidden'!U22="x","x",$T$2-'Indicator Date hidden'!U22)</f>
        <v>0</v>
      </c>
      <c r="U21" s="171">
        <f>IF('Indicator Date hidden'!V22="x","x",$U$2-'Indicator Date hidden'!V22)</f>
        <v>0</v>
      </c>
      <c r="V21" s="171">
        <f>IF('Indicator Date hidden'!W22="x","x",$V$2-'Indicator Date hidden'!W22)</f>
        <v>0</v>
      </c>
      <c r="W21" s="171">
        <f>IF('Indicator Date hidden'!X22="x","x",$W$2-'Indicator Date hidden'!X22)</f>
        <v>5</v>
      </c>
      <c r="X21" s="171">
        <f>IF('Indicator Date hidden'!Y22="x","x",$X$2-'Indicator Date hidden'!Y22)</f>
        <v>3</v>
      </c>
      <c r="Y21" s="171">
        <f>IF('Indicator Date hidden'!Z22="x","x",$Y$2-'Indicator Date hidden'!Z22)</f>
        <v>0</v>
      </c>
      <c r="Z21" s="171">
        <f>IF('Indicator Date hidden'!AA22="x","x",$Z$2-'Indicator Date hidden'!AA22)</f>
        <v>0</v>
      </c>
      <c r="AA21" s="171">
        <f>IF('Indicator Date hidden'!AB22="x","x",$AA$2-'Indicator Date hidden'!AB22)</f>
        <v>2</v>
      </c>
      <c r="AB21" s="171">
        <f>IF('Indicator Date hidden'!AC22="x","x",$AB$2-'Indicator Date hidden'!AC22)</f>
        <v>0</v>
      </c>
      <c r="AC21" s="171">
        <f>IF('Indicator Date hidden'!AD22="x","x",$AC$2-'Indicator Date hidden'!AD22)</f>
        <v>0</v>
      </c>
      <c r="AD21" s="171">
        <f>IF('Indicator Date hidden'!AE22="x","x",$AD$2-'Indicator Date hidden'!AE22)</f>
        <v>0</v>
      </c>
      <c r="AE21" s="171">
        <f>IF('Indicator Date hidden'!AF22="x","x",$AE$2-'Indicator Date hidden'!AF22)</f>
        <v>0</v>
      </c>
      <c r="AF21" s="171">
        <f>IF('Indicator Date hidden'!AG22="x","x",$AF$2-'Indicator Date hidden'!AG22)</f>
        <v>2</v>
      </c>
      <c r="AG21" s="171">
        <f>IF('Indicator Date hidden'!AH22="x","x",$AG$2-'Indicator Date hidden'!AH22)</f>
        <v>0</v>
      </c>
      <c r="AH21" s="171">
        <f>IF('Indicator Date hidden'!AI22="x","x",$AH$2-'Indicator Date hidden'!AI22)</f>
        <v>0</v>
      </c>
      <c r="AI21" s="171">
        <f>IF('Indicator Date hidden'!AJ22="x","x",$AI$2-'Indicator Date hidden'!AJ22)</f>
        <v>0</v>
      </c>
      <c r="AJ21" s="171" t="str">
        <f>IF('Indicator Date hidden'!AK22="x","x",$AJ$2-'Indicator Date hidden'!AK22)</f>
        <v>x</v>
      </c>
      <c r="AK21" s="171">
        <f>IF('Indicator Date hidden'!AL22="x","x",$AK$2-'Indicator Date hidden'!AL22)</f>
        <v>1</v>
      </c>
      <c r="AL21" s="171">
        <f>IF('Indicator Date hidden'!AM22="x","x",$AL$2-'Indicator Date hidden'!AM22)</f>
        <v>0</v>
      </c>
      <c r="AM21" s="171">
        <f>IF('Indicator Date hidden'!AN22="x","x",$AM$2-'Indicator Date hidden'!AN22)</f>
        <v>0</v>
      </c>
      <c r="AN21" s="171">
        <f>IF('Indicator Date hidden'!AO22="x","x",$AN$2-'Indicator Date hidden'!AO22)</f>
        <v>0</v>
      </c>
      <c r="AO21" s="171">
        <f>IF('Indicator Date hidden'!AP22="x","x",$AO$2-'Indicator Date hidden'!AP22)</f>
        <v>0</v>
      </c>
      <c r="AP21" s="171">
        <f>IF('Indicator Date hidden'!AQ22="x","x",$AP$2-'Indicator Date hidden'!AQ22)</f>
        <v>0</v>
      </c>
      <c r="AQ21" s="171">
        <f>IF('Indicator Date hidden'!AR22="x","x",$AQ$2-'Indicator Date hidden'!AR22)</f>
        <v>0</v>
      </c>
      <c r="AR21" s="171">
        <f>IF('Indicator Date hidden'!AS22="x","x",$AR$2-'Indicator Date hidden'!AS22)</f>
        <v>0</v>
      </c>
      <c r="AS21" s="171">
        <f>IF('Indicator Date hidden'!AT22="x","x",$AS$2-'Indicator Date hidden'!AT22)</f>
        <v>0</v>
      </c>
      <c r="AT21" s="171">
        <f>IF('Indicator Date hidden'!AU22="x","x",$AT$2-'Indicator Date hidden'!AU22)</f>
        <v>0</v>
      </c>
      <c r="AU21" s="171">
        <f>IF('Indicator Date hidden'!AV22="x","x",$AU$2-'Indicator Date hidden'!AV22)</f>
        <v>0</v>
      </c>
      <c r="AV21" s="171">
        <f>IF('Indicator Date hidden'!AW22="x","x",$AV$2-'Indicator Date hidden'!AW22)</f>
        <v>0</v>
      </c>
      <c r="AW21" s="171">
        <f>IF('Indicator Date hidden'!AX22="x","x",$AW$2-'Indicator Date hidden'!AX22)</f>
        <v>0</v>
      </c>
      <c r="AX21" s="171">
        <f>IF('Indicator Date hidden'!AY22="x","x",$AX$2-'Indicator Date hidden'!AY22)</f>
        <v>0</v>
      </c>
      <c r="AY21" s="171">
        <f>IF('Indicator Date hidden'!AZ22="x","x",$AY$2-'Indicator Date hidden'!AZ22)</f>
        <v>0</v>
      </c>
      <c r="AZ21" s="171">
        <f>IF('Indicator Date hidden'!BA22="x","x",$AZ$2-'Indicator Date hidden'!BA22)</f>
        <v>0</v>
      </c>
      <c r="BA21" s="5">
        <f t="shared" si="0"/>
        <v>18</v>
      </c>
      <c r="BB21" s="172">
        <f t="shared" si="1"/>
        <v>0.36</v>
      </c>
      <c r="BC21" s="5">
        <f t="shared" si="2"/>
        <v>6</v>
      </c>
      <c r="BD21" s="172">
        <f t="shared" si="3"/>
        <v>1.1092339699089637</v>
      </c>
      <c r="BE21" s="175">
        <f t="shared" si="4"/>
        <v>0</v>
      </c>
    </row>
    <row r="22" spans="1:57" x14ac:dyDescent="0.25">
      <c r="A22" t="s">
        <v>38</v>
      </c>
      <c r="B22" s="171">
        <f>IF('Indicator Date hidden'!C23="x","x",$B$2-'Indicator Date hidden'!C23)</f>
        <v>0</v>
      </c>
      <c r="C22" s="171">
        <f>IF('Indicator Date hidden'!D23="x","x",$C$2-'Indicator Date hidden'!D23)</f>
        <v>0</v>
      </c>
      <c r="D22" s="171">
        <f>IF('Indicator Date hidden'!E23="x","x",$D$2-'Indicator Date hidden'!E23)</f>
        <v>0</v>
      </c>
      <c r="E22" s="171">
        <f>IF('Indicator Date hidden'!F23="x","x",$E$2-'Indicator Date hidden'!F23)</f>
        <v>0</v>
      </c>
      <c r="F22" s="171">
        <f>IF('Indicator Date hidden'!G23="x","x",$F$2-'Indicator Date hidden'!G23)</f>
        <v>0</v>
      </c>
      <c r="G22" s="171">
        <f>IF('Indicator Date hidden'!H23="x","x",$G$2-'Indicator Date hidden'!H23)</f>
        <v>0</v>
      </c>
      <c r="H22" s="171">
        <f>IF('Indicator Date hidden'!I23="x","x",$H$2-'Indicator Date hidden'!I23)</f>
        <v>0</v>
      </c>
      <c r="I22" s="171">
        <f>IF('Indicator Date hidden'!J23="x","x",$I$2-'Indicator Date hidden'!J23)</f>
        <v>0</v>
      </c>
      <c r="J22" s="171">
        <f>IF('Indicator Date hidden'!K23="x","x",$J$2-'Indicator Date hidden'!K23)</f>
        <v>0</v>
      </c>
      <c r="K22" s="171">
        <f>IF('Indicator Date hidden'!L23="x","x",$K$2-'Indicator Date hidden'!L23)</f>
        <v>0</v>
      </c>
      <c r="L22" s="171">
        <f>IF('Indicator Date hidden'!M23="x","x",$L$2-'Indicator Date hidden'!M23)</f>
        <v>0</v>
      </c>
      <c r="M22" s="171">
        <f>IF('Indicator Date hidden'!N23="x","x",$M$2-'Indicator Date hidden'!N23)</f>
        <v>0</v>
      </c>
      <c r="N22" s="171">
        <f>IF('Indicator Date hidden'!O23="x","x",$N$2-'Indicator Date hidden'!O23)</f>
        <v>0</v>
      </c>
      <c r="O22" s="171">
        <f>IF('Indicator Date hidden'!P23="x","x",$O$2-'Indicator Date hidden'!P23)</f>
        <v>0</v>
      </c>
      <c r="P22" s="171">
        <f>IF('Indicator Date hidden'!Q23="x","x",$P$2-'Indicator Date hidden'!Q23)</f>
        <v>0</v>
      </c>
      <c r="Q22" s="171">
        <f>IF('Indicator Date hidden'!R23="x","x",$Q$2-'Indicator Date hidden'!R23)</f>
        <v>7</v>
      </c>
      <c r="R22" s="171">
        <f>IF('Indicator Date hidden'!S23="x","x",$R$2-'Indicator Date hidden'!S23)</f>
        <v>0</v>
      </c>
      <c r="S22" s="171">
        <f>IF('Indicator Date hidden'!T23="x","x",$S$2-'Indicator Date hidden'!T23)</f>
        <v>0</v>
      </c>
      <c r="T22" s="171">
        <f>IF('Indicator Date hidden'!U23="x","x",$T$2-'Indicator Date hidden'!U23)</f>
        <v>0</v>
      </c>
      <c r="U22" s="171">
        <f>IF('Indicator Date hidden'!V23="x","x",$U$2-'Indicator Date hidden'!V23)</f>
        <v>0</v>
      </c>
      <c r="V22" s="171">
        <f>IF('Indicator Date hidden'!W23="x","x",$V$2-'Indicator Date hidden'!W23)</f>
        <v>0</v>
      </c>
      <c r="W22" s="171">
        <f>IF('Indicator Date hidden'!X23="x","x",$W$2-'Indicator Date hidden'!X23)</f>
        <v>7</v>
      </c>
      <c r="X22" s="171">
        <f>IF('Indicator Date hidden'!Y23="x","x",$X$2-'Indicator Date hidden'!Y23)</f>
        <v>3</v>
      </c>
      <c r="Y22" s="171">
        <f>IF('Indicator Date hidden'!Z23="x","x",$Y$2-'Indicator Date hidden'!Z23)</f>
        <v>0</v>
      </c>
      <c r="Z22" s="171">
        <f>IF('Indicator Date hidden'!AA23="x","x",$Z$2-'Indicator Date hidden'!AA23)</f>
        <v>0</v>
      </c>
      <c r="AA22" s="171">
        <f>IF('Indicator Date hidden'!AB23="x","x",$AA$2-'Indicator Date hidden'!AB23)</f>
        <v>0</v>
      </c>
      <c r="AB22" s="171">
        <f>IF('Indicator Date hidden'!AC23="x","x",$AB$2-'Indicator Date hidden'!AC23)</f>
        <v>0</v>
      </c>
      <c r="AC22" s="171">
        <f>IF('Indicator Date hidden'!AD23="x","x",$AC$2-'Indicator Date hidden'!AD23)</f>
        <v>0</v>
      </c>
      <c r="AD22" s="171">
        <f>IF('Indicator Date hidden'!AE23="x","x",$AD$2-'Indicator Date hidden'!AE23)</f>
        <v>0</v>
      </c>
      <c r="AE22" s="171">
        <f>IF('Indicator Date hidden'!AF23="x","x",$AE$2-'Indicator Date hidden'!AF23)</f>
        <v>0</v>
      </c>
      <c r="AF22" s="171">
        <f>IF('Indicator Date hidden'!AG23="x","x",$AF$2-'Indicator Date hidden'!AG23)</f>
        <v>0</v>
      </c>
      <c r="AG22" s="171">
        <f>IF('Indicator Date hidden'!AH23="x","x",$AG$2-'Indicator Date hidden'!AH23)</f>
        <v>0</v>
      </c>
      <c r="AH22" s="171">
        <f>IF('Indicator Date hidden'!AI23="x","x",$AH$2-'Indicator Date hidden'!AI23)</f>
        <v>0</v>
      </c>
      <c r="AI22" s="171">
        <f>IF('Indicator Date hidden'!AJ23="x","x",$AI$2-'Indicator Date hidden'!AJ23)</f>
        <v>0</v>
      </c>
      <c r="AJ22" s="171" t="str">
        <f>IF('Indicator Date hidden'!AK23="x","x",$AJ$2-'Indicator Date hidden'!AK23)</f>
        <v>x</v>
      </c>
      <c r="AK22" s="171">
        <f>IF('Indicator Date hidden'!AL23="x","x",$AK$2-'Indicator Date hidden'!AL23)</f>
        <v>1</v>
      </c>
      <c r="AL22" s="171">
        <f>IF('Indicator Date hidden'!AM23="x","x",$AL$2-'Indicator Date hidden'!AM23)</f>
        <v>0</v>
      </c>
      <c r="AM22" s="171">
        <f>IF('Indicator Date hidden'!AN23="x","x",$AM$2-'Indicator Date hidden'!AN23)</f>
        <v>0</v>
      </c>
      <c r="AN22" s="171">
        <f>IF('Indicator Date hidden'!AO23="x","x",$AN$2-'Indicator Date hidden'!AO23)</f>
        <v>0</v>
      </c>
      <c r="AO22" s="171">
        <f>IF('Indicator Date hidden'!AP23="x","x",$AO$2-'Indicator Date hidden'!AP23)</f>
        <v>0</v>
      </c>
      <c r="AP22" s="171">
        <f>IF('Indicator Date hidden'!AQ23="x","x",$AP$2-'Indicator Date hidden'!AQ23)</f>
        <v>0</v>
      </c>
      <c r="AQ22" s="171">
        <f>IF('Indicator Date hidden'!AR23="x","x",$AQ$2-'Indicator Date hidden'!AR23)</f>
        <v>4</v>
      </c>
      <c r="AR22" s="171">
        <f>IF('Indicator Date hidden'!AS23="x","x",$AR$2-'Indicator Date hidden'!AS23)</f>
        <v>0</v>
      </c>
      <c r="AS22" s="171">
        <f>IF('Indicator Date hidden'!AT23="x","x",$AS$2-'Indicator Date hidden'!AT23)</f>
        <v>0</v>
      </c>
      <c r="AT22" s="171">
        <f>IF('Indicator Date hidden'!AU23="x","x",$AT$2-'Indicator Date hidden'!AU23)</f>
        <v>0</v>
      </c>
      <c r="AU22" s="171">
        <f>IF('Indicator Date hidden'!AV23="x","x",$AU$2-'Indicator Date hidden'!AV23)</f>
        <v>0</v>
      </c>
      <c r="AV22" s="171">
        <f>IF('Indicator Date hidden'!AW23="x","x",$AV$2-'Indicator Date hidden'!AW23)</f>
        <v>0</v>
      </c>
      <c r="AW22" s="171">
        <f>IF('Indicator Date hidden'!AX23="x","x",$AW$2-'Indicator Date hidden'!AX23)</f>
        <v>0</v>
      </c>
      <c r="AX22" s="171">
        <f>IF('Indicator Date hidden'!AY23="x","x",$AX$2-'Indicator Date hidden'!AY23)</f>
        <v>0</v>
      </c>
      <c r="AY22" s="171">
        <f>IF('Indicator Date hidden'!AZ23="x","x",$AY$2-'Indicator Date hidden'!AZ23)</f>
        <v>0</v>
      </c>
      <c r="AZ22" s="171">
        <f>IF('Indicator Date hidden'!BA23="x","x",$AZ$2-'Indicator Date hidden'!BA23)</f>
        <v>0</v>
      </c>
      <c r="BA22" s="5">
        <f t="shared" si="0"/>
        <v>22</v>
      </c>
      <c r="BB22" s="172">
        <f t="shared" si="1"/>
        <v>0.44</v>
      </c>
      <c r="BC22" s="5">
        <f t="shared" si="2"/>
        <v>5</v>
      </c>
      <c r="BD22" s="172">
        <f t="shared" si="3"/>
        <v>1.512084653714864</v>
      </c>
      <c r="BE22" s="175">
        <f t="shared" si="4"/>
        <v>0</v>
      </c>
    </row>
    <row r="23" spans="1:57" x14ac:dyDescent="0.25">
      <c r="A23" t="s">
        <v>39</v>
      </c>
      <c r="B23" s="171">
        <f>IF('Indicator Date hidden'!C24="x","x",$B$2-'Indicator Date hidden'!C24)</f>
        <v>0</v>
      </c>
      <c r="C23" s="171">
        <f>IF('Indicator Date hidden'!D24="x","x",$C$2-'Indicator Date hidden'!D24)</f>
        <v>0</v>
      </c>
      <c r="D23" s="171">
        <f>IF('Indicator Date hidden'!E24="x","x",$D$2-'Indicator Date hidden'!E24)</f>
        <v>0</v>
      </c>
      <c r="E23" s="171">
        <f>IF('Indicator Date hidden'!F24="x","x",$E$2-'Indicator Date hidden'!F24)</f>
        <v>0</v>
      </c>
      <c r="F23" s="171">
        <f>IF('Indicator Date hidden'!G24="x","x",$F$2-'Indicator Date hidden'!G24)</f>
        <v>0</v>
      </c>
      <c r="G23" s="171">
        <f>IF('Indicator Date hidden'!H24="x","x",$G$2-'Indicator Date hidden'!H24)</f>
        <v>0</v>
      </c>
      <c r="H23" s="171">
        <f>IF('Indicator Date hidden'!I24="x","x",$H$2-'Indicator Date hidden'!I24)</f>
        <v>0</v>
      </c>
      <c r="I23" s="171">
        <f>IF('Indicator Date hidden'!J24="x","x",$I$2-'Indicator Date hidden'!J24)</f>
        <v>0</v>
      </c>
      <c r="J23" s="171">
        <f>IF('Indicator Date hidden'!K24="x","x",$J$2-'Indicator Date hidden'!K24)</f>
        <v>0</v>
      </c>
      <c r="K23" s="171">
        <f>IF('Indicator Date hidden'!L24="x","x",$K$2-'Indicator Date hidden'!L24)</f>
        <v>0</v>
      </c>
      <c r="L23" s="171">
        <f>IF('Indicator Date hidden'!M24="x","x",$L$2-'Indicator Date hidden'!M24)</f>
        <v>0</v>
      </c>
      <c r="M23" s="171">
        <f>IF('Indicator Date hidden'!N24="x","x",$M$2-'Indicator Date hidden'!N24)</f>
        <v>0</v>
      </c>
      <c r="N23" s="171">
        <f>IF('Indicator Date hidden'!O24="x","x",$N$2-'Indicator Date hidden'!O24)</f>
        <v>0</v>
      </c>
      <c r="O23" s="171">
        <f>IF('Indicator Date hidden'!P24="x","x",$O$2-'Indicator Date hidden'!P24)</f>
        <v>0</v>
      </c>
      <c r="P23" s="171">
        <f>IF('Indicator Date hidden'!Q24="x","x",$P$2-'Indicator Date hidden'!Q24)</f>
        <v>0</v>
      </c>
      <c r="Q23" s="171">
        <f>IF('Indicator Date hidden'!R24="x","x",$Q$2-'Indicator Date hidden'!R24)</f>
        <v>3</v>
      </c>
      <c r="R23" s="171">
        <f>IF('Indicator Date hidden'!S24="x","x",$R$2-'Indicator Date hidden'!S24)</f>
        <v>0</v>
      </c>
      <c r="S23" s="171">
        <f>IF('Indicator Date hidden'!T24="x","x",$S$2-'Indicator Date hidden'!T24)</f>
        <v>0</v>
      </c>
      <c r="T23" s="171">
        <f>IF('Indicator Date hidden'!U24="x","x",$T$2-'Indicator Date hidden'!U24)</f>
        <v>0</v>
      </c>
      <c r="U23" s="171">
        <f>IF('Indicator Date hidden'!V24="x","x",$U$2-'Indicator Date hidden'!V24)</f>
        <v>0</v>
      </c>
      <c r="V23" s="171">
        <f>IF('Indicator Date hidden'!W24="x","x",$V$2-'Indicator Date hidden'!W24)</f>
        <v>0</v>
      </c>
      <c r="W23" s="171">
        <f>IF('Indicator Date hidden'!X24="x","x",$W$2-'Indicator Date hidden'!X24)</f>
        <v>3</v>
      </c>
      <c r="X23" s="171">
        <f>IF('Indicator Date hidden'!Y24="x","x",$X$2-'Indicator Date hidden'!Y24)</f>
        <v>2</v>
      </c>
      <c r="Y23" s="171">
        <f>IF('Indicator Date hidden'!Z24="x","x",$Y$2-'Indicator Date hidden'!Z24)</f>
        <v>0</v>
      </c>
      <c r="Z23" s="171">
        <f>IF('Indicator Date hidden'!AA24="x","x",$Z$2-'Indicator Date hidden'!AA24)</f>
        <v>0</v>
      </c>
      <c r="AA23" s="171" t="str">
        <f>IF('Indicator Date hidden'!AB24="x","x",$AA$2-'Indicator Date hidden'!AB24)</f>
        <v>x</v>
      </c>
      <c r="AB23" s="171">
        <f>IF('Indicator Date hidden'!AC24="x","x",$AB$2-'Indicator Date hidden'!AC24)</f>
        <v>0</v>
      </c>
      <c r="AC23" s="171">
        <f>IF('Indicator Date hidden'!AD24="x","x",$AC$2-'Indicator Date hidden'!AD24)</f>
        <v>0</v>
      </c>
      <c r="AD23" s="171" t="str">
        <f>IF('Indicator Date hidden'!AE24="x","x",$AD$2-'Indicator Date hidden'!AE24)</f>
        <v>x</v>
      </c>
      <c r="AE23" s="171">
        <f>IF('Indicator Date hidden'!AF24="x","x",$AE$2-'Indicator Date hidden'!AF24)</f>
        <v>0</v>
      </c>
      <c r="AF23" s="171">
        <f>IF('Indicator Date hidden'!AG24="x","x",$AF$2-'Indicator Date hidden'!AG24)</f>
        <v>7</v>
      </c>
      <c r="AG23" s="171">
        <f>IF('Indicator Date hidden'!AH24="x","x",$AG$2-'Indicator Date hidden'!AH24)</f>
        <v>0</v>
      </c>
      <c r="AH23" s="171">
        <f>IF('Indicator Date hidden'!AI24="x","x",$AH$2-'Indicator Date hidden'!AI24)</f>
        <v>0</v>
      </c>
      <c r="AI23" s="171">
        <f>IF('Indicator Date hidden'!AJ24="x","x",$AI$2-'Indicator Date hidden'!AJ24)</f>
        <v>0</v>
      </c>
      <c r="AJ23" s="171">
        <f>IF('Indicator Date hidden'!AK24="x","x",$AJ$2-'Indicator Date hidden'!AK24)</f>
        <v>1</v>
      </c>
      <c r="AK23" s="171">
        <f>IF('Indicator Date hidden'!AL24="x","x",$AK$2-'Indicator Date hidden'!AL24)</f>
        <v>1</v>
      </c>
      <c r="AL23" s="171">
        <f>IF('Indicator Date hidden'!AM24="x","x",$AL$2-'Indicator Date hidden'!AM24)</f>
        <v>0</v>
      </c>
      <c r="AM23" s="171">
        <f>IF('Indicator Date hidden'!AN24="x","x",$AM$2-'Indicator Date hidden'!AN24)</f>
        <v>0</v>
      </c>
      <c r="AN23" s="171">
        <f>IF('Indicator Date hidden'!AO24="x","x",$AN$2-'Indicator Date hidden'!AO24)</f>
        <v>0</v>
      </c>
      <c r="AO23" s="171">
        <f>IF('Indicator Date hidden'!AP24="x","x",$AO$2-'Indicator Date hidden'!AP24)</f>
        <v>3</v>
      </c>
      <c r="AP23" s="171">
        <f>IF('Indicator Date hidden'!AQ24="x","x",$AP$2-'Indicator Date hidden'!AQ24)</f>
        <v>2</v>
      </c>
      <c r="AQ23" s="171" t="str">
        <f>IF('Indicator Date hidden'!AR24="x","x",$AQ$2-'Indicator Date hidden'!AR24)</f>
        <v>x</v>
      </c>
      <c r="AR23" s="171">
        <f>IF('Indicator Date hidden'!AS24="x","x",$AR$2-'Indicator Date hidden'!AS24)</f>
        <v>0</v>
      </c>
      <c r="AS23" s="171">
        <f>IF('Indicator Date hidden'!AT24="x","x",$AS$2-'Indicator Date hidden'!AT24)</f>
        <v>0</v>
      </c>
      <c r="AT23" s="171">
        <f>IF('Indicator Date hidden'!AU24="x","x",$AT$2-'Indicator Date hidden'!AU24)</f>
        <v>0</v>
      </c>
      <c r="AU23" s="171">
        <f>IF('Indicator Date hidden'!AV24="x","x",$AU$2-'Indicator Date hidden'!AV24)</f>
        <v>0</v>
      </c>
      <c r="AV23" s="171">
        <f>IF('Indicator Date hidden'!AW24="x","x",$AV$2-'Indicator Date hidden'!AW24)</f>
        <v>0</v>
      </c>
      <c r="AW23" s="171">
        <f>IF('Indicator Date hidden'!AX24="x","x",$AW$2-'Indicator Date hidden'!AX24)</f>
        <v>0</v>
      </c>
      <c r="AX23" s="171">
        <f>IF('Indicator Date hidden'!AY24="x","x",$AX$2-'Indicator Date hidden'!AY24)</f>
        <v>0</v>
      </c>
      <c r="AY23" s="171">
        <f>IF('Indicator Date hidden'!AZ24="x","x",$AY$2-'Indicator Date hidden'!AZ24)</f>
        <v>0</v>
      </c>
      <c r="AZ23" s="171">
        <f>IF('Indicator Date hidden'!BA24="x","x",$AZ$2-'Indicator Date hidden'!BA24)</f>
        <v>0</v>
      </c>
      <c r="BA23" s="5">
        <f t="shared" si="0"/>
        <v>22</v>
      </c>
      <c r="BB23" s="172">
        <f t="shared" si="1"/>
        <v>0.45833333333333331</v>
      </c>
      <c r="BC23" s="5">
        <f t="shared" si="2"/>
        <v>8</v>
      </c>
      <c r="BD23" s="172">
        <f t="shared" si="3"/>
        <v>1.2576156893988808</v>
      </c>
      <c r="BE23" s="175">
        <f t="shared" si="4"/>
        <v>0</v>
      </c>
    </row>
    <row r="24" spans="1:57" x14ac:dyDescent="0.25">
      <c r="A24" t="s">
        <v>41</v>
      </c>
      <c r="B24" s="171">
        <f>IF('Indicator Date hidden'!C25="x","x",$B$2-'Indicator Date hidden'!C25)</f>
        <v>0</v>
      </c>
      <c r="C24" s="171">
        <f>IF('Indicator Date hidden'!D25="x","x",$C$2-'Indicator Date hidden'!D25)</f>
        <v>0</v>
      </c>
      <c r="D24" s="171">
        <f>IF('Indicator Date hidden'!E25="x","x",$D$2-'Indicator Date hidden'!E25)</f>
        <v>0</v>
      </c>
      <c r="E24" s="171">
        <f>IF('Indicator Date hidden'!F25="x","x",$E$2-'Indicator Date hidden'!F25)</f>
        <v>0</v>
      </c>
      <c r="F24" s="171">
        <f>IF('Indicator Date hidden'!G25="x","x",$F$2-'Indicator Date hidden'!G25)</f>
        <v>0</v>
      </c>
      <c r="G24" s="171">
        <f>IF('Indicator Date hidden'!H25="x","x",$G$2-'Indicator Date hidden'!H25)</f>
        <v>0</v>
      </c>
      <c r="H24" s="171">
        <f>IF('Indicator Date hidden'!I25="x","x",$H$2-'Indicator Date hidden'!I25)</f>
        <v>0</v>
      </c>
      <c r="I24" s="171">
        <f>IF('Indicator Date hidden'!J25="x","x",$I$2-'Indicator Date hidden'!J25)</f>
        <v>0</v>
      </c>
      <c r="J24" s="171">
        <f>IF('Indicator Date hidden'!K25="x","x",$J$2-'Indicator Date hidden'!K25)</f>
        <v>0</v>
      </c>
      <c r="K24" s="171">
        <f>IF('Indicator Date hidden'!L25="x","x",$K$2-'Indicator Date hidden'!L25)</f>
        <v>0</v>
      </c>
      <c r="L24" s="171">
        <f>IF('Indicator Date hidden'!M25="x","x",$L$2-'Indicator Date hidden'!M25)</f>
        <v>0</v>
      </c>
      <c r="M24" s="171">
        <f>IF('Indicator Date hidden'!N25="x","x",$M$2-'Indicator Date hidden'!N25)</f>
        <v>0</v>
      </c>
      <c r="N24" s="171">
        <f>IF('Indicator Date hidden'!O25="x","x",$N$2-'Indicator Date hidden'!O25)</f>
        <v>0</v>
      </c>
      <c r="O24" s="171">
        <f>IF('Indicator Date hidden'!P25="x","x",$O$2-'Indicator Date hidden'!P25)</f>
        <v>0</v>
      </c>
      <c r="P24" s="171">
        <f>IF('Indicator Date hidden'!Q25="x","x",$P$2-'Indicator Date hidden'!Q25)</f>
        <v>0</v>
      </c>
      <c r="Q24" s="171" t="str">
        <f>IF('Indicator Date hidden'!R25="x","x",$Q$2-'Indicator Date hidden'!R25)</f>
        <v>x</v>
      </c>
      <c r="R24" s="171">
        <f>IF('Indicator Date hidden'!S25="x","x",$R$2-'Indicator Date hidden'!S25)</f>
        <v>0</v>
      </c>
      <c r="S24" s="171">
        <f>IF('Indicator Date hidden'!T25="x","x",$S$2-'Indicator Date hidden'!T25)</f>
        <v>0</v>
      </c>
      <c r="T24" s="171">
        <f>IF('Indicator Date hidden'!U25="x","x",$T$2-'Indicator Date hidden'!U25)</f>
        <v>0</v>
      </c>
      <c r="U24" s="171">
        <f>IF('Indicator Date hidden'!V25="x","x",$U$2-'Indicator Date hidden'!V25)</f>
        <v>0</v>
      </c>
      <c r="V24" s="171">
        <f>IF('Indicator Date hidden'!W25="x","x",$V$2-'Indicator Date hidden'!W25)</f>
        <v>0</v>
      </c>
      <c r="W24" s="171">
        <f>IF('Indicator Date hidden'!X25="x","x",$W$2-'Indicator Date hidden'!X25)</f>
        <v>8</v>
      </c>
      <c r="X24" s="171">
        <f>IF('Indicator Date hidden'!Y25="x","x",$X$2-'Indicator Date hidden'!Y25)</f>
        <v>5</v>
      </c>
      <c r="Y24" s="171">
        <f>IF('Indicator Date hidden'!Z25="x","x",$Y$2-'Indicator Date hidden'!Z25)</f>
        <v>0</v>
      </c>
      <c r="Z24" s="171">
        <f>IF('Indicator Date hidden'!AA25="x","x",$Z$2-'Indicator Date hidden'!AA25)</f>
        <v>0</v>
      </c>
      <c r="AA24" s="171">
        <f>IF('Indicator Date hidden'!AB25="x","x",$AA$2-'Indicator Date hidden'!AB25)</f>
        <v>0</v>
      </c>
      <c r="AB24" s="171">
        <f>IF('Indicator Date hidden'!AC25="x","x",$AB$2-'Indicator Date hidden'!AC25)</f>
        <v>0</v>
      </c>
      <c r="AC24" s="171">
        <f>IF('Indicator Date hidden'!AD25="x","x",$AC$2-'Indicator Date hidden'!AD25)</f>
        <v>0</v>
      </c>
      <c r="AD24" s="171">
        <f>IF('Indicator Date hidden'!AE25="x","x",$AD$2-'Indicator Date hidden'!AE25)</f>
        <v>0</v>
      </c>
      <c r="AE24" s="171">
        <f>IF('Indicator Date hidden'!AF25="x","x",$AE$2-'Indicator Date hidden'!AF25)</f>
        <v>0</v>
      </c>
      <c r="AF24" s="171">
        <f>IF('Indicator Date hidden'!AG25="x","x",$AF$2-'Indicator Date hidden'!AG25)</f>
        <v>5</v>
      </c>
      <c r="AG24" s="171">
        <f>IF('Indicator Date hidden'!AH25="x","x",$AG$2-'Indicator Date hidden'!AH25)</f>
        <v>0</v>
      </c>
      <c r="AH24" s="171">
        <f>IF('Indicator Date hidden'!AI25="x","x",$AH$2-'Indicator Date hidden'!AI25)</f>
        <v>0</v>
      </c>
      <c r="AI24" s="171">
        <f>IF('Indicator Date hidden'!AJ25="x","x",$AI$2-'Indicator Date hidden'!AJ25)</f>
        <v>0</v>
      </c>
      <c r="AJ24" s="171" t="str">
        <f>IF('Indicator Date hidden'!AK25="x","x",$AJ$2-'Indicator Date hidden'!AK25)</f>
        <v>x</v>
      </c>
      <c r="AK24" s="171">
        <f>IF('Indicator Date hidden'!AL25="x","x",$AK$2-'Indicator Date hidden'!AL25)</f>
        <v>1</v>
      </c>
      <c r="AL24" s="171">
        <f>IF('Indicator Date hidden'!AM25="x","x",$AL$2-'Indicator Date hidden'!AM25)</f>
        <v>0</v>
      </c>
      <c r="AM24" s="171">
        <f>IF('Indicator Date hidden'!AN25="x","x",$AM$2-'Indicator Date hidden'!AN25)</f>
        <v>0</v>
      </c>
      <c r="AN24" s="171">
        <f>IF('Indicator Date hidden'!AO25="x","x",$AN$2-'Indicator Date hidden'!AO25)</f>
        <v>0</v>
      </c>
      <c r="AO24" s="171">
        <f>IF('Indicator Date hidden'!AP25="x","x",$AO$2-'Indicator Date hidden'!AP25)</f>
        <v>0</v>
      </c>
      <c r="AP24" s="171">
        <f>IF('Indicator Date hidden'!AQ25="x","x",$AP$2-'Indicator Date hidden'!AQ25)</f>
        <v>0</v>
      </c>
      <c r="AQ24" s="171">
        <f>IF('Indicator Date hidden'!AR25="x","x",$AQ$2-'Indicator Date hidden'!AR25)</f>
        <v>0</v>
      </c>
      <c r="AR24" s="171">
        <f>IF('Indicator Date hidden'!AS25="x","x",$AR$2-'Indicator Date hidden'!AS25)</f>
        <v>0</v>
      </c>
      <c r="AS24" s="171">
        <f>IF('Indicator Date hidden'!AT25="x","x",$AS$2-'Indicator Date hidden'!AT25)</f>
        <v>0</v>
      </c>
      <c r="AT24" s="171">
        <f>IF('Indicator Date hidden'!AU25="x","x",$AT$2-'Indicator Date hidden'!AU25)</f>
        <v>0</v>
      </c>
      <c r="AU24" s="171">
        <f>IF('Indicator Date hidden'!AV25="x","x",$AU$2-'Indicator Date hidden'!AV25)</f>
        <v>0</v>
      </c>
      <c r="AV24" s="171">
        <f>IF('Indicator Date hidden'!AW25="x","x",$AV$2-'Indicator Date hidden'!AW25)</f>
        <v>0</v>
      </c>
      <c r="AW24" s="171">
        <f>IF('Indicator Date hidden'!AX25="x","x",$AW$2-'Indicator Date hidden'!AX25)</f>
        <v>0</v>
      </c>
      <c r="AX24" s="171">
        <f>IF('Indicator Date hidden'!AY25="x","x",$AX$2-'Indicator Date hidden'!AY25)</f>
        <v>0</v>
      </c>
      <c r="AY24" s="171">
        <f>IF('Indicator Date hidden'!AZ25="x","x",$AY$2-'Indicator Date hidden'!AZ25)</f>
        <v>0</v>
      </c>
      <c r="AZ24" s="171">
        <f>IF('Indicator Date hidden'!BA25="x","x",$AZ$2-'Indicator Date hidden'!BA25)</f>
        <v>0</v>
      </c>
      <c r="BA24" s="5">
        <f t="shared" si="0"/>
        <v>19</v>
      </c>
      <c r="BB24" s="172">
        <f t="shared" si="1"/>
        <v>0.38775510204081631</v>
      </c>
      <c r="BC24" s="5">
        <f t="shared" si="2"/>
        <v>4</v>
      </c>
      <c r="BD24" s="172">
        <f t="shared" si="3"/>
        <v>1.4820879718665556</v>
      </c>
      <c r="BE24" s="175">
        <f t="shared" si="4"/>
        <v>0</v>
      </c>
    </row>
    <row r="25" spans="1:57" x14ac:dyDescent="0.25">
      <c r="A25" t="s">
        <v>43</v>
      </c>
      <c r="B25" s="171">
        <f>IF('Indicator Date hidden'!C26="x","x",$B$2-'Indicator Date hidden'!C26)</f>
        <v>0</v>
      </c>
      <c r="C25" s="171">
        <f>IF('Indicator Date hidden'!D26="x","x",$C$2-'Indicator Date hidden'!D26)</f>
        <v>0</v>
      </c>
      <c r="D25" s="171">
        <f>IF('Indicator Date hidden'!E26="x","x",$D$2-'Indicator Date hidden'!E26)</f>
        <v>0</v>
      </c>
      <c r="E25" s="171">
        <f>IF('Indicator Date hidden'!F26="x","x",$E$2-'Indicator Date hidden'!F26)</f>
        <v>0</v>
      </c>
      <c r="F25" s="171">
        <f>IF('Indicator Date hidden'!G26="x","x",$F$2-'Indicator Date hidden'!G26)</f>
        <v>0</v>
      </c>
      <c r="G25" s="171">
        <f>IF('Indicator Date hidden'!H26="x","x",$G$2-'Indicator Date hidden'!H26)</f>
        <v>0</v>
      </c>
      <c r="H25" s="171">
        <f>IF('Indicator Date hidden'!I26="x","x",$H$2-'Indicator Date hidden'!I26)</f>
        <v>0</v>
      </c>
      <c r="I25" s="171">
        <f>IF('Indicator Date hidden'!J26="x","x",$I$2-'Indicator Date hidden'!J26)</f>
        <v>0</v>
      </c>
      <c r="J25" s="171">
        <f>IF('Indicator Date hidden'!K26="x","x",$J$2-'Indicator Date hidden'!K26)</f>
        <v>0</v>
      </c>
      <c r="K25" s="171">
        <f>IF('Indicator Date hidden'!L26="x","x",$K$2-'Indicator Date hidden'!L26)</f>
        <v>0</v>
      </c>
      <c r="L25" s="171">
        <f>IF('Indicator Date hidden'!M26="x","x",$L$2-'Indicator Date hidden'!M26)</f>
        <v>0</v>
      </c>
      <c r="M25" s="171">
        <f>IF('Indicator Date hidden'!N26="x","x",$M$2-'Indicator Date hidden'!N26)</f>
        <v>0</v>
      </c>
      <c r="N25" s="171">
        <f>IF('Indicator Date hidden'!O26="x","x",$N$2-'Indicator Date hidden'!O26)</f>
        <v>0</v>
      </c>
      <c r="O25" s="171">
        <f>IF('Indicator Date hidden'!P26="x","x",$O$2-'Indicator Date hidden'!P26)</f>
        <v>0</v>
      </c>
      <c r="P25" s="171">
        <f>IF('Indicator Date hidden'!Q26="x","x",$P$2-'Indicator Date hidden'!Q26)</f>
        <v>0</v>
      </c>
      <c r="Q25" s="171">
        <f>IF('Indicator Date hidden'!R26="x","x",$Q$2-'Indicator Date hidden'!R26)</f>
        <v>1</v>
      </c>
      <c r="R25" s="171">
        <f>IF('Indicator Date hidden'!S26="x","x",$R$2-'Indicator Date hidden'!S26)</f>
        <v>0</v>
      </c>
      <c r="S25" s="171">
        <f>IF('Indicator Date hidden'!T26="x","x",$S$2-'Indicator Date hidden'!T26)</f>
        <v>0</v>
      </c>
      <c r="T25" s="171">
        <f>IF('Indicator Date hidden'!U26="x","x",$T$2-'Indicator Date hidden'!U26)</f>
        <v>0</v>
      </c>
      <c r="U25" s="171">
        <f>IF('Indicator Date hidden'!V26="x","x",$U$2-'Indicator Date hidden'!V26)</f>
        <v>0</v>
      </c>
      <c r="V25" s="171">
        <f>IF('Indicator Date hidden'!W26="x","x",$V$2-'Indicator Date hidden'!W26)</f>
        <v>0</v>
      </c>
      <c r="W25" s="171">
        <f>IF('Indicator Date hidden'!X26="x","x",$W$2-'Indicator Date hidden'!X26)</f>
        <v>8</v>
      </c>
      <c r="X25" s="171">
        <f>IF('Indicator Date hidden'!Y26="x","x",$X$2-'Indicator Date hidden'!Y26)</f>
        <v>2</v>
      </c>
      <c r="Y25" s="171">
        <f>IF('Indicator Date hidden'!Z26="x","x",$Y$2-'Indicator Date hidden'!Z26)</f>
        <v>0</v>
      </c>
      <c r="Z25" s="171">
        <f>IF('Indicator Date hidden'!AA26="x","x",$Z$2-'Indicator Date hidden'!AA26)</f>
        <v>0</v>
      </c>
      <c r="AA25" s="171">
        <f>IF('Indicator Date hidden'!AB26="x","x",$AA$2-'Indicator Date hidden'!AB26)</f>
        <v>0</v>
      </c>
      <c r="AB25" s="171">
        <f>IF('Indicator Date hidden'!AC26="x","x",$AB$2-'Indicator Date hidden'!AC26)</f>
        <v>0</v>
      </c>
      <c r="AC25" s="171">
        <f>IF('Indicator Date hidden'!AD26="x","x",$AC$2-'Indicator Date hidden'!AD26)</f>
        <v>0</v>
      </c>
      <c r="AD25" s="171">
        <f>IF('Indicator Date hidden'!AE26="x","x",$AD$2-'Indicator Date hidden'!AE26)</f>
        <v>0</v>
      </c>
      <c r="AE25" s="171">
        <f>IF('Indicator Date hidden'!AF26="x","x",$AE$2-'Indicator Date hidden'!AF26)</f>
        <v>0</v>
      </c>
      <c r="AF25" s="171">
        <f>IF('Indicator Date hidden'!AG26="x","x",$AF$2-'Indicator Date hidden'!AG26)</f>
        <v>0</v>
      </c>
      <c r="AG25" s="171">
        <f>IF('Indicator Date hidden'!AH26="x","x",$AG$2-'Indicator Date hidden'!AH26)</f>
        <v>0</v>
      </c>
      <c r="AH25" s="171">
        <f>IF('Indicator Date hidden'!AI26="x","x",$AH$2-'Indicator Date hidden'!AI26)</f>
        <v>0</v>
      </c>
      <c r="AI25" s="171">
        <f>IF('Indicator Date hidden'!AJ26="x","x",$AI$2-'Indicator Date hidden'!AJ26)</f>
        <v>0</v>
      </c>
      <c r="AJ25" s="171" t="str">
        <f>IF('Indicator Date hidden'!AK26="x","x",$AJ$2-'Indicator Date hidden'!AK26)</f>
        <v>x</v>
      </c>
      <c r="AK25" s="171">
        <f>IF('Indicator Date hidden'!AL26="x","x",$AK$2-'Indicator Date hidden'!AL26)</f>
        <v>1</v>
      </c>
      <c r="AL25" s="171">
        <f>IF('Indicator Date hidden'!AM26="x","x",$AL$2-'Indicator Date hidden'!AM26)</f>
        <v>0</v>
      </c>
      <c r="AM25" s="171">
        <f>IF('Indicator Date hidden'!AN26="x","x",$AM$2-'Indicator Date hidden'!AN26)</f>
        <v>0</v>
      </c>
      <c r="AN25" s="171">
        <f>IF('Indicator Date hidden'!AO26="x","x",$AN$2-'Indicator Date hidden'!AO26)</f>
        <v>0</v>
      </c>
      <c r="AO25" s="171">
        <f>IF('Indicator Date hidden'!AP26="x","x",$AO$2-'Indicator Date hidden'!AP26)</f>
        <v>0</v>
      </c>
      <c r="AP25" s="171">
        <f>IF('Indicator Date hidden'!AQ26="x","x",$AP$2-'Indicator Date hidden'!AQ26)</f>
        <v>0</v>
      </c>
      <c r="AQ25" s="171">
        <f>IF('Indicator Date hidden'!AR26="x","x",$AQ$2-'Indicator Date hidden'!AR26)</f>
        <v>4</v>
      </c>
      <c r="AR25" s="171">
        <f>IF('Indicator Date hidden'!AS26="x","x",$AR$2-'Indicator Date hidden'!AS26)</f>
        <v>0</v>
      </c>
      <c r="AS25" s="171">
        <f>IF('Indicator Date hidden'!AT26="x","x",$AS$2-'Indicator Date hidden'!AT26)</f>
        <v>0</v>
      </c>
      <c r="AT25" s="171">
        <f>IF('Indicator Date hidden'!AU26="x","x",$AT$2-'Indicator Date hidden'!AU26)</f>
        <v>0</v>
      </c>
      <c r="AU25" s="171">
        <f>IF('Indicator Date hidden'!AV26="x","x",$AU$2-'Indicator Date hidden'!AV26)</f>
        <v>0</v>
      </c>
      <c r="AV25" s="171">
        <f>IF('Indicator Date hidden'!AW26="x","x",$AV$2-'Indicator Date hidden'!AW26)</f>
        <v>0</v>
      </c>
      <c r="AW25" s="171">
        <f>IF('Indicator Date hidden'!AX26="x","x",$AW$2-'Indicator Date hidden'!AX26)</f>
        <v>0</v>
      </c>
      <c r="AX25" s="171">
        <f>IF('Indicator Date hidden'!AY26="x","x",$AX$2-'Indicator Date hidden'!AY26)</f>
        <v>0</v>
      </c>
      <c r="AY25" s="171">
        <f>IF('Indicator Date hidden'!AZ26="x","x",$AY$2-'Indicator Date hidden'!AZ26)</f>
        <v>0</v>
      </c>
      <c r="AZ25" s="171">
        <f>IF('Indicator Date hidden'!BA26="x","x",$AZ$2-'Indicator Date hidden'!BA26)</f>
        <v>0</v>
      </c>
      <c r="BA25" s="5">
        <f t="shared" si="0"/>
        <v>16</v>
      </c>
      <c r="BB25" s="172">
        <f t="shared" si="1"/>
        <v>0.32</v>
      </c>
      <c r="BC25" s="5">
        <f t="shared" si="2"/>
        <v>5</v>
      </c>
      <c r="BD25" s="172">
        <f t="shared" si="3"/>
        <v>1.2718490476467716</v>
      </c>
      <c r="BE25" s="175">
        <f t="shared" si="4"/>
        <v>0</v>
      </c>
    </row>
    <row r="26" spans="1:57" x14ac:dyDescent="0.25">
      <c r="A26" t="s">
        <v>45</v>
      </c>
      <c r="B26" s="171">
        <f>IF('Indicator Date hidden'!C27="x","x",$B$2-'Indicator Date hidden'!C27)</f>
        <v>0</v>
      </c>
      <c r="C26" s="171">
        <f>IF('Indicator Date hidden'!D27="x","x",$C$2-'Indicator Date hidden'!D27)</f>
        <v>0</v>
      </c>
      <c r="D26" s="171">
        <f>IF('Indicator Date hidden'!E27="x","x",$D$2-'Indicator Date hidden'!E27)</f>
        <v>0</v>
      </c>
      <c r="E26" s="171">
        <f>IF('Indicator Date hidden'!F27="x","x",$E$2-'Indicator Date hidden'!F27)</f>
        <v>0</v>
      </c>
      <c r="F26" s="171">
        <f>IF('Indicator Date hidden'!G27="x","x",$F$2-'Indicator Date hidden'!G27)</f>
        <v>0</v>
      </c>
      <c r="G26" s="171">
        <f>IF('Indicator Date hidden'!H27="x","x",$G$2-'Indicator Date hidden'!H27)</f>
        <v>0</v>
      </c>
      <c r="H26" s="171">
        <f>IF('Indicator Date hidden'!I27="x","x",$H$2-'Indicator Date hidden'!I27)</f>
        <v>0</v>
      </c>
      <c r="I26" s="171">
        <f>IF('Indicator Date hidden'!J27="x","x",$I$2-'Indicator Date hidden'!J27)</f>
        <v>0</v>
      </c>
      <c r="J26" s="171">
        <f>IF('Indicator Date hidden'!K27="x","x",$J$2-'Indicator Date hidden'!K27)</f>
        <v>0</v>
      </c>
      <c r="K26" s="171">
        <f>IF('Indicator Date hidden'!L27="x","x",$K$2-'Indicator Date hidden'!L27)</f>
        <v>0</v>
      </c>
      <c r="L26" s="171">
        <f>IF('Indicator Date hidden'!M27="x","x",$L$2-'Indicator Date hidden'!M27)</f>
        <v>0</v>
      </c>
      <c r="M26" s="171">
        <f>IF('Indicator Date hidden'!N27="x","x",$M$2-'Indicator Date hidden'!N27)</f>
        <v>0</v>
      </c>
      <c r="N26" s="171">
        <f>IF('Indicator Date hidden'!O27="x","x",$N$2-'Indicator Date hidden'!O27)</f>
        <v>0</v>
      </c>
      <c r="O26" s="171">
        <f>IF('Indicator Date hidden'!P27="x","x",$O$2-'Indicator Date hidden'!P27)</f>
        <v>0</v>
      </c>
      <c r="P26" s="171">
        <f>IF('Indicator Date hidden'!Q27="x","x",$P$2-'Indicator Date hidden'!Q27)</f>
        <v>0</v>
      </c>
      <c r="Q26" s="171" t="str">
        <f>IF('Indicator Date hidden'!R27="x","x",$Q$2-'Indicator Date hidden'!R27)</f>
        <v>x</v>
      </c>
      <c r="R26" s="171">
        <f>IF('Indicator Date hidden'!S27="x","x",$R$2-'Indicator Date hidden'!S27)</f>
        <v>0</v>
      </c>
      <c r="S26" s="171">
        <f>IF('Indicator Date hidden'!T27="x","x",$S$2-'Indicator Date hidden'!T27)</f>
        <v>0</v>
      </c>
      <c r="T26" s="171">
        <f>IF('Indicator Date hidden'!U27="x","x",$T$2-'Indicator Date hidden'!U27)</f>
        <v>0</v>
      </c>
      <c r="U26" s="171" t="str">
        <f>IF('Indicator Date hidden'!V27="x","x",$U$2-'Indicator Date hidden'!V27)</f>
        <v>x</v>
      </c>
      <c r="V26" s="171">
        <f>IF('Indicator Date hidden'!W27="x","x",$V$2-'Indicator Date hidden'!W27)</f>
        <v>0</v>
      </c>
      <c r="W26" s="171">
        <f>IF('Indicator Date hidden'!X27="x","x",$W$2-'Indicator Date hidden'!X27)</f>
        <v>6</v>
      </c>
      <c r="X26" s="171">
        <f>IF('Indicator Date hidden'!Y27="x","x",$X$2-'Indicator Date hidden'!Y27)</f>
        <v>3</v>
      </c>
      <c r="Y26" s="171">
        <f>IF('Indicator Date hidden'!Z27="x","x",$Y$2-'Indicator Date hidden'!Z27)</f>
        <v>0</v>
      </c>
      <c r="Z26" s="171">
        <f>IF('Indicator Date hidden'!AA27="x","x",$Z$2-'Indicator Date hidden'!AA27)</f>
        <v>0</v>
      </c>
      <c r="AA26" s="171" t="str">
        <f>IF('Indicator Date hidden'!AB27="x","x",$AA$2-'Indicator Date hidden'!AB27)</f>
        <v>x</v>
      </c>
      <c r="AB26" s="171">
        <f>IF('Indicator Date hidden'!AC27="x","x",$AB$2-'Indicator Date hidden'!AC27)</f>
        <v>0</v>
      </c>
      <c r="AC26" s="171">
        <f>IF('Indicator Date hidden'!AD27="x","x",$AC$2-'Indicator Date hidden'!AD27)</f>
        <v>0</v>
      </c>
      <c r="AD26" s="171" t="str">
        <f>IF('Indicator Date hidden'!AE27="x","x",$AD$2-'Indicator Date hidden'!AE27)</f>
        <v>x</v>
      </c>
      <c r="AE26" s="171" t="str">
        <f>IF('Indicator Date hidden'!AF27="x","x",$AE$2-'Indicator Date hidden'!AF27)</f>
        <v>x</v>
      </c>
      <c r="AF26" s="171" t="str">
        <f>IF('Indicator Date hidden'!AG27="x","x",$AF$2-'Indicator Date hidden'!AG27)</f>
        <v>x</v>
      </c>
      <c r="AG26" s="171">
        <f>IF('Indicator Date hidden'!AH27="x","x",$AG$2-'Indicator Date hidden'!AH27)</f>
        <v>0</v>
      </c>
      <c r="AH26" s="171">
        <f>IF('Indicator Date hidden'!AI27="x","x",$AH$2-'Indicator Date hidden'!AI27)</f>
        <v>0</v>
      </c>
      <c r="AI26" s="171">
        <f>IF('Indicator Date hidden'!AJ27="x","x",$AI$2-'Indicator Date hidden'!AJ27)</f>
        <v>0</v>
      </c>
      <c r="AJ26" s="171" t="str">
        <f>IF('Indicator Date hidden'!AK27="x","x",$AJ$2-'Indicator Date hidden'!AK27)</f>
        <v>x</v>
      </c>
      <c r="AK26" s="171">
        <f>IF('Indicator Date hidden'!AL27="x","x",$AK$2-'Indicator Date hidden'!AL27)</f>
        <v>1</v>
      </c>
      <c r="AL26" s="171">
        <f>IF('Indicator Date hidden'!AM27="x","x",$AL$2-'Indicator Date hidden'!AM27)</f>
        <v>0</v>
      </c>
      <c r="AM26" s="171">
        <f>IF('Indicator Date hidden'!AN27="x","x",$AM$2-'Indicator Date hidden'!AN27)</f>
        <v>0</v>
      </c>
      <c r="AN26" s="171">
        <f>IF('Indicator Date hidden'!AO27="x","x",$AN$2-'Indicator Date hidden'!AO27)</f>
        <v>0</v>
      </c>
      <c r="AO26" s="171">
        <f>IF('Indicator Date hidden'!AP27="x","x",$AO$2-'Indicator Date hidden'!AP27)</f>
        <v>0</v>
      </c>
      <c r="AP26" s="171">
        <f>IF('Indicator Date hidden'!AQ27="x","x",$AP$2-'Indicator Date hidden'!AQ27)</f>
        <v>0</v>
      </c>
      <c r="AQ26" s="171">
        <f>IF('Indicator Date hidden'!AR27="x","x",$AQ$2-'Indicator Date hidden'!AR27)</f>
        <v>6</v>
      </c>
      <c r="AR26" s="171">
        <f>IF('Indicator Date hidden'!AS27="x","x",$AR$2-'Indicator Date hidden'!AS27)</f>
        <v>0</v>
      </c>
      <c r="AS26" s="171">
        <f>IF('Indicator Date hidden'!AT27="x","x",$AS$2-'Indicator Date hidden'!AT27)</f>
        <v>0</v>
      </c>
      <c r="AT26" s="171">
        <f>IF('Indicator Date hidden'!AU27="x","x",$AT$2-'Indicator Date hidden'!AU27)</f>
        <v>0</v>
      </c>
      <c r="AU26" s="171">
        <f>IF('Indicator Date hidden'!AV27="x","x",$AU$2-'Indicator Date hidden'!AV27)</f>
        <v>0</v>
      </c>
      <c r="AV26" s="171">
        <f>IF('Indicator Date hidden'!AW27="x","x",$AV$2-'Indicator Date hidden'!AW27)</f>
        <v>0</v>
      </c>
      <c r="AW26" s="171">
        <f>IF('Indicator Date hidden'!AX27="x","x",$AW$2-'Indicator Date hidden'!AX27)</f>
        <v>0</v>
      </c>
      <c r="AX26" s="171">
        <f>IF('Indicator Date hidden'!AY27="x","x",$AX$2-'Indicator Date hidden'!AY27)</f>
        <v>0</v>
      </c>
      <c r="AY26" s="171" t="str">
        <f>IF('Indicator Date hidden'!AZ27="x","x",$AY$2-'Indicator Date hidden'!AZ27)</f>
        <v>x</v>
      </c>
      <c r="AZ26" s="171" t="str">
        <f>IF('Indicator Date hidden'!BA27="x","x",$AZ$2-'Indicator Date hidden'!BA27)</f>
        <v>x</v>
      </c>
      <c r="BA26" s="5">
        <f t="shared" si="0"/>
        <v>16</v>
      </c>
      <c r="BB26" s="172">
        <f t="shared" si="1"/>
        <v>0.38095238095238093</v>
      </c>
      <c r="BC26" s="5">
        <f t="shared" si="2"/>
        <v>4</v>
      </c>
      <c r="BD26" s="172">
        <f t="shared" si="3"/>
        <v>1.3443423060469624</v>
      </c>
      <c r="BE26" s="175">
        <f t="shared" si="4"/>
        <v>0</v>
      </c>
    </row>
    <row r="27" spans="1:57" x14ac:dyDescent="0.25">
      <c r="A27" t="s">
        <v>46</v>
      </c>
      <c r="B27" s="171">
        <f>IF('Indicator Date hidden'!C28="x","x",$B$2-'Indicator Date hidden'!C28)</f>
        <v>0</v>
      </c>
      <c r="C27" s="171">
        <f>IF('Indicator Date hidden'!D28="x","x",$C$2-'Indicator Date hidden'!D28)</f>
        <v>0</v>
      </c>
      <c r="D27" s="171">
        <f>IF('Indicator Date hidden'!E28="x","x",$D$2-'Indicator Date hidden'!E28)</f>
        <v>0</v>
      </c>
      <c r="E27" s="171">
        <f>IF('Indicator Date hidden'!F28="x","x",$E$2-'Indicator Date hidden'!F28)</f>
        <v>0</v>
      </c>
      <c r="F27" s="171">
        <f>IF('Indicator Date hidden'!G28="x","x",$F$2-'Indicator Date hidden'!G28)</f>
        <v>0</v>
      </c>
      <c r="G27" s="171">
        <f>IF('Indicator Date hidden'!H28="x","x",$G$2-'Indicator Date hidden'!H28)</f>
        <v>0</v>
      </c>
      <c r="H27" s="171">
        <f>IF('Indicator Date hidden'!I28="x","x",$H$2-'Indicator Date hidden'!I28)</f>
        <v>0</v>
      </c>
      <c r="I27" s="171">
        <f>IF('Indicator Date hidden'!J28="x","x",$I$2-'Indicator Date hidden'!J28)</f>
        <v>0</v>
      </c>
      <c r="J27" s="171">
        <f>IF('Indicator Date hidden'!K28="x","x",$J$2-'Indicator Date hidden'!K28)</f>
        <v>0</v>
      </c>
      <c r="K27" s="171">
        <f>IF('Indicator Date hidden'!L28="x","x",$K$2-'Indicator Date hidden'!L28)</f>
        <v>0</v>
      </c>
      <c r="L27" s="171">
        <f>IF('Indicator Date hidden'!M28="x","x",$L$2-'Indicator Date hidden'!M28)</f>
        <v>0</v>
      </c>
      <c r="M27" s="171">
        <f>IF('Indicator Date hidden'!N28="x","x",$M$2-'Indicator Date hidden'!N28)</f>
        <v>0</v>
      </c>
      <c r="N27" s="171">
        <f>IF('Indicator Date hidden'!O28="x","x",$N$2-'Indicator Date hidden'!O28)</f>
        <v>0</v>
      </c>
      <c r="O27" s="171">
        <f>IF('Indicator Date hidden'!P28="x","x",$O$2-'Indicator Date hidden'!P28)</f>
        <v>0</v>
      </c>
      <c r="P27" s="171">
        <f>IF('Indicator Date hidden'!Q28="x","x",$P$2-'Indicator Date hidden'!Q28)</f>
        <v>0</v>
      </c>
      <c r="Q27" s="171" t="str">
        <f>IF('Indicator Date hidden'!R28="x","x",$Q$2-'Indicator Date hidden'!R28)</f>
        <v>x</v>
      </c>
      <c r="R27" s="171">
        <f>IF('Indicator Date hidden'!S28="x","x",$R$2-'Indicator Date hidden'!S28)</f>
        <v>0</v>
      </c>
      <c r="S27" s="171">
        <f>IF('Indicator Date hidden'!T28="x","x",$S$2-'Indicator Date hidden'!T28)</f>
        <v>0</v>
      </c>
      <c r="T27" s="171">
        <f>IF('Indicator Date hidden'!U28="x","x",$T$2-'Indicator Date hidden'!U28)</f>
        <v>0</v>
      </c>
      <c r="U27" s="171" t="str">
        <f>IF('Indicator Date hidden'!V28="x","x",$U$2-'Indicator Date hidden'!V28)</f>
        <v>x</v>
      </c>
      <c r="V27" s="171">
        <f>IF('Indicator Date hidden'!W28="x","x",$V$2-'Indicator Date hidden'!W28)</f>
        <v>0</v>
      </c>
      <c r="W27" s="171" t="str">
        <f>IF('Indicator Date hidden'!X28="x","x",$W$2-'Indicator Date hidden'!X28)</f>
        <v>x</v>
      </c>
      <c r="X27" s="171">
        <f>IF('Indicator Date hidden'!Y28="x","x",$X$2-'Indicator Date hidden'!Y28)</f>
        <v>3</v>
      </c>
      <c r="Y27" s="171">
        <f>IF('Indicator Date hidden'!Z28="x","x",$Y$2-'Indicator Date hidden'!Z28)</f>
        <v>0</v>
      </c>
      <c r="Z27" s="171">
        <f>IF('Indicator Date hidden'!AA28="x","x",$Z$2-'Indicator Date hidden'!AA28)</f>
        <v>0</v>
      </c>
      <c r="AA27" s="171" t="str">
        <f>IF('Indicator Date hidden'!AB28="x","x",$AA$2-'Indicator Date hidden'!AB28)</f>
        <v>x</v>
      </c>
      <c r="AB27" s="171">
        <f>IF('Indicator Date hidden'!AC28="x","x",$AB$2-'Indicator Date hidden'!AC28)</f>
        <v>0</v>
      </c>
      <c r="AC27" s="171">
        <f>IF('Indicator Date hidden'!AD28="x","x",$AC$2-'Indicator Date hidden'!AD28)</f>
        <v>0</v>
      </c>
      <c r="AD27" s="171" t="str">
        <f>IF('Indicator Date hidden'!AE28="x","x",$AD$2-'Indicator Date hidden'!AE28)</f>
        <v>x</v>
      </c>
      <c r="AE27" s="171">
        <f>IF('Indicator Date hidden'!AF28="x","x",$AE$2-'Indicator Date hidden'!AF28)</f>
        <v>0</v>
      </c>
      <c r="AF27" s="171">
        <f>IF('Indicator Date hidden'!AG28="x","x",$AF$2-'Indicator Date hidden'!AG28)</f>
        <v>2</v>
      </c>
      <c r="AG27" s="171">
        <f>IF('Indicator Date hidden'!AH28="x","x",$AG$2-'Indicator Date hidden'!AH28)</f>
        <v>0</v>
      </c>
      <c r="AH27" s="171">
        <f>IF('Indicator Date hidden'!AI28="x","x",$AH$2-'Indicator Date hidden'!AI28)</f>
        <v>0</v>
      </c>
      <c r="AI27" s="171">
        <f>IF('Indicator Date hidden'!AJ28="x","x",$AI$2-'Indicator Date hidden'!AJ28)</f>
        <v>0</v>
      </c>
      <c r="AJ27" s="171" t="str">
        <f>IF('Indicator Date hidden'!AK28="x","x",$AJ$2-'Indicator Date hidden'!AK28)</f>
        <v>x</v>
      </c>
      <c r="AK27" s="171">
        <f>IF('Indicator Date hidden'!AL28="x","x",$AK$2-'Indicator Date hidden'!AL28)</f>
        <v>1</v>
      </c>
      <c r="AL27" s="171">
        <f>IF('Indicator Date hidden'!AM28="x","x",$AL$2-'Indicator Date hidden'!AM28)</f>
        <v>0</v>
      </c>
      <c r="AM27" s="171">
        <f>IF('Indicator Date hidden'!AN28="x","x",$AM$2-'Indicator Date hidden'!AN28)</f>
        <v>0</v>
      </c>
      <c r="AN27" s="171">
        <f>IF('Indicator Date hidden'!AO28="x","x",$AN$2-'Indicator Date hidden'!AO28)</f>
        <v>0</v>
      </c>
      <c r="AO27" s="171">
        <f>IF('Indicator Date hidden'!AP28="x","x",$AO$2-'Indicator Date hidden'!AP28)</f>
        <v>0</v>
      </c>
      <c r="AP27" s="171">
        <f>IF('Indicator Date hidden'!AQ28="x","x",$AP$2-'Indicator Date hidden'!AQ28)</f>
        <v>0</v>
      </c>
      <c r="AQ27" s="171">
        <f>IF('Indicator Date hidden'!AR28="x","x",$AQ$2-'Indicator Date hidden'!AR28)</f>
        <v>0</v>
      </c>
      <c r="AR27" s="171">
        <f>IF('Indicator Date hidden'!AS28="x","x",$AR$2-'Indicator Date hidden'!AS28)</f>
        <v>0</v>
      </c>
      <c r="AS27" s="171">
        <f>IF('Indicator Date hidden'!AT28="x","x",$AS$2-'Indicator Date hidden'!AT28)</f>
        <v>0</v>
      </c>
      <c r="AT27" s="171">
        <f>IF('Indicator Date hidden'!AU28="x","x",$AT$2-'Indicator Date hidden'!AU28)</f>
        <v>0</v>
      </c>
      <c r="AU27" s="171">
        <f>IF('Indicator Date hidden'!AV28="x","x",$AU$2-'Indicator Date hidden'!AV28)</f>
        <v>0</v>
      </c>
      <c r="AV27" s="171">
        <f>IF('Indicator Date hidden'!AW28="x","x",$AV$2-'Indicator Date hidden'!AW28)</f>
        <v>0</v>
      </c>
      <c r="AW27" s="171">
        <f>IF('Indicator Date hidden'!AX28="x","x",$AW$2-'Indicator Date hidden'!AX28)</f>
        <v>0</v>
      </c>
      <c r="AX27" s="171">
        <f>IF('Indicator Date hidden'!AY28="x","x",$AX$2-'Indicator Date hidden'!AY28)</f>
        <v>0</v>
      </c>
      <c r="AY27" s="171">
        <f>IF('Indicator Date hidden'!AZ28="x","x",$AY$2-'Indicator Date hidden'!AZ28)</f>
        <v>0</v>
      </c>
      <c r="AZ27" s="171">
        <f>IF('Indicator Date hidden'!BA28="x","x",$AZ$2-'Indicator Date hidden'!BA28)</f>
        <v>0</v>
      </c>
      <c r="BA27" s="5">
        <f t="shared" si="0"/>
        <v>6</v>
      </c>
      <c r="BB27" s="172">
        <f t="shared" si="1"/>
        <v>0.13333333333333333</v>
      </c>
      <c r="BC27" s="5">
        <f t="shared" si="2"/>
        <v>3</v>
      </c>
      <c r="BD27" s="172">
        <f t="shared" si="3"/>
        <v>0.54160256030906406</v>
      </c>
      <c r="BE27" s="175">
        <f t="shared" si="4"/>
        <v>0</v>
      </c>
    </row>
    <row r="28" spans="1:57" x14ac:dyDescent="0.25">
      <c r="A28" t="s">
        <v>48</v>
      </c>
      <c r="B28" s="171">
        <f>IF('Indicator Date hidden'!C29="x","x",$B$2-'Indicator Date hidden'!C29)</f>
        <v>0</v>
      </c>
      <c r="C28" s="171">
        <f>IF('Indicator Date hidden'!D29="x","x",$C$2-'Indicator Date hidden'!D29)</f>
        <v>0</v>
      </c>
      <c r="D28" s="171">
        <f>IF('Indicator Date hidden'!E29="x","x",$D$2-'Indicator Date hidden'!E29)</f>
        <v>0</v>
      </c>
      <c r="E28" s="171">
        <f>IF('Indicator Date hidden'!F29="x","x",$E$2-'Indicator Date hidden'!F29)</f>
        <v>0</v>
      </c>
      <c r="F28" s="171">
        <f>IF('Indicator Date hidden'!G29="x","x",$F$2-'Indicator Date hidden'!G29)</f>
        <v>0</v>
      </c>
      <c r="G28" s="171">
        <f>IF('Indicator Date hidden'!H29="x","x",$G$2-'Indicator Date hidden'!H29)</f>
        <v>0</v>
      </c>
      <c r="H28" s="171">
        <f>IF('Indicator Date hidden'!I29="x","x",$H$2-'Indicator Date hidden'!I29)</f>
        <v>0</v>
      </c>
      <c r="I28" s="171">
        <f>IF('Indicator Date hidden'!J29="x","x",$I$2-'Indicator Date hidden'!J29)</f>
        <v>0</v>
      </c>
      <c r="J28" s="171">
        <f>IF('Indicator Date hidden'!K29="x","x",$J$2-'Indicator Date hidden'!K29)</f>
        <v>0</v>
      </c>
      <c r="K28" s="171">
        <f>IF('Indicator Date hidden'!L29="x","x",$K$2-'Indicator Date hidden'!L29)</f>
        <v>0</v>
      </c>
      <c r="L28" s="171">
        <f>IF('Indicator Date hidden'!M29="x","x",$L$2-'Indicator Date hidden'!M29)</f>
        <v>0</v>
      </c>
      <c r="M28" s="171">
        <f>IF('Indicator Date hidden'!N29="x","x",$M$2-'Indicator Date hidden'!N29)</f>
        <v>0</v>
      </c>
      <c r="N28" s="171">
        <f>IF('Indicator Date hidden'!O29="x","x",$N$2-'Indicator Date hidden'!O29)</f>
        <v>0</v>
      </c>
      <c r="O28" s="171">
        <f>IF('Indicator Date hidden'!P29="x","x",$O$2-'Indicator Date hidden'!P29)</f>
        <v>0</v>
      </c>
      <c r="P28" s="171">
        <f>IF('Indicator Date hidden'!Q29="x","x",$P$2-'Indicator Date hidden'!Q29)</f>
        <v>0</v>
      </c>
      <c r="Q28" s="171">
        <f>IF('Indicator Date hidden'!R29="x","x",$Q$2-'Indicator Date hidden'!R29)</f>
        <v>5</v>
      </c>
      <c r="R28" s="171">
        <f>IF('Indicator Date hidden'!S29="x","x",$R$2-'Indicator Date hidden'!S29)</f>
        <v>0</v>
      </c>
      <c r="S28" s="171">
        <f>IF('Indicator Date hidden'!T29="x","x",$S$2-'Indicator Date hidden'!T29)</f>
        <v>0</v>
      </c>
      <c r="T28" s="171">
        <f>IF('Indicator Date hidden'!U29="x","x",$T$2-'Indicator Date hidden'!U29)</f>
        <v>0</v>
      </c>
      <c r="U28" s="171">
        <f>IF('Indicator Date hidden'!V29="x","x",$U$2-'Indicator Date hidden'!V29)</f>
        <v>0</v>
      </c>
      <c r="V28" s="171">
        <f>IF('Indicator Date hidden'!W29="x","x",$V$2-'Indicator Date hidden'!W29)</f>
        <v>0</v>
      </c>
      <c r="W28" s="171">
        <f>IF('Indicator Date hidden'!X29="x","x",$W$2-'Indicator Date hidden'!X29)</f>
        <v>5</v>
      </c>
      <c r="X28" s="171">
        <f>IF('Indicator Date hidden'!Y29="x","x",$X$2-'Indicator Date hidden'!Y29)</f>
        <v>5</v>
      </c>
      <c r="Y28" s="171">
        <f>IF('Indicator Date hidden'!Z29="x","x",$Y$2-'Indicator Date hidden'!Z29)</f>
        <v>0</v>
      </c>
      <c r="Z28" s="171">
        <f>IF('Indicator Date hidden'!AA29="x","x",$Z$2-'Indicator Date hidden'!AA29)</f>
        <v>0</v>
      </c>
      <c r="AA28" s="171">
        <f>IF('Indicator Date hidden'!AB29="x","x",$AA$2-'Indicator Date hidden'!AB29)</f>
        <v>0</v>
      </c>
      <c r="AB28" s="171">
        <f>IF('Indicator Date hidden'!AC29="x","x",$AB$2-'Indicator Date hidden'!AC29)</f>
        <v>0</v>
      </c>
      <c r="AC28" s="171">
        <f>IF('Indicator Date hidden'!AD29="x","x",$AC$2-'Indicator Date hidden'!AD29)</f>
        <v>0</v>
      </c>
      <c r="AD28" s="171">
        <f>IF('Indicator Date hidden'!AE29="x","x",$AD$2-'Indicator Date hidden'!AE29)</f>
        <v>0</v>
      </c>
      <c r="AE28" s="171">
        <f>IF('Indicator Date hidden'!AF29="x","x",$AE$2-'Indicator Date hidden'!AF29)</f>
        <v>0</v>
      </c>
      <c r="AF28" s="171">
        <f>IF('Indicator Date hidden'!AG29="x","x",$AF$2-'Indicator Date hidden'!AG29)</f>
        <v>0</v>
      </c>
      <c r="AG28" s="171">
        <f>IF('Indicator Date hidden'!AH29="x","x",$AG$2-'Indicator Date hidden'!AH29)</f>
        <v>0</v>
      </c>
      <c r="AH28" s="171">
        <f>IF('Indicator Date hidden'!AI29="x","x",$AH$2-'Indicator Date hidden'!AI29)</f>
        <v>0</v>
      </c>
      <c r="AI28" s="171">
        <f>IF('Indicator Date hidden'!AJ29="x","x",$AI$2-'Indicator Date hidden'!AJ29)</f>
        <v>0</v>
      </c>
      <c r="AJ28" s="171">
        <f>IF('Indicator Date hidden'!AK29="x","x",$AJ$2-'Indicator Date hidden'!AK29)</f>
        <v>0</v>
      </c>
      <c r="AK28" s="171">
        <f>IF('Indicator Date hidden'!AL29="x","x",$AK$2-'Indicator Date hidden'!AL29)</f>
        <v>0</v>
      </c>
      <c r="AL28" s="171">
        <f>IF('Indicator Date hidden'!AM29="x","x",$AL$2-'Indicator Date hidden'!AM29)</f>
        <v>0</v>
      </c>
      <c r="AM28" s="171">
        <f>IF('Indicator Date hidden'!AN29="x","x",$AM$2-'Indicator Date hidden'!AN29)</f>
        <v>0</v>
      </c>
      <c r="AN28" s="171">
        <f>IF('Indicator Date hidden'!AO29="x","x",$AN$2-'Indicator Date hidden'!AO29)</f>
        <v>0</v>
      </c>
      <c r="AO28" s="171">
        <f>IF('Indicator Date hidden'!AP29="x","x",$AO$2-'Indicator Date hidden'!AP29)</f>
        <v>0</v>
      </c>
      <c r="AP28" s="171">
        <f>IF('Indicator Date hidden'!AQ29="x","x",$AP$2-'Indicator Date hidden'!AQ29)</f>
        <v>0</v>
      </c>
      <c r="AQ28" s="171">
        <f>IF('Indicator Date hidden'!AR29="x","x",$AQ$2-'Indicator Date hidden'!AR29)</f>
        <v>0</v>
      </c>
      <c r="AR28" s="171">
        <f>IF('Indicator Date hidden'!AS29="x","x",$AR$2-'Indicator Date hidden'!AS29)</f>
        <v>0</v>
      </c>
      <c r="AS28" s="171">
        <f>IF('Indicator Date hidden'!AT29="x","x",$AS$2-'Indicator Date hidden'!AT29)</f>
        <v>0</v>
      </c>
      <c r="AT28" s="171">
        <f>IF('Indicator Date hidden'!AU29="x","x",$AT$2-'Indicator Date hidden'!AU29)</f>
        <v>0</v>
      </c>
      <c r="AU28" s="171">
        <f>IF('Indicator Date hidden'!AV29="x","x",$AU$2-'Indicator Date hidden'!AV29)</f>
        <v>0</v>
      </c>
      <c r="AV28" s="171">
        <f>IF('Indicator Date hidden'!AW29="x","x",$AV$2-'Indicator Date hidden'!AW29)</f>
        <v>0</v>
      </c>
      <c r="AW28" s="171">
        <f>IF('Indicator Date hidden'!AX29="x","x",$AW$2-'Indicator Date hidden'!AX29)</f>
        <v>0</v>
      </c>
      <c r="AX28" s="171">
        <f>IF('Indicator Date hidden'!AY29="x","x",$AX$2-'Indicator Date hidden'!AY29)</f>
        <v>0</v>
      </c>
      <c r="AY28" s="171">
        <f>IF('Indicator Date hidden'!AZ29="x","x",$AY$2-'Indicator Date hidden'!AZ29)</f>
        <v>0</v>
      </c>
      <c r="AZ28" s="171">
        <f>IF('Indicator Date hidden'!BA29="x","x",$AZ$2-'Indicator Date hidden'!BA29)</f>
        <v>0</v>
      </c>
      <c r="BA28" s="5">
        <f t="shared" si="0"/>
        <v>15</v>
      </c>
      <c r="BB28" s="172">
        <f t="shared" si="1"/>
        <v>0.29411764705882354</v>
      </c>
      <c r="BC28" s="5">
        <f t="shared" si="2"/>
        <v>3</v>
      </c>
      <c r="BD28" s="172">
        <f t="shared" si="3"/>
        <v>1.1764705882352942</v>
      </c>
      <c r="BE28" s="175">
        <f t="shared" si="4"/>
        <v>0</v>
      </c>
    </row>
    <row r="29" spans="1:57" x14ac:dyDescent="0.25">
      <c r="A29" t="s">
        <v>50</v>
      </c>
      <c r="B29" s="171">
        <f>IF('Indicator Date hidden'!C30="x","x",$B$2-'Indicator Date hidden'!C30)</f>
        <v>0</v>
      </c>
      <c r="C29" s="171">
        <f>IF('Indicator Date hidden'!D30="x","x",$C$2-'Indicator Date hidden'!D30)</f>
        <v>0</v>
      </c>
      <c r="D29" s="171">
        <f>IF('Indicator Date hidden'!E30="x","x",$D$2-'Indicator Date hidden'!E30)</f>
        <v>0</v>
      </c>
      <c r="E29" s="171">
        <f>IF('Indicator Date hidden'!F30="x","x",$E$2-'Indicator Date hidden'!F30)</f>
        <v>0</v>
      </c>
      <c r="F29" s="171">
        <f>IF('Indicator Date hidden'!G30="x","x",$F$2-'Indicator Date hidden'!G30)</f>
        <v>0</v>
      </c>
      <c r="G29" s="171">
        <f>IF('Indicator Date hidden'!H30="x","x",$G$2-'Indicator Date hidden'!H30)</f>
        <v>0</v>
      </c>
      <c r="H29" s="171">
        <f>IF('Indicator Date hidden'!I30="x","x",$H$2-'Indicator Date hidden'!I30)</f>
        <v>0</v>
      </c>
      <c r="I29" s="171">
        <f>IF('Indicator Date hidden'!J30="x","x",$I$2-'Indicator Date hidden'!J30)</f>
        <v>0</v>
      </c>
      <c r="J29" s="171">
        <f>IF('Indicator Date hidden'!K30="x","x",$J$2-'Indicator Date hidden'!K30)</f>
        <v>0</v>
      </c>
      <c r="K29" s="171">
        <f>IF('Indicator Date hidden'!L30="x","x",$K$2-'Indicator Date hidden'!L30)</f>
        <v>0</v>
      </c>
      <c r="L29" s="171">
        <f>IF('Indicator Date hidden'!M30="x","x",$L$2-'Indicator Date hidden'!M30)</f>
        <v>0</v>
      </c>
      <c r="M29" s="171">
        <f>IF('Indicator Date hidden'!N30="x","x",$M$2-'Indicator Date hidden'!N30)</f>
        <v>0</v>
      </c>
      <c r="N29" s="171">
        <f>IF('Indicator Date hidden'!O30="x","x",$N$2-'Indicator Date hidden'!O30)</f>
        <v>0</v>
      </c>
      <c r="O29" s="171">
        <f>IF('Indicator Date hidden'!P30="x","x",$O$2-'Indicator Date hidden'!P30)</f>
        <v>0</v>
      </c>
      <c r="P29" s="171">
        <f>IF('Indicator Date hidden'!Q30="x","x",$P$2-'Indicator Date hidden'!Q30)</f>
        <v>0</v>
      </c>
      <c r="Q29" s="171">
        <f>IF('Indicator Date hidden'!R30="x","x",$Q$2-'Indicator Date hidden'!R30)</f>
        <v>5</v>
      </c>
      <c r="R29" s="171">
        <f>IF('Indicator Date hidden'!S30="x","x",$R$2-'Indicator Date hidden'!S30)</f>
        <v>0</v>
      </c>
      <c r="S29" s="171">
        <f>IF('Indicator Date hidden'!T30="x","x",$S$2-'Indicator Date hidden'!T30)</f>
        <v>0</v>
      </c>
      <c r="T29" s="171">
        <f>IF('Indicator Date hidden'!U30="x","x",$T$2-'Indicator Date hidden'!U30)</f>
        <v>0</v>
      </c>
      <c r="U29" s="171">
        <f>IF('Indicator Date hidden'!V30="x","x",$U$2-'Indicator Date hidden'!V30)</f>
        <v>0</v>
      </c>
      <c r="V29" s="171">
        <f>IF('Indicator Date hidden'!W30="x","x",$V$2-'Indicator Date hidden'!W30)</f>
        <v>0</v>
      </c>
      <c r="W29" s="171">
        <f>IF('Indicator Date hidden'!X30="x","x",$W$2-'Indicator Date hidden'!X30)</f>
        <v>5</v>
      </c>
      <c r="X29" s="171" t="str">
        <f>IF('Indicator Date hidden'!Y30="x","x",$X$2-'Indicator Date hidden'!Y30)</f>
        <v>x</v>
      </c>
      <c r="Y29" s="171">
        <f>IF('Indicator Date hidden'!Z30="x","x",$Y$2-'Indicator Date hidden'!Z30)</f>
        <v>0</v>
      </c>
      <c r="Z29" s="171">
        <f>IF('Indicator Date hidden'!AA30="x","x",$Z$2-'Indicator Date hidden'!AA30)</f>
        <v>0</v>
      </c>
      <c r="AA29" s="171">
        <f>IF('Indicator Date hidden'!AB30="x","x",$AA$2-'Indicator Date hidden'!AB30)</f>
        <v>0</v>
      </c>
      <c r="AB29" s="171">
        <f>IF('Indicator Date hidden'!AC30="x","x",$AB$2-'Indicator Date hidden'!AC30)</f>
        <v>0</v>
      </c>
      <c r="AC29" s="171">
        <f>IF('Indicator Date hidden'!AD30="x","x",$AC$2-'Indicator Date hidden'!AD30)</f>
        <v>0</v>
      </c>
      <c r="AD29" s="171">
        <f>IF('Indicator Date hidden'!AE30="x","x",$AD$2-'Indicator Date hidden'!AE30)</f>
        <v>0</v>
      </c>
      <c r="AE29" s="171">
        <f>IF('Indicator Date hidden'!AF30="x","x",$AE$2-'Indicator Date hidden'!AF30)</f>
        <v>0</v>
      </c>
      <c r="AF29" s="171">
        <f>IF('Indicator Date hidden'!AG30="x","x",$AF$2-'Indicator Date hidden'!AG30)</f>
        <v>8</v>
      </c>
      <c r="AG29" s="171">
        <f>IF('Indicator Date hidden'!AH30="x","x",$AG$2-'Indicator Date hidden'!AH30)</f>
        <v>0</v>
      </c>
      <c r="AH29" s="171">
        <f>IF('Indicator Date hidden'!AI30="x","x",$AH$2-'Indicator Date hidden'!AI30)</f>
        <v>0</v>
      </c>
      <c r="AI29" s="171">
        <f>IF('Indicator Date hidden'!AJ30="x","x",$AI$2-'Indicator Date hidden'!AJ30)</f>
        <v>0</v>
      </c>
      <c r="AJ29" s="171">
        <f>IF('Indicator Date hidden'!AK30="x","x",$AJ$2-'Indicator Date hidden'!AK30)</f>
        <v>0</v>
      </c>
      <c r="AK29" s="171">
        <f>IF('Indicator Date hidden'!AL30="x","x",$AK$2-'Indicator Date hidden'!AL30)</f>
        <v>0</v>
      </c>
      <c r="AL29" s="171">
        <f>IF('Indicator Date hidden'!AM30="x","x",$AL$2-'Indicator Date hidden'!AM30)</f>
        <v>0</v>
      </c>
      <c r="AM29" s="171">
        <f>IF('Indicator Date hidden'!AN30="x","x",$AM$2-'Indicator Date hidden'!AN30)</f>
        <v>0</v>
      </c>
      <c r="AN29" s="171">
        <f>IF('Indicator Date hidden'!AO30="x","x",$AN$2-'Indicator Date hidden'!AO30)</f>
        <v>0</v>
      </c>
      <c r="AO29" s="171">
        <f>IF('Indicator Date hidden'!AP30="x","x",$AO$2-'Indicator Date hidden'!AP30)</f>
        <v>0</v>
      </c>
      <c r="AP29" s="171">
        <f>IF('Indicator Date hidden'!AQ30="x","x",$AP$2-'Indicator Date hidden'!AQ30)</f>
        <v>0</v>
      </c>
      <c r="AQ29" s="171">
        <f>IF('Indicator Date hidden'!AR30="x","x",$AQ$2-'Indicator Date hidden'!AR30)</f>
        <v>0</v>
      </c>
      <c r="AR29" s="171">
        <f>IF('Indicator Date hidden'!AS30="x","x",$AR$2-'Indicator Date hidden'!AS30)</f>
        <v>0</v>
      </c>
      <c r="AS29" s="171">
        <f>IF('Indicator Date hidden'!AT30="x","x",$AS$2-'Indicator Date hidden'!AT30)</f>
        <v>0</v>
      </c>
      <c r="AT29" s="171">
        <f>IF('Indicator Date hidden'!AU30="x","x",$AT$2-'Indicator Date hidden'!AU30)</f>
        <v>0</v>
      </c>
      <c r="AU29" s="171">
        <f>IF('Indicator Date hidden'!AV30="x","x",$AU$2-'Indicator Date hidden'!AV30)</f>
        <v>0</v>
      </c>
      <c r="AV29" s="171">
        <f>IF('Indicator Date hidden'!AW30="x","x",$AV$2-'Indicator Date hidden'!AW30)</f>
        <v>0</v>
      </c>
      <c r="AW29" s="171">
        <f>IF('Indicator Date hidden'!AX30="x","x",$AW$2-'Indicator Date hidden'!AX30)</f>
        <v>0</v>
      </c>
      <c r="AX29" s="171">
        <f>IF('Indicator Date hidden'!AY30="x","x",$AX$2-'Indicator Date hidden'!AY30)</f>
        <v>0</v>
      </c>
      <c r="AY29" s="171">
        <f>IF('Indicator Date hidden'!AZ30="x","x",$AY$2-'Indicator Date hidden'!AZ30)</f>
        <v>0</v>
      </c>
      <c r="AZ29" s="171">
        <f>IF('Indicator Date hidden'!BA30="x","x",$AZ$2-'Indicator Date hidden'!BA30)</f>
        <v>0</v>
      </c>
      <c r="BA29" s="5">
        <f t="shared" si="0"/>
        <v>18</v>
      </c>
      <c r="BB29" s="172">
        <f t="shared" si="1"/>
        <v>0.36</v>
      </c>
      <c r="BC29" s="5">
        <f t="shared" si="2"/>
        <v>3</v>
      </c>
      <c r="BD29" s="172">
        <f t="shared" si="3"/>
        <v>1.4664242223858688</v>
      </c>
      <c r="BE29" s="175">
        <f t="shared" si="4"/>
        <v>0</v>
      </c>
    </row>
    <row r="30" spans="1:57" x14ac:dyDescent="0.25">
      <c r="A30" t="s">
        <v>58</v>
      </c>
      <c r="B30" s="171">
        <f>IF('Indicator Date hidden'!C31="x","x",$B$2-'Indicator Date hidden'!C31)</f>
        <v>0</v>
      </c>
      <c r="C30" s="171">
        <f>IF('Indicator Date hidden'!D31="x","x",$C$2-'Indicator Date hidden'!D31)</f>
        <v>0</v>
      </c>
      <c r="D30" s="171">
        <f>IF('Indicator Date hidden'!E31="x","x",$D$2-'Indicator Date hidden'!E31)</f>
        <v>0</v>
      </c>
      <c r="E30" s="171">
        <f>IF('Indicator Date hidden'!F31="x","x",$E$2-'Indicator Date hidden'!F31)</f>
        <v>0</v>
      </c>
      <c r="F30" s="171">
        <f>IF('Indicator Date hidden'!G31="x","x",$F$2-'Indicator Date hidden'!G31)</f>
        <v>0</v>
      </c>
      <c r="G30" s="171">
        <f>IF('Indicator Date hidden'!H31="x","x",$G$2-'Indicator Date hidden'!H31)</f>
        <v>0</v>
      </c>
      <c r="H30" s="171">
        <f>IF('Indicator Date hidden'!I31="x","x",$H$2-'Indicator Date hidden'!I31)</f>
        <v>0</v>
      </c>
      <c r="I30" s="171">
        <f>IF('Indicator Date hidden'!J31="x","x",$I$2-'Indicator Date hidden'!J31)</f>
        <v>0</v>
      </c>
      <c r="J30" s="171">
        <f>IF('Indicator Date hidden'!K31="x","x",$J$2-'Indicator Date hidden'!K31)</f>
        <v>0</v>
      </c>
      <c r="K30" s="171">
        <f>IF('Indicator Date hidden'!L31="x","x",$K$2-'Indicator Date hidden'!L31)</f>
        <v>0</v>
      </c>
      <c r="L30" s="171">
        <f>IF('Indicator Date hidden'!M31="x","x",$L$2-'Indicator Date hidden'!M31)</f>
        <v>0</v>
      </c>
      <c r="M30" s="171">
        <f>IF('Indicator Date hidden'!N31="x","x",$M$2-'Indicator Date hidden'!N31)</f>
        <v>0</v>
      </c>
      <c r="N30" s="171">
        <f>IF('Indicator Date hidden'!O31="x","x",$N$2-'Indicator Date hidden'!O31)</f>
        <v>0</v>
      </c>
      <c r="O30" s="171">
        <f>IF('Indicator Date hidden'!P31="x","x",$O$2-'Indicator Date hidden'!P31)</f>
        <v>0</v>
      </c>
      <c r="P30" s="171">
        <f>IF('Indicator Date hidden'!Q31="x","x",$P$2-'Indicator Date hidden'!Q31)</f>
        <v>0</v>
      </c>
      <c r="Q30" s="171" t="str">
        <f>IF('Indicator Date hidden'!R31="x","x",$Q$2-'Indicator Date hidden'!R31)</f>
        <v>x</v>
      </c>
      <c r="R30" s="171">
        <f>IF('Indicator Date hidden'!S31="x","x",$R$2-'Indicator Date hidden'!S31)</f>
        <v>0</v>
      </c>
      <c r="S30" s="171">
        <f>IF('Indicator Date hidden'!T31="x","x",$S$2-'Indicator Date hidden'!T31)</f>
        <v>0</v>
      </c>
      <c r="T30" s="171">
        <f>IF('Indicator Date hidden'!U31="x","x",$T$2-'Indicator Date hidden'!U31)</f>
        <v>0</v>
      </c>
      <c r="U30" s="171">
        <f>IF('Indicator Date hidden'!V31="x","x",$U$2-'Indicator Date hidden'!V31)</f>
        <v>0</v>
      </c>
      <c r="V30" s="171">
        <f>IF('Indicator Date hidden'!W31="x","x",$V$2-'Indicator Date hidden'!W31)</f>
        <v>0</v>
      </c>
      <c r="W30" s="171" t="str">
        <f>IF('Indicator Date hidden'!X31="x","x",$W$2-'Indicator Date hidden'!X31)</f>
        <v>x</v>
      </c>
      <c r="X30" s="171">
        <f>IF('Indicator Date hidden'!Y31="x","x",$X$2-'Indicator Date hidden'!Y31)</f>
        <v>4</v>
      </c>
      <c r="Y30" s="171">
        <f>IF('Indicator Date hidden'!Z31="x","x",$Y$2-'Indicator Date hidden'!Z31)</f>
        <v>0</v>
      </c>
      <c r="Z30" s="171">
        <f>IF('Indicator Date hidden'!AA31="x","x",$Z$2-'Indicator Date hidden'!AA31)</f>
        <v>0</v>
      </c>
      <c r="AA30" s="171">
        <f>IF('Indicator Date hidden'!AB31="x","x",$AA$2-'Indicator Date hidden'!AB31)</f>
        <v>0</v>
      </c>
      <c r="AB30" s="171">
        <f>IF('Indicator Date hidden'!AC31="x","x",$AB$2-'Indicator Date hidden'!AC31)</f>
        <v>0</v>
      </c>
      <c r="AC30" s="171">
        <f>IF('Indicator Date hidden'!AD31="x","x",$AC$2-'Indicator Date hidden'!AD31)</f>
        <v>0</v>
      </c>
      <c r="AD30" s="171">
        <f>IF('Indicator Date hidden'!AE31="x","x",$AD$2-'Indicator Date hidden'!AE31)</f>
        <v>0</v>
      </c>
      <c r="AE30" s="171" t="str">
        <f>IF('Indicator Date hidden'!AF31="x","x",$AE$2-'Indicator Date hidden'!AF31)</f>
        <v>x</v>
      </c>
      <c r="AF30" s="171">
        <f>IF('Indicator Date hidden'!AG31="x","x",$AF$2-'Indicator Date hidden'!AG31)</f>
        <v>7</v>
      </c>
      <c r="AG30" s="171">
        <f>IF('Indicator Date hidden'!AH31="x","x",$AG$2-'Indicator Date hidden'!AH31)</f>
        <v>0</v>
      </c>
      <c r="AH30" s="171">
        <f>IF('Indicator Date hidden'!AI31="x","x",$AH$2-'Indicator Date hidden'!AI31)</f>
        <v>0</v>
      </c>
      <c r="AI30" s="171">
        <f>IF('Indicator Date hidden'!AJ31="x","x",$AI$2-'Indicator Date hidden'!AJ31)</f>
        <v>0</v>
      </c>
      <c r="AJ30" s="171" t="str">
        <f>IF('Indicator Date hidden'!AK31="x","x",$AJ$2-'Indicator Date hidden'!AK31)</f>
        <v>x</v>
      </c>
      <c r="AK30" s="171" t="str">
        <f>IF('Indicator Date hidden'!AL31="x","x",$AK$2-'Indicator Date hidden'!AL31)</f>
        <v>x</v>
      </c>
      <c r="AL30" s="171">
        <f>IF('Indicator Date hidden'!AM31="x","x",$AL$2-'Indicator Date hidden'!AM31)</f>
        <v>0</v>
      </c>
      <c r="AM30" s="171">
        <f>IF('Indicator Date hidden'!AN31="x","x",$AM$2-'Indicator Date hidden'!AN31)</f>
        <v>0</v>
      </c>
      <c r="AN30" s="171">
        <f>IF('Indicator Date hidden'!AO31="x","x",$AN$2-'Indicator Date hidden'!AO31)</f>
        <v>0</v>
      </c>
      <c r="AO30" s="171">
        <f>IF('Indicator Date hidden'!AP31="x","x",$AO$2-'Indicator Date hidden'!AP31)</f>
        <v>0</v>
      </c>
      <c r="AP30" s="171">
        <f>IF('Indicator Date hidden'!AQ31="x","x",$AP$2-'Indicator Date hidden'!AQ31)</f>
        <v>0</v>
      </c>
      <c r="AQ30" s="171">
        <f>IF('Indicator Date hidden'!AR31="x","x",$AQ$2-'Indicator Date hidden'!AR31)</f>
        <v>0</v>
      </c>
      <c r="AR30" s="171">
        <f>IF('Indicator Date hidden'!AS31="x","x",$AR$2-'Indicator Date hidden'!AS31)</f>
        <v>0</v>
      </c>
      <c r="AS30" s="171">
        <f>IF('Indicator Date hidden'!AT31="x","x",$AS$2-'Indicator Date hidden'!AT31)</f>
        <v>0</v>
      </c>
      <c r="AT30" s="171">
        <f>IF('Indicator Date hidden'!AU31="x","x",$AT$2-'Indicator Date hidden'!AU31)</f>
        <v>0</v>
      </c>
      <c r="AU30" s="171">
        <f>IF('Indicator Date hidden'!AV31="x","x",$AU$2-'Indicator Date hidden'!AV31)</f>
        <v>0</v>
      </c>
      <c r="AV30" s="171">
        <f>IF('Indicator Date hidden'!AW31="x","x",$AV$2-'Indicator Date hidden'!AW31)</f>
        <v>0</v>
      </c>
      <c r="AW30" s="171">
        <f>IF('Indicator Date hidden'!AX31="x","x",$AW$2-'Indicator Date hidden'!AX31)</f>
        <v>0</v>
      </c>
      <c r="AX30" s="171">
        <f>IF('Indicator Date hidden'!AY31="x","x",$AX$2-'Indicator Date hidden'!AY31)</f>
        <v>0</v>
      </c>
      <c r="AY30" s="171">
        <f>IF('Indicator Date hidden'!AZ31="x","x",$AY$2-'Indicator Date hidden'!AZ31)</f>
        <v>0</v>
      </c>
      <c r="AZ30" s="171">
        <f>IF('Indicator Date hidden'!BA31="x","x",$AZ$2-'Indicator Date hidden'!BA31)</f>
        <v>0</v>
      </c>
      <c r="BA30" s="5">
        <f t="shared" si="0"/>
        <v>11</v>
      </c>
      <c r="BB30" s="172">
        <f t="shared" si="1"/>
        <v>0.2391304347826087</v>
      </c>
      <c r="BC30" s="5">
        <f t="shared" si="2"/>
        <v>2</v>
      </c>
      <c r="BD30" s="172">
        <f t="shared" si="3"/>
        <v>1.1644140644210503</v>
      </c>
      <c r="BE30" s="175">
        <f t="shared" si="4"/>
        <v>0</v>
      </c>
    </row>
    <row r="31" spans="1:57" x14ac:dyDescent="0.25">
      <c r="A31" t="s">
        <v>52</v>
      </c>
      <c r="B31" s="171">
        <f>IF('Indicator Date hidden'!C32="x","x",$B$2-'Indicator Date hidden'!C32)</f>
        <v>0</v>
      </c>
      <c r="C31" s="171">
        <f>IF('Indicator Date hidden'!D32="x","x",$C$2-'Indicator Date hidden'!D32)</f>
        <v>0</v>
      </c>
      <c r="D31" s="171">
        <f>IF('Indicator Date hidden'!E32="x","x",$D$2-'Indicator Date hidden'!E32)</f>
        <v>0</v>
      </c>
      <c r="E31" s="171">
        <f>IF('Indicator Date hidden'!F32="x","x",$E$2-'Indicator Date hidden'!F32)</f>
        <v>0</v>
      </c>
      <c r="F31" s="171">
        <f>IF('Indicator Date hidden'!G32="x","x",$F$2-'Indicator Date hidden'!G32)</f>
        <v>0</v>
      </c>
      <c r="G31" s="171">
        <f>IF('Indicator Date hidden'!H32="x","x",$G$2-'Indicator Date hidden'!H32)</f>
        <v>0</v>
      </c>
      <c r="H31" s="171">
        <f>IF('Indicator Date hidden'!I32="x","x",$H$2-'Indicator Date hidden'!I32)</f>
        <v>0</v>
      </c>
      <c r="I31" s="171">
        <f>IF('Indicator Date hidden'!J32="x","x",$I$2-'Indicator Date hidden'!J32)</f>
        <v>0</v>
      </c>
      <c r="J31" s="171">
        <f>IF('Indicator Date hidden'!K32="x","x",$J$2-'Indicator Date hidden'!K32)</f>
        <v>0</v>
      </c>
      <c r="K31" s="171">
        <f>IF('Indicator Date hidden'!L32="x","x",$K$2-'Indicator Date hidden'!L32)</f>
        <v>0</v>
      </c>
      <c r="L31" s="171">
        <f>IF('Indicator Date hidden'!M32="x","x",$L$2-'Indicator Date hidden'!M32)</f>
        <v>0</v>
      </c>
      <c r="M31" s="171">
        <f>IF('Indicator Date hidden'!N32="x","x",$M$2-'Indicator Date hidden'!N32)</f>
        <v>0</v>
      </c>
      <c r="N31" s="171">
        <f>IF('Indicator Date hidden'!O32="x","x",$N$2-'Indicator Date hidden'!O32)</f>
        <v>0</v>
      </c>
      <c r="O31" s="171">
        <f>IF('Indicator Date hidden'!P32="x","x",$O$2-'Indicator Date hidden'!P32)</f>
        <v>0</v>
      </c>
      <c r="P31" s="171">
        <f>IF('Indicator Date hidden'!Q32="x","x",$P$2-'Indicator Date hidden'!Q32)</f>
        <v>0</v>
      </c>
      <c r="Q31" s="171">
        <f>IF('Indicator Date hidden'!R32="x","x",$Q$2-'Indicator Date hidden'!R32)</f>
        <v>1</v>
      </c>
      <c r="R31" s="171">
        <f>IF('Indicator Date hidden'!S32="x","x",$R$2-'Indicator Date hidden'!S32)</f>
        <v>0</v>
      </c>
      <c r="S31" s="171">
        <f>IF('Indicator Date hidden'!T32="x","x",$S$2-'Indicator Date hidden'!T32)</f>
        <v>0</v>
      </c>
      <c r="T31" s="171">
        <f>IF('Indicator Date hidden'!U32="x","x",$T$2-'Indicator Date hidden'!U32)</f>
        <v>0</v>
      </c>
      <c r="U31" s="171">
        <f>IF('Indicator Date hidden'!V32="x","x",$U$2-'Indicator Date hidden'!V32)</f>
        <v>0</v>
      </c>
      <c r="V31" s="171">
        <f>IF('Indicator Date hidden'!W32="x","x",$V$2-'Indicator Date hidden'!W32)</f>
        <v>0</v>
      </c>
      <c r="W31" s="171">
        <f>IF('Indicator Date hidden'!X32="x","x",$W$2-'Indicator Date hidden'!X32)</f>
        <v>1</v>
      </c>
      <c r="X31" s="171">
        <f>IF('Indicator Date hidden'!Y32="x","x",$X$2-'Indicator Date hidden'!Y32)</f>
        <v>3</v>
      </c>
      <c r="Y31" s="171">
        <f>IF('Indicator Date hidden'!Z32="x","x",$Y$2-'Indicator Date hidden'!Z32)</f>
        <v>0</v>
      </c>
      <c r="Z31" s="171">
        <f>IF('Indicator Date hidden'!AA32="x","x",$Z$2-'Indicator Date hidden'!AA32)</f>
        <v>0</v>
      </c>
      <c r="AA31" s="171">
        <f>IF('Indicator Date hidden'!AB32="x","x",$AA$2-'Indicator Date hidden'!AB32)</f>
        <v>0</v>
      </c>
      <c r="AB31" s="171">
        <f>IF('Indicator Date hidden'!AC32="x","x",$AB$2-'Indicator Date hidden'!AC32)</f>
        <v>0</v>
      </c>
      <c r="AC31" s="171">
        <f>IF('Indicator Date hidden'!AD32="x","x",$AC$2-'Indicator Date hidden'!AD32)</f>
        <v>0</v>
      </c>
      <c r="AD31" s="171">
        <f>IF('Indicator Date hidden'!AE32="x","x",$AD$2-'Indicator Date hidden'!AE32)</f>
        <v>0</v>
      </c>
      <c r="AE31" s="171">
        <f>IF('Indicator Date hidden'!AF32="x","x",$AE$2-'Indicator Date hidden'!AF32)</f>
        <v>0</v>
      </c>
      <c r="AF31" s="171">
        <f>IF('Indicator Date hidden'!AG32="x","x",$AF$2-'Indicator Date hidden'!AG32)</f>
        <v>2</v>
      </c>
      <c r="AG31" s="171">
        <f>IF('Indicator Date hidden'!AH32="x","x",$AG$2-'Indicator Date hidden'!AH32)</f>
        <v>0</v>
      </c>
      <c r="AH31" s="171">
        <f>IF('Indicator Date hidden'!AI32="x","x",$AH$2-'Indicator Date hidden'!AI32)</f>
        <v>0</v>
      </c>
      <c r="AI31" s="171">
        <f>IF('Indicator Date hidden'!AJ32="x","x",$AI$2-'Indicator Date hidden'!AJ32)</f>
        <v>0</v>
      </c>
      <c r="AJ31" s="171" t="str">
        <f>IF('Indicator Date hidden'!AK32="x","x",$AJ$2-'Indicator Date hidden'!AK32)</f>
        <v>x</v>
      </c>
      <c r="AK31" s="171">
        <f>IF('Indicator Date hidden'!AL32="x","x",$AK$2-'Indicator Date hidden'!AL32)</f>
        <v>1</v>
      </c>
      <c r="AL31" s="171">
        <f>IF('Indicator Date hidden'!AM32="x","x",$AL$2-'Indicator Date hidden'!AM32)</f>
        <v>0</v>
      </c>
      <c r="AM31" s="171">
        <f>IF('Indicator Date hidden'!AN32="x","x",$AM$2-'Indicator Date hidden'!AN32)</f>
        <v>0</v>
      </c>
      <c r="AN31" s="171">
        <f>IF('Indicator Date hidden'!AO32="x","x",$AN$2-'Indicator Date hidden'!AO32)</f>
        <v>0</v>
      </c>
      <c r="AO31" s="171">
        <f>IF('Indicator Date hidden'!AP32="x","x",$AO$2-'Indicator Date hidden'!AP32)</f>
        <v>0</v>
      </c>
      <c r="AP31" s="171">
        <f>IF('Indicator Date hidden'!AQ32="x","x",$AP$2-'Indicator Date hidden'!AQ32)</f>
        <v>0</v>
      </c>
      <c r="AQ31" s="171">
        <f>IF('Indicator Date hidden'!AR32="x","x",$AQ$2-'Indicator Date hidden'!AR32)</f>
        <v>8</v>
      </c>
      <c r="AR31" s="171">
        <f>IF('Indicator Date hidden'!AS32="x","x",$AR$2-'Indicator Date hidden'!AS32)</f>
        <v>0</v>
      </c>
      <c r="AS31" s="171">
        <f>IF('Indicator Date hidden'!AT32="x","x",$AS$2-'Indicator Date hidden'!AT32)</f>
        <v>0</v>
      </c>
      <c r="AT31" s="171">
        <f>IF('Indicator Date hidden'!AU32="x","x",$AT$2-'Indicator Date hidden'!AU32)</f>
        <v>0</v>
      </c>
      <c r="AU31" s="171">
        <f>IF('Indicator Date hidden'!AV32="x","x",$AU$2-'Indicator Date hidden'!AV32)</f>
        <v>0</v>
      </c>
      <c r="AV31" s="171">
        <f>IF('Indicator Date hidden'!AW32="x","x",$AV$2-'Indicator Date hidden'!AW32)</f>
        <v>0</v>
      </c>
      <c r="AW31" s="171">
        <f>IF('Indicator Date hidden'!AX32="x","x",$AW$2-'Indicator Date hidden'!AX32)</f>
        <v>0</v>
      </c>
      <c r="AX31" s="171">
        <f>IF('Indicator Date hidden'!AY32="x","x",$AX$2-'Indicator Date hidden'!AY32)</f>
        <v>0</v>
      </c>
      <c r="AY31" s="171">
        <f>IF('Indicator Date hidden'!AZ32="x","x",$AY$2-'Indicator Date hidden'!AZ32)</f>
        <v>0</v>
      </c>
      <c r="AZ31" s="171">
        <f>IF('Indicator Date hidden'!BA32="x","x",$AZ$2-'Indicator Date hidden'!BA32)</f>
        <v>0</v>
      </c>
      <c r="BA31" s="5">
        <f t="shared" si="0"/>
        <v>16</v>
      </c>
      <c r="BB31" s="172">
        <f t="shared" si="1"/>
        <v>0.32</v>
      </c>
      <c r="BC31" s="5">
        <f t="shared" si="2"/>
        <v>6</v>
      </c>
      <c r="BD31" s="172">
        <f t="shared" si="3"/>
        <v>1.2237646832622684</v>
      </c>
      <c r="BE31" s="175">
        <f t="shared" si="4"/>
        <v>0</v>
      </c>
    </row>
    <row r="32" spans="1:57" x14ac:dyDescent="0.25">
      <c r="A32" t="s">
        <v>54</v>
      </c>
      <c r="B32" s="171">
        <f>IF('Indicator Date hidden'!C33="x","x",$B$2-'Indicator Date hidden'!C33)</f>
        <v>0</v>
      </c>
      <c r="C32" s="171">
        <f>IF('Indicator Date hidden'!D33="x","x",$C$2-'Indicator Date hidden'!D33)</f>
        <v>0</v>
      </c>
      <c r="D32" s="171">
        <f>IF('Indicator Date hidden'!E33="x","x",$D$2-'Indicator Date hidden'!E33)</f>
        <v>0</v>
      </c>
      <c r="E32" s="171">
        <f>IF('Indicator Date hidden'!F33="x","x",$E$2-'Indicator Date hidden'!F33)</f>
        <v>0</v>
      </c>
      <c r="F32" s="171">
        <f>IF('Indicator Date hidden'!G33="x","x",$F$2-'Indicator Date hidden'!G33)</f>
        <v>0</v>
      </c>
      <c r="G32" s="171">
        <f>IF('Indicator Date hidden'!H33="x","x",$G$2-'Indicator Date hidden'!H33)</f>
        <v>0</v>
      </c>
      <c r="H32" s="171">
        <f>IF('Indicator Date hidden'!I33="x","x",$H$2-'Indicator Date hidden'!I33)</f>
        <v>0</v>
      </c>
      <c r="I32" s="171">
        <f>IF('Indicator Date hidden'!J33="x","x",$I$2-'Indicator Date hidden'!J33)</f>
        <v>0</v>
      </c>
      <c r="J32" s="171">
        <f>IF('Indicator Date hidden'!K33="x","x",$J$2-'Indicator Date hidden'!K33)</f>
        <v>0</v>
      </c>
      <c r="K32" s="171">
        <f>IF('Indicator Date hidden'!L33="x","x",$K$2-'Indicator Date hidden'!L33)</f>
        <v>0</v>
      </c>
      <c r="L32" s="171">
        <f>IF('Indicator Date hidden'!M33="x","x",$L$2-'Indicator Date hidden'!M33)</f>
        <v>0</v>
      </c>
      <c r="M32" s="171">
        <f>IF('Indicator Date hidden'!N33="x","x",$M$2-'Indicator Date hidden'!N33)</f>
        <v>0</v>
      </c>
      <c r="N32" s="171">
        <f>IF('Indicator Date hidden'!O33="x","x",$N$2-'Indicator Date hidden'!O33)</f>
        <v>0</v>
      </c>
      <c r="O32" s="171">
        <f>IF('Indicator Date hidden'!P33="x","x",$O$2-'Indicator Date hidden'!P33)</f>
        <v>0</v>
      </c>
      <c r="P32" s="171">
        <f>IF('Indicator Date hidden'!Q33="x","x",$P$2-'Indicator Date hidden'!Q33)</f>
        <v>0</v>
      </c>
      <c r="Q32" s="171">
        <f>IF('Indicator Date hidden'!R33="x","x",$Q$2-'Indicator Date hidden'!R33)</f>
        <v>4</v>
      </c>
      <c r="R32" s="171">
        <f>IF('Indicator Date hidden'!S33="x","x",$R$2-'Indicator Date hidden'!S33)</f>
        <v>0</v>
      </c>
      <c r="S32" s="171">
        <f>IF('Indicator Date hidden'!T33="x","x",$S$2-'Indicator Date hidden'!T33)</f>
        <v>0</v>
      </c>
      <c r="T32" s="171">
        <f>IF('Indicator Date hidden'!U33="x","x",$T$2-'Indicator Date hidden'!U33)</f>
        <v>0</v>
      </c>
      <c r="U32" s="171">
        <f>IF('Indicator Date hidden'!V33="x","x",$U$2-'Indicator Date hidden'!V33)</f>
        <v>0</v>
      </c>
      <c r="V32" s="171">
        <f>IF('Indicator Date hidden'!W33="x","x",$V$2-'Indicator Date hidden'!W33)</f>
        <v>0</v>
      </c>
      <c r="W32" s="171">
        <f>IF('Indicator Date hidden'!X33="x","x",$W$2-'Indicator Date hidden'!X33)</f>
        <v>4</v>
      </c>
      <c r="X32" s="171">
        <f>IF('Indicator Date hidden'!Y33="x","x",$X$2-'Indicator Date hidden'!Y33)</f>
        <v>6</v>
      </c>
      <c r="Y32" s="171">
        <f>IF('Indicator Date hidden'!Z33="x","x",$Y$2-'Indicator Date hidden'!Z33)</f>
        <v>0</v>
      </c>
      <c r="Z32" s="171">
        <f>IF('Indicator Date hidden'!AA33="x","x",$Z$2-'Indicator Date hidden'!AA33)</f>
        <v>0</v>
      </c>
      <c r="AA32" s="171">
        <f>IF('Indicator Date hidden'!AB33="x","x",$AA$2-'Indicator Date hidden'!AB33)</f>
        <v>0</v>
      </c>
      <c r="AB32" s="171">
        <f>IF('Indicator Date hidden'!AC33="x","x",$AB$2-'Indicator Date hidden'!AC33)</f>
        <v>0</v>
      </c>
      <c r="AC32" s="171">
        <f>IF('Indicator Date hidden'!AD33="x","x",$AC$2-'Indicator Date hidden'!AD33)</f>
        <v>0</v>
      </c>
      <c r="AD32" s="171">
        <f>IF('Indicator Date hidden'!AE33="x","x",$AD$2-'Indicator Date hidden'!AE33)</f>
        <v>0</v>
      </c>
      <c r="AE32" s="171">
        <f>IF('Indicator Date hidden'!AF33="x","x",$AE$2-'Indicator Date hidden'!AF33)</f>
        <v>0</v>
      </c>
      <c r="AF32" s="171">
        <f>IF('Indicator Date hidden'!AG33="x","x",$AF$2-'Indicator Date hidden'!AG33)</f>
        <v>0</v>
      </c>
      <c r="AG32" s="171">
        <f>IF('Indicator Date hidden'!AH33="x","x",$AG$2-'Indicator Date hidden'!AH33)</f>
        <v>0</v>
      </c>
      <c r="AH32" s="171">
        <f>IF('Indicator Date hidden'!AI33="x","x",$AH$2-'Indicator Date hidden'!AI33)</f>
        <v>0</v>
      </c>
      <c r="AI32" s="171">
        <f>IF('Indicator Date hidden'!AJ33="x","x",$AI$2-'Indicator Date hidden'!AJ33)</f>
        <v>0</v>
      </c>
      <c r="AJ32" s="171">
        <f>IF('Indicator Date hidden'!AK33="x","x",$AJ$2-'Indicator Date hidden'!AK33)</f>
        <v>0</v>
      </c>
      <c r="AK32" s="171">
        <f>IF('Indicator Date hidden'!AL33="x","x",$AK$2-'Indicator Date hidden'!AL33)</f>
        <v>0</v>
      </c>
      <c r="AL32" s="171">
        <f>IF('Indicator Date hidden'!AM33="x","x",$AL$2-'Indicator Date hidden'!AM33)</f>
        <v>0</v>
      </c>
      <c r="AM32" s="171">
        <f>IF('Indicator Date hidden'!AN33="x","x",$AM$2-'Indicator Date hidden'!AN33)</f>
        <v>0</v>
      </c>
      <c r="AN32" s="171">
        <f>IF('Indicator Date hidden'!AO33="x","x",$AN$2-'Indicator Date hidden'!AO33)</f>
        <v>0</v>
      </c>
      <c r="AO32" s="171">
        <f>IF('Indicator Date hidden'!AP33="x","x",$AO$2-'Indicator Date hidden'!AP33)</f>
        <v>0</v>
      </c>
      <c r="AP32" s="171">
        <f>IF('Indicator Date hidden'!AQ33="x","x",$AP$2-'Indicator Date hidden'!AQ33)</f>
        <v>0</v>
      </c>
      <c r="AQ32" s="171">
        <f>IF('Indicator Date hidden'!AR33="x","x",$AQ$2-'Indicator Date hidden'!AR33)</f>
        <v>0</v>
      </c>
      <c r="AR32" s="171">
        <f>IF('Indicator Date hidden'!AS33="x","x",$AR$2-'Indicator Date hidden'!AS33)</f>
        <v>0</v>
      </c>
      <c r="AS32" s="171">
        <f>IF('Indicator Date hidden'!AT33="x","x",$AS$2-'Indicator Date hidden'!AT33)</f>
        <v>0</v>
      </c>
      <c r="AT32" s="171">
        <f>IF('Indicator Date hidden'!AU33="x","x",$AT$2-'Indicator Date hidden'!AU33)</f>
        <v>0</v>
      </c>
      <c r="AU32" s="171">
        <f>IF('Indicator Date hidden'!AV33="x","x",$AU$2-'Indicator Date hidden'!AV33)</f>
        <v>0</v>
      </c>
      <c r="AV32" s="171">
        <f>IF('Indicator Date hidden'!AW33="x","x",$AV$2-'Indicator Date hidden'!AW33)</f>
        <v>0</v>
      </c>
      <c r="AW32" s="171">
        <f>IF('Indicator Date hidden'!AX33="x","x",$AW$2-'Indicator Date hidden'!AX33)</f>
        <v>0</v>
      </c>
      <c r="AX32" s="171">
        <f>IF('Indicator Date hidden'!AY33="x","x",$AX$2-'Indicator Date hidden'!AY33)</f>
        <v>0</v>
      </c>
      <c r="AY32" s="171">
        <f>IF('Indicator Date hidden'!AZ33="x","x",$AY$2-'Indicator Date hidden'!AZ33)</f>
        <v>0</v>
      </c>
      <c r="AZ32" s="171">
        <f>IF('Indicator Date hidden'!BA33="x","x",$AZ$2-'Indicator Date hidden'!BA33)</f>
        <v>0</v>
      </c>
      <c r="BA32" s="5">
        <f t="shared" si="0"/>
        <v>14</v>
      </c>
      <c r="BB32" s="172">
        <f t="shared" si="1"/>
        <v>0.27450980392156865</v>
      </c>
      <c r="BC32" s="5">
        <f t="shared" si="2"/>
        <v>3</v>
      </c>
      <c r="BD32" s="172">
        <f t="shared" si="3"/>
        <v>1.1215960506725562</v>
      </c>
      <c r="BE32" s="175">
        <f t="shared" si="4"/>
        <v>0</v>
      </c>
    </row>
    <row r="33" spans="1:57" x14ac:dyDescent="0.25">
      <c r="A33" t="s">
        <v>56</v>
      </c>
      <c r="B33" s="171">
        <f>IF('Indicator Date hidden'!C34="x","x",$B$2-'Indicator Date hidden'!C34)</f>
        <v>0</v>
      </c>
      <c r="C33" s="171">
        <f>IF('Indicator Date hidden'!D34="x","x",$C$2-'Indicator Date hidden'!D34)</f>
        <v>0</v>
      </c>
      <c r="D33" s="171">
        <f>IF('Indicator Date hidden'!E34="x","x",$D$2-'Indicator Date hidden'!E34)</f>
        <v>0</v>
      </c>
      <c r="E33" s="171">
        <f>IF('Indicator Date hidden'!F34="x","x",$E$2-'Indicator Date hidden'!F34)</f>
        <v>0</v>
      </c>
      <c r="F33" s="171">
        <f>IF('Indicator Date hidden'!G34="x","x",$F$2-'Indicator Date hidden'!G34)</f>
        <v>0</v>
      </c>
      <c r="G33" s="171">
        <f>IF('Indicator Date hidden'!H34="x","x",$G$2-'Indicator Date hidden'!H34)</f>
        <v>0</v>
      </c>
      <c r="H33" s="171">
        <f>IF('Indicator Date hidden'!I34="x","x",$H$2-'Indicator Date hidden'!I34)</f>
        <v>0</v>
      </c>
      <c r="I33" s="171">
        <f>IF('Indicator Date hidden'!J34="x","x",$I$2-'Indicator Date hidden'!J34)</f>
        <v>0</v>
      </c>
      <c r="J33" s="171">
        <f>IF('Indicator Date hidden'!K34="x","x",$J$2-'Indicator Date hidden'!K34)</f>
        <v>0</v>
      </c>
      <c r="K33" s="171">
        <f>IF('Indicator Date hidden'!L34="x","x",$K$2-'Indicator Date hidden'!L34)</f>
        <v>0</v>
      </c>
      <c r="L33" s="171">
        <f>IF('Indicator Date hidden'!M34="x","x",$L$2-'Indicator Date hidden'!M34)</f>
        <v>0</v>
      </c>
      <c r="M33" s="171">
        <f>IF('Indicator Date hidden'!N34="x","x",$M$2-'Indicator Date hidden'!N34)</f>
        <v>0</v>
      </c>
      <c r="N33" s="171">
        <f>IF('Indicator Date hidden'!O34="x","x",$N$2-'Indicator Date hidden'!O34)</f>
        <v>0</v>
      </c>
      <c r="O33" s="171">
        <f>IF('Indicator Date hidden'!P34="x","x",$O$2-'Indicator Date hidden'!P34)</f>
        <v>0</v>
      </c>
      <c r="P33" s="171">
        <f>IF('Indicator Date hidden'!Q34="x","x",$P$2-'Indicator Date hidden'!Q34)</f>
        <v>0</v>
      </c>
      <c r="Q33" s="171" t="str">
        <f>IF('Indicator Date hidden'!R34="x","x",$Q$2-'Indicator Date hidden'!R34)</f>
        <v>x</v>
      </c>
      <c r="R33" s="171">
        <f>IF('Indicator Date hidden'!S34="x","x",$R$2-'Indicator Date hidden'!S34)</f>
        <v>0</v>
      </c>
      <c r="S33" s="171">
        <f>IF('Indicator Date hidden'!T34="x","x",$S$2-'Indicator Date hidden'!T34)</f>
        <v>0</v>
      </c>
      <c r="T33" s="171">
        <f>IF('Indicator Date hidden'!U34="x","x",$T$2-'Indicator Date hidden'!U34)</f>
        <v>0</v>
      </c>
      <c r="U33" s="171" t="str">
        <f>IF('Indicator Date hidden'!V34="x","x",$U$2-'Indicator Date hidden'!V34)</f>
        <v>x</v>
      </c>
      <c r="V33" s="171">
        <f>IF('Indicator Date hidden'!W34="x","x",$V$2-'Indicator Date hidden'!W34)</f>
        <v>0</v>
      </c>
      <c r="W33" s="171" t="str">
        <f>IF('Indicator Date hidden'!X34="x","x",$W$2-'Indicator Date hidden'!X34)</f>
        <v>x</v>
      </c>
      <c r="X33" s="171">
        <f>IF('Indicator Date hidden'!Y34="x","x",$X$2-'Indicator Date hidden'!Y34)</f>
        <v>5</v>
      </c>
      <c r="Y33" s="171">
        <f>IF('Indicator Date hidden'!Z34="x","x",$Y$2-'Indicator Date hidden'!Z34)</f>
        <v>0</v>
      </c>
      <c r="Z33" s="171">
        <f>IF('Indicator Date hidden'!AA34="x","x",$Z$2-'Indicator Date hidden'!AA34)</f>
        <v>0</v>
      </c>
      <c r="AA33" s="171" t="str">
        <f>IF('Indicator Date hidden'!AB34="x","x",$AA$2-'Indicator Date hidden'!AB34)</f>
        <v>x</v>
      </c>
      <c r="AB33" s="171">
        <f>IF('Indicator Date hidden'!AC34="x","x",$AB$2-'Indicator Date hidden'!AC34)</f>
        <v>0</v>
      </c>
      <c r="AC33" s="171">
        <f>IF('Indicator Date hidden'!AD34="x","x",$AC$2-'Indicator Date hidden'!AD34)</f>
        <v>0</v>
      </c>
      <c r="AD33" s="171" t="str">
        <f>IF('Indicator Date hidden'!AE34="x","x",$AD$2-'Indicator Date hidden'!AE34)</f>
        <v>x</v>
      </c>
      <c r="AE33" s="171">
        <f>IF('Indicator Date hidden'!AF34="x","x",$AE$2-'Indicator Date hidden'!AF34)</f>
        <v>0</v>
      </c>
      <c r="AF33" s="171">
        <f>IF('Indicator Date hidden'!AG34="x","x",$AF$2-'Indicator Date hidden'!AG34)</f>
        <v>4</v>
      </c>
      <c r="AG33" s="171">
        <f>IF('Indicator Date hidden'!AH34="x","x",$AG$2-'Indicator Date hidden'!AH34)</f>
        <v>0</v>
      </c>
      <c r="AH33" s="171">
        <f>IF('Indicator Date hidden'!AI34="x","x",$AH$2-'Indicator Date hidden'!AI34)</f>
        <v>0</v>
      </c>
      <c r="AI33" s="171">
        <f>IF('Indicator Date hidden'!AJ34="x","x",$AI$2-'Indicator Date hidden'!AJ34)</f>
        <v>0</v>
      </c>
      <c r="AJ33" s="171" t="str">
        <f>IF('Indicator Date hidden'!AK34="x","x",$AJ$2-'Indicator Date hidden'!AK34)</f>
        <v>x</v>
      </c>
      <c r="AK33" s="171">
        <f>IF('Indicator Date hidden'!AL34="x","x",$AK$2-'Indicator Date hidden'!AL34)</f>
        <v>1</v>
      </c>
      <c r="AL33" s="171">
        <f>IF('Indicator Date hidden'!AM34="x","x",$AL$2-'Indicator Date hidden'!AM34)</f>
        <v>0</v>
      </c>
      <c r="AM33" s="171">
        <f>IF('Indicator Date hidden'!AN34="x","x",$AM$2-'Indicator Date hidden'!AN34)</f>
        <v>0</v>
      </c>
      <c r="AN33" s="171">
        <f>IF('Indicator Date hidden'!AO34="x","x",$AN$2-'Indicator Date hidden'!AO34)</f>
        <v>0</v>
      </c>
      <c r="AO33" s="171">
        <f>IF('Indicator Date hidden'!AP34="x","x",$AO$2-'Indicator Date hidden'!AP34)</f>
        <v>0</v>
      </c>
      <c r="AP33" s="171">
        <f>IF('Indicator Date hidden'!AQ34="x","x",$AP$2-'Indicator Date hidden'!AQ34)</f>
        <v>0</v>
      </c>
      <c r="AQ33" s="171">
        <f>IF('Indicator Date hidden'!AR34="x","x",$AQ$2-'Indicator Date hidden'!AR34)</f>
        <v>4</v>
      </c>
      <c r="AR33" s="171">
        <f>IF('Indicator Date hidden'!AS34="x","x",$AR$2-'Indicator Date hidden'!AS34)</f>
        <v>0</v>
      </c>
      <c r="AS33" s="171">
        <f>IF('Indicator Date hidden'!AT34="x","x",$AS$2-'Indicator Date hidden'!AT34)</f>
        <v>0</v>
      </c>
      <c r="AT33" s="171">
        <f>IF('Indicator Date hidden'!AU34="x","x",$AT$2-'Indicator Date hidden'!AU34)</f>
        <v>0</v>
      </c>
      <c r="AU33" s="171" t="str">
        <f>IF('Indicator Date hidden'!AV34="x","x",$AU$2-'Indicator Date hidden'!AV34)</f>
        <v>x</v>
      </c>
      <c r="AV33" s="171">
        <f>IF('Indicator Date hidden'!AW34="x","x",$AV$2-'Indicator Date hidden'!AW34)</f>
        <v>0</v>
      </c>
      <c r="AW33" s="171">
        <f>IF('Indicator Date hidden'!AX34="x","x",$AW$2-'Indicator Date hidden'!AX34)</f>
        <v>0</v>
      </c>
      <c r="AX33" s="171">
        <f>IF('Indicator Date hidden'!AY34="x","x",$AX$2-'Indicator Date hidden'!AY34)</f>
        <v>0</v>
      </c>
      <c r="AY33" s="171">
        <f>IF('Indicator Date hidden'!AZ34="x","x",$AY$2-'Indicator Date hidden'!AZ34)</f>
        <v>0</v>
      </c>
      <c r="AZ33" s="171">
        <f>IF('Indicator Date hidden'!BA34="x","x",$AZ$2-'Indicator Date hidden'!BA34)</f>
        <v>0</v>
      </c>
      <c r="BA33" s="5">
        <f t="shared" si="0"/>
        <v>14</v>
      </c>
      <c r="BB33" s="172">
        <f t="shared" si="1"/>
        <v>0.31818181818181818</v>
      </c>
      <c r="BC33" s="5">
        <f t="shared" si="2"/>
        <v>4</v>
      </c>
      <c r="BD33" s="172">
        <f t="shared" si="3"/>
        <v>1.1031510090465089</v>
      </c>
      <c r="BE33" s="175">
        <f t="shared" si="4"/>
        <v>0</v>
      </c>
    </row>
    <row r="34" spans="1:57" x14ac:dyDescent="0.25">
      <c r="A34" t="s">
        <v>59</v>
      </c>
      <c r="B34" s="171">
        <f>IF('Indicator Date hidden'!C35="x","x",$B$2-'Indicator Date hidden'!C35)</f>
        <v>0</v>
      </c>
      <c r="C34" s="171">
        <f>IF('Indicator Date hidden'!D35="x","x",$C$2-'Indicator Date hidden'!D35)</f>
        <v>0</v>
      </c>
      <c r="D34" s="171">
        <f>IF('Indicator Date hidden'!E35="x","x",$D$2-'Indicator Date hidden'!E35)</f>
        <v>0</v>
      </c>
      <c r="E34" s="171">
        <f>IF('Indicator Date hidden'!F35="x","x",$E$2-'Indicator Date hidden'!F35)</f>
        <v>0</v>
      </c>
      <c r="F34" s="171">
        <f>IF('Indicator Date hidden'!G35="x","x",$F$2-'Indicator Date hidden'!G35)</f>
        <v>0</v>
      </c>
      <c r="G34" s="171">
        <f>IF('Indicator Date hidden'!H35="x","x",$G$2-'Indicator Date hidden'!H35)</f>
        <v>0</v>
      </c>
      <c r="H34" s="171">
        <f>IF('Indicator Date hidden'!I35="x","x",$H$2-'Indicator Date hidden'!I35)</f>
        <v>0</v>
      </c>
      <c r="I34" s="171">
        <f>IF('Indicator Date hidden'!J35="x","x",$I$2-'Indicator Date hidden'!J35)</f>
        <v>0</v>
      </c>
      <c r="J34" s="171">
        <f>IF('Indicator Date hidden'!K35="x","x",$J$2-'Indicator Date hidden'!K35)</f>
        <v>0</v>
      </c>
      <c r="K34" s="171">
        <f>IF('Indicator Date hidden'!L35="x","x",$K$2-'Indicator Date hidden'!L35)</f>
        <v>0</v>
      </c>
      <c r="L34" s="171">
        <f>IF('Indicator Date hidden'!M35="x","x",$L$2-'Indicator Date hidden'!M35)</f>
        <v>0</v>
      </c>
      <c r="M34" s="171">
        <f>IF('Indicator Date hidden'!N35="x","x",$M$2-'Indicator Date hidden'!N35)</f>
        <v>0</v>
      </c>
      <c r="N34" s="171">
        <f>IF('Indicator Date hidden'!O35="x","x",$N$2-'Indicator Date hidden'!O35)</f>
        <v>0</v>
      </c>
      <c r="O34" s="171">
        <f>IF('Indicator Date hidden'!P35="x","x",$O$2-'Indicator Date hidden'!P35)</f>
        <v>0</v>
      </c>
      <c r="P34" s="171">
        <f>IF('Indicator Date hidden'!Q35="x","x",$P$2-'Indicator Date hidden'!Q35)</f>
        <v>0</v>
      </c>
      <c r="Q34" s="171">
        <f>IF('Indicator Date hidden'!R35="x","x",$Q$2-'Indicator Date hidden'!R35)</f>
        <v>5</v>
      </c>
      <c r="R34" s="171">
        <f>IF('Indicator Date hidden'!S35="x","x",$R$2-'Indicator Date hidden'!S35)</f>
        <v>0</v>
      </c>
      <c r="S34" s="171">
        <f>IF('Indicator Date hidden'!T35="x","x",$S$2-'Indicator Date hidden'!T35)</f>
        <v>0</v>
      </c>
      <c r="T34" s="171">
        <f>IF('Indicator Date hidden'!U35="x","x",$T$2-'Indicator Date hidden'!U35)</f>
        <v>0</v>
      </c>
      <c r="U34" s="171">
        <f>IF('Indicator Date hidden'!V35="x","x",$U$2-'Indicator Date hidden'!V35)</f>
        <v>0</v>
      </c>
      <c r="V34" s="171">
        <f>IF('Indicator Date hidden'!W35="x","x",$V$2-'Indicator Date hidden'!W35)</f>
        <v>0</v>
      </c>
      <c r="W34" s="171">
        <f>IF('Indicator Date hidden'!X35="x","x",$W$2-'Indicator Date hidden'!X35)</f>
        <v>5</v>
      </c>
      <c r="X34" s="171">
        <f>IF('Indicator Date hidden'!Y35="x","x",$X$2-'Indicator Date hidden'!Y35)</f>
        <v>6</v>
      </c>
      <c r="Y34" s="171">
        <f>IF('Indicator Date hidden'!Z35="x","x",$Y$2-'Indicator Date hidden'!Z35)</f>
        <v>0</v>
      </c>
      <c r="Z34" s="171">
        <f>IF('Indicator Date hidden'!AA35="x","x",$Z$2-'Indicator Date hidden'!AA35)</f>
        <v>0</v>
      </c>
      <c r="AA34" s="171">
        <f>IF('Indicator Date hidden'!AB35="x","x",$AA$2-'Indicator Date hidden'!AB35)</f>
        <v>0</v>
      </c>
      <c r="AB34" s="171">
        <f>IF('Indicator Date hidden'!AC35="x","x",$AB$2-'Indicator Date hidden'!AC35)</f>
        <v>0</v>
      </c>
      <c r="AC34" s="171">
        <f>IF('Indicator Date hidden'!AD35="x","x",$AC$2-'Indicator Date hidden'!AD35)</f>
        <v>0</v>
      </c>
      <c r="AD34" s="171">
        <f>IF('Indicator Date hidden'!AE35="x","x",$AD$2-'Indicator Date hidden'!AE35)</f>
        <v>0</v>
      </c>
      <c r="AE34" s="171">
        <f>IF('Indicator Date hidden'!AF35="x","x",$AE$2-'Indicator Date hidden'!AF35)</f>
        <v>0</v>
      </c>
      <c r="AF34" s="171">
        <f>IF('Indicator Date hidden'!AG35="x","x",$AF$2-'Indicator Date hidden'!AG35)</f>
        <v>6</v>
      </c>
      <c r="AG34" s="171">
        <f>IF('Indicator Date hidden'!AH35="x","x",$AG$2-'Indicator Date hidden'!AH35)</f>
        <v>0</v>
      </c>
      <c r="AH34" s="171">
        <f>IF('Indicator Date hidden'!AI35="x","x",$AH$2-'Indicator Date hidden'!AI35)</f>
        <v>0</v>
      </c>
      <c r="AI34" s="171">
        <f>IF('Indicator Date hidden'!AJ35="x","x",$AI$2-'Indicator Date hidden'!AJ35)</f>
        <v>0</v>
      </c>
      <c r="AJ34" s="171">
        <f>IF('Indicator Date hidden'!AK35="x","x",$AJ$2-'Indicator Date hidden'!AK35)</f>
        <v>0</v>
      </c>
      <c r="AK34" s="171">
        <f>IF('Indicator Date hidden'!AL35="x","x",$AK$2-'Indicator Date hidden'!AL35)</f>
        <v>0</v>
      </c>
      <c r="AL34" s="171">
        <f>IF('Indicator Date hidden'!AM35="x","x",$AL$2-'Indicator Date hidden'!AM35)</f>
        <v>0</v>
      </c>
      <c r="AM34" s="171">
        <f>IF('Indicator Date hidden'!AN35="x","x",$AM$2-'Indicator Date hidden'!AN35)</f>
        <v>0</v>
      </c>
      <c r="AN34" s="171">
        <f>IF('Indicator Date hidden'!AO35="x","x",$AN$2-'Indicator Date hidden'!AO35)</f>
        <v>0</v>
      </c>
      <c r="AO34" s="171" t="str">
        <f>IF('Indicator Date hidden'!AP35="x","x",$AO$2-'Indicator Date hidden'!AP35)</f>
        <v>x</v>
      </c>
      <c r="AP34" s="171" t="str">
        <f>IF('Indicator Date hidden'!AQ35="x","x",$AP$2-'Indicator Date hidden'!AQ35)</f>
        <v>x</v>
      </c>
      <c r="AQ34" s="171" t="str">
        <f>IF('Indicator Date hidden'!AR35="x","x",$AQ$2-'Indicator Date hidden'!AR35)</f>
        <v>x</v>
      </c>
      <c r="AR34" s="171">
        <f>IF('Indicator Date hidden'!AS35="x","x",$AR$2-'Indicator Date hidden'!AS35)</f>
        <v>0</v>
      </c>
      <c r="AS34" s="171">
        <f>IF('Indicator Date hidden'!AT35="x","x",$AS$2-'Indicator Date hidden'!AT35)</f>
        <v>0</v>
      </c>
      <c r="AT34" s="171">
        <f>IF('Indicator Date hidden'!AU35="x","x",$AT$2-'Indicator Date hidden'!AU35)</f>
        <v>0</v>
      </c>
      <c r="AU34" s="171">
        <f>IF('Indicator Date hidden'!AV35="x","x",$AU$2-'Indicator Date hidden'!AV35)</f>
        <v>0</v>
      </c>
      <c r="AV34" s="171">
        <f>IF('Indicator Date hidden'!AW35="x","x",$AV$2-'Indicator Date hidden'!AW35)</f>
        <v>0</v>
      </c>
      <c r="AW34" s="171">
        <f>IF('Indicator Date hidden'!AX35="x","x",$AW$2-'Indicator Date hidden'!AX35)</f>
        <v>0</v>
      </c>
      <c r="AX34" s="171">
        <f>IF('Indicator Date hidden'!AY35="x","x",$AX$2-'Indicator Date hidden'!AY35)</f>
        <v>0</v>
      </c>
      <c r="AY34" s="171">
        <f>IF('Indicator Date hidden'!AZ35="x","x",$AY$2-'Indicator Date hidden'!AZ35)</f>
        <v>0</v>
      </c>
      <c r="AZ34" s="171">
        <f>IF('Indicator Date hidden'!BA35="x","x",$AZ$2-'Indicator Date hidden'!BA35)</f>
        <v>0</v>
      </c>
      <c r="BA34" s="5">
        <f t="shared" si="0"/>
        <v>22</v>
      </c>
      <c r="BB34" s="172">
        <f t="shared" si="1"/>
        <v>0.45833333333333331</v>
      </c>
      <c r="BC34" s="5">
        <f t="shared" si="2"/>
        <v>4</v>
      </c>
      <c r="BD34" s="172">
        <f t="shared" si="3"/>
        <v>1.5269568501507245</v>
      </c>
      <c r="BE34" s="175">
        <f t="shared" si="4"/>
        <v>0</v>
      </c>
    </row>
    <row r="35" spans="1:57" x14ac:dyDescent="0.25">
      <c r="A35" t="s">
        <v>61</v>
      </c>
      <c r="B35" s="171">
        <f>IF('Indicator Date hidden'!C36="x","x",$B$2-'Indicator Date hidden'!C36)</f>
        <v>0</v>
      </c>
      <c r="C35" s="171">
        <f>IF('Indicator Date hidden'!D36="x","x",$C$2-'Indicator Date hidden'!D36)</f>
        <v>0</v>
      </c>
      <c r="D35" s="171">
        <f>IF('Indicator Date hidden'!E36="x","x",$D$2-'Indicator Date hidden'!E36)</f>
        <v>0</v>
      </c>
      <c r="E35" s="171">
        <f>IF('Indicator Date hidden'!F36="x","x",$E$2-'Indicator Date hidden'!F36)</f>
        <v>0</v>
      </c>
      <c r="F35" s="171">
        <f>IF('Indicator Date hidden'!G36="x","x",$F$2-'Indicator Date hidden'!G36)</f>
        <v>0</v>
      </c>
      <c r="G35" s="171">
        <f>IF('Indicator Date hidden'!H36="x","x",$G$2-'Indicator Date hidden'!H36)</f>
        <v>0</v>
      </c>
      <c r="H35" s="171">
        <f>IF('Indicator Date hidden'!I36="x","x",$H$2-'Indicator Date hidden'!I36)</f>
        <v>0</v>
      </c>
      <c r="I35" s="171">
        <f>IF('Indicator Date hidden'!J36="x","x",$I$2-'Indicator Date hidden'!J36)</f>
        <v>0</v>
      </c>
      <c r="J35" s="171">
        <f>IF('Indicator Date hidden'!K36="x","x",$J$2-'Indicator Date hidden'!K36)</f>
        <v>0</v>
      </c>
      <c r="K35" s="171">
        <f>IF('Indicator Date hidden'!L36="x","x",$K$2-'Indicator Date hidden'!L36)</f>
        <v>0</v>
      </c>
      <c r="L35" s="171">
        <f>IF('Indicator Date hidden'!M36="x","x",$L$2-'Indicator Date hidden'!M36)</f>
        <v>0</v>
      </c>
      <c r="M35" s="171">
        <f>IF('Indicator Date hidden'!N36="x","x",$M$2-'Indicator Date hidden'!N36)</f>
        <v>0</v>
      </c>
      <c r="N35" s="171">
        <f>IF('Indicator Date hidden'!O36="x","x",$N$2-'Indicator Date hidden'!O36)</f>
        <v>0</v>
      </c>
      <c r="O35" s="171">
        <f>IF('Indicator Date hidden'!P36="x","x",$O$2-'Indicator Date hidden'!P36)</f>
        <v>0</v>
      </c>
      <c r="P35" s="171">
        <f>IF('Indicator Date hidden'!Q36="x","x",$P$2-'Indicator Date hidden'!Q36)</f>
        <v>0</v>
      </c>
      <c r="Q35" s="171">
        <f>IF('Indicator Date hidden'!R36="x","x",$Q$2-'Indicator Date hidden'!R36)</f>
        <v>5</v>
      </c>
      <c r="R35" s="171">
        <f>IF('Indicator Date hidden'!S36="x","x",$R$2-'Indicator Date hidden'!S36)</f>
        <v>0</v>
      </c>
      <c r="S35" s="171">
        <f>IF('Indicator Date hidden'!T36="x","x",$S$2-'Indicator Date hidden'!T36)</f>
        <v>0</v>
      </c>
      <c r="T35" s="171">
        <f>IF('Indicator Date hidden'!U36="x","x",$T$2-'Indicator Date hidden'!U36)</f>
        <v>0</v>
      </c>
      <c r="U35" s="171">
        <f>IF('Indicator Date hidden'!V36="x","x",$U$2-'Indicator Date hidden'!V36)</f>
        <v>0</v>
      </c>
      <c r="V35" s="171">
        <f>IF('Indicator Date hidden'!W36="x","x",$V$2-'Indicator Date hidden'!W36)</f>
        <v>0</v>
      </c>
      <c r="W35" s="171">
        <f>IF('Indicator Date hidden'!X36="x","x",$W$2-'Indicator Date hidden'!X36)</f>
        <v>0</v>
      </c>
      <c r="X35" s="171" t="str">
        <f>IF('Indicator Date hidden'!Y36="x","x",$X$2-'Indicator Date hidden'!Y36)</f>
        <v>x</v>
      </c>
      <c r="Y35" s="171">
        <f>IF('Indicator Date hidden'!Z36="x","x",$Y$2-'Indicator Date hidden'!Z36)</f>
        <v>0</v>
      </c>
      <c r="Z35" s="171">
        <f>IF('Indicator Date hidden'!AA36="x","x",$Z$2-'Indicator Date hidden'!AA36)</f>
        <v>0</v>
      </c>
      <c r="AA35" s="171">
        <f>IF('Indicator Date hidden'!AB36="x","x",$AA$2-'Indicator Date hidden'!AB36)</f>
        <v>0</v>
      </c>
      <c r="AB35" s="171">
        <f>IF('Indicator Date hidden'!AC36="x","x",$AB$2-'Indicator Date hidden'!AC36)</f>
        <v>0</v>
      </c>
      <c r="AC35" s="171">
        <f>IF('Indicator Date hidden'!AD36="x","x",$AC$2-'Indicator Date hidden'!AD36)</f>
        <v>0</v>
      </c>
      <c r="AD35" s="171">
        <f>IF('Indicator Date hidden'!AE36="x","x",$AD$2-'Indicator Date hidden'!AE36)</f>
        <v>0</v>
      </c>
      <c r="AE35" s="171">
        <f>IF('Indicator Date hidden'!AF36="x","x",$AE$2-'Indicator Date hidden'!AF36)</f>
        <v>0</v>
      </c>
      <c r="AF35" s="171">
        <f>IF('Indicator Date hidden'!AG36="x","x",$AF$2-'Indicator Date hidden'!AG36)</f>
        <v>3</v>
      </c>
      <c r="AG35" s="171">
        <f>IF('Indicator Date hidden'!AH36="x","x",$AG$2-'Indicator Date hidden'!AH36)</f>
        <v>0</v>
      </c>
      <c r="AH35" s="171">
        <f>IF('Indicator Date hidden'!AI36="x","x",$AH$2-'Indicator Date hidden'!AI36)</f>
        <v>0</v>
      </c>
      <c r="AI35" s="171">
        <f>IF('Indicator Date hidden'!AJ36="x","x",$AI$2-'Indicator Date hidden'!AJ36)</f>
        <v>0</v>
      </c>
      <c r="AJ35" s="171">
        <f>IF('Indicator Date hidden'!AK36="x","x",$AJ$2-'Indicator Date hidden'!AK36)</f>
        <v>0</v>
      </c>
      <c r="AK35" s="171">
        <f>IF('Indicator Date hidden'!AL36="x","x",$AK$2-'Indicator Date hidden'!AL36)</f>
        <v>0</v>
      </c>
      <c r="AL35" s="171">
        <f>IF('Indicator Date hidden'!AM36="x","x",$AL$2-'Indicator Date hidden'!AM36)</f>
        <v>0</v>
      </c>
      <c r="AM35" s="171">
        <f>IF('Indicator Date hidden'!AN36="x","x",$AM$2-'Indicator Date hidden'!AN36)</f>
        <v>0</v>
      </c>
      <c r="AN35" s="171">
        <f>IF('Indicator Date hidden'!AO36="x","x",$AN$2-'Indicator Date hidden'!AO36)</f>
        <v>0</v>
      </c>
      <c r="AO35" s="171" t="str">
        <f>IF('Indicator Date hidden'!AP36="x","x",$AO$2-'Indicator Date hidden'!AP36)</f>
        <v>x</v>
      </c>
      <c r="AP35" s="171" t="str">
        <f>IF('Indicator Date hidden'!AQ36="x","x",$AP$2-'Indicator Date hidden'!AQ36)</f>
        <v>x</v>
      </c>
      <c r="AQ35" s="171" t="str">
        <f>IF('Indicator Date hidden'!AR36="x","x",$AQ$2-'Indicator Date hidden'!AR36)</f>
        <v>x</v>
      </c>
      <c r="AR35" s="171">
        <f>IF('Indicator Date hidden'!AS36="x","x",$AR$2-'Indicator Date hidden'!AS36)</f>
        <v>0</v>
      </c>
      <c r="AS35" s="171">
        <f>IF('Indicator Date hidden'!AT36="x","x",$AS$2-'Indicator Date hidden'!AT36)</f>
        <v>0</v>
      </c>
      <c r="AT35" s="171">
        <f>IF('Indicator Date hidden'!AU36="x","x",$AT$2-'Indicator Date hidden'!AU36)</f>
        <v>0</v>
      </c>
      <c r="AU35" s="171">
        <f>IF('Indicator Date hidden'!AV36="x","x",$AU$2-'Indicator Date hidden'!AV36)</f>
        <v>0</v>
      </c>
      <c r="AV35" s="171">
        <f>IF('Indicator Date hidden'!AW36="x","x",$AV$2-'Indicator Date hidden'!AW36)</f>
        <v>0</v>
      </c>
      <c r="AW35" s="171">
        <f>IF('Indicator Date hidden'!AX36="x","x",$AW$2-'Indicator Date hidden'!AX36)</f>
        <v>0</v>
      </c>
      <c r="AX35" s="171">
        <f>IF('Indicator Date hidden'!AY36="x","x",$AX$2-'Indicator Date hidden'!AY36)</f>
        <v>0</v>
      </c>
      <c r="AY35" s="171">
        <f>IF('Indicator Date hidden'!AZ36="x","x",$AY$2-'Indicator Date hidden'!AZ36)</f>
        <v>0</v>
      </c>
      <c r="AZ35" s="171">
        <f>IF('Indicator Date hidden'!BA36="x","x",$AZ$2-'Indicator Date hidden'!BA36)</f>
        <v>0</v>
      </c>
      <c r="BA35" s="5">
        <f t="shared" si="0"/>
        <v>8</v>
      </c>
      <c r="BB35" s="172">
        <f t="shared" si="1"/>
        <v>0.1702127659574468</v>
      </c>
      <c r="BC35" s="5">
        <f t="shared" si="2"/>
        <v>2</v>
      </c>
      <c r="BD35" s="172">
        <f t="shared" si="3"/>
        <v>0.83332578840706972</v>
      </c>
      <c r="BE35" s="175">
        <f t="shared" si="4"/>
        <v>0</v>
      </c>
    </row>
    <row r="36" spans="1:57" x14ac:dyDescent="0.25">
      <c r="A36" t="s">
        <v>63</v>
      </c>
      <c r="B36" s="171">
        <f>IF('Indicator Date hidden'!C37="x","x",$B$2-'Indicator Date hidden'!C37)</f>
        <v>0</v>
      </c>
      <c r="C36" s="171">
        <f>IF('Indicator Date hidden'!D37="x","x",$C$2-'Indicator Date hidden'!D37)</f>
        <v>0</v>
      </c>
      <c r="D36" s="171">
        <f>IF('Indicator Date hidden'!E37="x","x",$D$2-'Indicator Date hidden'!E37)</f>
        <v>0</v>
      </c>
      <c r="E36" s="171">
        <f>IF('Indicator Date hidden'!F37="x","x",$E$2-'Indicator Date hidden'!F37)</f>
        <v>0</v>
      </c>
      <c r="F36" s="171">
        <f>IF('Indicator Date hidden'!G37="x","x",$F$2-'Indicator Date hidden'!G37)</f>
        <v>0</v>
      </c>
      <c r="G36" s="171">
        <f>IF('Indicator Date hidden'!H37="x","x",$G$2-'Indicator Date hidden'!H37)</f>
        <v>0</v>
      </c>
      <c r="H36" s="171">
        <f>IF('Indicator Date hidden'!I37="x","x",$H$2-'Indicator Date hidden'!I37)</f>
        <v>0</v>
      </c>
      <c r="I36" s="171">
        <f>IF('Indicator Date hidden'!J37="x","x",$I$2-'Indicator Date hidden'!J37)</f>
        <v>0</v>
      </c>
      <c r="J36" s="171">
        <f>IF('Indicator Date hidden'!K37="x","x",$J$2-'Indicator Date hidden'!K37)</f>
        <v>0</v>
      </c>
      <c r="K36" s="171">
        <f>IF('Indicator Date hidden'!L37="x","x",$K$2-'Indicator Date hidden'!L37)</f>
        <v>0</v>
      </c>
      <c r="L36" s="171">
        <f>IF('Indicator Date hidden'!M37="x","x",$L$2-'Indicator Date hidden'!M37)</f>
        <v>0</v>
      </c>
      <c r="M36" s="171">
        <f>IF('Indicator Date hidden'!N37="x","x",$M$2-'Indicator Date hidden'!N37)</f>
        <v>0</v>
      </c>
      <c r="N36" s="171">
        <f>IF('Indicator Date hidden'!O37="x","x",$N$2-'Indicator Date hidden'!O37)</f>
        <v>0</v>
      </c>
      <c r="O36" s="171">
        <f>IF('Indicator Date hidden'!P37="x","x",$O$2-'Indicator Date hidden'!P37)</f>
        <v>0</v>
      </c>
      <c r="P36" s="171">
        <f>IF('Indicator Date hidden'!Q37="x","x",$P$2-'Indicator Date hidden'!Q37)</f>
        <v>0</v>
      </c>
      <c r="Q36" s="171" t="str">
        <f>IF('Indicator Date hidden'!R37="x","x",$Q$2-'Indicator Date hidden'!R37)</f>
        <v>x</v>
      </c>
      <c r="R36" s="171">
        <f>IF('Indicator Date hidden'!S37="x","x",$R$2-'Indicator Date hidden'!S37)</f>
        <v>0</v>
      </c>
      <c r="S36" s="171">
        <f>IF('Indicator Date hidden'!T37="x","x",$S$2-'Indicator Date hidden'!T37)</f>
        <v>0</v>
      </c>
      <c r="T36" s="171">
        <f>IF('Indicator Date hidden'!U37="x","x",$T$2-'Indicator Date hidden'!U37)</f>
        <v>0</v>
      </c>
      <c r="U36" s="171">
        <f>IF('Indicator Date hidden'!V37="x","x",$U$2-'Indicator Date hidden'!V37)</f>
        <v>0</v>
      </c>
      <c r="V36" s="171">
        <f>IF('Indicator Date hidden'!W37="x","x",$V$2-'Indicator Date hidden'!W37)</f>
        <v>0</v>
      </c>
      <c r="W36" s="171">
        <f>IF('Indicator Date hidden'!X37="x","x",$W$2-'Indicator Date hidden'!X37)</f>
        <v>1</v>
      </c>
      <c r="X36" s="171">
        <f>IF('Indicator Date hidden'!Y37="x","x",$X$2-'Indicator Date hidden'!Y37)</f>
        <v>5</v>
      </c>
      <c r="Y36" s="171">
        <f>IF('Indicator Date hidden'!Z37="x","x",$Y$2-'Indicator Date hidden'!Z37)</f>
        <v>0</v>
      </c>
      <c r="Z36" s="171">
        <f>IF('Indicator Date hidden'!AA37="x","x",$Z$2-'Indicator Date hidden'!AA37)</f>
        <v>0</v>
      </c>
      <c r="AA36" s="171">
        <f>IF('Indicator Date hidden'!AB37="x","x",$AA$2-'Indicator Date hidden'!AB37)</f>
        <v>0</v>
      </c>
      <c r="AB36" s="171">
        <f>IF('Indicator Date hidden'!AC37="x","x",$AB$2-'Indicator Date hidden'!AC37)</f>
        <v>0</v>
      </c>
      <c r="AC36" s="171">
        <f>IF('Indicator Date hidden'!AD37="x","x",$AC$2-'Indicator Date hidden'!AD37)</f>
        <v>0</v>
      </c>
      <c r="AD36" s="171" t="str">
        <f>IF('Indicator Date hidden'!AE37="x","x",$AD$2-'Indicator Date hidden'!AE37)</f>
        <v>x</v>
      </c>
      <c r="AE36" s="171">
        <f>IF('Indicator Date hidden'!AF37="x","x",$AE$2-'Indicator Date hidden'!AF37)</f>
        <v>0</v>
      </c>
      <c r="AF36" s="171">
        <f>IF('Indicator Date hidden'!AG37="x","x",$AF$2-'Indicator Date hidden'!AG37)</f>
        <v>1</v>
      </c>
      <c r="AG36" s="171">
        <f>IF('Indicator Date hidden'!AH37="x","x",$AG$2-'Indicator Date hidden'!AH37)</f>
        <v>0</v>
      </c>
      <c r="AH36" s="171">
        <f>IF('Indicator Date hidden'!AI37="x","x",$AH$2-'Indicator Date hidden'!AI37)</f>
        <v>0</v>
      </c>
      <c r="AI36" s="171">
        <f>IF('Indicator Date hidden'!AJ37="x","x",$AI$2-'Indicator Date hidden'!AJ37)</f>
        <v>0</v>
      </c>
      <c r="AJ36" s="171" t="str">
        <f>IF('Indicator Date hidden'!AK37="x","x",$AJ$2-'Indicator Date hidden'!AK37)</f>
        <v>x</v>
      </c>
      <c r="AK36" s="171">
        <f>IF('Indicator Date hidden'!AL37="x","x",$AK$2-'Indicator Date hidden'!AL37)</f>
        <v>1</v>
      </c>
      <c r="AL36" s="171">
        <f>IF('Indicator Date hidden'!AM37="x","x",$AL$2-'Indicator Date hidden'!AM37)</f>
        <v>0</v>
      </c>
      <c r="AM36" s="171">
        <f>IF('Indicator Date hidden'!AN37="x","x",$AM$2-'Indicator Date hidden'!AN37)</f>
        <v>0</v>
      </c>
      <c r="AN36" s="171">
        <f>IF('Indicator Date hidden'!AO37="x","x",$AN$2-'Indicator Date hidden'!AO37)</f>
        <v>0</v>
      </c>
      <c r="AO36" s="171">
        <f>IF('Indicator Date hidden'!AP37="x","x",$AO$2-'Indicator Date hidden'!AP37)</f>
        <v>0</v>
      </c>
      <c r="AP36" s="171">
        <f>IF('Indicator Date hidden'!AQ37="x","x",$AP$2-'Indicator Date hidden'!AQ37)</f>
        <v>0</v>
      </c>
      <c r="AQ36" s="171">
        <f>IF('Indicator Date hidden'!AR37="x","x",$AQ$2-'Indicator Date hidden'!AR37)</f>
        <v>4</v>
      </c>
      <c r="AR36" s="171">
        <f>IF('Indicator Date hidden'!AS37="x","x",$AR$2-'Indicator Date hidden'!AS37)</f>
        <v>0</v>
      </c>
      <c r="AS36" s="171">
        <f>IF('Indicator Date hidden'!AT37="x","x",$AS$2-'Indicator Date hidden'!AT37)</f>
        <v>0</v>
      </c>
      <c r="AT36" s="171">
        <f>IF('Indicator Date hidden'!AU37="x","x",$AT$2-'Indicator Date hidden'!AU37)</f>
        <v>0</v>
      </c>
      <c r="AU36" s="171">
        <f>IF('Indicator Date hidden'!AV37="x","x",$AU$2-'Indicator Date hidden'!AV37)</f>
        <v>0</v>
      </c>
      <c r="AV36" s="171">
        <f>IF('Indicator Date hidden'!AW37="x","x",$AV$2-'Indicator Date hidden'!AW37)</f>
        <v>0</v>
      </c>
      <c r="AW36" s="171">
        <f>IF('Indicator Date hidden'!AX37="x","x",$AW$2-'Indicator Date hidden'!AX37)</f>
        <v>0</v>
      </c>
      <c r="AX36" s="171">
        <f>IF('Indicator Date hidden'!AY37="x","x",$AX$2-'Indicator Date hidden'!AY37)</f>
        <v>0</v>
      </c>
      <c r="AY36" s="171">
        <f>IF('Indicator Date hidden'!AZ37="x","x",$AY$2-'Indicator Date hidden'!AZ37)</f>
        <v>0</v>
      </c>
      <c r="AZ36" s="171">
        <f>IF('Indicator Date hidden'!BA37="x","x",$AZ$2-'Indicator Date hidden'!BA37)</f>
        <v>0</v>
      </c>
      <c r="BA36" s="5">
        <f t="shared" si="0"/>
        <v>12</v>
      </c>
      <c r="BB36" s="172">
        <f t="shared" si="1"/>
        <v>0.25</v>
      </c>
      <c r="BC36" s="5">
        <f t="shared" si="2"/>
        <v>5</v>
      </c>
      <c r="BD36" s="172">
        <f t="shared" si="3"/>
        <v>0.92421137553411803</v>
      </c>
      <c r="BE36" s="175">
        <f t="shared" si="4"/>
        <v>0</v>
      </c>
    </row>
    <row r="37" spans="1:57" x14ac:dyDescent="0.25">
      <c r="A37" t="s">
        <v>65</v>
      </c>
      <c r="B37" s="171">
        <f>IF('Indicator Date hidden'!C38="x","x",$B$2-'Indicator Date hidden'!C38)</f>
        <v>0</v>
      </c>
      <c r="C37" s="171">
        <f>IF('Indicator Date hidden'!D38="x","x",$C$2-'Indicator Date hidden'!D38)</f>
        <v>0</v>
      </c>
      <c r="D37" s="171">
        <f>IF('Indicator Date hidden'!E38="x","x",$D$2-'Indicator Date hidden'!E38)</f>
        <v>0</v>
      </c>
      <c r="E37" s="171">
        <f>IF('Indicator Date hidden'!F38="x","x",$E$2-'Indicator Date hidden'!F38)</f>
        <v>0</v>
      </c>
      <c r="F37" s="171">
        <f>IF('Indicator Date hidden'!G38="x","x",$F$2-'Indicator Date hidden'!G38)</f>
        <v>0</v>
      </c>
      <c r="G37" s="171">
        <f>IF('Indicator Date hidden'!H38="x","x",$G$2-'Indicator Date hidden'!H38)</f>
        <v>0</v>
      </c>
      <c r="H37" s="171">
        <f>IF('Indicator Date hidden'!I38="x","x",$H$2-'Indicator Date hidden'!I38)</f>
        <v>0</v>
      </c>
      <c r="I37" s="171">
        <f>IF('Indicator Date hidden'!J38="x","x",$I$2-'Indicator Date hidden'!J38)</f>
        <v>0</v>
      </c>
      <c r="J37" s="171">
        <f>IF('Indicator Date hidden'!K38="x","x",$J$2-'Indicator Date hidden'!K38)</f>
        <v>0</v>
      </c>
      <c r="K37" s="171">
        <f>IF('Indicator Date hidden'!L38="x","x",$K$2-'Indicator Date hidden'!L38)</f>
        <v>0</v>
      </c>
      <c r="L37" s="171">
        <f>IF('Indicator Date hidden'!M38="x","x",$L$2-'Indicator Date hidden'!M38)</f>
        <v>0</v>
      </c>
      <c r="M37" s="171">
        <f>IF('Indicator Date hidden'!N38="x","x",$M$2-'Indicator Date hidden'!N38)</f>
        <v>0</v>
      </c>
      <c r="N37" s="171">
        <f>IF('Indicator Date hidden'!O38="x","x",$N$2-'Indicator Date hidden'!O38)</f>
        <v>0</v>
      </c>
      <c r="O37" s="171">
        <f>IF('Indicator Date hidden'!P38="x","x",$O$2-'Indicator Date hidden'!P38)</f>
        <v>0</v>
      </c>
      <c r="P37" s="171">
        <f>IF('Indicator Date hidden'!Q38="x","x",$P$2-'Indicator Date hidden'!Q38)</f>
        <v>0</v>
      </c>
      <c r="Q37" s="171">
        <f>IF('Indicator Date hidden'!R38="x","x",$Q$2-'Indicator Date hidden'!R38)</f>
        <v>3</v>
      </c>
      <c r="R37" s="171">
        <f>IF('Indicator Date hidden'!S38="x","x",$R$2-'Indicator Date hidden'!S38)</f>
        <v>0</v>
      </c>
      <c r="S37" s="171">
        <f>IF('Indicator Date hidden'!T38="x","x",$S$2-'Indicator Date hidden'!T38)</f>
        <v>0</v>
      </c>
      <c r="T37" s="171">
        <f>IF('Indicator Date hidden'!U38="x","x",$T$2-'Indicator Date hidden'!U38)</f>
        <v>0</v>
      </c>
      <c r="U37" s="171">
        <f>IF('Indicator Date hidden'!V38="x","x",$U$2-'Indicator Date hidden'!V38)</f>
        <v>0</v>
      </c>
      <c r="V37" s="171">
        <f>IF('Indicator Date hidden'!W38="x","x",$V$2-'Indicator Date hidden'!W38)</f>
        <v>0</v>
      </c>
      <c r="W37" s="171">
        <f>IF('Indicator Date hidden'!X38="x","x",$W$2-'Indicator Date hidden'!X38)</f>
        <v>5</v>
      </c>
      <c r="X37" s="171">
        <f>IF('Indicator Date hidden'!Y38="x","x",$X$2-'Indicator Date hidden'!Y38)</f>
        <v>3</v>
      </c>
      <c r="Y37" s="171">
        <f>IF('Indicator Date hidden'!Z38="x","x",$Y$2-'Indicator Date hidden'!Z38)</f>
        <v>0</v>
      </c>
      <c r="Z37" s="171">
        <f>IF('Indicator Date hidden'!AA38="x","x",$Z$2-'Indicator Date hidden'!AA38)</f>
        <v>0</v>
      </c>
      <c r="AA37" s="171">
        <f>IF('Indicator Date hidden'!AB38="x","x",$AA$2-'Indicator Date hidden'!AB38)</f>
        <v>4</v>
      </c>
      <c r="AB37" s="171">
        <f>IF('Indicator Date hidden'!AC38="x","x",$AB$2-'Indicator Date hidden'!AC38)</f>
        <v>0</v>
      </c>
      <c r="AC37" s="171">
        <f>IF('Indicator Date hidden'!AD38="x","x",$AC$2-'Indicator Date hidden'!AD38)</f>
        <v>0</v>
      </c>
      <c r="AD37" s="171">
        <f>IF('Indicator Date hidden'!AE38="x","x",$AD$2-'Indicator Date hidden'!AE38)</f>
        <v>0</v>
      </c>
      <c r="AE37" s="171">
        <f>IF('Indicator Date hidden'!AF38="x","x",$AE$2-'Indicator Date hidden'!AF38)</f>
        <v>0</v>
      </c>
      <c r="AF37" s="171">
        <f>IF('Indicator Date hidden'!AG38="x","x",$AF$2-'Indicator Date hidden'!AG38)</f>
        <v>4</v>
      </c>
      <c r="AG37" s="171">
        <f>IF('Indicator Date hidden'!AH38="x","x",$AG$2-'Indicator Date hidden'!AH38)</f>
        <v>0</v>
      </c>
      <c r="AH37" s="171">
        <f>IF('Indicator Date hidden'!AI38="x","x",$AH$2-'Indicator Date hidden'!AI38)</f>
        <v>0</v>
      </c>
      <c r="AI37" s="171">
        <f>IF('Indicator Date hidden'!AJ38="x","x",$AI$2-'Indicator Date hidden'!AJ38)</f>
        <v>0</v>
      </c>
      <c r="AJ37" s="171" t="str">
        <f>IF('Indicator Date hidden'!AK38="x","x",$AJ$2-'Indicator Date hidden'!AK38)</f>
        <v>x</v>
      </c>
      <c r="AK37" s="171">
        <f>IF('Indicator Date hidden'!AL38="x","x",$AK$2-'Indicator Date hidden'!AL38)</f>
        <v>1</v>
      </c>
      <c r="AL37" s="171">
        <f>IF('Indicator Date hidden'!AM38="x","x",$AL$2-'Indicator Date hidden'!AM38)</f>
        <v>0</v>
      </c>
      <c r="AM37" s="171">
        <f>IF('Indicator Date hidden'!AN38="x","x",$AM$2-'Indicator Date hidden'!AN38)</f>
        <v>0</v>
      </c>
      <c r="AN37" s="171">
        <f>IF('Indicator Date hidden'!AO38="x","x",$AN$2-'Indicator Date hidden'!AO38)</f>
        <v>0</v>
      </c>
      <c r="AO37" s="171">
        <f>IF('Indicator Date hidden'!AP38="x","x",$AO$2-'Indicator Date hidden'!AP38)</f>
        <v>0</v>
      </c>
      <c r="AP37" s="171">
        <f>IF('Indicator Date hidden'!AQ38="x","x",$AP$2-'Indicator Date hidden'!AQ38)</f>
        <v>0</v>
      </c>
      <c r="AQ37" s="171">
        <f>IF('Indicator Date hidden'!AR38="x","x",$AQ$2-'Indicator Date hidden'!AR38)</f>
        <v>4</v>
      </c>
      <c r="AR37" s="171">
        <f>IF('Indicator Date hidden'!AS38="x","x",$AR$2-'Indicator Date hidden'!AS38)</f>
        <v>0</v>
      </c>
      <c r="AS37" s="171">
        <f>IF('Indicator Date hidden'!AT38="x","x",$AS$2-'Indicator Date hidden'!AT38)</f>
        <v>0</v>
      </c>
      <c r="AT37" s="171">
        <f>IF('Indicator Date hidden'!AU38="x","x",$AT$2-'Indicator Date hidden'!AU38)</f>
        <v>0</v>
      </c>
      <c r="AU37" s="171">
        <f>IF('Indicator Date hidden'!AV38="x","x",$AU$2-'Indicator Date hidden'!AV38)</f>
        <v>0</v>
      </c>
      <c r="AV37" s="171">
        <f>IF('Indicator Date hidden'!AW38="x","x",$AV$2-'Indicator Date hidden'!AW38)</f>
        <v>0</v>
      </c>
      <c r="AW37" s="171">
        <f>IF('Indicator Date hidden'!AX38="x","x",$AW$2-'Indicator Date hidden'!AX38)</f>
        <v>0</v>
      </c>
      <c r="AX37" s="171">
        <f>IF('Indicator Date hidden'!AY38="x","x",$AX$2-'Indicator Date hidden'!AY38)</f>
        <v>0</v>
      </c>
      <c r="AY37" s="171">
        <f>IF('Indicator Date hidden'!AZ38="x","x",$AY$2-'Indicator Date hidden'!AZ38)</f>
        <v>0</v>
      </c>
      <c r="AZ37" s="171">
        <f>IF('Indicator Date hidden'!BA38="x","x",$AZ$2-'Indicator Date hidden'!BA38)</f>
        <v>0</v>
      </c>
      <c r="BA37" s="5">
        <f t="shared" si="0"/>
        <v>24</v>
      </c>
      <c r="BB37" s="172">
        <f t="shared" si="1"/>
        <v>0.48</v>
      </c>
      <c r="BC37" s="5">
        <f t="shared" si="2"/>
        <v>7</v>
      </c>
      <c r="BD37" s="172">
        <f t="shared" si="3"/>
        <v>1.2687001221722964</v>
      </c>
      <c r="BE37" s="175">
        <f t="shared" si="4"/>
        <v>0</v>
      </c>
    </row>
    <row r="38" spans="1:57" x14ac:dyDescent="0.25">
      <c r="A38" t="s">
        <v>66</v>
      </c>
      <c r="B38" s="171">
        <f>IF('Indicator Date hidden'!C39="x","x",$B$2-'Indicator Date hidden'!C39)</f>
        <v>0</v>
      </c>
      <c r="C38" s="171">
        <f>IF('Indicator Date hidden'!D39="x","x",$C$2-'Indicator Date hidden'!D39)</f>
        <v>0</v>
      </c>
      <c r="D38" s="171">
        <f>IF('Indicator Date hidden'!E39="x","x",$D$2-'Indicator Date hidden'!E39)</f>
        <v>0</v>
      </c>
      <c r="E38" s="171">
        <f>IF('Indicator Date hidden'!F39="x","x",$E$2-'Indicator Date hidden'!F39)</f>
        <v>0</v>
      </c>
      <c r="F38" s="171">
        <f>IF('Indicator Date hidden'!G39="x","x",$F$2-'Indicator Date hidden'!G39)</f>
        <v>0</v>
      </c>
      <c r="G38" s="171">
        <f>IF('Indicator Date hidden'!H39="x","x",$G$2-'Indicator Date hidden'!H39)</f>
        <v>0</v>
      </c>
      <c r="H38" s="171">
        <f>IF('Indicator Date hidden'!I39="x","x",$H$2-'Indicator Date hidden'!I39)</f>
        <v>0</v>
      </c>
      <c r="I38" s="171">
        <f>IF('Indicator Date hidden'!J39="x","x",$I$2-'Indicator Date hidden'!J39)</f>
        <v>0</v>
      </c>
      <c r="J38" s="171">
        <f>IF('Indicator Date hidden'!K39="x","x",$J$2-'Indicator Date hidden'!K39)</f>
        <v>0</v>
      </c>
      <c r="K38" s="171">
        <f>IF('Indicator Date hidden'!L39="x","x",$K$2-'Indicator Date hidden'!L39)</f>
        <v>0</v>
      </c>
      <c r="L38" s="171">
        <f>IF('Indicator Date hidden'!M39="x","x",$L$2-'Indicator Date hidden'!M39)</f>
        <v>0</v>
      </c>
      <c r="M38" s="171">
        <f>IF('Indicator Date hidden'!N39="x","x",$M$2-'Indicator Date hidden'!N39)</f>
        <v>0</v>
      </c>
      <c r="N38" s="171">
        <f>IF('Indicator Date hidden'!O39="x","x",$N$2-'Indicator Date hidden'!O39)</f>
        <v>0</v>
      </c>
      <c r="O38" s="171">
        <f>IF('Indicator Date hidden'!P39="x","x",$O$2-'Indicator Date hidden'!P39)</f>
        <v>0</v>
      </c>
      <c r="P38" s="171">
        <f>IF('Indicator Date hidden'!Q39="x","x",$P$2-'Indicator Date hidden'!Q39)</f>
        <v>0</v>
      </c>
      <c r="Q38" s="171">
        <f>IF('Indicator Date hidden'!R39="x","x",$Q$2-'Indicator Date hidden'!R39)</f>
        <v>5</v>
      </c>
      <c r="R38" s="171">
        <f>IF('Indicator Date hidden'!S39="x","x",$R$2-'Indicator Date hidden'!S39)</f>
        <v>0</v>
      </c>
      <c r="S38" s="171">
        <f>IF('Indicator Date hidden'!T39="x","x",$S$2-'Indicator Date hidden'!T39)</f>
        <v>0</v>
      </c>
      <c r="T38" s="171">
        <f>IF('Indicator Date hidden'!U39="x","x",$T$2-'Indicator Date hidden'!U39)</f>
        <v>0</v>
      </c>
      <c r="U38" s="171">
        <f>IF('Indicator Date hidden'!V39="x","x",$U$2-'Indicator Date hidden'!V39)</f>
        <v>0</v>
      </c>
      <c r="V38" s="171">
        <f>IF('Indicator Date hidden'!W39="x","x",$V$2-'Indicator Date hidden'!W39)</f>
        <v>0</v>
      </c>
      <c r="W38" s="171">
        <f>IF('Indicator Date hidden'!X39="x","x",$W$2-'Indicator Date hidden'!X39)</f>
        <v>5</v>
      </c>
      <c r="X38" s="171">
        <f>IF('Indicator Date hidden'!Y39="x","x",$X$2-'Indicator Date hidden'!Y39)</f>
        <v>5</v>
      </c>
      <c r="Y38" s="171">
        <f>IF('Indicator Date hidden'!Z39="x","x",$Y$2-'Indicator Date hidden'!Z39)</f>
        <v>0</v>
      </c>
      <c r="Z38" s="171">
        <f>IF('Indicator Date hidden'!AA39="x","x",$Z$2-'Indicator Date hidden'!AA39)</f>
        <v>0</v>
      </c>
      <c r="AA38" s="171">
        <f>IF('Indicator Date hidden'!AB39="x","x",$AA$2-'Indicator Date hidden'!AB39)</f>
        <v>0</v>
      </c>
      <c r="AB38" s="171">
        <f>IF('Indicator Date hidden'!AC39="x","x",$AB$2-'Indicator Date hidden'!AC39)</f>
        <v>0</v>
      </c>
      <c r="AC38" s="171">
        <f>IF('Indicator Date hidden'!AD39="x","x",$AC$2-'Indicator Date hidden'!AD39)</f>
        <v>0</v>
      </c>
      <c r="AD38" s="171">
        <f>IF('Indicator Date hidden'!AE39="x","x",$AD$2-'Indicator Date hidden'!AE39)</f>
        <v>0</v>
      </c>
      <c r="AE38" s="171">
        <f>IF('Indicator Date hidden'!AF39="x","x",$AE$2-'Indicator Date hidden'!AF39)</f>
        <v>0</v>
      </c>
      <c r="AF38" s="171">
        <f>IF('Indicator Date hidden'!AG39="x","x",$AF$2-'Indicator Date hidden'!AG39)</f>
        <v>0</v>
      </c>
      <c r="AG38" s="171">
        <f>IF('Indicator Date hidden'!AH39="x","x",$AG$2-'Indicator Date hidden'!AH39)</f>
        <v>0</v>
      </c>
      <c r="AH38" s="171">
        <f>IF('Indicator Date hidden'!AI39="x","x",$AH$2-'Indicator Date hidden'!AI39)</f>
        <v>0</v>
      </c>
      <c r="AI38" s="171">
        <f>IF('Indicator Date hidden'!AJ39="x","x",$AI$2-'Indicator Date hidden'!AJ39)</f>
        <v>0</v>
      </c>
      <c r="AJ38" s="171">
        <f>IF('Indicator Date hidden'!AK39="x","x",$AJ$2-'Indicator Date hidden'!AK39)</f>
        <v>1</v>
      </c>
      <c r="AK38" s="171">
        <f>IF('Indicator Date hidden'!AL39="x","x",$AK$2-'Indicator Date hidden'!AL39)</f>
        <v>1</v>
      </c>
      <c r="AL38" s="171">
        <f>IF('Indicator Date hidden'!AM39="x","x",$AL$2-'Indicator Date hidden'!AM39)</f>
        <v>0</v>
      </c>
      <c r="AM38" s="171">
        <f>IF('Indicator Date hidden'!AN39="x","x",$AM$2-'Indicator Date hidden'!AN39)</f>
        <v>0</v>
      </c>
      <c r="AN38" s="171">
        <f>IF('Indicator Date hidden'!AO39="x","x",$AN$2-'Indicator Date hidden'!AO39)</f>
        <v>0</v>
      </c>
      <c r="AO38" s="171">
        <f>IF('Indicator Date hidden'!AP39="x","x",$AO$2-'Indicator Date hidden'!AP39)</f>
        <v>0</v>
      </c>
      <c r="AP38" s="171">
        <f>IF('Indicator Date hidden'!AQ39="x","x",$AP$2-'Indicator Date hidden'!AQ39)</f>
        <v>0</v>
      </c>
      <c r="AQ38" s="171">
        <f>IF('Indicator Date hidden'!AR39="x","x",$AQ$2-'Indicator Date hidden'!AR39)</f>
        <v>0</v>
      </c>
      <c r="AR38" s="171">
        <f>IF('Indicator Date hidden'!AS39="x","x",$AR$2-'Indicator Date hidden'!AS39)</f>
        <v>0</v>
      </c>
      <c r="AS38" s="171">
        <f>IF('Indicator Date hidden'!AT39="x","x",$AS$2-'Indicator Date hidden'!AT39)</f>
        <v>0</v>
      </c>
      <c r="AT38" s="171">
        <f>IF('Indicator Date hidden'!AU39="x","x",$AT$2-'Indicator Date hidden'!AU39)</f>
        <v>0</v>
      </c>
      <c r="AU38" s="171">
        <f>IF('Indicator Date hidden'!AV39="x","x",$AU$2-'Indicator Date hidden'!AV39)</f>
        <v>0</v>
      </c>
      <c r="AV38" s="171">
        <f>IF('Indicator Date hidden'!AW39="x","x",$AV$2-'Indicator Date hidden'!AW39)</f>
        <v>0</v>
      </c>
      <c r="AW38" s="171">
        <f>IF('Indicator Date hidden'!AX39="x","x",$AW$2-'Indicator Date hidden'!AX39)</f>
        <v>0</v>
      </c>
      <c r="AX38" s="171">
        <f>IF('Indicator Date hidden'!AY39="x","x",$AX$2-'Indicator Date hidden'!AY39)</f>
        <v>0</v>
      </c>
      <c r="AY38" s="171">
        <f>IF('Indicator Date hidden'!AZ39="x","x",$AY$2-'Indicator Date hidden'!AZ39)</f>
        <v>0</v>
      </c>
      <c r="AZ38" s="171">
        <f>IF('Indicator Date hidden'!BA39="x","x",$AZ$2-'Indicator Date hidden'!BA39)</f>
        <v>0</v>
      </c>
      <c r="BA38" s="5">
        <f t="shared" si="0"/>
        <v>17</v>
      </c>
      <c r="BB38" s="172">
        <f t="shared" si="1"/>
        <v>0.33333333333333331</v>
      </c>
      <c r="BC38" s="5">
        <f t="shared" si="2"/>
        <v>5</v>
      </c>
      <c r="BD38" s="172">
        <f t="shared" si="3"/>
        <v>1.1826634392157036</v>
      </c>
      <c r="BE38" s="175">
        <f t="shared" si="4"/>
        <v>0</v>
      </c>
    </row>
    <row r="39" spans="1:57" x14ac:dyDescent="0.25">
      <c r="A39" t="s">
        <v>68</v>
      </c>
      <c r="B39" s="171">
        <f>IF('Indicator Date hidden'!C40="x","x",$B$2-'Indicator Date hidden'!C40)</f>
        <v>0</v>
      </c>
      <c r="C39" s="171">
        <f>IF('Indicator Date hidden'!D40="x","x",$C$2-'Indicator Date hidden'!D40)</f>
        <v>0</v>
      </c>
      <c r="D39" s="171">
        <f>IF('Indicator Date hidden'!E40="x","x",$D$2-'Indicator Date hidden'!E40)</f>
        <v>0</v>
      </c>
      <c r="E39" s="171">
        <f>IF('Indicator Date hidden'!F40="x","x",$E$2-'Indicator Date hidden'!F40)</f>
        <v>0</v>
      </c>
      <c r="F39" s="171">
        <f>IF('Indicator Date hidden'!G40="x","x",$F$2-'Indicator Date hidden'!G40)</f>
        <v>0</v>
      </c>
      <c r="G39" s="171">
        <f>IF('Indicator Date hidden'!H40="x","x",$G$2-'Indicator Date hidden'!H40)</f>
        <v>0</v>
      </c>
      <c r="H39" s="171">
        <f>IF('Indicator Date hidden'!I40="x","x",$H$2-'Indicator Date hidden'!I40)</f>
        <v>0</v>
      </c>
      <c r="I39" s="171">
        <f>IF('Indicator Date hidden'!J40="x","x",$I$2-'Indicator Date hidden'!J40)</f>
        <v>0</v>
      </c>
      <c r="J39" s="171">
        <f>IF('Indicator Date hidden'!K40="x","x",$J$2-'Indicator Date hidden'!K40)</f>
        <v>0</v>
      </c>
      <c r="K39" s="171">
        <f>IF('Indicator Date hidden'!L40="x","x",$K$2-'Indicator Date hidden'!L40)</f>
        <v>0</v>
      </c>
      <c r="L39" s="171">
        <f>IF('Indicator Date hidden'!M40="x","x",$L$2-'Indicator Date hidden'!M40)</f>
        <v>0</v>
      </c>
      <c r="M39" s="171">
        <f>IF('Indicator Date hidden'!N40="x","x",$M$2-'Indicator Date hidden'!N40)</f>
        <v>0</v>
      </c>
      <c r="N39" s="171">
        <f>IF('Indicator Date hidden'!O40="x","x",$N$2-'Indicator Date hidden'!O40)</f>
        <v>0</v>
      </c>
      <c r="O39" s="171">
        <f>IF('Indicator Date hidden'!P40="x","x",$O$2-'Indicator Date hidden'!P40)</f>
        <v>0</v>
      </c>
      <c r="P39" s="171">
        <f>IF('Indicator Date hidden'!Q40="x","x",$P$2-'Indicator Date hidden'!Q40)</f>
        <v>0</v>
      </c>
      <c r="Q39" s="171">
        <f>IF('Indicator Date hidden'!R40="x","x",$Q$2-'Indicator Date hidden'!R40)</f>
        <v>3</v>
      </c>
      <c r="R39" s="171">
        <f>IF('Indicator Date hidden'!S40="x","x",$R$2-'Indicator Date hidden'!S40)</f>
        <v>0</v>
      </c>
      <c r="S39" s="171">
        <f>IF('Indicator Date hidden'!T40="x","x",$S$2-'Indicator Date hidden'!T40)</f>
        <v>0</v>
      </c>
      <c r="T39" s="171">
        <f>IF('Indicator Date hidden'!U40="x","x",$T$2-'Indicator Date hidden'!U40)</f>
        <v>0</v>
      </c>
      <c r="U39" s="171">
        <f>IF('Indicator Date hidden'!V40="x","x",$U$2-'Indicator Date hidden'!V40)</f>
        <v>0</v>
      </c>
      <c r="V39" s="171">
        <f>IF('Indicator Date hidden'!W40="x","x",$V$2-'Indicator Date hidden'!W40)</f>
        <v>0</v>
      </c>
      <c r="W39" s="171">
        <f>IF('Indicator Date hidden'!X40="x","x",$W$2-'Indicator Date hidden'!X40)</f>
        <v>3</v>
      </c>
      <c r="X39" s="171" t="str">
        <f>IF('Indicator Date hidden'!Y40="x","x",$X$2-'Indicator Date hidden'!Y40)</f>
        <v>x</v>
      </c>
      <c r="Y39" s="171">
        <f>IF('Indicator Date hidden'!Z40="x","x",$Y$2-'Indicator Date hidden'!Z40)</f>
        <v>0</v>
      </c>
      <c r="Z39" s="171">
        <f>IF('Indicator Date hidden'!AA40="x","x",$Z$2-'Indicator Date hidden'!AA40)</f>
        <v>0</v>
      </c>
      <c r="AA39" s="171" t="str">
        <f>IF('Indicator Date hidden'!AB40="x","x",$AA$2-'Indicator Date hidden'!AB40)</f>
        <v>x</v>
      </c>
      <c r="AB39" s="171">
        <f>IF('Indicator Date hidden'!AC40="x","x",$AB$2-'Indicator Date hidden'!AC40)</f>
        <v>0</v>
      </c>
      <c r="AC39" s="171">
        <f>IF('Indicator Date hidden'!AD40="x","x",$AC$2-'Indicator Date hidden'!AD40)</f>
        <v>0</v>
      </c>
      <c r="AD39" s="171">
        <f>IF('Indicator Date hidden'!AE40="x","x",$AD$2-'Indicator Date hidden'!AE40)</f>
        <v>0</v>
      </c>
      <c r="AE39" s="171" t="str">
        <f>IF('Indicator Date hidden'!AF40="x","x",$AE$2-'Indicator Date hidden'!AF40)</f>
        <v>x</v>
      </c>
      <c r="AF39" s="171">
        <f>IF('Indicator Date hidden'!AG40="x","x",$AF$2-'Indicator Date hidden'!AG40)</f>
        <v>10</v>
      </c>
      <c r="AG39" s="171">
        <f>IF('Indicator Date hidden'!AH40="x","x",$AG$2-'Indicator Date hidden'!AH40)</f>
        <v>0</v>
      </c>
      <c r="AH39" s="171">
        <f>IF('Indicator Date hidden'!AI40="x","x",$AH$2-'Indicator Date hidden'!AI40)</f>
        <v>0</v>
      </c>
      <c r="AI39" s="171">
        <f>IF('Indicator Date hidden'!AJ40="x","x",$AI$2-'Indicator Date hidden'!AJ40)</f>
        <v>0</v>
      </c>
      <c r="AJ39" s="171" t="str">
        <f>IF('Indicator Date hidden'!AK40="x","x",$AJ$2-'Indicator Date hidden'!AK40)</f>
        <v>x</v>
      </c>
      <c r="AK39" s="171">
        <f>IF('Indicator Date hidden'!AL40="x","x",$AK$2-'Indicator Date hidden'!AL40)</f>
        <v>1</v>
      </c>
      <c r="AL39" s="171">
        <f>IF('Indicator Date hidden'!AM40="x","x",$AL$2-'Indicator Date hidden'!AM40)</f>
        <v>0</v>
      </c>
      <c r="AM39" s="171">
        <f>IF('Indicator Date hidden'!AN40="x","x",$AM$2-'Indicator Date hidden'!AN40)</f>
        <v>0</v>
      </c>
      <c r="AN39" s="171">
        <f>IF('Indicator Date hidden'!AO40="x","x",$AN$2-'Indicator Date hidden'!AO40)</f>
        <v>0</v>
      </c>
      <c r="AO39" s="171" t="str">
        <f>IF('Indicator Date hidden'!AP40="x","x",$AO$2-'Indicator Date hidden'!AP40)</f>
        <v>x</v>
      </c>
      <c r="AP39" s="171" t="str">
        <f>IF('Indicator Date hidden'!AQ40="x","x",$AP$2-'Indicator Date hidden'!AQ40)</f>
        <v>x</v>
      </c>
      <c r="AQ39" s="171">
        <f>IF('Indicator Date hidden'!AR40="x","x",$AQ$2-'Indicator Date hidden'!AR40)</f>
        <v>6</v>
      </c>
      <c r="AR39" s="171">
        <f>IF('Indicator Date hidden'!AS40="x","x",$AR$2-'Indicator Date hidden'!AS40)</f>
        <v>0</v>
      </c>
      <c r="AS39" s="171">
        <f>IF('Indicator Date hidden'!AT40="x","x",$AS$2-'Indicator Date hidden'!AT40)</f>
        <v>0</v>
      </c>
      <c r="AT39" s="171">
        <f>IF('Indicator Date hidden'!AU40="x","x",$AT$2-'Indicator Date hidden'!AU40)</f>
        <v>0</v>
      </c>
      <c r="AU39" s="171">
        <f>IF('Indicator Date hidden'!AV40="x","x",$AU$2-'Indicator Date hidden'!AV40)</f>
        <v>0</v>
      </c>
      <c r="AV39" s="171">
        <f>IF('Indicator Date hidden'!AW40="x","x",$AV$2-'Indicator Date hidden'!AW40)</f>
        <v>0</v>
      </c>
      <c r="AW39" s="171">
        <f>IF('Indicator Date hidden'!AX40="x","x",$AW$2-'Indicator Date hidden'!AX40)</f>
        <v>0</v>
      </c>
      <c r="AX39" s="171">
        <f>IF('Indicator Date hidden'!AY40="x","x",$AX$2-'Indicator Date hidden'!AY40)</f>
        <v>0</v>
      </c>
      <c r="AY39" s="171">
        <f>IF('Indicator Date hidden'!AZ40="x","x",$AY$2-'Indicator Date hidden'!AZ40)</f>
        <v>0</v>
      </c>
      <c r="AZ39" s="171">
        <f>IF('Indicator Date hidden'!BA40="x","x",$AZ$2-'Indicator Date hidden'!BA40)</f>
        <v>0</v>
      </c>
      <c r="BA39" s="5">
        <f t="shared" si="0"/>
        <v>23</v>
      </c>
      <c r="BB39" s="172">
        <f t="shared" si="1"/>
        <v>0.51111111111111107</v>
      </c>
      <c r="BC39" s="5">
        <f t="shared" si="2"/>
        <v>5</v>
      </c>
      <c r="BD39" s="172">
        <f t="shared" si="3"/>
        <v>1.7841552277039152</v>
      </c>
      <c r="BE39" s="175">
        <f t="shared" si="4"/>
        <v>0</v>
      </c>
    </row>
    <row r="40" spans="1:57" x14ac:dyDescent="0.25">
      <c r="A40" t="s">
        <v>71</v>
      </c>
      <c r="B40" s="171">
        <f>IF('Indicator Date hidden'!C41="x","x",$B$2-'Indicator Date hidden'!C41)</f>
        <v>0</v>
      </c>
      <c r="C40" s="171">
        <f>IF('Indicator Date hidden'!D41="x","x",$C$2-'Indicator Date hidden'!D41)</f>
        <v>0</v>
      </c>
      <c r="D40" s="171">
        <f>IF('Indicator Date hidden'!E41="x","x",$D$2-'Indicator Date hidden'!E41)</f>
        <v>0</v>
      </c>
      <c r="E40" s="171">
        <f>IF('Indicator Date hidden'!F41="x","x",$E$2-'Indicator Date hidden'!F41)</f>
        <v>0</v>
      </c>
      <c r="F40" s="171">
        <f>IF('Indicator Date hidden'!G41="x","x",$F$2-'Indicator Date hidden'!G41)</f>
        <v>0</v>
      </c>
      <c r="G40" s="171">
        <f>IF('Indicator Date hidden'!H41="x","x",$G$2-'Indicator Date hidden'!H41)</f>
        <v>0</v>
      </c>
      <c r="H40" s="171">
        <f>IF('Indicator Date hidden'!I41="x","x",$H$2-'Indicator Date hidden'!I41)</f>
        <v>0</v>
      </c>
      <c r="I40" s="171">
        <f>IF('Indicator Date hidden'!J41="x","x",$I$2-'Indicator Date hidden'!J41)</f>
        <v>0</v>
      </c>
      <c r="J40" s="171">
        <f>IF('Indicator Date hidden'!K41="x","x",$J$2-'Indicator Date hidden'!K41)</f>
        <v>0</v>
      </c>
      <c r="K40" s="171">
        <f>IF('Indicator Date hidden'!L41="x","x",$K$2-'Indicator Date hidden'!L41)</f>
        <v>0</v>
      </c>
      <c r="L40" s="171">
        <f>IF('Indicator Date hidden'!M41="x","x",$L$2-'Indicator Date hidden'!M41)</f>
        <v>0</v>
      </c>
      <c r="M40" s="171">
        <f>IF('Indicator Date hidden'!N41="x","x",$M$2-'Indicator Date hidden'!N41)</f>
        <v>0</v>
      </c>
      <c r="N40" s="171">
        <f>IF('Indicator Date hidden'!O41="x","x",$N$2-'Indicator Date hidden'!O41)</f>
        <v>0</v>
      </c>
      <c r="O40" s="171">
        <f>IF('Indicator Date hidden'!P41="x","x",$O$2-'Indicator Date hidden'!P41)</f>
        <v>0</v>
      </c>
      <c r="P40" s="171">
        <f>IF('Indicator Date hidden'!Q41="x","x",$P$2-'Indicator Date hidden'!Q41)</f>
        <v>0</v>
      </c>
      <c r="Q40" s="171">
        <f>IF('Indicator Date hidden'!R41="x","x",$Q$2-'Indicator Date hidden'!R41)</f>
        <v>3</v>
      </c>
      <c r="R40" s="171">
        <f>IF('Indicator Date hidden'!S41="x","x",$R$2-'Indicator Date hidden'!S41)</f>
        <v>0</v>
      </c>
      <c r="S40" s="171">
        <f>IF('Indicator Date hidden'!T41="x","x",$S$2-'Indicator Date hidden'!T41)</f>
        <v>0</v>
      </c>
      <c r="T40" s="171">
        <f>IF('Indicator Date hidden'!U41="x","x",$T$2-'Indicator Date hidden'!U41)</f>
        <v>0</v>
      </c>
      <c r="U40" s="171">
        <f>IF('Indicator Date hidden'!V41="x","x",$U$2-'Indicator Date hidden'!V41)</f>
        <v>0</v>
      </c>
      <c r="V40" s="171">
        <f>IF('Indicator Date hidden'!W41="x","x",$V$2-'Indicator Date hidden'!W41)</f>
        <v>0</v>
      </c>
      <c r="W40" s="171">
        <f>IF('Indicator Date hidden'!X41="x","x",$W$2-'Indicator Date hidden'!X41)</f>
        <v>0</v>
      </c>
      <c r="X40" s="171">
        <f>IF('Indicator Date hidden'!Y41="x","x",$X$2-'Indicator Date hidden'!Y41)</f>
        <v>5</v>
      </c>
      <c r="Y40" s="171">
        <f>IF('Indicator Date hidden'!Z41="x","x",$Y$2-'Indicator Date hidden'!Z41)</f>
        <v>0</v>
      </c>
      <c r="Z40" s="171">
        <f>IF('Indicator Date hidden'!AA41="x","x",$Z$2-'Indicator Date hidden'!AA41)</f>
        <v>0</v>
      </c>
      <c r="AA40" s="171">
        <f>IF('Indicator Date hidden'!AB41="x","x",$AA$2-'Indicator Date hidden'!AB41)</f>
        <v>1</v>
      </c>
      <c r="AB40" s="171">
        <f>IF('Indicator Date hidden'!AC41="x","x",$AB$2-'Indicator Date hidden'!AC41)</f>
        <v>0</v>
      </c>
      <c r="AC40" s="171">
        <f>IF('Indicator Date hidden'!AD41="x","x",$AC$2-'Indicator Date hidden'!AD41)</f>
        <v>0</v>
      </c>
      <c r="AD40" s="171">
        <f>IF('Indicator Date hidden'!AE41="x","x",$AD$2-'Indicator Date hidden'!AE41)</f>
        <v>0</v>
      </c>
      <c r="AE40" s="171">
        <f>IF('Indicator Date hidden'!AF41="x","x",$AE$2-'Indicator Date hidden'!AF41)</f>
        <v>0</v>
      </c>
      <c r="AF40" s="171">
        <f>IF('Indicator Date hidden'!AG41="x","x",$AF$2-'Indicator Date hidden'!AG41)</f>
        <v>3</v>
      </c>
      <c r="AG40" s="171">
        <f>IF('Indicator Date hidden'!AH41="x","x",$AG$2-'Indicator Date hidden'!AH41)</f>
        <v>0</v>
      </c>
      <c r="AH40" s="171">
        <f>IF('Indicator Date hidden'!AI41="x","x",$AH$2-'Indicator Date hidden'!AI41)</f>
        <v>0</v>
      </c>
      <c r="AI40" s="171">
        <f>IF('Indicator Date hidden'!AJ41="x","x",$AI$2-'Indicator Date hidden'!AJ41)</f>
        <v>0</v>
      </c>
      <c r="AJ40" s="171">
        <f>IF('Indicator Date hidden'!AK41="x","x",$AJ$2-'Indicator Date hidden'!AK41)</f>
        <v>0</v>
      </c>
      <c r="AK40" s="171">
        <f>IF('Indicator Date hidden'!AL41="x","x",$AK$2-'Indicator Date hidden'!AL41)</f>
        <v>0</v>
      </c>
      <c r="AL40" s="171">
        <f>IF('Indicator Date hidden'!AM41="x","x",$AL$2-'Indicator Date hidden'!AM41)</f>
        <v>0</v>
      </c>
      <c r="AM40" s="171">
        <f>IF('Indicator Date hidden'!AN41="x","x",$AM$2-'Indicator Date hidden'!AN41)</f>
        <v>0</v>
      </c>
      <c r="AN40" s="171">
        <f>IF('Indicator Date hidden'!AO41="x","x",$AN$2-'Indicator Date hidden'!AO41)</f>
        <v>0</v>
      </c>
      <c r="AO40" s="171">
        <f>IF('Indicator Date hidden'!AP41="x","x",$AO$2-'Indicator Date hidden'!AP41)</f>
        <v>0</v>
      </c>
      <c r="AP40" s="171">
        <f>IF('Indicator Date hidden'!AQ41="x","x",$AP$2-'Indicator Date hidden'!AQ41)</f>
        <v>0</v>
      </c>
      <c r="AQ40" s="171" t="str">
        <f>IF('Indicator Date hidden'!AR41="x","x",$AQ$2-'Indicator Date hidden'!AR41)</f>
        <v>x</v>
      </c>
      <c r="AR40" s="171">
        <f>IF('Indicator Date hidden'!AS41="x","x",$AR$2-'Indicator Date hidden'!AS41)</f>
        <v>0</v>
      </c>
      <c r="AS40" s="171">
        <f>IF('Indicator Date hidden'!AT41="x","x",$AS$2-'Indicator Date hidden'!AT41)</f>
        <v>0</v>
      </c>
      <c r="AT40" s="171">
        <f>IF('Indicator Date hidden'!AU41="x","x",$AT$2-'Indicator Date hidden'!AU41)</f>
        <v>0</v>
      </c>
      <c r="AU40" s="171">
        <f>IF('Indicator Date hidden'!AV41="x","x",$AU$2-'Indicator Date hidden'!AV41)</f>
        <v>0</v>
      </c>
      <c r="AV40" s="171">
        <f>IF('Indicator Date hidden'!AW41="x","x",$AV$2-'Indicator Date hidden'!AW41)</f>
        <v>0</v>
      </c>
      <c r="AW40" s="171">
        <f>IF('Indicator Date hidden'!AX41="x","x",$AW$2-'Indicator Date hidden'!AX41)</f>
        <v>0</v>
      </c>
      <c r="AX40" s="171">
        <f>IF('Indicator Date hidden'!AY41="x","x",$AX$2-'Indicator Date hidden'!AY41)</f>
        <v>0</v>
      </c>
      <c r="AY40" s="171">
        <f>IF('Indicator Date hidden'!AZ41="x","x",$AY$2-'Indicator Date hidden'!AZ41)</f>
        <v>0</v>
      </c>
      <c r="AZ40" s="171">
        <f>IF('Indicator Date hidden'!BA41="x","x",$AZ$2-'Indicator Date hidden'!BA41)</f>
        <v>0</v>
      </c>
      <c r="BA40" s="5">
        <f t="shared" si="0"/>
        <v>12</v>
      </c>
      <c r="BB40" s="172">
        <f t="shared" si="1"/>
        <v>0.24</v>
      </c>
      <c r="BC40" s="5">
        <f t="shared" si="2"/>
        <v>4</v>
      </c>
      <c r="BD40" s="172">
        <f t="shared" si="3"/>
        <v>0.9068627239003707</v>
      </c>
      <c r="BE40" s="175">
        <f t="shared" si="4"/>
        <v>0</v>
      </c>
    </row>
    <row r="41" spans="1:57" x14ac:dyDescent="0.25">
      <c r="A41" t="s">
        <v>70</v>
      </c>
      <c r="B41" s="171">
        <f>IF('Indicator Date hidden'!C42="x","x",$B$2-'Indicator Date hidden'!C42)</f>
        <v>0</v>
      </c>
      <c r="C41" s="171">
        <f>IF('Indicator Date hidden'!D42="x","x",$C$2-'Indicator Date hidden'!D42)</f>
        <v>0</v>
      </c>
      <c r="D41" s="171">
        <f>IF('Indicator Date hidden'!E42="x","x",$D$2-'Indicator Date hidden'!E42)</f>
        <v>0</v>
      </c>
      <c r="E41" s="171">
        <f>IF('Indicator Date hidden'!F42="x","x",$E$2-'Indicator Date hidden'!F42)</f>
        <v>0</v>
      </c>
      <c r="F41" s="171">
        <f>IF('Indicator Date hidden'!G42="x","x",$F$2-'Indicator Date hidden'!G42)</f>
        <v>0</v>
      </c>
      <c r="G41" s="171">
        <f>IF('Indicator Date hidden'!H42="x","x",$G$2-'Indicator Date hidden'!H42)</f>
        <v>0</v>
      </c>
      <c r="H41" s="171">
        <f>IF('Indicator Date hidden'!I42="x","x",$H$2-'Indicator Date hidden'!I42)</f>
        <v>0</v>
      </c>
      <c r="I41" s="171">
        <f>IF('Indicator Date hidden'!J42="x","x",$I$2-'Indicator Date hidden'!J42)</f>
        <v>0</v>
      </c>
      <c r="J41" s="171">
        <f>IF('Indicator Date hidden'!K42="x","x",$J$2-'Indicator Date hidden'!K42)</f>
        <v>0</v>
      </c>
      <c r="K41" s="171">
        <f>IF('Indicator Date hidden'!L42="x","x",$K$2-'Indicator Date hidden'!L42)</f>
        <v>0</v>
      </c>
      <c r="L41" s="171">
        <f>IF('Indicator Date hidden'!M42="x","x",$L$2-'Indicator Date hidden'!M42)</f>
        <v>0</v>
      </c>
      <c r="M41" s="171">
        <f>IF('Indicator Date hidden'!N42="x","x",$M$2-'Indicator Date hidden'!N42)</f>
        <v>0</v>
      </c>
      <c r="N41" s="171">
        <f>IF('Indicator Date hidden'!O42="x","x",$N$2-'Indicator Date hidden'!O42)</f>
        <v>0</v>
      </c>
      <c r="O41" s="171">
        <f>IF('Indicator Date hidden'!P42="x","x",$O$2-'Indicator Date hidden'!P42)</f>
        <v>0</v>
      </c>
      <c r="P41" s="171">
        <f>IF('Indicator Date hidden'!Q42="x","x",$P$2-'Indicator Date hidden'!Q42)</f>
        <v>0</v>
      </c>
      <c r="Q41" s="171">
        <f>IF('Indicator Date hidden'!R42="x","x",$Q$2-'Indicator Date hidden'!R42)</f>
        <v>1</v>
      </c>
      <c r="R41" s="171">
        <f>IF('Indicator Date hidden'!S42="x","x",$R$2-'Indicator Date hidden'!S42)</f>
        <v>0</v>
      </c>
      <c r="S41" s="171">
        <f>IF('Indicator Date hidden'!T42="x","x",$S$2-'Indicator Date hidden'!T42)</f>
        <v>0</v>
      </c>
      <c r="T41" s="171">
        <f>IF('Indicator Date hidden'!U42="x","x",$T$2-'Indicator Date hidden'!U42)</f>
        <v>0</v>
      </c>
      <c r="U41" s="171">
        <f>IF('Indicator Date hidden'!V42="x","x",$U$2-'Indicator Date hidden'!V42)</f>
        <v>0</v>
      </c>
      <c r="V41" s="171">
        <f>IF('Indicator Date hidden'!W42="x","x",$V$2-'Indicator Date hidden'!W42)</f>
        <v>0</v>
      </c>
      <c r="W41" s="171">
        <f>IF('Indicator Date hidden'!X42="x","x",$W$2-'Indicator Date hidden'!X42)</f>
        <v>2</v>
      </c>
      <c r="X41" s="171" t="str">
        <f>IF('Indicator Date hidden'!Y42="x","x",$X$2-'Indicator Date hidden'!Y42)</f>
        <v>x</v>
      </c>
      <c r="Y41" s="171">
        <f>IF('Indicator Date hidden'!Z42="x","x",$Y$2-'Indicator Date hidden'!Z42)</f>
        <v>0</v>
      </c>
      <c r="Z41" s="171">
        <f>IF('Indicator Date hidden'!AA42="x","x",$Z$2-'Indicator Date hidden'!AA42)</f>
        <v>0</v>
      </c>
      <c r="AA41" s="171">
        <f>IF('Indicator Date hidden'!AB42="x","x",$AA$2-'Indicator Date hidden'!AB42)</f>
        <v>0</v>
      </c>
      <c r="AB41" s="171">
        <f>IF('Indicator Date hidden'!AC42="x","x",$AB$2-'Indicator Date hidden'!AC42)</f>
        <v>0</v>
      </c>
      <c r="AC41" s="171">
        <f>IF('Indicator Date hidden'!AD42="x","x",$AC$2-'Indicator Date hidden'!AD42)</f>
        <v>0</v>
      </c>
      <c r="AD41" s="171">
        <f>IF('Indicator Date hidden'!AE42="x","x",$AD$2-'Indicator Date hidden'!AE42)</f>
        <v>0</v>
      </c>
      <c r="AE41" s="171">
        <f>IF('Indicator Date hidden'!AF42="x","x",$AE$2-'Indicator Date hidden'!AF42)</f>
        <v>0</v>
      </c>
      <c r="AF41" s="171">
        <f>IF('Indicator Date hidden'!AG42="x","x",$AF$2-'Indicator Date hidden'!AG42)</f>
        <v>2</v>
      </c>
      <c r="AG41" s="171">
        <f>IF('Indicator Date hidden'!AH42="x","x",$AG$2-'Indicator Date hidden'!AH42)</f>
        <v>0</v>
      </c>
      <c r="AH41" s="171">
        <f>IF('Indicator Date hidden'!AI42="x","x",$AH$2-'Indicator Date hidden'!AI42)</f>
        <v>0</v>
      </c>
      <c r="AI41" s="171">
        <f>IF('Indicator Date hidden'!AJ42="x","x",$AI$2-'Indicator Date hidden'!AJ42)</f>
        <v>0</v>
      </c>
      <c r="AJ41" s="171">
        <f>IF('Indicator Date hidden'!AK42="x","x",$AJ$2-'Indicator Date hidden'!AK42)</f>
        <v>0</v>
      </c>
      <c r="AK41" s="171">
        <f>IF('Indicator Date hidden'!AL42="x","x",$AK$2-'Indicator Date hidden'!AL42)</f>
        <v>0</v>
      </c>
      <c r="AL41" s="171">
        <f>IF('Indicator Date hidden'!AM42="x","x",$AL$2-'Indicator Date hidden'!AM42)</f>
        <v>0</v>
      </c>
      <c r="AM41" s="171">
        <f>IF('Indicator Date hidden'!AN42="x","x",$AM$2-'Indicator Date hidden'!AN42)</f>
        <v>0</v>
      </c>
      <c r="AN41" s="171">
        <f>IF('Indicator Date hidden'!AO42="x","x",$AN$2-'Indicator Date hidden'!AO42)</f>
        <v>0</v>
      </c>
      <c r="AO41" s="171" t="str">
        <f>IF('Indicator Date hidden'!AP42="x","x",$AO$2-'Indicator Date hidden'!AP42)</f>
        <v>x</v>
      </c>
      <c r="AP41" s="171" t="str">
        <f>IF('Indicator Date hidden'!AQ42="x","x",$AP$2-'Indicator Date hidden'!AQ42)</f>
        <v>x</v>
      </c>
      <c r="AQ41" s="171">
        <f>IF('Indicator Date hidden'!AR42="x","x",$AQ$2-'Indicator Date hidden'!AR42)</f>
        <v>0</v>
      </c>
      <c r="AR41" s="171">
        <f>IF('Indicator Date hidden'!AS42="x","x",$AR$2-'Indicator Date hidden'!AS42)</f>
        <v>0</v>
      </c>
      <c r="AS41" s="171">
        <f>IF('Indicator Date hidden'!AT42="x","x",$AS$2-'Indicator Date hidden'!AT42)</f>
        <v>0</v>
      </c>
      <c r="AT41" s="171">
        <f>IF('Indicator Date hidden'!AU42="x","x",$AT$2-'Indicator Date hidden'!AU42)</f>
        <v>0</v>
      </c>
      <c r="AU41" s="171">
        <f>IF('Indicator Date hidden'!AV42="x","x",$AU$2-'Indicator Date hidden'!AV42)</f>
        <v>0</v>
      </c>
      <c r="AV41" s="171">
        <f>IF('Indicator Date hidden'!AW42="x","x",$AV$2-'Indicator Date hidden'!AW42)</f>
        <v>0</v>
      </c>
      <c r="AW41" s="171">
        <f>IF('Indicator Date hidden'!AX42="x","x",$AW$2-'Indicator Date hidden'!AX42)</f>
        <v>0</v>
      </c>
      <c r="AX41" s="171">
        <f>IF('Indicator Date hidden'!AY42="x","x",$AX$2-'Indicator Date hidden'!AY42)</f>
        <v>0</v>
      </c>
      <c r="AY41" s="171">
        <f>IF('Indicator Date hidden'!AZ42="x","x",$AY$2-'Indicator Date hidden'!AZ42)</f>
        <v>0</v>
      </c>
      <c r="AZ41" s="171">
        <f>IF('Indicator Date hidden'!BA42="x","x",$AZ$2-'Indicator Date hidden'!BA42)</f>
        <v>0</v>
      </c>
      <c r="BA41" s="5">
        <f t="shared" si="0"/>
        <v>5</v>
      </c>
      <c r="BB41" s="172">
        <f t="shared" si="1"/>
        <v>0.10416666666666667</v>
      </c>
      <c r="BC41" s="5">
        <f t="shared" si="2"/>
        <v>3</v>
      </c>
      <c r="BD41" s="172">
        <f t="shared" si="3"/>
        <v>0.42029668753816696</v>
      </c>
      <c r="BE41" s="175">
        <f t="shared" si="4"/>
        <v>0</v>
      </c>
    </row>
    <row r="42" spans="1:57" x14ac:dyDescent="0.25">
      <c r="A42" t="s">
        <v>72</v>
      </c>
      <c r="B42" s="171">
        <f>IF('Indicator Date hidden'!C43="x","x",$B$2-'Indicator Date hidden'!C43)</f>
        <v>0</v>
      </c>
      <c r="C42" s="171">
        <f>IF('Indicator Date hidden'!D43="x","x",$C$2-'Indicator Date hidden'!D43)</f>
        <v>0</v>
      </c>
      <c r="D42" s="171">
        <f>IF('Indicator Date hidden'!E43="x","x",$D$2-'Indicator Date hidden'!E43)</f>
        <v>0</v>
      </c>
      <c r="E42" s="171">
        <f>IF('Indicator Date hidden'!F43="x","x",$E$2-'Indicator Date hidden'!F43)</f>
        <v>0</v>
      </c>
      <c r="F42" s="171">
        <f>IF('Indicator Date hidden'!G43="x","x",$F$2-'Indicator Date hidden'!G43)</f>
        <v>0</v>
      </c>
      <c r="G42" s="171">
        <f>IF('Indicator Date hidden'!H43="x","x",$G$2-'Indicator Date hidden'!H43)</f>
        <v>0</v>
      </c>
      <c r="H42" s="171">
        <f>IF('Indicator Date hidden'!I43="x","x",$H$2-'Indicator Date hidden'!I43)</f>
        <v>0</v>
      </c>
      <c r="I42" s="171">
        <f>IF('Indicator Date hidden'!J43="x","x",$I$2-'Indicator Date hidden'!J43)</f>
        <v>0</v>
      </c>
      <c r="J42" s="171">
        <f>IF('Indicator Date hidden'!K43="x","x",$J$2-'Indicator Date hidden'!K43)</f>
        <v>0</v>
      </c>
      <c r="K42" s="171">
        <f>IF('Indicator Date hidden'!L43="x","x",$K$2-'Indicator Date hidden'!L43)</f>
        <v>0</v>
      </c>
      <c r="L42" s="171">
        <f>IF('Indicator Date hidden'!M43="x","x",$L$2-'Indicator Date hidden'!M43)</f>
        <v>0</v>
      </c>
      <c r="M42" s="171">
        <f>IF('Indicator Date hidden'!N43="x","x",$M$2-'Indicator Date hidden'!N43)</f>
        <v>0</v>
      </c>
      <c r="N42" s="171">
        <f>IF('Indicator Date hidden'!O43="x","x",$N$2-'Indicator Date hidden'!O43)</f>
        <v>0</v>
      </c>
      <c r="O42" s="171">
        <f>IF('Indicator Date hidden'!P43="x","x",$O$2-'Indicator Date hidden'!P43)</f>
        <v>0</v>
      </c>
      <c r="P42" s="171">
        <f>IF('Indicator Date hidden'!Q43="x","x",$P$2-'Indicator Date hidden'!Q43)</f>
        <v>0</v>
      </c>
      <c r="Q42" s="171" t="str">
        <f>IF('Indicator Date hidden'!R43="x","x",$Q$2-'Indicator Date hidden'!R43)</f>
        <v>x</v>
      </c>
      <c r="R42" s="171">
        <f>IF('Indicator Date hidden'!S43="x","x",$R$2-'Indicator Date hidden'!S43)</f>
        <v>0</v>
      </c>
      <c r="S42" s="171">
        <f>IF('Indicator Date hidden'!T43="x","x",$S$2-'Indicator Date hidden'!T43)</f>
        <v>0</v>
      </c>
      <c r="T42" s="171">
        <f>IF('Indicator Date hidden'!U43="x","x",$T$2-'Indicator Date hidden'!U43)</f>
        <v>0</v>
      </c>
      <c r="U42" s="171">
        <f>IF('Indicator Date hidden'!V43="x","x",$U$2-'Indicator Date hidden'!V43)</f>
        <v>0</v>
      </c>
      <c r="V42" s="171">
        <f>IF('Indicator Date hidden'!W43="x","x",$V$2-'Indicator Date hidden'!W43)</f>
        <v>0</v>
      </c>
      <c r="W42" s="171">
        <f>IF('Indicator Date hidden'!X43="x","x",$W$2-'Indicator Date hidden'!X43)</f>
        <v>7</v>
      </c>
      <c r="X42" s="171">
        <f>IF('Indicator Date hidden'!Y43="x","x",$X$2-'Indicator Date hidden'!Y43)</f>
        <v>2</v>
      </c>
      <c r="Y42" s="171">
        <f>IF('Indicator Date hidden'!Z43="x","x",$Y$2-'Indicator Date hidden'!Z43)</f>
        <v>0</v>
      </c>
      <c r="Z42" s="171">
        <f>IF('Indicator Date hidden'!AA43="x","x",$Z$2-'Indicator Date hidden'!AA43)</f>
        <v>0</v>
      </c>
      <c r="AA42" s="171">
        <f>IF('Indicator Date hidden'!AB43="x","x",$AA$2-'Indicator Date hidden'!AB43)</f>
        <v>0</v>
      </c>
      <c r="AB42" s="171">
        <f>IF('Indicator Date hidden'!AC43="x","x",$AB$2-'Indicator Date hidden'!AC43)</f>
        <v>0</v>
      </c>
      <c r="AC42" s="171">
        <f>IF('Indicator Date hidden'!AD43="x","x",$AC$2-'Indicator Date hidden'!AD43)</f>
        <v>0</v>
      </c>
      <c r="AD42" s="171">
        <f>IF('Indicator Date hidden'!AE43="x","x",$AD$2-'Indicator Date hidden'!AE43)</f>
        <v>0</v>
      </c>
      <c r="AE42" s="171">
        <f>IF('Indicator Date hidden'!AF43="x","x",$AE$2-'Indicator Date hidden'!AF43)</f>
        <v>0</v>
      </c>
      <c r="AF42" s="171">
        <f>IF('Indicator Date hidden'!AG43="x","x",$AF$2-'Indicator Date hidden'!AG43)</f>
        <v>0</v>
      </c>
      <c r="AG42" s="171">
        <f>IF('Indicator Date hidden'!AH43="x","x",$AG$2-'Indicator Date hidden'!AH43)</f>
        <v>0</v>
      </c>
      <c r="AH42" s="171">
        <f>IF('Indicator Date hidden'!AI43="x","x",$AH$2-'Indicator Date hidden'!AI43)</f>
        <v>0</v>
      </c>
      <c r="AI42" s="171">
        <f>IF('Indicator Date hidden'!AJ43="x","x",$AI$2-'Indicator Date hidden'!AJ43)</f>
        <v>0</v>
      </c>
      <c r="AJ42" s="171" t="str">
        <f>IF('Indicator Date hidden'!AK43="x","x",$AJ$2-'Indicator Date hidden'!AK43)</f>
        <v>x</v>
      </c>
      <c r="AK42" s="171">
        <f>IF('Indicator Date hidden'!AL43="x","x",$AK$2-'Indicator Date hidden'!AL43)</f>
        <v>1</v>
      </c>
      <c r="AL42" s="171">
        <f>IF('Indicator Date hidden'!AM43="x","x",$AL$2-'Indicator Date hidden'!AM43)</f>
        <v>0</v>
      </c>
      <c r="AM42" s="171">
        <f>IF('Indicator Date hidden'!AN43="x","x",$AM$2-'Indicator Date hidden'!AN43)</f>
        <v>0</v>
      </c>
      <c r="AN42" s="171">
        <f>IF('Indicator Date hidden'!AO43="x","x",$AN$2-'Indicator Date hidden'!AO43)</f>
        <v>0</v>
      </c>
      <c r="AO42" s="171">
        <f>IF('Indicator Date hidden'!AP43="x","x",$AO$2-'Indicator Date hidden'!AP43)</f>
        <v>0</v>
      </c>
      <c r="AP42" s="171">
        <f>IF('Indicator Date hidden'!AQ43="x","x",$AP$2-'Indicator Date hidden'!AQ43)</f>
        <v>0</v>
      </c>
      <c r="AQ42" s="171">
        <f>IF('Indicator Date hidden'!AR43="x","x",$AQ$2-'Indicator Date hidden'!AR43)</f>
        <v>4</v>
      </c>
      <c r="AR42" s="171">
        <f>IF('Indicator Date hidden'!AS43="x","x",$AR$2-'Indicator Date hidden'!AS43)</f>
        <v>0</v>
      </c>
      <c r="AS42" s="171">
        <f>IF('Indicator Date hidden'!AT43="x","x",$AS$2-'Indicator Date hidden'!AT43)</f>
        <v>0</v>
      </c>
      <c r="AT42" s="171">
        <f>IF('Indicator Date hidden'!AU43="x","x",$AT$2-'Indicator Date hidden'!AU43)</f>
        <v>0</v>
      </c>
      <c r="AU42" s="171">
        <f>IF('Indicator Date hidden'!AV43="x","x",$AU$2-'Indicator Date hidden'!AV43)</f>
        <v>0</v>
      </c>
      <c r="AV42" s="171">
        <f>IF('Indicator Date hidden'!AW43="x","x",$AV$2-'Indicator Date hidden'!AW43)</f>
        <v>0</v>
      </c>
      <c r="AW42" s="171">
        <f>IF('Indicator Date hidden'!AX43="x","x",$AW$2-'Indicator Date hidden'!AX43)</f>
        <v>0</v>
      </c>
      <c r="AX42" s="171">
        <f>IF('Indicator Date hidden'!AY43="x","x",$AX$2-'Indicator Date hidden'!AY43)</f>
        <v>0</v>
      </c>
      <c r="AY42" s="171">
        <f>IF('Indicator Date hidden'!AZ43="x","x",$AY$2-'Indicator Date hidden'!AZ43)</f>
        <v>0</v>
      </c>
      <c r="AZ42" s="171">
        <f>IF('Indicator Date hidden'!BA43="x","x",$AZ$2-'Indicator Date hidden'!BA43)</f>
        <v>0</v>
      </c>
      <c r="BA42" s="5">
        <f t="shared" si="0"/>
        <v>14</v>
      </c>
      <c r="BB42" s="172">
        <f t="shared" si="1"/>
        <v>0.2857142857142857</v>
      </c>
      <c r="BC42" s="5">
        <f t="shared" si="2"/>
        <v>4</v>
      </c>
      <c r="BD42" s="172">
        <f t="shared" si="3"/>
        <v>1.1605769149479943</v>
      </c>
      <c r="BE42" s="175">
        <f t="shared" si="4"/>
        <v>0</v>
      </c>
    </row>
    <row r="43" spans="1:57" x14ac:dyDescent="0.25">
      <c r="A43" t="s">
        <v>74</v>
      </c>
      <c r="B43" s="171">
        <f>IF('Indicator Date hidden'!C44="x","x",$B$2-'Indicator Date hidden'!C44)</f>
        <v>0</v>
      </c>
      <c r="C43" s="171">
        <f>IF('Indicator Date hidden'!D44="x","x",$C$2-'Indicator Date hidden'!D44)</f>
        <v>0</v>
      </c>
      <c r="D43" s="171">
        <f>IF('Indicator Date hidden'!E44="x","x",$D$2-'Indicator Date hidden'!E44)</f>
        <v>0</v>
      </c>
      <c r="E43" s="171">
        <f>IF('Indicator Date hidden'!F44="x","x",$E$2-'Indicator Date hidden'!F44)</f>
        <v>0</v>
      </c>
      <c r="F43" s="171">
        <f>IF('Indicator Date hidden'!G44="x","x",$F$2-'Indicator Date hidden'!G44)</f>
        <v>0</v>
      </c>
      <c r="G43" s="171">
        <f>IF('Indicator Date hidden'!H44="x","x",$G$2-'Indicator Date hidden'!H44)</f>
        <v>0</v>
      </c>
      <c r="H43" s="171">
        <f>IF('Indicator Date hidden'!I44="x","x",$H$2-'Indicator Date hidden'!I44)</f>
        <v>0</v>
      </c>
      <c r="I43" s="171">
        <f>IF('Indicator Date hidden'!J44="x","x",$I$2-'Indicator Date hidden'!J44)</f>
        <v>0</v>
      </c>
      <c r="J43" s="171">
        <f>IF('Indicator Date hidden'!K44="x","x",$J$2-'Indicator Date hidden'!K44)</f>
        <v>0</v>
      </c>
      <c r="K43" s="171">
        <f>IF('Indicator Date hidden'!L44="x","x",$K$2-'Indicator Date hidden'!L44)</f>
        <v>0</v>
      </c>
      <c r="L43" s="171">
        <f>IF('Indicator Date hidden'!M44="x","x",$L$2-'Indicator Date hidden'!M44)</f>
        <v>0</v>
      </c>
      <c r="M43" s="171">
        <f>IF('Indicator Date hidden'!N44="x","x",$M$2-'Indicator Date hidden'!N44)</f>
        <v>0</v>
      </c>
      <c r="N43" s="171">
        <f>IF('Indicator Date hidden'!O44="x","x",$N$2-'Indicator Date hidden'!O44)</f>
        <v>0</v>
      </c>
      <c r="O43" s="171">
        <f>IF('Indicator Date hidden'!P44="x","x",$O$2-'Indicator Date hidden'!P44)</f>
        <v>0</v>
      </c>
      <c r="P43" s="171">
        <f>IF('Indicator Date hidden'!Q44="x","x",$P$2-'Indicator Date hidden'!Q44)</f>
        <v>0</v>
      </c>
      <c r="Q43" s="171">
        <f>IF('Indicator Date hidden'!R44="x","x",$Q$2-'Indicator Date hidden'!R44)</f>
        <v>3</v>
      </c>
      <c r="R43" s="171">
        <f>IF('Indicator Date hidden'!S44="x","x",$R$2-'Indicator Date hidden'!S44)</f>
        <v>0</v>
      </c>
      <c r="S43" s="171">
        <f>IF('Indicator Date hidden'!T44="x","x",$S$2-'Indicator Date hidden'!T44)</f>
        <v>0</v>
      </c>
      <c r="T43" s="171">
        <f>IF('Indicator Date hidden'!U44="x","x",$T$2-'Indicator Date hidden'!U44)</f>
        <v>0</v>
      </c>
      <c r="U43" s="171">
        <f>IF('Indicator Date hidden'!V44="x","x",$U$2-'Indicator Date hidden'!V44)</f>
        <v>0</v>
      </c>
      <c r="V43" s="171">
        <f>IF('Indicator Date hidden'!W44="x","x",$V$2-'Indicator Date hidden'!W44)</f>
        <v>0</v>
      </c>
      <c r="W43" s="171">
        <f>IF('Indicator Date hidden'!X44="x","x",$W$2-'Indicator Date hidden'!X44)</f>
        <v>3</v>
      </c>
      <c r="X43" s="171">
        <f>IF('Indicator Date hidden'!Y44="x","x",$X$2-'Indicator Date hidden'!Y44)</f>
        <v>5</v>
      </c>
      <c r="Y43" s="171">
        <f>IF('Indicator Date hidden'!Z44="x","x",$Y$2-'Indicator Date hidden'!Z44)</f>
        <v>0</v>
      </c>
      <c r="Z43" s="171">
        <f>IF('Indicator Date hidden'!AA44="x","x",$Z$2-'Indicator Date hidden'!AA44)</f>
        <v>0</v>
      </c>
      <c r="AA43" s="171">
        <f>IF('Indicator Date hidden'!AB44="x","x",$AA$2-'Indicator Date hidden'!AB44)</f>
        <v>0</v>
      </c>
      <c r="AB43" s="171">
        <f>IF('Indicator Date hidden'!AC44="x","x",$AB$2-'Indicator Date hidden'!AC44)</f>
        <v>0</v>
      </c>
      <c r="AC43" s="171">
        <f>IF('Indicator Date hidden'!AD44="x","x",$AC$2-'Indicator Date hidden'!AD44)</f>
        <v>0</v>
      </c>
      <c r="AD43" s="171">
        <f>IF('Indicator Date hidden'!AE44="x","x",$AD$2-'Indicator Date hidden'!AE44)</f>
        <v>0</v>
      </c>
      <c r="AE43" s="171">
        <f>IF('Indicator Date hidden'!AF44="x","x",$AE$2-'Indicator Date hidden'!AF44)</f>
        <v>0</v>
      </c>
      <c r="AF43" s="171">
        <f>IF('Indicator Date hidden'!AG44="x","x",$AF$2-'Indicator Date hidden'!AG44)</f>
        <v>6</v>
      </c>
      <c r="AG43" s="171">
        <f>IF('Indicator Date hidden'!AH44="x","x",$AG$2-'Indicator Date hidden'!AH44)</f>
        <v>0</v>
      </c>
      <c r="AH43" s="171">
        <f>IF('Indicator Date hidden'!AI44="x","x",$AH$2-'Indicator Date hidden'!AI44)</f>
        <v>0</v>
      </c>
      <c r="AI43" s="171">
        <f>IF('Indicator Date hidden'!AJ44="x","x",$AI$2-'Indicator Date hidden'!AJ44)</f>
        <v>0</v>
      </c>
      <c r="AJ43" s="171">
        <f>IF('Indicator Date hidden'!AK44="x","x",$AJ$2-'Indicator Date hidden'!AK44)</f>
        <v>1</v>
      </c>
      <c r="AK43" s="171">
        <f>IF('Indicator Date hidden'!AL44="x","x",$AK$2-'Indicator Date hidden'!AL44)</f>
        <v>1</v>
      </c>
      <c r="AL43" s="171">
        <f>IF('Indicator Date hidden'!AM44="x","x",$AL$2-'Indicator Date hidden'!AM44)</f>
        <v>0</v>
      </c>
      <c r="AM43" s="171">
        <f>IF('Indicator Date hidden'!AN44="x","x",$AM$2-'Indicator Date hidden'!AN44)</f>
        <v>0</v>
      </c>
      <c r="AN43" s="171">
        <f>IF('Indicator Date hidden'!AO44="x","x",$AN$2-'Indicator Date hidden'!AO44)</f>
        <v>0</v>
      </c>
      <c r="AO43" s="171">
        <f>IF('Indicator Date hidden'!AP44="x","x",$AO$2-'Indicator Date hidden'!AP44)</f>
        <v>0</v>
      </c>
      <c r="AP43" s="171">
        <f>IF('Indicator Date hidden'!AQ44="x","x",$AP$2-'Indicator Date hidden'!AQ44)</f>
        <v>0</v>
      </c>
      <c r="AQ43" s="171">
        <f>IF('Indicator Date hidden'!AR44="x","x",$AQ$2-'Indicator Date hidden'!AR44)</f>
        <v>0</v>
      </c>
      <c r="AR43" s="171">
        <f>IF('Indicator Date hidden'!AS44="x","x",$AR$2-'Indicator Date hidden'!AS44)</f>
        <v>0</v>
      </c>
      <c r="AS43" s="171">
        <f>IF('Indicator Date hidden'!AT44="x","x",$AS$2-'Indicator Date hidden'!AT44)</f>
        <v>0</v>
      </c>
      <c r="AT43" s="171">
        <f>IF('Indicator Date hidden'!AU44="x","x",$AT$2-'Indicator Date hidden'!AU44)</f>
        <v>0</v>
      </c>
      <c r="AU43" s="171">
        <f>IF('Indicator Date hidden'!AV44="x","x",$AU$2-'Indicator Date hidden'!AV44)</f>
        <v>0</v>
      </c>
      <c r="AV43" s="171">
        <f>IF('Indicator Date hidden'!AW44="x","x",$AV$2-'Indicator Date hidden'!AW44)</f>
        <v>0</v>
      </c>
      <c r="AW43" s="171">
        <f>IF('Indicator Date hidden'!AX44="x","x",$AW$2-'Indicator Date hidden'!AX44)</f>
        <v>0</v>
      </c>
      <c r="AX43" s="171">
        <f>IF('Indicator Date hidden'!AY44="x","x",$AX$2-'Indicator Date hidden'!AY44)</f>
        <v>0</v>
      </c>
      <c r="AY43" s="171">
        <f>IF('Indicator Date hidden'!AZ44="x","x",$AY$2-'Indicator Date hidden'!AZ44)</f>
        <v>0</v>
      </c>
      <c r="AZ43" s="171">
        <f>IF('Indicator Date hidden'!BA44="x","x",$AZ$2-'Indicator Date hidden'!BA44)</f>
        <v>0</v>
      </c>
      <c r="BA43" s="5">
        <f t="shared" si="0"/>
        <v>19</v>
      </c>
      <c r="BB43" s="172">
        <f t="shared" si="1"/>
        <v>0.37254901960784315</v>
      </c>
      <c r="BC43" s="5">
        <f t="shared" si="2"/>
        <v>6</v>
      </c>
      <c r="BD43" s="172">
        <f t="shared" si="3"/>
        <v>1.2039279555300981</v>
      </c>
      <c r="BE43" s="175">
        <f t="shared" si="4"/>
        <v>0</v>
      </c>
    </row>
    <row r="44" spans="1:57" x14ac:dyDescent="0.25">
      <c r="A44" t="s">
        <v>75</v>
      </c>
      <c r="B44" s="171">
        <f>IF('Indicator Date hidden'!C45="x","x",$B$2-'Indicator Date hidden'!C45)</f>
        <v>0</v>
      </c>
      <c r="C44" s="171">
        <f>IF('Indicator Date hidden'!D45="x","x",$C$2-'Indicator Date hidden'!D45)</f>
        <v>0</v>
      </c>
      <c r="D44" s="171">
        <f>IF('Indicator Date hidden'!E45="x","x",$D$2-'Indicator Date hidden'!E45)</f>
        <v>0</v>
      </c>
      <c r="E44" s="171">
        <f>IF('Indicator Date hidden'!F45="x","x",$E$2-'Indicator Date hidden'!F45)</f>
        <v>0</v>
      </c>
      <c r="F44" s="171">
        <f>IF('Indicator Date hidden'!G45="x","x",$F$2-'Indicator Date hidden'!G45)</f>
        <v>0</v>
      </c>
      <c r="G44" s="171">
        <f>IF('Indicator Date hidden'!H45="x","x",$G$2-'Indicator Date hidden'!H45)</f>
        <v>0</v>
      </c>
      <c r="H44" s="171">
        <f>IF('Indicator Date hidden'!I45="x","x",$H$2-'Indicator Date hidden'!I45)</f>
        <v>0</v>
      </c>
      <c r="I44" s="171">
        <f>IF('Indicator Date hidden'!J45="x","x",$I$2-'Indicator Date hidden'!J45)</f>
        <v>0</v>
      </c>
      <c r="J44" s="171">
        <f>IF('Indicator Date hidden'!K45="x","x",$J$2-'Indicator Date hidden'!K45)</f>
        <v>0</v>
      </c>
      <c r="K44" s="171">
        <f>IF('Indicator Date hidden'!L45="x","x",$K$2-'Indicator Date hidden'!L45)</f>
        <v>0</v>
      </c>
      <c r="L44" s="171">
        <f>IF('Indicator Date hidden'!M45="x","x",$L$2-'Indicator Date hidden'!M45)</f>
        <v>0</v>
      </c>
      <c r="M44" s="171">
        <f>IF('Indicator Date hidden'!N45="x","x",$M$2-'Indicator Date hidden'!N45)</f>
        <v>0</v>
      </c>
      <c r="N44" s="171">
        <f>IF('Indicator Date hidden'!O45="x","x",$N$2-'Indicator Date hidden'!O45)</f>
        <v>0</v>
      </c>
      <c r="O44" s="171">
        <f>IF('Indicator Date hidden'!P45="x","x",$O$2-'Indicator Date hidden'!P45)</f>
        <v>0</v>
      </c>
      <c r="P44" s="171">
        <f>IF('Indicator Date hidden'!Q45="x","x",$P$2-'Indicator Date hidden'!Q45)</f>
        <v>0</v>
      </c>
      <c r="Q44" s="171" t="str">
        <f>IF('Indicator Date hidden'!R45="x","x",$Q$2-'Indicator Date hidden'!R45)</f>
        <v>x</v>
      </c>
      <c r="R44" s="171">
        <f>IF('Indicator Date hidden'!S45="x","x",$R$2-'Indicator Date hidden'!S45)</f>
        <v>0</v>
      </c>
      <c r="S44" s="171">
        <f>IF('Indicator Date hidden'!T45="x","x",$S$2-'Indicator Date hidden'!T45)</f>
        <v>0</v>
      </c>
      <c r="T44" s="171">
        <f>IF('Indicator Date hidden'!U45="x","x",$T$2-'Indicator Date hidden'!U45)</f>
        <v>0</v>
      </c>
      <c r="U44" s="171" t="str">
        <f>IF('Indicator Date hidden'!V45="x","x",$U$2-'Indicator Date hidden'!V45)</f>
        <v>x</v>
      </c>
      <c r="V44" s="171">
        <f>IF('Indicator Date hidden'!W45="x","x",$V$2-'Indicator Date hidden'!W45)</f>
        <v>0</v>
      </c>
      <c r="W44" s="171" t="str">
        <f>IF('Indicator Date hidden'!X45="x","x",$W$2-'Indicator Date hidden'!X45)</f>
        <v>x</v>
      </c>
      <c r="X44" s="171">
        <f>IF('Indicator Date hidden'!Y45="x","x",$X$2-'Indicator Date hidden'!Y45)</f>
        <v>3</v>
      </c>
      <c r="Y44" s="171">
        <f>IF('Indicator Date hidden'!Z45="x","x",$Y$2-'Indicator Date hidden'!Z45)</f>
        <v>0</v>
      </c>
      <c r="Z44" s="171">
        <f>IF('Indicator Date hidden'!AA45="x","x",$Z$2-'Indicator Date hidden'!AA45)</f>
        <v>0</v>
      </c>
      <c r="AA44" s="171" t="str">
        <f>IF('Indicator Date hidden'!AB45="x","x",$AA$2-'Indicator Date hidden'!AB45)</f>
        <v>x</v>
      </c>
      <c r="AB44" s="171">
        <f>IF('Indicator Date hidden'!AC45="x","x",$AB$2-'Indicator Date hidden'!AC45)</f>
        <v>0</v>
      </c>
      <c r="AC44" s="171">
        <f>IF('Indicator Date hidden'!AD45="x","x",$AC$2-'Indicator Date hidden'!AD45)</f>
        <v>0</v>
      </c>
      <c r="AD44" s="171" t="str">
        <f>IF('Indicator Date hidden'!AE45="x","x",$AD$2-'Indicator Date hidden'!AE45)</f>
        <v>x</v>
      </c>
      <c r="AE44" s="171">
        <f>IF('Indicator Date hidden'!AF45="x","x",$AE$2-'Indicator Date hidden'!AF45)</f>
        <v>0</v>
      </c>
      <c r="AF44" s="171">
        <f>IF('Indicator Date hidden'!AG45="x","x",$AF$2-'Indicator Date hidden'!AG45)</f>
        <v>3</v>
      </c>
      <c r="AG44" s="171">
        <f>IF('Indicator Date hidden'!AH45="x","x",$AG$2-'Indicator Date hidden'!AH45)</f>
        <v>0</v>
      </c>
      <c r="AH44" s="171">
        <f>IF('Indicator Date hidden'!AI45="x","x",$AH$2-'Indicator Date hidden'!AI45)</f>
        <v>0</v>
      </c>
      <c r="AI44" s="171">
        <f>IF('Indicator Date hidden'!AJ45="x","x",$AI$2-'Indicator Date hidden'!AJ45)</f>
        <v>0</v>
      </c>
      <c r="AJ44" s="171" t="str">
        <f>IF('Indicator Date hidden'!AK45="x","x",$AJ$2-'Indicator Date hidden'!AK45)</f>
        <v>x</v>
      </c>
      <c r="AK44" s="171">
        <f>IF('Indicator Date hidden'!AL45="x","x",$AK$2-'Indicator Date hidden'!AL45)</f>
        <v>1</v>
      </c>
      <c r="AL44" s="171">
        <f>IF('Indicator Date hidden'!AM45="x","x",$AL$2-'Indicator Date hidden'!AM45)</f>
        <v>0</v>
      </c>
      <c r="AM44" s="171">
        <f>IF('Indicator Date hidden'!AN45="x","x",$AM$2-'Indicator Date hidden'!AN45)</f>
        <v>0</v>
      </c>
      <c r="AN44" s="171">
        <f>IF('Indicator Date hidden'!AO45="x","x",$AN$2-'Indicator Date hidden'!AO45)</f>
        <v>0</v>
      </c>
      <c r="AO44" s="171">
        <f>IF('Indicator Date hidden'!AP45="x","x",$AO$2-'Indicator Date hidden'!AP45)</f>
        <v>0</v>
      </c>
      <c r="AP44" s="171">
        <f>IF('Indicator Date hidden'!AQ45="x","x",$AP$2-'Indicator Date hidden'!AQ45)</f>
        <v>0</v>
      </c>
      <c r="AQ44" s="171">
        <f>IF('Indicator Date hidden'!AR45="x","x",$AQ$2-'Indicator Date hidden'!AR45)</f>
        <v>0</v>
      </c>
      <c r="AR44" s="171">
        <f>IF('Indicator Date hidden'!AS45="x","x",$AR$2-'Indicator Date hidden'!AS45)</f>
        <v>0</v>
      </c>
      <c r="AS44" s="171">
        <f>IF('Indicator Date hidden'!AT45="x","x",$AS$2-'Indicator Date hidden'!AT45)</f>
        <v>0</v>
      </c>
      <c r="AT44" s="171">
        <f>IF('Indicator Date hidden'!AU45="x","x",$AT$2-'Indicator Date hidden'!AU45)</f>
        <v>0</v>
      </c>
      <c r="AU44" s="171">
        <f>IF('Indicator Date hidden'!AV45="x","x",$AU$2-'Indicator Date hidden'!AV45)</f>
        <v>0</v>
      </c>
      <c r="AV44" s="171">
        <f>IF('Indicator Date hidden'!AW45="x","x",$AV$2-'Indicator Date hidden'!AW45)</f>
        <v>0</v>
      </c>
      <c r="AW44" s="171">
        <f>IF('Indicator Date hidden'!AX45="x","x",$AW$2-'Indicator Date hidden'!AX45)</f>
        <v>0</v>
      </c>
      <c r="AX44" s="171">
        <f>IF('Indicator Date hidden'!AY45="x","x",$AX$2-'Indicator Date hidden'!AY45)</f>
        <v>0</v>
      </c>
      <c r="AY44" s="171">
        <f>IF('Indicator Date hidden'!AZ45="x","x",$AY$2-'Indicator Date hidden'!AZ45)</f>
        <v>0</v>
      </c>
      <c r="AZ44" s="171">
        <f>IF('Indicator Date hidden'!BA45="x","x",$AZ$2-'Indicator Date hidden'!BA45)</f>
        <v>0</v>
      </c>
      <c r="BA44" s="5">
        <f t="shared" si="0"/>
        <v>7</v>
      </c>
      <c r="BB44" s="172">
        <f t="shared" si="1"/>
        <v>0.15555555555555556</v>
      </c>
      <c r="BC44" s="5">
        <f t="shared" si="2"/>
        <v>3</v>
      </c>
      <c r="BD44" s="172">
        <f t="shared" si="3"/>
        <v>0.63089198073681729</v>
      </c>
      <c r="BE44" s="175">
        <f t="shared" si="4"/>
        <v>0</v>
      </c>
    </row>
    <row r="45" spans="1:57" x14ac:dyDescent="0.25">
      <c r="A45" t="s">
        <v>77</v>
      </c>
      <c r="B45" s="171">
        <f>IF('Indicator Date hidden'!C46="x","x",$B$2-'Indicator Date hidden'!C46)</f>
        <v>0</v>
      </c>
      <c r="C45" s="171">
        <f>IF('Indicator Date hidden'!D46="x","x",$C$2-'Indicator Date hidden'!D46)</f>
        <v>0</v>
      </c>
      <c r="D45" s="171">
        <f>IF('Indicator Date hidden'!E46="x","x",$D$2-'Indicator Date hidden'!E46)</f>
        <v>0</v>
      </c>
      <c r="E45" s="171">
        <f>IF('Indicator Date hidden'!F46="x","x",$E$2-'Indicator Date hidden'!F46)</f>
        <v>0</v>
      </c>
      <c r="F45" s="171">
        <f>IF('Indicator Date hidden'!G46="x","x",$F$2-'Indicator Date hidden'!G46)</f>
        <v>0</v>
      </c>
      <c r="G45" s="171">
        <f>IF('Indicator Date hidden'!H46="x","x",$G$2-'Indicator Date hidden'!H46)</f>
        <v>0</v>
      </c>
      <c r="H45" s="171">
        <f>IF('Indicator Date hidden'!I46="x","x",$H$2-'Indicator Date hidden'!I46)</f>
        <v>0</v>
      </c>
      <c r="I45" s="171">
        <f>IF('Indicator Date hidden'!J46="x","x",$I$2-'Indicator Date hidden'!J46)</f>
        <v>0</v>
      </c>
      <c r="J45" s="171">
        <f>IF('Indicator Date hidden'!K46="x","x",$J$2-'Indicator Date hidden'!K46)</f>
        <v>0</v>
      </c>
      <c r="K45" s="171">
        <f>IF('Indicator Date hidden'!L46="x","x",$K$2-'Indicator Date hidden'!L46)</f>
        <v>0</v>
      </c>
      <c r="L45" s="171">
        <f>IF('Indicator Date hidden'!M46="x","x",$L$2-'Indicator Date hidden'!M46)</f>
        <v>0</v>
      </c>
      <c r="M45" s="171">
        <f>IF('Indicator Date hidden'!N46="x","x",$M$2-'Indicator Date hidden'!N46)</f>
        <v>0</v>
      </c>
      <c r="N45" s="171">
        <f>IF('Indicator Date hidden'!O46="x","x",$N$2-'Indicator Date hidden'!O46)</f>
        <v>0</v>
      </c>
      <c r="O45" s="171">
        <f>IF('Indicator Date hidden'!P46="x","x",$O$2-'Indicator Date hidden'!P46)</f>
        <v>0</v>
      </c>
      <c r="P45" s="171">
        <f>IF('Indicator Date hidden'!Q46="x","x",$P$2-'Indicator Date hidden'!Q46)</f>
        <v>0</v>
      </c>
      <c r="Q45" s="171" t="str">
        <f>IF('Indicator Date hidden'!R46="x","x",$Q$2-'Indicator Date hidden'!R46)</f>
        <v>x</v>
      </c>
      <c r="R45" s="171">
        <f>IF('Indicator Date hidden'!S46="x","x",$R$2-'Indicator Date hidden'!S46)</f>
        <v>0</v>
      </c>
      <c r="S45" s="171">
        <f>IF('Indicator Date hidden'!T46="x","x",$S$2-'Indicator Date hidden'!T46)</f>
        <v>0</v>
      </c>
      <c r="T45" s="171">
        <f>IF('Indicator Date hidden'!U46="x","x",$T$2-'Indicator Date hidden'!U46)</f>
        <v>0</v>
      </c>
      <c r="U45" s="171" t="str">
        <f>IF('Indicator Date hidden'!V46="x","x",$U$2-'Indicator Date hidden'!V46)</f>
        <v>x</v>
      </c>
      <c r="V45" s="171">
        <f>IF('Indicator Date hidden'!W46="x","x",$V$2-'Indicator Date hidden'!W46)</f>
        <v>0</v>
      </c>
      <c r="W45" s="171" t="str">
        <f>IF('Indicator Date hidden'!X46="x","x",$W$2-'Indicator Date hidden'!X46)</f>
        <v>x</v>
      </c>
      <c r="X45" s="171">
        <f>IF('Indicator Date hidden'!Y46="x","x",$X$2-'Indicator Date hidden'!Y46)</f>
        <v>5</v>
      </c>
      <c r="Y45" s="171">
        <f>IF('Indicator Date hidden'!Z46="x","x",$Y$2-'Indicator Date hidden'!Z46)</f>
        <v>0</v>
      </c>
      <c r="Z45" s="171">
        <f>IF('Indicator Date hidden'!AA46="x","x",$Z$2-'Indicator Date hidden'!AA46)</f>
        <v>0</v>
      </c>
      <c r="AA45" s="171">
        <f>IF('Indicator Date hidden'!AB46="x","x",$AA$2-'Indicator Date hidden'!AB46)</f>
        <v>0</v>
      </c>
      <c r="AB45" s="171">
        <f>IF('Indicator Date hidden'!AC46="x","x",$AB$2-'Indicator Date hidden'!AC46)</f>
        <v>0</v>
      </c>
      <c r="AC45" s="171">
        <f>IF('Indicator Date hidden'!AD46="x","x",$AC$2-'Indicator Date hidden'!AD46)</f>
        <v>0</v>
      </c>
      <c r="AD45" s="171" t="str">
        <f>IF('Indicator Date hidden'!AE46="x","x",$AD$2-'Indicator Date hidden'!AE46)</f>
        <v>x</v>
      </c>
      <c r="AE45" s="171">
        <f>IF('Indicator Date hidden'!AF46="x","x",$AE$2-'Indicator Date hidden'!AF46)</f>
        <v>0</v>
      </c>
      <c r="AF45" s="171" t="str">
        <f>IF('Indicator Date hidden'!AG46="x","x",$AF$2-'Indicator Date hidden'!AG46)</f>
        <v>x</v>
      </c>
      <c r="AG45" s="171">
        <f>IF('Indicator Date hidden'!AH46="x","x",$AG$2-'Indicator Date hidden'!AH46)</f>
        <v>0</v>
      </c>
      <c r="AH45" s="171">
        <f>IF('Indicator Date hidden'!AI46="x","x",$AH$2-'Indicator Date hidden'!AI46)</f>
        <v>0</v>
      </c>
      <c r="AI45" s="171">
        <f>IF('Indicator Date hidden'!AJ46="x","x",$AI$2-'Indicator Date hidden'!AJ46)</f>
        <v>0</v>
      </c>
      <c r="AJ45" s="171" t="str">
        <f>IF('Indicator Date hidden'!AK46="x","x",$AJ$2-'Indicator Date hidden'!AK46)</f>
        <v>x</v>
      </c>
      <c r="AK45" s="171">
        <f>IF('Indicator Date hidden'!AL46="x","x",$AK$2-'Indicator Date hidden'!AL46)</f>
        <v>1</v>
      </c>
      <c r="AL45" s="171">
        <f>IF('Indicator Date hidden'!AM46="x","x",$AL$2-'Indicator Date hidden'!AM46)</f>
        <v>0</v>
      </c>
      <c r="AM45" s="171">
        <f>IF('Indicator Date hidden'!AN46="x","x",$AM$2-'Indicator Date hidden'!AN46)</f>
        <v>0</v>
      </c>
      <c r="AN45" s="171">
        <f>IF('Indicator Date hidden'!AO46="x","x",$AN$2-'Indicator Date hidden'!AO46)</f>
        <v>0</v>
      </c>
      <c r="AO45" s="171" t="str">
        <f>IF('Indicator Date hidden'!AP46="x","x",$AO$2-'Indicator Date hidden'!AP46)</f>
        <v>x</v>
      </c>
      <c r="AP45" s="171" t="str">
        <f>IF('Indicator Date hidden'!AQ46="x","x",$AP$2-'Indicator Date hidden'!AQ46)</f>
        <v>x</v>
      </c>
      <c r="AQ45" s="171">
        <f>IF('Indicator Date hidden'!AR46="x","x",$AQ$2-'Indicator Date hidden'!AR46)</f>
        <v>4</v>
      </c>
      <c r="AR45" s="171">
        <f>IF('Indicator Date hidden'!AS46="x","x",$AR$2-'Indicator Date hidden'!AS46)</f>
        <v>0</v>
      </c>
      <c r="AS45" s="171">
        <f>IF('Indicator Date hidden'!AT46="x","x",$AS$2-'Indicator Date hidden'!AT46)</f>
        <v>0</v>
      </c>
      <c r="AT45" s="171">
        <f>IF('Indicator Date hidden'!AU46="x","x",$AT$2-'Indicator Date hidden'!AU46)</f>
        <v>0</v>
      </c>
      <c r="AU45" s="171">
        <f>IF('Indicator Date hidden'!AV46="x","x",$AU$2-'Indicator Date hidden'!AV46)</f>
        <v>0</v>
      </c>
      <c r="AV45" s="171">
        <f>IF('Indicator Date hidden'!AW46="x","x",$AV$2-'Indicator Date hidden'!AW46)</f>
        <v>0</v>
      </c>
      <c r="AW45" s="171">
        <f>IF('Indicator Date hidden'!AX46="x","x",$AW$2-'Indicator Date hidden'!AX46)</f>
        <v>0</v>
      </c>
      <c r="AX45" s="171">
        <f>IF('Indicator Date hidden'!AY46="x","x",$AX$2-'Indicator Date hidden'!AY46)</f>
        <v>0</v>
      </c>
      <c r="AY45" s="171">
        <f>IF('Indicator Date hidden'!AZ46="x","x",$AY$2-'Indicator Date hidden'!AZ46)</f>
        <v>0</v>
      </c>
      <c r="AZ45" s="171">
        <f>IF('Indicator Date hidden'!BA46="x","x",$AZ$2-'Indicator Date hidden'!BA46)</f>
        <v>0</v>
      </c>
      <c r="BA45" s="5">
        <f t="shared" si="0"/>
        <v>10</v>
      </c>
      <c r="BB45" s="172">
        <f t="shared" si="1"/>
        <v>0.23255813953488372</v>
      </c>
      <c r="BC45" s="5">
        <f t="shared" si="2"/>
        <v>3</v>
      </c>
      <c r="BD45" s="172">
        <f t="shared" si="3"/>
        <v>0.96055239200294806</v>
      </c>
      <c r="BE45" s="175">
        <f t="shared" si="4"/>
        <v>0</v>
      </c>
    </row>
    <row r="46" spans="1:57" x14ac:dyDescent="0.25">
      <c r="A46" t="s">
        <v>79</v>
      </c>
      <c r="B46" s="171">
        <f>IF('Indicator Date hidden'!C47="x","x",$B$2-'Indicator Date hidden'!C47)</f>
        <v>0</v>
      </c>
      <c r="C46" s="171">
        <f>IF('Indicator Date hidden'!D47="x","x",$C$2-'Indicator Date hidden'!D47)</f>
        <v>0</v>
      </c>
      <c r="D46" s="171">
        <f>IF('Indicator Date hidden'!E47="x","x",$D$2-'Indicator Date hidden'!E47)</f>
        <v>0</v>
      </c>
      <c r="E46" s="171">
        <f>IF('Indicator Date hidden'!F47="x","x",$E$2-'Indicator Date hidden'!F47)</f>
        <v>0</v>
      </c>
      <c r="F46" s="171">
        <f>IF('Indicator Date hidden'!G47="x","x",$F$2-'Indicator Date hidden'!G47)</f>
        <v>0</v>
      </c>
      <c r="G46" s="171">
        <f>IF('Indicator Date hidden'!H47="x","x",$G$2-'Indicator Date hidden'!H47)</f>
        <v>0</v>
      </c>
      <c r="H46" s="171">
        <f>IF('Indicator Date hidden'!I47="x","x",$H$2-'Indicator Date hidden'!I47)</f>
        <v>0</v>
      </c>
      <c r="I46" s="171">
        <f>IF('Indicator Date hidden'!J47="x","x",$I$2-'Indicator Date hidden'!J47)</f>
        <v>0</v>
      </c>
      <c r="J46" s="171">
        <f>IF('Indicator Date hidden'!K47="x","x",$J$2-'Indicator Date hidden'!K47)</f>
        <v>0</v>
      </c>
      <c r="K46" s="171">
        <f>IF('Indicator Date hidden'!L47="x","x",$K$2-'Indicator Date hidden'!L47)</f>
        <v>0</v>
      </c>
      <c r="L46" s="171">
        <f>IF('Indicator Date hidden'!M47="x","x",$L$2-'Indicator Date hidden'!M47)</f>
        <v>0</v>
      </c>
      <c r="M46" s="171">
        <f>IF('Indicator Date hidden'!N47="x","x",$M$2-'Indicator Date hidden'!N47)</f>
        <v>0</v>
      </c>
      <c r="N46" s="171">
        <f>IF('Indicator Date hidden'!O47="x","x",$N$2-'Indicator Date hidden'!O47)</f>
        <v>0</v>
      </c>
      <c r="O46" s="171">
        <f>IF('Indicator Date hidden'!P47="x","x",$O$2-'Indicator Date hidden'!P47)</f>
        <v>0</v>
      </c>
      <c r="P46" s="171">
        <f>IF('Indicator Date hidden'!Q47="x","x",$P$2-'Indicator Date hidden'!Q47)</f>
        <v>0</v>
      </c>
      <c r="Q46" s="171" t="str">
        <f>IF('Indicator Date hidden'!R47="x","x",$Q$2-'Indicator Date hidden'!R47)</f>
        <v>x</v>
      </c>
      <c r="R46" s="171">
        <f>IF('Indicator Date hidden'!S47="x","x",$R$2-'Indicator Date hidden'!S47)</f>
        <v>0</v>
      </c>
      <c r="S46" s="171">
        <f>IF('Indicator Date hidden'!T47="x","x",$S$2-'Indicator Date hidden'!T47)</f>
        <v>0</v>
      </c>
      <c r="T46" s="171">
        <f>IF('Indicator Date hidden'!U47="x","x",$T$2-'Indicator Date hidden'!U47)</f>
        <v>0</v>
      </c>
      <c r="U46" s="171" t="str">
        <f>IF('Indicator Date hidden'!V47="x","x",$U$2-'Indicator Date hidden'!V47)</f>
        <v>x</v>
      </c>
      <c r="V46" s="171">
        <f>IF('Indicator Date hidden'!W47="x","x",$V$2-'Indicator Date hidden'!W47)</f>
        <v>0</v>
      </c>
      <c r="W46" s="171" t="str">
        <f>IF('Indicator Date hidden'!X47="x","x",$W$2-'Indicator Date hidden'!X47)</f>
        <v>x</v>
      </c>
      <c r="X46" s="171">
        <f>IF('Indicator Date hidden'!Y47="x","x",$X$2-'Indicator Date hidden'!Y47)</f>
        <v>3</v>
      </c>
      <c r="Y46" s="171">
        <f>IF('Indicator Date hidden'!Z47="x","x",$Y$2-'Indicator Date hidden'!Z47)</f>
        <v>0</v>
      </c>
      <c r="Z46" s="171">
        <f>IF('Indicator Date hidden'!AA47="x","x",$Z$2-'Indicator Date hidden'!AA47)</f>
        <v>0</v>
      </c>
      <c r="AA46" s="171">
        <f>IF('Indicator Date hidden'!AB47="x","x",$AA$2-'Indicator Date hidden'!AB47)</f>
        <v>2</v>
      </c>
      <c r="AB46" s="171">
        <f>IF('Indicator Date hidden'!AC47="x","x",$AB$2-'Indicator Date hidden'!AC47)</f>
        <v>0</v>
      </c>
      <c r="AC46" s="171">
        <f>IF('Indicator Date hidden'!AD47="x","x",$AC$2-'Indicator Date hidden'!AD47)</f>
        <v>0</v>
      </c>
      <c r="AD46" s="171" t="str">
        <f>IF('Indicator Date hidden'!AE47="x","x",$AD$2-'Indicator Date hidden'!AE47)</f>
        <v>x</v>
      </c>
      <c r="AE46" s="171">
        <f>IF('Indicator Date hidden'!AF47="x","x",$AE$2-'Indicator Date hidden'!AF47)</f>
        <v>0</v>
      </c>
      <c r="AF46" s="171">
        <f>IF('Indicator Date hidden'!AG47="x","x",$AF$2-'Indicator Date hidden'!AG47)</f>
        <v>2</v>
      </c>
      <c r="AG46" s="171">
        <f>IF('Indicator Date hidden'!AH47="x","x",$AG$2-'Indicator Date hidden'!AH47)</f>
        <v>0</v>
      </c>
      <c r="AH46" s="171">
        <f>IF('Indicator Date hidden'!AI47="x","x",$AH$2-'Indicator Date hidden'!AI47)</f>
        <v>0</v>
      </c>
      <c r="AI46" s="171">
        <f>IF('Indicator Date hidden'!AJ47="x","x",$AI$2-'Indicator Date hidden'!AJ47)</f>
        <v>0</v>
      </c>
      <c r="AJ46" s="171">
        <f>IF('Indicator Date hidden'!AK47="x","x",$AJ$2-'Indicator Date hidden'!AK47)</f>
        <v>1</v>
      </c>
      <c r="AK46" s="171">
        <f>IF('Indicator Date hidden'!AL47="x","x",$AK$2-'Indicator Date hidden'!AL47)</f>
        <v>1</v>
      </c>
      <c r="AL46" s="171">
        <f>IF('Indicator Date hidden'!AM47="x","x",$AL$2-'Indicator Date hidden'!AM47)</f>
        <v>0</v>
      </c>
      <c r="AM46" s="171">
        <f>IF('Indicator Date hidden'!AN47="x","x",$AM$2-'Indicator Date hidden'!AN47)</f>
        <v>0</v>
      </c>
      <c r="AN46" s="171">
        <f>IF('Indicator Date hidden'!AO47="x","x",$AN$2-'Indicator Date hidden'!AO47)</f>
        <v>0</v>
      </c>
      <c r="AO46" s="171">
        <f>IF('Indicator Date hidden'!AP47="x","x",$AO$2-'Indicator Date hidden'!AP47)</f>
        <v>0</v>
      </c>
      <c r="AP46" s="171">
        <f>IF('Indicator Date hidden'!AQ47="x","x",$AP$2-'Indicator Date hidden'!AQ47)</f>
        <v>0</v>
      </c>
      <c r="AQ46" s="171" t="str">
        <f>IF('Indicator Date hidden'!AR47="x","x",$AQ$2-'Indicator Date hidden'!AR47)</f>
        <v>x</v>
      </c>
      <c r="AR46" s="171">
        <f>IF('Indicator Date hidden'!AS47="x","x",$AR$2-'Indicator Date hidden'!AS47)</f>
        <v>0</v>
      </c>
      <c r="AS46" s="171">
        <f>IF('Indicator Date hidden'!AT47="x","x",$AS$2-'Indicator Date hidden'!AT47)</f>
        <v>0</v>
      </c>
      <c r="AT46" s="171">
        <f>IF('Indicator Date hidden'!AU47="x","x",$AT$2-'Indicator Date hidden'!AU47)</f>
        <v>0</v>
      </c>
      <c r="AU46" s="171">
        <f>IF('Indicator Date hidden'!AV47="x","x",$AU$2-'Indicator Date hidden'!AV47)</f>
        <v>0</v>
      </c>
      <c r="AV46" s="171">
        <f>IF('Indicator Date hidden'!AW47="x","x",$AV$2-'Indicator Date hidden'!AW47)</f>
        <v>0</v>
      </c>
      <c r="AW46" s="171">
        <f>IF('Indicator Date hidden'!AX47="x","x",$AW$2-'Indicator Date hidden'!AX47)</f>
        <v>0</v>
      </c>
      <c r="AX46" s="171">
        <f>IF('Indicator Date hidden'!AY47="x","x",$AX$2-'Indicator Date hidden'!AY47)</f>
        <v>0</v>
      </c>
      <c r="AY46" s="171">
        <f>IF('Indicator Date hidden'!AZ47="x","x",$AY$2-'Indicator Date hidden'!AZ47)</f>
        <v>0</v>
      </c>
      <c r="AZ46" s="171">
        <f>IF('Indicator Date hidden'!BA47="x","x",$AZ$2-'Indicator Date hidden'!BA47)</f>
        <v>0</v>
      </c>
      <c r="BA46" s="5">
        <f t="shared" si="0"/>
        <v>9</v>
      </c>
      <c r="BB46" s="172">
        <f t="shared" si="1"/>
        <v>0.19565217391304349</v>
      </c>
      <c r="BC46" s="5">
        <f t="shared" si="2"/>
        <v>5</v>
      </c>
      <c r="BD46" s="172">
        <f t="shared" si="3"/>
        <v>0.61217947131864014</v>
      </c>
      <c r="BE46" s="175">
        <f t="shared" si="4"/>
        <v>0</v>
      </c>
    </row>
    <row r="47" spans="1:57" x14ac:dyDescent="0.25">
      <c r="A47" t="s">
        <v>81</v>
      </c>
      <c r="B47" s="171">
        <f>IF('Indicator Date hidden'!C48="x","x",$B$2-'Indicator Date hidden'!C48)</f>
        <v>0</v>
      </c>
      <c r="C47" s="171">
        <f>IF('Indicator Date hidden'!D48="x","x",$C$2-'Indicator Date hidden'!D48)</f>
        <v>0</v>
      </c>
      <c r="D47" s="171">
        <f>IF('Indicator Date hidden'!E48="x","x",$D$2-'Indicator Date hidden'!E48)</f>
        <v>0</v>
      </c>
      <c r="E47" s="171">
        <f>IF('Indicator Date hidden'!F48="x","x",$E$2-'Indicator Date hidden'!F48)</f>
        <v>0</v>
      </c>
      <c r="F47" s="171">
        <f>IF('Indicator Date hidden'!G48="x","x",$F$2-'Indicator Date hidden'!G48)</f>
        <v>0</v>
      </c>
      <c r="G47" s="171">
        <f>IF('Indicator Date hidden'!H48="x","x",$G$2-'Indicator Date hidden'!H48)</f>
        <v>0</v>
      </c>
      <c r="H47" s="171">
        <f>IF('Indicator Date hidden'!I48="x","x",$H$2-'Indicator Date hidden'!I48)</f>
        <v>0</v>
      </c>
      <c r="I47" s="171">
        <f>IF('Indicator Date hidden'!J48="x","x",$I$2-'Indicator Date hidden'!J48)</f>
        <v>0</v>
      </c>
      <c r="J47" s="171">
        <f>IF('Indicator Date hidden'!K48="x","x",$J$2-'Indicator Date hidden'!K48)</f>
        <v>0</v>
      </c>
      <c r="K47" s="171">
        <f>IF('Indicator Date hidden'!L48="x","x",$K$2-'Indicator Date hidden'!L48)</f>
        <v>0</v>
      </c>
      <c r="L47" s="171">
        <f>IF('Indicator Date hidden'!M48="x","x",$L$2-'Indicator Date hidden'!M48)</f>
        <v>0</v>
      </c>
      <c r="M47" s="171">
        <f>IF('Indicator Date hidden'!N48="x","x",$M$2-'Indicator Date hidden'!N48)</f>
        <v>0</v>
      </c>
      <c r="N47" s="171">
        <f>IF('Indicator Date hidden'!O48="x","x",$N$2-'Indicator Date hidden'!O48)</f>
        <v>0</v>
      </c>
      <c r="O47" s="171">
        <f>IF('Indicator Date hidden'!P48="x","x",$O$2-'Indicator Date hidden'!P48)</f>
        <v>0</v>
      </c>
      <c r="P47" s="171">
        <f>IF('Indicator Date hidden'!Q48="x","x",$P$2-'Indicator Date hidden'!Q48)</f>
        <v>0</v>
      </c>
      <c r="Q47" s="171" t="str">
        <f>IF('Indicator Date hidden'!R48="x","x",$Q$2-'Indicator Date hidden'!R48)</f>
        <v>x</v>
      </c>
      <c r="R47" s="171">
        <f>IF('Indicator Date hidden'!S48="x","x",$R$2-'Indicator Date hidden'!S48)</f>
        <v>0</v>
      </c>
      <c r="S47" s="171">
        <f>IF('Indicator Date hidden'!T48="x","x",$S$2-'Indicator Date hidden'!T48)</f>
        <v>0</v>
      </c>
      <c r="T47" s="171">
        <f>IF('Indicator Date hidden'!U48="x","x",$T$2-'Indicator Date hidden'!U48)</f>
        <v>0</v>
      </c>
      <c r="U47" s="171" t="str">
        <f>IF('Indicator Date hidden'!V48="x","x",$U$2-'Indicator Date hidden'!V48)</f>
        <v>x</v>
      </c>
      <c r="V47" s="171">
        <f>IF('Indicator Date hidden'!W48="x","x",$V$2-'Indicator Date hidden'!W48)</f>
        <v>0</v>
      </c>
      <c r="W47" s="171" t="str">
        <f>IF('Indicator Date hidden'!X48="x","x",$W$2-'Indicator Date hidden'!X48)</f>
        <v>x</v>
      </c>
      <c r="X47" s="171">
        <f>IF('Indicator Date hidden'!Y48="x","x",$X$2-'Indicator Date hidden'!Y48)</f>
        <v>4</v>
      </c>
      <c r="Y47" s="171">
        <f>IF('Indicator Date hidden'!Z48="x","x",$Y$2-'Indicator Date hidden'!Z48)</f>
        <v>0</v>
      </c>
      <c r="Z47" s="171">
        <f>IF('Indicator Date hidden'!AA48="x","x",$Z$2-'Indicator Date hidden'!AA48)</f>
        <v>0</v>
      </c>
      <c r="AA47" s="171">
        <f>IF('Indicator Date hidden'!AB48="x","x",$AA$2-'Indicator Date hidden'!AB48)</f>
        <v>2</v>
      </c>
      <c r="AB47" s="171">
        <f>IF('Indicator Date hidden'!AC48="x","x",$AB$2-'Indicator Date hidden'!AC48)</f>
        <v>0</v>
      </c>
      <c r="AC47" s="171">
        <f>IF('Indicator Date hidden'!AD48="x","x",$AC$2-'Indicator Date hidden'!AD48)</f>
        <v>0</v>
      </c>
      <c r="AD47" s="171" t="str">
        <f>IF('Indicator Date hidden'!AE48="x","x",$AD$2-'Indicator Date hidden'!AE48)</f>
        <v>x</v>
      </c>
      <c r="AE47" s="171">
        <f>IF('Indicator Date hidden'!AF48="x","x",$AE$2-'Indicator Date hidden'!AF48)</f>
        <v>0</v>
      </c>
      <c r="AF47" s="171">
        <f>IF('Indicator Date hidden'!AG48="x","x",$AF$2-'Indicator Date hidden'!AG48)</f>
        <v>2</v>
      </c>
      <c r="AG47" s="171">
        <f>IF('Indicator Date hidden'!AH48="x","x",$AG$2-'Indicator Date hidden'!AH48)</f>
        <v>0</v>
      </c>
      <c r="AH47" s="171">
        <f>IF('Indicator Date hidden'!AI48="x","x",$AH$2-'Indicator Date hidden'!AI48)</f>
        <v>0</v>
      </c>
      <c r="AI47" s="171">
        <f>IF('Indicator Date hidden'!AJ48="x","x",$AI$2-'Indicator Date hidden'!AJ48)</f>
        <v>0</v>
      </c>
      <c r="AJ47" s="171" t="str">
        <f>IF('Indicator Date hidden'!AK48="x","x",$AJ$2-'Indicator Date hidden'!AK48)</f>
        <v>x</v>
      </c>
      <c r="AK47" s="171">
        <f>IF('Indicator Date hidden'!AL48="x","x",$AK$2-'Indicator Date hidden'!AL48)</f>
        <v>1</v>
      </c>
      <c r="AL47" s="171">
        <f>IF('Indicator Date hidden'!AM48="x","x",$AL$2-'Indicator Date hidden'!AM48)</f>
        <v>0</v>
      </c>
      <c r="AM47" s="171">
        <f>IF('Indicator Date hidden'!AN48="x","x",$AM$2-'Indicator Date hidden'!AN48)</f>
        <v>0</v>
      </c>
      <c r="AN47" s="171">
        <f>IF('Indicator Date hidden'!AO48="x","x",$AN$2-'Indicator Date hidden'!AO48)</f>
        <v>0</v>
      </c>
      <c r="AO47" s="171">
        <f>IF('Indicator Date hidden'!AP48="x","x",$AO$2-'Indicator Date hidden'!AP48)</f>
        <v>0</v>
      </c>
      <c r="AP47" s="171">
        <f>IF('Indicator Date hidden'!AQ48="x","x",$AP$2-'Indicator Date hidden'!AQ48)</f>
        <v>0</v>
      </c>
      <c r="AQ47" s="171">
        <f>IF('Indicator Date hidden'!AR48="x","x",$AQ$2-'Indicator Date hidden'!AR48)</f>
        <v>0</v>
      </c>
      <c r="AR47" s="171">
        <f>IF('Indicator Date hidden'!AS48="x","x",$AR$2-'Indicator Date hidden'!AS48)</f>
        <v>0</v>
      </c>
      <c r="AS47" s="171">
        <f>IF('Indicator Date hidden'!AT48="x","x",$AS$2-'Indicator Date hidden'!AT48)</f>
        <v>0</v>
      </c>
      <c r="AT47" s="171">
        <f>IF('Indicator Date hidden'!AU48="x","x",$AT$2-'Indicator Date hidden'!AU48)</f>
        <v>0</v>
      </c>
      <c r="AU47" s="171" t="str">
        <f>IF('Indicator Date hidden'!AV48="x","x",$AU$2-'Indicator Date hidden'!AV48)</f>
        <v>x</v>
      </c>
      <c r="AV47" s="171">
        <f>IF('Indicator Date hidden'!AW48="x","x",$AV$2-'Indicator Date hidden'!AW48)</f>
        <v>0</v>
      </c>
      <c r="AW47" s="171">
        <f>IF('Indicator Date hidden'!AX48="x","x",$AW$2-'Indicator Date hidden'!AX48)</f>
        <v>0</v>
      </c>
      <c r="AX47" s="171">
        <f>IF('Indicator Date hidden'!AY48="x","x",$AX$2-'Indicator Date hidden'!AY48)</f>
        <v>0</v>
      </c>
      <c r="AY47" s="171">
        <f>IF('Indicator Date hidden'!AZ48="x","x",$AY$2-'Indicator Date hidden'!AZ48)</f>
        <v>0</v>
      </c>
      <c r="AZ47" s="171">
        <f>IF('Indicator Date hidden'!BA48="x","x",$AZ$2-'Indicator Date hidden'!BA48)</f>
        <v>0</v>
      </c>
      <c r="BA47" s="5">
        <f t="shared" si="0"/>
        <v>9</v>
      </c>
      <c r="BB47" s="172">
        <f t="shared" si="1"/>
        <v>0.2</v>
      </c>
      <c r="BC47" s="5">
        <f t="shared" si="2"/>
        <v>4</v>
      </c>
      <c r="BD47" s="172">
        <f t="shared" si="3"/>
        <v>0.71802197428460057</v>
      </c>
      <c r="BE47" s="175">
        <f t="shared" si="4"/>
        <v>0</v>
      </c>
    </row>
    <row r="48" spans="1:57" x14ac:dyDescent="0.25">
      <c r="A48" t="s">
        <v>83</v>
      </c>
      <c r="B48" s="171">
        <f>IF('Indicator Date hidden'!C49="x","x",$B$2-'Indicator Date hidden'!C49)</f>
        <v>0</v>
      </c>
      <c r="C48" s="171">
        <f>IF('Indicator Date hidden'!D49="x","x",$C$2-'Indicator Date hidden'!D49)</f>
        <v>0</v>
      </c>
      <c r="D48" s="171">
        <f>IF('Indicator Date hidden'!E49="x","x",$D$2-'Indicator Date hidden'!E49)</f>
        <v>0</v>
      </c>
      <c r="E48" s="171">
        <f>IF('Indicator Date hidden'!F49="x","x",$E$2-'Indicator Date hidden'!F49)</f>
        <v>0</v>
      </c>
      <c r="F48" s="171">
        <f>IF('Indicator Date hidden'!G49="x","x",$F$2-'Indicator Date hidden'!G49)</f>
        <v>0</v>
      </c>
      <c r="G48" s="171">
        <f>IF('Indicator Date hidden'!H49="x","x",$G$2-'Indicator Date hidden'!H49)</f>
        <v>0</v>
      </c>
      <c r="H48" s="171">
        <f>IF('Indicator Date hidden'!I49="x","x",$H$2-'Indicator Date hidden'!I49)</f>
        <v>0</v>
      </c>
      <c r="I48" s="171">
        <f>IF('Indicator Date hidden'!J49="x","x",$I$2-'Indicator Date hidden'!J49)</f>
        <v>0</v>
      </c>
      <c r="J48" s="171">
        <f>IF('Indicator Date hidden'!K49="x","x",$J$2-'Indicator Date hidden'!K49)</f>
        <v>0</v>
      </c>
      <c r="K48" s="171">
        <f>IF('Indicator Date hidden'!L49="x","x",$K$2-'Indicator Date hidden'!L49)</f>
        <v>0</v>
      </c>
      <c r="L48" s="171">
        <f>IF('Indicator Date hidden'!M49="x","x",$L$2-'Indicator Date hidden'!M49)</f>
        <v>0</v>
      </c>
      <c r="M48" s="171">
        <f>IF('Indicator Date hidden'!N49="x","x",$M$2-'Indicator Date hidden'!N49)</f>
        <v>0</v>
      </c>
      <c r="N48" s="171">
        <f>IF('Indicator Date hidden'!O49="x","x",$N$2-'Indicator Date hidden'!O49)</f>
        <v>0</v>
      </c>
      <c r="O48" s="171">
        <f>IF('Indicator Date hidden'!P49="x","x",$O$2-'Indicator Date hidden'!P49)</f>
        <v>0</v>
      </c>
      <c r="P48" s="171">
        <f>IF('Indicator Date hidden'!Q49="x","x",$P$2-'Indicator Date hidden'!Q49)</f>
        <v>0</v>
      </c>
      <c r="Q48" s="171" t="str">
        <f>IF('Indicator Date hidden'!R49="x","x",$Q$2-'Indicator Date hidden'!R49)</f>
        <v>x</v>
      </c>
      <c r="R48" s="171">
        <f>IF('Indicator Date hidden'!S49="x","x",$R$2-'Indicator Date hidden'!S49)</f>
        <v>0</v>
      </c>
      <c r="S48" s="171">
        <f>IF('Indicator Date hidden'!T49="x","x",$S$2-'Indicator Date hidden'!T49)</f>
        <v>0</v>
      </c>
      <c r="T48" s="171">
        <f>IF('Indicator Date hidden'!U49="x","x",$T$2-'Indicator Date hidden'!U49)</f>
        <v>0</v>
      </c>
      <c r="U48" s="171" t="str">
        <f>IF('Indicator Date hidden'!V49="x","x",$U$2-'Indicator Date hidden'!V49)</f>
        <v>x</v>
      </c>
      <c r="V48" s="171">
        <f>IF('Indicator Date hidden'!W49="x","x",$V$2-'Indicator Date hidden'!W49)</f>
        <v>0</v>
      </c>
      <c r="W48" s="171" t="str">
        <f>IF('Indicator Date hidden'!X49="x","x",$W$2-'Indicator Date hidden'!X49)</f>
        <v>x</v>
      </c>
      <c r="X48" s="171">
        <f>IF('Indicator Date hidden'!Y49="x","x",$X$2-'Indicator Date hidden'!Y49)</f>
        <v>5</v>
      </c>
      <c r="Y48" s="171">
        <f>IF('Indicator Date hidden'!Z49="x","x",$Y$2-'Indicator Date hidden'!Z49)</f>
        <v>0</v>
      </c>
      <c r="Z48" s="171">
        <f>IF('Indicator Date hidden'!AA49="x","x",$Z$2-'Indicator Date hidden'!AA49)</f>
        <v>0</v>
      </c>
      <c r="AA48" s="171">
        <f>IF('Indicator Date hidden'!AB49="x","x",$AA$2-'Indicator Date hidden'!AB49)</f>
        <v>1</v>
      </c>
      <c r="AB48" s="171">
        <f>IF('Indicator Date hidden'!AC49="x","x",$AB$2-'Indicator Date hidden'!AC49)</f>
        <v>0</v>
      </c>
      <c r="AC48" s="171">
        <f>IF('Indicator Date hidden'!AD49="x","x",$AC$2-'Indicator Date hidden'!AD49)</f>
        <v>0</v>
      </c>
      <c r="AD48" s="171" t="str">
        <f>IF('Indicator Date hidden'!AE49="x","x",$AD$2-'Indicator Date hidden'!AE49)</f>
        <v>x</v>
      </c>
      <c r="AE48" s="171">
        <f>IF('Indicator Date hidden'!AF49="x","x",$AE$2-'Indicator Date hidden'!AF49)</f>
        <v>0</v>
      </c>
      <c r="AF48" s="171">
        <f>IF('Indicator Date hidden'!AG49="x","x",$AF$2-'Indicator Date hidden'!AG49)</f>
        <v>2</v>
      </c>
      <c r="AG48" s="171">
        <f>IF('Indicator Date hidden'!AH49="x","x",$AG$2-'Indicator Date hidden'!AH49)</f>
        <v>0</v>
      </c>
      <c r="AH48" s="171">
        <f>IF('Indicator Date hidden'!AI49="x","x",$AH$2-'Indicator Date hidden'!AI49)</f>
        <v>0</v>
      </c>
      <c r="AI48" s="171">
        <f>IF('Indicator Date hidden'!AJ49="x","x",$AI$2-'Indicator Date hidden'!AJ49)</f>
        <v>0</v>
      </c>
      <c r="AJ48" s="171" t="str">
        <f>IF('Indicator Date hidden'!AK49="x","x",$AJ$2-'Indicator Date hidden'!AK49)</f>
        <v>x</v>
      </c>
      <c r="AK48" s="171">
        <f>IF('Indicator Date hidden'!AL49="x","x",$AK$2-'Indicator Date hidden'!AL49)</f>
        <v>1</v>
      </c>
      <c r="AL48" s="171">
        <f>IF('Indicator Date hidden'!AM49="x","x",$AL$2-'Indicator Date hidden'!AM49)</f>
        <v>0</v>
      </c>
      <c r="AM48" s="171">
        <f>IF('Indicator Date hidden'!AN49="x","x",$AM$2-'Indicator Date hidden'!AN49)</f>
        <v>0</v>
      </c>
      <c r="AN48" s="171">
        <f>IF('Indicator Date hidden'!AO49="x","x",$AN$2-'Indicator Date hidden'!AO49)</f>
        <v>0</v>
      </c>
      <c r="AO48" s="171">
        <f>IF('Indicator Date hidden'!AP49="x","x",$AO$2-'Indicator Date hidden'!AP49)</f>
        <v>0</v>
      </c>
      <c r="AP48" s="171">
        <f>IF('Indicator Date hidden'!AQ49="x","x",$AP$2-'Indicator Date hidden'!AQ49)</f>
        <v>0</v>
      </c>
      <c r="AQ48" s="171">
        <f>IF('Indicator Date hidden'!AR49="x","x",$AQ$2-'Indicator Date hidden'!AR49)</f>
        <v>0</v>
      </c>
      <c r="AR48" s="171">
        <f>IF('Indicator Date hidden'!AS49="x","x",$AR$2-'Indicator Date hidden'!AS49)</f>
        <v>0</v>
      </c>
      <c r="AS48" s="171">
        <f>IF('Indicator Date hidden'!AT49="x","x",$AS$2-'Indicator Date hidden'!AT49)</f>
        <v>0</v>
      </c>
      <c r="AT48" s="171">
        <f>IF('Indicator Date hidden'!AU49="x","x",$AT$2-'Indicator Date hidden'!AU49)</f>
        <v>0</v>
      </c>
      <c r="AU48" s="171" t="str">
        <f>IF('Indicator Date hidden'!AV49="x","x",$AU$2-'Indicator Date hidden'!AV49)</f>
        <v>x</v>
      </c>
      <c r="AV48" s="171">
        <f>IF('Indicator Date hidden'!AW49="x","x",$AV$2-'Indicator Date hidden'!AW49)</f>
        <v>0</v>
      </c>
      <c r="AW48" s="171">
        <f>IF('Indicator Date hidden'!AX49="x","x",$AW$2-'Indicator Date hidden'!AX49)</f>
        <v>0</v>
      </c>
      <c r="AX48" s="171">
        <f>IF('Indicator Date hidden'!AY49="x","x",$AX$2-'Indicator Date hidden'!AY49)</f>
        <v>0</v>
      </c>
      <c r="AY48" s="171">
        <f>IF('Indicator Date hidden'!AZ49="x","x",$AY$2-'Indicator Date hidden'!AZ49)</f>
        <v>0</v>
      </c>
      <c r="AZ48" s="171">
        <f>IF('Indicator Date hidden'!BA49="x","x",$AZ$2-'Indicator Date hidden'!BA49)</f>
        <v>0</v>
      </c>
      <c r="BA48" s="5">
        <f t="shared" si="0"/>
        <v>9</v>
      </c>
      <c r="BB48" s="172">
        <f t="shared" si="1"/>
        <v>0.2</v>
      </c>
      <c r="BC48" s="5">
        <f t="shared" si="2"/>
        <v>4</v>
      </c>
      <c r="BD48" s="172">
        <f t="shared" si="3"/>
        <v>0.80553639823963807</v>
      </c>
      <c r="BE48" s="175">
        <f t="shared" si="4"/>
        <v>0</v>
      </c>
    </row>
    <row r="49" spans="1:57" x14ac:dyDescent="0.25">
      <c r="A49" t="s">
        <v>85</v>
      </c>
      <c r="B49" s="171">
        <f>IF('Indicator Date hidden'!C50="x","x",$B$2-'Indicator Date hidden'!C50)</f>
        <v>0</v>
      </c>
      <c r="C49" s="171">
        <f>IF('Indicator Date hidden'!D50="x","x",$C$2-'Indicator Date hidden'!D50)</f>
        <v>0</v>
      </c>
      <c r="D49" s="171">
        <f>IF('Indicator Date hidden'!E50="x","x",$D$2-'Indicator Date hidden'!E50)</f>
        <v>0</v>
      </c>
      <c r="E49" s="171">
        <f>IF('Indicator Date hidden'!F50="x","x",$E$2-'Indicator Date hidden'!F50)</f>
        <v>0</v>
      </c>
      <c r="F49" s="171">
        <f>IF('Indicator Date hidden'!G50="x","x",$F$2-'Indicator Date hidden'!G50)</f>
        <v>0</v>
      </c>
      <c r="G49" s="171">
        <f>IF('Indicator Date hidden'!H50="x","x",$G$2-'Indicator Date hidden'!H50)</f>
        <v>0</v>
      </c>
      <c r="H49" s="171">
        <f>IF('Indicator Date hidden'!I50="x","x",$H$2-'Indicator Date hidden'!I50)</f>
        <v>0</v>
      </c>
      <c r="I49" s="171">
        <f>IF('Indicator Date hidden'!J50="x","x",$I$2-'Indicator Date hidden'!J50)</f>
        <v>0</v>
      </c>
      <c r="J49" s="171">
        <f>IF('Indicator Date hidden'!K50="x","x",$J$2-'Indicator Date hidden'!K50)</f>
        <v>0</v>
      </c>
      <c r="K49" s="171">
        <f>IF('Indicator Date hidden'!L50="x","x",$K$2-'Indicator Date hidden'!L50)</f>
        <v>0</v>
      </c>
      <c r="L49" s="171">
        <f>IF('Indicator Date hidden'!M50="x","x",$L$2-'Indicator Date hidden'!M50)</f>
        <v>0</v>
      </c>
      <c r="M49" s="171">
        <f>IF('Indicator Date hidden'!N50="x","x",$M$2-'Indicator Date hidden'!N50)</f>
        <v>0</v>
      </c>
      <c r="N49" s="171">
        <f>IF('Indicator Date hidden'!O50="x","x",$N$2-'Indicator Date hidden'!O50)</f>
        <v>0</v>
      </c>
      <c r="O49" s="171">
        <f>IF('Indicator Date hidden'!P50="x","x",$O$2-'Indicator Date hidden'!P50)</f>
        <v>0</v>
      </c>
      <c r="P49" s="171">
        <f>IF('Indicator Date hidden'!Q50="x","x",$P$2-'Indicator Date hidden'!Q50)</f>
        <v>0</v>
      </c>
      <c r="Q49" s="171">
        <f>IF('Indicator Date hidden'!R50="x","x",$Q$2-'Indicator Date hidden'!R50)</f>
        <v>9</v>
      </c>
      <c r="R49" s="171">
        <f>IF('Indicator Date hidden'!S50="x","x",$R$2-'Indicator Date hidden'!S50)</f>
        <v>0</v>
      </c>
      <c r="S49" s="171">
        <f>IF('Indicator Date hidden'!T50="x","x",$S$2-'Indicator Date hidden'!T50)</f>
        <v>0</v>
      </c>
      <c r="T49" s="171">
        <f>IF('Indicator Date hidden'!U50="x","x",$T$2-'Indicator Date hidden'!U50)</f>
        <v>0</v>
      </c>
      <c r="U49" s="171" t="str">
        <f>IF('Indicator Date hidden'!V50="x","x",$U$2-'Indicator Date hidden'!V50)</f>
        <v>x</v>
      </c>
      <c r="V49" s="171">
        <f>IF('Indicator Date hidden'!W50="x","x",$V$2-'Indicator Date hidden'!W50)</f>
        <v>0</v>
      </c>
      <c r="W49" s="171">
        <f>IF('Indicator Date hidden'!X50="x","x",$W$2-'Indicator Date hidden'!X50)</f>
        <v>3</v>
      </c>
      <c r="X49" s="171">
        <f>IF('Indicator Date hidden'!Y50="x","x",$X$2-'Indicator Date hidden'!Y50)</f>
        <v>5</v>
      </c>
      <c r="Y49" s="171">
        <f>IF('Indicator Date hidden'!Z50="x","x",$Y$2-'Indicator Date hidden'!Z50)</f>
        <v>0</v>
      </c>
      <c r="Z49" s="171">
        <f>IF('Indicator Date hidden'!AA50="x","x",$Z$2-'Indicator Date hidden'!AA50)</f>
        <v>0</v>
      </c>
      <c r="AA49" s="171">
        <f>IF('Indicator Date hidden'!AB50="x","x",$AA$2-'Indicator Date hidden'!AB50)</f>
        <v>0</v>
      </c>
      <c r="AB49" s="171">
        <f>IF('Indicator Date hidden'!AC50="x","x",$AB$2-'Indicator Date hidden'!AC50)</f>
        <v>0</v>
      </c>
      <c r="AC49" s="171">
        <f>IF('Indicator Date hidden'!AD50="x","x",$AC$2-'Indicator Date hidden'!AD50)</f>
        <v>0</v>
      </c>
      <c r="AD49" s="171">
        <f>IF('Indicator Date hidden'!AE50="x","x",$AD$2-'Indicator Date hidden'!AE50)</f>
        <v>0</v>
      </c>
      <c r="AE49" s="171" t="str">
        <f>IF('Indicator Date hidden'!AF50="x","x",$AE$2-'Indicator Date hidden'!AF50)</f>
        <v>x</v>
      </c>
      <c r="AF49" s="171">
        <f>IF('Indicator Date hidden'!AG50="x","x",$AF$2-'Indicator Date hidden'!AG50)</f>
        <v>2</v>
      </c>
      <c r="AG49" s="171">
        <f>IF('Indicator Date hidden'!AH50="x","x",$AG$2-'Indicator Date hidden'!AH50)</f>
        <v>0</v>
      </c>
      <c r="AH49" s="171">
        <f>IF('Indicator Date hidden'!AI50="x","x",$AH$2-'Indicator Date hidden'!AI50)</f>
        <v>0</v>
      </c>
      <c r="AI49" s="171">
        <f>IF('Indicator Date hidden'!AJ50="x","x",$AI$2-'Indicator Date hidden'!AJ50)</f>
        <v>0</v>
      </c>
      <c r="AJ49" s="171" t="str">
        <f>IF('Indicator Date hidden'!AK50="x","x",$AJ$2-'Indicator Date hidden'!AK50)</f>
        <v>x</v>
      </c>
      <c r="AK49" s="171">
        <f>IF('Indicator Date hidden'!AL50="x","x",$AK$2-'Indicator Date hidden'!AL50)</f>
        <v>0</v>
      </c>
      <c r="AL49" s="171">
        <f>IF('Indicator Date hidden'!AM50="x","x",$AL$2-'Indicator Date hidden'!AM50)</f>
        <v>0</v>
      </c>
      <c r="AM49" s="171">
        <f>IF('Indicator Date hidden'!AN50="x","x",$AM$2-'Indicator Date hidden'!AN50)</f>
        <v>0</v>
      </c>
      <c r="AN49" s="171">
        <f>IF('Indicator Date hidden'!AO50="x","x",$AN$2-'Indicator Date hidden'!AO50)</f>
        <v>0</v>
      </c>
      <c r="AO49" s="171" t="str">
        <f>IF('Indicator Date hidden'!AP50="x","x",$AO$2-'Indicator Date hidden'!AP50)</f>
        <v>x</v>
      </c>
      <c r="AP49" s="171" t="str">
        <f>IF('Indicator Date hidden'!AQ50="x","x",$AP$2-'Indicator Date hidden'!AQ50)</f>
        <v>x</v>
      </c>
      <c r="AQ49" s="171">
        <f>IF('Indicator Date hidden'!AR50="x","x",$AQ$2-'Indicator Date hidden'!AR50)</f>
        <v>4</v>
      </c>
      <c r="AR49" s="171">
        <f>IF('Indicator Date hidden'!AS50="x","x",$AR$2-'Indicator Date hidden'!AS50)</f>
        <v>0</v>
      </c>
      <c r="AS49" s="171">
        <f>IF('Indicator Date hidden'!AT50="x","x",$AS$2-'Indicator Date hidden'!AT50)</f>
        <v>0</v>
      </c>
      <c r="AT49" s="171">
        <f>IF('Indicator Date hidden'!AU50="x","x",$AT$2-'Indicator Date hidden'!AU50)</f>
        <v>0</v>
      </c>
      <c r="AU49" s="171" t="str">
        <f>IF('Indicator Date hidden'!AV50="x","x",$AU$2-'Indicator Date hidden'!AV50)</f>
        <v>x</v>
      </c>
      <c r="AV49" s="171">
        <f>IF('Indicator Date hidden'!AW50="x","x",$AV$2-'Indicator Date hidden'!AW50)</f>
        <v>0</v>
      </c>
      <c r="AW49" s="171">
        <f>IF('Indicator Date hidden'!AX50="x","x",$AW$2-'Indicator Date hidden'!AX50)</f>
        <v>0</v>
      </c>
      <c r="AX49" s="171">
        <f>IF('Indicator Date hidden'!AY50="x","x",$AX$2-'Indicator Date hidden'!AY50)</f>
        <v>0</v>
      </c>
      <c r="AY49" s="171">
        <f>IF('Indicator Date hidden'!AZ50="x","x",$AY$2-'Indicator Date hidden'!AZ50)</f>
        <v>0</v>
      </c>
      <c r="AZ49" s="171">
        <f>IF('Indicator Date hidden'!BA50="x","x",$AZ$2-'Indicator Date hidden'!BA50)</f>
        <v>0</v>
      </c>
      <c r="BA49" s="5">
        <f t="shared" si="0"/>
        <v>23</v>
      </c>
      <c r="BB49" s="172">
        <f t="shared" si="1"/>
        <v>0.51111111111111107</v>
      </c>
      <c r="BC49" s="5">
        <f t="shared" si="2"/>
        <v>5</v>
      </c>
      <c r="BD49" s="172">
        <f t="shared" si="3"/>
        <v>1.6549215788365217</v>
      </c>
      <c r="BE49" s="175">
        <f t="shared" si="4"/>
        <v>0</v>
      </c>
    </row>
    <row r="50" spans="1:57" x14ac:dyDescent="0.25">
      <c r="A50" t="s">
        <v>87</v>
      </c>
      <c r="B50" s="171">
        <f>IF('Indicator Date hidden'!C51="x","x",$B$2-'Indicator Date hidden'!C51)</f>
        <v>0</v>
      </c>
      <c r="C50" s="171">
        <f>IF('Indicator Date hidden'!D51="x","x",$C$2-'Indicator Date hidden'!D51)</f>
        <v>0</v>
      </c>
      <c r="D50" s="171">
        <f>IF('Indicator Date hidden'!E51="x","x",$D$2-'Indicator Date hidden'!E51)</f>
        <v>0</v>
      </c>
      <c r="E50" s="171">
        <f>IF('Indicator Date hidden'!F51="x","x",$E$2-'Indicator Date hidden'!F51)</f>
        <v>0</v>
      </c>
      <c r="F50" s="171">
        <f>IF('Indicator Date hidden'!G51="x","x",$F$2-'Indicator Date hidden'!G51)</f>
        <v>0</v>
      </c>
      <c r="G50" s="171">
        <f>IF('Indicator Date hidden'!H51="x","x",$G$2-'Indicator Date hidden'!H51)</f>
        <v>0</v>
      </c>
      <c r="H50" s="171">
        <f>IF('Indicator Date hidden'!I51="x","x",$H$2-'Indicator Date hidden'!I51)</f>
        <v>0</v>
      </c>
      <c r="I50" s="171">
        <f>IF('Indicator Date hidden'!J51="x","x",$I$2-'Indicator Date hidden'!J51)</f>
        <v>0</v>
      </c>
      <c r="J50" s="171">
        <f>IF('Indicator Date hidden'!K51="x","x",$J$2-'Indicator Date hidden'!K51)</f>
        <v>0</v>
      </c>
      <c r="K50" s="171">
        <f>IF('Indicator Date hidden'!L51="x","x",$K$2-'Indicator Date hidden'!L51)</f>
        <v>0</v>
      </c>
      <c r="L50" s="171">
        <f>IF('Indicator Date hidden'!M51="x","x",$L$2-'Indicator Date hidden'!M51)</f>
        <v>0</v>
      </c>
      <c r="M50" s="171">
        <f>IF('Indicator Date hidden'!N51="x","x",$M$2-'Indicator Date hidden'!N51)</f>
        <v>0</v>
      </c>
      <c r="N50" s="171">
        <f>IF('Indicator Date hidden'!O51="x","x",$N$2-'Indicator Date hidden'!O51)</f>
        <v>0</v>
      </c>
      <c r="O50" s="171">
        <f>IF('Indicator Date hidden'!P51="x","x",$O$2-'Indicator Date hidden'!P51)</f>
        <v>0</v>
      </c>
      <c r="P50" s="171">
        <f>IF('Indicator Date hidden'!Q51="x","x",$P$2-'Indicator Date hidden'!Q51)</f>
        <v>0</v>
      </c>
      <c r="Q50" s="171" t="str">
        <f>IF('Indicator Date hidden'!R51="x","x",$Q$2-'Indicator Date hidden'!R51)</f>
        <v>x</v>
      </c>
      <c r="R50" s="171">
        <f>IF('Indicator Date hidden'!S51="x","x",$R$2-'Indicator Date hidden'!S51)</f>
        <v>0</v>
      </c>
      <c r="S50" s="171">
        <f>IF('Indicator Date hidden'!T51="x","x",$S$2-'Indicator Date hidden'!T51)</f>
        <v>0</v>
      </c>
      <c r="T50" s="171">
        <f>IF('Indicator Date hidden'!U51="x","x",$T$2-'Indicator Date hidden'!U51)</f>
        <v>0</v>
      </c>
      <c r="U50" s="171">
        <f>IF('Indicator Date hidden'!V51="x","x",$U$2-'Indicator Date hidden'!V51)</f>
        <v>0</v>
      </c>
      <c r="V50" s="171">
        <f>IF('Indicator Date hidden'!W51="x","x",$V$2-'Indicator Date hidden'!W51)</f>
        <v>0</v>
      </c>
      <c r="W50" s="171" t="str">
        <f>IF('Indicator Date hidden'!X51="x","x",$W$2-'Indicator Date hidden'!X51)</f>
        <v>x</v>
      </c>
      <c r="X50" s="171">
        <f>IF('Indicator Date hidden'!Y51="x","x",$X$2-'Indicator Date hidden'!Y51)</f>
        <v>4</v>
      </c>
      <c r="Y50" s="171">
        <f>IF('Indicator Date hidden'!Z51="x","x",$Y$2-'Indicator Date hidden'!Z51)</f>
        <v>0</v>
      </c>
      <c r="Z50" s="171">
        <f>IF('Indicator Date hidden'!AA51="x","x",$Z$2-'Indicator Date hidden'!AA51)</f>
        <v>0</v>
      </c>
      <c r="AA50" s="171" t="str">
        <f>IF('Indicator Date hidden'!AB51="x","x",$AA$2-'Indicator Date hidden'!AB51)</f>
        <v>x</v>
      </c>
      <c r="AB50" s="171">
        <f>IF('Indicator Date hidden'!AC51="x","x",$AB$2-'Indicator Date hidden'!AC51)</f>
        <v>0</v>
      </c>
      <c r="AC50" s="171">
        <f>IF('Indicator Date hidden'!AD51="x","x",$AC$2-'Indicator Date hidden'!AD51)</f>
        <v>0</v>
      </c>
      <c r="AD50" s="171" t="str">
        <f>IF('Indicator Date hidden'!AE51="x","x",$AD$2-'Indicator Date hidden'!AE51)</f>
        <v>x</v>
      </c>
      <c r="AE50" s="171" t="str">
        <f>IF('Indicator Date hidden'!AF51="x","x",$AE$2-'Indicator Date hidden'!AF51)</f>
        <v>x</v>
      </c>
      <c r="AF50" s="171" t="str">
        <f>IF('Indicator Date hidden'!AG51="x","x",$AF$2-'Indicator Date hidden'!AG51)</f>
        <v>x</v>
      </c>
      <c r="AG50" s="171">
        <f>IF('Indicator Date hidden'!AH51="x","x",$AG$2-'Indicator Date hidden'!AH51)</f>
        <v>0</v>
      </c>
      <c r="AH50" s="171">
        <f>IF('Indicator Date hidden'!AI51="x","x",$AH$2-'Indicator Date hidden'!AI51)</f>
        <v>0</v>
      </c>
      <c r="AI50" s="171">
        <f>IF('Indicator Date hidden'!AJ51="x","x",$AI$2-'Indicator Date hidden'!AJ51)</f>
        <v>0</v>
      </c>
      <c r="AJ50" s="171" t="str">
        <f>IF('Indicator Date hidden'!AK51="x","x",$AJ$2-'Indicator Date hidden'!AK51)</f>
        <v>x</v>
      </c>
      <c r="AK50" s="171">
        <f>IF('Indicator Date hidden'!AL51="x","x",$AK$2-'Indicator Date hidden'!AL51)</f>
        <v>1</v>
      </c>
      <c r="AL50" s="171">
        <f>IF('Indicator Date hidden'!AM51="x","x",$AL$2-'Indicator Date hidden'!AM51)</f>
        <v>0</v>
      </c>
      <c r="AM50" s="171">
        <f>IF('Indicator Date hidden'!AN51="x","x",$AM$2-'Indicator Date hidden'!AN51)</f>
        <v>0</v>
      </c>
      <c r="AN50" s="171">
        <f>IF('Indicator Date hidden'!AO51="x","x",$AN$2-'Indicator Date hidden'!AO51)</f>
        <v>0</v>
      </c>
      <c r="AO50" s="171" t="str">
        <f>IF('Indicator Date hidden'!AP51="x","x",$AO$2-'Indicator Date hidden'!AP51)</f>
        <v>x</v>
      </c>
      <c r="AP50" s="171" t="str">
        <f>IF('Indicator Date hidden'!AQ51="x","x",$AP$2-'Indicator Date hidden'!AQ51)</f>
        <v>x</v>
      </c>
      <c r="AQ50" s="171" t="str">
        <f>IF('Indicator Date hidden'!AR51="x","x",$AQ$2-'Indicator Date hidden'!AR51)</f>
        <v>x</v>
      </c>
      <c r="AR50" s="171">
        <f>IF('Indicator Date hidden'!AS51="x","x",$AR$2-'Indicator Date hidden'!AS51)</f>
        <v>0</v>
      </c>
      <c r="AS50" s="171">
        <f>IF('Indicator Date hidden'!AT51="x","x",$AS$2-'Indicator Date hidden'!AT51)</f>
        <v>0</v>
      </c>
      <c r="AT50" s="171">
        <f>IF('Indicator Date hidden'!AU51="x","x",$AT$2-'Indicator Date hidden'!AU51)</f>
        <v>0</v>
      </c>
      <c r="AU50" s="171" t="str">
        <f>IF('Indicator Date hidden'!AV51="x","x",$AU$2-'Indicator Date hidden'!AV51)</f>
        <v>x</v>
      </c>
      <c r="AV50" s="171">
        <f>IF('Indicator Date hidden'!AW51="x","x",$AV$2-'Indicator Date hidden'!AW51)</f>
        <v>0</v>
      </c>
      <c r="AW50" s="171">
        <f>IF('Indicator Date hidden'!AX51="x","x",$AW$2-'Indicator Date hidden'!AX51)</f>
        <v>0</v>
      </c>
      <c r="AX50" s="171">
        <f>IF('Indicator Date hidden'!AY51="x","x",$AX$2-'Indicator Date hidden'!AY51)</f>
        <v>0</v>
      </c>
      <c r="AY50" s="171">
        <f>IF('Indicator Date hidden'!AZ51="x","x",$AY$2-'Indicator Date hidden'!AZ51)</f>
        <v>8</v>
      </c>
      <c r="AZ50" s="171">
        <f>IF('Indicator Date hidden'!BA51="x","x",$AZ$2-'Indicator Date hidden'!BA51)</f>
        <v>8</v>
      </c>
      <c r="BA50" s="5">
        <f t="shared" si="0"/>
        <v>21</v>
      </c>
      <c r="BB50" s="172">
        <f t="shared" si="1"/>
        <v>0.52500000000000002</v>
      </c>
      <c r="BC50" s="5">
        <f t="shared" si="2"/>
        <v>4</v>
      </c>
      <c r="BD50" s="172">
        <f t="shared" si="3"/>
        <v>1.8301297768191196</v>
      </c>
      <c r="BE50" s="175">
        <f t="shared" si="4"/>
        <v>0</v>
      </c>
    </row>
    <row r="51" spans="1:57" x14ac:dyDescent="0.25">
      <c r="A51" t="s">
        <v>89</v>
      </c>
      <c r="B51" s="171">
        <f>IF('Indicator Date hidden'!C52="x","x",$B$2-'Indicator Date hidden'!C52)</f>
        <v>0</v>
      </c>
      <c r="C51" s="171">
        <f>IF('Indicator Date hidden'!D52="x","x",$C$2-'Indicator Date hidden'!D52)</f>
        <v>0</v>
      </c>
      <c r="D51" s="171">
        <f>IF('Indicator Date hidden'!E52="x","x",$D$2-'Indicator Date hidden'!E52)</f>
        <v>0</v>
      </c>
      <c r="E51" s="171">
        <f>IF('Indicator Date hidden'!F52="x","x",$E$2-'Indicator Date hidden'!F52)</f>
        <v>0</v>
      </c>
      <c r="F51" s="171">
        <f>IF('Indicator Date hidden'!G52="x","x",$F$2-'Indicator Date hidden'!G52)</f>
        <v>0</v>
      </c>
      <c r="G51" s="171">
        <f>IF('Indicator Date hidden'!H52="x","x",$G$2-'Indicator Date hidden'!H52)</f>
        <v>0</v>
      </c>
      <c r="H51" s="171">
        <f>IF('Indicator Date hidden'!I52="x","x",$H$2-'Indicator Date hidden'!I52)</f>
        <v>0</v>
      </c>
      <c r="I51" s="171">
        <f>IF('Indicator Date hidden'!J52="x","x",$I$2-'Indicator Date hidden'!J52)</f>
        <v>0</v>
      </c>
      <c r="J51" s="171">
        <f>IF('Indicator Date hidden'!K52="x","x",$J$2-'Indicator Date hidden'!K52)</f>
        <v>0</v>
      </c>
      <c r="K51" s="171">
        <f>IF('Indicator Date hidden'!L52="x","x",$K$2-'Indicator Date hidden'!L52)</f>
        <v>0</v>
      </c>
      <c r="L51" s="171">
        <f>IF('Indicator Date hidden'!M52="x","x",$L$2-'Indicator Date hidden'!M52)</f>
        <v>0</v>
      </c>
      <c r="M51" s="171">
        <f>IF('Indicator Date hidden'!N52="x","x",$M$2-'Indicator Date hidden'!N52)</f>
        <v>0</v>
      </c>
      <c r="N51" s="171">
        <f>IF('Indicator Date hidden'!O52="x","x",$N$2-'Indicator Date hidden'!O52)</f>
        <v>0</v>
      </c>
      <c r="O51" s="171">
        <f>IF('Indicator Date hidden'!P52="x","x",$O$2-'Indicator Date hidden'!P52)</f>
        <v>0</v>
      </c>
      <c r="P51" s="171">
        <f>IF('Indicator Date hidden'!Q52="x","x",$P$2-'Indicator Date hidden'!Q52)</f>
        <v>0</v>
      </c>
      <c r="Q51" s="171">
        <f>IF('Indicator Date hidden'!R52="x","x",$Q$2-'Indicator Date hidden'!R52)</f>
        <v>2</v>
      </c>
      <c r="R51" s="171">
        <f>IF('Indicator Date hidden'!S52="x","x",$R$2-'Indicator Date hidden'!S52)</f>
        <v>0</v>
      </c>
      <c r="S51" s="171">
        <f>IF('Indicator Date hidden'!T52="x","x",$S$2-'Indicator Date hidden'!T52)</f>
        <v>0</v>
      </c>
      <c r="T51" s="171">
        <f>IF('Indicator Date hidden'!U52="x","x",$T$2-'Indicator Date hidden'!U52)</f>
        <v>0</v>
      </c>
      <c r="U51" s="171">
        <f>IF('Indicator Date hidden'!V52="x","x",$U$2-'Indicator Date hidden'!V52)</f>
        <v>0</v>
      </c>
      <c r="V51" s="171">
        <f>IF('Indicator Date hidden'!W52="x","x",$V$2-'Indicator Date hidden'!W52)</f>
        <v>0</v>
      </c>
      <c r="W51" s="171">
        <f>IF('Indicator Date hidden'!X52="x","x",$W$2-'Indicator Date hidden'!X52)</f>
        <v>2</v>
      </c>
      <c r="X51" s="171">
        <f>IF('Indicator Date hidden'!Y52="x","x",$X$2-'Indicator Date hidden'!Y52)</f>
        <v>3</v>
      </c>
      <c r="Y51" s="171">
        <f>IF('Indicator Date hidden'!Z52="x","x",$Y$2-'Indicator Date hidden'!Z52)</f>
        <v>0</v>
      </c>
      <c r="Z51" s="171">
        <f>IF('Indicator Date hidden'!AA52="x","x",$Z$2-'Indicator Date hidden'!AA52)</f>
        <v>0</v>
      </c>
      <c r="AA51" s="171">
        <f>IF('Indicator Date hidden'!AB52="x","x",$AA$2-'Indicator Date hidden'!AB52)</f>
        <v>0</v>
      </c>
      <c r="AB51" s="171">
        <f>IF('Indicator Date hidden'!AC52="x","x",$AB$2-'Indicator Date hidden'!AC52)</f>
        <v>0</v>
      </c>
      <c r="AC51" s="171">
        <f>IF('Indicator Date hidden'!AD52="x","x",$AC$2-'Indicator Date hidden'!AD52)</f>
        <v>0</v>
      </c>
      <c r="AD51" s="171">
        <f>IF('Indicator Date hidden'!AE52="x","x",$AD$2-'Indicator Date hidden'!AE52)</f>
        <v>0</v>
      </c>
      <c r="AE51" s="171">
        <f>IF('Indicator Date hidden'!AF52="x","x",$AE$2-'Indicator Date hidden'!AF52)</f>
        <v>0</v>
      </c>
      <c r="AF51" s="171">
        <f>IF('Indicator Date hidden'!AG52="x","x",$AF$2-'Indicator Date hidden'!AG52)</f>
        <v>1</v>
      </c>
      <c r="AG51" s="171">
        <f>IF('Indicator Date hidden'!AH52="x","x",$AG$2-'Indicator Date hidden'!AH52)</f>
        <v>0</v>
      </c>
      <c r="AH51" s="171">
        <f>IF('Indicator Date hidden'!AI52="x","x",$AH$2-'Indicator Date hidden'!AI52)</f>
        <v>0</v>
      </c>
      <c r="AI51" s="171">
        <f>IF('Indicator Date hidden'!AJ52="x","x",$AI$2-'Indicator Date hidden'!AJ52)</f>
        <v>0</v>
      </c>
      <c r="AJ51" s="171" t="str">
        <f>IF('Indicator Date hidden'!AK52="x","x",$AJ$2-'Indicator Date hidden'!AK52)</f>
        <v>x</v>
      </c>
      <c r="AK51" s="171">
        <f>IF('Indicator Date hidden'!AL52="x","x",$AK$2-'Indicator Date hidden'!AL52)</f>
        <v>1</v>
      </c>
      <c r="AL51" s="171">
        <f>IF('Indicator Date hidden'!AM52="x","x",$AL$2-'Indicator Date hidden'!AM52)</f>
        <v>0</v>
      </c>
      <c r="AM51" s="171">
        <f>IF('Indicator Date hidden'!AN52="x","x",$AM$2-'Indicator Date hidden'!AN52)</f>
        <v>0</v>
      </c>
      <c r="AN51" s="171">
        <f>IF('Indicator Date hidden'!AO52="x","x",$AN$2-'Indicator Date hidden'!AO52)</f>
        <v>0</v>
      </c>
      <c r="AO51" s="171">
        <f>IF('Indicator Date hidden'!AP52="x","x",$AO$2-'Indicator Date hidden'!AP52)</f>
        <v>0</v>
      </c>
      <c r="AP51" s="171">
        <f>IF('Indicator Date hidden'!AQ52="x","x",$AP$2-'Indicator Date hidden'!AQ52)</f>
        <v>0</v>
      </c>
      <c r="AQ51" s="171">
        <f>IF('Indicator Date hidden'!AR52="x","x",$AQ$2-'Indicator Date hidden'!AR52)</f>
        <v>0</v>
      </c>
      <c r="AR51" s="171">
        <f>IF('Indicator Date hidden'!AS52="x","x",$AR$2-'Indicator Date hidden'!AS52)</f>
        <v>0</v>
      </c>
      <c r="AS51" s="171">
        <f>IF('Indicator Date hidden'!AT52="x","x",$AS$2-'Indicator Date hidden'!AT52)</f>
        <v>0</v>
      </c>
      <c r="AT51" s="171">
        <f>IF('Indicator Date hidden'!AU52="x","x",$AT$2-'Indicator Date hidden'!AU52)</f>
        <v>0</v>
      </c>
      <c r="AU51" s="171">
        <f>IF('Indicator Date hidden'!AV52="x","x",$AU$2-'Indicator Date hidden'!AV52)</f>
        <v>0</v>
      </c>
      <c r="AV51" s="171">
        <f>IF('Indicator Date hidden'!AW52="x","x",$AV$2-'Indicator Date hidden'!AW52)</f>
        <v>0</v>
      </c>
      <c r="AW51" s="171">
        <f>IF('Indicator Date hidden'!AX52="x","x",$AW$2-'Indicator Date hidden'!AX52)</f>
        <v>0</v>
      </c>
      <c r="AX51" s="171">
        <f>IF('Indicator Date hidden'!AY52="x","x",$AX$2-'Indicator Date hidden'!AY52)</f>
        <v>0</v>
      </c>
      <c r="AY51" s="171">
        <f>IF('Indicator Date hidden'!AZ52="x","x",$AY$2-'Indicator Date hidden'!AZ52)</f>
        <v>0</v>
      </c>
      <c r="AZ51" s="171">
        <f>IF('Indicator Date hidden'!BA52="x","x",$AZ$2-'Indicator Date hidden'!BA52)</f>
        <v>0</v>
      </c>
      <c r="BA51" s="5">
        <f t="shared" si="0"/>
        <v>9</v>
      </c>
      <c r="BB51" s="172">
        <f t="shared" si="1"/>
        <v>0.18</v>
      </c>
      <c r="BC51" s="5">
        <f t="shared" si="2"/>
        <v>5</v>
      </c>
      <c r="BD51" s="172">
        <f t="shared" si="3"/>
        <v>0.58957611891934703</v>
      </c>
      <c r="BE51" s="175">
        <f t="shared" si="4"/>
        <v>0</v>
      </c>
    </row>
    <row r="52" spans="1:57" x14ac:dyDescent="0.25">
      <c r="A52" t="s">
        <v>92</v>
      </c>
      <c r="B52" s="171">
        <f>IF('Indicator Date hidden'!C53="x","x",$B$2-'Indicator Date hidden'!C53)</f>
        <v>0</v>
      </c>
      <c r="C52" s="171">
        <f>IF('Indicator Date hidden'!D53="x","x",$C$2-'Indicator Date hidden'!D53)</f>
        <v>0</v>
      </c>
      <c r="D52" s="171">
        <f>IF('Indicator Date hidden'!E53="x","x",$D$2-'Indicator Date hidden'!E53)</f>
        <v>0</v>
      </c>
      <c r="E52" s="171">
        <f>IF('Indicator Date hidden'!F53="x","x",$E$2-'Indicator Date hidden'!F53)</f>
        <v>0</v>
      </c>
      <c r="F52" s="171">
        <f>IF('Indicator Date hidden'!G53="x","x",$F$2-'Indicator Date hidden'!G53)</f>
        <v>0</v>
      </c>
      <c r="G52" s="171">
        <f>IF('Indicator Date hidden'!H53="x","x",$G$2-'Indicator Date hidden'!H53)</f>
        <v>0</v>
      </c>
      <c r="H52" s="171">
        <f>IF('Indicator Date hidden'!I53="x","x",$H$2-'Indicator Date hidden'!I53)</f>
        <v>0</v>
      </c>
      <c r="I52" s="171">
        <f>IF('Indicator Date hidden'!J53="x","x",$I$2-'Indicator Date hidden'!J53)</f>
        <v>0</v>
      </c>
      <c r="J52" s="171">
        <f>IF('Indicator Date hidden'!K53="x","x",$J$2-'Indicator Date hidden'!K53)</f>
        <v>0</v>
      </c>
      <c r="K52" s="171">
        <f>IF('Indicator Date hidden'!L53="x","x",$K$2-'Indicator Date hidden'!L53)</f>
        <v>0</v>
      </c>
      <c r="L52" s="171">
        <f>IF('Indicator Date hidden'!M53="x","x",$L$2-'Indicator Date hidden'!M53)</f>
        <v>0</v>
      </c>
      <c r="M52" s="171">
        <f>IF('Indicator Date hidden'!N53="x","x",$M$2-'Indicator Date hidden'!N53)</f>
        <v>0</v>
      </c>
      <c r="N52" s="171">
        <f>IF('Indicator Date hidden'!O53="x","x",$N$2-'Indicator Date hidden'!O53)</f>
        <v>0</v>
      </c>
      <c r="O52" s="171">
        <f>IF('Indicator Date hidden'!P53="x","x",$O$2-'Indicator Date hidden'!P53)</f>
        <v>0</v>
      </c>
      <c r="P52" s="171">
        <f>IF('Indicator Date hidden'!Q53="x","x",$P$2-'Indicator Date hidden'!Q53)</f>
        <v>0</v>
      </c>
      <c r="Q52" s="171">
        <f>IF('Indicator Date hidden'!R53="x","x",$Q$2-'Indicator Date hidden'!R53)</f>
        <v>1</v>
      </c>
      <c r="R52" s="171">
        <f>IF('Indicator Date hidden'!S53="x","x",$R$2-'Indicator Date hidden'!S53)</f>
        <v>0</v>
      </c>
      <c r="S52" s="171">
        <f>IF('Indicator Date hidden'!T53="x","x",$S$2-'Indicator Date hidden'!T53)</f>
        <v>0</v>
      </c>
      <c r="T52" s="171">
        <f>IF('Indicator Date hidden'!U53="x","x",$T$2-'Indicator Date hidden'!U53)</f>
        <v>0</v>
      </c>
      <c r="U52" s="171">
        <f>IF('Indicator Date hidden'!V53="x","x",$U$2-'Indicator Date hidden'!V53)</f>
        <v>0</v>
      </c>
      <c r="V52" s="171">
        <f>IF('Indicator Date hidden'!W53="x","x",$V$2-'Indicator Date hidden'!W53)</f>
        <v>0</v>
      </c>
      <c r="W52" s="171">
        <f>IF('Indicator Date hidden'!X53="x","x",$W$2-'Indicator Date hidden'!X53)</f>
        <v>3</v>
      </c>
      <c r="X52" s="171">
        <f>IF('Indicator Date hidden'!Y53="x","x",$X$2-'Indicator Date hidden'!Y53)</f>
        <v>4</v>
      </c>
      <c r="Y52" s="171">
        <f>IF('Indicator Date hidden'!Z53="x","x",$Y$2-'Indicator Date hidden'!Z53)</f>
        <v>0</v>
      </c>
      <c r="Z52" s="171">
        <f>IF('Indicator Date hidden'!AA53="x","x",$Z$2-'Indicator Date hidden'!AA53)</f>
        <v>0</v>
      </c>
      <c r="AA52" s="171">
        <f>IF('Indicator Date hidden'!AB53="x","x",$AA$2-'Indicator Date hidden'!AB53)</f>
        <v>0</v>
      </c>
      <c r="AB52" s="171">
        <f>IF('Indicator Date hidden'!AC53="x","x",$AB$2-'Indicator Date hidden'!AC53)</f>
        <v>0</v>
      </c>
      <c r="AC52" s="171">
        <f>IF('Indicator Date hidden'!AD53="x","x",$AC$2-'Indicator Date hidden'!AD53)</f>
        <v>0</v>
      </c>
      <c r="AD52" s="171">
        <f>IF('Indicator Date hidden'!AE53="x","x",$AD$2-'Indicator Date hidden'!AE53)</f>
        <v>0</v>
      </c>
      <c r="AE52" s="171">
        <f>IF('Indicator Date hidden'!AF53="x","x",$AE$2-'Indicator Date hidden'!AF53)</f>
        <v>0</v>
      </c>
      <c r="AF52" s="171">
        <f>IF('Indicator Date hidden'!AG53="x","x",$AF$2-'Indicator Date hidden'!AG53)</f>
        <v>0</v>
      </c>
      <c r="AG52" s="171">
        <f>IF('Indicator Date hidden'!AH53="x","x",$AG$2-'Indicator Date hidden'!AH53)</f>
        <v>0</v>
      </c>
      <c r="AH52" s="171">
        <f>IF('Indicator Date hidden'!AI53="x","x",$AH$2-'Indicator Date hidden'!AI53)</f>
        <v>0</v>
      </c>
      <c r="AI52" s="171">
        <f>IF('Indicator Date hidden'!AJ53="x","x",$AI$2-'Indicator Date hidden'!AJ53)</f>
        <v>0</v>
      </c>
      <c r="AJ52" s="171" t="str">
        <f>IF('Indicator Date hidden'!AK53="x","x",$AJ$2-'Indicator Date hidden'!AK53)</f>
        <v>x</v>
      </c>
      <c r="AK52" s="171">
        <f>IF('Indicator Date hidden'!AL53="x","x",$AK$2-'Indicator Date hidden'!AL53)</f>
        <v>1</v>
      </c>
      <c r="AL52" s="171">
        <f>IF('Indicator Date hidden'!AM53="x","x",$AL$2-'Indicator Date hidden'!AM53)</f>
        <v>0</v>
      </c>
      <c r="AM52" s="171">
        <f>IF('Indicator Date hidden'!AN53="x","x",$AM$2-'Indicator Date hidden'!AN53)</f>
        <v>0</v>
      </c>
      <c r="AN52" s="171">
        <f>IF('Indicator Date hidden'!AO53="x","x",$AN$2-'Indicator Date hidden'!AO53)</f>
        <v>0</v>
      </c>
      <c r="AO52" s="171">
        <f>IF('Indicator Date hidden'!AP53="x","x",$AO$2-'Indicator Date hidden'!AP53)</f>
        <v>0</v>
      </c>
      <c r="AP52" s="171">
        <f>IF('Indicator Date hidden'!AQ53="x","x",$AP$2-'Indicator Date hidden'!AQ53)</f>
        <v>0</v>
      </c>
      <c r="AQ52" s="171">
        <f>IF('Indicator Date hidden'!AR53="x","x",$AQ$2-'Indicator Date hidden'!AR53)</f>
        <v>0</v>
      </c>
      <c r="AR52" s="171">
        <f>IF('Indicator Date hidden'!AS53="x","x",$AR$2-'Indicator Date hidden'!AS53)</f>
        <v>0</v>
      </c>
      <c r="AS52" s="171">
        <f>IF('Indicator Date hidden'!AT53="x","x",$AS$2-'Indicator Date hidden'!AT53)</f>
        <v>0</v>
      </c>
      <c r="AT52" s="171">
        <f>IF('Indicator Date hidden'!AU53="x","x",$AT$2-'Indicator Date hidden'!AU53)</f>
        <v>0</v>
      </c>
      <c r="AU52" s="171">
        <f>IF('Indicator Date hidden'!AV53="x","x",$AU$2-'Indicator Date hidden'!AV53)</f>
        <v>0</v>
      </c>
      <c r="AV52" s="171">
        <f>IF('Indicator Date hidden'!AW53="x","x",$AV$2-'Indicator Date hidden'!AW53)</f>
        <v>0</v>
      </c>
      <c r="AW52" s="171">
        <f>IF('Indicator Date hidden'!AX53="x","x",$AW$2-'Indicator Date hidden'!AX53)</f>
        <v>0</v>
      </c>
      <c r="AX52" s="171">
        <f>IF('Indicator Date hidden'!AY53="x","x",$AX$2-'Indicator Date hidden'!AY53)</f>
        <v>0</v>
      </c>
      <c r="AY52" s="171">
        <f>IF('Indicator Date hidden'!AZ53="x","x",$AY$2-'Indicator Date hidden'!AZ53)</f>
        <v>0</v>
      </c>
      <c r="AZ52" s="171">
        <f>IF('Indicator Date hidden'!BA53="x","x",$AZ$2-'Indicator Date hidden'!BA53)</f>
        <v>0</v>
      </c>
      <c r="BA52" s="5">
        <f t="shared" si="0"/>
        <v>9</v>
      </c>
      <c r="BB52" s="172">
        <f t="shared" si="1"/>
        <v>0.18</v>
      </c>
      <c r="BC52" s="5">
        <f t="shared" si="2"/>
        <v>4</v>
      </c>
      <c r="BD52" s="172">
        <f t="shared" si="3"/>
        <v>0.7124605252222751</v>
      </c>
      <c r="BE52" s="175">
        <f t="shared" si="4"/>
        <v>0</v>
      </c>
    </row>
    <row r="53" spans="1:57" x14ac:dyDescent="0.25">
      <c r="A53" t="s">
        <v>94</v>
      </c>
      <c r="B53" s="171">
        <f>IF('Indicator Date hidden'!C54="x","x",$B$2-'Indicator Date hidden'!C54)</f>
        <v>0</v>
      </c>
      <c r="C53" s="171">
        <f>IF('Indicator Date hidden'!D54="x","x",$C$2-'Indicator Date hidden'!D54)</f>
        <v>0</v>
      </c>
      <c r="D53" s="171">
        <f>IF('Indicator Date hidden'!E54="x","x",$D$2-'Indicator Date hidden'!E54)</f>
        <v>0</v>
      </c>
      <c r="E53" s="171">
        <f>IF('Indicator Date hidden'!F54="x","x",$E$2-'Indicator Date hidden'!F54)</f>
        <v>0</v>
      </c>
      <c r="F53" s="171">
        <f>IF('Indicator Date hidden'!G54="x","x",$F$2-'Indicator Date hidden'!G54)</f>
        <v>0</v>
      </c>
      <c r="G53" s="171">
        <f>IF('Indicator Date hidden'!H54="x","x",$G$2-'Indicator Date hidden'!H54)</f>
        <v>0</v>
      </c>
      <c r="H53" s="171">
        <f>IF('Indicator Date hidden'!I54="x","x",$H$2-'Indicator Date hidden'!I54)</f>
        <v>0</v>
      </c>
      <c r="I53" s="171">
        <f>IF('Indicator Date hidden'!J54="x","x",$I$2-'Indicator Date hidden'!J54)</f>
        <v>0</v>
      </c>
      <c r="J53" s="171">
        <f>IF('Indicator Date hidden'!K54="x","x",$J$2-'Indicator Date hidden'!K54)</f>
        <v>0</v>
      </c>
      <c r="K53" s="171">
        <f>IF('Indicator Date hidden'!L54="x","x",$K$2-'Indicator Date hidden'!L54)</f>
        <v>0</v>
      </c>
      <c r="L53" s="171">
        <f>IF('Indicator Date hidden'!M54="x","x",$L$2-'Indicator Date hidden'!M54)</f>
        <v>0</v>
      </c>
      <c r="M53" s="171">
        <f>IF('Indicator Date hidden'!N54="x","x",$M$2-'Indicator Date hidden'!N54)</f>
        <v>0</v>
      </c>
      <c r="N53" s="171">
        <f>IF('Indicator Date hidden'!O54="x","x",$N$2-'Indicator Date hidden'!O54)</f>
        <v>0</v>
      </c>
      <c r="O53" s="171">
        <f>IF('Indicator Date hidden'!P54="x","x",$O$2-'Indicator Date hidden'!P54)</f>
        <v>0</v>
      </c>
      <c r="P53" s="171">
        <f>IF('Indicator Date hidden'!Q54="x","x",$P$2-'Indicator Date hidden'!Q54)</f>
        <v>0</v>
      </c>
      <c r="Q53" s="171">
        <f>IF('Indicator Date hidden'!R54="x","x",$Q$2-'Indicator Date hidden'!R54)</f>
        <v>1</v>
      </c>
      <c r="R53" s="171">
        <f>IF('Indicator Date hidden'!S54="x","x",$R$2-'Indicator Date hidden'!S54)</f>
        <v>0</v>
      </c>
      <c r="S53" s="171">
        <f>IF('Indicator Date hidden'!T54="x","x",$S$2-'Indicator Date hidden'!T54)</f>
        <v>0</v>
      </c>
      <c r="T53" s="171">
        <f>IF('Indicator Date hidden'!U54="x","x",$T$2-'Indicator Date hidden'!U54)</f>
        <v>0</v>
      </c>
      <c r="U53" s="171">
        <f>IF('Indicator Date hidden'!V54="x","x",$U$2-'Indicator Date hidden'!V54)</f>
        <v>0</v>
      </c>
      <c r="V53" s="171">
        <f>IF('Indicator Date hidden'!W54="x","x",$V$2-'Indicator Date hidden'!W54)</f>
        <v>0</v>
      </c>
      <c r="W53" s="171">
        <f>IF('Indicator Date hidden'!X54="x","x",$W$2-'Indicator Date hidden'!X54)</f>
        <v>1</v>
      </c>
      <c r="X53" s="171">
        <f>IF('Indicator Date hidden'!Y54="x","x",$X$2-'Indicator Date hidden'!Y54)</f>
        <v>5</v>
      </c>
      <c r="Y53" s="171">
        <f>IF('Indicator Date hidden'!Z54="x","x",$Y$2-'Indicator Date hidden'!Z54)</f>
        <v>0</v>
      </c>
      <c r="Z53" s="171">
        <f>IF('Indicator Date hidden'!AA54="x","x",$Z$2-'Indicator Date hidden'!AA54)</f>
        <v>0</v>
      </c>
      <c r="AA53" s="171">
        <f>IF('Indicator Date hidden'!AB54="x","x",$AA$2-'Indicator Date hidden'!AB54)</f>
        <v>0</v>
      </c>
      <c r="AB53" s="171">
        <f>IF('Indicator Date hidden'!AC54="x","x",$AB$2-'Indicator Date hidden'!AC54)</f>
        <v>0</v>
      </c>
      <c r="AC53" s="171">
        <f>IF('Indicator Date hidden'!AD54="x","x",$AC$2-'Indicator Date hidden'!AD54)</f>
        <v>0</v>
      </c>
      <c r="AD53" s="171" t="str">
        <f>IF('Indicator Date hidden'!AE54="x","x",$AD$2-'Indicator Date hidden'!AE54)</f>
        <v>x</v>
      </c>
      <c r="AE53" s="171">
        <f>IF('Indicator Date hidden'!AF54="x","x",$AE$2-'Indicator Date hidden'!AF54)</f>
        <v>0</v>
      </c>
      <c r="AF53" s="171">
        <f>IF('Indicator Date hidden'!AG54="x","x",$AF$2-'Indicator Date hidden'!AG54)</f>
        <v>6</v>
      </c>
      <c r="AG53" s="171">
        <f>IF('Indicator Date hidden'!AH54="x","x",$AG$2-'Indicator Date hidden'!AH54)</f>
        <v>0</v>
      </c>
      <c r="AH53" s="171">
        <f>IF('Indicator Date hidden'!AI54="x","x",$AH$2-'Indicator Date hidden'!AI54)</f>
        <v>0</v>
      </c>
      <c r="AI53" s="171">
        <f>IF('Indicator Date hidden'!AJ54="x","x",$AI$2-'Indicator Date hidden'!AJ54)</f>
        <v>0</v>
      </c>
      <c r="AJ53" s="171">
        <f>IF('Indicator Date hidden'!AK54="x","x",$AJ$2-'Indicator Date hidden'!AK54)</f>
        <v>1</v>
      </c>
      <c r="AK53" s="171">
        <f>IF('Indicator Date hidden'!AL54="x","x",$AK$2-'Indicator Date hidden'!AL54)</f>
        <v>0</v>
      </c>
      <c r="AL53" s="171">
        <f>IF('Indicator Date hidden'!AM54="x","x",$AL$2-'Indicator Date hidden'!AM54)</f>
        <v>0</v>
      </c>
      <c r="AM53" s="171">
        <f>IF('Indicator Date hidden'!AN54="x","x",$AM$2-'Indicator Date hidden'!AN54)</f>
        <v>0</v>
      </c>
      <c r="AN53" s="171">
        <f>IF('Indicator Date hidden'!AO54="x","x",$AN$2-'Indicator Date hidden'!AO54)</f>
        <v>0</v>
      </c>
      <c r="AO53" s="171">
        <f>IF('Indicator Date hidden'!AP54="x","x",$AO$2-'Indicator Date hidden'!AP54)</f>
        <v>0</v>
      </c>
      <c r="AP53" s="171">
        <f>IF('Indicator Date hidden'!AQ54="x","x",$AP$2-'Indicator Date hidden'!AQ54)</f>
        <v>0</v>
      </c>
      <c r="AQ53" s="171">
        <f>IF('Indicator Date hidden'!AR54="x","x",$AQ$2-'Indicator Date hidden'!AR54)</f>
        <v>0</v>
      </c>
      <c r="AR53" s="171">
        <f>IF('Indicator Date hidden'!AS54="x","x",$AR$2-'Indicator Date hidden'!AS54)</f>
        <v>0</v>
      </c>
      <c r="AS53" s="171">
        <f>IF('Indicator Date hidden'!AT54="x","x",$AS$2-'Indicator Date hidden'!AT54)</f>
        <v>0</v>
      </c>
      <c r="AT53" s="171">
        <f>IF('Indicator Date hidden'!AU54="x","x",$AT$2-'Indicator Date hidden'!AU54)</f>
        <v>0</v>
      </c>
      <c r="AU53" s="171">
        <f>IF('Indicator Date hidden'!AV54="x","x",$AU$2-'Indicator Date hidden'!AV54)</f>
        <v>0</v>
      </c>
      <c r="AV53" s="171">
        <f>IF('Indicator Date hidden'!AW54="x","x",$AV$2-'Indicator Date hidden'!AW54)</f>
        <v>0</v>
      </c>
      <c r="AW53" s="171">
        <f>IF('Indicator Date hidden'!AX54="x","x",$AW$2-'Indicator Date hidden'!AX54)</f>
        <v>0</v>
      </c>
      <c r="AX53" s="171">
        <f>IF('Indicator Date hidden'!AY54="x","x",$AX$2-'Indicator Date hidden'!AY54)</f>
        <v>0</v>
      </c>
      <c r="AY53" s="171">
        <f>IF('Indicator Date hidden'!AZ54="x","x",$AY$2-'Indicator Date hidden'!AZ54)</f>
        <v>0</v>
      </c>
      <c r="AZ53" s="171">
        <f>IF('Indicator Date hidden'!BA54="x","x",$AZ$2-'Indicator Date hidden'!BA54)</f>
        <v>0</v>
      </c>
      <c r="BA53" s="5">
        <f t="shared" si="0"/>
        <v>14</v>
      </c>
      <c r="BB53" s="172">
        <f t="shared" si="1"/>
        <v>0.28000000000000003</v>
      </c>
      <c r="BC53" s="5">
        <f t="shared" si="2"/>
        <v>5</v>
      </c>
      <c r="BD53" s="172">
        <f t="shared" si="3"/>
        <v>1.0961751684835777</v>
      </c>
      <c r="BE53" s="175">
        <f t="shared" si="4"/>
        <v>0</v>
      </c>
    </row>
    <row r="54" spans="1:57" x14ac:dyDescent="0.25">
      <c r="A54" t="s">
        <v>96</v>
      </c>
      <c r="B54" s="171">
        <f>IF('Indicator Date hidden'!C55="x","x",$B$2-'Indicator Date hidden'!C55)</f>
        <v>0</v>
      </c>
      <c r="C54" s="171">
        <f>IF('Indicator Date hidden'!D55="x","x",$C$2-'Indicator Date hidden'!D55)</f>
        <v>0</v>
      </c>
      <c r="D54" s="171">
        <f>IF('Indicator Date hidden'!E55="x","x",$D$2-'Indicator Date hidden'!E55)</f>
        <v>0</v>
      </c>
      <c r="E54" s="171">
        <f>IF('Indicator Date hidden'!F55="x","x",$E$2-'Indicator Date hidden'!F55)</f>
        <v>0</v>
      </c>
      <c r="F54" s="171">
        <f>IF('Indicator Date hidden'!G55="x","x",$F$2-'Indicator Date hidden'!G55)</f>
        <v>0</v>
      </c>
      <c r="G54" s="171">
        <f>IF('Indicator Date hidden'!H55="x","x",$G$2-'Indicator Date hidden'!H55)</f>
        <v>0</v>
      </c>
      <c r="H54" s="171">
        <f>IF('Indicator Date hidden'!I55="x","x",$H$2-'Indicator Date hidden'!I55)</f>
        <v>0</v>
      </c>
      <c r="I54" s="171">
        <f>IF('Indicator Date hidden'!J55="x","x",$I$2-'Indicator Date hidden'!J55)</f>
        <v>0</v>
      </c>
      <c r="J54" s="171">
        <f>IF('Indicator Date hidden'!K55="x","x",$J$2-'Indicator Date hidden'!K55)</f>
        <v>0</v>
      </c>
      <c r="K54" s="171">
        <f>IF('Indicator Date hidden'!L55="x","x",$K$2-'Indicator Date hidden'!L55)</f>
        <v>0</v>
      </c>
      <c r="L54" s="171">
        <f>IF('Indicator Date hidden'!M55="x","x",$L$2-'Indicator Date hidden'!M55)</f>
        <v>0</v>
      </c>
      <c r="M54" s="171">
        <f>IF('Indicator Date hidden'!N55="x","x",$M$2-'Indicator Date hidden'!N55)</f>
        <v>0</v>
      </c>
      <c r="N54" s="171">
        <f>IF('Indicator Date hidden'!O55="x","x",$N$2-'Indicator Date hidden'!O55)</f>
        <v>0</v>
      </c>
      <c r="O54" s="171">
        <f>IF('Indicator Date hidden'!P55="x","x",$O$2-'Indicator Date hidden'!P55)</f>
        <v>0</v>
      </c>
      <c r="P54" s="171">
        <f>IF('Indicator Date hidden'!Q55="x","x",$P$2-'Indicator Date hidden'!Q55)</f>
        <v>0</v>
      </c>
      <c r="Q54" s="171" t="str">
        <f>IF('Indicator Date hidden'!R55="x","x",$Q$2-'Indicator Date hidden'!R55)</f>
        <v>x</v>
      </c>
      <c r="R54" s="171">
        <f>IF('Indicator Date hidden'!S55="x","x",$R$2-'Indicator Date hidden'!S55)</f>
        <v>0</v>
      </c>
      <c r="S54" s="171">
        <f>IF('Indicator Date hidden'!T55="x","x",$S$2-'Indicator Date hidden'!T55)</f>
        <v>0</v>
      </c>
      <c r="T54" s="171">
        <f>IF('Indicator Date hidden'!U55="x","x",$T$2-'Indicator Date hidden'!U55)</f>
        <v>0</v>
      </c>
      <c r="U54" s="171">
        <f>IF('Indicator Date hidden'!V55="x","x",$U$2-'Indicator Date hidden'!V55)</f>
        <v>0</v>
      </c>
      <c r="V54" s="171">
        <f>IF('Indicator Date hidden'!W55="x","x",$V$2-'Indicator Date hidden'!W55)</f>
        <v>0</v>
      </c>
      <c r="W54" s="171">
        <f>IF('Indicator Date hidden'!X55="x","x",$W$2-'Indicator Date hidden'!X55)</f>
        <v>7</v>
      </c>
      <c r="X54" s="171">
        <f>IF('Indicator Date hidden'!Y55="x","x",$X$2-'Indicator Date hidden'!Y55)</f>
        <v>5</v>
      </c>
      <c r="Y54" s="171">
        <f>IF('Indicator Date hidden'!Z55="x","x",$Y$2-'Indicator Date hidden'!Z55)</f>
        <v>0</v>
      </c>
      <c r="Z54" s="171">
        <f>IF('Indicator Date hidden'!AA55="x","x",$Z$2-'Indicator Date hidden'!AA55)</f>
        <v>0</v>
      </c>
      <c r="AA54" s="171">
        <f>IF('Indicator Date hidden'!AB55="x","x",$AA$2-'Indicator Date hidden'!AB55)</f>
        <v>0</v>
      </c>
      <c r="AB54" s="171">
        <f>IF('Indicator Date hidden'!AC55="x","x",$AB$2-'Indicator Date hidden'!AC55)</f>
        <v>0</v>
      </c>
      <c r="AC54" s="171">
        <f>IF('Indicator Date hidden'!AD55="x","x",$AC$2-'Indicator Date hidden'!AD55)</f>
        <v>0</v>
      </c>
      <c r="AD54" s="171">
        <f>IF('Indicator Date hidden'!AE55="x","x",$AD$2-'Indicator Date hidden'!AE55)</f>
        <v>0</v>
      </c>
      <c r="AE54" s="171">
        <f>IF('Indicator Date hidden'!AF55="x","x",$AE$2-'Indicator Date hidden'!AF55)</f>
        <v>0</v>
      </c>
      <c r="AF54" s="171">
        <f>IF('Indicator Date hidden'!AG55="x","x",$AF$2-'Indicator Date hidden'!AG55)</f>
        <v>0</v>
      </c>
      <c r="AG54" s="171">
        <f>IF('Indicator Date hidden'!AH55="x","x",$AG$2-'Indicator Date hidden'!AH55)</f>
        <v>0</v>
      </c>
      <c r="AH54" s="171">
        <f>IF('Indicator Date hidden'!AI55="x","x",$AH$2-'Indicator Date hidden'!AI55)</f>
        <v>0</v>
      </c>
      <c r="AI54" s="171">
        <f>IF('Indicator Date hidden'!AJ55="x","x",$AI$2-'Indicator Date hidden'!AJ55)</f>
        <v>0</v>
      </c>
      <c r="AJ54" s="171" t="str">
        <f>IF('Indicator Date hidden'!AK55="x","x",$AJ$2-'Indicator Date hidden'!AK55)</f>
        <v>x</v>
      </c>
      <c r="AK54" s="171">
        <f>IF('Indicator Date hidden'!AL55="x","x",$AK$2-'Indicator Date hidden'!AL55)</f>
        <v>1</v>
      </c>
      <c r="AL54" s="171">
        <f>IF('Indicator Date hidden'!AM55="x","x",$AL$2-'Indicator Date hidden'!AM55)</f>
        <v>0</v>
      </c>
      <c r="AM54" s="171">
        <f>IF('Indicator Date hidden'!AN55="x","x",$AM$2-'Indicator Date hidden'!AN55)</f>
        <v>0</v>
      </c>
      <c r="AN54" s="171">
        <f>IF('Indicator Date hidden'!AO55="x","x",$AN$2-'Indicator Date hidden'!AO55)</f>
        <v>0</v>
      </c>
      <c r="AO54" s="171">
        <f>IF('Indicator Date hidden'!AP55="x","x",$AO$2-'Indicator Date hidden'!AP55)</f>
        <v>0</v>
      </c>
      <c r="AP54" s="171">
        <f>IF('Indicator Date hidden'!AQ55="x","x",$AP$2-'Indicator Date hidden'!AQ55)</f>
        <v>0</v>
      </c>
      <c r="AQ54" s="171">
        <f>IF('Indicator Date hidden'!AR55="x","x",$AQ$2-'Indicator Date hidden'!AR55)</f>
        <v>6</v>
      </c>
      <c r="AR54" s="171">
        <f>IF('Indicator Date hidden'!AS55="x","x",$AR$2-'Indicator Date hidden'!AS55)</f>
        <v>0</v>
      </c>
      <c r="AS54" s="171">
        <f>IF('Indicator Date hidden'!AT55="x","x",$AS$2-'Indicator Date hidden'!AT55)</f>
        <v>0</v>
      </c>
      <c r="AT54" s="171">
        <f>IF('Indicator Date hidden'!AU55="x","x",$AT$2-'Indicator Date hidden'!AU55)</f>
        <v>0</v>
      </c>
      <c r="AU54" s="171">
        <f>IF('Indicator Date hidden'!AV55="x","x",$AU$2-'Indicator Date hidden'!AV55)</f>
        <v>0</v>
      </c>
      <c r="AV54" s="171">
        <f>IF('Indicator Date hidden'!AW55="x","x",$AV$2-'Indicator Date hidden'!AW55)</f>
        <v>0</v>
      </c>
      <c r="AW54" s="171">
        <f>IF('Indicator Date hidden'!AX55="x","x",$AW$2-'Indicator Date hidden'!AX55)</f>
        <v>0</v>
      </c>
      <c r="AX54" s="171">
        <f>IF('Indicator Date hidden'!AY55="x","x",$AX$2-'Indicator Date hidden'!AY55)</f>
        <v>0</v>
      </c>
      <c r="AY54" s="171">
        <f>IF('Indicator Date hidden'!AZ55="x","x",$AY$2-'Indicator Date hidden'!AZ55)</f>
        <v>0</v>
      </c>
      <c r="AZ54" s="171">
        <f>IF('Indicator Date hidden'!BA55="x","x",$AZ$2-'Indicator Date hidden'!BA55)</f>
        <v>0</v>
      </c>
      <c r="BA54" s="5">
        <f t="shared" si="0"/>
        <v>19</v>
      </c>
      <c r="BB54" s="172">
        <f t="shared" si="1"/>
        <v>0.38775510204081631</v>
      </c>
      <c r="BC54" s="5">
        <f t="shared" si="2"/>
        <v>4</v>
      </c>
      <c r="BD54" s="172">
        <f t="shared" si="3"/>
        <v>1.4542874899036626</v>
      </c>
      <c r="BE54" s="175">
        <f t="shared" si="4"/>
        <v>0</v>
      </c>
    </row>
    <row r="55" spans="1:57" x14ac:dyDescent="0.25">
      <c r="A55" t="s">
        <v>98</v>
      </c>
      <c r="B55" s="171">
        <f>IF('Indicator Date hidden'!C56="x","x",$B$2-'Indicator Date hidden'!C56)</f>
        <v>0</v>
      </c>
      <c r="C55" s="171">
        <f>IF('Indicator Date hidden'!D56="x","x",$C$2-'Indicator Date hidden'!D56)</f>
        <v>0</v>
      </c>
      <c r="D55" s="171">
        <f>IF('Indicator Date hidden'!E56="x","x",$D$2-'Indicator Date hidden'!E56)</f>
        <v>0</v>
      </c>
      <c r="E55" s="171">
        <f>IF('Indicator Date hidden'!F56="x","x",$E$2-'Indicator Date hidden'!F56)</f>
        <v>0</v>
      </c>
      <c r="F55" s="171">
        <f>IF('Indicator Date hidden'!G56="x","x",$F$2-'Indicator Date hidden'!G56)</f>
        <v>0</v>
      </c>
      <c r="G55" s="171">
        <f>IF('Indicator Date hidden'!H56="x","x",$G$2-'Indicator Date hidden'!H56)</f>
        <v>0</v>
      </c>
      <c r="H55" s="171">
        <f>IF('Indicator Date hidden'!I56="x","x",$H$2-'Indicator Date hidden'!I56)</f>
        <v>0</v>
      </c>
      <c r="I55" s="171">
        <f>IF('Indicator Date hidden'!J56="x","x",$I$2-'Indicator Date hidden'!J56)</f>
        <v>0</v>
      </c>
      <c r="J55" s="171">
        <f>IF('Indicator Date hidden'!K56="x","x",$J$2-'Indicator Date hidden'!K56)</f>
        <v>0</v>
      </c>
      <c r="K55" s="171">
        <f>IF('Indicator Date hidden'!L56="x","x",$K$2-'Indicator Date hidden'!L56)</f>
        <v>0</v>
      </c>
      <c r="L55" s="171">
        <f>IF('Indicator Date hidden'!M56="x","x",$L$2-'Indicator Date hidden'!M56)</f>
        <v>0</v>
      </c>
      <c r="M55" s="171">
        <f>IF('Indicator Date hidden'!N56="x","x",$M$2-'Indicator Date hidden'!N56)</f>
        <v>0</v>
      </c>
      <c r="N55" s="171">
        <f>IF('Indicator Date hidden'!O56="x","x",$N$2-'Indicator Date hidden'!O56)</f>
        <v>0</v>
      </c>
      <c r="O55" s="171">
        <f>IF('Indicator Date hidden'!P56="x","x",$O$2-'Indicator Date hidden'!P56)</f>
        <v>0</v>
      </c>
      <c r="P55" s="171">
        <f>IF('Indicator Date hidden'!Q56="x","x",$P$2-'Indicator Date hidden'!Q56)</f>
        <v>0</v>
      </c>
      <c r="Q55" s="171" t="str">
        <f>IF('Indicator Date hidden'!R56="x","x",$Q$2-'Indicator Date hidden'!R56)</f>
        <v>x</v>
      </c>
      <c r="R55" s="171">
        <f>IF('Indicator Date hidden'!S56="x","x",$R$2-'Indicator Date hidden'!S56)</f>
        <v>0</v>
      </c>
      <c r="S55" s="171">
        <f>IF('Indicator Date hidden'!T56="x","x",$S$2-'Indicator Date hidden'!T56)</f>
        <v>0</v>
      </c>
      <c r="T55" s="171">
        <f>IF('Indicator Date hidden'!U56="x","x",$T$2-'Indicator Date hidden'!U56)</f>
        <v>0</v>
      </c>
      <c r="U55" s="171">
        <f>IF('Indicator Date hidden'!V56="x","x",$U$2-'Indicator Date hidden'!V56)</f>
        <v>0</v>
      </c>
      <c r="V55" s="171">
        <f>IF('Indicator Date hidden'!W56="x","x",$V$2-'Indicator Date hidden'!W56)</f>
        <v>0</v>
      </c>
      <c r="W55" s="171">
        <f>IF('Indicator Date hidden'!X56="x","x",$W$2-'Indicator Date hidden'!X56)</f>
        <v>5</v>
      </c>
      <c r="X55" s="171" t="str">
        <f>IF('Indicator Date hidden'!Y56="x","x",$X$2-'Indicator Date hidden'!Y56)</f>
        <v>x</v>
      </c>
      <c r="Y55" s="171">
        <f>IF('Indicator Date hidden'!Z56="x","x",$Y$2-'Indicator Date hidden'!Z56)</f>
        <v>0</v>
      </c>
      <c r="Z55" s="171">
        <f>IF('Indicator Date hidden'!AA56="x","x",$Z$2-'Indicator Date hidden'!AA56)</f>
        <v>0</v>
      </c>
      <c r="AA55" s="171">
        <f>IF('Indicator Date hidden'!AB56="x","x",$AA$2-'Indicator Date hidden'!AB56)</f>
        <v>0</v>
      </c>
      <c r="AB55" s="171">
        <f>IF('Indicator Date hidden'!AC56="x","x",$AB$2-'Indicator Date hidden'!AC56)</f>
        <v>0</v>
      </c>
      <c r="AC55" s="171">
        <f>IF('Indicator Date hidden'!AD56="x","x",$AC$2-'Indicator Date hidden'!AD56)</f>
        <v>0</v>
      </c>
      <c r="AD55" s="171">
        <f>IF('Indicator Date hidden'!AE56="x","x",$AD$2-'Indicator Date hidden'!AE56)</f>
        <v>0</v>
      </c>
      <c r="AE55" s="171" t="str">
        <f>IF('Indicator Date hidden'!AF56="x","x",$AE$2-'Indicator Date hidden'!AF56)</f>
        <v>x</v>
      </c>
      <c r="AF55" s="171" t="str">
        <f>IF('Indicator Date hidden'!AG56="x","x",$AF$2-'Indicator Date hidden'!AG56)</f>
        <v>x</v>
      </c>
      <c r="AG55" s="171">
        <f>IF('Indicator Date hidden'!AH56="x","x",$AG$2-'Indicator Date hidden'!AH56)</f>
        <v>0</v>
      </c>
      <c r="AH55" s="171">
        <f>IF('Indicator Date hidden'!AI56="x","x",$AH$2-'Indicator Date hidden'!AI56)</f>
        <v>0</v>
      </c>
      <c r="AI55" s="171">
        <f>IF('Indicator Date hidden'!AJ56="x","x",$AI$2-'Indicator Date hidden'!AJ56)</f>
        <v>0</v>
      </c>
      <c r="AJ55" s="171" t="str">
        <f>IF('Indicator Date hidden'!AK56="x","x",$AJ$2-'Indicator Date hidden'!AK56)</f>
        <v>x</v>
      </c>
      <c r="AK55" s="171">
        <f>IF('Indicator Date hidden'!AL56="x","x",$AK$2-'Indicator Date hidden'!AL56)</f>
        <v>1</v>
      </c>
      <c r="AL55" s="171">
        <f>IF('Indicator Date hidden'!AM56="x","x",$AL$2-'Indicator Date hidden'!AM56)</f>
        <v>0</v>
      </c>
      <c r="AM55" s="171">
        <f>IF('Indicator Date hidden'!AN56="x","x",$AM$2-'Indicator Date hidden'!AN56)</f>
        <v>0</v>
      </c>
      <c r="AN55" s="171">
        <f>IF('Indicator Date hidden'!AO56="x","x",$AN$2-'Indicator Date hidden'!AO56)</f>
        <v>0</v>
      </c>
      <c r="AO55" s="171" t="str">
        <f>IF('Indicator Date hidden'!AP56="x","x",$AO$2-'Indicator Date hidden'!AP56)</f>
        <v>x</v>
      </c>
      <c r="AP55" s="171" t="str">
        <f>IF('Indicator Date hidden'!AQ56="x","x",$AP$2-'Indicator Date hidden'!AQ56)</f>
        <v>x</v>
      </c>
      <c r="AQ55" s="171" t="str">
        <f>IF('Indicator Date hidden'!AR56="x","x",$AQ$2-'Indicator Date hidden'!AR56)</f>
        <v>x</v>
      </c>
      <c r="AR55" s="171">
        <f>IF('Indicator Date hidden'!AS56="x","x",$AR$2-'Indicator Date hidden'!AS56)</f>
        <v>0</v>
      </c>
      <c r="AS55" s="171">
        <f>IF('Indicator Date hidden'!AT56="x","x",$AS$2-'Indicator Date hidden'!AT56)</f>
        <v>1</v>
      </c>
      <c r="AT55" s="171">
        <f>IF('Indicator Date hidden'!AU56="x","x",$AT$2-'Indicator Date hidden'!AU56)</f>
        <v>0</v>
      </c>
      <c r="AU55" s="171">
        <f>IF('Indicator Date hidden'!AV56="x","x",$AU$2-'Indicator Date hidden'!AV56)</f>
        <v>0</v>
      </c>
      <c r="AV55" s="171">
        <f>IF('Indicator Date hidden'!AW56="x","x",$AV$2-'Indicator Date hidden'!AW56)</f>
        <v>0</v>
      </c>
      <c r="AW55" s="171">
        <f>IF('Indicator Date hidden'!AX56="x","x",$AW$2-'Indicator Date hidden'!AX56)</f>
        <v>0</v>
      </c>
      <c r="AX55" s="171">
        <f>IF('Indicator Date hidden'!AY56="x","x",$AX$2-'Indicator Date hidden'!AY56)</f>
        <v>0</v>
      </c>
      <c r="AY55" s="171">
        <f>IF('Indicator Date hidden'!AZ56="x","x",$AY$2-'Indicator Date hidden'!AZ56)</f>
        <v>0</v>
      </c>
      <c r="AZ55" s="171">
        <f>IF('Indicator Date hidden'!BA56="x","x",$AZ$2-'Indicator Date hidden'!BA56)</f>
        <v>0</v>
      </c>
      <c r="BA55" s="5">
        <f t="shared" si="0"/>
        <v>7</v>
      </c>
      <c r="BB55" s="172">
        <f t="shared" si="1"/>
        <v>0.16279069767441862</v>
      </c>
      <c r="BC55" s="5">
        <f t="shared" si="2"/>
        <v>3</v>
      </c>
      <c r="BD55" s="172">
        <f t="shared" si="3"/>
        <v>0.77550381397828216</v>
      </c>
      <c r="BE55" s="175">
        <f t="shared" si="4"/>
        <v>0</v>
      </c>
    </row>
    <row r="56" spans="1:57" x14ac:dyDescent="0.25">
      <c r="A56" t="s">
        <v>100</v>
      </c>
      <c r="B56" s="171">
        <f>IF('Indicator Date hidden'!C57="x","x",$B$2-'Indicator Date hidden'!C57)</f>
        <v>0</v>
      </c>
      <c r="C56" s="171">
        <f>IF('Indicator Date hidden'!D57="x","x",$C$2-'Indicator Date hidden'!D57)</f>
        <v>0</v>
      </c>
      <c r="D56" s="171">
        <f>IF('Indicator Date hidden'!E57="x","x",$D$2-'Indicator Date hidden'!E57)</f>
        <v>0</v>
      </c>
      <c r="E56" s="171">
        <f>IF('Indicator Date hidden'!F57="x","x",$E$2-'Indicator Date hidden'!F57)</f>
        <v>0</v>
      </c>
      <c r="F56" s="171">
        <f>IF('Indicator Date hidden'!G57="x","x",$F$2-'Indicator Date hidden'!G57)</f>
        <v>0</v>
      </c>
      <c r="G56" s="171">
        <f>IF('Indicator Date hidden'!H57="x","x",$G$2-'Indicator Date hidden'!H57)</f>
        <v>0</v>
      </c>
      <c r="H56" s="171">
        <f>IF('Indicator Date hidden'!I57="x","x",$H$2-'Indicator Date hidden'!I57)</f>
        <v>0</v>
      </c>
      <c r="I56" s="171">
        <f>IF('Indicator Date hidden'!J57="x","x",$I$2-'Indicator Date hidden'!J57)</f>
        <v>0</v>
      </c>
      <c r="J56" s="171">
        <f>IF('Indicator Date hidden'!K57="x","x",$J$2-'Indicator Date hidden'!K57)</f>
        <v>0</v>
      </c>
      <c r="K56" s="171">
        <f>IF('Indicator Date hidden'!L57="x","x",$K$2-'Indicator Date hidden'!L57)</f>
        <v>0</v>
      </c>
      <c r="L56" s="171">
        <f>IF('Indicator Date hidden'!M57="x","x",$L$2-'Indicator Date hidden'!M57)</f>
        <v>0</v>
      </c>
      <c r="M56" s="171">
        <f>IF('Indicator Date hidden'!N57="x","x",$M$2-'Indicator Date hidden'!N57)</f>
        <v>0</v>
      </c>
      <c r="N56" s="171">
        <f>IF('Indicator Date hidden'!O57="x","x",$N$2-'Indicator Date hidden'!O57)</f>
        <v>0</v>
      </c>
      <c r="O56" s="171">
        <f>IF('Indicator Date hidden'!P57="x","x",$O$2-'Indicator Date hidden'!P57)</f>
        <v>0</v>
      </c>
      <c r="P56" s="171">
        <f>IF('Indicator Date hidden'!Q57="x","x",$P$2-'Indicator Date hidden'!Q57)</f>
        <v>0</v>
      </c>
      <c r="Q56" s="171" t="str">
        <f>IF('Indicator Date hidden'!R57="x","x",$Q$2-'Indicator Date hidden'!R57)</f>
        <v>x</v>
      </c>
      <c r="R56" s="171">
        <f>IF('Indicator Date hidden'!S57="x","x",$R$2-'Indicator Date hidden'!S57)</f>
        <v>0</v>
      </c>
      <c r="S56" s="171">
        <f>IF('Indicator Date hidden'!T57="x","x",$S$2-'Indicator Date hidden'!T57)</f>
        <v>0</v>
      </c>
      <c r="T56" s="171">
        <f>IF('Indicator Date hidden'!U57="x","x",$T$2-'Indicator Date hidden'!U57)</f>
        <v>0</v>
      </c>
      <c r="U56" s="171" t="str">
        <f>IF('Indicator Date hidden'!V57="x","x",$U$2-'Indicator Date hidden'!V57)</f>
        <v>x</v>
      </c>
      <c r="V56" s="171">
        <f>IF('Indicator Date hidden'!W57="x","x",$V$2-'Indicator Date hidden'!W57)</f>
        <v>0</v>
      </c>
      <c r="W56" s="171">
        <f>IF('Indicator Date hidden'!X57="x","x",$W$2-'Indicator Date hidden'!X57)</f>
        <v>5</v>
      </c>
      <c r="X56" s="171" t="str">
        <f>IF('Indicator Date hidden'!Y57="x","x",$X$2-'Indicator Date hidden'!Y57)</f>
        <v>x</v>
      </c>
      <c r="Y56" s="171">
        <f>IF('Indicator Date hidden'!Z57="x","x",$Y$2-'Indicator Date hidden'!Z57)</f>
        <v>0</v>
      </c>
      <c r="Z56" s="171">
        <f>IF('Indicator Date hidden'!AA57="x","x",$Z$2-'Indicator Date hidden'!AA57)</f>
        <v>0</v>
      </c>
      <c r="AA56" s="171">
        <f>IF('Indicator Date hidden'!AB57="x","x",$AA$2-'Indicator Date hidden'!AB57)</f>
        <v>0</v>
      </c>
      <c r="AB56" s="171">
        <f>IF('Indicator Date hidden'!AC57="x","x",$AB$2-'Indicator Date hidden'!AC57)</f>
        <v>0</v>
      </c>
      <c r="AC56" s="171">
        <f>IF('Indicator Date hidden'!AD57="x","x",$AC$2-'Indicator Date hidden'!AD57)</f>
        <v>0</v>
      </c>
      <c r="AD56" s="171">
        <f>IF('Indicator Date hidden'!AE57="x","x",$AD$2-'Indicator Date hidden'!AE57)</f>
        <v>0</v>
      </c>
      <c r="AE56" s="171" t="str">
        <f>IF('Indicator Date hidden'!AF57="x","x",$AE$2-'Indicator Date hidden'!AF57)</f>
        <v>x</v>
      </c>
      <c r="AF56" s="171" t="str">
        <f>IF('Indicator Date hidden'!AG57="x","x",$AF$2-'Indicator Date hidden'!AG57)</f>
        <v>x</v>
      </c>
      <c r="AG56" s="171">
        <f>IF('Indicator Date hidden'!AH57="x","x",$AG$2-'Indicator Date hidden'!AH57)</f>
        <v>0</v>
      </c>
      <c r="AH56" s="171">
        <f>IF('Indicator Date hidden'!AI57="x","x",$AH$2-'Indicator Date hidden'!AI57)</f>
        <v>0</v>
      </c>
      <c r="AI56" s="171">
        <f>IF('Indicator Date hidden'!AJ57="x","x",$AI$2-'Indicator Date hidden'!AJ57)</f>
        <v>0</v>
      </c>
      <c r="AJ56" s="171" t="str">
        <f>IF('Indicator Date hidden'!AK57="x","x",$AJ$2-'Indicator Date hidden'!AK57)</f>
        <v>x</v>
      </c>
      <c r="AK56" s="171">
        <f>IF('Indicator Date hidden'!AL57="x","x",$AK$2-'Indicator Date hidden'!AL57)</f>
        <v>1</v>
      </c>
      <c r="AL56" s="171">
        <f>IF('Indicator Date hidden'!AM57="x","x",$AL$2-'Indicator Date hidden'!AM57)</f>
        <v>0</v>
      </c>
      <c r="AM56" s="171">
        <f>IF('Indicator Date hidden'!AN57="x","x",$AM$2-'Indicator Date hidden'!AN57)</f>
        <v>0</v>
      </c>
      <c r="AN56" s="171">
        <f>IF('Indicator Date hidden'!AO57="x","x",$AN$2-'Indicator Date hidden'!AO57)</f>
        <v>0</v>
      </c>
      <c r="AO56" s="171" t="str">
        <f>IF('Indicator Date hidden'!AP57="x","x",$AO$2-'Indicator Date hidden'!AP57)</f>
        <v>x</v>
      </c>
      <c r="AP56" s="171" t="str">
        <f>IF('Indicator Date hidden'!AQ57="x","x",$AP$2-'Indicator Date hidden'!AQ57)</f>
        <v>x</v>
      </c>
      <c r="AQ56" s="171" t="str">
        <f>IF('Indicator Date hidden'!AR57="x","x",$AQ$2-'Indicator Date hidden'!AR57)</f>
        <v>x</v>
      </c>
      <c r="AR56" s="171">
        <f>IF('Indicator Date hidden'!AS57="x","x",$AR$2-'Indicator Date hidden'!AS57)</f>
        <v>0</v>
      </c>
      <c r="AS56" s="171">
        <f>IF('Indicator Date hidden'!AT57="x","x",$AS$2-'Indicator Date hidden'!AT57)</f>
        <v>0</v>
      </c>
      <c r="AT56" s="171">
        <f>IF('Indicator Date hidden'!AU57="x","x",$AT$2-'Indicator Date hidden'!AU57)</f>
        <v>0</v>
      </c>
      <c r="AU56" s="171">
        <f>IF('Indicator Date hidden'!AV57="x","x",$AU$2-'Indicator Date hidden'!AV57)</f>
        <v>0</v>
      </c>
      <c r="AV56" s="171">
        <f>IF('Indicator Date hidden'!AW57="x","x",$AV$2-'Indicator Date hidden'!AW57)</f>
        <v>0</v>
      </c>
      <c r="AW56" s="171">
        <f>IF('Indicator Date hidden'!AX57="x","x",$AW$2-'Indicator Date hidden'!AX57)</f>
        <v>0</v>
      </c>
      <c r="AX56" s="171">
        <f>IF('Indicator Date hidden'!AY57="x","x",$AX$2-'Indicator Date hidden'!AY57)</f>
        <v>0</v>
      </c>
      <c r="AY56" s="171">
        <f>IF('Indicator Date hidden'!AZ57="x","x",$AY$2-'Indicator Date hidden'!AZ57)</f>
        <v>0</v>
      </c>
      <c r="AZ56" s="171">
        <f>IF('Indicator Date hidden'!BA57="x","x",$AZ$2-'Indicator Date hidden'!BA57)</f>
        <v>0</v>
      </c>
      <c r="BA56" s="5">
        <f t="shared" si="0"/>
        <v>6</v>
      </c>
      <c r="BB56" s="172">
        <f t="shared" si="1"/>
        <v>0.14285714285714285</v>
      </c>
      <c r="BC56" s="5">
        <f t="shared" si="2"/>
        <v>2</v>
      </c>
      <c r="BD56" s="172">
        <f t="shared" si="3"/>
        <v>0.77371794329866284</v>
      </c>
      <c r="BE56" s="175">
        <f t="shared" si="4"/>
        <v>0</v>
      </c>
    </row>
    <row r="57" spans="1:57" x14ac:dyDescent="0.25">
      <c r="A57" t="s">
        <v>102</v>
      </c>
      <c r="B57" s="171">
        <f>IF('Indicator Date hidden'!C58="x","x",$B$2-'Indicator Date hidden'!C58)</f>
        <v>0</v>
      </c>
      <c r="C57" s="171">
        <f>IF('Indicator Date hidden'!D58="x","x",$C$2-'Indicator Date hidden'!D58)</f>
        <v>0</v>
      </c>
      <c r="D57" s="171">
        <f>IF('Indicator Date hidden'!E58="x","x",$D$2-'Indicator Date hidden'!E58)</f>
        <v>0</v>
      </c>
      <c r="E57" s="171">
        <f>IF('Indicator Date hidden'!F58="x","x",$E$2-'Indicator Date hidden'!F58)</f>
        <v>0</v>
      </c>
      <c r="F57" s="171">
        <f>IF('Indicator Date hidden'!G58="x","x",$F$2-'Indicator Date hidden'!G58)</f>
        <v>0</v>
      </c>
      <c r="G57" s="171">
        <f>IF('Indicator Date hidden'!H58="x","x",$G$2-'Indicator Date hidden'!H58)</f>
        <v>0</v>
      </c>
      <c r="H57" s="171">
        <f>IF('Indicator Date hidden'!I58="x","x",$H$2-'Indicator Date hidden'!I58)</f>
        <v>0</v>
      </c>
      <c r="I57" s="171">
        <f>IF('Indicator Date hidden'!J58="x","x",$I$2-'Indicator Date hidden'!J58)</f>
        <v>0</v>
      </c>
      <c r="J57" s="171">
        <f>IF('Indicator Date hidden'!K58="x","x",$J$2-'Indicator Date hidden'!K58)</f>
        <v>0</v>
      </c>
      <c r="K57" s="171">
        <f>IF('Indicator Date hidden'!L58="x","x",$K$2-'Indicator Date hidden'!L58)</f>
        <v>0</v>
      </c>
      <c r="L57" s="171">
        <f>IF('Indicator Date hidden'!M58="x","x",$L$2-'Indicator Date hidden'!M58)</f>
        <v>0</v>
      </c>
      <c r="M57" s="171">
        <f>IF('Indicator Date hidden'!N58="x","x",$M$2-'Indicator Date hidden'!N58)</f>
        <v>0</v>
      </c>
      <c r="N57" s="171">
        <f>IF('Indicator Date hidden'!O58="x","x",$N$2-'Indicator Date hidden'!O58)</f>
        <v>0</v>
      </c>
      <c r="O57" s="171">
        <f>IF('Indicator Date hidden'!P58="x","x",$O$2-'Indicator Date hidden'!P58)</f>
        <v>0</v>
      </c>
      <c r="P57" s="171">
        <f>IF('Indicator Date hidden'!Q58="x","x",$P$2-'Indicator Date hidden'!Q58)</f>
        <v>0</v>
      </c>
      <c r="Q57" s="171" t="str">
        <f>IF('Indicator Date hidden'!R58="x","x",$Q$2-'Indicator Date hidden'!R58)</f>
        <v>x</v>
      </c>
      <c r="R57" s="171">
        <f>IF('Indicator Date hidden'!S58="x","x",$R$2-'Indicator Date hidden'!S58)</f>
        <v>0</v>
      </c>
      <c r="S57" s="171">
        <f>IF('Indicator Date hidden'!T58="x","x",$S$2-'Indicator Date hidden'!T58)</f>
        <v>0</v>
      </c>
      <c r="T57" s="171">
        <f>IF('Indicator Date hidden'!U58="x","x",$T$2-'Indicator Date hidden'!U58)</f>
        <v>0</v>
      </c>
      <c r="U57" s="171" t="str">
        <f>IF('Indicator Date hidden'!V58="x","x",$U$2-'Indicator Date hidden'!V58)</f>
        <v>x</v>
      </c>
      <c r="V57" s="171">
        <f>IF('Indicator Date hidden'!W58="x","x",$V$2-'Indicator Date hidden'!W58)</f>
        <v>0</v>
      </c>
      <c r="W57" s="171" t="str">
        <f>IF('Indicator Date hidden'!X58="x","x",$W$2-'Indicator Date hidden'!X58)</f>
        <v>x</v>
      </c>
      <c r="X57" s="171">
        <f>IF('Indicator Date hidden'!Y58="x","x",$X$2-'Indicator Date hidden'!Y58)</f>
        <v>3</v>
      </c>
      <c r="Y57" s="171">
        <f>IF('Indicator Date hidden'!Z58="x","x",$Y$2-'Indicator Date hidden'!Z58)</f>
        <v>0</v>
      </c>
      <c r="Z57" s="171">
        <f>IF('Indicator Date hidden'!AA58="x","x",$Z$2-'Indicator Date hidden'!AA58)</f>
        <v>0</v>
      </c>
      <c r="AA57" s="171">
        <f>IF('Indicator Date hidden'!AB58="x","x",$AA$2-'Indicator Date hidden'!AB58)</f>
        <v>2</v>
      </c>
      <c r="AB57" s="171">
        <f>IF('Indicator Date hidden'!AC58="x","x",$AB$2-'Indicator Date hidden'!AC58)</f>
        <v>0</v>
      </c>
      <c r="AC57" s="171">
        <f>IF('Indicator Date hidden'!AD58="x","x",$AC$2-'Indicator Date hidden'!AD58)</f>
        <v>0</v>
      </c>
      <c r="AD57" s="171" t="str">
        <f>IF('Indicator Date hidden'!AE58="x","x",$AD$2-'Indicator Date hidden'!AE58)</f>
        <v>x</v>
      </c>
      <c r="AE57" s="171">
        <f>IF('Indicator Date hidden'!AF58="x","x",$AE$2-'Indicator Date hidden'!AF58)</f>
        <v>0</v>
      </c>
      <c r="AF57" s="171">
        <f>IF('Indicator Date hidden'!AG58="x","x",$AF$2-'Indicator Date hidden'!AG58)</f>
        <v>2</v>
      </c>
      <c r="AG57" s="171">
        <f>IF('Indicator Date hidden'!AH58="x","x",$AG$2-'Indicator Date hidden'!AH58)</f>
        <v>0</v>
      </c>
      <c r="AH57" s="171">
        <f>IF('Indicator Date hidden'!AI58="x","x",$AH$2-'Indicator Date hidden'!AI58)</f>
        <v>0</v>
      </c>
      <c r="AI57" s="171">
        <f>IF('Indicator Date hidden'!AJ58="x","x",$AI$2-'Indicator Date hidden'!AJ58)</f>
        <v>0</v>
      </c>
      <c r="AJ57" s="171" t="str">
        <f>IF('Indicator Date hidden'!AK58="x","x",$AJ$2-'Indicator Date hidden'!AK58)</f>
        <v>x</v>
      </c>
      <c r="AK57" s="171">
        <f>IF('Indicator Date hidden'!AL58="x","x",$AK$2-'Indicator Date hidden'!AL58)</f>
        <v>1</v>
      </c>
      <c r="AL57" s="171">
        <f>IF('Indicator Date hidden'!AM58="x","x",$AL$2-'Indicator Date hidden'!AM58)</f>
        <v>0</v>
      </c>
      <c r="AM57" s="171">
        <f>IF('Indicator Date hidden'!AN58="x","x",$AM$2-'Indicator Date hidden'!AN58)</f>
        <v>0</v>
      </c>
      <c r="AN57" s="171">
        <f>IF('Indicator Date hidden'!AO58="x","x",$AN$2-'Indicator Date hidden'!AO58)</f>
        <v>0</v>
      </c>
      <c r="AO57" s="171">
        <f>IF('Indicator Date hidden'!AP58="x","x",$AO$2-'Indicator Date hidden'!AP58)</f>
        <v>0</v>
      </c>
      <c r="AP57" s="171">
        <f>IF('Indicator Date hidden'!AQ58="x","x",$AP$2-'Indicator Date hidden'!AQ58)</f>
        <v>0</v>
      </c>
      <c r="AQ57" s="171" t="str">
        <f>IF('Indicator Date hidden'!AR58="x","x",$AQ$2-'Indicator Date hidden'!AR58)</f>
        <v>x</v>
      </c>
      <c r="AR57" s="171">
        <f>IF('Indicator Date hidden'!AS58="x","x",$AR$2-'Indicator Date hidden'!AS58)</f>
        <v>0</v>
      </c>
      <c r="AS57" s="171">
        <f>IF('Indicator Date hidden'!AT58="x","x",$AS$2-'Indicator Date hidden'!AT58)</f>
        <v>0</v>
      </c>
      <c r="AT57" s="171">
        <f>IF('Indicator Date hidden'!AU58="x","x",$AT$2-'Indicator Date hidden'!AU58)</f>
        <v>0</v>
      </c>
      <c r="AU57" s="171">
        <f>IF('Indicator Date hidden'!AV58="x","x",$AU$2-'Indicator Date hidden'!AV58)</f>
        <v>0</v>
      </c>
      <c r="AV57" s="171">
        <f>IF('Indicator Date hidden'!AW58="x","x",$AV$2-'Indicator Date hidden'!AW58)</f>
        <v>0</v>
      </c>
      <c r="AW57" s="171">
        <f>IF('Indicator Date hidden'!AX58="x","x",$AW$2-'Indicator Date hidden'!AX58)</f>
        <v>0</v>
      </c>
      <c r="AX57" s="171">
        <f>IF('Indicator Date hidden'!AY58="x","x",$AX$2-'Indicator Date hidden'!AY58)</f>
        <v>0</v>
      </c>
      <c r="AY57" s="171">
        <f>IF('Indicator Date hidden'!AZ58="x","x",$AY$2-'Indicator Date hidden'!AZ58)</f>
        <v>0</v>
      </c>
      <c r="AZ57" s="171">
        <f>IF('Indicator Date hidden'!BA58="x","x",$AZ$2-'Indicator Date hidden'!BA58)</f>
        <v>0</v>
      </c>
      <c r="BA57" s="5">
        <f t="shared" si="0"/>
        <v>8</v>
      </c>
      <c r="BB57" s="172">
        <f t="shared" si="1"/>
        <v>0.17777777777777778</v>
      </c>
      <c r="BC57" s="5">
        <f t="shared" si="2"/>
        <v>4</v>
      </c>
      <c r="BD57" s="172">
        <f t="shared" si="3"/>
        <v>0.60695556816656282</v>
      </c>
      <c r="BE57" s="175">
        <f t="shared" si="4"/>
        <v>0</v>
      </c>
    </row>
    <row r="58" spans="1:57" x14ac:dyDescent="0.25">
      <c r="A58" t="s">
        <v>104</v>
      </c>
      <c r="B58" s="171">
        <f>IF('Indicator Date hidden'!C59="x","x",$B$2-'Indicator Date hidden'!C59)</f>
        <v>0</v>
      </c>
      <c r="C58" s="171">
        <f>IF('Indicator Date hidden'!D59="x","x",$C$2-'Indicator Date hidden'!D59)</f>
        <v>0</v>
      </c>
      <c r="D58" s="171">
        <f>IF('Indicator Date hidden'!E59="x","x",$D$2-'Indicator Date hidden'!E59)</f>
        <v>0</v>
      </c>
      <c r="E58" s="171">
        <f>IF('Indicator Date hidden'!F59="x","x",$E$2-'Indicator Date hidden'!F59)</f>
        <v>0</v>
      </c>
      <c r="F58" s="171">
        <f>IF('Indicator Date hidden'!G59="x","x",$F$2-'Indicator Date hidden'!G59)</f>
        <v>0</v>
      </c>
      <c r="G58" s="171">
        <f>IF('Indicator Date hidden'!H59="x","x",$G$2-'Indicator Date hidden'!H59)</f>
        <v>0</v>
      </c>
      <c r="H58" s="171">
        <f>IF('Indicator Date hidden'!I59="x","x",$H$2-'Indicator Date hidden'!I59)</f>
        <v>0</v>
      </c>
      <c r="I58" s="171">
        <f>IF('Indicator Date hidden'!J59="x","x",$I$2-'Indicator Date hidden'!J59)</f>
        <v>0</v>
      </c>
      <c r="J58" s="171">
        <f>IF('Indicator Date hidden'!K59="x","x",$J$2-'Indicator Date hidden'!K59)</f>
        <v>0</v>
      </c>
      <c r="K58" s="171">
        <f>IF('Indicator Date hidden'!L59="x","x",$K$2-'Indicator Date hidden'!L59)</f>
        <v>0</v>
      </c>
      <c r="L58" s="171">
        <f>IF('Indicator Date hidden'!M59="x","x",$L$2-'Indicator Date hidden'!M59)</f>
        <v>0</v>
      </c>
      <c r="M58" s="171">
        <f>IF('Indicator Date hidden'!N59="x","x",$M$2-'Indicator Date hidden'!N59)</f>
        <v>0</v>
      </c>
      <c r="N58" s="171">
        <f>IF('Indicator Date hidden'!O59="x","x",$N$2-'Indicator Date hidden'!O59)</f>
        <v>0</v>
      </c>
      <c r="O58" s="171">
        <f>IF('Indicator Date hidden'!P59="x","x",$O$2-'Indicator Date hidden'!P59)</f>
        <v>0</v>
      </c>
      <c r="P58" s="171">
        <f>IF('Indicator Date hidden'!Q59="x","x",$P$2-'Indicator Date hidden'!Q59)</f>
        <v>0</v>
      </c>
      <c r="Q58" s="171">
        <f>IF('Indicator Date hidden'!R59="x","x",$Q$2-'Indicator Date hidden'!R59)</f>
        <v>4</v>
      </c>
      <c r="R58" s="171">
        <f>IF('Indicator Date hidden'!S59="x","x",$R$2-'Indicator Date hidden'!S59)</f>
        <v>0</v>
      </c>
      <c r="S58" s="171">
        <f>IF('Indicator Date hidden'!T59="x","x",$S$2-'Indicator Date hidden'!T59)</f>
        <v>0</v>
      </c>
      <c r="T58" s="171">
        <f>IF('Indicator Date hidden'!U59="x","x",$T$2-'Indicator Date hidden'!U59)</f>
        <v>0</v>
      </c>
      <c r="U58" s="171">
        <f>IF('Indicator Date hidden'!V59="x","x",$U$2-'Indicator Date hidden'!V59)</f>
        <v>0</v>
      </c>
      <c r="V58" s="171">
        <f>IF('Indicator Date hidden'!W59="x","x",$V$2-'Indicator Date hidden'!W59)</f>
        <v>0</v>
      </c>
      <c r="W58" s="171">
        <f>IF('Indicator Date hidden'!X59="x","x",$W$2-'Indicator Date hidden'!X59)</f>
        <v>1</v>
      </c>
      <c r="X58" s="171">
        <f>IF('Indicator Date hidden'!Y59="x","x",$X$2-'Indicator Date hidden'!Y59)</f>
        <v>5</v>
      </c>
      <c r="Y58" s="171">
        <f>IF('Indicator Date hidden'!Z59="x","x",$Y$2-'Indicator Date hidden'!Z59)</f>
        <v>0</v>
      </c>
      <c r="Z58" s="171">
        <f>IF('Indicator Date hidden'!AA59="x","x",$Z$2-'Indicator Date hidden'!AA59)</f>
        <v>0</v>
      </c>
      <c r="AA58" s="171">
        <f>IF('Indicator Date hidden'!AB59="x","x",$AA$2-'Indicator Date hidden'!AB59)</f>
        <v>1</v>
      </c>
      <c r="AB58" s="171">
        <f>IF('Indicator Date hidden'!AC59="x","x",$AB$2-'Indicator Date hidden'!AC59)</f>
        <v>0</v>
      </c>
      <c r="AC58" s="171">
        <f>IF('Indicator Date hidden'!AD59="x","x",$AC$2-'Indicator Date hidden'!AD59)</f>
        <v>0</v>
      </c>
      <c r="AD58" s="171">
        <f>IF('Indicator Date hidden'!AE59="x","x",$AD$2-'Indicator Date hidden'!AE59)</f>
        <v>0</v>
      </c>
      <c r="AE58" s="171">
        <f>IF('Indicator Date hidden'!AF59="x","x",$AE$2-'Indicator Date hidden'!AF59)</f>
        <v>0</v>
      </c>
      <c r="AF58" s="171">
        <f>IF('Indicator Date hidden'!AG59="x","x",$AF$2-'Indicator Date hidden'!AG59)</f>
        <v>4</v>
      </c>
      <c r="AG58" s="171">
        <f>IF('Indicator Date hidden'!AH59="x","x",$AG$2-'Indicator Date hidden'!AH59)</f>
        <v>0</v>
      </c>
      <c r="AH58" s="171">
        <f>IF('Indicator Date hidden'!AI59="x","x",$AH$2-'Indicator Date hidden'!AI59)</f>
        <v>0</v>
      </c>
      <c r="AI58" s="171">
        <f>IF('Indicator Date hidden'!AJ59="x","x",$AI$2-'Indicator Date hidden'!AJ59)</f>
        <v>0</v>
      </c>
      <c r="AJ58" s="171">
        <f>IF('Indicator Date hidden'!AK59="x","x",$AJ$2-'Indicator Date hidden'!AK59)</f>
        <v>0</v>
      </c>
      <c r="AK58" s="171">
        <f>IF('Indicator Date hidden'!AL59="x","x",$AK$2-'Indicator Date hidden'!AL59)</f>
        <v>0</v>
      </c>
      <c r="AL58" s="171">
        <f>IF('Indicator Date hidden'!AM59="x","x",$AL$2-'Indicator Date hidden'!AM59)</f>
        <v>0</v>
      </c>
      <c r="AM58" s="171">
        <f>IF('Indicator Date hidden'!AN59="x","x",$AM$2-'Indicator Date hidden'!AN59)</f>
        <v>0</v>
      </c>
      <c r="AN58" s="171">
        <f>IF('Indicator Date hidden'!AO59="x","x",$AN$2-'Indicator Date hidden'!AO59)</f>
        <v>0</v>
      </c>
      <c r="AO58" s="171">
        <f>IF('Indicator Date hidden'!AP59="x","x",$AO$2-'Indicator Date hidden'!AP59)</f>
        <v>0</v>
      </c>
      <c r="AP58" s="171">
        <f>IF('Indicator Date hidden'!AQ59="x","x",$AP$2-'Indicator Date hidden'!AQ59)</f>
        <v>0</v>
      </c>
      <c r="AQ58" s="171">
        <f>IF('Indicator Date hidden'!AR59="x","x",$AQ$2-'Indicator Date hidden'!AR59)</f>
        <v>0</v>
      </c>
      <c r="AR58" s="171">
        <f>IF('Indicator Date hidden'!AS59="x","x",$AR$2-'Indicator Date hidden'!AS59)</f>
        <v>0</v>
      </c>
      <c r="AS58" s="171">
        <f>IF('Indicator Date hidden'!AT59="x","x",$AS$2-'Indicator Date hidden'!AT59)</f>
        <v>0</v>
      </c>
      <c r="AT58" s="171">
        <f>IF('Indicator Date hidden'!AU59="x","x",$AT$2-'Indicator Date hidden'!AU59)</f>
        <v>0</v>
      </c>
      <c r="AU58" s="171">
        <f>IF('Indicator Date hidden'!AV59="x","x",$AU$2-'Indicator Date hidden'!AV59)</f>
        <v>0</v>
      </c>
      <c r="AV58" s="171">
        <f>IF('Indicator Date hidden'!AW59="x","x",$AV$2-'Indicator Date hidden'!AW59)</f>
        <v>0</v>
      </c>
      <c r="AW58" s="171">
        <f>IF('Indicator Date hidden'!AX59="x","x",$AW$2-'Indicator Date hidden'!AX59)</f>
        <v>0</v>
      </c>
      <c r="AX58" s="171">
        <f>IF('Indicator Date hidden'!AY59="x","x",$AX$2-'Indicator Date hidden'!AY59)</f>
        <v>0</v>
      </c>
      <c r="AY58" s="171">
        <f>IF('Indicator Date hidden'!AZ59="x","x",$AY$2-'Indicator Date hidden'!AZ59)</f>
        <v>0</v>
      </c>
      <c r="AZ58" s="171">
        <f>IF('Indicator Date hidden'!BA59="x","x",$AZ$2-'Indicator Date hidden'!BA59)</f>
        <v>0</v>
      </c>
      <c r="BA58" s="5">
        <f t="shared" si="0"/>
        <v>15</v>
      </c>
      <c r="BB58" s="172">
        <f t="shared" si="1"/>
        <v>0.29411764705882354</v>
      </c>
      <c r="BC58" s="5">
        <f t="shared" si="2"/>
        <v>5</v>
      </c>
      <c r="BD58" s="172">
        <f t="shared" si="3"/>
        <v>1.0345808594723858</v>
      </c>
      <c r="BE58" s="175">
        <f t="shared" si="4"/>
        <v>0</v>
      </c>
    </row>
    <row r="59" spans="1:57" x14ac:dyDescent="0.25">
      <c r="A59" t="s">
        <v>106</v>
      </c>
      <c r="B59" s="171">
        <f>IF('Indicator Date hidden'!C60="x","x",$B$2-'Indicator Date hidden'!C60)</f>
        <v>0</v>
      </c>
      <c r="C59" s="171">
        <f>IF('Indicator Date hidden'!D60="x","x",$C$2-'Indicator Date hidden'!D60)</f>
        <v>0</v>
      </c>
      <c r="D59" s="171">
        <f>IF('Indicator Date hidden'!E60="x","x",$D$2-'Indicator Date hidden'!E60)</f>
        <v>0</v>
      </c>
      <c r="E59" s="171">
        <f>IF('Indicator Date hidden'!F60="x","x",$E$2-'Indicator Date hidden'!F60)</f>
        <v>0</v>
      </c>
      <c r="F59" s="171">
        <f>IF('Indicator Date hidden'!G60="x","x",$F$2-'Indicator Date hidden'!G60)</f>
        <v>0</v>
      </c>
      <c r="G59" s="171">
        <f>IF('Indicator Date hidden'!H60="x","x",$G$2-'Indicator Date hidden'!H60)</f>
        <v>0</v>
      </c>
      <c r="H59" s="171">
        <f>IF('Indicator Date hidden'!I60="x","x",$H$2-'Indicator Date hidden'!I60)</f>
        <v>0</v>
      </c>
      <c r="I59" s="171">
        <f>IF('Indicator Date hidden'!J60="x","x",$I$2-'Indicator Date hidden'!J60)</f>
        <v>0</v>
      </c>
      <c r="J59" s="171">
        <f>IF('Indicator Date hidden'!K60="x","x",$J$2-'Indicator Date hidden'!K60)</f>
        <v>0</v>
      </c>
      <c r="K59" s="171">
        <f>IF('Indicator Date hidden'!L60="x","x",$K$2-'Indicator Date hidden'!L60)</f>
        <v>0</v>
      </c>
      <c r="L59" s="171">
        <f>IF('Indicator Date hidden'!M60="x","x",$L$2-'Indicator Date hidden'!M60)</f>
        <v>0</v>
      </c>
      <c r="M59" s="171">
        <f>IF('Indicator Date hidden'!N60="x","x",$M$2-'Indicator Date hidden'!N60)</f>
        <v>0</v>
      </c>
      <c r="N59" s="171">
        <f>IF('Indicator Date hidden'!O60="x","x",$N$2-'Indicator Date hidden'!O60)</f>
        <v>0</v>
      </c>
      <c r="O59" s="171">
        <f>IF('Indicator Date hidden'!P60="x","x",$O$2-'Indicator Date hidden'!P60)</f>
        <v>0</v>
      </c>
      <c r="P59" s="171">
        <f>IF('Indicator Date hidden'!Q60="x","x",$P$2-'Indicator Date hidden'!Q60)</f>
        <v>0</v>
      </c>
      <c r="Q59" s="171" t="str">
        <f>IF('Indicator Date hidden'!R60="x","x",$Q$2-'Indicator Date hidden'!R60)</f>
        <v>x</v>
      </c>
      <c r="R59" s="171">
        <f>IF('Indicator Date hidden'!S60="x","x",$R$2-'Indicator Date hidden'!S60)</f>
        <v>0</v>
      </c>
      <c r="S59" s="171">
        <f>IF('Indicator Date hidden'!T60="x","x",$S$2-'Indicator Date hidden'!T60)</f>
        <v>0</v>
      </c>
      <c r="T59" s="171">
        <f>IF('Indicator Date hidden'!U60="x","x",$T$2-'Indicator Date hidden'!U60)</f>
        <v>0</v>
      </c>
      <c r="U59" s="171">
        <f>IF('Indicator Date hidden'!V60="x","x",$U$2-'Indicator Date hidden'!V60)</f>
        <v>0</v>
      </c>
      <c r="V59" s="171">
        <f>IF('Indicator Date hidden'!W60="x","x",$V$2-'Indicator Date hidden'!W60)</f>
        <v>0</v>
      </c>
      <c r="W59" s="171" t="str">
        <f>IF('Indicator Date hidden'!X60="x","x",$W$2-'Indicator Date hidden'!X60)</f>
        <v>x</v>
      </c>
      <c r="X59" s="171">
        <f>IF('Indicator Date hidden'!Y60="x","x",$X$2-'Indicator Date hidden'!Y60)</f>
        <v>5</v>
      </c>
      <c r="Y59" s="171">
        <f>IF('Indicator Date hidden'!Z60="x","x",$Y$2-'Indicator Date hidden'!Z60)</f>
        <v>0</v>
      </c>
      <c r="Z59" s="171">
        <f>IF('Indicator Date hidden'!AA60="x","x",$Z$2-'Indicator Date hidden'!AA60)</f>
        <v>0</v>
      </c>
      <c r="AA59" s="171">
        <f>IF('Indicator Date hidden'!AB60="x","x",$AA$2-'Indicator Date hidden'!AB60)</f>
        <v>1</v>
      </c>
      <c r="AB59" s="171">
        <f>IF('Indicator Date hidden'!AC60="x","x",$AB$2-'Indicator Date hidden'!AC60)</f>
        <v>0</v>
      </c>
      <c r="AC59" s="171">
        <f>IF('Indicator Date hidden'!AD60="x","x",$AC$2-'Indicator Date hidden'!AD60)</f>
        <v>0</v>
      </c>
      <c r="AD59" s="171" t="str">
        <f>IF('Indicator Date hidden'!AE60="x","x",$AD$2-'Indicator Date hidden'!AE60)</f>
        <v>x</v>
      </c>
      <c r="AE59" s="171">
        <f>IF('Indicator Date hidden'!AF60="x","x",$AE$2-'Indicator Date hidden'!AF60)</f>
        <v>0</v>
      </c>
      <c r="AF59" s="171">
        <f>IF('Indicator Date hidden'!AG60="x","x",$AF$2-'Indicator Date hidden'!AG60)</f>
        <v>6</v>
      </c>
      <c r="AG59" s="171">
        <f>IF('Indicator Date hidden'!AH60="x","x",$AG$2-'Indicator Date hidden'!AH60)</f>
        <v>0</v>
      </c>
      <c r="AH59" s="171">
        <f>IF('Indicator Date hidden'!AI60="x","x",$AH$2-'Indicator Date hidden'!AI60)</f>
        <v>0</v>
      </c>
      <c r="AI59" s="171">
        <f>IF('Indicator Date hidden'!AJ60="x","x",$AI$2-'Indicator Date hidden'!AJ60)</f>
        <v>0</v>
      </c>
      <c r="AJ59" s="171" t="str">
        <f>IF('Indicator Date hidden'!AK60="x","x",$AJ$2-'Indicator Date hidden'!AK60)</f>
        <v>x</v>
      </c>
      <c r="AK59" s="171">
        <f>IF('Indicator Date hidden'!AL60="x","x",$AK$2-'Indicator Date hidden'!AL60)</f>
        <v>1</v>
      </c>
      <c r="AL59" s="171">
        <f>IF('Indicator Date hidden'!AM60="x","x",$AL$2-'Indicator Date hidden'!AM60)</f>
        <v>0</v>
      </c>
      <c r="AM59" s="171">
        <f>IF('Indicator Date hidden'!AN60="x","x",$AM$2-'Indicator Date hidden'!AN60)</f>
        <v>0</v>
      </c>
      <c r="AN59" s="171">
        <f>IF('Indicator Date hidden'!AO60="x","x",$AN$2-'Indicator Date hidden'!AO60)</f>
        <v>0</v>
      </c>
      <c r="AO59" s="171">
        <f>IF('Indicator Date hidden'!AP60="x","x",$AO$2-'Indicator Date hidden'!AP60)</f>
        <v>0</v>
      </c>
      <c r="AP59" s="171">
        <f>IF('Indicator Date hidden'!AQ60="x","x",$AP$2-'Indicator Date hidden'!AQ60)</f>
        <v>0</v>
      </c>
      <c r="AQ59" s="171">
        <f>IF('Indicator Date hidden'!AR60="x","x",$AQ$2-'Indicator Date hidden'!AR60)</f>
        <v>0</v>
      </c>
      <c r="AR59" s="171">
        <f>IF('Indicator Date hidden'!AS60="x","x",$AR$2-'Indicator Date hidden'!AS60)</f>
        <v>0</v>
      </c>
      <c r="AS59" s="171" t="str">
        <f>IF('Indicator Date hidden'!AT60="x","x",$AS$2-'Indicator Date hidden'!AT60)</f>
        <v>x</v>
      </c>
      <c r="AT59" s="171">
        <f>IF('Indicator Date hidden'!AU60="x","x",$AT$2-'Indicator Date hidden'!AU60)</f>
        <v>0</v>
      </c>
      <c r="AU59" s="171" t="str">
        <f>IF('Indicator Date hidden'!AV60="x","x",$AU$2-'Indicator Date hidden'!AV60)</f>
        <v>x</v>
      </c>
      <c r="AV59" s="171">
        <f>IF('Indicator Date hidden'!AW60="x","x",$AV$2-'Indicator Date hidden'!AW60)</f>
        <v>0</v>
      </c>
      <c r="AW59" s="171">
        <f>IF('Indicator Date hidden'!AX60="x","x",$AW$2-'Indicator Date hidden'!AX60)</f>
        <v>0</v>
      </c>
      <c r="AX59" s="171">
        <f>IF('Indicator Date hidden'!AY60="x","x",$AX$2-'Indicator Date hidden'!AY60)</f>
        <v>0</v>
      </c>
      <c r="AY59" s="171">
        <f>IF('Indicator Date hidden'!AZ60="x","x",$AY$2-'Indicator Date hidden'!AZ60)</f>
        <v>0</v>
      </c>
      <c r="AZ59" s="171">
        <f>IF('Indicator Date hidden'!BA60="x","x",$AZ$2-'Indicator Date hidden'!BA60)</f>
        <v>0</v>
      </c>
      <c r="BA59" s="5">
        <f t="shared" si="0"/>
        <v>13</v>
      </c>
      <c r="BB59" s="172">
        <f t="shared" si="1"/>
        <v>0.28888888888888886</v>
      </c>
      <c r="BC59" s="5">
        <f t="shared" si="2"/>
        <v>4</v>
      </c>
      <c r="BD59" s="172">
        <f t="shared" si="3"/>
        <v>1.1474071683044966</v>
      </c>
      <c r="BE59" s="175">
        <f t="shared" si="4"/>
        <v>0</v>
      </c>
    </row>
    <row r="60" spans="1:57" x14ac:dyDescent="0.25">
      <c r="A60" t="s">
        <v>108</v>
      </c>
      <c r="B60" s="171">
        <f>IF('Indicator Date hidden'!C61="x","x",$B$2-'Indicator Date hidden'!C61)</f>
        <v>0</v>
      </c>
      <c r="C60" s="171">
        <f>IF('Indicator Date hidden'!D61="x","x",$C$2-'Indicator Date hidden'!D61)</f>
        <v>0</v>
      </c>
      <c r="D60" s="171">
        <f>IF('Indicator Date hidden'!E61="x","x",$D$2-'Indicator Date hidden'!E61)</f>
        <v>0</v>
      </c>
      <c r="E60" s="171">
        <f>IF('Indicator Date hidden'!F61="x","x",$E$2-'Indicator Date hidden'!F61)</f>
        <v>0</v>
      </c>
      <c r="F60" s="171">
        <f>IF('Indicator Date hidden'!G61="x","x",$F$2-'Indicator Date hidden'!G61)</f>
        <v>0</v>
      </c>
      <c r="G60" s="171">
        <f>IF('Indicator Date hidden'!H61="x","x",$G$2-'Indicator Date hidden'!H61)</f>
        <v>0</v>
      </c>
      <c r="H60" s="171">
        <f>IF('Indicator Date hidden'!I61="x","x",$H$2-'Indicator Date hidden'!I61)</f>
        <v>0</v>
      </c>
      <c r="I60" s="171">
        <f>IF('Indicator Date hidden'!J61="x","x",$I$2-'Indicator Date hidden'!J61)</f>
        <v>0</v>
      </c>
      <c r="J60" s="171">
        <f>IF('Indicator Date hidden'!K61="x","x",$J$2-'Indicator Date hidden'!K61)</f>
        <v>0</v>
      </c>
      <c r="K60" s="171">
        <f>IF('Indicator Date hidden'!L61="x","x",$K$2-'Indicator Date hidden'!L61)</f>
        <v>0</v>
      </c>
      <c r="L60" s="171">
        <f>IF('Indicator Date hidden'!M61="x","x",$L$2-'Indicator Date hidden'!M61)</f>
        <v>0</v>
      </c>
      <c r="M60" s="171">
        <f>IF('Indicator Date hidden'!N61="x","x",$M$2-'Indicator Date hidden'!N61)</f>
        <v>0</v>
      </c>
      <c r="N60" s="171">
        <f>IF('Indicator Date hidden'!O61="x","x",$N$2-'Indicator Date hidden'!O61)</f>
        <v>0</v>
      </c>
      <c r="O60" s="171">
        <f>IF('Indicator Date hidden'!P61="x","x",$O$2-'Indicator Date hidden'!P61)</f>
        <v>0</v>
      </c>
      <c r="P60" s="171">
        <f>IF('Indicator Date hidden'!Q61="x","x",$P$2-'Indicator Date hidden'!Q61)</f>
        <v>0</v>
      </c>
      <c r="Q60" s="171" t="str">
        <f>IF('Indicator Date hidden'!R61="x","x",$Q$2-'Indicator Date hidden'!R61)</f>
        <v>x</v>
      </c>
      <c r="R60" s="171">
        <f>IF('Indicator Date hidden'!S61="x","x",$R$2-'Indicator Date hidden'!S61)</f>
        <v>0</v>
      </c>
      <c r="S60" s="171">
        <f>IF('Indicator Date hidden'!T61="x","x",$S$2-'Indicator Date hidden'!T61)</f>
        <v>0</v>
      </c>
      <c r="T60" s="171">
        <f>IF('Indicator Date hidden'!U61="x","x",$T$2-'Indicator Date hidden'!U61)</f>
        <v>0</v>
      </c>
      <c r="U60" s="171" t="str">
        <f>IF('Indicator Date hidden'!V61="x","x",$U$2-'Indicator Date hidden'!V61)</f>
        <v>x</v>
      </c>
      <c r="V60" s="171">
        <f>IF('Indicator Date hidden'!W61="x","x",$V$2-'Indicator Date hidden'!W61)</f>
        <v>0</v>
      </c>
      <c r="W60" s="171" t="str">
        <f>IF('Indicator Date hidden'!X61="x","x",$W$2-'Indicator Date hidden'!X61)</f>
        <v>x</v>
      </c>
      <c r="X60" s="171">
        <f>IF('Indicator Date hidden'!Y61="x","x",$X$2-'Indicator Date hidden'!Y61)</f>
        <v>5</v>
      </c>
      <c r="Y60" s="171">
        <f>IF('Indicator Date hidden'!Z61="x","x",$Y$2-'Indicator Date hidden'!Z61)</f>
        <v>0</v>
      </c>
      <c r="Z60" s="171">
        <f>IF('Indicator Date hidden'!AA61="x","x",$Z$2-'Indicator Date hidden'!AA61)</f>
        <v>0</v>
      </c>
      <c r="AA60" s="171" t="str">
        <f>IF('Indicator Date hidden'!AB61="x","x",$AA$2-'Indicator Date hidden'!AB61)</f>
        <v>x</v>
      </c>
      <c r="AB60" s="171">
        <f>IF('Indicator Date hidden'!AC61="x","x",$AB$2-'Indicator Date hidden'!AC61)</f>
        <v>0</v>
      </c>
      <c r="AC60" s="171">
        <f>IF('Indicator Date hidden'!AD61="x","x",$AC$2-'Indicator Date hidden'!AD61)</f>
        <v>0</v>
      </c>
      <c r="AD60" s="171" t="str">
        <f>IF('Indicator Date hidden'!AE61="x","x",$AD$2-'Indicator Date hidden'!AE61)</f>
        <v>x</v>
      </c>
      <c r="AE60" s="171">
        <f>IF('Indicator Date hidden'!AF61="x","x",$AE$2-'Indicator Date hidden'!AF61)</f>
        <v>0</v>
      </c>
      <c r="AF60" s="171">
        <f>IF('Indicator Date hidden'!AG61="x","x",$AF$2-'Indicator Date hidden'!AG61)</f>
        <v>2</v>
      </c>
      <c r="AG60" s="171">
        <f>IF('Indicator Date hidden'!AH61="x","x",$AG$2-'Indicator Date hidden'!AH61)</f>
        <v>0</v>
      </c>
      <c r="AH60" s="171">
        <f>IF('Indicator Date hidden'!AI61="x","x",$AH$2-'Indicator Date hidden'!AI61)</f>
        <v>0</v>
      </c>
      <c r="AI60" s="171">
        <f>IF('Indicator Date hidden'!AJ61="x","x",$AI$2-'Indicator Date hidden'!AJ61)</f>
        <v>0</v>
      </c>
      <c r="AJ60" s="171" t="str">
        <f>IF('Indicator Date hidden'!AK61="x","x",$AJ$2-'Indicator Date hidden'!AK61)</f>
        <v>x</v>
      </c>
      <c r="AK60" s="171">
        <f>IF('Indicator Date hidden'!AL61="x","x",$AK$2-'Indicator Date hidden'!AL61)</f>
        <v>1</v>
      </c>
      <c r="AL60" s="171">
        <f>IF('Indicator Date hidden'!AM61="x","x",$AL$2-'Indicator Date hidden'!AM61)</f>
        <v>0</v>
      </c>
      <c r="AM60" s="171">
        <f>IF('Indicator Date hidden'!AN61="x","x",$AM$2-'Indicator Date hidden'!AN61)</f>
        <v>0</v>
      </c>
      <c r="AN60" s="171">
        <f>IF('Indicator Date hidden'!AO61="x","x",$AN$2-'Indicator Date hidden'!AO61)</f>
        <v>0</v>
      </c>
      <c r="AO60" s="171">
        <f>IF('Indicator Date hidden'!AP61="x","x",$AO$2-'Indicator Date hidden'!AP61)</f>
        <v>0</v>
      </c>
      <c r="AP60" s="171">
        <f>IF('Indicator Date hidden'!AQ61="x","x",$AP$2-'Indicator Date hidden'!AQ61)</f>
        <v>0</v>
      </c>
      <c r="AQ60" s="171">
        <f>IF('Indicator Date hidden'!AR61="x","x",$AQ$2-'Indicator Date hidden'!AR61)</f>
        <v>0</v>
      </c>
      <c r="AR60" s="171">
        <f>IF('Indicator Date hidden'!AS61="x","x",$AR$2-'Indicator Date hidden'!AS61)</f>
        <v>0</v>
      </c>
      <c r="AS60" s="171">
        <f>IF('Indicator Date hidden'!AT61="x","x",$AS$2-'Indicator Date hidden'!AT61)</f>
        <v>0</v>
      </c>
      <c r="AT60" s="171">
        <f>IF('Indicator Date hidden'!AU61="x","x",$AT$2-'Indicator Date hidden'!AU61)</f>
        <v>0</v>
      </c>
      <c r="AU60" s="171" t="str">
        <f>IF('Indicator Date hidden'!AV61="x","x",$AU$2-'Indicator Date hidden'!AV61)</f>
        <v>x</v>
      </c>
      <c r="AV60" s="171">
        <f>IF('Indicator Date hidden'!AW61="x","x",$AV$2-'Indicator Date hidden'!AW61)</f>
        <v>0</v>
      </c>
      <c r="AW60" s="171">
        <f>IF('Indicator Date hidden'!AX61="x","x",$AW$2-'Indicator Date hidden'!AX61)</f>
        <v>0</v>
      </c>
      <c r="AX60" s="171">
        <f>IF('Indicator Date hidden'!AY61="x","x",$AX$2-'Indicator Date hidden'!AY61)</f>
        <v>0</v>
      </c>
      <c r="AY60" s="171">
        <f>IF('Indicator Date hidden'!AZ61="x","x",$AY$2-'Indicator Date hidden'!AZ61)</f>
        <v>0</v>
      </c>
      <c r="AZ60" s="171">
        <f>IF('Indicator Date hidden'!BA61="x","x",$AZ$2-'Indicator Date hidden'!BA61)</f>
        <v>0</v>
      </c>
      <c r="BA60" s="5">
        <f t="shared" si="0"/>
        <v>8</v>
      </c>
      <c r="BB60" s="172">
        <f t="shared" si="1"/>
        <v>0.18181818181818182</v>
      </c>
      <c r="BC60" s="5">
        <f t="shared" si="2"/>
        <v>3</v>
      </c>
      <c r="BD60" s="172">
        <f t="shared" si="3"/>
        <v>0.80545659757587951</v>
      </c>
      <c r="BE60" s="175">
        <f t="shared" si="4"/>
        <v>0</v>
      </c>
    </row>
    <row r="61" spans="1:57" x14ac:dyDescent="0.25">
      <c r="A61" t="s">
        <v>110</v>
      </c>
      <c r="B61" s="171">
        <f>IF('Indicator Date hidden'!C62="x","x",$B$2-'Indicator Date hidden'!C62)</f>
        <v>0</v>
      </c>
      <c r="C61" s="171">
        <f>IF('Indicator Date hidden'!D62="x","x",$C$2-'Indicator Date hidden'!D62)</f>
        <v>0</v>
      </c>
      <c r="D61" s="171">
        <f>IF('Indicator Date hidden'!E62="x","x",$D$2-'Indicator Date hidden'!E62)</f>
        <v>0</v>
      </c>
      <c r="E61" s="171">
        <f>IF('Indicator Date hidden'!F62="x","x",$E$2-'Indicator Date hidden'!F62)</f>
        <v>0</v>
      </c>
      <c r="F61" s="171">
        <f>IF('Indicator Date hidden'!G62="x","x",$F$2-'Indicator Date hidden'!G62)</f>
        <v>0</v>
      </c>
      <c r="G61" s="171">
        <f>IF('Indicator Date hidden'!H62="x","x",$G$2-'Indicator Date hidden'!H62)</f>
        <v>0</v>
      </c>
      <c r="H61" s="171">
        <f>IF('Indicator Date hidden'!I62="x","x",$H$2-'Indicator Date hidden'!I62)</f>
        <v>0</v>
      </c>
      <c r="I61" s="171">
        <f>IF('Indicator Date hidden'!J62="x","x",$I$2-'Indicator Date hidden'!J62)</f>
        <v>0</v>
      </c>
      <c r="J61" s="171">
        <f>IF('Indicator Date hidden'!K62="x","x",$J$2-'Indicator Date hidden'!K62)</f>
        <v>0</v>
      </c>
      <c r="K61" s="171">
        <f>IF('Indicator Date hidden'!L62="x","x",$K$2-'Indicator Date hidden'!L62)</f>
        <v>0</v>
      </c>
      <c r="L61" s="171">
        <f>IF('Indicator Date hidden'!M62="x","x",$L$2-'Indicator Date hidden'!M62)</f>
        <v>0</v>
      </c>
      <c r="M61" s="171">
        <f>IF('Indicator Date hidden'!N62="x","x",$M$2-'Indicator Date hidden'!N62)</f>
        <v>0</v>
      </c>
      <c r="N61" s="171">
        <f>IF('Indicator Date hidden'!O62="x","x",$N$2-'Indicator Date hidden'!O62)</f>
        <v>0</v>
      </c>
      <c r="O61" s="171">
        <f>IF('Indicator Date hidden'!P62="x","x",$O$2-'Indicator Date hidden'!P62)</f>
        <v>0</v>
      </c>
      <c r="P61" s="171">
        <f>IF('Indicator Date hidden'!Q62="x","x",$P$2-'Indicator Date hidden'!Q62)</f>
        <v>0</v>
      </c>
      <c r="Q61" s="171" t="str">
        <f>IF('Indicator Date hidden'!R62="x","x",$Q$2-'Indicator Date hidden'!R62)</f>
        <v>x</v>
      </c>
      <c r="R61" s="171">
        <f>IF('Indicator Date hidden'!S62="x","x",$R$2-'Indicator Date hidden'!S62)</f>
        <v>0</v>
      </c>
      <c r="S61" s="171">
        <f>IF('Indicator Date hidden'!T62="x","x",$S$2-'Indicator Date hidden'!T62)</f>
        <v>0</v>
      </c>
      <c r="T61" s="171">
        <f>IF('Indicator Date hidden'!U62="x","x",$T$2-'Indicator Date hidden'!U62)</f>
        <v>0</v>
      </c>
      <c r="U61" s="171" t="str">
        <f>IF('Indicator Date hidden'!V62="x","x",$U$2-'Indicator Date hidden'!V62)</f>
        <v>x</v>
      </c>
      <c r="V61" s="171">
        <f>IF('Indicator Date hidden'!W62="x","x",$V$2-'Indicator Date hidden'!W62)</f>
        <v>0</v>
      </c>
      <c r="W61" s="171" t="str">
        <f>IF('Indicator Date hidden'!X62="x","x",$W$2-'Indicator Date hidden'!X62)</f>
        <v>x</v>
      </c>
      <c r="X61" s="171">
        <f>IF('Indicator Date hidden'!Y62="x","x",$X$2-'Indicator Date hidden'!Y62)</f>
        <v>0</v>
      </c>
      <c r="Y61" s="171">
        <f>IF('Indicator Date hidden'!Z62="x","x",$Y$2-'Indicator Date hidden'!Z62)</f>
        <v>0</v>
      </c>
      <c r="Z61" s="171">
        <f>IF('Indicator Date hidden'!AA62="x","x",$Z$2-'Indicator Date hidden'!AA62)</f>
        <v>0</v>
      </c>
      <c r="AA61" s="171" t="str">
        <f>IF('Indicator Date hidden'!AB62="x","x",$AA$2-'Indicator Date hidden'!AB62)</f>
        <v>x</v>
      </c>
      <c r="AB61" s="171">
        <f>IF('Indicator Date hidden'!AC62="x","x",$AB$2-'Indicator Date hidden'!AC62)</f>
        <v>0</v>
      </c>
      <c r="AC61" s="171">
        <f>IF('Indicator Date hidden'!AD62="x","x",$AC$2-'Indicator Date hidden'!AD62)</f>
        <v>0</v>
      </c>
      <c r="AD61" s="171" t="str">
        <f>IF('Indicator Date hidden'!AE62="x","x",$AD$2-'Indicator Date hidden'!AE62)</f>
        <v>x</v>
      </c>
      <c r="AE61" s="171">
        <f>IF('Indicator Date hidden'!AF62="x","x",$AE$2-'Indicator Date hidden'!AF62)</f>
        <v>0</v>
      </c>
      <c r="AF61" s="171">
        <f>IF('Indicator Date hidden'!AG62="x","x",$AF$2-'Indicator Date hidden'!AG62)</f>
        <v>2</v>
      </c>
      <c r="AG61" s="171">
        <f>IF('Indicator Date hidden'!AH62="x","x",$AG$2-'Indicator Date hidden'!AH62)</f>
        <v>0</v>
      </c>
      <c r="AH61" s="171">
        <f>IF('Indicator Date hidden'!AI62="x","x",$AH$2-'Indicator Date hidden'!AI62)</f>
        <v>0</v>
      </c>
      <c r="AI61" s="171">
        <f>IF('Indicator Date hidden'!AJ62="x","x",$AI$2-'Indicator Date hidden'!AJ62)</f>
        <v>0</v>
      </c>
      <c r="AJ61" s="171" t="str">
        <f>IF('Indicator Date hidden'!AK62="x","x",$AJ$2-'Indicator Date hidden'!AK62)</f>
        <v>x</v>
      </c>
      <c r="AK61" s="171">
        <f>IF('Indicator Date hidden'!AL62="x","x",$AK$2-'Indicator Date hidden'!AL62)</f>
        <v>1</v>
      </c>
      <c r="AL61" s="171">
        <f>IF('Indicator Date hidden'!AM62="x","x",$AL$2-'Indicator Date hidden'!AM62)</f>
        <v>0</v>
      </c>
      <c r="AM61" s="171">
        <f>IF('Indicator Date hidden'!AN62="x","x",$AM$2-'Indicator Date hidden'!AN62)</f>
        <v>0</v>
      </c>
      <c r="AN61" s="171">
        <f>IF('Indicator Date hidden'!AO62="x","x",$AN$2-'Indicator Date hidden'!AO62)</f>
        <v>0</v>
      </c>
      <c r="AO61" s="171">
        <f>IF('Indicator Date hidden'!AP62="x","x",$AO$2-'Indicator Date hidden'!AP62)</f>
        <v>0</v>
      </c>
      <c r="AP61" s="171">
        <f>IF('Indicator Date hidden'!AQ62="x","x",$AP$2-'Indicator Date hidden'!AQ62)</f>
        <v>0</v>
      </c>
      <c r="AQ61" s="171">
        <f>IF('Indicator Date hidden'!AR62="x","x",$AQ$2-'Indicator Date hidden'!AR62)</f>
        <v>0</v>
      </c>
      <c r="AR61" s="171">
        <f>IF('Indicator Date hidden'!AS62="x","x",$AR$2-'Indicator Date hidden'!AS62)</f>
        <v>0</v>
      </c>
      <c r="AS61" s="171">
        <f>IF('Indicator Date hidden'!AT62="x","x",$AS$2-'Indicator Date hidden'!AT62)</f>
        <v>0</v>
      </c>
      <c r="AT61" s="171">
        <f>IF('Indicator Date hidden'!AU62="x","x",$AT$2-'Indicator Date hidden'!AU62)</f>
        <v>0</v>
      </c>
      <c r="AU61" s="171" t="str">
        <f>IF('Indicator Date hidden'!AV62="x","x",$AU$2-'Indicator Date hidden'!AV62)</f>
        <v>x</v>
      </c>
      <c r="AV61" s="171">
        <f>IF('Indicator Date hidden'!AW62="x","x",$AV$2-'Indicator Date hidden'!AW62)</f>
        <v>0</v>
      </c>
      <c r="AW61" s="171">
        <f>IF('Indicator Date hidden'!AX62="x","x",$AW$2-'Indicator Date hidden'!AX62)</f>
        <v>0</v>
      </c>
      <c r="AX61" s="171">
        <f>IF('Indicator Date hidden'!AY62="x","x",$AX$2-'Indicator Date hidden'!AY62)</f>
        <v>0</v>
      </c>
      <c r="AY61" s="171">
        <f>IF('Indicator Date hidden'!AZ62="x","x",$AY$2-'Indicator Date hidden'!AZ62)</f>
        <v>0</v>
      </c>
      <c r="AZ61" s="171">
        <f>IF('Indicator Date hidden'!BA62="x","x",$AZ$2-'Indicator Date hidden'!BA62)</f>
        <v>0</v>
      </c>
      <c r="BA61" s="5">
        <f t="shared" si="0"/>
        <v>3</v>
      </c>
      <c r="BB61" s="172">
        <f t="shared" si="1"/>
        <v>6.8181818181818177E-2</v>
      </c>
      <c r="BC61" s="5">
        <f t="shared" si="2"/>
        <v>2</v>
      </c>
      <c r="BD61" s="172">
        <f t="shared" si="3"/>
        <v>0.33013270559849889</v>
      </c>
      <c r="BE61" s="175">
        <f t="shared" si="4"/>
        <v>0</v>
      </c>
    </row>
    <row r="62" spans="1:57" x14ac:dyDescent="0.25">
      <c r="A62" t="s">
        <v>112</v>
      </c>
      <c r="B62" s="171">
        <f>IF('Indicator Date hidden'!C63="x","x",$B$2-'Indicator Date hidden'!C63)</f>
        <v>0</v>
      </c>
      <c r="C62" s="171">
        <f>IF('Indicator Date hidden'!D63="x","x",$C$2-'Indicator Date hidden'!D63)</f>
        <v>0</v>
      </c>
      <c r="D62" s="171">
        <f>IF('Indicator Date hidden'!E63="x","x",$D$2-'Indicator Date hidden'!E63)</f>
        <v>0</v>
      </c>
      <c r="E62" s="171">
        <f>IF('Indicator Date hidden'!F63="x","x",$E$2-'Indicator Date hidden'!F63)</f>
        <v>0</v>
      </c>
      <c r="F62" s="171">
        <f>IF('Indicator Date hidden'!G63="x","x",$F$2-'Indicator Date hidden'!G63)</f>
        <v>0</v>
      </c>
      <c r="G62" s="171">
        <f>IF('Indicator Date hidden'!H63="x","x",$G$2-'Indicator Date hidden'!H63)</f>
        <v>0</v>
      </c>
      <c r="H62" s="171">
        <f>IF('Indicator Date hidden'!I63="x","x",$H$2-'Indicator Date hidden'!I63)</f>
        <v>0</v>
      </c>
      <c r="I62" s="171">
        <f>IF('Indicator Date hidden'!J63="x","x",$I$2-'Indicator Date hidden'!J63)</f>
        <v>0</v>
      </c>
      <c r="J62" s="171">
        <f>IF('Indicator Date hidden'!K63="x","x",$J$2-'Indicator Date hidden'!K63)</f>
        <v>0</v>
      </c>
      <c r="K62" s="171">
        <f>IF('Indicator Date hidden'!L63="x","x",$K$2-'Indicator Date hidden'!L63)</f>
        <v>0</v>
      </c>
      <c r="L62" s="171">
        <f>IF('Indicator Date hidden'!M63="x","x",$L$2-'Indicator Date hidden'!M63)</f>
        <v>0</v>
      </c>
      <c r="M62" s="171">
        <f>IF('Indicator Date hidden'!N63="x","x",$M$2-'Indicator Date hidden'!N63)</f>
        <v>0</v>
      </c>
      <c r="N62" s="171">
        <f>IF('Indicator Date hidden'!O63="x","x",$N$2-'Indicator Date hidden'!O63)</f>
        <v>0</v>
      </c>
      <c r="O62" s="171">
        <f>IF('Indicator Date hidden'!P63="x","x",$O$2-'Indicator Date hidden'!P63)</f>
        <v>0</v>
      </c>
      <c r="P62" s="171">
        <f>IF('Indicator Date hidden'!Q63="x","x",$P$2-'Indicator Date hidden'!Q63)</f>
        <v>0</v>
      </c>
      <c r="Q62" s="171">
        <f>IF('Indicator Date hidden'!R63="x","x",$Q$2-'Indicator Date hidden'!R63)</f>
        <v>3</v>
      </c>
      <c r="R62" s="171">
        <f>IF('Indicator Date hidden'!S63="x","x",$R$2-'Indicator Date hidden'!S63)</f>
        <v>0</v>
      </c>
      <c r="S62" s="171">
        <f>IF('Indicator Date hidden'!T63="x","x",$S$2-'Indicator Date hidden'!T63)</f>
        <v>0</v>
      </c>
      <c r="T62" s="171">
        <f>IF('Indicator Date hidden'!U63="x","x",$T$2-'Indicator Date hidden'!U63)</f>
        <v>0</v>
      </c>
      <c r="U62" s="171">
        <f>IF('Indicator Date hidden'!V63="x","x",$U$2-'Indicator Date hidden'!V63)</f>
        <v>0</v>
      </c>
      <c r="V62" s="171">
        <f>IF('Indicator Date hidden'!W63="x","x",$V$2-'Indicator Date hidden'!W63)</f>
        <v>0</v>
      </c>
      <c r="W62" s="171">
        <f>IF('Indicator Date hidden'!X63="x","x",$W$2-'Indicator Date hidden'!X63)</f>
        <v>3</v>
      </c>
      <c r="X62" s="171" t="str">
        <f>IF('Indicator Date hidden'!Y63="x","x",$X$2-'Indicator Date hidden'!Y63)</f>
        <v>x</v>
      </c>
      <c r="Y62" s="171">
        <f>IF('Indicator Date hidden'!Z63="x","x",$Y$2-'Indicator Date hidden'!Z63)</f>
        <v>0</v>
      </c>
      <c r="Z62" s="171">
        <f>IF('Indicator Date hidden'!AA63="x","x",$Z$2-'Indicator Date hidden'!AA63)</f>
        <v>0</v>
      </c>
      <c r="AA62" s="171">
        <f>IF('Indicator Date hidden'!AB63="x","x",$AA$2-'Indicator Date hidden'!AB63)</f>
        <v>0</v>
      </c>
      <c r="AB62" s="171">
        <f>IF('Indicator Date hidden'!AC63="x","x",$AB$2-'Indicator Date hidden'!AC63)</f>
        <v>0</v>
      </c>
      <c r="AC62" s="171">
        <f>IF('Indicator Date hidden'!AD63="x","x",$AC$2-'Indicator Date hidden'!AD63)</f>
        <v>0</v>
      </c>
      <c r="AD62" s="171">
        <f>IF('Indicator Date hidden'!AE63="x","x",$AD$2-'Indicator Date hidden'!AE63)</f>
        <v>0</v>
      </c>
      <c r="AE62" s="171">
        <f>IF('Indicator Date hidden'!AF63="x","x",$AE$2-'Indicator Date hidden'!AF63)</f>
        <v>0</v>
      </c>
      <c r="AF62" s="171">
        <f>IF('Indicator Date hidden'!AG63="x","x",$AF$2-'Indicator Date hidden'!AG63)</f>
        <v>9</v>
      </c>
      <c r="AG62" s="171">
        <f>IF('Indicator Date hidden'!AH63="x","x",$AG$2-'Indicator Date hidden'!AH63)</f>
        <v>0</v>
      </c>
      <c r="AH62" s="171">
        <f>IF('Indicator Date hidden'!AI63="x","x",$AH$2-'Indicator Date hidden'!AI63)</f>
        <v>0</v>
      </c>
      <c r="AI62" s="171">
        <f>IF('Indicator Date hidden'!AJ63="x","x",$AI$2-'Indicator Date hidden'!AJ63)</f>
        <v>0</v>
      </c>
      <c r="AJ62" s="171" t="str">
        <f>IF('Indicator Date hidden'!AK63="x","x",$AJ$2-'Indicator Date hidden'!AK63)</f>
        <v>x</v>
      </c>
      <c r="AK62" s="171">
        <f>IF('Indicator Date hidden'!AL63="x","x",$AK$2-'Indicator Date hidden'!AL63)</f>
        <v>1</v>
      </c>
      <c r="AL62" s="171">
        <f>IF('Indicator Date hidden'!AM63="x","x",$AL$2-'Indicator Date hidden'!AM63)</f>
        <v>0</v>
      </c>
      <c r="AM62" s="171">
        <f>IF('Indicator Date hidden'!AN63="x","x",$AM$2-'Indicator Date hidden'!AN63)</f>
        <v>0</v>
      </c>
      <c r="AN62" s="171">
        <f>IF('Indicator Date hidden'!AO63="x","x",$AN$2-'Indicator Date hidden'!AO63)</f>
        <v>0</v>
      </c>
      <c r="AO62" s="171">
        <f>IF('Indicator Date hidden'!AP63="x","x",$AO$2-'Indicator Date hidden'!AP63)</f>
        <v>0</v>
      </c>
      <c r="AP62" s="171">
        <f>IF('Indicator Date hidden'!AQ63="x","x",$AP$2-'Indicator Date hidden'!AQ63)</f>
        <v>0</v>
      </c>
      <c r="AQ62" s="171">
        <f>IF('Indicator Date hidden'!AR63="x","x",$AQ$2-'Indicator Date hidden'!AR63)</f>
        <v>0</v>
      </c>
      <c r="AR62" s="171">
        <f>IF('Indicator Date hidden'!AS63="x","x",$AR$2-'Indicator Date hidden'!AS63)</f>
        <v>0</v>
      </c>
      <c r="AS62" s="171">
        <f>IF('Indicator Date hidden'!AT63="x","x",$AS$2-'Indicator Date hidden'!AT63)</f>
        <v>0</v>
      </c>
      <c r="AT62" s="171">
        <f>IF('Indicator Date hidden'!AU63="x","x",$AT$2-'Indicator Date hidden'!AU63)</f>
        <v>0</v>
      </c>
      <c r="AU62" s="171">
        <f>IF('Indicator Date hidden'!AV63="x","x",$AU$2-'Indicator Date hidden'!AV63)</f>
        <v>0</v>
      </c>
      <c r="AV62" s="171">
        <f>IF('Indicator Date hidden'!AW63="x","x",$AV$2-'Indicator Date hidden'!AW63)</f>
        <v>0</v>
      </c>
      <c r="AW62" s="171">
        <f>IF('Indicator Date hidden'!AX63="x","x",$AW$2-'Indicator Date hidden'!AX63)</f>
        <v>0</v>
      </c>
      <c r="AX62" s="171">
        <f>IF('Indicator Date hidden'!AY63="x","x",$AX$2-'Indicator Date hidden'!AY63)</f>
        <v>0</v>
      </c>
      <c r="AY62" s="171">
        <f>IF('Indicator Date hidden'!AZ63="x","x",$AY$2-'Indicator Date hidden'!AZ63)</f>
        <v>0</v>
      </c>
      <c r="AZ62" s="171">
        <f>IF('Indicator Date hidden'!BA63="x","x",$AZ$2-'Indicator Date hidden'!BA63)</f>
        <v>0</v>
      </c>
      <c r="BA62" s="5">
        <f t="shared" si="0"/>
        <v>16</v>
      </c>
      <c r="BB62" s="172">
        <f t="shared" si="1"/>
        <v>0.32653061224489793</v>
      </c>
      <c r="BC62" s="5">
        <f t="shared" si="2"/>
        <v>4</v>
      </c>
      <c r="BD62" s="172">
        <f t="shared" si="3"/>
        <v>1.390753064277618</v>
      </c>
      <c r="BE62" s="175">
        <f t="shared" si="4"/>
        <v>0</v>
      </c>
    </row>
    <row r="63" spans="1:57" x14ac:dyDescent="0.25">
      <c r="A63" t="s">
        <v>114</v>
      </c>
      <c r="B63" s="171">
        <f>IF('Indicator Date hidden'!C64="x","x",$B$2-'Indicator Date hidden'!C64)</f>
        <v>0</v>
      </c>
      <c r="C63" s="171">
        <f>IF('Indicator Date hidden'!D64="x","x",$C$2-'Indicator Date hidden'!D64)</f>
        <v>0</v>
      </c>
      <c r="D63" s="171">
        <f>IF('Indicator Date hidden'!E64="x","x",$D$2-'Indicator Date hidden'!E64)</f>
        <v>0</v>
      </c>
      <c r="E63" s="171">
        <f>IF('Indicator Date hidden'!F64="x","x",$E$2-'Indicator Date hidden'!F64)</f>
        <v>0</v>
      </c>
      <c r="F63" s="171">
        <f>IF('Indicator Date hidden'!G64="x","x",$F$2-'Indicator Date hidden'!G64)</f>
        <v>0</v>
      </c>
      <c r="G63" s="171">
        <f>IF('Indicator Date hidden'!H64="x","x",$G$2-'Indicator Date hidden'!H64)</f>
        <v>0</v>
      </c>
      <c r="H63" s="171">
        <f>IF('Indicator Date hidden'!I64="x","x",$H$2-'Indicator Date hidden'!I64)</f>
        <v>0</v>
      </c>
      <c r="I63" s="171">
        <f>IF('Indicator Date hidden'!J64="x","x",$I$2-'Indicator Date hidden'!J64)</f>
        <v>0</v>
      </c>
      <c r="J63" s="171">
        <f>IF('Indicator Date hidden'!K64="x","x",$J$2-'Indicator Date hidden'!K64)</f>
        <v>0</v>
      </c>
      <c r="K63" s="171">
        <f>IF('Indicator Date hidden'!L64="x","x",$K$2-'Indicator Date hidden'!L64)</f>
        <v>0</v>
      </c>
      <c r="L63" s="171">
        <f>IF('Indicator Date hidden'!M64="x","x",$L$2-'Indicator Date hidden'!M64)</f>
        <v>0</v>
      </c>
      <c r="M63" s="171">
        <f>IF('Indicator Date hidden'!N64="x","x",$M$2-'Indicator Date hidden'!N64)</f>
        <v>0</v>
      </c>
      <c r="N63" s="171">
        <f>IF('Indicator Date hidden'!O64="x","x",$N$2-'Indicator Date hidden'!O64)</f>
        <v>0</v>
      </c>
      <c r="O63" s="171">
        <f>IF('Indicator Date hidden'!P64="x","x",$O$2-'Indicator Date hidden'!P64)</f>
        <v>0</v>
      </c>
      <c r="P63" s="171">
        <f>IF('Indicator Date hidden'!Q64="x","x",$P$2-'Indicator Date hidden'!Q64)</f>
        <v>0</v>
      </c>
      <c r="Q63" s="171">
        <f>IF('Indicator Date hidden'!R64="x","x",$Q$2-'Indicator Date hidden'!R64)</f>
        <v>2</v>
      </c>
      <c r="R63" s="171">
        <f>IF('Indicator Date hidden'!S64="x","x",$R$2-'Indicator Date hidden'!S64)</f>
        <v>0</v>
      </c>
      <c r="S63" s="171">
        <f>IF('Indicator Date hidden'!T64="x","x",$S$2-'Indicator Date hidden'!T64)</f>
        <v>0</v>
      </c>
      <c r="T63" s="171">
        <f>IF('Indicator Date hidden'!U64="x","x",$T$2-'Indicator Date hidden'!U64)</f>
        <v>0</v>
      </c>
      <c r="U63" s="171">
        <f>IF('Indicator Date hidden'!V64="x","x",$U$2-'Indicator Date hidden'!V64)</f>
        <v>0</v>
      </c>
      <c r="V63" s="171">
        <f>IF('Indicator Date hidden'!W64="x","x",$V$2-'Indicator Date hidden'!W64)</f>
        <v>0</v>
      </c>
      <c r="W63" s="171">
        <f>IF('Indicator Date hidden'!X64="x","x",$W$2-'Indicator Date hidden'!X64)</f>
        <v>2</v>
      </c>
      <c r="X63" s="171">
        <f>IF('Indicator Date hidden'!Y64="x","x",$X$2-'Indicator Date hidden'!Y64)</f>
        <v>5</v>
      </c>
      <c r="Y63" s="171">
        <f>IF('Indicator Date hidden'!Z64="x","x",$Y$2-'Indicator Date hidden'!Z64)</f>
        <v>0</v>
      </c>
      <c r="Z63" s="171">
        <f>IF('Indicator Date hidden'!AA64="x","x",$Z$2-'Indicator Date hidden'!AA64)</f>
        <v>0</v>
      </c>
      <c r="AA63" s="171">
        <f>IF('Indicator Date hidden'!AB64="x","x",$AA$2-'Indicator Date hidden'!AB64)</f>
        <v>0</v>
      </c>
      <c r="AB63" s="171">
        <f>IF('Indicator Date hidden'!AC64="x","x",$AB$2-'Indicator Date hidden'!AC64)</f>
        <v>0</v>
      </c>
      <c r="AC63" s="171">
        <f>IF('Indicator Date hidden'!AD64="x","x",$AC$2-'Indicator Date hidden'!AD64)</f>
        <v>0</v>
      </c>
      <c r="AD63" s="171">
        <f>IF('Indicator Date hidden'!AE64="x","x",$AD$2-'Indicator Date hidden'!AE64)</f>
        <v>0</v>
      </c>
      <c r="AE63" s="171">
        <f>IF('Indicator Date hidden'!AF64="x","x",$AE$2-'Indicator Date hidden'!AF64)</f>
        <v>0</v>
      </c>
      <c r="AF63" s="171">
        <f>IF('Indicator Date hidden'!AG64="x","x",$AF$2-'Indicator Date hidden'!AG64)</f>
        <v>11</v>
      </c>
      <c r="AG63" s="171">
        <f>IF('Indicator Date hidden'!AH64="x","x",$AG$2-'Indicator Date hidden'!AH64)</f>
        <v>0</v>
      </c>
      <c r="AH63" s="171">
        <f>IF('Indicator Date hidden'!AI64="x","x",$AH$2-'Indicator Date hidden'!AI64)</f>
        <v>0</v>
      </c>
      <c r="AI63" s="171">
        <f>IF('Indicator Date hidden'!AJ64="x","x",$AI$2-'Indicator Date hidden'!AJ64)</f>
        <v>0</v>
      </c>
      <c r="AJ63" s="171" t="str">
        <f>IF('Indicator Date hidden'!AK64="x","x",$AJ$2-'Indicator Date hidden'!AK64)</f>
        <v>x</v>
      </c>
      <c r="AK63" s="171">
        <f>IF('Indicator Date hidden'!AL64="x","x",$AK$2-'Indicator Date hidden'!AL64)</f>
        <v>1</v>
      </c>
      <c r="AL63" s="171">
        <f>IF('Indicator Date hidden'!AM64="x","x",$AL$2-'Indicator Date hidden'!AM64)</f>
        <v>0</v>
      </c>
      <c r="AM63" s="171">
        <f>IF('Indicator Date hidden'!AN64="x","x",$AM$2-'Indicator Date hidden'!AN64)</f>
        <v>0</v>
      </c>
      <c r="AN63" s="171">
        <f>IF('Indicator Date hidden'!AO64="x","x",$AN$2-'Indicator Date hidden'!AO64)</f>
        <v>0</v>
      </c>
      <c r="AO63" s="171">
        <f>IF('Indicator Date hidden'!AP64="x","x",$AO$2-'Indicator Date hidden'!AP64)</f>
        <v>0</v>
      </c>
      <c r="AP63" s="171">
        <f>IF('Indicator Date hidden'!AQ64="x","x",$AP$2-'Indicator Date hidden'!AQ64)</f>
        <v>0</v>
      </c>
      <c r="AQ63" s="171">
        <f>IF('Indicator Date hidden'!AR64="x","x",$AQ$2-'Indicator Date hidden'!AR64)</f>
        <v>0</v>
      </c>
      <c r="AR63" s="171">
        <f>IF('Indicator Date hidden'!AS64="x","x",$AR$2-'Indicator Date hidden'!AS64)</f>
        <v>0</v>
      </c>
      <c r="AS63" s="171">
        <f>IF('Indicator Date hidden'!AT64="x","x",$AS$2-'Indicator Date hidden'!AT64)</f>
        <v>0</v>
      </c>
      <c r="AT63" s="171">
        <f>IF('Indicator Date hidden'!AU64="x","x",$AT$2-'Indicator Date hidden'!AU64)</f>
        <v>0</v>
      </c>
      <c r="AU63" s="171">
        <f>IF('Indicator Date hidden'!AV64="x","x",$AU$2-'Indicator Date hidden'!AV64)</f>
        <v>0</v>
      </c>
      <c r="AV63" s="171">
        <f>IF('Indicator Date hidden'!AW64="x","x",$AV$2-'Indicator Date hidden'!AW64)</f>
        <v>0</v>
      </c>
      <c r="AW63" s="171">
        <f>IF('Indicator Date hidden'!AX64="x","x",$AW$2-'Indicator Date hidden'!AX64)</f>
        <v>0</v>
      </c>
      <c r="AX63" s="171">
        <f>IF('Indicator Date hidden'!AY64="x","x",$AX$2-'Indicator Date hidden'!AY64)</f>
        <v>0</v>
      </c>
      <c r="AY63" s="171">
        <f>IF('Indicator Date hidden'!AZ64="x","x",$AY$2-'Indicator Date hidden'!AZ64)</f>
        <v>0</v>
      </c>
      <c r="AZ63" s="171">
        <f>IF('Indicator Date hidden'!BA64="x","x",$AZ$2-'Indicator Date hidden'!BA64)</f>
        <v>0</v>
      </c>
      <c r="BA63" s="5">
        <f t="shared" si="0"/>
        <v>21</v>
      </c>
      <c r="BB63" s="172">
        <f t="shared" si="1"/>
        <v>0.42</v>
      </c>
      <c r="BC63" s="5">
        <f t="shared" si="2"/>
        <v>5</v>
      </c>
      <c r="BD63" s="172">
        <f t="shared" si="3"/>
        <v>1.70985379491932</v>
      </c>
      <c r="BE63" s="175">
        <f t="shared" si="4"/>
        <v>0</v>
      </c>
    </row>
    <row r="64" spans="1:57" x14ac:dyDescent="0.25">
      <c r="A64" t="s">
        <v>116</v>
      </c>
      <c r="B64" s="171">
        <f>IF('Indicator Date hidden'!C65="x","x",$B$2-'Indicator Date hidden'!C65)</f>
        <v>0</v>
      </c>
      <c r="C64" s="171">
        <f>IF('Indicator Date hidden'!D65="x","x",$C$2-'Indicator Date hidden'!D65)</f>
        <v>0</v>
      </c>
      <c r="D64" s="171">
        <f>IF('Indicator Date hidden'!E65="x","x",$D$2-'Indicator Date hidden'!E65)</f>
        <v>0</v>
      </c>
      <c r="E64" s="171">
        <f>IF('Indicator Date hidden'!F65="x","x",$E$2-'Indicator Date hidden'!F65)</f>
        <v>0</v>
      </c>
      <c r="F64" s="171">
        <f>IF('Indicator Date hidden'!G65="x","x",$F$2-'Indicator Date hidden'!G65)</f>
        <v>0</v>
      </c>
      <c r="G64" s="171">
        <f>IF('Indicator Date hidden'!H65="x","x",$G$2-'Indicator Date hidden'!H65)</f>
        <v>0</v>
      </c>
      <c r="H64" s="171">
        <f>IF('Indicator Date hidden'!I65="x","x",$H$2-'Indicator Date hidden'!I65)</f>
        <v>0</v>
      </c>
      <c r="I64" s="171">
        <f>IF('Indicator Date hidden'!J65="x","x",$I$2-'Indicator Date hidden'!J65)</f>
        <v>0</v>
      </c>
      <c r="J64" s="171">
        <f>IF('Indicator Date hidden'!K65="x","x",$J$2-'Indicator Date hidden'!K65)</f>
        <v>0</v>
      </c>
      <c r="K64" s="171">
        <f>IF('Indicator Date hidden'!L65="x","x",$K$2-'Indicator Date hidden'!L65)</f>
        <v>0</v>
      </c>
      <c r="L64" s="171">
        <f>IF('Indicator Date hidden'!M65="x","x",$L$2-'Indicator Date hidden'!M65)</f>
        <v>0</v>
      </c>
      <c r="M64" s="171">
        <f>IF('Indicator Date hidden'!N65="x","x",$M$2-'Indicator Date hidden'!N65)</f>
        <v>0</v>
      </c>
      <c r="N64" s="171">
        <f>IF('Indicator Date hidden'!O65="x","x",$N$2-'Indicator Date hidden'!O65)</f>
        <v>0</v>
      </c>
      <c r="O64" s="171">
        <f>IF('Indicator Date hidden'!P65="x","x",$O$2-'Indicator Date hidden'!P65)</f>
        <v>0</v>
      </c>
      <c r="P64" s="171">
        <f>IF('Indicator Date hidden'!Q65="x","x",$P$2-'Indicator Date hidden'!Q65)</f>
        <v>0</v>
      </c>
      <c r="Q64" s="171">
        <f>IF('Indicator Date hidden'!R65="x","x",$Q$2-'Indicator Date hidden'!R65)</f>
        <v>10</v>
      </c>
      <c r="R64" s="171">
        <f>IF('Indicator Date hidden'!S65="x","x",$R$2-'Indicator Date hidden'!S65)</f>
        <v>0</v>
      </c>
      <c r="S64" s="171">
        <f>IF('Indicator Date hidden'!T65="x","x",$S$2-'Indicator Date hidden'!T65)</f>
        <v>0</v>
      </c>
      <c r="T64" s="171">
        <f>IF('Indicator Date hidden'!U65="x","x",$T$2-'Indicator Date hidden'!U65)</f>
        <v>0</v>
      </c>
      <c r="U64" s="171">
        <f>IF('Indicator Date hidden'!V65="x","x",$U$2-'Indicator Date hidden'!V65)</f>
        <v>0</v>
      </c>
      <c r="V64" s="171">
        <f>IF('Indicator Date hidden'!W65="x","x",$V$2-'Indicator Date hidden'!W65)</f>
        <v>0</v>
      </c>
      <c r="W64" s="171">
        <f>IF('Indicator Date hidden'!X65="x","x",$W$2-'Indicator Date hidden'!X65)</f>
        <v>6</v>
      </c>
      <c r="X64" s="171">
        <f>IF('Indicator Date hidden'!Y65="x","x",$X$2-'Indicator Date hidden'!Y65)</f>
        <v>2</v>
      </c>
      <c r="Y64" s="171">
        <f>IF('Indicator Date hidden'!Z65="x","x",$Y$2-'Indicator Date hidden'!Z65)</f>
        <v>0</v>
      </c>
      <c r="Z64" s="171">
        <f>IF('Indicator Date hidden'!AA65="x","x",$Z$2-'Indicator Date hidden'!AA65)</f>
        <v>0</v>
      </c>
      <c r="AA64" s="171">
        <f>IF('Indicator Date hidden'!AB65="x","x",$AA$2-'Indicator Date hidden'!AB65)</f>
        <v>0</v>
      </c>
      <c r="AB64" s="171">
        <f>IF('Indicator Date hidden'!AC65="x","x",$AB$2-'Indicator Date hidden'!AC65)</f>
        <v>0</v>
      </c>
      <c r="AC64" s="171">
        <f>IF('Indicator Date hidden'!AD65="x","x",$AC$2-'Indicator Date hidden'!AD65)</f>
        <v>0</v>
      </c>
      <c r="AD64" s="171">
        <f>IF('Indicator Date hidden'!AE65="x","x",$AD$2-'Indicator Date hidden'!AE65)</f>
        <v>0</v>
      </c>
      <c r="AE64" s="171">
        <f>IF('Indicator Date hidden'!AF65="x","x",$AE$2-'Indicator Date hidden'!AF65)</f>
        <v>0</v>
      </c>
      <c r="AF64" s="171">
        <f>IF('Indicator Date hidden'!AG65="x","x",$AF$2-'Indicator Date hidden'!AG65)</f>
        <v>0</v>
      </c>
      <c r="AG64" s="171">
        <f>IF('Indicator Date hidden'!AH65="x","x",$AG$2-'Indicator Date hidden'!AH65)</f>
        <v>0</v>
      </c>
      <c r="AH64" s="171">
        <f>IF('Indicator Date hidden'!AI65="x","x",$AH$2-'Indicator Date hidden'!AI65)</f>
        <v>0</v>
      </c>
      <c r="AI64" s="171">
        <f>IF('Indicator Date hidden'!AJ65="x","x",$AI$2-'Indicator Date hidden'!AJ65)</f>
        <v>0</v>
      </c>
      <c r="AJ64" s="171">
        <f>IF('Indicator Date hidden'!AK65="x","x",$AJ$2-'Indicator Date hidden'!AK65)</f>
        <v>1</v>
      </c>
      <c r="AK64" s="171">
        <f>IF('Indicator Date hidden'!AL65="x","x",$AK$2-'Indicator Date hidden'!AL65)</f>
        <v>1</v>
      </c>
      <c r="AL64" s="171">
        <f>IF('Indicator Date hidden'!AM65="x","x",$AL$2-'Indicator Date hidden'!AM65)</f>
        <v>0</v>
      </c>
      <c r="AM64" s="171">
        <f>IF('Indicator Date hidden'!AN65="x","x",$AM$2-'Indicator Date hidden'!AN65)</f>
        <v>0</v>
      </c>
      <c r="AN64" s="171">
        <f>IF('Indicator Date hidden'!AO65="x","x",$AN$2-'Indicator Date hidden'!AO65)</f>
        <v>0</v>
      </c>
      <c r="AO64" s="171" t="str">
        <f>IF('Indicator Date hidden'!AP65="x","x",$AO$2-'Indicator Date hidden'!AP65)</f>
        <v>x</v>
      </c>
      <c r="AP64" s="171" t="str">
        <f>IF('Indicator Date hidden'!AQ65="x","x",$AP$2-'Indicator Date hidden'!AQ65)</f>
        <v>x</v>
      </c>
      <c r="AQ64" s="171">
        <f>IF('Indicator Date hidden'!AR65="x","x",$AQ$2-'Indicator Date hidden'!AR65)</f>
        <v>0</v>
      </c>
      <c r="AR64" s="171">
        <f>IF('Indicator Date hidden'!AS65="x","x",$AR$2-'Indicator Date hidden'!AS65)</f>
        <v>0</v>
      </c>
      <c r="AS64" s="171">
        <f>IF('Indicator Date hidden'!AT65="x","x",$AS$2-'Indicator Date hidden'!AT65)</f>
        <v>0</v>
      </c>
      <c r="AT64" s="171">
        <f>IF('Indicator Date hidden'!AU65="x","x",$AT$2-'Indicator Date hidden'!AU65)</f>
        <v>0</v>
      </c>
      <c r="AU64" s="171">
        <f>IF('Indicator Date hidden'!AV65="x","x",$AU$2-'Indicator Date hidden'!AV65)</f>
        <v>0</v>
      </c>
      <c r="AV64" s="171">
        <f>IF('Indicator Date hidden'!AW65="x","x",$AV$2-'Indicator Date hidden'!AW65)</f>
        <v>0</v>
      </c>
      <c r="AW64" s="171">
        <f>IF('Indicator Date hidden'!AX65="x","x",$AW$2-'Indicator Date hidden'!AX65)</f>
        <v>0</v>
      </c>
      <c r="AX64" s="171">
        <f>IF('Indicator Date hidden'!AY65="x","x",$AX$2-'Indicator Date hidden'!AY65)</f>
        <v>0</v>
      </c>
      <c r="AY64" s="171">
        <f>IF('Indicator Date hidden'!AZ65="x","x",$AY$2-'Indicator Date hidden'!AZ65)</f>
        <v>0</v>
      </c>
      <c r="AZ64" s="171">
        <f>IF('Indicator Date hidden'!BA65="x","x",$AZ$2-'Indicator Date hidden'!BA65)</f>
        <v>0</v>
      </c>
      <c r="BA64" s="5">
        <f t="shared" si="0"/>
        <v>20</v>
      </c>
      <c r="BB64" s="172">
        <f t="shared" si="1"/>
        <v>0.40816326530612246</v>
      </c>
      <c r="BC64" s="5">
        <f t="shared" si="2"/>
        <v>5</v>
      </c>
      <c r="BD64" s="172">
        <f t="shared" si="3"/>
        <v>1.652683252328804</v>
      </c>
      <c r="BE64" s="175">
        <f t="shared" si="4"/>
        <v>0</v>
      </c>
    </row>
    <row r="65" spans="1:57" x14ac:dyDescent="0.25">
      <c r="A65" t="s">
        <v>118</v>
      </c>
      <c r="B65" s="171">
        <f>IF('Indicator Date hidden'!C66="x","x",$B$2-'Indicator Date hidden'!C66)</f>
        <v>0</v>
      </c>
      <c r="C65" s="171">
        <f>IF('Indicator Date hidden'!D66="x","x",$C$2-'Indicator Date hidden'!D66)</f>
        <v>0</v>
      </c>
      <c r="D65" s="171">
        <f>IF('Indicator Date hidden'!E66="x","x",$D$2-'Indicator Date hidden'!E66)</f>
        <v>0</v>
      </c>
      <c r="E65" s="171">
        <f>IF('Indicator Date hidden'!F66="x","x",$E$2-'Indicator Date hidden'!F66)</f>
        <v>0</v>
      </c>
      <c r="F65" s="171">
        <f>IF('Indicator Date hidden'!G66="x","x",$F$2-'Indicator Date hidden'!G66)</f>
        <v>0</v>
      </c>
      <c r="G65" s="171">
        <f>IF('Indicator Date hidden'!H66="x","x",$G$2-'Indicator Date hidden'!H66)</f>
        <v>0</v>
      </c>
      <c r="H65" s="171">
        <f>IF('Indicator Date hidden'!I66="x","x",$H$2-'Indicator Date hidden'!I66)</f>
        <v>0</v>
      </c>
      <c r="I65" s="171">
        <f>IF('Indicator Date hidden'!J66="x","x",$I$2-'Indicator Date hidden'!J66)</f>
        <v>0</v>
      </c>
      <c r="J65" s="171">
        <f>IF('Indicator Date hidden'!K66="x","x",$J$2-'Indicator Date hidden'!K66)</f>
        <v>0</v>
      </c>
      <c r="K65" s="171">
        <f>IF('Indicator Date hidden'!L66="x","x",$K$2-'Indicator Date hidden'!L66)</f>
        <v>0</v>
      </c>
      <c r="L65" s="171">
        <f>IF('Indicator Date hidden'!M66="x","x",$L$2-'Indicator Date hidden'!M66)</f>
        <v>0</v>
      </c>
      <c r="M65" s="171">
        <f>IF('Indicator Date hidden'!N66="x","x",$M$2-'Indicator Date hidden'!N66)</f>
        <v>0</v>
      </c>
      <c r="N65" s="171">
        <f>IF('Indicator Date hidden'!O66="x","x",$N$2-'Indicator Date hidden'!O66)</f>
        <v>0</v>
      </c>
      <c r="O65" s="171">
        <f>IF('Indicator Date hidden'!P66="x","x",$O$2-'Indicator Date hidden'!P66)</f>
        <v>0</v>
      </c>
      <c r="P65" s="171">
        <f>IF('Indicator Date hidden'!Q66="x","x",$P$2-'Indicator Date hidden'!Q66)</f>
        <v>0</v>
      </c>
      <c r="Q65" s="171" t="str">
        <f>IF('Indicator Date hidden'!R66="x","x",$Q$2-'Indicator Date hidden'!R66)</f>
        <v>x</v>
      </c>
      <c r="R65" s="171">
        <f>IF('Indicator Date hidden'!S66="x","x",$R$2-'Indicator Date hidden'!S66)</f>
        <v>0</v>
      </c>
      <c r="S65" s="171">
        <f>IF('Indicator Date hidden'!T66="x","x",$S$2-'Indicator Date hidden'!T66)</f>
        <v>0</v>
      </c>
      <c r="T65" s="171">
        <f>IF('Indicator Date hidden'!U66="x","x",$T$2-'Indicator Date hidden'!U66)</f>
        <v>0</v>
      </c>
      <c r="U65" s="171" t="str">
        <f>IF('Indicator Date hidden'!V66="x","x",$U$2-'Indicator Date hidden'!V66)</f>
        <v>x</v>
      </c>
      <c r="V65" s="171">
        <f>IF('Indicator Date hidden'!W66="x","x",$V$2-'Indicator Date hidden'!W66)</f>
        <v>0</v>
      </c>
      <c r="W65" s="171">
        <f>IF('Indicator Date hidden'!X66="x","x",$W$2-'Indicator Date hidden'!X66)</f>
        <v>10</v>
      </c>
      <c r="X65" s="171">
        <f>IF('Indicator Date hidden'!Y66="x","x",$X$2-'Indicator Date hidden'!Y66)</f>
        <v>3</v>
      </c>
      <c r="Y65" s="171">
        <f>IF('Indicator Date hidden'!Z66="x","x",$Y$2-'Indicator Date hidden'!Z66)</f>
        <v>0</v>
      </c>
      <c r="Z65" s="171">
        <f>IF('Indicator Date hidden'!AA66="x","x",$Z$2-'Indicator Date hidden'!AA66)</f>
        <v>0</v>
      </c>
      <c r="AA65" s="171" t="str">
        <f>IF('Indicator Date hidden'!AB66="x","x",$AA$2-'Indicator Date hidden'!AB66)</f>
        <v>x</v>
      </c>
      <c r="AB65" s="171">
        <f>IF('Indicator Date hidden'!AC66="x","x",$AB$2-'Indicator Date hidden'!AC66)</f>
        <v>0</v>
      </c>
      <c r="AC65" s="171">
        <f>IF('Indicator Date hidden'!AD66="x","x",$AC$2-'Indicator Date hidden'!AD66)</f>
        <v>0</v>
      </c>
      <c r="AD65" s="171" t="str">
        <f>IF('Indicator Date hidden'!AE66="x","x",$AD$2-'Indicator Date hidden'!AE66)</f>
        <v>x</v>
      </c>
      <c r="AE65" s="171">
        <f>IF('Indicator Date hidden'!AF66="x","x",$AE$2-'Indicator Date hidden'!AF66)</f>
        <v>0</v>
      </c>
      <c r="AF65" s="171">
        <f>IF('Indicator Date hidden'!AG66="x","x",$AF$2-'Indicator Date hidden'!AG66)</f>
        <v>3</v>
      </c>
      <c r="AG65" s="171">
        <f>IF('Indicator Date hidden'!AH66="x","x",$AG$2-'Indicator Date hidden'!AH66)</f>
        <v>0</v>
      </c>
      <c r="AH65" s="171">
        <f>IF('Indicator Date hidden'!AI66="x","x",$AH$2-'Indicator Date hidden'!AI66)</f>
        <v>0</v>
      </c>
      <c r="AI65" s="171">
        <f>IF('Indicator Date hidden'!AJ66="x","x",$AI$2-'Indicator Date hidden'!AJ66)</f>
        <v>0</v>
      </c>
      <c r="AJ65" s="171" t="str">
        <f>IF('Indicator Date hidden'!AK66="x","x",$AJ$2-'Indicator Date hidden'!AK66)</f>
        <v>x</v>
      </c>
      <c r="AK65" s="171">
        <f>IF('Indicator Date hidden'!AL66="x","x",$AK$2-'Indicator Date hidden'!AL66)</f>
        <v>1</v>
      </c>
      <c r="AL65" s="171">
        <f>IF('Indicator Date hidden'!AM66="x","x",$AL$2-'Indicator Date hidden'!AM66)</f>
        <v>0</v>
      </c>
      <c r="AM65" s="171">
        <f>IF('Indicator Date hidden'!AN66="x","x",$AM$2-'Indicator Date hidden'!AN66)</f>
        <v>0</v>
      </c>
      <c r="AN65" s="171">
        <f>IF('Indicator Date hidden'!AO66="x","x",$AN$2-'Indicator Date hidden'!AO66)</f>
        <v>0</v>
      </c>
      <c r="AO65" s="171">
        <f>IF('Indicator Date hidden'!AP66="x","x",$AO$2-'Indicator Date hidden'!AP66)</f>
        <v>0</v>
      </c>
      <c r="AP65" s="171">
        <f>IF('Indicator Date hidden'!AQ66="x","x",$AP$2-'Indicator Date hidden'!AQ66)</f>
        <v>0</v>
      </c>
      <c r="AQ65" s="171">
        <f>IF('Indicator Date hidden'!AR66="x","x",$AQ$2-'Indicator Date hidden'!AR66)</f>
        <v>0</v>
      </c>
      <c r="AR65" s="171">
        <f>IF('Indicator Date hidden'!AS66="x","x",$AR$2-'Indicator Date hidden'!AS66)</f>
        <v>0</v>
      </c>
      <c r="AS65" s="171">
        <f>IF('Indicator Date hidden'!AT66="x","x",$AS$2-'Indicator Date hidden'!AT66)</f>
        <v>0</v>
      </c>
      <c r="AT65" s="171">
        <f>IF('Indicator Date hidden'!AU66="x","x",$AT$2-'Indicator Date hidden'!AU66)</f>
        <v>0</v>
      </c>
      <c r="AU65" s="171" t="str">
        <f>IF('Indicator Date hidden'!AV66="x","x",$AU$2-'Indicator Date hidden'!AV66)</f>
        <v>x</v>
      </c>
      <c r="AV65" s="171">
        <f>IF('Indicator Date hidden'!AW66="x","x",$AV$2-'Indicator Date hidden'!AW66)</f>
        <v>0</v>
      </c>
      <c r="AW65" s="171">
        <f>IF('Indicator Date hidden'!AX66="x","x",$AW$2-'Indicator Date hidden'!AX66)</f>
        <v>0</v>
      </c>
      <c r="AX65" s="171">
        <f>IF('Indicator Date hidden'!AY66="x","x",$AX$2-'Indicator Date hidden'!AY66)</f>
        <v>0</v>
      </c>
      <c r="AY65" s="171">
        <f>IF('Indicator Date hidden'!AZ66="x","x",$AY$2-'Indicator Date hidden'!AZ66)</f>
        <v>0</v>
      </c>
      <c r="AZ65" s="171">
        <f>IF('Indicator Date hidden'!BA66="x","x",$AZ$2-'Indicator Date hidden'!BA66)</f>
        <v>0</v>
      </c>
      <c r="BA65" s="5">
        <f t="shared" si="0"/>
        <v>17</v>
      </c>
      <c r="BB65" s="172">
        <f t="shared" si="1"/>
        <v>0.37777777777777777</v>
      </c>
      <c r="BC65" s="5">
        <f t="shared" si="2"/>
        <v>4</v>
      </c>
      <c r="BD65" s="172">
        <f t="shared" si="3"/>
        <v>1.5816853021577106</v>
      </c>
      <c r="BE65" s="175">
        <f t="shared" si="4"/>
        <v>0</v>
      </c>
    </row>
    <row r="66" spans="1:57" x14ac:dyDescent="0.25">
      <c r="A66" t="s">
        <v>120</v>
      </c>
      <c r="B66" s="171">
        <f>IF('Indicator Date hidden'!C67="x","x",$B$2-'Indicator Date hidden'!C67)</f>
        <v>0</v>
      </c>
      <c r="C66" s="171">
        <f>IF('Indicator Date hidden'!D67="x","x",$C$2-'Indicator Date hidden'!D67)</f>
        <v>0</v>
      </c>
      <c r="D66" s="171">
        <f>IF('Indicator Date hidden'!E67="x","x",$D$2-'Indicator Date hidden'!E67)</f>
        <v>0</v>
      </c>
      <c r="E66" s="171">
        <f>IF('Indicator Date hidden'!F67="x","x",$E$2-'Indicator Date hidden'!F67)</f>
        <v>0</v>
      </c>
      <c r="F66" s="171">
        <f>IF('Indicator Date hidden'!G67="x","x",$F$2-'Indicator Date hidden'!G67)</f>
        <v>0</v>
      </c>
      <c r="G66" s="171">
        <f>IF('Indicator Date hidden'!H67="x","x",$G$2-'Indicator Date hidden'!H67)</f>
        <v>0</v>
      </c>
      <c r="H66" s="171">
        <f>IF('Indicator Date hidden'!I67="x","x",$H$2-'Indicator Date hidden'!I67)</f>
        <v>0</v>
      </c>
      <c r="I66" s="171">
        <f>IF('Indicator Date hidden'!J67="x","x",$I$2-'Indicator Date hidden'!J67)</f>
        <v>0</v>
      </c>
      <c r="J66" s="171">
        <f>IF('Indicator Date hidden'!K67="x","x",$J$2-'Indicator Date hidden'!K67)</f>
        <v>0</v>
      </c>
      <c r="K66" s="171">
        <f>IF('Indicator Date hidden'!L67="x","x",$K$2-'Indicator Date hidden'!L67)</f>
        <v>0</v>
      </c>
      <c r="L66" s="171">
        <f>IF('Indicator Date hidden'!M67="x","x",$L$2-'Indicator Date hidden'!M67)</f>
        <v>0</v>
      </c>
      <c r="M66" s="171">
        <f>IF('Indicator Date hidden'!N67="x","x",$M$2-'Indicator Date hidden'!N67)</f>
        <v>0</v>
      </c>
      <c r="N66" s="171">
        <f>IF('Indicator Date hidden'!O67="x","x",$N$2-'Indicator Date hidden'!O67)</f>
        <v>0</v>
      </c>
      <c r="O66" s="171">
        <f>IF('Indicator Date hidden'!P67="x","x",$O$2-'Indicator Date hidden'!P67)</f>
        <v>0</v>
      </c>
      <c r="P66" s="171">
        <f>IF('Indicator Date hidden'!Q67="x","x",$P$2-'Indicator Date hidden'!Q67)</f>
        <v>0</v>
      </c>
      <c r="Q66" s="171">
        <f>IF('Indicator Date hidden'!R67="x","x",$Q$2-'Indicator Date hidden'!R67)</f>
        <v>1</v>
      </c>
      <c r="R66" s="171">
        <f>IF('Indicator Date hidden'!S67="x","x",$R$2-'Indicator Date hidden'!S67)</f>
        <v>0</v>
      </c>
      <c r="S66" s="171">
        <f>IF('Indicator Date hidden'!T67="x","x",$S$2-'Indicator Date hidden'!T67)</f>
        <v>0</v>
      </c>
      <c r="T66" s="171">
        <f>IF('Indicator Date hidden'!U67="x","x",$T$2-'Indicator Date hidden'!U67)</f>
        <v>0</v>
      </c>
      <c r="U66" s="171">
        <f>IF('Indicator Date hidden'!V67="x","x",$U$2-'Indicator Date hidden'!V67)</f>
        <v>0</v>
      </c>
      <c r="V66" s="171">
        <f>IF('Indicator Date hidden'!W67="x","x",$V$2-'Indicator Date hidden'!W67)</f>
        <v>0</v>
      </c>
      <c r="W66" s="171">
        <f>IF('Indicator Date hidden'!X67="x","x",$W$2-'Indicator Date hidden'!X67)</f>
        <v>1</v>
      </c>
      <c r="X66" s="171">
        <f>IF('Indicator Date hidden'!Y67="x","x",$X$2-'Indicator Date hidden'!Y67)</f>
        <v>5</v>
      </c>
      <c r="Y66" s="171">
        <f>IF('Indicator Date hidden'!Z67="x","x",$Y$2-'Indicator Date hidden'!Z67)</f>
        <v>0</v>
      </c>
      <c r="Z66" s="171">
        <f>IF('Indicator Date hidden'!AA67="x","x",$Z$2-'Indicator Date hidden'!AA67)</f>
        <v>0</v>
      </c>
      <c r="AA66" s="171">
        <f>IF('Indicator Date hidden'!AB67="x","x",$AA$2-'Indicator Date hidden'!AB67)</f>
        <v>0</v>
      </c>
      <c r="AB66" s="171">
        <f>IF('Indicator Date hidden'!AC67="x","x",$AB$2-'Indicator Date hidden'!AC67)</f>
        <v>0</v>
      </c>
      <c r="AC66" s="171">
        <f>IF('Indicator Date hidden'!AD67="x","x",$AC$2-'Indicator Date hidden'!AD67)</f>
        <v>0</v>
      </c>
      <c r="AD66" s="171">
        <f>IF('Indicator Date hidden'!AE67="x","x",$AD$2-'Indicator Date hidden'!AE67)</f>
        <v>0</v>
      </c>
      <c r="AE66" s="171">
        <f>IF('Indicator Date hidden'!AF67="x","x",$AE$2-'Indicator Date hidden'!AF67)</f>
        <v>0</v>
      </c>
      <c r="AF66" s="171">
        <f>IF('Indicator Date hidden'!AG67="x","x",$AF$2-'Indicator Date hidden'!AG67)</f>
        <v>9</v>
      </c>
      <c r="AG66" s="171">
        <f>IF('Indicator Date hidden'!AH67="x","x",$AG$2-'Indicator Date hidden'!AH67)</f>
        <v>0</v>
      </c>
      <c r="AH66" s="171">
        <f>IF('Indicator Date hidden'!AI67="x","x",$AH$2-'Indicator Date hidden'!AI67)</f>
        <v>0</v>
      </c>
      <c r="AI66" s="171">
        <f>IF('Indicator Date hidden'!AJ67="x","x",$AI$2-'Indicator Date hidden'!AJ67)</f>
        <v>0</v>
      </c>
      <c r="AJ66" s="171" t="str">
        <f>IF('Indicator Date hidden'!AK67="x","x",$AJ$2-'Indicator Date hidden'!AK67)</f>
        <v>x</v>
      </c>
      <c r="AK66" s="171">
        <f>IF('Indicator Date hidden'!AL67="x","x",$AK$2-'Indicator Date hidden'!AL67)</f>
        <v>1</v>
      </c>
      <c r="AL66" s="171">
        <f>IF('Indicator Date hidden'!AM67="x","x",$AL$2-'Indicator Date hidden'!AM67)</f>
        <v>0</v>
      </c>
      <c r="AM66" s="171">
        <f>IF('Indicator Date hidden'!AN67="x","x",$AM$2-'Indicator Date hidden'!AN67)</f>
        <v>0</v>
      </c>
      <c r="AN66" s="171">
        <f>IF('Indicator Date hidden'!AO67="x","x",$AN$2-'Indicator Date hidden'!AO67)</f>
        <v>0</v>
      </c>
      <c r="AO66" s="171">
        <f>IF('Indicator Date hidden'!AP67="x","x",$AO$2-'Indicator Date hidden'!AP67)</f>
        <v>0</v>
      </c>
      <c r="AP66" s="171">
        <f>IF('Indicator Date hidden'!AQ67="x","x",$AP$2-'Indicator Date hidden'!AQ67)</f>
        <v>0</v>
      </c>
      <c r="AQ66" s="171">
        <f>IF('Indicator Date hidden'!AR67="x","x",$AQ$2-'Indicator Date hidden'!AR67)</f>
        <v>0</v>
      </c>
      <c r="AR66" s="171">
        <f>IF('Indicator Date hidden'!AS67="x","x",$AR$2-'Indicator Date hidden'!AS67)</f>
        <v>0</v>
      </c>
      <c r="AS66" s="171">
        <f>IF('Indicator Date hidden'!AT67="x","x",$AS$2-'Indicator Date hidden'!AT67)</f>
        <v>0</v>
      </c>
      <c r="AT66" s="171">
        <f>IF('Indicator Date hidden'!AU67="x","x",$AT$2-'Indicator Date hidden'!AU67)</f>
        <v>0</v>
      </c>
      <c r="AU66" s="171">
        <f>IF('Indicator Date hidden'!AV67="x","x",$AU$2-'Indicator Date hidden'!AV67)</f>
        <v>0</v>
      </c>
      <c r="AV66" s="171">
        <f>IF('Indicator Date hidden'!AW67="x","x",$AV$2-'Indicator Date hidden'!AW67)</f>
        <v>0</v>
      </c>
      <c r="AW66" s="171">
        <f>IF('Indicator Date hidden'!AX67="x","x",$AW$2-'Indicator Date hidden'!AX67)</f>
        <v>0</v>
      </c>
      <c r="AX66" s="171">
        <f>IF('Indicator Date hidden'!AY67="x","x",$AX$2-'Indicator Date hidden'!AY67)</f>
        <v>0</v>
      </c>
      <c r="AY66" s="171">
        <f>IF('Indicator Date hidden'!AZ67="x","x",$AY$2-'Indicator Date hidden'!AZ67)</f>
        <v>0</v>
      </c>
      <c r="AZ66" s="171">
        <f>IF('Indicator Date hidden'!BA67="x","x",$AZ$2-'Indicator Date hidden'!BA67)</f>
        <v>0</v>
      </c>
      <c r="BA66" s="5">
        <f t="shared" si="0"/>
        <v>17</v>
      </c>
      <c r="BB66" s="172">
        <f t="shared" si="1"/>
        <v>0.34</v>
      </c>
      <c r="BC66" s="5">
        <f t="shared" si="2"/>
        <v>5</v>
      </c>
      <c r="BD66" s="172">
        <f t="shared" si="3"/>
        <v>1.4368020044529448</v>
      </c>
      <c r="BE66" s="175">
        <f t="shared" si="4"/>
        <v>0</v>
      </c>
    </row>
    <row r="67" spans="1:57" x14ac:dyDescent="0.25">
      <c r="A67" t="s">
        <v>122</v>
      </c>
      <c r="B67" s="171">
        <f>IF('Indicator Date hidden'!C68="x","x",$B$2-'Indicator Date hidden'!C68)</f>
        <v>0</v>
      </c>
      <c r="C67" s="171">
        <f>IF('Indicator Date hidden'!D68="x","x",$C$2-'Indicator Date hidden'!D68)</f>
        <v>0</v>
      </c>
      <c r="D67" s="171">
        <f>IF('Indicator Date hidden'!E68="x","x",$D$2-'Indicator Date hidden'!E68)</f>
        <v>0</v>
      </c>
      <c r="E67" s="171">
        <f>IF('Indicator Date hidden'!F68="x","x",$E$2-'Indicator Date hidden'!F68)</f>
        <v>0</v>
      </c>
      <c r="F67" s="171">
        <f>IF('Indicator Date hidden'!G68="x","x",$F$2-'Indicator Date hidden'!G68)</f>
        <v>0</v>
      </c>
      <c r="G67" s="171">
        <f>IF('Indicator Date hidden'!H68="x","x",$G$2-'Indicator Date hidden'!H68)</f>
        <v>0</v>
      </c>
      <c r="H67" s="171">
        <f>IF('Indicator Date hidden'!I68="x","x",$H$2-'Indicator Date hidden'!I68)</f>
        <v>0</v>
      </c>
      <c r="I67" s="171">
        <f>IF('Indicator Date hidden'!J68="x","x",$I$2-'Indicator Date hidden'!J68)</f>
        <v>0</v>
      </c>
      <c r="J67" s="171">
        <f>IF('Indicator Date hidden'!K68="x","x",$J$2-'Indicator Date hidden'!K68)</f>
        <v>0</v>
      </c>
      <c r="K67" s="171">
        <f>IF('Indicator Date hidden'!L68="x","x",$K$2-'Indicator Date hidden'!L68)</f>
        <v>0</v>
      </c>
      <c r="L67" s="171">
        <f>IF('Indicator Date hidden'!M68="x","x",$L$2-'Indicator Date hidden'!M68)</f>
        <v>0</v>
      </c>
      <c r="M67" s="171">
        <f>IF('Indicator Date hidden'!N68="x","x",$M$2-'Indicator Date hidden'!N68)</f>
        <v>0</v>
      </c>
      <c r="N67" s="171">
        <f>IF('Indicator Date hidden'!O68="x","x",$N$2-'Indicator Date hidden'!O68)</f>
        <v>0</v>
      </c>
      <c r="O67" s="171">
        <f>IF('Indicator Date hidden'!P68="x","x",$O$2-'Indicator Date hidden'!P68)</f>
        <v>0</v>
      </c>
      <c r="P67" s="171">
        <f>IF('Indicator Date hidden'!Q68="x","x",$P$2-'Indicator Date hidden'!Q68)</f>
        <v>0</v>
      </c>
      <c r="Q67" s="171" t="str">
        <f>IF('Indicator Date hidden'!R68="x","x",$Q$2-'Indicator Date hidden'!R68)</f>
        <v>x</v>
      </c>
      <c r="R67" s="171">
        <f>IF('Indicator Date hidden'!S68="x","x",$R$2-'Indicator Date hidden'!S68)</f>
        <v>0</v>
      </c>
      <c r="S67" s="171">
        <f>IF('Indicator Date hidden'!T68="x","x",$S$2-'Indicator Date hidden'!T68)</f>
        <v>0</v>
      </c>
      <c r="T67" s="171">
        <f>IF('Indicator Date hidden'!U68="x","x",$T$2-'Indicator Date hidden'!U68)</f>
        <v>0</v>
      </c>
      <c r="U67" s="171" t="str">
        <f>IF('Indicator Date hidden'!V68="x","x",$U$2-'Indicator Date hidden'!V68)</f>
        <v>x</v>
      </c>
      <c r="V67" s="171">
        <f>IF('Indicator Date hidden'!W68="x","x",$V$2-'Indicator Date hidden'!W68)</f>
        <v>0</v>
      </c>
      <c r="W67" s="171" t="str">
        <f>IF('Indicator Date hidden'!X68="x","x",$W$2-'Indicator Date hidden'!X68)</f>
        <v>x</v>
      </c>
      <c r="X67" s="171">
        <f>IF('Indicator Date hidden'!Y68="x","x",$X$2-'Indicator Date hidden'!Y68)</f>
        <v>5</v>
      </c>
      <c r="Y67" s="171">
        <f>IF('Indicator Date hidden'!Z68="x","x",$Y$2-'Indicator Date hidden'!Z68)</f>
        <v>0</v>
      </c>
      <c r="Z67" s="171">
        <f>IF('Indicator Date hidden'!AA68="x","x",$Z$2-'Indicator Date hidden'!AA68)</f>
        <v>0</v>
      </c>
      <c r="AA67" s="171">
        <f>IF('Indicator Date hidden'!AB68="x","x",$AA$2-'Indicator Date hidden'!AB68)</f>
        <v>0</v>
      </c>
      <c r="AB67" s="171">
        <f>IF('Indicator Date hidden'!AC68="x","x",$AB$2-'Indicator Date hidden'!AC68)</f>
        <v>0</v>
      </c>
      <c r="AC67" s="171">
        <f>IF('Indicator Date hidden'!AD68="x","x",$AC$2-'Indicator Date hidden'!AD68)</f>
        <v>0</v>
      </c>
      <c r="AD67" s="171" t="str">
        <f>IF('Indicator Date hidden'!AE68="x","x",$AD$2-'Indicator Date hidden'!AE68)</f>
        <v>x</v>
      </c>
      <c r="AE67" s="171">
        <f>IF('Indicator Date hidden'!AF68="x","x",$AE$2-'Indicator Date hidden'!AF68)</f>
        <v>0</v>
      </c>
      <c r="AF67" s="171">
        <f>IF('Indicator Date hidden'!AG68="x","x",$AF$2-'Indicator Date hidden'!AG68)</f>
        <v>2</v>
      </c>
      <c r="AG67" s="171">
        <f>IF('Indicator Date hidden'!AH68="x","x",$AG$2-'Indicator Date hidden'!AH68)</f>
        <v>0</v>
      </c>
      <c r="AH67" s="171">
        <f>IF('Indicator Date hidden'!AI68="x","x",$AH$2-'Indicator Date hidden'!AI68)</f>
        <v>0</v>
      </c>
      <c r="AI67" s="171">
        <f>IF('Indicator Date hidden'!AJ68="x","x",$AI$2-'Indicator Date hidden'!AJ68)</f>
        <v>0</v>
      </c>
      <c r="AJ67" s="171" t="str">
        <f>IF('Indicator Date hidden'!AK68="x","x",$AJ$2-'Indicator Date hidden'!AK68)</f>
        <v>x</v>
      </c>
      <c r="AK67" s="171">
        <f>IF('Indicator Date hidden'!AL68="x","x",$AK$2-'Indicator Date hidden'!AL68)</f>
        <v>1</v>
      </c>
      <c r="AL67" s="171">
        <f>IF('Indicator Date hidden'!AM68="x","x",$AL$2-'Indicator Date hidden'!AM68)</f>
        <v>0</v>
      </c>
      <c r="AM67" s="171">
        <f>IF('Indicator Date hidden'!AN68="x","x",$AM$2-'Indicator Date hidden'!AN68)</f>
        <v>0</v>
      </c>
      <c r="AN67" s="171">
        <f>IF('Indicator Date hidden'!AO68="x","x",$AN$2-'Indicator Date hidden'!AO68)</f>
        <v>0</v>
      </c>
      <c r="AO67" s="171">
        <f>IF('Indicator Date hidden'!AP68="x","x",$AO$2-'Indicator Date hidden'!AP68)</f>
        <v>0</v>
      </c>
      <c r="AP67" s="171">
        <f>IF('Indicator Date hidden'!AQ68="x","x",$AP$2-'Indicator Date hidden'!AQ68)</f>
        <v>0</v>
      </c>
      <c r="AQ67" s="171">
        <f>IF('Indicator Date hidden'!AR68="x","x",$AQ$2-'Indicator Date hidden'!AR68)</f>
        <v>0</v>
      </c>
      <c r="AR67" s="171">
        <f>IF('Indicator Date hidden'!AS68="x","x",$AR$2-'Indicator Date hidden'!AS68)</f>
        <v>0</v>
      </c>
      <c r="AS67" s="171">
        <f>IF('Indicator Date hidden'!AT68="x","x",$AS$2-'Indicator Date hidden'!AT68)</f>
        <v>0</v>
      </c>
      <c r="AT67" s="171">
        <f>IF('Indicator Date hidden'!AU68="x","x",$AT$2-'Indicator Date hidden'!AU68)</f>
        <v>0</v>
      </c>
      <c r="AU67" s="171">
        <f>IF('Indicator Date hidden'!AV68="x","x",$AU$2-'Indicator Date hidden'!AV68)</f>
        <v>0</v>
      </c>
      <c r="AV67" s="171">
        <f>IF('Indicator Date hidden'!AW68="x","x",$AV$2-'Indicator Date hidden'!AW68)</f>
        <v>0</v>
      </c>
      <c r="AW67" s="171">
        <f>IF('Indicator Date hidden'!AX68="x","x",$AW$2-'Indicator Date hidden'!AX68)</f>
        <v>0</v>
      </c>
      <c r="AX67" s="171">
        <f>IF('Indicator Date hidden'!AY68="x","x",$AX$2-'Indicator Date hidden'!AY68)</f>
        <v>0</v>
      </c>
      <c r="AY67" s="171">
        <f>IF('Indicator Date hidden'!AZ68="x","x",$AY$2-'Indicator Date hidden'!AZ68)</f>
        <v>0</v>
      </c>
      <c r="AZ67" s="171">
        <f>IF('Indicator Date hidden'!BA68="x","x",$AZ$2-'Indicator Date hidden'!BA68)</f>
        <v>0</v>
      </c>
      <c r="BA67" s="5">
        <f t="shared" si="0"/>
        <v>8</v>
      </c>
      <c r="BB67" s="172">
        <f t="shared" si="1"/>
        <v>0.17391304347826086</v>
      </c>
      <c r="BC67" s="5">
        <f t="shared" si="2"/>
        <v>3</v>
      </c>
      <c r="BD67" s="172">
        <f t="shared" si="3"/>
        <v>0.78862422379204589</v>
      </c>
      <c r="BE67" s="175">
        <f t="shared" si="4"/>
        <v>0</v>
      </c>
    </row>
    <row r="68" spans="1:57" x14ac:dyDescent="0.25">
      <c r="A68" t="s">
        <v>124</v>
      </c>
      <c r="B68" s="171">
        <f>IF('Indicator Date hidden'!C69="x","x",$B$2-'Indicator Date hidden'!C69)</f>
        <v>0</v>
      </c>
      <c r="C68" s="171">
        <f>IF('Indicator Date hidden'!D69="x","x",$C$2-'Indicator Date hidden'!D69)</f>
        <v>0</v>
      </c>
      <c r="D68" s="171">
        <f>IF('Indicator Date hidden'!E69="x","x",$D$2-'Indicator Date hidden'!E69)</f>
        <v>0</v>
      </c>
      <c r="E68" s="171">
        <f>IF('Indicator Date hidden'!F69="x","x",$E$2-'Indicator Date hidden'!F69)</f>
        <v>0</v>
      </c>
      <c r="F68" s="171">
        <f>IF('Indicator Date hidden'!G69="x","x",$F$2-'Indicator Date hidden'!G69)</f>
        <v>0</v>
      </c>
      <c r="G68" s="171">
        <f>IF('Indicator Date hidden'!H69="x","x",$G$2-'Indicator Date hidden'!H69)</f>
        <v>0</v>
      </c>
      <c r="H68" s="171">
        <f>IF('Indicator Date hidden'!I69="x","x",$H$2-'Indicator Date hidden'!I69)</f>
        <v>0</v>
      </c>
      <c r="I68" s="171">
        <f>IF('Indicator Date hidden'!J69="x","x",$I$2-'Indicator Date hidden'!J69)</f>
        <v>0</v>
      </c>
      <c r="J68" s="171">
        <f>IF('Indicator Date hidden'!K69="x","x",$J$2-'Indicator Date hidden'!K69)</f>
        <v>0</v>
      </c>
      <c r="K68" s="171">
        <f>IF('Indicator Date hidden'!L69="x","x",$K$2-'Indicator Date hidden'!L69)</f>
        <v>0</v>
      </c>
      <c r="L68" s="171">
        <f>IF('Indicator Date hidden'!M69="x","x",$L$2-'Indicator Date hidden'!M69)</f>
        <v>0</v>
      </c>
      <c r="M68" s="171">
        <f>IF('Indicator Date hidden'!N69="x","x",$M$2-'Indicator Date hidden'!N69)</f>
        <v>0</v>
      </c>
      <c r="N68" s="171">
        <f>IF('Indicator Date hidden'!O69="x","x",$N$2-'Indicator Date hidden'!O69)</f>
        <v>0</v>
      </c>
      <c r="O68" s="171">
        <f>IF('Indicator Date hidden'!P69="x","x",$O$2-'Indicator Date hidden'!P69)</f>
        <v>0</v>
      </c>
      <c r="P68" s="171">
        <f>IF('Indicator Date hidden'!Q69="x","x",$P$2-'Indicator Date hidden'!Q69)</f>
        <v>0</v>
      </c>
      <c r="Q68" s="171" t="str">
        <f>IF('Indicator Date hidden'!R69="x","x",$Q$2-'Indicator Date hidden'!R69)</f>
        <v>x</v>
      </c>
      <c r="R68" s="171">
        <f>IF('Indicator Date hidden'!S69="x","x",$R$2-'Indicator Date hidden'!S69)</f>
        <v>0</v>
      </c>
      <c r="S68" s="171">
        <f>IF('Indicator Date hidden'!T69="x","x",$S$2-'Indicator Date hidden'!T69)</f>
        <v>0</v>
      </c>
      <c r="T68" s="171">
        <f>IF('Indicator Date hidden'!U69="x","x",$T$2-'Indicator Date hidden'!U69)</f>
        <v>0</v>
      </c>
      <c r="U68" s="171">
        <f>IF('Indicator Date hidden'!V69="x","x",$U$2-'Indicator Date hidden'!V69)</f>
        <v>0</v>
      </c>
      <c r="V68" s="171">
        <f>IF('Indicator Date hidden'!W69="x","x",$V$2-'Indicator Date hidden'!W69)</f>
        <v>0</v>
      </c>
      <c r="W68" s="171" t="str">
        <f>IF('Indicator Date hidden'!X69="x","x",$W$2-'Indicator Date hidden'!X69)</f>
        <v>x</v>
      </c>
      <c r="X68" s="171" t="str">
        <f>IF('Indicator Date hidden'!Y69="x","x",$X$2-'Indicator Date hidden'!Y69)</f>
        <v>x</v>
      </c>
      <c r="Y68" s="171">
        <f>IF('Indicator Date hidden'!Z69="x","x",$Y$2-'Indicator Date hidden'!Z69)</f>
        <v>0</v>
      </c>
      <c r="Z68" s="171">
        <f>IF('Indicator Date hidden'!AA69="x","x",$Z$2-'Indicator Date hidden'!AA69)</f>
        <v>0</v>
      </c>
      <c r="AA68" s="171" t="str">
        <f>IF('Indicator Date hidden'!AB69="x","x",$AA$2-'Indicator Date hidden'!AB69)</f>
        <v>x</v>
      </c>
      <c r="AB68" s="171">
        <f>IF('Indicator Date hidden'!AC69="x","x",$AB$2-'Indicator Date hidden'!AC69)</f>
        <v>0</v>
      </c>
      <c r="AC68" s="171">
        <f>IF('Indicator Date hidden'!AD69="x","x",$AC$2-'Indicator Date hidden'!AD69)</f>
        <v>0</v>
      </c>
      <c r="AD68" s="171" t="str">
        <f>IF('Indicator Date hidden'!AE69="x","x",$AD$2-'Indicator Date hidden'!AE69)</f>
        <v>x</v>
      </c>
      <c r="AE68" s="171" t="str">
        <f>IF('Indicator Date hidden'!AF69="x","x",$AE$2-'Indicator Date hidden'!AF69)</f>
        <v>x</v>
      </c>
      <c r="AF68" s="171" t="str">
        <f>IF('Indicator Date hidden'!AG69="x","x",$AF$2-'Indicator Date hidden'!AG69)</f>
        <v>x</v>
      </c>
      <c r="AG68" s="171">
        <f>IF('Indicator Date hidden'!AH69="x","x",$AG$2-'Indicator Date hidden'!AH69)</f>
        <v>0</v>
      </c>
      <c r="AH68" s="171">
        <f>IF('Indicator Date hidden'!AI69="x","x",$AH$2-'Indicator Date hidden'!AI69)</f>
        <v>0</v>
      </c>
      <c r="AI68" s="171">
        <f>IF('Indicator Date hidden'!AJ69="x","x",$AI$2-'Indicator Date hidden'!AJ69)</f>
        <v>0</v>
      </c>
      <c r="AJ68" s="171" t="str">
        <f>IF('Indicator Date hidden'!AK69="x","x",$AJ$2-'Indicator Date hidden'!AK69)</f>
        <v>x</v>
      </c>
      <c r="AK68" s="171">
        <f>IF('Indicator Date hidden'!AL69="x","x",$AK$2-'Indicator Date hidden'!AL69)</f>
        <v>1</v>
      </c>
      <c r="AL68" s="171">
        <f>IF('Indicator Date hidden'!AM69="x","x",$AL$2-'Indicator Date hidden'!AM69)</f>
        <v>0</v>
      </c>
      <c r="AM68" s="171">
        <f>IF('Indicator Date hidden'!AN69="x","x",$AM$2-'Indicator Date hidden'!AN69)</f>
        <v>0</v>
      </c>
      <c r="AN68" s="171">
        <f>IF('Indicator Date hidden'!AO69="x","x",$AN$2-'Indicator Date hidden'!AO69)</f>
        <v>0</v>
      </c>
      <c r="AO68" s="171">
        <f>IF('Indicator Date hidden'!AP69="x","x",$AO$2-'Indicator Date hidden'!AP69)</f>
        <v>0</v>
      </c>
      <c r="AP68" s="171" t="str">
        <f>IF('Indicator Date hidden'!AQ69="x","x",$AP$2-'Indicator Date hidden'!AQ69)</f>
        <v>x</v>
      </c>
      <c r="AQ68" s="171">
        <f>IF('Indicator Date hidden'!AR69="x","x",$AQ$2-'Indicator Date hidden'!AR69)</f>
        <v>4</v>
      </c>
      <c r="AR68" s="171">
        <f>IF('Indicator Date hidden'!AS69="x","x",$AR$2-'Indicator Date hidden'!AS69)</f>
        <v>0</v>
      </c>
      <c r="AS68" s="171">
        <f>IF('Indicator Date hidden'!AT69="x","x",$AS$2-'Indicator Date hidden'!AT69)</f>
        <v>0</v>
      </c>
      <c r="AT68" s="171">
        <f>IF('Indicator Date hidden'!AU69="x","x",$AT$2-'Indicator Date hidden'!AU69)</f>
        <v>0</v>
      </c>
      <c r="AU68" s="171" t="str">
        <f>IF('Indicator Date hidden'!AV69="x","x",$AU$2-'Indicator Date hidden'!AV69)</f>
        <v>x</v>
      </c>
      <c r="AV68" s="171">
        <f>IF('Indicator Date hidden'!AW69="x","x",$AV$2-'Indicator Date hidden'!AW69)</f>
        <v>0</v>
      </c>
      <c r="AW68" s="171">
        <f>IF('Indicator Date hidden'!AX69="x","x",$AW$2-'Indicator Date hidden'!AX69)</f>
        <v>0</v>
      </c>
      <c r="AX68" s="171">
        <f>IF('Indicator Date hidden'!AY69="x","x",$AX$2-'Indicator Date hidden'!AY69)</f>
        <v>0</v>
      </c>
      <c r="AY68" s="171">
        <f>IF('Indicator Date hidden'!AZ69="x","x",$AY$2-'Indicator Date hidden'!AZ69)</f>
        <v>0</v>
      </c>
      <c r="AZ68" s="171">
        <f>IF('Indicator Date hidden'!BA69="x","x",$AZ$2-'Indicator Date hidden'!BA69)</f>
        <v>0</v>
      </c>
      <c r="BA68" s="5">
        <f t="shared" ref="BA68:BA131" si="5">SUM(B68:AZ68)</f>
        <v>5</v>
      </c>
      <c r="BB68" s="172">
        <f t="shared" ref="BB68:BB131" si="6">BA68/COUNT(B68:AZ68)</f>
        <v>0.12195121951219512</v>
      </c>
      <c r="BC68" s="5">
        <f t="shared" ref="BC68:BC131" si="7">COUNTIF(B68:AZ68,"&gt;0")</f>
        <v>2</v>
      </c>
      <c r="BD68" s="172">
        <f t="shared" ref="BD68:BD131" si="8">_xlfn.STDEV.P(B68:AZ68)</f>
        <v>0.63226738521052295</v>
      </c>
      <c r="BE68" s="175">
        <f t="shared" ref="BE68:BE131" si="9">MEDIAN(B68:AZ68)</f>
        <v>0</v>
      </c>
    </row>
    <row r="69" spans="1:57" x14ac:dyDescent="0.25">
      <c r="A69" t="s">
        <v>126</v>
      </c>
      <c r="B69" s="171">
        <f>IF('Indicator Date hidden'!C70="x","x",$B$2-'Indicator Date hidden'!C70)</f>
        <v>0</v>
      </c>
      <c r="C69" s="171">
        <f>IF('Indicator Date hidden'!D70="x","x",$C$2-'Indicator Date hidden'!D70)</f>
        <v>0</v>
      </c>
      <c r="D69" s="171">
        <f>IF('Indicator Date hidden'!E70="x","x",$D$2-'Indicator Date hidden'!E70)</f>
        <v>0</v>
      </c>
      <c r="E69" s="171">
        <f>IF('Indicator Date hidden'!F70="x","x",$E$2-'Indicator Date hidden'!F70)</f>
        <v>0</v>
      </c>
      <c r="F69" s="171">
        <f>IF('Indicator Date hidden'!G70="x","x",$F$2-'Indicator Date hidden'!G70)</f>
        <v>0</v>
      </c>
      <c r="G69" s="171">
        <f>IF('Indicator Date hidden'!H70="x","x",$G$2-'Indicator Date hidden'!H70)</f>
        <v>0</v>
      </c>
      <c r="H69" s="171">
        <f>IF('Indicator Date hidden'!I70="x","x",$H$2-'Indicator Date hidden'!I70)</f>
        <v>0</v>
      </c>
      <c r="I69" s="171">
        <f>IF('Indicator Date hidden'!J70="x","x",$I$2-'Indicator Date hidden'!J70)</f>
        <v>0</v>
      </c>
      <c r="J69" s="171">
        <f>IF('Indicator Date hidden'!K70="x","x",$J$2-'Indicator Date hidden'!K70)</f>
        <v>0</v>
      </c>
      <c r="K69" s="171">
        <f>IF('Indicator Date hidden'!L70="x","x",$K$2-'Indicator Date hidden'!L70)</f>
        <v>0</v>
      </c>
      <c r="L69" s="171">
        <f>IF('Indicator Date hidden'!M70="x","x",$L$2-'Indicator Date hidden'!M70)</f>
        <v>0</v>
      </c>
      <c r="M69" s="171">
        <f>IF('Indicator Date hidden'!N70="x","x",$M$2-'Indicator Date hidden'!N70)</f>
        <v>0</v>
      </c>
      <c r="N69" s="171">
        <f>IF('Indicator Date hidden'!O70="x","x",$N$2-'Indicator Date hidden'!O70)</f>
        <v>0</v>
      </c>
      <c r="O69" s="171">
        <f>IF('Indicator Date hidden'!P70="x","x",$O$2-'Indicator Date hidden'!P70)</f>
        <v>0</v>
      </c>
      <c r="P69" s="171">
        <f>IF('Indicator Date hidden'!Q70="x","x",$P$2-'Indicator Date hidden'!Q70)</f>
        <v>0</v>
      </c>
      <c r="Q69" s="171" t="str">
        <f>IF('Indicator Date hidden'!R70="x","x",$Q$2-'Indicator Date hidden'!R70)</f>
        <v>x</v>
      </c>
      <c r="R69" s="171">
        <f>IF('Indicator Date hidden'!S70="x","x",$R$2-'Indicator Date hidden'!S70)</f>
        <v>0</v>
      </c>
      <c r="S69" s="171">
        <f>IF('Indicator Date hidden'!T70="x","x",$S$2-'Indicator Date hidden'!T70)</f>
        <v>0</v>
      </c>
      <c r="T69" s="171">
        <f>IF('Indicator Date hidden'!U70="x","x",$T$2-'Indicator Date hidden'!U70)</f>
        <v>0</v>
      </c>
      <c r="U69" s="171">
        <f>IF('Indicator Date hidden'!V70="x","x",$U$2-'Indicator Date hidden'!V70)</f>
        <v>0</v>
      </c>
      <c r="V69" s="171">
        <f>IF('Indicator Date hidden'!W70="x","x",$V$2-'Indicator Date hidden'!W70)</f>
        <v>0</v>
      </c>
      <c r="W69" s="171">
        <f>IF('Indicator Date hidden'!X70="x","x",$W$2-'Indicator Date hidden'!X70)</f>
        <v>0</v>
      </c>
      <c r="X69" s="171">
        <f>IF('Indicator Date hidden'!Y70="x","x",$X$2-'Indicator Date hidden'!Y70)</f>
        <v>6</v>
      </c>
      <c r="Y69" s="171">
        <f>IF('Indicator Date hidden'!Z70="x","x",$Y$2-'Indicator Date hidden'!Z70)</f>
        <v>0</v>
      </c>
      <c r="Z69" s="171">
        <f>IF('Indicator Date hidden'!AA70="x","x",$Z$2-'Indicator Date hidden'!AA70)</f>
        <v>0</v>
      </c>
      <c r="AA69" s="171">
        <f>IF('Indicator Date hidden'!AB70="x","x",$AA$2-'Indicator Date hidden'!AB70)</f>
        <v>0</v>
      </c>
      <c r="AB69" s="171">
        <f>IF('Indicator Date hidden'!AC70="x","x",$AB$2-'Indicator Date hidden'!AC70)</f>
        <v>0</v>
      </c>
      <c r="AC69" s="171">
        <f>IF('Indicator Date hidden'!AD70="x","x",$AC$2-'Indicator Date hidden'!AD70)</f>
        <v>0</v>
      </c>
      <c r="AD69" s="171">
        <f>IF('Indicator Date hidden'!AE70="x","x",$AD$2-'Indicator Date hidden'!AE70)</f>
        <v>0</v>
      </c>
      <c r="AE69" s="171">
        <f>IF('Indicator Date hidden'!AF70="x","x",$AE$2-'Indicator Date hidden'!AF70)</f>
        <v>0</v>
      </c>
      <c r="AF69" s="171">
        <f>IF('Indicator Date hidden'!AG70="x","x",$AF$2-'Indicator Date hidden'!AG70)</f>
        <v>0</v>
      </c>
      <c r="AG69" s="171">
        <f>IF('Indicator Date hidden'!AH70="x","x",$AG$2-'Indicator Date hidden'!AH70)</f>
        <v>0</v>
      </c>
      <c r="AH69" s="171">
        <f>IF('Indicator Date hidden'!AI70="x","x",$AH$2-'Indicator Date hidden'!AI70)</f>
        <v>0</v>
      </c>
      <c r="AI69" s="171">
        <f>IF('Indicator Date hidden'!AJ70="x","x",$AI$2-'Indicator Date hidden'!AJ70)</f>
        <v>0</v>
      </c>
      <c r="AJ69" s="171">
        <f>IF('Indicator Date hidden'!AK70="x","x",$AJ$2-'Indicator Date hidden'!AK70)</f>
        <v>1</v>
      </c>
      <c r="AK69" s="171">
        <f>IF('Indicator Date hidden'!AL70="x","x",$AK$2-'Indicator Date hidden'!AL70)</f>
        <v>1</v>
      </c>
      <c r="AL69" s="171">
        <f>IF('Indicator Date hidden'!AM70="x","x",$AL$2-'Indicator Date hidden'!AM70)</f>
        <v>0</v>
      </c>
      <c r="AM69" s="171">
        <f>IF('Indicator Date hidden'!AN70="x","x",$AM$2-'Indicator Date hidden'!AN70)</f>
        <v>0</v>
      </c>
      <c r="AN69" s="171">
        <f>IF('Indicator Date hidden'!AO70="x","x",$AN$2-'Indicator Date hidden'!AO70)</f>
        <v>0</v>
      </c>
      <c r="AO69" s="171">
        <f>IF('Indicator Date hidden'!AP70="x","x",$AO$2-'Indicator Date hidden'!AP70)</f>
        <v>0</v>
      </c>
      <c r="AP69" s="171">
        <f>IF('Indicator Date hidden'!AQ70="x","x",$AP$2-'Indicator Date hidden'!AQ70)</f>
        <v>0</v>
      </c>
      <c r="AQ69" s="171">
        <f>IF('Indicator Date hidden'!AR70="x","x",$AQ$2-'Indicator Date hidden'!AR70)</f>
        <v>0</v>
      </c>
      <c r="AR69" s="171">
        <f>IF('Indicator Date hidden'!AS70="x","x",$AR$2-'Indicator Date hidden'!AS70)</f>
        <v>0</v>
      </c>
      <c r="AS69" s="171">
        <f>IF('Indicator Date hidden'!AT70="x","x",$AS$2-'Indicator Date hidden'!AT70)</f>
        <v>0</v>
      </c>
      <c r="AT69" s="171">
        <f>IF('Indicator Date hidden'!AU70="x","x",$AT$2-'Indicator Date hidden'!AU70)</f>
        <v>0</v>
      </c>
      <c r="AU69" s="171">
        <f>IF('Indicator Date hidden'!AV70="x","x",$AU$2-'Indicator Date hidden'!AV70)</f>
        <v>0</v>
      </c>
      <c r="AV69" s="171">
        <f>IF('Indicator Date hidden'!AW70="x","x",$AV$2-'Indicator Date hidden'!AW70)</f>
        <v>0</v>
      </c>
      <c r="AW69" s="171">
        <f>IF('Indicator Date hidden'!AX70="x","x",$AW$2-'Indicator Date hidden'!AX70)</f>
        <v>0</v>
      </c>
      <c r="AX69" s="171">
        <f>IF('Indicator Date hidden'!AY70="x","x",$AX$2-'Indicator Date hidden'!AY70)</f>
        <v>0</v>
      </c>
      <c r="AY69" s="171">
        <f>IF('Indicator Date hidden'!AZ70="x","x",$AY$2-'Indicator Date hidden'!AZ70)</f>
        <v>0</v>
      </c>
      <c r="AZ69" s="171">
        <f>IF('Indicator Date hidden'!BA70="x","x",$AZ$2-'Indicator Date hidden'!BA70)</f>
        <v>0</v>
      </c>
      <c r="BA69" s="5">
        <f t="shared" si="5"/>
        <v>8</v>
      </c>
      <c r="BB69" s="172">
        <f t="shared" si="6"/>
        <v>0.16</v>
      </c>
      <c r="BC69" s="5">
        <f t="shared" si="7"/>
        <v>3</v>
      </c>
      <c r="BD69" s="172">
        <f t="shared" si="8"/>
        <v>0.85697141142514199</v>
      </c>
      <c r="BE69" s="175">
        <f t="shared" si="9"/>
        <v>0</v>
      </c>
    </row>
    <row r="70" spans="1:57" x14ac:dyDescent="0.25">
      <c r="A70" t="s">
        <v>128</v>
      </c>
      <c r="B70" s="171">
        <f>IF('Indicator Date hidden'!C71="x","x",$B$2-'Indicator Date hidden'!C71)</f>
        <v>0</v>
      </c>
      <c r="C70" s="171">
        <f>IF('Indicator Date hidden'!D71="x","x",$C$2-'Indicator Date hidden'!D71)</f>
        <v>0</v>
      </c>
      <c r="D70" s="171">
        <f>IF('Indicator Date hidden'!E71="x","x",$D$2-'Indicator Date hidden'!E71)</f>
        <v>0</v>
      </c>
      <c r="E70" s="171">
        <f>IF('Indicator Date hidden'!F71="x","x",$E$2-'Indicator Date hidden'!F71)</f>
        <v>0</v>
      </c>
      <c r="F70" s="171">
        <f>IF('Indicator Date hidden'!G71="x","x",$F$2-'Indicator Date hidden'!G71)</f>
        <v>0</v>
      </c>
      <c r="G70" s="171">
        <f>IF('Indicator Date hidden'!H71="x","x",$G$2-'Indicator Date hidden'!H71)</f>
        <v>0</v>
      </c>
      <c r="H70" s="171">
        <f>IF('Indicator Date hidden'!I71="x","x",$H$2-'Indicator Date hidden'!I71)</f>
        <v>0</v>
      </c>
      <c r="I70" s="171">
        <f>IF('Indicator Date hidden'!J71="x","x",$I$2-'Indicator Date hidden'!J71)</f>
        <v>0</v>
      </c>
      <c r="J70" s="171">
        <f>IF('Indicator Date hidden'!K71="x","x",$J$2-'Indicator Date hidden'!K71)</f>
        <v>0</v>
      </c>
      <c r="K70" s="171">
        <f>IF('Indicator Date hidden'!L71="x","x",$K$2-'Indicator Date hidden'!L71)</f>
        <v>0</v>
      </c>
      <c r="L70" s="171">
        <f>IF('Indicator Date hidden'!M71="x","x",$L$2-'Indicator Date hidden'!M71)</f>
        <v>0</v>
      </c>
      <c r="M70" s="171">
        <f>IF('Indicator Date hidden'!N71="x","x",$M$2-'Indicator Date hidden'!N71)</f>
        <v>0</v>
      </c>
      <c r="N70" s="171">
        <f>IF('Indicator Date hidden'!O71="x","x",$N$2-'Indicator Date hidden'!O71)</f>
        <v>0</v>
      </c>
      <c r="O70" s="171">
        <f>IF('Indicator Date hidden'!P71="x","x",$O$2-'Indicator Date hidden'!P71)</f>
        <v>0</v>
      </c>
      <c r="P70" s="171">
        <f>IF('Indicator Date hidden'!Q71="x","x",$P$2-'Indicator Date hidden'!Q71)</f>
        <v>0</v>
      </c>
      <c r="Q70" s="171">
        <f>IF('Indicator Date hidden'!R71="x","x",$Q$2-'Indicator Date hidden'!R71)</f>
        <v>3</v>
      </c>
      <c r="R70" s="171">
        <f>IF('Indicator Date hidden'!S71="x","x",$R$2-'Indicator Date hidden'!S71)</f>
        <v>0</v>
      </c>
      <c r="S70" s="171">
        <f>IF('Indicator Date hidden'!T71="x","x",$S$2-'Indicator Date hidden'!T71)</f>
        <v>0</v>
      </c>
      <c r="T70" s="171">
        <f>IF('Indicator Date hidden'!U71="x","x",$T$2-'Indicator Date hidden'!U71)</f>
        <v>0</v>
      </c>
      <c r="U70" s="171">
        <f>IF('Indicator Date hidden'!V71="x","x",$U$2-'Indicator Date hidden'!V71)</f>
        <v>0</v>
      </c>
      <c r="V70" s="171">
        <f>IF('Indicator Date hidden'!W71="x","x",$V$2-'Indicator Date hidden'!W71)</f>
        <v>0</v>
      </c>
      <c r="W70" s="171">
        <f>IF('Indicator Date hidden'!X71="x","x",$W$2-'Indicator Date hidden'!X71)</f>
        <v>3</v>
      </c>
      <c r="X70" s="171">
        <f>IF('Indicator Date hidden'!Y71="x","x",$X$2-'Indicator Date hidden'!Y71)</f>
        <v>5</v>
      </c>
      <c r="Y70" s="171">
        <f>IF('Indicator Date hidden'!Z71="x","x",$Y$2-'Indicator Date hidden'!Z71)</f>
        <v>0</v>
      </c>
      <c r="Z70" s="171">
        <f>IF('Indicator Date hidden'!AA71="x","x",$Z$2-'Indicator Date hidden'!AA71)</f>
        <v>0</v>
      </c>
      <c r="AA70" s="171">
        <f>IF('Indicator Date hidden'!AB71="x","x",$AA$2-'Indicator Date hidden'!AB71)</f>
        <v>0</v>
      </c>
      <c r="AB70" s="171">
        <f>IF('Indicator Date hidden'!AC71="x","x",$AB$2-'Indicator Date hidden'!AC71)</f>
        <v>0</v>
      </c>
      <c r="AC70" s="171">
        <f>IF('Indicator Date hidden'!AD71="x","x",$AC$2-'Indicator Date hidden'!AD71)</f>
        <v>0</v>
      </c>
      <c r="AD70" s="171">
        <f>IF('Indicator Date hidden'!AE71="x","x",$AD$2-'Indicator Date hidden'!AE71)</f>
        <v>0</v>
      </c>
      <c r="AE70" s="171" t="str">
        <f>IF('Indicator Date hidden'!AF71="x","x",$AE$2-'Indicator Date hidden'!AF71)</f>
        <v>x</v>
      </c>
      <c r="AF70" s="171">
        <f>IF('Indicator Date hidden'!AG71="x","x",$AF$2-'Indicator Date hidden'!AG71)</f>
        <v>2</v>
      </c>
      <c r="AG70" s="171">
        <f>IF('Indicator Date hidden'!AH71="x","x",$AG$2-'Indicator Date hidden'!AH71)</f>
        <v>0</v>
      </c>
      <c r="AH70" s="171">
        <f>IF('Indicator Date hidden'!AI71="x","x",$AH$2-'Indicator Date hidden'!AI71)</f>
        <v>0</v>
      </c>
      <c r="AI70" s="171">
        <f>IF('Indicator Date hidden'!AJ71="x","x",$AI$2-'Indicator Date hidden'!AJ71)</f>
        <v>0</v>
      </c>
      <c r="AJ70" s="171" t="str">
        <f>IF('Indicator Date hidden'!AK71="x","x",$AJ$2-'Indicator Date hidden'!AK71)</f>
        <v>x</v>
      </c>
      <c r="AK70" s="171">
        <f>IF('Indicator Date hidden'!AL71="x","x",$AK$2-'Indicator Date hidden'!AL71)</f>
        <v>1</v>
      </c>
      <c r="AL70" s="171">
        <f>IF('Indicator Date hidden'!AM71="x","x",$AL$2-'Indicator Date hidden'!AM71)</f>
        <v>0</v>
      </c>
      <c r="AM70" s="171">
        <f>IF('Indicator Date hidden'!AN71="x","x",$AM$2-'Indicator Date hidden'!AN71)</f>
        <v>0</v>
      </c>
      <c r="AN70" s="171">
        <f>IF('Indicator Date hidden'!AO71="x","x",$AN$2-'Indicator Date hidden'!AO71)</f>
        <v>0</v>
      </c>
      <c r="AO70" s="171">
        <f>IF('Indicator Date hidden'!AP71="x","x",$AO$2-'Indicator Date hidden'!AP71)</f>
        <v>1</v>
      </c>
      <c r="AP70" s="171">
        <f>IF('Indicator Date hidden'!AQ71="x","x",$AP$2-'Indicator Date hidden'!AQ71)</f>
        <v>1</v>
      </c>
      <c r="AQ70" s="171">
        <f>IF('Indicator Date hidden'!AR71="x","x",$AQ$2-'Indicator Date hidden'!AR71)</f>
        <v>0</v>
      </c>
      <c r="AR70" s="171">
        <f>IF('Indicator Date hidden'!AS71="x","x",$AR$2-'Indicator Date hidden'!AS71)</f>
        <v>0</v>
      </c>
      <c r="AS70" s="171">
        <f>IF('Indicator Date hidden'!AT71="x","x",$AS$2-'Indicator Date hidden'!AT71)</f>
        <v>0</v>
      </c>
      <c r="AT70" s="171">
        <f>IF('Indicator Date hidden'!AU71="x","x",$AT$2-'Indicator Date hidden'!AU71)</f>
        <v>0</v>
      </c>
      <c r="AU70" s="171">
        <f>IF('Indicator Date hidden'!AV71="x","x",$AU$2-'Indicator Date hidden'!AV71)</f>
        <v>0</v>
      </c>
      <c r="AV70" s="171">
        <f>IF('Indicator Date hidden'!AW71="x","x",$AV$2-'Indicator Date hidden'!AW71)</f>
        <v>0</v>
      </c>
      <c r="AW70" s="171">
        <f>IF('Indicator Date hidden'!AX71="x","x",$AW$2-'Indicator Date hidden'!AX71)</f>
        <v>0</v>
      </c>
      <c r="AX70" s="171">
        <f>IF('Indicator Date hidden'!AY71="x","x",$AX$2-'Indicator Date hidden'!AY71)</f>
        <v>0</v>
      </c>
      <c r="AY70" s="171">
        <f>IF('Indicator Date hidden'!AZ71="x","x",$AY$2-'Indicator Date hidden'!AZ71)</f>
        <v>0</v>
      </c>
      <c r="AZ70" s="171">
        <f>IF('Indicator Date hidden'!BA71="x","x",$AZ$2-'Indicator Date hidden'!BA71)</f>
        <v>0</v>
      </c>
      <c r="BA70" s="5">
        <f t="shared" si="5"/>
        <v>16</v>
      </c>
      <c r="BB70" s="172">
        <f t="shared" si="6"/>
        <v>0.32653061224489793</v>
      </c>
      <c r="BC70" s="5">
        <f t="shared" si="7"/>
        <v>7</v>
      </c>
      <c r="BD70" s="172">
        <f t="shared" si="8"/>
        <v>0.95592150437798928</v>
      </c>
      <c r="BE70" s="175">
        <f t="shared" si="9"/>
        <v>0</v>
      </c>
    </row>
    <row r="71" spans="1:57" x14ac:dyDescent="0.25">
      <c r="A71" t="s">
        <v>130</v>
      </c>
      <c r="B71" s="171">
        <f>IF('Indicator Date hidden'!C72="x","x",$B$2-'Indicator Date hidden'!C72)</f>
        <v>0</v>
      </c>
      <c r="C71" s="171">
        <f>IF('Indicator Date hidden'!D72="x","x",$C$2-'Indicator Date hidden'!D72)</f>
        <v>0</v>
      </c>
      <c r="D71" s="171">
        <f>IF('Indicator Date hidden'!E72="x","x",$D$2-'Indicator Date hidden'!E72)</f>
        <v>0</v>
      </c>
      <c r="E71" s="171">
        <f>IF('Indicator Date hidden'!F72="x","x",$E$2-'Indicator Date hidden'!F72)</f>
        <v>0</v>
      </c>
      <c r="F71" s="171">
        <f>IF('Indicator Date hidden'!G72="x","x",$F$2-'Indicator Date hidden'!G72)</f>
        <v>0</v>
      </c>
      <c r="G71" s="171">
        <f>IF('Indicator Date hidden'!H72="x","x",$G$2-'Indicator Date hidden'!H72)</f>
        <v>0</v>
      </c>
      <c r="H71" s="171">
        <f>IF('Indicator Date hidden'!I72="x","x",$H$2-'Indicator Date hidden'!I72)</f>
        <v>0</v>
      </c>
      <c r="I71" s="171">
        <f>IF('Indicator Date hidden'!J72="x","x",$I$2-'Indicator Date hidden'!J72)</f>
        <v>0</v>
      </c>
      <c r="J71" s="171">
        <f>IF('Indicator Date hidden'!K72="x","x",$J$2-'Indicator Date hidden'!K72)</f>
        <v>0</v>
      </c>
      <c r="K71" s="171">
        <f>IF('Indicator Date hidden'!L72="x","x",$K$2-'Indicator Date hidden'!L72)</f>
        <v>0</v>
      </c>
      <c r="L71" s="171">
        <f>IF('Indicator Date hidden'!M72="x","x",$L$2-'Indicator Date hidden'!M72)</f>
        <v>0</v>
      </c>
      <c r="M71" s="171">
        <f>IF('Indicator Date hidden'!N72="x","x",$M$2-'Indicator Date hidden'!N72)</f>
        <v>0</v>
      </c>
      <c r="N71" s="171">
        <f>IF('Indicator Date hidden'!O72="x","x",$N$2-'Indicator Date hidden'!O72)</f>
        <v>0</v>
      </c>
      <c r="O71" s="171">
        <f>IF('Indicator Date hidden'!P72="x","x",$O$2-'Indicator Date hidden'!P72)</f>
        <v>0</v>
      </c>
      <c r="P71" s="171">
        <f>IF('Indicator Date hidden'!Q72="x","x",$P$2-'Indicator Date hidden'!Q72)</f>
        <v>0</v>
      </c>
      <c r="Q71" s="171">
        <f>IF('Indicator Date hidden'!R72="x","x",$Q$2-'Indicator Date hidden'!R72)</f>
        <v>9</v>
      </c>
      <c r="R71" s="171">
        <f>IF('Indicator Date hidden'!S72="x","x",$R$2-'Indicator Date hidden'!S72)</f>
        <v>0</v>
      </c>
      <c r="S71" s="171">
        <f>IF('Indicator Date hidden'!T72="x","x",$S$2-'Indicator Date hidden'!T72)</f>
        <v>0</v>
      </c>
      <c r="T71" s="171">
        <f>IF('Indicator Date hidden'!U72="x","x",$T$2-'Indicator Date hidden'!U72)</f>
        <v>0</v>
      </c>
      <c r="U71" s="171">
        <f>IF('Indicator Date hidden'!V72="x","x",$U$2-'Indicator Date hidden'!V72)</f>
        <v>0</v>
      </c>
      <c r="V71" s="171">
        <f>IF('Indicator Date hidden'!W72="x","x",$V$2-'Indicator Date hidden'!W72)</f>
        <v>0</v>
      </c>
      <c r="W71" s="171">
        <f>IF('Indicator Date hidden'!X72="x","x",$W$2-'Indicator Date hidden'!X72)</f>
        <v>1</v>
      </c>
      <c r="X71" s="171">
        <f>IF('Indicator Date hidden'!Y72="x","x",$X$2-'Indicator Date hidden'!Y72)</f>
        <v>5</v>
      </c>
      <c r="Y71" s="171">
        <f>IF('Indicator Date hidden'!Z72="x","x",$Y$2-'Indicator Date hidden'!Z72)</f>
        <v>0</v>
      </c>
      <c r="Z71" s="171">
        <f>IF('Indicator Date hidden'!AA72="x","x",$Z$2-'Indicator Date hidden'!AA72)</f>
        <v>0</v>
      </c>
      <c r="AA71" s="171">
        <f>IF('Indicator Date hidden'!AB72="x","x",$AA$2-'Indicator Date hidden'!AB72)</f>
        <v>1</v>
      </c>
      <c r="AB71" s="171">
        <f>IF('Indicator Date hidden'!AC72="x","x",$AB$2-'Indicator Date hidden'!AC72)</f>
        <v>0</v>
      </c>
      <c r="AC71" s="171">
        <f>IF('Indicator Date hidden'!AD72="x","x",$AC$2-'Indicator Date hidden'!AD72)</f>
        <v>0</v>
      </c>
      <c r="AD71" s="171">
        <f>IF('Indicator Date hidden'!AE72="x","x",$AD$2-'Indicator Date hidden'!AE72)</f>
        <v>0</v>
      </c>
      <c r="AE71" s="171" t="str">
        <f>IF('Indicator Date hidden'!AF72="x","x",$AE$2-'Indicator Date hidden'!AF72)</f>
        <v>x</v>
      </c>
      <c r="AF71" s="171">
        <f>IF('Indicator Date hidden'!AG72="x","x",$AF$2-'Indicator Date hidden'!AG72)</f>
        <v>4</v>
      </c>
      <c r="AG71" s="171">
        <f>IF('Indicator Date hidden'!AH72="x","x",$AG$2-'Indicator Date hidden'!AH72)</f>
        <v>0</v>
      </c>
      <c r="AH71" s="171">
        <f>IF('Indicator Date hidden'!AI72="x","x",$AH$2-'Indicator Date hidden'!AI72)</f>
        <v>0</v>
      </c>
      <c r="AI71" s="171">
        <f>IF('Indicator Date hidden'!AJ72="x","x",$AI$2-'Indicator Date hidden'!AJ72)</f>
        <v>0</v>
      </c>
      <c r="AJ71" s="171" t="str">
        <f>IF('Indicator Date hidden'!AK72="x","x",$AJ$2-'Indicator Date hidden'!AK72)</f>
        <v>x</v>
      </c>
      <c r="AK71" s="171">
        <f>IF('Indicator Date hidden'!AL72="x","x",$AK$2-'Indicator Date hidden'!AL72)</f>
        <v>1</v>
      </c>
      <c r="AL71" s="171">
        <f>IF('Indicator Date hidden'!AM72="x","x",$AL$2-'Indicator Date hidden'!AM72)</f>
        <v>0</v>
      </c>
      <c r="AM71" s="171">
        <f>IF('Indicator Date hidden'!AN72="x","x",$AM$2-'Indicator Date hidden'!AN72)</f>
        <v>0</v>
      </c>
      <c r="AN71" s="171">
        <f>IF('Indicator Date hidden'!AO72="x","x",$AN$2-'Indicator Date hidden'!AO72)</f>
        <v>0</v>
      </c>
      <c r="AO71" s="171" t="str">
        <f>IF('Indicator Date hidden'!AP72="x","x",$AO$2-'Indicator Date hidden'!AP72)</f>
        <v>x</v>
      </c>
      <c r="AP71" s="171" t="str">
        <f>IF('Indicator Date hidden'!AQ72="x","x",$AP$2-'Indicator Date hidden'!AQ72)</f>
        <v>x</v>
      </c>
      <c r="AQ71" s="171">
        <f>IF('Indicator Date hidden'!AR72="x","x",$AQ$2-'Indicator Date hidden'!AR72)</f>
        <v>0</v>
      </c>
      <c r="AR71" s="171">
        <f>IF('Indicator Date hidden'!AS72="x","x",$AR$2-'Indicator Date hidden'!AS72)</f>
        <v>0</v>
      </c>
      <c r="AS71" s="171">
        <f>IF('Indicator Date hidden'!AT72="x","x",$AS$2-'Indicator Date hidden'!AT72)</f>
        <v>0</v>
      </c>
      <c r="AT71" s="171">
        <f>IF('Indicator Date hidden'!AU72="x","x",$AT$2-'Indicator Date hidden'!AU72)</f>
        <v>0</v>
      </c>
      <c r="AU71" s="171">
        <f>IF('Indicator Date hidden'!AV72="x","x",$AU$2-'Indicator Date hidden'!AV72)</f>
        <v>0</v>
      </c>
      <c r="AV71" s="171">
        <f>IF('Indicator Date hidden'!AW72="x","x",$AV$2-'Indicator Date hidden'!AW72)</f>
        <v>0</v>
      </c>
      <c r="AW71" s="171">
        <f>IF('Indicator Date hidden'!AX72="x","x",$AW$2-'Indicator Date hidden'!AX72)</f>
        <v>0</v>
      </c>
      <c r="AX71" s="171">
        <f>IF('Indicator Date hidden'!AY72="x","x",$AX$2-'Indicator Date hidden'!AY72)</f>
        <v>0</v>
      </c>
      <c r="AY71" s="171">
        <f>IF('Indicator Date hidden'!AZ72="x","x",$AY$2-'Indicator Date hidden'!AZ72)</f>
        <v>0</v>
      </c>
      <c r="AZ71" s="171">
        <f>IF('Indicator Date hidden'!BA72="x","x",$AZ$2-'Indicator Date hidden'!BA72)</f>
        <v>0</v>
      </c>
      <c r="BA71" s="5">
        <f t="shared" si="5"/>
        <v>21</v>
      </c>
      <c r="BB71" s="172">
        <f t="shared" si="6"/>
        <v>0.44680851063829785</v>
      </c>
      <c r="BC71" s="5">
        <f t="shared" si="7"/>
        <v>6</v>
      </c>
      <c r="BD71" s="172">
        <f t="shared" si="8"/>
        <v>1.5684185101261372</v>
      </c>
      <c r="BE71" s="175">
        <f t="shared" si="9"/>
        <v>0</v>
      </c>
    </row>
    <row r="72" spans="1:57" x14ac:dyDescent="0.25">
      <c r="A72" t="s">
        <v>131</v>
      </c>
      <c r="B72" s="171">
        <f>IF('Indicator Date hidden'!C73="x","x",$B$2-'Indicator Date hidden'!C73)</f>
        <v>0</v>
      </c>
      <c r="C72" s="171">
        <f>IF('Indicator Date hidden'!D73="x","x",$C$2-'Indicator Date hidden'!D73)</f>
        <v>0</v>
      </c>
      <c r="D72" s="171">
        <f>IF('Indicator Date hidden'!E73="x","x",$D$2-'Indicator Date hidden'!E73)</f>
        <v>0</v>
      </c>
      <c r="E72" s="171">
        <f>IF('Indicator Date hidden'!F73="x","x",$E$2-'Indicator Date hidden'!F73)</f>
        <v>0</v>
      </c>
      <c r="F72" s="171">
        <f>IF('Indicator Date hidden'!G73="x","x",$F$2-'Indicator Date hidden'!G73)</f>
        <v>0</v>
      </c>
      <c r="G72" s="171">
        <f>IF('Indicator Date hidden'!H73="x","x",$G$2-'Indicator Date hidden'!H73)</f>
        <v>0</v>
      </c>
      <c r="H72" s="171">
        <f>IF('Indicator Date hidden'!I73="x","x",$H$2-'Indicator Date hidden'!I73)</f>
        <v>0</v>
      </c>
      <c r="I72" s="171">
        <f>IF('Indicator Date hidden'!J73="x","x",$I$2-'Indicator Date hidden'!J73)</f>
        <v>0</v>
      </c>
      <c r="J72" s="171">
        <f>IF('Indicator Date hidden'!K73="x","x",$J$2-'Indicator Date hidden'!K73)</f>
        <v>0</v>
      </c>
      <c r="K72" s="171">
        <f>IF('Indicator Date hidden'!L73="x","x",$K$2-'Indicator Date hidden'!L73)</f>
        <v>0</v>
      </c>
      <c r="L72" s="171">
        <f>IF('Indicator Date hidden'!M73="x","x",$L$2-'Indicator Date hidden'!M73)</f>
        <v>0</v>
      </c>
      <c r="M72" s="171">
        <f>IF('Indicator Date hidden'!N73="x","x",$M$2-'Indicator Date hidden'!N73)</f>
        <v>0</v>
      </c>
      <c r="N72" s="171">
        <f>IF('Indicator Date hidden'!O73="x","x",$N$2-'Indicator Date hidden'!O73)</f>
        <v>0</v>
      </c>
      <c r="O72" s="171">
        <f>IF('Indicator Date hidden'!P73="x","x",$O$2-'Indicator Date hidden'!P73)</f>
        <v>0</v>
      </c>
      <c r="P72" s="171">
        <f>IF('Indicator Date hidden'!Q73="x","x",$P$2-'Indicator Date hidden'!Q73)</f>
        <v>0</v>
      </c>
      <c r="Q72" s="171">
        <f>IF('Indicator Date hidden'!R73="x","x",$Q$2-'Indicator Date hidden'!R73)</f>
        <v>6</v>
      </c>
      <c r="R72" s="171">
        <f>IF('Indicator Date hidden'!S73="x","x",$R$2-'Indicator Date hidden'!S73)</f>
        <v>0</v>
      </c>
      <c r="S72" s="171">
        <f>IF('Indicator Date hidden'!T73="x","x",$S$2-'Indicator Date hidden'!T73)</f>
        <v>0</v>
      </c>
      <c r="T72" s="171">
        <f>IF('Indicator Date hidden'!U73="x","x",$T$2-'Indicator Date hidden'!U73)</f>
        <v>0</v>
      </c>
      <c r="U72" s="171">
        <f>IF('Indicator Date hidden'!V73="x","x",$U$2-'Indicator Date hidden'!V73)</f>
        <v>0</v>
      </c>
      <c r="V72" s="171">
        <f>IF('Indicator Date hidden'!W73="x","x",$V$2-'Indicator Date hidden'!W73)</f>
        <v>0</v>
      </c>
      <c r="W72" s="171">
        <f>IF('Indicator Date hidden'!X73="x","x",$W$2-'Indicator Date hidden'!X73)</f>
        <v>1</v>
      </c>
      <c r="X72" s="171">
        <f>IF('Indicator Date hidden'!Y73="x","x",$X$2-'Indicator Date hidden'!Y73)</f>
        <v>5</v>
      </c>
      <c r="Y72" s="171">
        <f>IF('Indicator Date hidden'!Z73="x","x",$Y$2-'Indicator Date hidden'!Z73)</f>
        <v>0</v>
      </c>
      <c r="Z72" s="171">
        <f>IF('Indicator Date hidden'!AA73="x","x",$Z$2-'Indicator Date hidden'!AA73)</f>
        <v>0</v>
      </c>
      <c r="AA72" s="171">
        <f>IF('Indicator Date hidden'!AB73="x","x",$AA$2-'Indicator Date hidden'!AB73)</f>
        <v>0</v>
      </c>
      <c r="AB72" s="171">
        <f>IF('Indicator Date hidden'!AC73="x","x",$AB$2-'Indicator Date hidden'!AC73)</f>
        <v>0</v>
      </c>
      <c r="AC72" s="171">
        <f>IF('Indicator Date hidden'!AD73="x","x",$AC$2-'Indicator Date hidden'!AD73)</f>
        <v>0</v>
      </c>
      <c r="AD72" s="171">
        <f>IF('Indicator Date hidden'!AE73="x","x",$AD$2-'Indicator Date hidden'!AE73)</f>
        <v>0</v>
      </c>
      <c r="AE72" s="171">
        <f>IF('Indicator Date hidden'!AF73="x","x",$AE$2-'Indicator Date hidden'!AF73)</f>
        <v>0</v>
      </c>
      <c r="AF72" s="171" t="str">
        <f>IF('Indicator Date hidden'!AG73="x","x",$AF$2-'Indicator Date hidden'!AG73)</f>
        <v>x</v>
      </c>
      <c r="AG72" s="171">
        <f>IF('Indicator Date hidden'!AH73="x","x",$AG$2-'Indicator Date hidden'!AH73)</f>
        <v>0</v>
      </c>
      <c r="AH72" s="171">
        <f>IF('Indicator Date hidden'!AI73="x","x",$AH$2-'Indicator Date hidden'!AI73)</f>
        <v>0</v>
      </c>
      <c r="AI72" s="171">
        <f>IF('Indicator Date hidden'!AJ73="x","x",$AI$2-'Indicator Date hidden'!AJ73)</f>
        <v>0</v>
      </c>
      <c r="AJ72" s="171" t="str">
        <f>IF('Indicator Date hidden'!AK73="x","x",$AJ$2-'Indicator Date hidden'!AK73)</f>
        <v>x</v>
      </c>
      <c r="AK72" s="171">
        <f>IF('Indicator Date hidden'!AL73="x","x",$AK$2-'Indicator Date hidden'!AL73)</f>
        <v>1</v>
      </c>
      <c r="AL72" s="171">
        <f>IF('Indicator Date hidden'!AM73="x","x",$AL$2-'Indicator Date hidden'!AM73)</f>
        <v>0</v>
      </c>
      <c r="AM72" s="171">
        <f>IF('Indicator Date hidden'!AN73="x","x",$AM$2-'Indicator Date hidden'!AN73)</f>
        <v>0</v>
      </c>
      <c r="AN72" s="171">
        <f>IF('Indicator Date hidden'!AO73="x","x",$AN$2-'Indicator Date hidden'!AO73)</f>
        <v>0</v>
      </c>
      <c r="AO72" s="171" t="str">
        <f>IF('Indicator Date hidden'!AP73="x","x",$AO$2-'Indicator Date hidden'!AP73)</f>
        <v>x</v>
      </c>
      <c r="AP72" s="171" t="str">
        <f>IF('Indicator Date hidden'!AQ73="x","x",$AP$2-'Indicator Date hidden'!AQ73)</f>
        <v>x</v>
      </c>
      <c r="AQ72" s="171" t="str">
        <f>IF('Indicator Date hidden'!AR73="x","x",$AQ$2-'Indicator Date hidden'!AR73)</f>
        <v>x</v>
      </c>
      <c r="AR72" s="171">
        <f>IF('Indicator Date hidden'!AS73="x","x",$AR$2-'Indicator Date hidden'!AS73)</f>
        <v>0</v>
      </c>
      <c r="AS72" s="171">
        <f>IF('Indicator Date hidden'!AT73="x","x",$AS$2-'Indicator Date hidden'!AT73)</f>
        <v>0</v>
      </c>
      <c r="AT72" s="171">
        <f>IF('Indicator Date hidden'!AU73="x","x",$AT$2-'Indicator Date hidden'!AU73)</f>
        <v>0</v>
      </c>
      <c r="AU72" s="171">
        <f>IF('Indicator Date hidden'!AV73="x","x",$AU$2-'Indicator Date hidden'!AV73)</f>
        <v>0</v>
      </c>
      <c r="AV72" s="171">
        <f>IF('Indicator Date hidden'!AW73="x","x",$AV$2-'Indicator Date hidden'!AW73)</f>
        <v>0</v>
      </c>
      <c r="AW72" s="171">
        <f>IF('Indicator Date hidden'!AX73="x","x",$AW$2-'Indicator Date hidden'!AX73)</f>
        <v>0</v>
      </c>
      <c r="AX72" s="171">
        <f>IF('Indicator Date hidden'!AY73="x","x",$AX$2-'Indicator Date hidden'!AY73)</f>
        <v>0</v>
      </c>
      <c r="AY72" s="171">
        <f>IF('Indicator Date hidden'!AZ73="x","x",$AY$2-'Indicator Date hidden'!AZ73)</f>
        <v>0</v>
      </c>
      <c r="AZ72" s="171">
        <f>IF('Indicator Date hidden'!BA73="x","x",$AZ$2-'Indicator Date hidden'!BA73)</f>
        <v>0</v>
      </c>
      <c r="BA72" s="5">
        <f t="shared" si="5"/>
        <v>13</v>
      </c>
      <c r="BB72" s="172">
        <f t="shared" si="6"/>
        <v>0.28260869565217389</v>
      </c>
      <c r="BC72" s="5">
        <f t="shared" si="7"/>
        <v>4</v>
      </c>
      <c r="BD72" s="172">
        <f t="shared" si="8"/>
        <v>1.1356485118790414</v>
      </c>
      <c r="BE72" s="175">
        <f t="shared" si="9"/>
        <v>0</v>
      </c>
    </row>
    <row r="73" spans="1:57" x14ac:dyDescent="0.25">
      <c r="A73" t="s">
        <v>133</v>
      </c>
      <c r="B73" s="171">
        <f>IF('Indicator Date hidden'!C74="x","x",$B$2-'Indicator Date hidden'!C74)</f>
        <v>0</v>
      </c>
      <c r="C73" s="171">
        <f>IF('Indicator Date hidden'!D74="x","x",$C$2-'Indicator Date hidden'!D74)</f>
        <v>0</v>
      </c>
      <c r="D73" s="171">
        <f>IF('Indicator Date hidden'!E74="x","x",$D$2-'Indicator Date hidden'!E74)</f>
        <v>0</v>
      </c>
      <c r="E73" s="171">
        <f>IF('Indicator Date hidden'!F74="x","x",$E$2-'Indicator Date hidden'!F74)</f>
        <v>0</v>
      </c>
      <c r="F73" s="171">
        <f>IF('Indicator Date hidden'!G74="x","x",$F$2-'Indicator Date hidden'!G74)</f>
        <v>0</v>
      </c>
      <c r="G73" s="171">
        <f>IF('Indicator Date hidden'!H74="x","x",$G$2-'Indicator Date hidden'!H74)</f>
        <v>0</v>
      </c>
      <c r="H73" s="171">
        <f>IF('Indicator Date hidden'!I74="x","x",$H$2-'Indicator Date hidden'!I74)</f>
        <v>0</v>
      </c>
      <c r="I73" s="171">
        <f>IF('Indicator Date hidden'!J74="x","x",$I$2-'Indicator Date hidden'!J74)</f>
        <v>0</v>
      </c>
      <c r="J73" s="171">
        <f>IF('Indicator Date hidden'!K74="x","x",$J$2-'Indicator Date hidden'!K74)</f>
        <v>0</v>
      </c>
      <c r="K73" s="171">
        <f>IF('Indicator Date hidden'!L74="x","x",$K$2-'Indicator Date hidden'!L74)</f>
        <v>0</v>
      </c>
      <c r="L73" s="171">
        <f>IF('Indicator Date hidden'!M74="x","x",$L$2-'Indicator Date hidden'!M74)</f>
        <v>0</v>
      </c>
      <c r="M73" s="171">
        <f>IF('Indicator Date hidden'!N74="x","x",$M$2-'Indicator Date hidden'!N74)</f>
        <v>0</v>
      </c>
      <c r="N73" s="171">
        <f>IF('Indicator Date hidden'!O74="x","x",$N$2-'Indicator Date hidden'!O74)</f>
        <v>0</v>
      </c>
      <c r="O73" s="171">
        <f>IF('Indicator Date hidden'!P74="x","x",$O$2-'Indicator Date hidden'!P74)</f>
        <v>0</v>
      </c>
      <c r="P73" s="171">
        <f>IF('Indicator Date hidden'!Q74="x","x",$P$2-'Indicator Date hidden'!Q74)</f>
        <v>0</v>
      </c>
      <c r="Q73" s="171">
        <f>IF('Indicator Date hidden'!R74="x","x",$Q$2-'Indicator Date hidden'!R74)</f>
        <v>3</v>
      </c>
      <c r="R73" s="171">
        <f>IF('Indicator Date hidden'!S74="x","x",$R$2-'Indicator Date hidden'!S74)</f>
        <v>0</v>
      </c>
      <c r="S73" s="171">
        <f>IF('Indicator Date hidden'!T74="x","x",$S$2-'Indicator Date hidden'!T74)</f>
        <v>0</v>
      </c>
      <c r="T73" s="171">
        <f>IF('Indicator Date hidden'!U74="x","x",$T$2-'Indicator Date hidden'!U74)</f>
        <v>0</v>
      </c>
      <c r="U73" s="171">
        <f>IF('Indicator Date hidden'!V74="x","x",$U$2-'Indicator Date hidden'!V74)</f>
        <v>0</v>
      </c>
      <c r="V73" s="171">
        <f>IF('Indicator Date hidden'!W74="x","x",$V$2-'Indicator Date hidden'!W74)</f>
        <v>0</v>
      </c>
      <c r="W73" s="171">
        <f>IF('Indicator Date hidden'!X74="x","x",$W$2-'Indicator Date hidden'!X74)</f>
        <v>3</v>
      </c>
      <c r="X73" s="171">
        <f>IF('Indicator Date hidden'!Y74="x","x",$X$2-'Indicator Date hidden'!Y74)</f>
        <v>1</v>
      </c>
      <c r="Y73" s="171">
        <f>IF('Indicator Date hidden'!Z74="x","x",$Y$2-'Indicator Date hidden'!Z74)</f>
        <v>0</v>
      </c>
      <c r="Z73" s="171">
        <f>IF('Indicator Date hidden'!AA74="x","x",$Z$2-'Indicator Date hidden'!AA74)</f>
        <v>0</v>
      </c>
      <c r="AA73" s="171">
        <f>IF('Indicator Date hidden'!AB74="x","x",$AA$2-'Indicator Date hidden'!AB74)</f>
        <v>0</v>
      </c>
      <c r="AB73" s="171">
        <f>IF('Indicator Date hidden'!AC74="x","x",$AB$2-'Indicator Date hidden'!AC74)</f>
        <v>0</v>
      </c>
      <c r="AC73" s="171">
        <f>IF('Indicator Date hidden'!AD74="x","x",$AC$2-'Indicator Date hidden'!AD74)</f>
        <v>0</v>
      </c>
      <c r="AD73" s="171">
        <f>IF('Indicator Date hidden'!AE74="x","x",$AD$2-'Indicator Date hidden'!AE74)</f>
        <v>0</v>
      </c>
      <c r="AE73" s="171">
        <f>IF('Indicator Date hidden'!AF74="x","x",$AE$2-'Indicator Date hidden'!AF74)</f>
        <v>0</v>
      </c>
      <c r="AF73" s="171">
        <f>IF('Indicator Date hidden'!AG74="x","x",$AF$2-'Indicator Date hidden'!AG74)</f>
        <v>2</v>
      </c>
      <c r="AG73" s="171">
        <f>IF('Indicator Date hidden'!AH74="x","x",$AG$2-'Indicator Date hidden'!AH74)</f>
        <v>0</v>
      </c>
      <c r="AH73" s="171">
        <f>IF('Indicator Date hidden'!AI74="x","x",$AH$2-'Indicator Date hidden'!AI74)</f>
        <v>0</v>
      </c>
      <c r="AI73" s="171">
        <f>IF('Indicator Date hidden'!AJ74="x","x",$AI$2-'Indicator Date hidden'!AJ74)</f>
        <v>0</v>
      </c>
      <c r="AJ73" s="171" t="str">
        <f>IF('Indicator Date hidden'!AK74="x","x",$AJ$2-'Indicator Date hidden'!AK74)</f>
        <v>x</v>
      </c>
      <c r="AK73" s="171">
        <f>IF('Indicator Date hidden'!AL74="x","x",$AK$2-'Indicator Date hidden'!AL74)</f>
        <v>1</v>
      </c>
      <c r="AL73" s="171">
        <f>IF('Indicator Date hidden'!AM74="x","x",$AL$2-'Indicator Date hidden'!AM74)</f>
        <v>0</v>
      </c>
      <c r="AM73" s="171">
        <f>IF('Indicator Date hidden'!AN74="x","x",$AM$2-'Indicator Date hidden'!AN74)</f>
        <v>0</v>
      </c>
      <c r="AN73" s="171">
        <f>IF('Indicator Date hidden'!AO74="x","x",$AN$2-'Indicator Date hidden'!AO74)</f>
        <v>0</v>
      </c>
      <c r="AO73" s="171">
        <f>IF('Indicator Date hidden'!AP74="x","x",$AO$2-'Indicator Date hidden'!AP74)</f>
        <v>0</v>
      </c>
      <c r="AP73" s="171">
        <f>IF('Indicator Date hidden'!AQ74="x","x",$AP$2-'Indicator Date hidden'!AQ74)</f>
        <v>0</v>
      </c>
      <c r="AQ73" s="171">
        <f>IF('Indicator Date hidden'!AR74="x","x",$AQ$2-'Indicator Date hidden'!AR74)</f>
        <v>4</v>
      </c>
      <c r="AR73" s="171">
        <f>IF('Indicator Date hidden'!AS74="x","x",$AR$2-'Indicator Date hidden'!AS74)</f>
        <v>0</v>
      </c>
      <c r="AS73" s="171">
        <f>IF('Indicator Date hidden'!AT74="x","x",$AS$2-'Indicator Date hidden'!AT74)</f>
        <v>0</v>
      </c>
      <c r="AT73" s="171">
        <f>IF('Indicator Date hidden'!AU74="x","x",$AT$2-'Indicator Date hidden'!AU74)</f>
        <v>0</v>
      </c>
      <c r="AU73" s="171">
        <f>IF('Indicator Date hidden'!AV74="x","x",$AU$2-'Indicator Date hidden'!AV74)</f>
        <v>0</v>
      </c>
      <c r="AV73" s="171">
        <f>IF('Indicator Date hidden'!AW74="x","x",$AV$2-'Indicator Date hidden'!AW74)</f>
        <v>0</v>
      </c>
      <c r="AW73" s="171">
        <f>IF('Indicator Date hidden'!AX74="x","x",$AW$2-'Indicator Date hidden'!AX74)</f>
        <v>0</v>
      </c>
      <c r="AX73" s="171">
        <f>IF('Indicator Date hidden'!AY74="x","x",$AX$2-'Indicator Date hidden'!AY74)</f>
        <v>0</v>
      </c>
      <c r="AY73" s="171">
        <f>IF('Indicator Date hidden'!AZ74="x","x",$AY$2-'Indicator Date hidden'!AZ74)</f>
        <v>0</v>
      </c>
      <c r="AZ73" s="171">
        <f>IF('Indicator Date hidden'!BA74="x","x",$AZ$2-'Indicator Date hidden'!BA74)</f>
        <v>0</v>
      </c>
      <c r="BA73" s="5">
        <f t="shared" si="5"/>
        <v>14</v>
      </c>
      <c r="BB73" s="172">
        <f t="shared" si="6"/>
        <v>0.28000000000000003</v>
      </c>
      <c r="BC73" s="5">
        <f t="shared" si="7"/>
        <v>6</v>
      </c>
      <c r="BD73" s="172">
        <f t="shared" si="8"/>
        <v>0.84947042326381206</v>
      </c>
      <c r="BE73" s="175">
        <f t="shared" si="9"/>
        <v>0</v>
      </c>
    </row>
    <row r="74" spans="1:57" x14ac:dyDescent="0.25">
      <c r="A74" t="s">
        <v>135</v>
      </c>
      <c r="B74" s="171">
        <f>IF('Indicator Date hidden'!C75="x","x",$B$2-'Indicator Date hidden'!C75)</f>
        <v>0</v>
      </c>
      <c r="C74" s="171">
        <f>IF('Indicator Date hidden'!D75="x","x",$C$2-'Indicator Date hidden'!D75)</f>
        <v>0</v>
      </c>
      <c r="D74" s="171">
        <f>IF('Indicator Date hidden'!E75="x","x",$D$2-'Indicator Date hidden'!E75)</f>
        <v>0</v>
      </c>
      <c r="E74" s="171">
        <f>IF('Indicator Date hidden'!F75="x","x",$E$2-'Indicator Date hidden'!F75)</f>
        <v>0</v>
      </c>
      <c r="F74" s="171">
        <f>IF('Indicator Date hidden'!G75="x","x",$F$2-'Indicator Date hidden'!G75)</f>
        <v>0</v>
      </c>
      <c r="G74" s="171">
        <f>IF('Indicator Date hidden'!H75="x","x",$G$2-'Indicator Date hidden'!H75)</f>
        <v>0</v>
      </c>
      <c r="H74" s="171">
        <f>IF('Indicator Date hidden'!I75="x","x",$H$2-'Indicator Date hidden'!I75)</f>
        <v>0</v>
      </c>
      <c r="I74" s="171">
        <f>IF('Indicator Date hidden'!J75="x","x",$I$2-'Indicator Date hidden'!J75)</f>
        <v>0</v>
      </c>
      <c r="J74" s="171">
        <f>IF('Indicator Date hidden'!K75="x","x",$J$2-'Indicator Date hidden'!K75)</f>
        <v>0</v>
      </c>
      <c r="K74" s="171">
        <f>IF('Indicator Date hidden'!L75="x","x",$K$2-'Indicator Date hidden'!L75)</f>
        <v>0</v>
      </c>
      <c r="L74" s="171">
        <f>IF('Indicator Date hidden'!M75="x","x",$L$2-'Indicator Date hidden'!M75)</f>
        <v>0</v>
      </c>
      <c r="M74" s="171">
        <f>IF('Indicator Date hidden'!N75="x","x",$M$2-'Indicator Date hidden'!N75)</f>
        <v>0</v>
      </c>
      <c r="N74" s="171">
        <f>IF('Indicator Date hidden'!O75="x","x",$N$2-'Indicator Date hidden'!O75)</f>
        <v>0</v>
      </c>
      <c r="O74" s="171">
        <f>IF('Indicator Date hidden'!P75="x","x",$O$2-'Indicator Date hidden'!P75)</f>
        <v>0</v>
      </c>
      <c r="P74" s="171">
        <f>IF('Indicator Date hidden'!Q75="x","x",$P$2-'Indicator Date hidden'!Q75)</f>
        <v>0</v>
      </c>
      <c r="Q74" s="171">
        <f>IF('Indicator Date hidden'!R75="x","x",$Q$2-'Indicator Date hidden'!R75)</f>
        <v>3</v>
      </c>
      <c r="R74" s="171">
        <f>IF('Indicator Date hidden'!S75="x","x",$R$2-'Indicator Date hidden'!S75)</f>
        <v>0</v>
      </c>
      <c r="S74" s="171">
        <f>IF('Indicator Date hidden'!T75="x","x",$S$2-'Indicator Date hidden'!T75)</f>
        <v>0</v>
      </c>
      <c r="T74" s="171">
        <f>IF('Indicator Date hidden'!U75="x","x",$T$2-'Indicator Date hidden'!U75)</f>
        <v>0</v>
      </c>
      <c r="U74" s="171">
        <f>IF('Indicator Date hidden'!V75="x","x",$U$2-'Indicator Date hidden'!V75)</f>
        <v>0</v>
      </c>
      <c r="V74" s="171">
        <f>IF('Indicator Date hidden'!W75="x","x",$V$2-'Indicator Date hidden'!W75)</f>
        <v>0</v>
      </c>
      <c r="W74" s="171">
        <f>IF('Indicator Date hidden'!X75="x","x",$W$2-'Indicator Date hidden'!X75)</f>
        <v>3</v>
      </c>
      <c r="X74" s="171" t="str">
        <f>IF('Indicator Date hidden'!Y75="x","x",$X$2-'Indicator Date hidden'!Y75)</f>
        <v>x</v>
      </c>
      <c r="Y74" s="171">
        <f>IF('Indicator Date hidden'!Z75="x","x",$Y$2-'Indicator Date hidden'!Z75)</f>
        <v>0</v>
      </c>
      <c r="Z74" s="171">
        <f>IF('Indicator Date hidden'!AA75="x","x",$Z$2-'Indicator Date hidden'!AA75)</f>
        <v>0</v>
      </c>
      <c r="AA74" s="171">
        <f>IF('Indicator Date hidden'!AB75="x","x",$AA$2-'Indicator Date hidden'!AB75)</f>
        <v>0</v>
      </c>
      <c r="AB74" s="171">
        <f>IF('Indicator Date hidden'!AC75="x","x",$AB$2-'Indicator Date hidden'!AC75)</f>
        <v>0</v>
      </c>
      <c r="AC74" s="171">
        <f>IF('Indicator Date hidden'!AD75="x","x",$AC$2-'Indicator Date hidden'!AD75)</f>
        <v>0</v>
      </c>
      <c r="AD74" s="171">
        <f>IF('Indicator Date hidden'!AE75="x","x",$AD$2-'Indicator Date hidden'!AE75)</f>
        <v>0</v>
      </c>
      <c r="AE74" s="171">
        <f>IF('Indicator Date hidden'!AF75="x","x",$AE$2-'Indicator Date hidden'!AF75)</f>
        <v>0</v>
      </c>
      <c r="AF74" s="171">
        <f>IF('Indicator Date hidden'!AG75="x","x",$AF$2-'Indicator Date hidden'!AG75)</f>
        <v>0</v>
      </c>
      <c r="AG74" s="171">
        <f>IF('Indicator Date hidden'!AH75="x","x",$AG$2-'Indicator Date hidden'!AH75)</f>
        <v>0</v>
      </c>
      <c r="AH74" s="171">
        <f>IF('Indicator Date hidden'!AI75="x","x",$AH$2-'Indicator Date hidden'!AI75)</f>
        <v>0</v>
      </c>
      <c r="AI74" s="171">
        <f>IF('Indicator Date hidden'!AJ75="x","x",$AI$2-'Indicator Date hidden'!AJ75)</f>
        <v>0</v>
      </c>
      <c r="AJ74" s="171">
        <f>IF('Indicator Date hidden'!AK75="x","x",$AJ$2-'Indicator Date hidden'!AK75)</f>
        <v>1</v>
      </c>
      <c r="AK74" s="171">
        <f>IF('Indicator Date hidden'!AL75="x","x",$AK$2-'Indicator Date hidden'!AL75)</f>
        <v>1</v>
      </c>
      <c r="AL74" s="171">
        <f>IF('Indicator Date hidden'!AM75="x","x",$AL$2-'Indicator Date hidden'!AM75)</f>
        <v>0</v>
      </c>
      <c r="AM74" s="171">
        <f>IF('Indicator Date hidden'!AN75="x","x",$AM$2-'Indicator Date hidden'!AN75)</f>
        <v>0</v>
      </c>
      <c r="AN74" s="171">
        <f>IF('Indicator Date hidden'!AO75="x","x",$AN$2-'Indicator Date hidden'!AO75)</f>
        <v>0</v>
      </c>
      <c r="AO74" s="171">
        <f>IF('Indicator Date hidden'!AP75="x","x",$AO$2-'Indicator Date hidden'!AP75)</f>
        <v>0</v>
      </c>
      <c r="AP74" s="171">
        <f>IF('Indicator Date hidden'!AQ75="x","x",$AP$2-'Indicator Date hidden'!AQ75)</f>
        <v>0</v>
      </c>
      <c r="AQ74" s="171">
        <f>IF('Indicator Date hidden'!AR75="x","x",$AQ$2-'Indicator Date hidden'!AR75)</f>
        <v>4</v>
      </c>
      <c r="AR74" s="171">
        <f>IF('Indicator Date hidden'!AS75="x","x",$AR$2-'Indicator Date hidden'!AS75)</f>
        <v>0</v>
      </c>
      <c r="AS74" s="171">
        <f>IF('Indicator Date hidden'!AT75="x","x",$AS$2-'Indicator Date hidden'!AT75)</f>
        <v>0</v>
      </c>
      <c r="AT74" s="171">
        <f>IF('Indicator Date hidden'!AU75="x","x",$AT$2-'Indicator Date hidden'!AU75)</f>
        <v>0</v>
      </c>
      <c r="AU74" s="171">
        <f>IF('Indicator Date hidden'!AV75="x","x",$AU$2-'Indicator Date hidden'!AV75)</f>
        <v>0</v>
      </c>
      <c r="AV74" s="171">
        <f>IF('Indicator Date hidden'!AW75="x","x",$AV$2-'Indicator Date hidden'!AW75)</f>
        <v>0</v>
      </c>
      <c r="AW74" s="171">
        <f>IF('Indicator Date hidden'!AX75="x","x",$AW$2-'Indicator Date hidden'!AX75)</f>
        <v>0</v>
      </c>
      <c r="AX74" s="171">
        <f>IF('Indicator Date hidden'!AY75="x","x",$AX$2-'Indicator Date hidden'!AY75)</f>
        <v>0</v>
      </c>
      <c r="AY74" s="171">
        <f>IF('Indicator Date hidden'!AZ75="x","x",$AY$2-'Indicator Date hidden'!AZ75)</f>
        <v>0</v>
      </c>
      <c r="AZ74" s="171">
        <f>IF('Indicator Date hidden'!BA75="x","x",$AZ$2-'Indicator Date hidden'!BA75)</f>
        <v>0</v>
      </c>
      <c r="BA74" s="5">
        <f t="shared" si="5"/>
        <v>12</v>
      </c>
      <c r="BB74" s="172">
        <f t="shared" si="6"/>
        <v>0.24</v>
      </c>
      <c r="BC74" s="5">
        <f t="shared" si="7"/>
        <v>5</v>
      </c>
      <c r="BD74" s="172">
        <f t="shared" si="8"/>
        <v>0.81387959797503218</v>
      </c>
      <c r="BE74" s="175">
        <f t="shared" si="9"/>
        <v>0</v>
      </c>
    </row>
    <row r="75" spans="1:57" x14ac:dyDescent="0.25">
      <c r="A75" t="s">
        <v>137</v>
      </c>
      <c r="B75" s="171">
        <f>IF('Indicator Date hidden'!C76="x","x",$B$2-'Indicator Date hidden'!C76)</f>
        <v>0</v>
      </c>
      <c r="C75" s="171">
        <f>IF('Indicator Date hidden'!D76="x","x",$C$2-'Indicator Date hidden'!D76)</f>
        <v>0</v>
      </c>
      <c r="D75" s="171">
        <f>IF('Indicator Date hidden'!E76="x","x",$D$2-'Indicator Date hidden'!E76)</f>
        <v>0</v>
      </c>
      <c r="E75" s="171">
        <f>IF('Indicator Date hidden'!F76="x","x",$E$2-'Indicator Date hidden'!F76)</f>
        <v>0</v>
      </c>
      <c r="F75" s="171">
        <f>IF('Indicator Date hidden'!G76="x","x",$F$2-'Indicator Date hidden'!G76)</f>
        <v>0</v>
      </c>
      <c r="G75" s="171">
        <f>IF('Indicator Date hidden'!H76="x","x",$G$2-'Indicator Date hidden'!H76)</f>
        <v>0</v>
      </c>
      <c r="H75" s="171">
        <f>IF('Indicator Date hidden'!I76="x","x",$H$2-'Indicator Date hidden'!I76)</f>
        <v>0</v>
      </c>
      <c r="I75" s="171">
        <f>IF('Indicator Date hidden'!J76="x","x",$I$2-'Indicator Date hidden'!J76)</f>
        <v>0</v>
      </c>
      <c r="J75" s="171">
        <f>IF('Indicator Date hidden'!K76="x","x",$J$2-'Indicator Date hidden'!K76)</f>
        <v>0</v>
      </c>
      <c r="K75" s="171">
        <f>IF('Indicator Date hidden'!L76="x","x",$K$2-'Indicator Date hidden'!L76)</f>
        <v>0</v>
      </c>
      <c r="L75" s="171">
        <f>IF('Indicator Date hidden'!M76="x","x",$L$2-'Indicator Date hidden'!M76)</f>
        <v>0</v>
      </c>
      <c r="M75" s="171">
        <f>IF('Indicator Date hidden'!N76="x","x",$M$2-'Indicator Date hidden'!N76)</f>
        <v>0</v>
      </c>
      <c r="N75" s="171">
        <f>IF('Indicator Date hidden'!O76="x","x",$N$2-'Indicator Date hidden'!O76)</f>
        <v>0</v>
      </c>
      <c r="O75" s="171">
        <f>IF('Indicator Date hidden'!P76="x","x",$O$2-'Indicator Date hidden'!P76)</f>
        <v>0</v>
      </c>
      <c r="P75" s="171">
        <f>IF('Indicator Date hidden'!Q76="x","x",$P$2-'Indicator Date hidden'!Q76)</f>
        <v>0</v>
      </c>
      <c r="Q75" s="171" t="str">
        <f>IF('Indicator Date hidden'!R76="x","x",$Q$2-'Indicator Date hidden'!R76)</f>
        <v>x</v>
      </c>
      <c r="R75" s="171">
        <f>IF('Indicator Date hidden'!S76="x","x",$R$2-'Indicator Date hidden'!S76)</f>
        <v>0</v>
      </c>
      <c r="S75" s="171">
        <f>IF('Indicator Date hidden'!T76="x","x",$S$2-'Indicator Date hidden'!T76)</f>
        <v>0</v>
      </c>
      <c r="T75" s="171">
        <f>IF('Indicator Date hidden'!U76="x","x",$T$2-'Indicator Date hidden'!U76)</f>
        <v>0</v>
      </c>
      <c r="U75" s="171" t="str">
        <f>IF('Indicator Date hidden'!V76="x","x",$U$2-'Indicator Date hidden'!V76)</f>
        <v>x</v>
      </c>
      <c r="V75" s="171">
        <f>IF('Indicator Date hidden'!W76="x","x",$V$2-'Indicator Date hidden'!W76)</f>
        <v>0</v>
      </c>
      <c r="W75" s="171" t="str">
        <f>IF('Indicator Date hidden'!X76="x","x",$W$2-'Indicator Date hidden'!X76)</f>
        <v>x</v>
      </c>
      <c r="X75" s="171">
        <f>IF('Indicator Date hidden'!Y76="x","x",$X$2-'Indicator Date hidden'!Y76)</f>
        <v>3</v>
      </c>
      <c r="Y75" s="171">
        <f>IF('Indicator Date hidden'!Z76="x","x",$Y$2-'Indicator Date hidden'!Z76)</f>
        <v>0</v>
      </c>
      <c r="Z75" s="171">
        <f>IF('Indicator Date hidden'!AA76="x","x",$Z$2-'Indicator Date hidden'!AA76)</f>
        <v>0</v>
      </c>
      <c r="AA75" s="171" t="str">
        <f>IF('Indicator Date hidden'!AB76="x","x",$AA$2-'Indicator Date hidden'!AB76)</f>
        <v>x</v>
      </c>
      <c r="AB75" s="171">
        <f>IF('Indicator Date hidden'!AC76="x","x",$AB$2-'Indicator Date hidden'!AC76)</f>
        <v>0</v>
      </c>
      <c r="AC75" s="171">
        <f>IF('Indicator Date hidden'!AD76="x","x",$AC$2-'Indicator Date hidden'!AD76)</f>
        <v>0</v>
      </c>
      <c r="AD75" s="171" t="str">
        <f>IF('Indicator Date hidden'!AE76="x","x",$AD$2-'Indicator Date hidden'!AE76)</f>
        <v>x</v>
      </c>
      <c r="AE75" s="171">
        <f>IF('Indicator Date hidden'!AF76="x","x",$AE$2-'Indicator Date hidden'!AF76)</f>
        <v>0</v>
      </c>
      <c r="AF75" s="171">
        <f>IF('Indicator Date hidden'!AG76="x","x",$AF$2-'Indicator Date hidden'!AG76)</f>
        <v>2</v>
      </c>
      <c r="AG75" s="171">
        <f>IF('Indicator Date hidden'!AH76="x","x",$AG$2-'Indicator Date hidden'!AH76)</f>
        <v>0</v>
      </c>
      <c r="AH75" s="171">
        <f>IF('Indicator Date hidden'!AI76="x","x",$AH$2-'Indicator Date hidden'!AI76)</f>
        <v>0</v>
      </c>
      <c r="AI75" s="171">
        <f>IF('Indicator Date hidden'!AJ76="x","x",$AI$2-'Indicator Date hidden'!AJ76)</f>
        <v>0</v>
      </c>
      <c r="AJ75" s="171" t="str">
        <f>IF('Indicator Date hidden'!AK76="x","x",$AJ$2-'Indicator Date hidden'!AK76)</f>
        <v>x</v>
      </c>
      <c r="AK75" s="171">
        <f>IF('Indicator Date hidden'!AL76="x","x",$AK$2-'Indicator Date hidden'!AL76)</f>
        <v>1</v>
      </c>
      <c r="AL75" s="171">
        <f>IF('Indicator Date hidden'!AM76="x","x",$AL$2-'Indicator Date hidden'!AM76)</f>
        <v>0</v>
      </c>
      <c r="AM75" s="171">
        <f>IF('Indicator Date hidden'!AN76="x","x",$AM$2-'Indicator Date hidden'!AN76)</f>
        <v>0</v>
      </c>
      <c r="AN75" s="171">
        <f>IF('Indicator Date hidden'!AO76="x","x",$AN$2-'Indicator Date hidden'!AO76)</f>
        <v>0</v>
      </c>
      <c r="AO75" s="171">
        <f>IF('Indicator Date hidden'!AP76="x","x",$AO$2-'Indicator Date hidden'!AP76)</f>
        <v>0</v>
      </c>
      <c r="AP75" s="171">
        <f>IF('Indicator Date hidden'!AQ76="x","x",$AP$2-'Indicator Date hidden'!AQ76)</f>
        <v>0</v>
      </c>
      <c r="AQ75" s="171">
        <f>IF('Indicator Date hidden'!AR76="x","x",$AQ$2-'Indicator Date hidden'!AR76)</f>
        <v>0</v>
      </c>
      <c r="AR75" s="171">
        <f>IF('Indicator Date hidden'!AS76="x","x",$AR$2-'Indicator Date hidden'!AS76)</f>
        <v>0</v>
      </c>
      <c r="AS75" s="171">
        <f>IF('Indicator Date hidden'!AT76="x","x",$AS$2-'Indicator Date hidden'!AT76)</f>
        <v>0</v>
      </c>
      <c r="AT75" s="171">
        <f>IF('Indicator Date hidden'!AU76="x","x",$AT$2-'Indicator Date hidden'!AU76)</f>
        <v>0</v>
      </c>
      <c r="AU75" s="171">
        <f>IF('Indicator Date hidden'!AV76="x","x",$AU$2-'Indicator Date hidden'!AV76)</f>
        <v>0</v>
      </c>
      <c r="AV75" s="171">
        <f>IF('Indicator Date hidden'!AW76="x","x",$AV$2-'Indicator Date hidden'!AW76)</f>
        <v>0</v>
      </c>
      <c r="AW75" s="171">
        <f>IF('Indicator Date hidden'!AX76="x","x",$AW$2-'Indicator Date hidden'!AX76)</f>
        <v>0</v>
      </c>
      <c r="AX75" s="171">
        <f>IF('Indicator Date hidden'!AY76="x","x",$AX$2-'Indicator Date hidden'!AY76)</f>
        <v>0</v>
      </c>
      <c r="AY75" s="171">
        <f>IF('Indicator Date hidden'!AZ76="x","x",$AY$2-'Indicator Date hidden'!AZ76)</f>
        <v>0</v>
      </c>
      <c r="AZ75" s="171">
        <f>IF('Indicator Date hidden'!BA76="x","x",$AZ$2-'Indicator Date hidden'!BA76)</f>
        <v>0</v>
      </c>
      <c r="BA75" s="5">
        <f t="shared" si="5"/>
        <v>6</v>
      </c>
      <c r="BB75" s="172">
        <f t="shared" si="6"/>
        <v>0.13333333333333333</v>
      </c>
      <c r="BC75" s="5">
        <f t="shared" si="7"/>
        <v>3</v>
      </c>
      <c r="BD75" s="172">
        <f t="shared" si="8"/>
        <v>0.54160256030906406</v>
      </c>
      <c r="BE75" s="175">
        <f t="shared" si="9"/>
        <v>0</v>
      </c>
    </row>
    <row r="76" spans="1:57" x14ac:dyDescent="0.25">
      <c r="A76" t="s">
        <v>139</v>
      </c>
      <c r="B76" s="171">
        <f>IF('Indicator Date hidden'!C77="x","x",$B$2-'Indicator Date hidden'!C77)</f>
        <v>0</v>
      </c>
      <c r="C76" s="171">
        <f>IF('Indicator Date hidden'!D77="x","x",$C$2-'Indicator Date hidden'!D77)</f>
        <v>0</v>
      </c>
      <c r="D76" s="171">
        <f>IF('Indicator Date hidden'!E77="x","x",$D$2-'Indicator Date hidden'!E77)</f>
        <v>0</v>
      </c>
      <c r="E76" s="171">
        <f>IF('Indicator Date hidden'!F77="x","x",$E$2-'Indicator Date hidden'!F77)</f>
        <v>0</v>
      </c>
      <c r="F76" s="171">
        <f>IF('Indicator Date hidden'!G77="x","x",$F$2-'Indicator Date hidden'!G77)</f>
        <v>0</v>
      </c>
      <c r="G76" s="171">
        <f>IF('Indicator Date hidden'!H77="x","x",$G$2-'Indicator Date hidden'!H77)</f>
        <v>0</v>
      </c>
      <c r="H76" s="171">
        <f>IF('Indicator Date hidden'!I77="x","x",$H$2-'Indicator Date hidden'!I77)</f>
        <v>0</v>
      </c>
      <c r="I76" s="171">
        <f>IF('Indicator Date hidden'!J77="x","x",$I$2-'Indicator Date hidden'!J77)</f>
        <v>0</v>
      </c>
      <c r="J76" s="171">
        <f>IF('Indicator Date hidden'!K77="x","x",$J$2-'Indicator Date hidden'!K77)</f>
        <v>0</v>
      </c>
      <c r="K76" s="171">
        <f>IF('Indicator Date hidden'!L77="x","x",$K$2-'Indicator Date hidden'!L77)</f>
        <v>0</v>
      </c>
      <c r="L76" s="171">
        <f>IF('Indicator Date hidden'!M77="x","x",$L$2-'Indicator Date hidden'!M77)</f>
        <v>0</v>
      </c>
      <c r="M76" s="171">
        <f>IF('Indicator Date hidden'!N77="x","x",$M$2-'Indicator Date hidden'!N77)</f>
        <v>0</v>
      </c>
      <c r="N76" s="171">
        <f>IF('Indicator Date hidden'!O77="x","x",$N$2-'Indicator Date hidden'!O77)</f>
        <v>0</v>
      </c>
      <c r="O76" s="171">
        <f>IF('Indicator Date hidden'!P77="x","x",$O$2-'Indicator Date hidden'!P77)</f>
        <v>0</v>
      </c>
      <c r="P76" s="171">
        <f>IF('Indicator Date hidden'!Q77="x","x",$P$2-'Indicator Date hidden'!Q77)</f>
        <v>0</v>
      </c>
      <c r="Q76" s="171" t="str">
        <f>IF('Indicator Date hidden'!R77="x","x",$Q$2-'Indicator Date hidden'!R77)</f>
        <v>x</v>
      </c>
      <c r="R76" s="171">
        <f>IF('Indicator Date hidden'!S77="x","x",$R$2-'Indicator Date hidden'!S77)</f>
        <v>0</v>
      </c>
      <c r="S76" s="171">
        <f>IF('Indicator Date hidden'!T77="x","x",$S$2-'Indicator Date hidden'!T77)</f>
        <v>0</v>
      </c>
      <c r="T76" s="171">
        <f>IF('Indicator Date hidden'!U77="x","x",$T$2-'Indicator Date hidden'!U77)</f>
        <v>0</v>
      </c>
      <c r="U76" s="171" t="str">
        <f>IF('Indicator Date hidden'!V77="x","x",$U$2-'Indicator Date hidden'!V77)</f>
        <v>x</v>
      </c>
      <c r="V76" s="171">
        <f>IF('Indicator Date hidden'!W77="x","x",$V$2-'Indicator Date hidden'!W77)</f>
        <v>0</v>
      </c>
      <c r="W76" s="171" t="str">
        <f>IF('Indicator Date hidden'!X77="x","x",$W$2-'Indicator Date hidden'!X77)</f>
        <v>x</v>
      </c>
      <c r="X76" s="171">
        <f>IF('Indicator Date hidden'!Y77="x","x",$X$2-'Indicator Date hidden'!Y77)</f>
        <v>0</v>
      </c>
      <c r="Y76" s="171">
        <f>IF('Indicator Date hidden'!Z77="x","x",$Y$2-'Indicator Date hidden'!Z77)</f>
        <v>0</v>
      </c>
      <c r="Z76" s="171">
        <f>IF('Indicator Date hidden'!AA77="x","x",$Z$2-'Indicator Date hidden'!AA77)</f>
        <v>0</v>
      </c>
      <c r="AA76" s="171" t="str">
        <f>IF('Indicator Date hidden'!AB77="x","x",$AA$2-'Indicator Date hidden'!AB77)</f>
        <v>x</v>
      </c>
      <c r="AB76" s="171">
        <f>IF('Indicator Date hidden'!AC77="x","x",$AB$2-'Indicator Date hidden'!AC77)</f>
        <v>0</v>
      </c>
      <c r="AC76" s="171">
        <f>IF('Indicator Date hidden'!AD77="x","x",$AC$2-'Indicator Date hidden'!AD77)</f>
        <v>0</v>
      </c>
      <c r="AD76" s="171" t="str">
        <f>IF('Indicator Date hidden'!AE77="x","x",$AD$2-'Indicator Date hidden'!AE77)</f>
        <v>x</v>
      </c>
      <c r="AE76" s="171">
        <f>IF('Indicator Date hidden'!AF77="x","x",$AE$2-'Indicator Date hidden'!AF77)</f>
        <v>0</v>
      </c>
      <c r="AF76" s="171">
        <f>IF('Indicator Date hidden'!AG77="x","x",$AF$2-'Indicator Date hidden'!AG77)</f>
        <v>2</v>
      </c>
      <c r="AG76" s="171">
        <f>IF('Indicator Date hidden'!AH77="x","x",$AG$2-'Indicator Date hidden'!AH77)</f>
        <v>0</v>
      </c>
      <c r="AH76" s="171">
        <f>IF('Indicator Date hidden'!AI77="x","x",$AH$2-'Indicator Date hidden'!AI77)</f>
        <v>0</v>
      </c>
      <c r="AI76" s="171">
        <f>IF('Indicator Date hidden'!AJ77="x","x",$AI$2-'Indicator Date hidden'!AJ77)</f>
        <v>0</v>
      </c>
      <c r="AJ76" s="171" t="str">
        <f>IF('Indicator Date hidden'!AK77="x","x",$AJ$2-'Indicator Date hidden'!AK77)</f>
        <v>x</v>
      </c>
      <c r="AK76" s="171">
        <f>IF('Indicator Date hidden'!AL77="x","x",$AK$2-'Indicator Date hidden'!AL77)</f>
        <v>1</v>
      </c>
      <c r="AL76" s="171">
        <f>IF('Indicator Date hidden'!AM77="x","x",$AL$2-'Indicator Date hidden'!AM77)</f>
        <v>0</v>
      </c>
      <c r="AM76" s="171">
        <f>IF('Indicator Date hidden'!AN77="x","x",$AM$2-'Indicator Date hidden'!AN77)</f>
        <v>0</v>
      </c>
      <c r="AN76" s="171">
        <f>IF('Indicator Date hidden'!AO77="x","x",$AN$2-'Indicator Date hidden'!AO77)</f>
        <v>0</v>
      </c>
      <c r="AO76" s="171">
        <f>IF('Indicator Date hidden'!AP77="x","x",$AO$2-'Indicator Date hidden'!AP77)</f>
        <v>0</v>
      </c>
      <c r="AP76" s="171">
        <f>IF('Indicator Date hidden'!AQ77="x","x",$AP$2-'Indicator Date hidden'!AQ77)</f>
        <v>0</v>
      </c>
      <c r="AQ76" s="171" t="str">
        <f>IF('Indicator Date hidden'!AR77="x","x",$AQ$2-'Indicator Date hidden'!AR77)</f>
        <v>x</v>
      </c>
      <c r="AR76" s="171">
        <f>IF('Indicator Date hidden'!AS77="x","x",$AR$2-'Indicator Date hidden'!AS77)</f>
        <v>0</v>
      </c>
      <c r="AS76" s="171">
        <f>IF('Indicator Date hidden'!AT77="x","x",$AS$2-'Indicator Date hidden'!AT77)</f>
        <v>0</v>
      </c>
      <c r="AT76" s="171">
        <f>IF('Indicator Date hidden'!AU77="x","x",$AT$2-'Indicator Date hidden'!AU77)</f>
        <v>0</v>
      </c>
      <c r="AU76" s="171" t="str">
        <f>IF('Indicator Date hidden'!AV77="x","x",$AU$2-'Indicator Date hidden'!AV77)</f>
        <v>x</v>
      </c>
      <c r="AV76" s="171">
        <f>IF('Indicator Date hidden'!AW77="x","x",$AV$2-'Indicator Date hidden'!AW77)</f>
        <v>0</v>
      </c>
      <c r="AW76" s="171">
        <f>IF('Indicator Date hidden'!AX77="x","x",$AW$2-'Indicator Date hidden'!AX77)</f>
        <v>0</v>
      </c>
      <c r="AX76" s="171">
        <f>IF('Indicator Date hidden'!AY77="x","x",$AX$2-'Indicator Date hidden'!AY77)</f>
        <v>0</v>
      </c>
      <c r="AY76" s="171">
        <f>IF('Indicator Date hidden'!AZ77="x","x",$AY$2-'Indicator Date hidden'!AZ77)</f>
        <v>0</v>
      </c>
      <c r="AZ76" s="171">
        <f>IF('Indicator Date hidden'!BA77="x","x",$AZ$2-'Indicator Date hidden'!BA77)</f>
        <v>0</v>
      </c>
      <c r="BA76" s="5">
        <f t="shared" si="5"/>
        <v>3</v>
      </c>
      <c r="BB76" s="172">
        <f t="shared" si="6"/>
        <v>6.9767441860465115E-2</v>
      </c>
      <c r="BC76" s="5">
        <f t="shared" si="7"/>
        <v>2</v>
      </c>
      <c r="BD76" s="172">
        <f t="shared" si="8"/>
        <v>0.33378372312575172</v>
      </c>
      <c r="BE76" s="175">
        <f t="shared" si="9"/>
        <v>0</v>
      </c>
    </row>
    <row r="77" spans="1:57" x14ac:dyDescent="0.25">
      <c r="A77" t="s">
        <v>141</v>
      </c>
      <c r="B77" s="171">
        <f>IF('Indicator Date hidden'!C78="x","x",$B$2-'Indicator Date hidden'!C78)</f>
        <v>0</v>
      </c>
      <c r="C77" s="171">
        <f>IF('Indicator Date hidden'!D78="x","x",$C$2-'Indicator Date hidden'!D78)</f>
        <v>0</v>
      </c>
      <c r="D77" s="171">
        <f>IF('Indicator Date hidden'!E78="x","x",$D$2-'Indicator Date hidden'!E78)</f>
        <v>0</v>
      </c>
      <c r="E77" s="171">
        <f>IF('Indicator Date hidden'!F78="x","x",$E$2-'Indicator Date hidden'!F78)</f>
        <v>0</v>
      </c>
      <c r="F77" s="171">
        <f>IF('Indicator Date hidden'!G78="x","x",$F$2-'Indicator Date hidden'!G78)</f>
        <v>0</v>
      </c>
      <c r="G77" s="171">
        <f>IF('Indicator Date hidden'!H78="x","x",$G$2-'Indicator Date hidden'!H78)</f>
        <v>0</v>
      </c>
      <c r="H77" s="171">
        <f>IF('Indicator Date hidden'!I78="x","x",$H$2-'Indicator Date hidden'!I78)</f>
        <v>0</v>
      </c>
      <c r="I77" s="171">
        <f>IF('Indicator Date hidden'!J78="x","x",$I$2-'Indicator Date hidden'!J78)</f>
        <v>0</v>
      </c>
      <c r="J77" s="171">
        <f>IF('Indicator Date hidden'!K78="x","x",$J$2-'Indicator Date hidden'!K78)</f>
        <v>0</v>
      </c>
      <c r="K77" s="171">
        <f>IF('Indicator Date hidden'!L78="x","x",$K$2-'Indicator Date hidden'!L78)</f>
        <v>0</v>
      </c>
      <c r="L77" s="171">
        <f>IF('Indicator Date hidden'!M78="x","x",$L$2-'Indicator Date hidden'!M78)</f>
        <v>0</v>
      </c>
      <c r="M77" s="171">
        <f>IF('Indicator Date hidden'!N78="x","x",$M$2-'Indicator Date hidden'!N78)</f>
        <v>0</v>
      </c>
      <c r="N77" s="171">
        <f>IF('Indicator Date hidden'!O78="x","x",$N$2-'Indicator Date hidden'!O78)</f>
        <v>0</v>
      </c>
      <c r="O77" s="171">
        <f>IF('Indicator Date hidden'!P78="x","x",$O$2-'Indicator Date hidden'!P78)</f>
        <v>0</v>
      </c>
      <c r="P77" s="171">
        <f>IF('Indicator Date hidden'!Q78="x","x",$P$2-'Indicator Date hidden'!Q78)</f>
        <v>0</v>
      </c>
      <c r="Q77" s="171">
        <f>IF('Indicator Date hidden'!R78="x","x",$Q$2-'Indicator Date hidden'!R78)</f>
        <v>9</v>
      </c>
      <c r="R77" s="171">
        <f>IF('Indicator Date hidden'!S78="x","x",$R$2-'Indicator Date hidden'!S78)</f>
        <v>0</v>
      </c>
      <c r="S77" s="171">
        <f>IF('Indicator Date hidden'!T78="x","x",$S$2-'Indicator Date hidden'!T78)</f>
        <v>0</v>
      </c>
      <c r="T77" s="171">
        <f>IF('Indicator Date hidden'!U78="x","x",$T$2-'Indicator Date hidden'!U78)</f>
        <v>0</v>
      </c>
      <c r="U77" s="171">
        <f>IF('Indicator Date hidden'!V78="x","x",$U$2-'Indicator Date hidden'!V78)</f>
        <v>0</v>
      </c>
      <c r="V77" s="171">
        <f>IF('Indicator Date hidden'!W78="x","x",$V$2-'Indicator Date hidden'!W78)</f>
        <v>0</v>
      </c>
      <c r="W77" s="171">
        <f>IF('Indicator Date hidden'!X78="x","x",$W$2-'Indicator Date hidden'!X78)</f>
        <v>9</v>
      </c>
      <c r="X77" s="171">
        <f>IF('Indicator Date hidden'!Y78="x","x",$X$2-'Indicator Date hidden'!Y78)</f>
        <v>3</v>
      </c>
      <c r="Y77" s="171">
        <f>IF('Indicator Date hidden'!Z78="x","x",$Y$2-'Indicator Date hidden'!Z78)</f>
        <v>0</v>
      </c>
      <c r="Z77" s="171">
        <f>IF('Indicator Date hidden'!AA78="x","x",$Z$2-'Indicator Date hidden'!AA78)</f>
        <v>0</v>
      </c>
      <c r="AA77" s="171">
        <f>IF('Indicator Date hidden'!AB78="x","x",$AA$2-'Indicator Date hidden'!AB78)</f>
        <v>2</v>
      </c>
      <c r="AB77" s="171">
        <f>IF('Indicator Date hidden'!AC78="x","x",$AB$2-'Indicator Date hidden'!AC78)</f>
        <v>0</v>
      </c>
      <c r="AC77" s="171">
        <f>IF('Indicator Date hidden'!AD78="x","x",$AC$2-'Indicator Date hidden'!AD78)</f>
        <v>0</v>
      </c>
      <c r="AD77" s="171">
        <f>IF('Indicator Date hidden'!AE78="x","x",$AD$2-'Indicator Date hidden'!AE78)</f>
        <v>0</v>
      </c>
      <c r="AE77" s="171">
        <f>IF('Indicator Date hidden'!AF78="x","x",$AE$2-'Indicator Date hidden'!AF78)</f>
        <v>0</v>
      </c>
      <c r="AF77" s="171">
        <f>IF('Indicator Date hidden'!AG78="x","x",$AF$2-'Indicator Date hidden'!AG78)</f>
        <v>5</v>
      </c>
      <c r="AG77" s="171">
        <f>IF('Indicator Date hidden'!AH78="x","x",$AG$2-'Indicator Date hidden'!AH78)</f>
        <v>0</v>
      </c>
      <c r="AH77" s="171">
        <f>IF('Indicator Date hidden'!AI78="x","x",$AH$2-'Indicator Date hidden'!AI78)</f>
        <v>0</v>
      </c>
      <c r="AI77" s="171">
        <f>IF('Indicator Date hidden'!AJ78="x","x",$AI$2-'Indicator Date hidden'!AJ78)</f>
        <v>0</v>
      </c>
      <c r="AJ77" s="171">
        <f>IF('Indicator Date hidden'!AK78="x","x",$AJ$2-'Indicator Date hidden'!AK78)</f>
        <v>0</v>
      </c>
      <c r="AK77" s="171">
        <f>IF('Indicator Date hidden'!AL78="x","x",$AK$2-'Indicator Date hidden'!AL78)</f>
        <v>1</v>
      </c>
      <c r="AL77" s="171">
        <f>IF('Indicator Date hidden'!AM78="x","x",$AL$2-'Indicator Date hidden'!AM78)</f>
        <v>0</v>
      </c>
      <c r="AM77" s="171">
        <f>IF('Indicator Date hidden'!AN78="x","x",$AM$2-'Indicator Date hidden'!AN78)</f>
        <v>0</v>
      </c>
      <c r="AN77" s="171">
        <f>IF('Indicator Date hidden'!AO78="x","x",$AN$2-'Indicator Date hidden'!AO78)</f>
        <v>0</v>
      </c>
      <c r="AO77" s="171">
        <f>IF('Indicator Date hidden'!AP78="x","x",$AO$2-'Indicator Date hidden'!AP78)</f>
        <v>0</v>
      </c>
      <c r="AP77" s="171">
        <f>IF('Indicator Date hidden'!AQ78="x","x",$AP$2-'Indicator Date hidden'!AQ78)</f>
        <v>0</v>
      </c>
      <c r="AQ77" s="171">
        <f>IF('Indicator Date hidden'!AR78="x","x",$AQ$2-'Indicator Date hidden'!AR78)</f>
        <v>0</v>
      </c>
      <c r="AR77" s="171">
        <f>IF('Indicator Date hidden'!AS78="x","x",$AR$2-'Indicator Date hidden'!AS78)</f>
        <v>0</v>
      </c>
      <c r="AS77" s="171">
        <f>IF('Indicator Date hidden'!AT78="x","x",$AS$2-'Indicator Date hidden'!AT78)</f>
        <v>0</v>
      </c>
      <c r="AT77" s="171">
        <f>IF('Indicator Date hidden'!AU78="x","x",$AT$2-'Indicator Date hidden'!AU78)</f>
        <v>0</v>
      </c>
      <c r="AU77" s="171">
        <f>IF('Indicator Date hidden'!AV78="x","x",$AU$2-'Indicator Date hidden'!AV78)</f>
        <v>0</v>
      </c>
      <c r="AV77" s="171">
        <f>IF('Indicator Date hidden'!AW78="x","x",$AV$2-'Indicator Date hidden'!AW78)</f>
        <v>0</v>
      </c>
      <c r="AW77" s="171">
        <f>IF('Indicator Date hidden'!AX78="x","x",$AW$2-'Indicator Date hidden'!AX78)</f>
        <v>0</v>
      </c>
      <c r="AX77" s="171">
        <f>IF('Indicator Date hidden'!AY78="x","x",$AX$2-'Indicator Date hidden'!AY78)</f>
        <v>0</v>
      </c>
      <c r="AY77" s="171">
        <f>IF('Indicator Date hidden'!AZ78="x","x",$AY$2-'Indicator Date hidden'!AZ78)</f>
        <v>0</v>
      </c>
      <c r="AZ77" s="171">
        <f>IF('Indicator Date hidden'!BA78="x","x",$AZ$2-'Indicator Date hidden'!BA78)</f>
        <v>0</v>
      </c>
      <c r="BA77" s="5">
        <f t="shared" si="5"/>
        <v>29</v>
      </c>
      <c r="BB77" s="172">
        <f t="shared" si="6"/>
        <v>0.56862745098039214</v>
      </c>
      <c r="BC77" s="5">
        <f t="shared" si="7"/>
        <v>6</v>
      </c>
      <c r="BD77" s="172">
        <f t="shared" si="8"/>
        <v>1.9020618529847491</v>
      </c>
      <c r="BE77" s="175">
        <f t="shared" si="9"/>
        <v>0</v>
      </c>
    </row>
    <row r="78" spans="1:57" x14ac:dyDescent="0.25">
      <c r="A78" t="s">
        <v>143</v>
      </c>
      <c r="B78" s="171">
        <f>IF('Indicator Date hidden'!C79="x","x",$B$2-'Indicator Date hidden'!C79)</f>
        <v>0</v>
      </c>
      <c r="C78" s="171">
        <f>IF('Indicator Date hidden'!D79="x","x",$C$2-'Indicator Date hidden'!D79)</f>
        <v>0</v>
      </c>
      <c r="D78" s="171">
        <f>IF('Indicator Date hidden'!E79="x","x",$D$2-'Indicator Date hidden'!E79)</f>
        <v>0</v>
      </c>
      <c r="E78" s="171">
        <f>IF('Indicator Date hidden'!F79="x","x",$E$2-'Indicator Date hidden'!F79)</f>
        <v>0</v>
      </c>
      <c r="F78" s="171">
        <f>IF('Indicator Date hidden'!G79="x","x",$F$2-'Indicator Date hidden'!G79)</f>
        <v>0</v>
      </c>
      <c r="G78" s="171">
        <f>IF('Indicator Date hidden'!H79="x","x",$G$2-'Indicator Date hidden'!H79)</f>
        <v>0</v>
      </c>
      <c r="H78" s="171">
        <f>IF('Indicator Date hidden'!I79="x","x",$H$2-'Indicator Date hidden'!I79)</f>
        <v>0</v>
      </c>
      <c r="I78" s="171">
        <f>IF('Indicator Date hidden'!J79="x","x",$I$2-'Indicator Date hidden'!J79)</f>
        <v>0</v>
      </c>
      <c r="J78" s="171">
        <f>IF('Indicator Date hidden'!K79="x","x",$J$2-'Indicator Date hidden'!K79)</f>
        <v>0</v>
      </c>
      <c r="K78" s="171">
        <f>IF('Indicator Date hidden'!L79="x","x",$K$2-'Indicator Date hidden'!L79)</f>
        <v>0</v>
      </c>
      <c r="L78" s="171">
        <f>IF('Indicator Date hidden'!M79="x","x",$L$2-'Indicator Date hidden'!M79)</f>
        <v>0</v>
      </c>
      <c r="M78" s="171">
        <f>IF('Indicator Date hidden'!N79="x","x",$M$2-'Indicator Date hidden'!N79)</f>
        <v>0</v>
      </c>
      <c r="N78" s="171">
        <f>IF('Indicator Date hidden'!O79="x","x",$N$2-'Indicator Date hidden'!O79)</f>
        <v>0</v>
      </c>
      <c r="O78" s="171">
        <f>IF('Indicator Date hidden'!P79="x","x",$O$2-'Indicator Date hidden'!P79)</f>
        <v>0</v>
      </c>
      <c r="P78" s="171">
        <f>IF('Indicator Date hidden'!Q79="x","x",$P$2-'Indicator Date hidden'!Q79)</f>
        <v>0</v>
      </c>
      <c r="Q78" s="171">
        <f>IF('Indicator Date hidden'!R79="x","x",$Q$2-'Indicator Date hidden'!R79)</f>
        <v>3</v>
      </c>
      <c r="R78" s="171">
        <f>IF('Indicator Date hidden'!S79="x","x",$R$2-'Indicator Date hidden'!S79)</f>
        <v>0</v>
      </c>
      <c r="S78" s="171">
        <f>IF('Indicator Date hidden'!T79="x","x",$S$2-'Indicator Date hidden'!T79)</f>
        <v>0</v>
      </c>
      <c r="T78" s="171">
        <f>IF('Indicator Date hidden'!U79="x","x",$T$2-'Indicator Date hidden'!U79)</f>
        <v>0</v>
      </c>
      <c r="U78" s="171">
        <f>IF('Indicator Date hidden'!V79="x","x",$U$2-'Indicator Date hidden'!V79)</f>
        <v>0</v>
      </c>
      <c r="V78" s="171">
        <f>IF('Indicator Date hidden'!W79="x","x",$V$2-'Indicator Date hidden'!W79)</f>
        <v>0</v>
      </c>
      <c r="W78" s="171">
        <f>IF('Indicator Date hidden'!X79="x","x",$W$2-'Indicator Date hidden'!X79)</f>
        <v>2</v>
      </c>
      <c r="X78" s="171">
        <f>IF('Indicator Date hidden'!Y79="x","x",$X$2-'Indicator Date hidden'!Y79)</f>
        <v>3</v>
      </c>
      <c r="Y78" s="171">
        <f>IF('Indicator Date hidden'!Z79="x","x",$Y$2-'Indicator Date hidden'!Z79)</f>
        <v>0</v>
      </c>
      <c r="Z78" s="171">
        <f>IF('Indicator Date hidden'!AA79="x","x",$Z$2-'Indicator Date hidden'!AA79)</f>
        <v>0</v>
      </c>
      <c r="AA78" s="171">
        <f>IF('Indicator Date hidden'!AB79="x","x",$AA$2-'Indicator Date hidden'!AB79)</f>
        <v>0</v>
      </c>
      <c r="AB78" s="171">
        <f>IF('Indicator Date hidden'!AC79="x","x",$AB$2-'Indicator Date hidden'!AC79)</f>
        <v>0</v>
      </c>
      <c r="AC78" s="171">
        <f>IF('Indicator Date hidden'!AD79="x","x",$AC$2-'Indicator Date hidden'!AD79)</f>
        <v>0</v>
      </c>
      <c r="AD78" s="171">
        <f>IF('Indicator Date hidden'!AE79="x","x",$AD$2-'Indicator Date hidden'!AE79)</f>
        <v>0</v>
      </c>
      <c r="AE78" s="171">
        <f>IF('Indicator Date hidden'!AF79="x","x",$AE$2-'Indicator Date hidden'!AF79)</f>
        <v>0</v>
      </c>
      <c r="AF78" s="171">
        <f>IF('Indicator Date hidden'!AG79="x","x",$AF$2-'Indicator Date hidden'!AG79)</f>
        <v>4</v>
      </c>
      <c r="AG78" s="171">
        <f>IF('Indicator Date hidden'!AH79="x","x",$AG$2-'Indicator Date hidden'!AH79)</f>
        <v>0</v>
      </c>
      <c r="AH78" s="171">
        <f>IF('Indicator Date hidden'!AI79="x","x",$AH$2-'Indicator Date hidden'!AI79)</f>
        <v>0</v>
      </c>
      <c r="AI78" s="171">
        <f>IF('Indicator Date hidden'!AJ79="x","x",$AI$2-'Indicator Date hidden'!AJ79)</f>
        <v>0</v>
      </c>
      <c r="AJ78" s="171">
        <f>IF('Indicator Date hidden'!AK79="x","x",$AJ$2-'Indicator Date hidden'!AK79)</f>
        <v>0</v>
      </c>
      <c r="AK78" s="171">
        <f>IF('Indicator Date hidden'!AL79="x","x",$AK$2-'Indicator Date hidden'!AL79)</f>
        <v>1</v>
      </c>
      <c r="AL78" s="171">
        <f>IF('Indicator Date hidden'!AM79="x","x",$AL$2-'Indicator Date hidden'!AM79)</f>
        <v>0</v>
      </c>
      <c r="AM78" s="171">
        <f>IF('Indicator Date hidden'!AN79="x","x",$AM$2-'Indicator Date hidden'!AN79)</f>
        <v>0</v>
      </c>
      <c r="AN78" s="171">
        <f>IF('Indicator Date hidden'!AO79="x","x",$AN$2-'Indicator Date hidden'!AO79)</f>
        <v>0</v>
      </c>
      <c r="AO78" s="171">
        <f>IF('Indicator Date hidden'!AP79="x","x",$AO$2-'Indicator Date hidden'!AP79)</f>
        <v>0</v>
      </c>
      <c r="AP78" s="171">
        <f>IF('Indicator Date hidden'!AQ79="x","x",$AP$2-'Indicator Date hidden'!AQ79)</f>
        <v>0</v>
      </c>
      <c r="AQ78" s="171">
        <f>IF('Indicator Date hidden'!AR79="x","x",$AQ$2-'Indicator Date hidden'!AR79)</f>
        <v>0</v>
      </c>
      <c r="AR78" s="171">
        <f>IF('Indicator Date hidden'!AS79="x","x",$AR$2-'Indicator Date hidden'!AS79)</f>
        <v>0</v>
      </c>
      <c r="AS78" s="171">
        <f>IF('Indicator Date hidden'!AT79="x","x",$AS$2-'Indicator Date hidden'!AT79)</f>
        <v>0</v>
      </c>
      <c r="AT78" s="171">
        <f>IF('Indicator Date hidden'!AU79="x","x",$AT$2-'Indicator Date hidden'!AU79)</f>
        <v>0</v>
      </c>
      <c r="AU78" s="171">
        <f>IF('Indicator Date hidden'!AV79="x","x",$AU$2-'Indicator Date hidden'!AV79)</f>
        <v>0</v>
      </c>
      <c r="AV78" s="171">
        <f>IF('Indicator Date hidden'!AW79="x","x",$AV$2-'Indicator Date hidden'!AW79)</f>
        <v>0</v>
      </c>
      <c r="AW78" s="171">
        <f>IF('Indicator Date hidden'!AX79="x","x",$AW$2-'Indicator Date hidden'!AX79)</f>
        <v>0</v>
      </c>
      <c r="AX78" s="171">
        <f>IF('Indicator Date hidden'!AY79="x","x",$AX$2-'Indicator Date hidden'!AY79)</f>
        <v>0</v>
      </c>
      <c r="AY78" s="171">
        <f>IF('Indicator Date hidden'!AZ79="x","x",$AY$2-'Indicator Date hidden'!AZ79)</f>
        <v>0</v>
      </c>
      <c r="AZ78" s="171">
        <f>IF('Indicator Date hidden'!BA79="x","x",$AZ$2-'Indicator Date hidden'!BA79)</f>
        <v>0</v>
      </c>
      <c r="BA78" s="5">
        <f t="shared" si="5"/>
        <v>13</v>
      </c>
      <c r="BB78" s="172">
        <f t="shared" si="6"/>
        <v>0.25490196078431371</v>
      </c>
      <c r="BC78" s="5">
        <f t="shared" si="7"/>
        <v>5</v>
      </c>
      <c r="BD78" s="172">
        <f t="shared" si="8"/>
        <v>0.83649917677260943</v>
      </c>
      <c r="BE78" s="175">
        <f t="shared" si="9"/>
        <v>0</v>
      </c>
    </row>
    <row r="79" spans="1:57" x14ac:dyDescent="0.25">
      <c r="A79" t="s">
        <v>145</v>
      </c>
      <c r="B79" s="171">
        <f>IF('Indicator Date hidden'!C80="x","x",$B$2-'Indicator Date hidden'!C80)</f>
        <v>0</v>
      </c>
      <c r="C79" s="171">
        <f>IF('Indicator Date hidden'!D80="x","x",$C$2-'Indicator Date hidden'!D80)</f>
        <v>0</v>
      </c>
      <c r="D79" s="171">
        <f>IF('Indicator Date hidden'!E80="x","x",$D$2-'Indicator Date hidden'!E80)</f>
        <v>0</v>
      </c>
      <c r="E79" s="171">
        <f>IF('Indicator Date hidden'!F80="x","x",$E$2-'Indicator Date hidden'!F80)</f>
        <v>0</v>
      </c>
      <c r="F79" s="171">
        <f>IF('Indicator Date hidden'!G80="x","x",$F$2-'Indicator Date hidden'!G80)</f>
        <v>0</v>
      </c>
      <c r="G79" s="171">
        <f>IF('Indicator Date hidden'!H80="x","x",$G$2-'Indicator Date hidden'!H80)</f>
        <v>0</v>
      </c>
      <c r="H79" s="171">
        <f>IF('Indicator Date hidden'!I80="x","x",$H$2-'Indicator Date hidden'!I80)</f>
        <v>0</v>
      </c>
      <c r="I79" s="171">
        <f>IF('Indicator Date hidden'!J80="x","x",$I$2-'Indicator Date hidden'!J80)</f>
        <v>0</v>
      </c>
      <c r="J79" s="171">
        <f>IF('Indicator Date hidden'!K80="x","x",$J$2-'Indicator Date hidden'!K80)</f>
        <v>0</v>
      </c>
      <c r="K79" s="171">
        <f>IF('Indicator Date hidden'!L80="x","x",$K$2-'Indicator Date hidden'!L80)</f>
        <v>0</v>
      </c>
      <c r="L79" s="171">
        <f>IF('Indicator Date hidden'!M80="x","x",$L$2-'Indicator Date hidden'!M80)</f>
        <v>0</v>
      </c>
      <c r="M79" s="171">
        <f>IF('Indicator Date hidden'!N80="x","x",$M$2-'Indicator Date hidden'!N80)</f>
        <v>0</v>
      </c>
      <c r="N79" s="171">
        <f>IF('Indicator Date hidden'!O80="x","x",$N$2-'Indicator Date hidden'!O80)</f>
        <v>0</v>
      </c>
      <c r="O79" s="171">
        <f>IF('Indicator Date hidden'!P80="x","x",$O$2-'Indicator Date hidden'!P80)</f>
        <v>0</v>
      </c>
      <c r="P79" s="171">
        <f>IF('Indicator Date hidden'!Q80="x","x",$P$2-'Indicator Date hidden'!Q80)</f>
        <v>0</v>
      </c>
      <c r="Q79" s="171" t="str">
        <f>IF('Indicator Date hidden'!R80="x","x",$Q$2-'Indicator Date hidden'!R80)</f>
        <v>x</v>
      </c>
      <c r="R79" s="171">
        <f>IF('Indicator Date hidden'!S80="x","x",$R$2-'Indicator Date hidden'!S80)</f>
        <v>0</v>
      </c>
      <c r="S79" s="171">
        <f>IF('Indicator Date hidden'!T80="x","x",$S$2-'Indicator Date hidden'!T80)</f>
        <v>0</v>
      </c>
      <c r="T79" s="171">
        <f>IF('Indicator Date hidden'!U80="x","x",$T$2-'Indicator Date hidden'!U80)</f>
        <v>0</v>
      </c>
      <c r="U79" s="171" t="str">
        <f>IF('Indicator Date hidden'!V80="x","x",$U$2-'Indicator Date hidden'!V80)</f>
        <v>x</v>
      </c>
      <c r="V79" s="171">
        <f>IF('Indicator Date hidden'!W80="x","x",$V$2-'Indicator Date hidden'!W80)</f>
        <v>0</v>
      </c>
      <c r="W79" s="171" t="str">
        <f>IF('Indicator Date hidden'!X80="x","x",$W$2-'Indicator Date hidden'!X80)</f>
        <v>x</v>
      </c>
      <c r="X79" s="171">
        <f>IF('Indicator Date hidden'!Y80="x","x",$X$2-'Indicator Date hidden'!Y80)</f>
        <v>5</v>
      </c>
      <c r="Y79" s="171">
        <f>IF('Indicator Date hidden'!Z80="x","x",$Y$2-'Indicator Date hidden'!Z80)</f>
        <v>0</v>
      </c>
      <c r="Z79" s="171">
        <f>IF('Indicator Date hidden'!AA80="x","x",$Z$2-'Indicator Date hidden'!AA80)</f>
        <v>0</v>
      </c>
      <c r="AA79" s="171">
        <f>IF('Indicator Date hidden'!AB80="x","x",$AA$2-'Indicator Date hidden'!AB80)</f>
        <v>0</v>
      </c>
      <c r="AB79" s="171">
        <f>IF('Indicator Date hidden'!AC80="x","x",$AB$2-'Indicator Date hidden'!AC80)</f>
        <v>0</v>
      </c>
      <c r="AC79" s="171">
        <f>IF('Indicator Date hidden'!AD80="x","x",$AC$2-'Indicator Date hidden'!AD80)</f>
        <v>0</v>
      </c>
      <c r="AD79" s="171">
        <f>IF('Indicator Date hidden'!AE80="x","x",$AD$2-'Indicator Date hidden'!AE80)</f>
        <v>0</v>
      </c>
      <c r="AE79" s="171">
        <f>IF('Indicator Date hidden'!AF80="x","x",$AE$2-'Indicator Date hidden'!AF80)</f>
        <v>0</v>
      </c>
      <c r="AF79" s="171">
        <f>IF('Indicator Date hidden'!AG80="x","x",$AF$2-'Indicator Date hidden'!AG80)</f>
        <v>1</v>
      </c>
      <c r="AG79" s="171">
        <f>IF('Indicator Date hidden'!AH80="x","x",$AG$2-'Indicator Date hidden'!AH80)</f>
        <v>0</v>
      </c>
      <c r="AH79" s="171">
        <f>IF('Indicator Date hidden'!AI80="x","x",$AH$2-'Indicator Date hidden'!AI80)</f>
        <v>0</v>
      </c>
      <c r="AI79" s="171">
        <f>IF('Indicator Date hidden'!AJ80="x","x",$AI$2-'Indicator Date hidden'!AJ80)</f>
        <v>0</v>
      </c>
      <c r="AJ79" s="171" t="str">
        <f>IF('Indicator Date hidden'!AK80="x","x",$AJ$2-'Indicator Date hidden'!AK80)</f>
        <v>x</v>
      </c>
      <c r="AK79" s="171">
        <f>IF('Indicator Date hidden'!AL80="x","x",$AK$2-'Indicator Date hidden'!AL80)</f>
        <v>1</v>
      </c>
      <c r="AL79" s="171">
        <f>IF('Indicator Date hidden'!AM80="x","x",$AL$2-'Indicator Date hidden'!AM80)</f>
        <v>0</v>
      </c>
      <c r="AM79" s="171">
        <f>IF('Indicator Date hidden'!AN80="x","x",$AM$2-'Indicator Date hidden'!AN80)</f>
        <v>0</v>
      </c>
      <c r="AN79" s="171">
        <f>IF('Indicator Date hidden'!AO80="x","x",$AN$2-'Indicator Date hidden'!AO80)</f>
        <v>0</v>
      </c>
      <c r="AO79" s="171">
        <f>IF('Indicator Date hidden'!AP80="x","x",$AO$2-'Indicator Date hidden'!AP80)</f>
        <v>0</v>
      </c>
      <c r="AP79" s="171">
        <f>IF('Indicator Date hidden'!AQ80="x","x",$AP$2-'Indicator Date hidden'!AQ80)</f>
        <v>0</v>
      </c>
      <c r="AQ79" s="171">
        <f>IF('Indicator Date hidden'!AR80="x","x",$AQ$2-'Indicator Date hidden'!AR80)</f>
        <v>4</v>
      </c>
      <c r="AR79" s="171">
        <f>IF('Indicator Date hidden'!AS80="x","x",$AR$2-'Indicator Date hidden'!AS80)</f>
        <v>0</v>
      </c>
      <c r="AS79" s="171">
        <f>IF('Indicator Date hidden'!AT80="x","x",$AS$2-'Indicator Date hidden'!AT80)</f>
        <v>0</v>
      </c>
      <c r="AT79" s="171">
        <f>IF('Indicator Date hidden'!AU80="x","x",$AT$2-'Indicator Date hidden'!AU80)</f>
        <v>0</v>
      </c>
      <c r="AU79" s="171">
        <f>IF('Indicator Date hidden'!AV80="x","x",$AU$2-'Indicator Date hidden'!AV80)</f>
        <v>0</v>
      </c>
      <c r="AV79" s="171">
        <f>IF('Indicator Date hidden'!AW80="x","x",$AV$2-'Indicator Date hidden'!AW80)</f>
        <v>0</v>
      </c>
      <c r="AW79" s="171">
        <f>IF('Indicator Date hidden'!AX80="x","x",$AW$2-'Indicator Date hidden'!AX80)</f>
        <v>0</v>
      </c>
      <c r="AX79" s="171">
        <f>IF('Indicator Date hidden'!AY80="x","x",$AX$2-'Indicator Date hidden'!AY80)</f>
        <v>0</v>
      </c>
      <c r="AY79" s="171">
        <f>IF('Indicator Date hidden'!AZ80="x","x",$AY$2-'Indicator Date hidden'!AZ80)</f>
        <v>0</v>
      </c>
      <c r="AZ79" s="171">
        <f>IF('Indicator Date hidden'!BA80="x","x",$AZ$2-'Indicator Date hidden'!BA80)</f>
        <v>0</v>
      </c>
      <c r="BA79" s="5">
        <f t="shared" si="5"/>
        <v>11</v>
      </c>
      <c r="BB79" s="172">
        <f t="shared" si="6"/>
        <v>0.23404255319148937</v>
      </c>
      <c r="BC79" s="5">
        <f t="shared" si="7"/>
        <v>4</v>
      </c>
      <c r="BD79" s="172">
        <f t="shared" si="8"/>
        <v>0.92742530713631355</v>
      </c>
      <c r="BE79" s="175">
        <f t="shared" si="9"/>
        <v>0</v>
      </c>
    </row>
    <row r="80" spans="1:57" x14ac:dyDescent="0.25">
      <c r="A80" t="s">
        <v>146</v>
      </c>
      <c r="B80" s="171">
        <f>IF('Indicator Date hidden'!C81="x","x",$B$2-'Indicator Date hidden'!C81)</f>
        <v>0</v>
      </c>
      <c r="C80" s="171">
        <f>IF('Indicator Date hidden'!D81="x","x",$C$2-'Indicator Date hidden'!D81)</f>
        <v>0</v>
      </c>
      <c r="D80" s="171">
        <f>IF('Indicator Date hidden'!E81="x","x",$D$2-'Indicator Date hidden'!E81)</f>
        <v>0</v>
      </c>
      <c r="E80" s="171">
        <f>IF('Indicator Date hidden'!F81="x","x",$E$2-'Indicator Date hidden'!F81)</f>
        <v>0</v>
      </c>
      <c r="F80" s="171">
        <f>IF('Indicator Date hidden'!G81="x","x",$F$2-'Indicator Date hidden'!G81)</f>
        <v>0</v>
      </c>
      <c r="G80" s="171">
        <f>IF('Indicator Date hidden'!H81="x","x",$G$2-'Indicator Date hidden'!H81)</f>
        <v>0</v>
      </c>
      <c r="H80" s="171">
        <f>IF('Indicator Date hidden'!I81="x","x",$H$2-'Indicator Date hidden'!I81)</f>
        <v>0</v>
      </c>
      <c r="I80" s="171">
        <f>IF('Indicator Date hidden'!J81="x","x",$I$2-'Indicator Date hidden'!J81)</f>
        <v>0</v>
      </c>
      <c r="J80" s="171">
        <f>IF('Indicator Date hidden'!K81="x","x",$J$2-'Indicator Date hidden'!K81)</f>
        <v>0</v>
      </c>
      <c r="K80" s="171">
        <f>IF('Indicator Date hidden'!L81="x","x",$K$2-'Indicator Date hidden'!L81)</f>
        <v>0</v>
      </c>
      <c r="L80" s="171">
        <f>IF('Indicator Date hidden'!M81="x","x",$L$2-'Indicator Date hidden'!M81)</f>
        <v>0</v>
      </c>
      <c r="M80" s="171">
        <f>IF('Indicator Date hidden'!N81="x","x",$M$2-'Indicator Date hidden'!N81)</f>
        <v>0</v>
      </c>
      <c r="N80" s="171">
        <f>IF('Indicator Date hidden'!O81="x","x",$N$2-'Indicator Date hidden'!O81)</f>
        <v>0</v>
      </c>
      <c r="O80" s="171">
        <f>IF('Indicator Date hidden'!P81="x","x",$O$2-'Indicator Date hidden'!P81)</f>
        <v>0</v>
      </c>
      <c r="P80" s="171">
        <f>IF('Indicator Date hidden'!Q81="x","x",$P$2-'Indicator Date hidden'!Q81)</f>
        <v>0</v>
      </c>
      <c r="Q80" s="171">
        <f>IF('Indicator Date hidden'!R81="x","x",$Q$2-'Indicator Date hidden'!R81)</f>
        <v>4</v>
      </c>
      <c r="R80" s="171">
        <f>IF('Indicator Date hidden'!S81="x","x",$R$2-'Indicator Date hidden'!S81)</f>
        <v>0</v>
      </c>
      <c r="S80" s="171">
        <f>IF('Indicator Date hidden'!T81="x","x",$S$2-'Indicator Date hidden'!T81)</f>
        <v>0</v>
      </c>
      <c r="T80" s="171">
        <f>IF('Indicator Date hidden'!U81="x","x",$T$2-'Indicator Date hidden'!U81)</f>
        <v>0</v>
      </c>
      <c r="U80" s="171">
        <f>IF('Indicator Date hidden'!V81="x","x",$U$2-'Indicator Date hidden'!V81)</f>
        <v>0</v>
      </c>
      <c r="V80" s="171">
        <f>IF('Indicator Date hidden'!W81="x","x",$V$2-'Indicator Date hidden'!W81)</f>
        <v>0</v>
      </c>
      <c r="W80" s="171">
        <f>IF('Indicator Date hidden'!X81="x","x",$W$2-'Indicator Date hidden'!X81)</f>
        <v>4</v>
      </c>
      <c r="X80" s="171">
        <f>IF('Indicator Date hidden'!Y81="x","x",$X$2-'Indicator Date hidden'!Y81)</f>
        <v>5</v>
      </c>
      <c r="Y80" s="171">
        <f>IF('Indicator Date hidden'!Z81="x","x",$Y$2-'Indicator Date hidden'!Z81)</f>
        <v>0</v>
      </c>
      <c r="Z80" s="171">
        <f>IF('Indicator Date hidden'!AA81="x","x",$Z$2-'Indicator Date hidden'!AA81)</f>
        <v>0</v>
      </c>
      <c r="AA80" s="171" t="str">
        <f>IF('Indicator Date hidden'!AB81="x","x",$AA$2-'Indicator Date hidden'!AB81)</f>
        <v>x</v>
      </c>
      <c r="AB80" s="171">
        <f>IF('Indicator Date hidden'!AC81="x","x",$AB$2-'Indicator Date hidden'!AC81)</f>
        <v>0</v>
      </c>
      <c r="AC80" s="171">
        <f>IF('Indicator Date hidden'!AD81="x","x",$AC$2-'Indicator Date hidden'!AD81)</f>
        <v>0</v>
      </c>
      <c r="AD80" s="171" t="str">
        <f>IF('Indicator Date hidden'!AE81="x","x",$AD$2-'Indicator Date hidden'!AE81)</f>
        <v>x</v>
      </c>
      <c r="AE80" s="171">
        <f>IF('Indicator Date hidden'!AF81="x","x",$AE$2-'Indicator Date hidden'!AF81)</f>
        <v>0</v>
      </c>
      <c r="AF80" s="171">
        <f>IF('Indicator Date hidden'!AG81="x","x",$AF$2-'Indicator Date hidden'!AG81)</f>
        <v>2</v>
      </c>
      <c r="AG80" s="171">
        <f>IF('Indicator Date hidden'!AH81="x","x",$AG$2-'Indicator Date hidden'!AH81)</f>
        <v>0</v>
      </c>
      <c r="AH80" s="171">
        <f>IF('Indicator Date hidden'!AI81="x","x",$AH$2-'Indicator Date hidden'!AI81)</f>
        <v>0</v>
      </c>
      <c r="AI80" s="171">
        <f>IF('Indicator Date hidden'!AJ81="x","x",$AI$2-'Indicator Date hidden'!AJ81)</f>
        <v>0</v>
      </c>
      <c r="AJ80" s="171">
        <f>IF('Indicator Date hidden'!AK81="x","x",$AJ$2-'Indicator Date hidden'!AK81)</f>
        <v>0</v>
      </c>
      <c r="AK80" s="171">
        <f>IF('Indicator Date hidden'!AL81="x","x",$AK$2-'Indicator Date hidden'!AL81)</f>
        <v>0</v>
      </c>
      <c r="AL80" s="171">
        <f>IF('Indicator Date hidden'!AM81="x","x",$AL$2-'Indicator Date hidden'!AM81)</f>
        <v>0</v>
      </c>
      <c r="AM80" s="171">
        <f>IF('Indicator Date hidden'!AN81="x","x",$AM$2-'Indicator Date hidden'!AN81)</f>
        <v>0</v>
      </c>
      <c r="AN80" s="171">
        <f>IF('Indicator Date hidden'!AO81="x","x",$AN$2-'Indicator Date hidden'!AO81)</f>
        <v>0</v>
      </c>
      <c r="AO80" s="171">
        <f>IF('Indicator Date hidden'!AP81="x","x",$AO$2-'Indicator Date hidden'!AP81)</f>
        <v>0</v>
      </c>
      <c r="AP80" s="171">
        <f>IF('Indicator Date hidden'!AQ81="x","x",$AP$2-'Indicator Date hidden'!AQ81)</f>
        <v>0</v>
      </c>
      <c r="AQ80" s="171">
        <f>IF('Indicator Date hidden'!AR81="x","x",$AQ$2-'Indicator Date hidden'!AR81)</f>
        <v>0</v>
      </c>
      <c r="AR80" s="171">
        <f>IF('Indicator Date hidden'!AS81="x","x",$AR$2-'Indicator Date hidden'!AS81)</f>
        <v>0</v>
      </c>
      <c r="AS80" s="171">
        <f>IF('Indicator Date hidden'!AT81="x","x",$AS$2-'Indicator Date hidden'!AT81)</f>
        <v>0</v>
      </c>
      <c r="AT80" s="171">
        <f>IF('Indicator Date hidden'!AU81="x","x",$AT$2-'Indicator Date hidden'!AU81)</f>
        <v>0</v>
      </c>
      <c r="AU80" s="171">
        <f>IF('Indicator Date hidden'!AV81="x","x",$AU$2-'Indicator Date hidden'!AV81)</f>
        <v>0</v>
      </c>
      <c r="AV80" s="171">
        <f>IF('Indicator Date hidden'!AW81="x","x",$AV$2-'Indicator Date hidden'!AW81)</f>
        <v>0</v>
      </c>
      <c r="AW80" s="171">
        <f>IF('Indicator Date hidden'!AX81="x","x",$AW$2-'Indicator Date hidden'!AX81)</f>
        <v>0</v>
      </c>
      <c r="AX80" s="171">
        <f>IF('Indicator Date hidden'!AY81="x","x",$AX$2-'Indicator Date hidden'!AY81)</f>
        <v>0</v>
      </c>
      <c r="AY80" s="171">
        <f>IF('Indicator Date hidden'!AZ81="x","x",$AY$2-'Indicator Date hidden'!AZ81)</f>
        <v>0</v>
      </c>
      <c r="AZ80" s="171">
        <f>IF('Indicator Date hidden'!BA81="x","x",$AZ$2-'Indicator Date hidden'!BA81)</f>
        <v>0</v>
      </c>
      <c r="BA80" s="5">
        <f t="shared" si="5"/>
        <v>15</v>
      </c>
      <c r="BB80" s="172">
        <f t="shared" si="6"/>
        <v>0.30612244897959184</v>
      </c>
      <c r="BC80" s="5">
        <f t="shared" si="7"/>
        <v>4</v>
      </c>
      <c r="BD80" s="172">
        <f t="shared" si="8"/>
        <v>1.072933830864891</v>
      </c>
      <c r="BE80" s="175">
        <f t="shared" si="9"/>
        <v>0</v>
      </c>
    </row>
    <row r="81" spans="1:57" x14ac:dyDescent="0.25">
      <c r="A81" t="s">
        <v>148</v>
      </c>
      <c r="B81" s="171">
        <f>IF('Indicator Date hidden'!C82="x","x",$B$2-'Indicator Date hidden'!C82)</f>
        <v>0</v>
      </c>
      <c r="C81" s="171">
        <f>IF('Indicator Date hidden'!D82="x","x",$C$2-'Indicator Date hidden'!D82)</f>
        <v>0</v>
      </c>
      <c r="D81" s="171">
        <f>IF('Indicator Date hidden'!E82="x","x",$D$2-'Indicator Date hidden'!E82)</f>
        <v>0</v>
      </c>
      <c r="E81" s="171">
        <f>IF('Indicator Date hidden'!F82="x","x",$E$2-'Indicator Date hidden'!F82)</f>
        <v>0</v>
      </c>
      <c r="F81" s="171">
        <f>IF('Indicator Date hidden'!G82="x","x",$F$2-'Indicator Date hidden'!G82)</f>
        <v>0</v>
      </c>
      <c r="G81" s="171">
        <f>IF('Indicator Date hidden'!H82="x","x",$G$2-'Indicator Date hidden'!H82)</f>
        <v>0</v>
      </c>
      <c r="H81" s="171">
        <f>IF('Indicator Date hidden'!I82="x","x",$H$2-'Indicator Date hidden'!I82)</f>
        <v>0</v>
      </c>
      <c r="I81" s="171">
        <f>IF('Indicator Date hidden'!J82="x","x",$I$2-'Indicator Date hidden'!J82)</f>
        <v>0</v>
      </c>
      <c r="J81" s="171">
        <f>IF('Indicator Date hidden'!K82="x","x",$J$2-'Indicator Date hidden'!K82)</f>
        <v>0</v>
      </c>
      <c r="K81" s="171">
        <f>IF('Indicator Date hidden'!L82="x","x",$K$2-'Indicator Date hidden'!L82)</f>
        <v>0</v>
      </c>
      <c r="L81" s="171">
        <f>IF('Indicator Date hidden'!M82="x","x",$L$2-'Indicator Date hidden'!M82)</f>
        <v>0</v>
      </c>
      <c r="M81" s="171">
        <f>IF('Indicator Date hidden'!N82="x","x",$M$2-'Indicator Date hidden'!N82)</f>
        <v>0</v>
      </c>
      <c r="N81" s="171">
        <f>IF('Indicator Date hidden'!O82="x","x",$N$2-'Indicator Date hidden'!O82)</f>
        <v>0</v>
      </c>
      <c r="O81" s="171">
        <f>IF('Indicator Date hidden'!P82="x","x",$O$2-'Indicator Date hidden'!P82)</f>
        <v>0</v>
      </c>
      <c r="P81" s="171">
        <f>IF('Indicator Date hidden'!Q82="x","x",$P$2-'Indicator Date hidden'!Q82)</f>
        <v>0</v>
      </c>
      <c r="Q81" s="171" t="str">
        <f>IF('Indicator Date hidden'!R82="x","x",$Q$2-'Indicator Date hidden'!R82)</f>
        <v>x</v>
      </c>
      <c r="R81" s="171">
        <f>IF('Indicator Date hidden'!S82="x","x",$R$2-'Indicator Date hidden'!S82)</f>
        <v>0</v>
      </c>
      <c r="S81" s="171">
        <f>IF('Indicator Date hidden'!T82="x","x",$S$2-'Indicator Date hidden'!T82)</f>
        <v>0</v>
      </c>
      <c r="T81" s="171">
        <f>IF('Indicator Date hidden'!U82="x","x",$T$2-'Indicator Date hidden'!U82)</f>
        <v>0</v>
      </c>
      <c r="U81" s="171" t="str">
        <f>IF('Indicator Date hidden'!V82="x","x",$U$2-'Indicator Date hidden'!V82)</f>
        <v>x</v>
      </c>
      <c r="V81" s="171">
        <f>IF('Indicator Date hidden'!W82="x","x",$V$2-'Indicator Date hidden'!W82)</f>
        <v>0</v>
      </c>
      <c r="W81" s="171" t="str">
        <f>IF('Indicator Date hidden'!X82="x","x",$W$2-'Indicator Date hidden'!X82)</f>
        <v>x</v>
      </c>
      <c r="X81" s="171">
        <f>IF('Indicator Date hidden'!Y82="x","x",$X$2-'Indicator Date hidden'!Y82)</f>
        <v>0</v>
      </c>
      <c r="Y81" s="171">
        <f>IF('Indicator Date hidden'!Z82="x","x",$Y$2-'Indicator Date hidden'!Z82)</f>
        <v>0</v>
      </c>
      <c r="Z81" s="171">
        <f>IF('Indicator Date hidden'!AA82="x","x",$Z$2-'Indicator Date hidden'!AA82)</f>
        <v>0</v>
      </c>
      <c r="AA81" s="171">
        <f>IF('Indicator Date hidden'!AB82="x","x",$AA$2-'Indicator Date hidden'!AB82)</f>
        <v>1</v>
      </c>
      <c r="AB81" s="171">
        <f>IF('Indicator Date hidden'!AC82="x","x",$AB$2-'Indicator Date hidden'!AC82)</f>
        <v>0</v>
      </c>
      <c r="AC81" s="171">
        <f>IF('Indicator Date hidden'!AD82="x","x",$AC$2-'Indicator Date hidden'!AD82)</f>
        <v>0</v>
      </c>
      <c r="AD81" s="171" t="str">
        <f>IF('Indicator Date hidden'!AE82="x","x",$AD$2-'Indicator Date hidden'!AE82)</f>
        <v>x</v>
      </c>
      <c r="AE81" s="171">
        <f>IF('Indicator Date hidden'!AF82="x","x",$AE$2-'Indicator Date hidden'!AF82)</f>
        <v>0</v>
      </c>
      <c r="AF81" s="171">
        <f>IF('Indicator Date hidden'!AG82="x","x",$AF$2-'Indicator Date hidden'!AG82)</f>
        <v>2</v>
      </c>
      <c r="AG81" s="171">
        <f>IF('Indicator Date hidden'!AH82="x","x",$AG$2-'Indicator Date hidden'!AH82)</f>
        <v>0</v>
      </c>
      <c r="AH81" s="171">
        <f>IF('Indicator Date hidden'!AI82="x","x",$AH$2-'Indicator Date hidden'!AI82)</f>
        <v>0</v>
      </c>
      <c r="AI81" s="171">
        <f>IF('Indicator Date hidden'!AJ82="x","x",$AI$2-'Indicator Date hidden'!AJ82)</f>
        <v>0</v>
      </c>
      <c r="AJ81" s="171" t="str">
        <f>IF('Indicator Date hidden'!AK82="x","x",$AJ$2-'Indicator Date hidden'!AK82)</f>
        <v>x</v>
      </c>
      <c r="AK81" s="171">
        <f>IF('Indicator Date hidden'!AL82="x","x",$AK$2-'Indicator Date hidden'!AL82)</f>
        <v>1</v>
      </c>
      <c r="AL81" s="171">
        <f>IF('Indicator Date hidden'!AM82="x","x",$AL$2-'Indicator Date hidden'!AM82)</f>
        <v>0</v>
      </c>
      <c r="AM81" s="171">
        <f>IF('Indicator Date hidden'!AN82="x","x",$AM$2-'Indicator Date hidden'!AN82)</f>
        <v>0</v>
      </c>
      <c r="AN81" s="171">
        <f>IF('Indicator Date hidden'!AO82="x","x",$AN$2-'Indicator Date hidden'!AO82)</f>
        <v>0</v>
      </c>
      <c r="AO81" s="171">
        <f>IF('Indicator Date hidden'!AP82="x","x",$AO$2-'Indicator Date hidden'!AP82)</f>
        <v>0</v>
      </c>
      <c r="AP81" s="171">
        <f>IF('Indicator Date hidden'!AQ82="x","x",$AP$2-'Indicator Date hidden'!AQ82)</f>
        <v>0</v>
      </c>
      <c r="AQ81" s="171" t="str">
        <f>IF('Indicator Date hidden'!AR82="x","x",$AQ$2-'Indicator Date hidden'!AR82)</f>
        <v>x</v>
      </c>
      <c r="AR81" s="171">
        <f>IF('Indicator Date hidden'!AS82="x","x",$AR$2-'Indicator Date hidden'!AS82)</f>
        <v>0</v>
      </c>
      <c r="AS81" s="171">
        <f>IF('Indicator Date hidden'!AT82="x","x",$AS$2-'Indicator Date hidden'!AT82)</f>
        <v>0</v>
      </c>
      <c r="AT81" s="171">
        <f>IF('Indicator Date hidden'!AU82="x","x",$AT$2-'Indicator Date hidden'!AU82)</f>
        <v>0</v>
      </c>
      <c r="AU81" s="171" t="str">
        <f>IF('Indicator Date hidden'!AV82="x","x",$AU$2-'Indicator Date hidden'!AV82)</f>
        <v>x</v>
      </c>
      <c r="AV81" s="171">
        <f>IF('Indicator Date hidden'!AW82="x","x",$AV$2-'Indicator Date hidden'!AW82)</f>
        <v>0</v>
      </c>
      <c r="AW81" s="171">
        <f>IF('Indicator Date hidden'!AX82="x","x",$AW$2-'Indicator Date hidden'!AX82)</f>
        <v>0</v>
      </c>
      <c r="AX81" s="171">
        <f>IF('Indicator Date hidden'!AY82="x","x",$AX$2-'Indicator Date hidden'!AY82)</f>
        <v>0</v>
      </c>
      <c r="AY81" s="171">
        <f>IF('Indicator Date hidden'!AZ82="x","x",$AY$2-'Indicator Date hidden'!AZ82)</f>
        <v>0</v>
      </c>
      <c r="AZ81" s="171">
        <f>IF('Indicator Date hidden'!BA82="x","x",$AZ$2-'Indicator Date hidden'!BA82)</f>
        <v>0</v>
      </c>
      <c r="BA81" s="5">
        <f t="shared" si="5"/>
        <v>4</v>
      </c>
      <c r="BB81" s="172">
        <f t="shared" si="6"/>
        <v>9.0909090909090912E-2</v>
      </c>
      <c r="BC81" s="5">
        <f t="shared" si="7"/>
        <v>3</v>
      </c>
      <c r="BD81" s="172">
        <f t="shared" si="8"/>
        <v>0.35790944881871867</v>
      </c>
      <c r="BE81" s="175">
        <f t="shared" si="9"/>
        <v>0</v>
      </c>
    </row>
    <row r="82" spans="1:57" x14ac:dyDescent="0.25">
      <c r="A82" t="s">
        <v>150</v>
      </c>
      <c r="B82" s="171">
        <f>IF('Indicator Date hidden'!C83="x","x",$B$2-'Indicator Date hidden'!C83)</f>
        <v>0</v>
      </c>
      <c r="C82" s="171">
        <f>IF('Indicator Date hidden'!D83="x","x",$C$2-'Indicator Date hidden'!D83)</f>
        <v>0</v>
      </c>
      <c r="D82" s="171">
        <f>IF('Indicator Date hidden'!E83="x","x",$D$2-'Indicator Date hidden'!E83)</f>
        <v>0</v>
      </c>
      <c r="E82" s="171">
        <f>IF('Indicator Date hidden'!F83="x","x",$E$2-'Indicator Date hidden'!F83)</f>
        <v>0</v>
      </c>
      <c r="F82" s="171">
        <f>IF('Indicator Date hidden'!G83="x","x",$F$2-'Indicator Date hidden'!G83)</f>
        <v>0</v>
      </c>
      <c r="G82" s="171">
        <f>IF('Indicator Date hidden'!H83="x","x",$G$2-'Indicator Date hidden'!H83)</f>
        <v>0</v>
      </c>
      <c r="H82" s="171">
        <f>IF('Indicator Date hidden'!I83="x","x",$H$2-'Indicator Date hidden'!I83)</f>
        <v>0</v>
      </c>
      <c r="I82" s="171">
        <f>IF('Indicator Date hidden'!J83="x","x",$I$2-'Indicator Date hidden'!J83)</f>
        <v>0</v>
      </c>
      <c r="J82" s="171">
        <f>IF('Indicator Date hidden'!K83="x","x",$J$2-'Indicator Date hidden'!K83)</f>
        <v>0</v>
      </c>
      <c r="K82" s="171">
        <f>IF('Indicator Date hidden'!L83="x","x",$K$2-'Indicator Date hidden'!L83)</f>
        <v>0</v>
      </c>
      <c r="L82" s="171">
        <f>IF('Indicator Date hidden'!M83="x","x",$L$2-'Indicator Date hidden'!M83)</f>
        <v>0</v>
      </c>
      <c r="M82" s="171">
        <f>IF('Indicator Date hidden'!N83="x","x",$M$2-'Indicator Date hidden'!N83)</f>
        <v>0</v>
      </c>
      <c r="N82" s="171">
        <f>IF('Indicator Date hidden'!O83="x","x",$N$2-'Indicator Date hidden'!O83)</f>
        <v>0</v>
      </c>
      <c r="O82" s="171">
        <f>IF('Indicator Date hidden'!P83="x","x",$O$2-'Indicator Date hidden'!P83)</f>
        <v>0</v>
      </c>
      <c r="P82" s="171">
        <f>IF('Indicator Date hidden'!Q83="x","x",$P$2-'Indicator Date hidden'!Q83)</f>
        <v>0</v>
      </c>
      <c r="Q82" s="171" t="str">
        <f>IF('Indicator Date hidden'!R83="x","x",$Q$2-'Indicator Date hidden'!R83)</f>
        <v>x</v>
      </c>
      <c r="R82" s="171">
        <f>IF('Indicator Date hidden'!S83="x","x",$R$2-'Indicator Date hidden'!S83)</f>
        <v>0</v>
      </c>
      <c r="S82" s="171">
        <f>IF('Indicator Date hidden'!T83="x","x",$S$2-'Indicator Date hidden'!T83)</f>
        <v>0</v>
      </c>
      <c r="T82" s="171">
        <f>IF('Indicator Date hidden'!U83="x","x",$T$2-'Indicator Date hidden'!U83)</f>
        <v>0</v>
      </c>
      <c r="U82" s="171" t="str">
        <f>IF('Indicator Date hidden'!V83="x","x",$U$2-'Indicator Date hidden'!V83)</f>
        <v>x</v>
      </c>
      <c r="V82" s="171">
        <f>IF('Indicator Date hidden'!W83="x","x",$V$2-'Indicator Date hidden'!W83)</f>
        <v>0</v>
      </c>
      <c r="W82" s="171" t="str">
        <f>IF('Indicator Date hidden'!X83="x","x",$W$2-'Indicator Date hidden'!X83)</f>
        <v>x</v>
      </c>
      <c r="X82" s="171">
        <f>IF('Indicator Date hidden'!Y83="x","x",$X$2-'Indicator Date hidden'!Y83)</f>
        <v>3</v>
      </c>
      <c r="Y82" s="171">
        <f>IF('Indicator Date hidden'!Z83="x","x",$Y$2-'Indicator Date hidden'!Z83)</f>
        <v>0</v>
      </c>
      <c r="Z82" s="171">
        <f>IF('Indicator Date hidden'!AA83="x","x",$Z$2-'Indicator Date hidden'!AA83)</f>
        <v>0</v>
      </c>
      <c r="AA82" s="171" t="str">
        <f>IF('Indicator Date hidden'!AB83="x","x",$AA$2-'Indicator Date hidden'!AB83)</f>
        <v>x</v>
      </c>
      <c r="AB82" s="171">
        <f>IF('Indicator Date hidden'!AC83="x","x",$AB$2-'Indicator Date hidden'!AC83)</f>
        <v>0</v>
      </c>
      <c r="AC82" s="171">
        <f>IF('Indicator Date hidden'!AD83="x","x",$AC$2-'Indicator Date hidden'!AD83)</f>
        <v>0</v>
      </c>
      <c r="AD82" s="171" t="str">
        <f>IF('Indicator Date hidden'!AE83="x","x",$AD$2-'Indicator Date hidden'!AE83)</f>
        <v>x</v>
      </c>
      <c r="AE82" s="171">
        <f>IF('Indicator Date hidden'!AF83="x","x",$AE$2-'Indicator Date hidden'!AF83)</f>
        <v>0</v>
      </c>
      <c r="AF82" s="171">
        <f>IF('Indicator Date hidden'!AG83="x","x",$AF$2-'Indicator Date hidden'!AG83)</f>
        <v>4</v>
      </c>
      <c r="AG82" s="171">
        <f>IF('Indicator Date hidden'!AH83="x","x",$AG$2-'Indicator Date hidden'!AH83)</f>
        <v>0</v>
      </c>
      <c r="AH82" s="171">
        <f>IF('Indicator Date hidden'!AI83="x","x",$AH$2-'Indicator Date hidden'!AI83)</f>
        <v>0</v>
      </c>
      <c r="AI82" s="171">
        <f>IF('Indicator Date hidden'!AJ83="x","x",$AI$2-'Indicator Date hidden'!AJ83)</f>
        <v>0</v>
      </c>
      <c r="AJ82" s="171" t="str">
        <f>IF('Indicator Date hidden'!AK83="x","x",$AJ$2-'Indicator Date hidden'!AK83)</f>
        <v>x</v>
      </c>
      <c r="AK82" s="171">
        <f>IF('Indicator Date hidden'!AL83="x","x",$AK$2-'Indicator Date hidden'!AL83)</f>
        <v>1</v>
      </c>
      <c r="AL82" s="171">
        <f>IF('Indicator Date hidden'!AM83="x","x",$AL$2-'Indicator Date hidden'!AM83)</f>
        <v>0</v>
      </c>
      <c r="AM82" s="171">
        <f>IF('Indicator Date hidden'!AN83="x","x",$AM$2-'Indicator Date hidden'!AN83)</f>
        <v>0</v>
      </c>
      <c r="AN82" s="171">
        <f>IF('Indicator Date hidden'!AO83="x","x",$AN$2-'Indicator Date hidden'!AO83)</f>
        <v>0</v>
      </c>
      <c r="AO82" s="171">
        <f>IF('Indicator Date hidden'!AP83="x","x",$AO$2-'Indicator Date hidden'!AP83)</f>
        <v>0</v>
      </c>
      <c r="AP82" s="171">
        <f>IF('Indicator Date hidden'!AQ83="x","x",$AP$2-'Indicator Date hidden'!AQ83)</f>
        <v>0</v>
      </c>
      <c r="AQ82" s="171" t="str">
        <f>IF('Indicator Date hidden'!AR83="x","x",$AQ$2-'Indicator Date hidden'!AR83)</f>
        <v>x</v>
      </c>
      <c r="AR82" s="171">
        <f>IF('Indicator Date hidden'!AS83="x","x",$AR$2-'Indicator Date hidden'!AS83)</f>
        <v>0</v>
      </c>
      <c r="AS82" s="171">
        <f>IF('Indicator Date hidden'!AT83="x","x",$AS$2-'Indicator Date hidden'!AT83)</f>
        <v>0</v>
      </c>
      <c r="AT82" s="171">
        <f>IF('Indicator Date hidden'!AU83="x","x",$AT$2-'Indicator Date hidden'!AU83)</f>
        <v>0</v>
      </c>
      <c r="AU82" s="171" t="str">
        <f>IF('Indicator Date hidden'!AV83="x","x",$AU$2-'Indicator Date hidden'!AV83)</f>
        <v>x</v>
      </c>
      <c r="AV82" s="171">
        <f>IF('Indicator Date hidden'!AW83="x","x",$AV$2-'Indicator Date hidden'!AW83)</f>
        <v>0</v>
      </c>
      <c r="AW82" s="171">
        <f>IF('Indicator Date hidden'!AX83="x","x",$AW$2-'Indicator Date hidden'!AX83)</f>
        <v>0</v>
      </c>
      <c r="AX82" s="171">
        <f>IF('Indicator Date hidden'!AY83="x","x",$AX$2-'Indicator Date hidden'!AY83)</f>
        <v>0</v>
      </c>
      <c r="AY82" s="171">
        <f>IF('Indicator Date hidden'!AZ83="x","x",$AY$2-'Indicator Date hidden'!AZ83)</f>
        <v>0</v>
      </c>
      <c r="AZ82" s="171">
        <f>IF('Indicator Date hidden'!BA83="x","x",$AZ$2-'Indicator Date hidden'!BA83)</f>
        <v>0</v>
      </c>
      <c r="BA82" s="5">
        <f t="shared" si="5"/>
        <v>8</v>
      </c>
      <c r="BB82" s="172">
        <f t="shared" si="6"/>
        <v>0.18604651162790697</v>
      </c>
      <c r="BC82" s="5">
        <f t="shared" si="7"/>
        <v>3</v>
      </c>
      <c r="BD82" s="172">
        <f t="shared" si="8"/>
        <v>0.75500851538362457</v>
      </c>
      <c r="BE82" s="175">
        <f t="shared" si="9"/>
        <v>0</v>
      </c>
    </row>
    <row r="83" spans="1:57" x14ac:dyDescent="0.25">
      <c r="A83" t="s">
        <v>152</v>
      </c>
      <c r="B83" s="171">
        <f>IF('Indicator Date hidden'!C84="x","x",$B$2-'Indicator Date hidden'!C84)</f>
        <v>0</v>
      </c>
      <c r="C83" s="171">
        <f>IF('Indicator Date hidden'!D84="x","x",$C$2-'Indicator Date hidden'!D84)</f>
        <v>0</v>
      </c>
      <c r="D83" s="171">
        <f>IF('Indicator Date hidden'!E84="x","x",$D$2-'Indicator Date hidden'!E84)</f>
        <v>0</v>
      </c>
      <c r="E83" s="171">
        <f>IF('Indicator Date hidden'!F84="x","x",$E$2-'Indicator Date hidden'!F84)</f>
        <v>0</v>
      </c>
      <c r="F83" s="171">
        <f>IF('Indicator Date hidden'!G84="x","x",$F$2-'Indicator Date hidden'!G84)</f>
        <v>0</v>
      </c>
      <c r="G83" s="171">
        <f>IF('Indicator Date hidden'!H84="x","x",$G$2-'Indicator Date hidden'!H84)</f>
        <v>0</v>
      </c>
      <c r="H83" s="171">
        <f>IF('Indicator Date hidden'!I84="x","x",$H$2-'Indicator Date hidden'!I84)</f>
        <v>0</v>
      </c>
      <c r="I83" s="171">
        <f>IF('Indicator Date hidden'!J84="x","x",$I$2-'Indicator Date hidden'!J84)</f>
        <v>0</v>
      </c>
      <c r="J83" s="171">
        <f>IF('Indicator Date hidden'!K84="x","x",$J$2-'Indicator Date hidden'!K84)</f>
        <v>0</v>
      </c>
      <c r="K83" s="171">
        <f>IF('Indicator Date hidden'!L84="x","x",$K$2-'Indicator Date hidden'!L84)</f>
        <v>0</v>
      </c>
      <c r="L83" s="171">
        <f>IF('Indicator Date hidden'!M84="x","x",$L$2-'Indicator Date hidden'!M84)</f>
        <v>0</v>
      </c>
      <c r="M83" s="171">
        <f>IF('Indicator Date hidden'!N84="x","x",$M$2-'Indicator Date hidden'!N84)</f>
        <v>0</v>
      </c>
      <c r="N83" s="171">
        <f>IF('Indicator Date hidden'!O84="x","x",$N$2-'Indicator Date hidden'!O84)</f>
        <v>0</v>
      </c>
      <c r="O83" s="171">
        <f>IF('Indicator Date hidden'!P84="x","x",$O$2-'Indicator Date hidden'!P84)</f>
        <v>0</v>
      </c>
      <c r="P83" s="171">
        <f>IF('Indicator Date hidden'!Q84="x","x",$P$2-'Indicator Date hidden'!Q84)</f>
        <v>0</v>
      </c>
      <c r="Q83" s="171" t="str">
        <f>IF('Indicator Date hidden'!R84="x","x",$Q$2-'Indicator Date hidden'!R84)</f>
        <v>x</v>
      </c>
      <c r="R83" s="171">
        <f>IF('Indicator Date hidden'!S84="x","x",$R$2-'Indicator Date hidden'!S84)</f>
        <v>0</v>
      </c>
      <c r="S83" s="171">
        <f>IF('Indicator Date hidden'!T84="x","x",$S$2-'Indicator Date hidden'!T84)</f>
        <v>0</v>
      </c>
      <c r="T83" s="171">
        <f>IF('Indicator Date hidden'!U84="x","x",$T$2-'Indicator Date hidden'!U84)</f>
        <v>0</v>
      </c>
      <c r="U83" s="171" t="str">
        <f>IF('Indicator Date hidden'!V84="x","x",$U$2-'Indicator Date hidden'!V84)</f>
        <v>x</v>
      </c>
      <c r="V83" s="171">
        <f>IF('Indicator Date hidden'!W84="x","x",$V$2-'Indicator Date hidden'!W84)</f>
        <v>0</v>
      </c>
      <c r="W83" s="171" t="str">
        <f>IF('Indicator Date hidden'!X84="x","x",$W$2-'Indicator Date hidden'!X84)</f>
        <v>x</v>
      </c>
      <c r="X83" s="171">
        <f>IF('Indicator Date hidden'!Y84="x","x",$X$2-'Indicator Date hidden'!Y84)</f>
        <v>3</v>
      </c>
      <c r="Y83" s="171">
        <f>IF('Indicator Date hidden'!Z84="x","x",$Y$2-'Indicator Date hidden'!Z84)</f>
        <v>0</v>
      </c>
      <c r="Z83" s="171">
        <f>IF('Indicator Date hidden'!AA84="x","x",$Z$2-'Indicator Date hidden'!AA84)</f>
        <v>0</v>
      </c>
      <c r="AA83" s="171">
        <f>IF('Indicator Date hidden'!AB84="x","x",$AA$2-'Indicator Date hidden'!AB84)</f>
        <v>0</v>
      </c>
      <c r="AB83" s="171">
        <f>IF('Indicator Date hidden'!AC84="x","x",$AB$2-'Indicator Date hidden'!AC84)</f>
        <v>0</v>
      </c>
      <c r="AC83" s="171">
        <f>IF('Indicator Date hidden'!AD84="x","x",$AC$2-'Indicator Date hidden'!AD84)</f>
        <v>0</v>
      </c>
      <c r="AD83" s="171" t="str">
        <f>IF('Indicator Date hidden'!AE84="x","x",$AD$2-'Indicator Date hidden'!AE84)</f>
        <v>x</v>
      </c>
      <c r="AE83" s="171">
        <f>IF('Indicator Date hidden'!AF84="x","x",$AE$2-'Indicator Date hidden'!AF84)</f>
        <v>0</v>
      </c>
      <c r="AF83" s="171">
        <f>IF('Indicator Date hidden'!AG84="x","x",$AF$2-'Indicator Date hidden'!AG84)</f>
        <v>2</v>
      </c>
      <c r="AG83" s="171">
        <f>IF('Indicator Date hidden'!AH84="x","x",$AG$2-'Indicator Date hidden'!AH84)</f>
        <v>0</v>
      </c>
      <c r="AH83" s="171">
        <f>IF('Indicator Date hidden'!AI84="x","x",$AH$2-'Indicator Date hidden'!AI84)</f>
        <v>0</v>
      </c>
      <c r="AI83" s="171">
        <f>IF('Indicator Date hidden'!AJ84="x","x",$AI$2-'Indicator Date hidden'!AJ84)</f>
        <v>0</v>
      </c>
      <c r="AJ83" s="171" t="str">
        <f>IF('Indicator Date hidden'!AK84="x","x",$AJ$2-'Indicator Date hidden'!AK84)</f>
        <v>x</v>
      </c>
      <c r="AK83" s="171">
        <f>IF('Indicator Date hidden'!AL84="x","x",$AK$2-'Indicator Date hidden'!AL84)</f>
        <v>1</v>
      </c>
      <c r="AL83" s="171">
        <f>IF('Indicator Date hidden'!AM84="x","x",$AL$2-'Indicator Date hidden'!AM84)</f>
        <v>0</v>
      </c>
      <c r="AM83" s="171">
        <f>IF('Indicator Date hidden'!AN84="x","x",$AM$2-'Indicator Date hidden'!AN84)</f>
        <v>0</v>
      </c>
      <c r="AN83" s="171">
        <f>IF('Indicator Date hidden'!AO84="x","x",$AN$2-'Indicator Date hidden'!AO84)</f>
        <v>0</v>
      </c>
      <c r="AO83" s="171">
        <f>IF('Indicator Date hidden'!AP84="x","x",$AO$2-'Indicator Date hidden'!AP84)</f>
        <v>0</v>
      </c>
      <c r="AP83" s="171">
        <f>IF('Indicator Date hidden'!AQ84="x","x",$AP$2-'Indicator Date hidden'!AQ84)</f>
        <v>0</v>
      </c>
      <c r="AQ83" s="171">
        <f>IF('Indicator Date hidden'!AR84="x","x",$AQ$2-'Indicator Date hidden'!AR84)</f>
        <v>0</v>
      </c>
      <c r="AR83" s="171">
        <f>IF('Indicator Date hidden'!AS84="x","x",$AR$2-'Indicator Date hidden'!AS84)</f>
        <v>0</v>
      </c>
      <c r="AS83" s="171">
        <f>IF('Indicator Date hidden'!AT84="x","x",$AS$2-'Indicator Date hidden'!AT84)</f>
        <v>0</v>
      </c>
      <c r="AT83" s="171">
        <f>IF('Indicator Date hidden'!AU84="x","x",$AT$2-'Indicator Date hidden'!AU84)</f>
        <v>0</v>
      </c>
      <c r="AU83" s="171">
        <f>IF('Indicator Date hidden'!AV84="x","x",$AU$2-'Indicator Date hidden'!AV84)</f>
        <v>0</v>
      </c>
      <c r="AV83" s="171">
        <f>IF('Indicator Date hidden'!AW84="x","x",$AV$2-'Indicator Date hidden'!AW84)</f>
        <v>0</v>
      </c>
      <c r="AW83" s="171">
        <f>IF('Indicator Date hidden'!AX84="x","x",$AW$2-'Indicator Date hidden'!AX84)</f>
        <v>0</v>
      </c>
      <c r="AX83" s="171">
        <f>IF('Indicator Date hidden'!AY84="x","x",$AX$2-'Indicator Date hidden'!AY84)</f>
        <v>0</v>
      </c>
      <c r="AY83" s="171">
        <f>IF('Indicator Date hidden'!AZ84="x","x",$AY$2-'Indicator Date hidden'!AZ84)</f>
        <v>0</v>
      </c>
      <c r="AZ83" s="171">
        <f>IF('Indicator Date hidden'!BA84="x","x",$AZ$2-'Indicator Date hidden'!BA84)</f>
        <v>0</v>
      </c>
      <c r="BA83" s="5">
        <f t="shared" si="5"/>
        <v>6</v>
      </c>
      <c r="BB83" s="172">
        <f t="shared" si="6"/>
        <v>0.13043478260869565</v>
      </c>
      <c r="BC83" s="5">
        <f t="shared" si="7"/>
        <v>3</v>
      </c>
      <c r="BD83" s="172">
        <f t="shared" si="8"/>
        <v>0.53603600025817189</v>
      </c>
      <c r="BE83" s="175">
        <f t="shared" si="9"/>
        <v>0</v>
      </c>
    </row>
    <row r="84" spans="1:57" x14ac:dyDescent="0.25">
      <c r="A84" t="s">
        <v>154</v>
      </c>
      <c r="B84" s="171">
        <f>IF('Indicator Date hidden'!C85="x","x",$B$2-'Indicator Date hidden'!C85)</f>
        <v>0</v>
      </c>
      <c r="C84" s="171">
        <f>IF('Indicator Date hidden'!D85="x","x",$C$2-'Indicator Date hidden'!D85)</f>
        <v>0</v>
      </c>
      <c r="D84" s="171">
        <f>IF('Indicator Date hidden'!E85="x","x",$D$2-'Indicator Date hidden'!E85)</f>
        <v>0</v>
      </c>
      <c r="E84" s="171">
        <f>IF('Indicator Date hidden'!F85="x","x",$E$2-'Indicator Date hidden'!F85)</f>
        <v>0</v>
      </c>
      <c r="F84" s="171">
        <f>IF('Indicator Date hidden'!G85="x","x",$F$2-'Indicator Date hidden'!G85)</f>
        <v>0</v>
      </c>
      <c r="G84" s="171">
        <f>IF('Indicator Date hidden'!H85="x","x",$G$2-'Indicator Date hidden'!H85)</f>
        <v>0</v>
      </c>
      <c r="H84" s="171">
        <f>IF('Indicator Date hidden'!I85="x","x",$H$2-'Indicator Date hidden'!I85)</f>
        <v>0</v>
      </c>
      <c r="I84" s="171">
        <f>IF('Indicator Date hidden'!J85="x","x",$I$2-'Indicator Date hidden'!J85)</f>
        <v>0</v>
      </c>
      <c r="J84" s="171">
        <f>IF('Indicator Date hidden'!K85="x","x",$J$2-'Indicator Date hidden'!K85)</f>
        <v>0</v>
      </c>
      <c r="K84" s="171">
        <f>IF('Indicator Date hidden'!L85="x","x",$K$2-'Indicator Date hidden'!L85)</f>
        <v>0</v>
      </c>
      <c r="L84" s="171">
        <f>IF('Indicator Date hidden'!M85="x","x",$L$2-'Indicator Date hidden'!M85)</f>
        <v>0</v>
      </c>
      <c r="M84" s="171">
        <f>IF('Indicator Date hidden'!N85="x","x",$M$2-'Indicator Date hidden'!N85)</f>
        <v>0</v>
      </c>
      <c r="N84" s="171">
        <f>IF('Indicator Date hidden'!O85="x","x",$N$2-'Indicator Date hidden'!O85)</f>
        <v>0</v>
      </c>
      <c r="O84" s="171">
        <f>IF('Indicator Date hidden'!P85="x","x",$O$2-'Indicator Date hidden'!P85)</f>
        <v>0</v>
      </c>
      <c r="P84" s="171">
        <f>IF('Indicator Date hidden'!Q85="x","x",$P$2-'Indicator Date hidden'!Q85)</f>
        <v>0</v>
      </c>
      <c r="Q84" s="171">
        <f>IF('Indicator Date hidden'!R85="x","x",$Q$2-'Indicator Date hidden'!R85)</f>
        <v>5</v>
      </c>
      <c r="R84" s="171">
        <f>IF('Indicator Date hidden'!S85="x","x",$R$2-'Indicator Date hidden'!S85)</f>
        <v>0</v>
      </c>
      <c r="S84" s="171">
        <f>IF('Indicator Date hidden'!T85="x","x",$S$2-'Indicator Date hidden'!T85)</f>
        <v>0</v>
      </c>
      <c r="T84" s="171">
        <f>IF('Indicator Date hidden'!U85="x","x",$T$2-'Indicator Date hidden'!U85)</f>
        <v>0</v>
      </c>
      <c r="U84" s="171">
        <f>IF('Indicator Date hidden'!V85="x","x",$U$2-'Indicator Date hidden'!V85)</f>
        <v>0</v>
      </c>
      <c r="V84" s="171">
        <f>IF('Indicator Date hidden'!W85="x","x",$V$2-'Indicator Date hidden'!W85)</f>
        <v>0</v>
      </c>
      <c r="W84" s="171">
        <f>IF('Indicator Date hidden'!X85="x","x",$W$2-'Indicator Date hidden'!X85)</f>
        <v>3</v>
      </c>
      <c r="X84" s="171">
        <f>IF('Indicator Date hidden'!Y85="x","x",$X$2-'Indicator Date hidden'!Y85)</f>
        <v>7</v>
      </c>
      <c r="Y84" s="171">
        <f>IF('Indicator Date hidden'!Z85="x","x",$Y$2-'Indicator Date hidden'!Z85)</f>
        <v>0</v>
      </c>
      <c r="Z84" s="171">
        <f>IF('Indicator Date hidden'!AA85="x","x",$Z$2-'Indicator Date hidden'!AA85)</f>
        <v>0</v>
      </c>
      <c r="AA84" s="171">
        <f>IF('Indicator Date hidden'!AB85="x","x",$AA$2-'Indicator Date hidden'!AB85)</f>
        <v>0</v>
      </c>
      <c r="AB84" s="171">
        <f>IF('Indicator Date hidden'!AC85="x","x",$AB$2-'Indicator Date hidden'!AC85)</f>
        <v>0</v>
      </c>
      <c r="AC84" s="171">
        <f>IF('Indicator Date hidden'!AD85="x","x",$AC$2-'Indicator Date hidden'!AD85)</f>
        <v>0</v>
      </c>
      <c r="AD84" s="171" t="str">
        <f>IF('Indicator Date hidden'!AE85="x","x",$AD$2-'Indicator Date hidden'!AE85)</f>
        <v>x</v>
      </c>
      <c r="AE84" s="171">
        <f>IF('Indicator Date hidden'!AF85="x","x",$AE$2-'Indicator Date hidden'!AF85)</f>
        <v>0</v>
      </c>
      <c r="AF84" s="171">
        <f>IF('Indicator Date hidden'!AG85="x","x",$AF$2-'Indicator Date hidden'!AG85)</f>
        <v>10</v>
      </c>
      <c r="AG84" s="171">
        <f>IF('Indicator Date hidden'!AH85="x","x",$AG$2-'Indicator Date hidden'!AH85)</f>
        <v>0</v>
      </c>
      <c r="AH84" s="171">
        <f>IF('Indicator Date hidden'!AI85="x","x",$AH$2-'Indicator Date hidden'!AI85)</f>
        <v>0</v>
      </c>
      <c r="AI84" s="171">
        <f>IF('Indicator Date hidden'!AJ85="x","x",$AI$2-'Indicator Date hidden'!AJ85)</f>
        <v>0</v>
      </c>
      <c r="AJ84" s="171" t="str">
        <f>IF('Indicator Date hidden'!AK85="x","x",$AJ$2-'Indicator Date hidden'!AK85)</f>
        <v>x</v>
      </c>
      <c r="AK84" s="171">
        <f>IF('Indicator Date hidden'!AL85="x","x",$AK$2-'Indicator Date hidden'!AL85)</f>
        <v>1</v>
      </c>
      <c r="AL84" s="171">
        <f>IF('Indicator Date hidden'!AM85="x","x",$AL$2-'Indicator Date hidden'!AM85)</f>
        <v>0</v>
      </c>
      <c r="AM84" s="171">
        <f>IF('Indicator Date hidden'!AN85="x","x",$AM$2-'Indicator Date hidden'!AN85)</f>
        <v>0</v>
      </c>
      <c r="AN84" s="171">
        <f>IF('Indicator Date hidden'!AO85="x","x",$AN$2-'Indicator Date hidden'!AO85)</f>
        <v>0</v>
      </c>
      <c r="AO84" s="171">
        <f>IF('Indicator Date hidden'!AP85="x","x",$AO$2-'Indicator Date hidden'!AP85)</f>
        <v>0</v>
      </c>
      <c r="AP84" s="171">
        <f>IF('Indicator Date hidden'!AQ85="x","x",$AP$2-'Indicator Date hidden'!AQ85)</f>
        <v>0</v>
      </c>
      <c r="AQ84" s="171">
        <f>IF('Indicator Date hidden'!AR85="x","x",$AQ$2-'Indicator Date hidden'!AR85)</f>
        <v>4</v>
      </c>
      <c r="AR84" s="171">
        <f>IF('Indicator Date hidden'!AS85="x","x",$AR$2-'Indicator Date hidden'!AS85)</f>
        <v>0</v>
      </c>
      <c r="AS84" s="171">
        <f>IF('Indicator Date hidden'!AT85="x","x",$AS$2-'Indicator Date hidden'!AT85)</f>
        <v>0</v>
      </c>
      <c r="AT84" s="171">
        <f>IF('Indicator Date hidden'!AU85="x","x",$AT$2-'Indicator Date hidden'!AU85)</f>
        <v>0</v>
      </c>
      <c r="AU84" s="171">
        <f>IF('Indicator Date hidden'!AV85="x","x",$AU$2-'Indicator Date hidden'!AV85)</f>
        <v>0</v>
      </c>
      <c r="AV84" s="171">
        <f>IF('Indicator Date hidden'!AW85="x","x",$AV$2-'Indicator Date hidden'!AW85)</f>
        <v>0</v>
      </c>
      <c r="AW84" s="171">
        <f>IF('Indicator Date hidden'!AX85="x","x",$AW$2-'Indicator Date hidden'!AX85)</f>
        <v>0</v>
      </c>
      <c r="AX84" s="171">
        <f>IF('Indicator Date hidden'!AY85="x","x",$AX$2-'Indicator Date hidden'!AY85)</f>
        <v>0</v>
      </c>
      <c r="AY84" s="171">
        <f>IF('Indicator Date hidden'!AZ85="x","x",$AY$2-'Indicator Date hidden'!AZ85)</f>
        <v>0</v>
      </c>
      <c r="AZ84" s="171">
        <f>IF('Indicator Date hidden'!BA85="x","x",$AZ$2-'Indicator Date hidden'!BA85)</f>
        <v>0</v>
      </c>
      <c r="BA84" s="5">
        <f t="shared" si="5"/>
        <v>30</v>
      </c>
      <c r="BB84" s="172">
        <f t="shared" si="6"/>
        <v>0.61224489795918369</v>
      </c>
      <c r="BC84" s="5">
        <f t="shared" si="7"/>
        <v>6</v>
      </c>
      <c r="BD84" s="172">
        <f t="shared" si="8"/>
        <v>1.9253022718482864</v>
      </c>
      <c r="BE84" s="175">
        <f t="shared" si="9"/>
        <v>0</v>
      </c>
    </row>
    <row r="85" spans="1:57" x14ac:dyDescent="0.25">
      <c r="A85" t="s">
        <v>156</v>
      </c>
      <c r="B85" s="171">
        <f>IF('Indicator Date hidden'!C86="x","x",$B$2-'Indicator Date hidden'!C86)</f>
        <v>0</v>
      </c>
      <c r="C85" s="171">
        <f>IF('Indicator Date hidden'!D86="x","x",$C$2-'Indicator Date hidden'!D86)</f>
        <v>0</v>
      </c>
      <c r="D85" s="171">
        <f>IF('Indicator Date hidden'!E86="x","x",$D$2-'Indicator Date hidden'!E86)</f>
        <v>0</v>
      </c>
      <c r="E85" s="171">
        <f>IF('Indicator Date hidden'!F86="x","x",$E$2-'Indicator Date hidden'!F86)</f>
        <v>0</v>
      </c>
      <c r="F85" s="171">
        <f>IF('Indicator Date hidden'!G86="x","x",$F$2-'Indicator Date hidden'!G86)</f>
        <v>0</v>
      </c>
      <c r="G85" s="171">
        <f>IF('Indicator Date hidden'!H86="x","x",$G$2-'Indicator Date hidden'!H86)</f>
        <v>0</v>
      </c>
      <c r="H85" s="171">
        <f>IF('Indicator Date hidden'!I86="x","x",$H$2-'Indicator Date hidden'!I86)</f>
        <v>0</v>
      </c>
      <c r="I85" s="171">
        <f>IF('Indicator Date hidden'!J86="x","x",$I$2-'Indicator Date hidden'!J86)</f>
        <v>0</v>
      </c>
      <c r="J85" s="171">
        <f>IF('Indicator Date hidden'!K86="x","x",$J$2-'Indicator Date hidden'!K86)</f>
        <v>0</v>
      </c>
      <c r="K85" s="171">
        <f>IF('Indicator Date hidden'!L86="x","x",$K$2-'Indicator Date hidden'!L86)</f>
        <v>0</v>
      </c>
      <c r="L85" s="171">
        <f>IF('Indicator Date hidden'!M86="x","x",$L$2-'Indicator Date hidden'!M86)</f>
        <v>0</v>
      </c>
      <c r="M85" s="171">
        <f>IF('Indicator Date hidden'!N86="x","x",$M$2-'Indicator Date hidden'!N86)</f>
        <v>0</v>
      </c>
      <c r="N85" s="171">
        <f>IF('Indicator Date hidden'!O86="x","x",$N$2-'Indicator Date hidden'!O86)</f>
        <v>0</v>
      </c>
      <c r="O85" s="171">
        <f>IF('Indicator Date hidden'!P86="x","x",$O$2-'Indicator Date hidden'!P86)</f>
        <v>0</v>
      </c>
      <c r="P85" s="171">
        <f>IF('Indicator Date hidden'!Q86="x","x",$P$2-'Indicator Date hidden'!Q86)</f>
        <v>0</v>
      </c>
      <c r="Q85" s="171" t="str">
        <f>IF('Indicator Date hidden'!R86="x","x",$Q$2-'Indicator Date hidden'!R86)</f>
        <v>x</v>
      </c>
      <c r="R85" s="171">
        <f>IF('Indicator Date hidden'!S86="x","x",$R$2-'Indicator Date hidden'!S86)</f>
        <v>0</v>
      </c>
      <c r="S85" s="171">
        <f>IF('Indicator Date hidden'!T86="x","x",$S$2-'Indicator Date hidden'!T86)</f>
        <v>0</v>
      </c>
      <c r="T85" s="171">
        <f>IF('Indicator Date hidden'!U86="x","x",$T$2-'Indicator Date hidden'!U86)</f>
        <v>0</v>
      </c>
      <c r="U85" s="171" t="str">
        <f>IF('Indicator Date hidden'!V86="x","x",$U$2-'Indicator Date hidden'!V86)</f>
        <v>x</v>
      </c>
      <c r="V85" s="171">
        <f>IF('Indicator Date hidden'!W86="x","x",$V$2-'Indicator Date hidden'!W86)</f>
        <v>0</v>
      </c>
      <c r="W85" s="171">
        <f>IF('Indicator Date hidden'!X86="x","x",$W$2-'Indicator Date hidden'!X86)</f>
        <v>5</v>
      </c>
      <c r="X85" s="171">
        <f>IF('Indicator Date hidden'!Y86="x","x",$X$2-'Indicator Date hidden'!Y86)</f>
        <v>5</v>
      </c>
      <c r="Y85" s="171">
        <f>IF('Indicator Date hidden'!Z86="x","x",$Y$2-'Indicator Date hidden'!Z86)</f>
        <v>0</v>
      </c>
      <c r="Z85" s="171">
        <f>IF('Indicator Date hidden'!AA86="x","x",$Z$2-'Indicator Date hidden'!AA86)</f>
        <v>0</v>
      </c>
      <c r="AA85" s="171">
        <f>IF('Indicator Date hidden'!AB86="x","x",$AA$2-'Indicator Date hidden'!AB86)</f>
        <v>4</v>
      </c>
      <c r="AB85" s="171">
        <f>IF('Indicator Date hidden'!AC86="x","x",$AB$2-'Indicator Date hidden'!AC86)</f>
        <v>0</v>
      </c>
      <c r="AC85" s="171">
        <f>IF('Indicator Date hidden'!AD86="x","x",$AC$2-'Indicator Date hidden'!AD86)</f>
        <v>0</v>
      </c>
      <c r="AD85" s="171" t="str">
        <f>IF('Indicator Date hidden'!AE86="x","x",$AD$2-'Indicator Date hidden'!AE86)</f>
        <v>x</v>
      </c>
      <c r="AE85" s="171">
        <f>IF('Indicator Date hidden'!AF86="x","x",$AE$2-'Indicator Date hidden'!AF86)</f>
        <v>0</v>
      </c>
      <c r="AF85" s="171">
        <f>IF('Indicator Date hidden'!AG86="x","x",$AF$2-'Indicator Date hidden'!AG86)</f>
        <v>6</v>
      </c>
      <c r="AG85" s="171">
        <f>IF('Indicator Date hidden'!AH86="x","x",$AG$2-'Indicator Date hidden'!AH86)</f>
        <v>0</v>
      </c>
      <c r="AH85" s="171">
        <f>IF('Indicator Date hidden'!AI86="x","x",$AH$2-'Indicator Date hidden'!AI86)</f>
        <v>0</v>
      </c>
      <c r="AI85" s="171">
        <f>IF('Indicator Date hidden'!AJ86="x","x",$AI$2-'Indicator Date hidden'!AJ86)</f>
        <v>0</v>
      </c>
      <c r="AJ85" s="171" t="str">
        <f>IF('Indicator Date hidden'!AK86="x","x",$AJ$2-'Indicator Date hidden'!AK86)</f>
        <v>x</v>
      </c>
      <c r="AK85" s="171">
        <f>IF('Indicator Date hidden'!AL86="x","x",$AK$2-'Indicator Date hidden'!AL86)</f>
        <v>1</v>
      </c>
      <c r="AL85" s="171">
        <f>IF('Indicator Date hidden'!AM86="x","x",$AL$2-'Indicator Date hidden'!AM86)</f>
        <v>0</v>
      </c>
      <c r="AM85" s="171">
        <f>IF('Indicator Date hidden'!AN86="x","x",$AM$2-'Indicator Date hidden'!AN86)</f>
        <v>0</v>
      </c>
      <c r="AN85" s="171">
        <f>IF('Indicator Date hidden'!AO86="x","x",$AN$2-'Indicator Date hidden'!AO86)</f>
        <v>0</v>
      </c>
      <c r="AO85" s="171">
        <f>IF('Indicator Date hidden'!AP86="x","x",$AO$2-'Indicator Date hidden'!AP86)</f>
        <v>0</v>
      </c>
      <c r="AP85" s="171">
        <f>IF('Indicator Date hidden'!AQ86="x","x",$AP$2-'Indicator Date hidden'!AQ86)</f>
        <v>0</v>
      </c>
      <c r="AQ85" s="171">
        <f>IF('Indicator Date hidden'!AR86="x","x",$AQ$2-'Indicator Date hidden'!AR86)</f>
        <v>4</v>
      </c>
      <c r="AR85" s="171">
        <f>IF('Indicator Date hidden'!AS86="x","x",$AR$2-'Indicator Date hidden'!AS86)</f>
        <v>0</v>
      </c>
      <c r="AS85" s="171">
        <f>IF('Indicator Date hidden'!AT86="x","x",$AS$2-'Indicator Date hidden'!AT86)</f>
        <v>0</v>
      </c>
      <c r="AT85" s="171">
        <f>IF('Indicator Date hidden'!AU86="x","x",$AT$2-'Indicator Date hidden'!AU86)</f>
        <v>0</v>
      </c>
      <c r="AU85" s="171" t="str">
        <f>IF('Indicator Date hidden'!AV86="x","x",$AU$2-'Indicator Date hidden'!AV86)</f>
        <v>x</v>
      </c>
      <c r="AV85" s="171">
        <f>IF('Indicator Date hidden'!AW86="x","x",$AV$2-'Indicator Date hidden'!AW86)</f>
        <v>0</v>
      </c>
      <c r="AW85" s="171">
        <f>IF('Indicator Date hidden'!AX86="x","x",$AW$2-'Indicator Date hidden'!AX86)</f>
        <v>0</v>
      </c>
      <c r="AX85" s="171">
        <f>IF('Indicator Date hidden'!AY86="x","x",$AX$2-'Indicator Date hidden'!AY86)</f>
        <v>0</v>
      </c>
      <c r="AY85" s="171">
        <f>IF('Indicator Date hidden'!AZ86="x","x",$AY$2-'Indicator Date hidden'!AZ86)</f>
        <v>0</v>
      </c>
      <c r="AZ85" s="171">
        <f>IF('Indicator Date hidden'!BA86="x","x",$AZ$2-'Indicator Date hidden'!BA86)</f>
        <v>0</v>
      </c>
      <c r="BA85" s="5">
        <f t="shared" si="5"/>
        <v>25</v>
      </c>
      <c r="BB85" s="172">
        <f t="shared" si="6"/>
        <v>0.54347826086956519</v>
      </c>
      <c r="BC85" s="5">
        <f t="shared" si="7"/>
        <v>6</v>
      </c>
      <c r="BD85" s="172">
        <f t="shared" si="8"/>
        <v>1.5137991616133639</v>
      </c>
      <c r="BE85" s="175">
        <f t="shared" si="9"/>
        <v>0</v>
      </c>
    </row>
    <row r="86" spans="1:57" x14ac:dyDescent="0.25">
      <c r="A86" t="s">
        <v>158</v>
      </c>
      <c r="B86" s="171">
        <f>IF('Indicator Date hidden'!C87="x","x",$B$2-'Indicator Date hidden'!C87)</f>
        <v>0</v>
      </c>
      <c r="C86" s="171">
        <f>IF('Indicator Date hidden'!D87="x","x",$C$2-'Indicator Date hidden'!D87)</f>
        <v>0</v>
      </c>
      <c r="D86" s="171">
        <f>IF('Indicator Date hidden'!E87="x","x",$D$2-'Indicator Date hidden'!E87)</f>
        <v>0</v>
      </c>
      <c r="E86" s="171">
        <f>IF('Indicator Date hidden'!F87="x","x",$E$2-'Indicator Date hidden'!F87)</f>
        <v>0</v>
      </c>
      <c r="F86" s="171">
        <f>IF('Indicator Date hidden'!G87="x","x",$F$2-'Indicator Date hidden'!G87)</f>
        <v>0</v>
      </c>
      <c r="G86" s="171">
        <f>IF('Indicator Date hidden'!H87="x","x",$G$2-'Indicator Date hidden'!H87)</f>
        <v>0</v>
      </c>
      <c r="H86" s="171">
        <f>IF('Indicator Date hidden'!I87="x","x",$H$2-'Indicator Date hidden'!I87)</f>
        <v>0</v>
      </c>
      <c r="I86" s="171">
        <f>IF('Indicator Date hidden'!J87="x","x",$I$2-'Indicator Date hidden'!J87)</f>
        <v>0</v>
      </c>
      <c r="J86" s="171">
        <f>IF('Indicator Date hidden'!K87="x","x",$J$2-'Indicator Date hidden'!K87)</f>
        <v>0</v>
      </c>
      <c r="K86" s="171">
        <f>IF('Indicator Date hidden'!L87="x","x",$K$2-'Indicator Date hidden'!L87)</f>
        <v>0</v>
      </c>
      <c r="L86" s="171">
        <f>IF('Indicator Date hidden'!M87="x","x",$L$2-'Indicator Date hidden'!M87)</f>
        <v>0</v>
      </c>
      <c r="M86" s="171">
        <f>IF('Indicator Date hidden'!N87="x","x",$M$2-'Indicator Date hidden'!N87)</f>
        <v>0</v>
      </c>
      <c r="N86" s="171">
        <f>IF('Indicator Date hidden'!O87="x","x",$N$2-'Indicator Date hidden'!O87)</f>
        <v>0</v>
      </c>
      <c r="O86" s="171">
        <f>IF('Indicator Date hidden'!P87="x","x",$O$2-'Indicator Date hidden'!P87)</f>
        <v>0</v>
      </c>
      <c r="P86" s="171">
        <f>IF('Indicator Date hidden'!Q87="x","x",$P$2-'Indicator Date hidden'!Q87)</f>
        <v>0</v>
      </c>
      <c r="Q86" s="171">
        <f>IF('Indicator Date hidden'!R87="x","x",$Q$2-'Indicator Date hidden'!R87)</f>
        <v>3</v>
      </c>
      <c r="R86" s="171">
        <f>IF('Indicator Date hidden'!S87="x","x",$R$2-'Indicator Date hidden'!S87)</f>
        <v>0</v>
      </c>
      <c r="S86" s="171">
        <f>IF('Indicator Date hidden'!T87="x","x",$S$2-'Indicator Date hidden'!T87)</f>
        <v>0</v>
      </c>
      <c r="T86" s="171">
        <f>IF('Indicator Date hidden'!U87="x","x",$T$2-'Indicator Date hidden'!U87)</f>
        <v>0</v>
      </c>
      <c r="U86" s="171">
        <f>IF('Indicator Date hidden'!V87="x","x",$U$2-'Indicator Date hidden'!V87)</f>
        <v>0</v>
      </c>
      <c r="V86" s="171">
        <f>IF('Indicator Date hidden'!W87="x","x",$V$2-'Indicator Date hidden'!W87)</f>
        <v>0</v>
      </c>
      <c r="W86" s="171">
        <f>IF('Indicator Date hidden'!X87="x","x",$W$2-'Indicator Date hidden'!X87)</f>
        <v>3</v>
      </c>
      <c r="X86" s="171">
        <f>IF('Indicator Date hidden'!Y87="x","x",$X$2-'Indicator Date hidden'!Y87)</f>
        <v>5</v>
      </c>
      <c r="Y86" s="171">
        <f>IF('Indicator Date hidden'!Z87="x","x",$Y$2-'Indicator Date hidden'!Z87)</f>
        <v>0</v>
      </c>
      <c r="Z86" s="171">
        <f>IF('Indicator Date hidden'!AA87="x","x",$Z$2-'Indicator Date hidden'!AA87)</f>
        <v>0</v>
      </c>
      <c r="AA86" s="171" t="str">
        <f>IF('Indicator Date hidden'!AB87="x","x",$AA$2-'Indicator Date hidden'!AB87)</f>
        <v>x</v>
      </c>
      <c r="AB86" s="171">
        <f>IF('Indicator Date hidden'!AC87="x","x",$AB$2-'Indicator Date hidden'!AC87)</f>
        <v>0</v>
      </c>
      <c r="AC86" s="171">
        <f>IF('Indicator Date hidden'!AD87="x","x",$AC$2-'Indicator Date hidden'!AD87)</f>
        <v>0</v>
      </c>
      <c r="AD86" s="171" t="str">
        <f>IF('Indicator Date hidden'!AE87="x","x",$AD$2-'Indicator Date hidden'!AE87)</f>
        <v>x</v>
      </c>
      <c r="AE86" s="171">
        <f>IF('Indicator Date hidden'!AF87="x","x",$AE$2-'Indicator Date hidden'!AF87)</f>
        <v>0</v>
      </c>
      <c r="AF86" s="171">
        <f>IF('Indicator Date hidden'!AG87="x","x",$AF$2-'Indicator Date hidden'!AG87)</f>
        <v>4</v>
      </c>
      <c r="AG86" s="171">
        <f>IF('Indicator Date hidden'!AH87="x","x",$AG$2-'Indicator Date hidden'!AH87)</f>
        <v>0</v>
      </c>
      <c r="AH86" s="171">
        <f>IF('Indicator Date hidden'!AI87="x","x",$AH$2-'Indicator Date hidden'!AI87)</f>
        <v>0</v>
      </c>
      <c r="AI86" s="171">
        <f>IF('Indicator Date hidden'!AJ87="x","x",$AI$2-'Indicator Date hidden'!AJ87)</f>
        <v>0</v>
      </c>
      <c r="AJ86" s="171" t="str">
        <f>IF('Indicator Date hidden'!AK87="x","x",$AJ$2-'Indicator Date hidden'!AK87)</f>
        <v>x</v>
      </c>
      <c r="AK86" s="171">
        <f>IF('Indicator Date hidden'!AL87="x","x",$AK$2-'Indicator Date hidden'!AL87)</f>
        <v>0</v>
      </c>
      <c r="AL86" s="171">
        <f>IF('Indicator Date hidden'!AM87="x","x",$AL$2-'Indicator Date hidden'!AM87)</f>
        <v>0</v>
      </c>
      <c r="AM86" s="171">
        <f>IF('Indicator Date hidden'!AN87="x","x",$AM$2-'Indicator Date hidden'!AN87)</f>
        <v>0</v>
      </c>
      <c r="AN86" s="171">
        <f>IF('Indicator Date hidden'!AO87="x","x",$AN$2-'Indicator Date hidden'!AO87)</f>
        <v>0</v>
      </c>
      <c r="AO86" s="171">
        <f>IF('Indicator Date hidden'!AP87="x","x",$AO$2-'Indicator Date hidden'!AP87)</f>
        <v>0</v>
      </c>
      <c r="AP86" s="171">
        <f>IF('Indicator Date hidden'!AQ87="x","x",$AP$2-'Indicator Date hidden'!AQ87)</f>
        <v>0</v>
      </c>
      <c r="AQ86" s="171">
        <f>IF('Indicator Date hidden'!AR87="x","x",$AQ$2-'Indicator Date hidden'!AR87)</f>
        <v>4</v>
      </c>
      <c r="AR86" s="171">
        <f>IF('Indicator Date hidden'!AS87="x","x",$AR$2-'Indicator Date hidden'!AS87)</f>
        <v>0</v>
      </c>
      <c r="AS86" s="171">
        <f>IF('Indicator Date hidden'!AT87="x","x",$AS$2-'Indicator Date hidden'!AT87)</f>
        <v>0</v>
      </c>
      <c r="AT86" s="171">
        <f>IF('Indicator Date hidden'!AU87="x","x",$AT$2-'Indicator Date hidden'!AU87)</f>
        <v>0</v>
      </c>
      <c r="AU86" s="171">
        <f>IF('Indicator Date hidden'!AV87="x","x",$AU$2-'Indicator Date hidden'!AV87)</f>
        <v>0</v>
      </c>
      <c r="AV86" s="171">
        <f>IF('Indicator Date hidden'!AW87="x","x",$AV$2-'Indicator Date hidden'!AW87)</f>
        <v>0</v>
      </c>
      <c r="AW86" s="171">
        <f>IF('Indicator Date hidden'!AX87="x","x",$AW$2-'Indicator Date hidden'!AX87)</f>
        <v>0</v>
      </c>
      <c r="AX86" s="171">
        <f>IF('Indicator Date hidden'!AY87="x","x",$AX$2-'Indicator Date hidden'!AY87)</f>
        <v>0</v>
      </c>
      <c r="AY86" s="171">
        <f>IF('Indicator Date hidden'!AZ87="x","x",$AY$2-'Indicator Date hidden'!AZ87)</f>
        <v>0</v>
      </c>
      <c r="AZ86" s="171">
        <f>IF('Indicator Date hidden'!BA87="x","x",$AZ$2-'Indicator Date hidden'!BA87)</f>
        <v>0</v>
      </c>
      <c r="BA86" s="5">
        <f t="shared" si="5"/>
        <v>19</v>
      </c>
      <c r="BB86" s="172">
        <f t="shared" si="6"/>
        <v>0.39583333333333331</v>
      </c>
      <c r="BC86" s="5">
        <f t="shared" si="7"/>
        <v>5</v>
      </c>
      <c r="BD86" s="172">
        <f t="shared" si="8"/>
        <v>1.1856711062610163</v>
      </c>
      <c r="BE86" s="175">
        <f t="shared" si="9"/>
        <v>0</v>
      </c>
    </row>
    <row r="87" spans="1:57" x14ac:dyDescent="0.25">
      <c r="A87" t="s">
        <v>160</v>
      </c>
      <c r="B87" s="171">
        <f>IF('Indicator Date hidden'!C88="x","x",$B$2-'Indicator Date hidden'!C88)</f>
        <v>0</v>
      </c>
      <c r="C87" s="171">
        <f>IF('Indicator Date hidden'!D88="x","x",$C$2-'Indicator Date hidden'!D88)</f>
        <v>0</v>
      </c>
      <c r="D87" s="171">
        <f>IF('Indicator Date hidden'!E88="x","x",$D$2-'Indicator Date hidden'!E88)</f>
        <v>0</v>
      </c>
      <c r="E87" s="171">
        <f>IF('Indicator Date hidden'!F88="x","x",$E$2-'Indicator Date hidden'!F88)</f>
        <v>0</v>
      </c>
      <c r="F87" s="171">
        <f>IF('Indicator Date hidden'!G88="x","x",$F$2-'Indicator Date hidden'!G88)</f>
        <v>0</v>
      </c>
      <c r="G87" s="171">
        <f>IF('Indicator Date hidden'!H88="x","x",$G$2-'Indicator Date hidden'!H88)</f>
        <v>0</v>
      </c>
      <c r="H87" s="171">
        <f>IF('Indicator Date hidden'!I88="x","x",$H$2-'Indicator Date hidden'!I88)</f>
        <v>0</v>
      </c>
      <c r="I87" s="171">
        <f>IF('Indicator Date hidden'!J88="x","x",$I$2-'Indicator Date hidden'!J88)</f>
        <v>0</v>
      </c>
      <c r="J87" s="171">
        <f>IF('Indicator Date hidden'!K88="x","x",$J$2-'Indicator Date hidden'!K88)</f>
        <v>0</v>
      </c>
      <c r="K87" s="171">
        <f>IF('Indicator Date hidden'!L88="x","x",$K$2-'Indicator Date hidden'!L88)</f>
        <v>0</v>
      </c>
      <c r="L87" s="171">
        <f>IF('Indicator Date hidden'!M88="x","x",$L$2-'Indicator Date hidden'!M88)</f>
        <v>0</v>
      </c>
      <c r="M87" s="171">
        <f>IF('Indicator Date hidden'!N88="x","x",$M$2-'Indicator Date hidden'!N88)</f>
        <v>0</v>
      </c>
      <c r="N87" s="171">
        <f>IF('Indicator Date hidden'!O88="x","x",$N$2-'Indicator Date hidden'!O88)</f>
        <v>0</v>
      </c>
      <c r="O87" s="171">
        <f>IF('Indicator Date hidden'!P88="x","x",$O$2-'Indicator Date hidden'!P88)</f>
        <v>0</v>
      </c>
      <c r="P87" s="171">
        <f>IF('Indicator Date hidden'!Q88="x","x",$P$2-'Indicator Date hidden'!Q88)</f>
        <v>0</v>
      </c>
      <c r="Q87" s="171">
        <f>IF('Indicator Date hidden'!R88="x","x",$Q$2-'Indicator Date hidden'!R88)</f>
        <v>4</v>
      </c>
      <c r="R87" s="171">
        <f>IF('Indicator Date hidden'!S88="x","x",$R$2-'Indicator Date hidden'!S88)</f>
        <v>0</v>
      </c>
      <c r="S87" s="171">
        <f>IF('Indicator Date hidden'!T88="x","x",$S$2-'Indicator Date hidden'!T88)</f>
        <v>0</v>
      </c>
      <c r="T87" s="171">
        <f>IF('Indicator Date hidden'!U88="x","x",$T$2-'Indicator Date hidden'!U88)</f>
        <v>0</v>
      </c>
      <c r="U87" s="171">
        <f>IF('Indicator Date hidden'!V88="x","x",$U$2-'Indicator Date hidden'!V88)</f>
        <v>0</v>
      </c>
      <c r="V87" s="171">
        <f>IF('Indicator Date hidden'!W88="x","x",$V$2-'Indicator Date hidden'!W88)</f>
        <v>0</v>
      </c>
      <c r="W87" s="171">
        <f>IF('Indicator Date hidden'!X88="x","x",$W$2-'Indicator Date hidden'!X88)</f>
        <v>5</v>
      </c>
      <c r="X87" s="171">
        <f>IF('Indicator Date hidden'!Y88="x","x",$X$2-'Indicator Date hidden'!Y88)</f>
        <v>2</v>
      </c>
      <c r="Y87" s="171">
        <f>IF('Indicator Date hidden'!Z88="x","x",$Y$2-'Indicator Date hidden'!Z88)</f>
        <v>0</v>
      </c>
      <c r="Z87" s="171">
        <f>IF('Indicator Date hidden'!AA88="x","x",$Z$2-'Indicator Date hidden'!AA88)</f>
        <v>0</v>
      </c>
      <c r="AA87" s="171">
        <f>IF('Indicator Date hidden'!AB88="x","x",$AA$2-'Indicator Date hidden'!AB88)</f>
        <v>0</v>
      </c>
      <c r="AB87" s="171">
        <f>IF('Indicator Date hidden'!AC88="x","x",$AB$2-'Indicator Date hidden'!AC88)</f>
        <v>0</v>
      </c>
      <c r="AC87" s="171">
        <f>IF('Indicator Date hidden'!AD88="x","x",$AC$2-'Indicator Date hidden'!AD88)</f>
        <v>0</v>
      </c>
      <c r="AD87" s="171" t="str">
        <f>IF('Indicator Date hidden'!AE88="x","x",$AD$2-'Indicator Date hidden'!AE88)</f>
        <v>x</v>
      </c>
      <c r="AE87" s="171">
        <f>IF('Indicator Date hidden'!AF88="x","x",$AE$2-'Indicator Date hidden'!AF88)</f>
        <v>0</v>
      </c>
      <c r="AF87" s="171">
        <f>IF('Indicator Date hidden'!AG88="x","x",$AF$2-'Indicator Date hidden'!AG88)</f>
        <v>1</v>
      </c>
      <c r="AG87" s="171">
        <f>IF('Indicator Date hidden'!AH88="x","x",$AG$2-'Indicator Date hidden'!AH88)</f>
        <v>0</v>
      </c>
      <c r="AH87" s="171">
        <f>IF('Indicator Date hidden'!AI88="x","x",$AH$2-'Indicator Date hidden'!AI88)</f>
        <v>0</v>
      </c>
      <c r="AI87" s="171">
        <f>IF('Indicator Date hidden'!AJ88="x","x",$AI$2-'Indicator Date hidden'!AJ88)</f>
        <v>0</v>
      </c>
      <c r="AJ87" s="171" t="str">
        <f>IF('Indicator Date hidden'!AK88="x","x",$AJ$2-'Indicator Date hidden'!AK88)</f>
        <v>x</v>
      </c>
      <c r="AK87" s="171">
        <f>IF('Indicator Date hidden'!AL88="x","x",$AK$2-'Indicator Date hidden'!AL88)</f>
        <v>1</v>
      </c>
      <c r="AL87" s="171">
        <f>IF('Indicator Date hidden'!AM88="x","x",$AL$2-'Indicator Date hidden'!AM88)</f>
        <v>0</v>
      </c>
      <c r="AM87" s="171">
        <f>IF('Indicator Date hidden'!AN88="x","x",$AM$2-'Indicator Date hidden'!AN88)</f>
        <v>0</v>
      </c>
      <c r="AN87" s="171">
        <f>IF('Indicator Date hidden'!AO88="x","x",$AN$2-'Indicator Date hidden'!AO88)</f>
        <v>0</v>
      </c>
      <c r="AO87" s="171" t="str">
        <f>IF('Indicator Date hidden'!AP88="x","x",$AO$2-'Indicator Date hidden'!AP88)</f>
        <v>x</v>
      </c>
      <c r="AP87" s="171" t="str">
        <f>IF('Indicator Date hidden'!AQ88="x","x",$AP$2-'Indicator Date hidden'!AQ88)</f>
        <v>x</v>
      </c>
      <c r="AQ87" s="171">
        <f>IF('Indicator Date hidden'!AR88="x","x",$AQ$2-'Indicator Date hidden'!AR88)</f>
        <v>4</v>
      </c>
      <c r="AR87" s="171">
        <f>IF('Indicator Date hidden'!AS88="x","x",$AR$2-'Indicator Date hidden'!AS88)</f>
        <v>0</v>
      </c>
      <c r="AS87" s="171">
        <f>IF('Indicator Date hidden'!AT88="x","x",$AS$2-'Indicator Date hidden'!AT88)</f>
        <v>0</v>
      </c>
      <c r="AT87" s="171">
        <f>IF('Indicator Date hidden'!AU88="x","x",$AT$2-'Indicator Date hidden'!AU88)</f>
        <v>0</v>
      </c>
      <c r="AU87" s="171">
        <f>IF('Indicator Date hidden'!AV88="x","x",$AU$2-'Indicator Date hidden'!AV88)</f>
        <v>0</v>
      </c>
      <c r="AV87" s="171">
        <f>IF('Indicator Date hidden'!AW88="x","x",$AV$2-'Indicator Date hidden'!AW88)</f>
        <v>0</v>
      </c>
      <c r="AW87" s="171">
        <f>IF('Indicator Date hidden'!AX88="x","x",$AW$2-'Indicator Date hidden'!AX88)</f>
        <v>0</v>
      </c>
      <c r="AX87" s="171">
        <f>IF('Indicator Date hidden'!AY88="x","x",$AX$2-'Indicator Date hidden'!AY88)</f>
        <v>0</v>
      </c>
      <c r="AY87" s="171">
        <f>IF('Indicator Date hidden'!AZ88="x","x",$AY$2-'Indicator Date hidden'!AZ88)</f>
        <v>0</v>
      </c>
      <c r="AZ87" s="171">
        <f>IF('Indicator Date hidden'!BA88="x","x",$AZ$2-'Indicator Date hidden'!BA88)</f>
        <v>0</v>
      </c>
      <c r="BA87" s="5">
        <f t="shared" si="5"/>
        <v>17</v>
      </c>
      <c r="BB87" s="172">
        <f t="shared" si="6"/>
        <v>0.36170212765957449</v>
      </c>
      <c r="BC87" s="5">
        <f t="shared" si="7"/>
        <v>6</v>
      </c>
      <c r="BD87" s="172">
        <f t="shared" si="8"/>
        <v>1.0998168496442626</v>
      </c>
      <c r="BE87" s="175">
        <f t="shared" si="9"/>
        <v>0</v>
      </c>
    </row>
    <row r="88" spans="1:57" x14ac:dyDescent="0.25">
      <c r="A88" t="s">
        <v>162</v>
      </c>
      <c r="B88" s="171">
        <f>IF('Indicator Date hidden'!C89="x","x",$B$2-'Indicator Date hidden'!C89)</f>
        <v>0</v>
      </c>
      <c r="C88" s="171">
        <f>IF('Indicator Date hidden'!D89="x","x",$C$2-'Indicator Date hidden'!D89)</f>
        <v>0</v>
      </c>
      <c r="D88" s="171">
        <f>IF('Indicator Date hidden'!E89="x","x",$D$2-'Indicator Date hidden'!E89)</f>
        <v>0</v>
      </c>
      <c r="E88" s="171">
        <f>IF('Indicator Date hidden'!F89="x","x",$E$2-'Indicator Date hidden'!F89)</f>
        <v>0</v>
      </c>
      <c r="F88" s="171">
        <f>IF('Indicator Date hidden'!G89="x","x",$F$2-'Indicator Date hidden'!G89)</f>
        <v>0</v>
      </c>
      <c r="G88" s="171">
        <f>IF('Indicator Date hidden'!H89="x","x",$G$2-'Indicator Date hidden'!H89)</f>
        <v>0</v>
      </c>
      <c r="H88" s="171">
        <f>IF('Indicator Date hidden'!I89="x","x",$H$2-'Indicator Date hidden'!I89)</f>
        <v>0</v>
      </c>
      <c r="I88" s="171">
        <f>IF('Indicator Date hidden'!J89="x","x",$I$2-'Indicator Date hidden'!J89)</f>
        <v>0</v>
      </c>
      <c r="J88" s="171">
        <f>IF('Indicator Date hidden'!K89="x","x",$J$2-'Indicator Date hidden'!K89)</f>
        <v>0</v>
      </c>
      <c r="K88" s="171">
        <f>IF('Indicator Date hidden'!L89="x","x",$K$2-'Indicator Date hidden'!L89)</f>
        <v>0</v>
      </c>
      <c r="L88" s="171">
        <f>IF('Indicator Date hidden'!M89="x","x",$L$2-'Indicator Date hidden'!M89)</f>
        <v>0</v>
      </c>
      <c r="M88" s="171">
        <f>IF('Indicator Date hidden'!N89="x","x",$M$2-'Indicator Date hidden'!N89)</f>
        <v>0</v>
      </c>
      <c r="N88" s="171">
        <f>IF('Indicator Date hidden'!O89="x","x",$N$2-'Indicator Date hidden'!O89)</f>
        <v>0</v>
      </c>
      <c r="O88" s="171">
        <f>IF('Indicator Date hidden'!P89="x","x",$O$2-'Indicator Date hidden'!P89)</f>
        <v>0</v>
      </c>
      <c r="P88" s="171">
        <f>IF('Indicator Date hidden'!Q89="x","x",$P$2-'Indicator Date hidden'!Q89)</f>
        <v>0</v>
      </c>
      <c r="Q88" s="171">
        <f>IF('Indicator Date hidden'!R89="x","x",$Q$2-'Indicator Date hidden'!R89)</f>
        <v>1</v>
      </c>
      <c r="R88" s="171">
        <f>IF('Indicator Date hidden'!S89="x","x",$R$2-'Indicator Date hidden'!S89)</f>
        <v>0</v>
      </c>
      <c r="S88" s="171">
        <f>IF('Indicator Date hidden'!T89="x","x",$S$2-'Indicator Date hidden'!T89)</f>
        <v>0</v>
      </c>
      <c r="T88" s="171">
        <f>IF('Indicator Date hidden'!U89="x","x",$T$2-'Indicator Date hidden'!U89)</f>
        <v>0</v>
      </c>
      <c r="U88" s="171">
        <f>IF('Indicator Date hidden'!V89="x","x",$U$2-'Indicator Date hidden'!V89)</f>
        <v>0</v>
      </c>
      <c r="V88" s="171">
        <f>IF('Indicator Date hidden'!W89="x","x",$V$2-'Indicator Date hidden'!W89)</f>
        <v>0</v>
      </c>
      <c r="W88" s="171">
        <f>IF('Indicator Date hidden'!X89="x","x",$W$2-'Indicator Date hidden'!X89)</f>
        <v>1</v>
      </c>
      <c r="X88" s="171">
        <f>IF('Indicator Date hidden'!Y89="x","x",$X$2-'Indicator Date hidden'!Y89)</f>
        <v>2</v>
      </c>
      <c r="Y88" s="171">
        <f>IF('Indicator Date hidden'!Z89="x","x",$Y$2-'Indicator Date hidden'!Z89)</f>
        <v>0</v>
      </c>
      <c r="Z88" s="171">
        <f>IF('Indicator Date hidden'!AA89="x","x",$Z$2-'Indicator Date hidden'!AA89)</f>
        <v>0</v>
      </c>
      <c r="AA88" s="171">
        <f>IF('Indicator Date hidden'!AB89="x","x",$AA$2-'Indicator Date hidden'!AB89)</f>
        <v>0</v>
      </c>
      <c r="AB88" s="171">
        <f>IF('Indicator Date hidden'!AC89="x","x",$AB$2-'Indicator Date hidden'!AC89)</f>
        <v>0</v>
      </c>
      <c r="AC88" s="171">
        <f>IF('Indicator Date hidden'!AD89="x","x",$AC$2-'Indicator Date hidden'!AD89)</f>
        <v>0</v>
      </c>
      <c r="AD88" s="171">
        <f>IF('Indicator Date hidden'!AE89="x","x",$AD$2-'Indicator Date hidden'!AE89)</f>
        <v>0</v>
      </c>
      <c r="AE88" s="171">
        <f>IF('Indicator Date hidden'!AF89="x","x",$AE$2-'Indicator Date hidden'!AF89)</f>
        <v>0</v>
      </c>
      <c r="AF88" s="171">
        <f>IF('Indicator Date hidden'!AG89="x","x",$AF$2-'Indicator Date hidden'!AG89)</f>
        <v>9</v>
      </c>
      <c r="AG88" s="171">
        <f>IF('Indicator Date hidden'!AH89="x","x",$AG$2-'Indicator Date hidden'!AH89)</f>
        <v>0</v>
      </c>
      <c r="AH88" s="171">
        <f>IF('Indicator Date hidden'!AI89="x","x",$AH$2-'Indicator Date hidden'!AI89)</f>
        <v>0</v>
      </c>
      <c r="AI88" s="171">
        <f>IF('Indicator Date hidden'!AJ89="x","x",$AI$2-'Indicator Date hidden'!AJ89)</f>
        <v>0</v>
      </c>
      <c r="AJ88" s="171">
        <f>IF('Indicator Date hidden'!AK89="x","x",$AJ$2-'Indicator Date hidden'!AK89)</f>
        <v>1</v>
      </c>
      <c r="AK88" s="171">
        <f>IF('Indicator Date hidden'!AL89="x","x",$AK$2-'Indicator Date hidden'!AL89)</f>
        <v>0</v>
      </c>
      <c r="AL88" s="171">
        <f>IF('Indicator Date hidden'!AM89="x","x",$AL$2-'Indicator Date hidden'!AM89)</f>
        <v>0</v>
      </c>
      <c r="AM88" s="171">
        <f>IF('Indicator Date hidden'!AN89="x","x",$AM$2-'Indicator Date hidden'!AN89)</f>
        <v>0</v>
      </c>
      <c r="AN88" s="171">
        <f>IF('Indicator Date hidden'!AO89="x","x",$AN$2-'Indicator Date hidden'!AO89)</f>
        <v>0</v>
      </c>
      <c r="AO88" s="171">
        <f>IF('Indicator Date hidden'!AP89="x","x",$AO$2-'Indicator Date hidden'!AP89)</f>
        <v>1</v>
      </c>
      <c r="AP88" s="171">
        <f>IF('Indicator Date hidden'!AQ89="x","x",$AP$2-'Indicator Date hidden'!AQ89)</f>
        <v>0</v>
      </c>
      <c r="AQ88" s="171">
        <f>IF('Indicator Date hidden'!AR89="x","x",$AQ$2-'Indicator Date hidden'!AR89)</f>
        <v>0</v>
      </c>
      <c r="AR88" s="171">
        <f>IF('Indicator Date hidden'!AS89="x","x",$AR$2-'Indicator Date hidden'!AS89)</f>
        <v>0</v>
      </c>
      <c r="AS88" s="171">
        <f>IF('Indicator Date hidden'!AT89="x","x",$AS$2-'Indicator Date hidden'!AT89)</f>
        <v>0</v>
      </c>
      <c r="AT88" s="171">
        <f>IF('Indicator Date hidden'!AU89="x","x",$AT$2-'Indicator Date hidden'!AU89)</f>
        <v>0</v>
      </c>
      <c r="AU88" s="171">
        <f>IF('Indicator Date hidden'!AV89="x","x",$AU$2-'Indicator Date hidden'!AV89)</f>
        <v>0</v>
      </c>
      <c r="AV88" s="171">
        <f>IF('Indicator Date hidden'!AW89="x","x",$AV$2-'Indicator Date hidden'!AW89)</f>
        <v>0</v>
      </c>
      <c r="AW88" s="171">
        <f>IF('Indicator Date hidden'!AX89="x","x",$AW$2-'Indicator Date hidden'!AX89)</f>
        <v>0</v>
      </c>
      <c r="AX88" s="171">
        <f>IF('Indicator Date hidden'!AY89="x","x",$AX$2-'Indicator Date hidden'!AY89)</f>
        <v>0</v>
      </c>
      <c r="AY88" s="171">
        <f>IF('Indicator Date hidden'!AZ89="x","x",$AY$2-'Indicator Date hidden'!AZ89)</f>
        <v>0</v>
      </c>
      <c r="AZ88" s="171">
        <f>IF('Indicator Date hidden'!BA89="x","x",$AZ$2-'Indicator Date hidden'!BA89)</f>
        <v>0</v>
      </c>
      <c r="BA88" s="5">
        <f t="shared" si="5"/>
        <v>15</v>
      </c>
      <c r="BB88" s="172">
        <f t="shared" si="6"/>
        <v>0.29411764705882354</v>
      </c>
      <c r="BC88" s="5">
        <f t="shared" si="7"/>
        <v>6</v>
      </c>
      <c r="BD88" s="172">
        <f t="shared" si="8"/>
        <v>1.2878636763665119</v>
      </c>
      <c r="BE88" s="175">
        <f t="shared" si="9"/>
        <v>0</v>
      </c>
    </row>
    <row r="89" spans="1:57" x14ac:dyDescent="0.25">
      <c r="A89" t="s">
        <v>164</v>
      </c>
      <c r="B89" s="171">
        <f>IF('Indicator Date hidden'!C90="x","x",$B$2-'Indicator Date hidden'!C90)</f>
        <v>0</v>
      </c>
      <c r="C89" s="171">
        <f>IF('Indicator Date hidden'!D90="x","x",$C$2-'Indicator Date hidden'!D90)</f>
        <v>0</v>
      </c>
      <c r="D89" s="171">
        <f>IF('Indicator Date hidden'!E90="x","x",$D$2-'Indicator Date hidden'!E90)</f>
        <v>0</v>
      </c>
      <c r="E89" s="171">
        <f>IF('Indicator Date hidden'!F90="x","x",$E$2-'Indicator Date hidden'!F90)</f>
        <v>0</v>
      </c>
      <c r="F89" s="171">
        <f>IF('Indicator Date hidden'!G90="x","x",$F$2-'Indicator Date hidden'!G90)</f>
        <v>0</v>
      </c>
      <c r="G89" s="171">
        <f>IF('Indicator Date hidden'!H90="x","x",$G$2-'Indicator Date hidden'!H90)</f>
        <v>0</v>
      </c>
      <c r="H89" s="171">
        <f>IF('Indicator Date hidden'!I90="x","x",$H$2-'Indicator Date hidden'!I90)</f>
        <v>0</v>
      </c>
      <c r="I89" s="171">
        <f>IF('Indicator Date hidden'!J90="x","x",$I$2-'Indicator Date hidden'!J90)</f>
        <v>0</v>
      </c>
      <c r="J89" s="171">
        <f>IF('Indicator Date hidden'!K90="x","x",$J$2-'Indicator Date hidden'!K90)</f>
        <v>0</v>
      </c>
      <c r="K89" s="171">
        <f>IF('Indicator Date hidden'!L90="x","x",$K$2-'Indicator Date hidden'!L90)</f>
        <v>0</v>
      </c>
      <c r="L89" s="171">
        <f>IF('Indicator Date hidden'!M90="x","x",$L$2-'Indicator Date hidden'!M90)</f>
        <v>0</v>
      </c>
      <c r="M89" s="171">
        <f>IF('Indicator Date hidden'!N90="x","x",$M$2-'Indicator Date hidden'!N90)</f>
        <v>0</v>
      </c>
      <c r="N89" s="171">
        <f>IF('Indicator Date hidden'!O90="x","x",$N$2-'Indicator Date hidden'!O90)</f>
        <v>0</v>
      </c>
      <c r="O89" s="171">
        <f>IF('Indicator Date hidden'!P90="x","x",$O$2-'Indicator Date hidden'!P90)</f>
        <v>0</v>
      </c>
      <c r="P89" s="171">
        <f>IF('Indicator Date hidden'!Q90="x","x",$P$2-'Indicator Date hidden'!Q90)</f>
        <v>0</v>
      </c>
      <c r="Q89" s="171" t="str">
        <f>IF('Indicator Date hidden'!R90="x","x",$Q$2-'Indicator Date hidden'!R90)</f>
        <v>x</v>
      </c>
      <c r="R89" s="171">
        <f>IF('Indicator Date hidden'!S90="x","x",$R$2-'Indicator Date hidden'!S90)</f>
        <v>0</v>
      </c>
      <c r="S89" s="171">
        <f>IF('Indicator Date hidden'!T90="x","x",$S$2-'Indicator Date hidden'!T90)</f>
        <v>0</v>
      </c>
      <c r="T89" s="171">
        <f>IF('Indicator Date hidden'!U90="x","x",$T$2-'Indicator Date hidden'!U90)</f>
        <v>0</v>
      </c>
      <c r="U89" s="171">
        <f>IF('Indicator Date hidden'!V90="x","x",$U$2-'Indicator Date hidden'!V90)</f>
        <v>0</v>
      </c>
      <c r="V89" s="171">
        <f>IF('Indicator Date hidden'!W90="x","x",$V$2-'Indicator Date hidden'!W90)</f>
        <v>0</v>
      </c>
      <c r="W89" s="171">
        <f>IF('Indicator Date hidden'!X90="x","x",$W$2-'Indicator Date hidden'!X90)</f>
        <v>6</v>
      </c>
      <c r="X89" s="171">
        <f>IF('Indicator Date hidden'!Y90="x","x",$X$2-'Indicator Date hidden'!Y90)</f>
        <v>5</v>
      </c>
      <c r="Y89" s="171">
        <f>IF('Indicator Date hidden'!Z90="x","x",$Y$2-'Indicator Date hidden'!Z90)</f>
        <v>0</v>
      </c>
      <c r="Z89" s="171">
        <f>IF('Indicator Date hidden'!AA90="x","x",$Z$2-'Indicator Date hidden'!AA90)</f>
        <v>0</v>
      </c>
      <c r="AA89" s="171" t="str">
        <f>IF('Indicator Date hidden'!AB90="x","x",$AA$2-'Indicator Date hidden'!AB90)</f>
        <v>x</v>
      </c>
      <c r="AB89" s="171">
        <f>IF('Indicator Date hidden'!AC90="x","x",$AB$2-'Indicator Date hidden'!AC90)</f>
        <v>0</v>
      </c>
      <c r="AC89" s="171">
        <f>IF('Indicator Date hidden'!AD90="x","x",$AC$2-'Indicator Date hidden'!AD90)</f>
        <v>0</v>
      </c>
      <c r="AD89" s="171" t="str">
        <f>IF('Indicator Date hidden'!AE90="x","x",$AD$2-'Indicator Date hidden'!AE90)</f>
        <v>x</v>
      </c>
      <c r="AE89" s="171" t="str">
        <f>IF('Indicator Date hidden'!AF90="x","x",$AE$2-'Indicator Date hidden'!AF90)</f>
        <v>x</v>
      </c>
      <c r="AF89" s="171">
        <f>IF('Indicator Date hidden'!AG90="x","x",$AF$2-'Indicator Date hidden'!AG90)</f>
        <v>8</v>
      </c>
      <c r="AG89" s="171">
        <f>IF('Indicator Date hidden'!AH90="x","x",$AG$2-'Indicator Date hidden'!AH90)</f>
        <v>0</v>
      </c>
      <c r="AH89" s="171">
        <f>IF('Indicator Date hidden'!AI90="x","x",$AH$2-'Indicator Date hidden'!AI90)</f>
        <v>0</v>
      </c>
      <c r="AI89" s="171">
        <f>IF('Indicator Date hidden'!AJ90="x","x",$AI$2-'Indicator Date hidden'!AJ90)</f>
        <v>0</v>
      </c>
      <c r="AJ89" s="171" t="str">
        <f>IF('Indicator Date hidden'!AK90="x","x",$AJ$2-'Indicator Date hidden'!AK90)</f>
        <v>x</v>
      </c>
      <c r="AK89" s="171" t="str">
        <f>IF('Indicator Date hidden'!AL90="x","x",$AK$2-'Indicator Date hidden'!AL90)</f>
        <v>x</v>
      </c>
      <c r="AL89" s="171">
        <f>IF('Indicator Date hidden'!AM90="x","x",$AL$2-'Indicator Date hidden'!AM90)</f>
        <v>0</v>
      </c>
      <c r="AM89" s="171">
        <f>IF('Indicator Date hidden'!AN90="x","x",$AM$2-'Indicator Date hidden'!AN90)</f>
        <v>0</v>
      </c>
      <c r="AN89" s="171">
        <f>IF('Indicator Date hidden'!AO90="x","x",$AN$2-'Indicator Date hidden'!AO90)</f>
        <v>0</v>
      </c>
      <c r="AO89" s="171" t="str">
        <f>IF('Indicator Date hidden'!AP90="x","x",$AO$2-'Indicator Date hidden'!AP90)</f>
        <v>x</v>
      </c>
      <c r="AP89" s="171" t="str">
        <f>IF('Indicator Date hidden'!AQ90="x","x",$AP$2-'Indicator Date hidden'!AQ90)</f>
        <v>x</v>
      </c>
      <c r="AQ89" s="171" t="str">
        <f>IF('Indicator Date hidden'!AR90="x","x",$AQ$2-'Indicator Date hidden'!AR90)</f>
        <v>x</v>
      </c>
      <c r="AR89" s="171">
        <f>IF('Indicator Date hidden'!AS90="x","x",$AR$2-'Indicator Date hidden'!AS90)</f>
        <v>0</v>
      </c>
      <c r="AS89" s="171" t="str">
        <f>IF('Indicator Date hidden'!AT90="x","x",$AS$2-'Indicator Date hidden'!AT90)</f>
        <v>x</v>
      </c>
      <c r="AT89" s="171">
        <f>IF('Indicator Date hidden'!AU90="x","x",$AT$2-'Indicator Date hidden'!AU90)</f>
        <v>0</v>
      </c>
      <c r="AU89" s="171" t="str">
        <f>IF('Indicator Date hidden'!AV90="x","x",$AU$2-'Indicator Date hidden'!AV90)</f>
        <v>x</v>
      </c>
      <c r="AV89" s="171">
        <f>IF('Indicator Date hidden'!AW90="x","x",$AV$2-'Indicator Date hidden'!AW90)</f>
        <v>0</v>
      </c>
      <c r="AW89" s="171">
        <f>IF('Indicator Date hidden'!AX90="x","x",$AW$2-'Indicator Date hidden'!AX90)</f>
        <v>0</v>
      </c>
      <c r="AX89" s="171">
        <f>IF('Indicator Date hidden'!AY90="x","x",$AX$2-'Indicator Date hidden'!AY90)</f>
        <v>0</v>
      </c>
      <c r="AY89" s="171">
        <f>IF('Indicator Date hidden'!AZ90="x","x",$AY$2-'Indicator Date hidden'!AZ90)</f>
        <v>0</v>
      </c>
      <c r="AZ89" s="171">
        <f>IF('Indicator Date hidden'!BA90="x","x",$AZ$2-'Indicator Date hidden'!BA90)</f>
        <v>0</v>
      </c>
      <c r="BA89" s="5">
        <f t="shared" si="5"/>
        <v>19</v>
      </c>
      <c r="BB89" s="172">
        <f t="shared" si="6"/>
        <v>0.47499999999999998</v>
      </c>
      <c r="BC89" s="5">
        <f t="shared" si="7"/>
        <v>3</v>
      </c>
      <c r="BD89" s="172">
        <f t="shared" si="8"/>
        <v>1.7027551203857823</v>
      </c>
      <c r="BE89" s="175">
        <f t="shared" si="9"/>
        <v>0</v>
      </c>
    </row>
    <row r="90" spans="1:57" x14ac:dyDescent="0.25">
      <c r="A90" t="s">
        <v>166</v>
      </c>
      <c r="B90" s="171">
        <f>IF('Indicator Date hidden'!C91="x","x",$B$2-'Indicator Date hidden'!C91)</f>
        <v>0</v>
      </c>
      <c r="C90" s="171">
        <f>IF('Indicator Date hidden'!D91="x","x",$C$2-'Indicator Date hidden'!D91)</f>
        <v>0</v>
      </c>
      <c r="D90" s="171">
        <f>IF('Indicator Date hidden'!E91="x","x",$D$2-'Indicator Date hidden'!E91)</f>
        <v>0</v>
      </c>
      <c r="E90" s="171">
        <f>IF('Indicator Date hidden'!F91="x","x",$E$2-'Indicator Date hidden'!F91)</f>
        <v>0</v>
      </c>
      <c r="F90" s="171">
        <f>IF('Indicator Date hidden'!G91="x","x",$F$2-'Indicator Date hidden'!G91)</f>
        <v>0</v>
      </c>
      <c r="G90" s="171">
        <f>IF('Indicator Date hidden'!H91="x","x",$G$2-'Indicator Date hidden'!H91)</f>
        <v>0</v>
      </c>
      <c r="H90" s="171">
        <f>IF('Indicator Date hidden'!I91="x","x",$H$2-'Indicator Date hidden'!I91)</f>
        <v>0</v>
      </c>
      <c r="I90" s="171">
        <f>IF('Indicator Date hidden'!J91="x","x",$I$2-'Indicator Date hidden'!J91)</f>
        <v>0</v>
      </c>
      <c r="J90" s="171">
        <f>IF('Indicator Date hidden'!K91="x","x",$J$2-'Indicator Date hidden'!K91)</f>
        <v>0</v>
      </c>
      <c r="K90" s="171">
        <f>IF('Indicator Date hidden'!L91="x","x",$K$2-'Indicator Date hidden'!L91)</f>
        <v>0</v>
      </c>
      <c r="L90" s="171">
        <f>IF('Indicator Date hidden'!M91="x","x",$L$2-'Indicator Date hidden'!M91)</f>
        <v>0</v>
      </c>
      <c r="M90" s="171">
        <f>IF('Indicator Date hidden'!N91="x","x",$M$2-'Indicator Date hidden'!N91)</f>
        <v>0</v>
      </c>
      <c r="N90" s="171">
        <f>IF('Indicator Date hidden'!O91="x","x",$N$2-'Indicator Date hidden'!O91)</f>
        <v>0</v>
      </c>
      <c r="O90" s="171">
        <f>IF('Indicator Date hidden'!P91="x","x",$O$2-'Indicator Date hidden'!P91)</f>
        <v>0</v>
      </c>
      <c r="P90" s="171" t="str">
        <f>IF('Indicator Date hidden'!Q91="x","x",$P$2-'Indicator Date hidden'!Q91)</f>
        <v>x</v>
      </c>
      <c r="Q90" s="171" t="str">
        <f>IF('Indicator Date hidden'!R91="x","x",$Q$2-'Indicator Date hidden'!R91)</f>
        <v>x</v>
      </c>
      <c r="R90" s="171">
        <f>IF('Indicator Date hidden'!S91="x","x",$R$2-'Indicator Date hidden'!S91)</f>
        <v>0</v>
      </c>
      <c r="S90" s="171">
        <f>IF('Indicator Date hidden'!T91="x","x",$S$2-'Indicator Date hidden'!T91)</f>
        <v>0</v>
      </c>
      <c r="T90" s="171">
        <f>IF('Indicator Date hidden'!U91="x","x",$T$2-'Indicator Date hidden'!U91)</f>
        <v>0</v>
      </c>
      <c r="U90" s="171" t="str">
        <f>IF('Indicator Date hidden'!V91="x","x",$U$2-'Indicator Date hidden'!V91)</f>
        <v>x</v>
      </c>
      <c r="V90" s="171">
        <f>IF('Indicator Date hidden'!W91="x","x",$V$2-'Indicator Date hidden'!W91)</f>
        <v>0</v>
      </c>
      <c r="W90" s="171">
        <f>IF('Indicator Date hidden'!X91="x","x",$W$2-'Indicator Date hidden'!X91)</f>
        <v>3</v>
      </c>
      <c r="X90" s="171" t="str">
        <f>IF('Indicator Date hidden'!Y91="x","x",$X$2-'Indicator Date hidden'!Y91)</f>
        <v>x</v>
      </c>
      <c r="Y90" s="171">
        <f>IF('Indicator Date hidden'!Z91="x","x",$Y$2-'Indicator Date hidden'!Z91)</f>
        <v>0</v>
      </c>
      <c r="Z90" s="171">
        <f>IF('Indicator Date hidden'!AA91="x","x",$Z$2-'Indicator Date hidden'!AA91)</f>
        <v>0</v>
      </c>
      <c r="AA90" s="171" t="str">
        <f>IF('Indicator Date hidden'!AB91="x","x",$AA$2-'Indicator Date hidden'!AB91)</f>
        <v>x</v>
      </c>
      <c r="AB90" s="171" t="str">
        <f>IF('Indicator Date hidden'!AC91="x","x",$AB$2-'Indicator Date hidden'!AC91)</f>
        <v>x</v>
      </c>
      <c r="AC90" s="171">
        <f>IF('Indicator Date hidden'!AD91="x","x",$AC$2-'Indicator Date hidden'!AD91)</f>
        <v>0</v>
      </c>
      <c r="AD90" s="171">
        <f>IF('Indicator Date hidden'!AE91="x","x",$AD$2-'Indicator Date hidden'!AE91)</f>
        <v>0</v>
      </c>
      <c r="AE90" s="171" t="str">
        <f>IF('Indicator Date hidden'!AF91="x","x",$AE$2-'Indicator Date hidden'!AF91)</f>
        <v>x</v>
      </c>
      <c r="AF90" s="171" t="str">
        <f>IF('Indicator Date hidden'!AG91="x","x",$AF$2-'Indicator Date hidden'!AG91)</f>
        <v>x</v>
      </c>
      <c r="AG90" s="171">
        <f>IF('Indicator Date hidden'!AH91="x","x",$AG$2-'Indicator Date hidden'!AH91)</f>
        <v>0</v>
      </c>
      <c r="AH90" s="171">
        <f>IF('Indicator Date hidden'!AI91="x","x",$AH$2-'Indicator Date hidden'!AI91)</f>
        <v>0</v>
      </c>
      <c r="AI90" s="171">
        <f>IF('Indicator Date hidden'!AJ91="x","x",$AI$2-'Indicator Date hidden'!AJ91)</f>
        <v>0</v>
      </c>
      <c r="AJ90" s="171" t="str">
        <f>IF('Indicator Date hidden'!AK91="x","x",$AJ$2-'Indicator Date hidden'!AK91)</f>
        <v>x</v>
      </c>
      <c r="AK90" s="171" t="str">
        <f>IF('Indicator Date hidden'!AL91="x","x",$AK$2-'Indicator Date hidden'!AL91)</f>
        <v>x</v>
      </c>
      <c r="AL90" s="171">
        <f>IF('Indicator Date hidden'!AM91="x","x",$AL$2-'Indicator Date hidden'!AM91)</f>
        <v>0</v>
      </c>
      <c r="AM90" s="171">
        <f>IF('Indicator Date hidden'!AN91="x","x",$AM$2-'Indicator Date hidden'!AN91)</f>
        <v>0</v>
      </c>
      <c r="AN90" s="171">
        <f>IF('Indicator Date hidden'!AO91="x","x",$AN$2-'Indicator Date hidden'!AO91)</f>
        <v>0</v>
      </c>
      <c r="AO90" s="171" t="str">
        <f>IF('Indicator Date hidden'!AP91="x","x",$AO$2-'Indicator Date hidden'!AP91)</f>
        <v>x</v>
      </c>
      <c r="AP90" s="171" t="str">
        <f>IF('Indicator Date hidden'!AQ91="x","x",$AP$2-'Indicator Date hidden'!AQ91)</f>
        <v>x</v>
      </c>
      <c r="AQ90" s="171" t="str">
        <f>IF('Indicator Date hidden'!AR91="x","x",$AQ$2-'Indicator Date hidden'!AR91)</f>
        <v>x</v>
      </c>
      <c r="AR90" s="171">
        <f>IF('Indicator Date hidden'!AS91="x","x",$AR$2-'Indicator Date hidden'!AS91)</f>
        <v>0</v>
      </c>
      <c r="AS90" s="171">
        <f>IF('Indicator Date hidden'!AT91="x","x",$AS$2-'Indicator Date hidden'!AT91)</f>
        <v>0</v>
      </c>
      <c r="AT90" s="171">
        <f>IF('Indicator Date hidden'!AU91="x","x",$AT$2-'Indicator Date hidden'!AU91)</f>
        <v>0</v>
      </c>
      <c r="AU90" s="171">
        <f>IF('Indicator Date hidden'!AV91="x","x",$AU$2-'Indicator Date hidden'!AV91)</f>
        <v>0</v>
      </c>
      <c r="AV90" s="171">
        <f>IF('Indicator Date hidden'!AW91="x","x",$AV$2-'Indicator Date hidden'!AW91)</f>
        <v>1</v>
      </c>
      <c r="AW90" s="171">
        <f>IF('Indicator Date hidden'!AX91="x","x",$AW$2-'Indicator Date hidden'!AX91)</f>
        <v>0</v>
      </c>
      <c r="AX90" s="171">
        <f>IF('Indicator Date hidden'!AY91="x","x",$AX$2-'Indicator Date hidden'!AY91)</f>
        <v>0</v>
      </c>
      <c r="AY90" s="171">
        <f>IF('Indicator Date hidden'!AZ91="x","x",$AY$2-'Indicator Date hidden'!AZ91)</f>
        <v>0</v>
      </c>
      <c r="AZ90" s="171">
        <f>IF('Indicator Date hidden'!BA91="x","x",$AZ$2-'Indicator Date hidden'!BA91)</f>
        <v>0</v>
      </c>
      <c r="BA90" s="5">
        <f t="shared" si="5"/>
        <v>4</v>
      </c>
      <c r="BB90" s="172">
        <f t="shared" si="6"/>
        <v>0.10526315789473684</v>
      </c>
      <c r="BC90" s="5">
        <f t="shared" si="7"/>
        <v>2</v>
      </c>
      <c r="BD90" s="172">
        <f t="shared" si="8"/>
        <v>0.50207326390365559</v>
      </c>
      <c r="BE90" s="175">
        <f t="shared" si="9"/>
        <v>0</v>
      </c>
    </row>
    <row r="91" spans="1:57" x14ac:dyDescent="0.25">
      <c r="A91" t="s">
        <v>297</v>
      </c>
      <c r="B91" s="171">
        <f>IF('Indicator Date hidden'!C92="x","x",$B$2-'Indicator Date hidden'!C92)</f>
        <v>0</v>
      </c>
      <c r="C91" s="171">
        <f>IF('Indicator Date hidden'!D92="x","x",$C$2-'Indicator Date hidden'!D92)</f>
        <v>0</v>
      </c>
      <c r="D91" s="171">
        <f>IF('Indicator Date hidden'!E92="x","x",$D$2-'Indicator Date hidden'!E92)</f>
        <v>0</v>
      </c>
      <c r="E91" s="171">
        <f>IF('Indicator Date hidden'!F92="x","x",$E$2-'Indicator Date hidden'!F92)</f>
        <v>0</v>
      </c>
      <c r="F91" s="171">
        <f>IF('Indicator Date hidden'!G92="x","x",$F$2-'Indicator Date hidden'!G92)</f>
        <v>0</v>
      </c>
      <c r="G91" s="171">
        <f>IF('Indicator Date hidden'!H92="x","x",$G$2-'Indicator Date hidden'!H92)</f>
        <v>0</v>
      </c>
      <c r="H91" s="171">
        <f>IF('Indicator Date hidden'!I92="x","x",$H$2-'Indicator Date hidden'!I92)</f>
        <v>0</v>
      </c>
      <c r="I91" s="171">
        <f>IF('Indicator Date hidden'!J92="x","x",$I$2-'Indicator Date hidden'!J92)</f>
        <v>0</v>
      </c>
      <c r="J91" s="171">
        <f>IF('Indicator Date hidden'!K92="x","x",$J$2-'Indicator Date hidden'!K92)</f>
        <v>0</v>
      </c>
      <c r="K91" s="171">
        <f>IF('Indicator Date hidden'!L92="x","x",$K$2-'Indicator Date hidden'!L92)</f>
        <v>0</v>
      </c>
      <c r="L91" s="171">
        <f>IF('Indicator Date hidden'!M92="x","x",$L$2-'Indicator Date hidden'!M92)</f>
        <v>0</v>
      </c>
      <c r="M91" s="171">
        <f>IF('Indicator Date hidden'!N92="x","x",$M$2-'Indicator Date hidden'!N92)</f>
        <v>0</v>
      </c>
      <c r="N91" s="171">
        <f>IF('Indicator Date hidden'!O92="x","x",$N$2-'Indicator Date hidden'!O92)</f>
        <v>0</v>
      </c>
      <c r="O91" s="171">
        <f>IF('Indicator Date hidden'!P92="x","x",$O$2-'Indicator Date hidden'!P92)</f>
        <v>0</v>
      </c>
      <c r="P91" s="171">
        <f>IF('Indicator Date hidden'!Q92="x","x",$P$2-'Indicator Date hidden'!Q92)</f>
        <v>0</v>
      </c>
      <c r="Q91" s="171" t="str">
        <f>IF('Indicator Date hidden'!R92="x","x",$Q$2-'Indicator Date hidden'!R92)</f>
        <v>x</v>
      </c>
      <c r="R91" s="171">
        <f>IF('Indicator Date hidden'!S92="x","x",$R$2-'Indicator Date hidden'!S92)</f>
        <v>0</v>
      </c>
      <c r="S91" s="171">
        <f>IF('Indicator Date hidden'!T92="x","x",$S$2-'Indicator Date hidden'!T92)</f>
        <v>0</v>
      </c>
      <c r="T91" s="171">
        <f>IF('Indicator Date hidden'!U92="x","x",$T$2-'Indicator Date hidden'!U92)</f>
        <v>0</v>
      </c>
      <c r="U91" s="171" t="str">
        <f>IF('Indicator Date hidden'!V92="x","x",$U$2-'Indicator Date hidden'!V92)</f>
        <v>x</v>
      </c>
      <c r="V91" s="171">
        <f>IF('Indicator Date hidden'!W92="x","x",$V$2-'Indicator Date hidden'!W92)</f>
        <v>0</v>
      </c>
      <c r="W91" s="171">
        <f>IF('Indicator Date hidden'!X92="x","x",$W$2-'Indicator Date hidden'!X92)</f>
        <v>5</v>
      </c>
      <c r="X91" s="171">
        <f>IF('Indicator Date hidden'!Y92="x","x",$X$2-'Indicator Date hidden'!Y92)</f>
        <v>3</v>
      </c>
      <c r="Y91" s="171">
        <f>IF('Indicator Date hidden'!Z92="x","x",$Y$2-'Indicator Date hidden'!Z92)</f>
        <v>0</v>
      </c>
      <c r="Z91" s="171">
        <f>IF('Indicator Date hidden'!AA92="x","x",$Z$2-'Indicator Date hidden'!AA92)</f>
        <v>0</v>
      </c>
      <c r="AA91" s="171" t="str">
        <f>IF('Indicator Date hidden'!AB92="x","x",$AA$2-'Indicator Date hidden'!AB92)</f>
        <v>x</v>
      </c>
      <c r="AB91" s="171">
        <f>IF('Indicator Date hidden'!AC92="x","x",$AB$2-'Indicator Date hidden'!AC92)</f>
        <v>0</v>
      </c>
      <c r="AC91" s="171">
        <f>IF('Indicator Date hidden'!AD92="x","x",$AC$2-'Indicator Date hidden'!AD92)</f>
        <v>0</v>
      </c>
      <c r="AD91" s="171">
        <f>IF('Indicator Date hidden'!AE92="x","x",$AD$2-'Indicator Date hidden'!AE92)</f>
        <v>0</v>
      </c>
      <c r="AE91" s="171">
        <f>IF('Indicator Date hidden'!AF92="x","x",$AE$2-'Indicator Date hidden'!AF92)</f>
        <v>0</v>
      </c>
      <c r="AF91" s="171" t="str">
        <f>IF('Indicator Date hidden'!AG92="x","x",$AF$2-'Indicator Date hidden'!AG92)</f>
        <v>x</v>
      </c>
      <c r="AG91" s="171">
        <f>IF('Indicator Date hidden'!AH92="x","x",$AG$2-'Indicator Date hidden'!AH92)</f>
        <v>0</v>
      </c>
      <c r="AH91" s="171">
        <f>IF('Indicator Date hidden'!AI92="x","x",$AH$2-'Indicator Date hidden'!AI92)</f>
        <v>0</v>
      </c>
      <c r="AI91" s="171">
        <f>IF('Indicator Date hidden'!AJ92="x","x",$AI$2-'Indicator Date hidden'!AJ92)</f>
        <v>0</v>
      </c>
      <c r="AJ91" s="171" t="str">
        <f>IF('Indicator Date hidden'!AK92="x","x",$AJ$2-'Indicator Date hidden'!AK92)</f>
        <v>x</v>
      </c>
      <c r="AK91" s="171">
        <f>IF('Indicator Date hidden'!AL92="x","x",$AK$2-'Indicator Date hidden'!AL92)</f>
        <v>1</v>
      </c>
      <c r="AL91" s="171">
        <f>IF('Indicator Date hidden'!AM92="x","x",$AL$2-'Indicator Date hidden'!AM92)</f>
        <v>0</v>
      </c>
      <c r="AM91" s="171">
        <f>IF('Indicator Date hidden'!AN92="x","x",$AM$2-'Indicator Date hidden'!AN92)</f>
        <v>0</v>
      </c>
      <c r="AN91" s="171">
        <f>IF('Indicator Date hidden'!AO92="x","x",$AN$2-'Indicator Date hidden'!AO92)</f>
        <v>0</v>
      </c>
      <c r="AO91" s="171">
        <f>IF('Indicator Date hidden'!AP92="x","x",$AO$2-'Indicator Date hidden'!AP92)</f>
        <v>0</v>
      </c>
      <c r="AP91" s="171">
        <f>IF('Indicator Date hidden'!AQ92="x","x",$AP$2-'Indicator Date hidden'!AQ92)</f>
        <v>0</v>
      </c>
      <c r="AQ91" s="171">
        <f>IF('Indicator Date hidden'!AR92="x","x",$AQ$2-'Indicator Date hidden'!AR92)</f>
        <v>4</v>
      </c>
      <c r="AR91" s="171">
        <f>IF('Indicator Date hidden'!AS92="x","x",$AR$2-'Indicator Date hidden'!AS92)</f>
        <v>0</v>
      </c>
      <c r="AS91" s="171">
        <f>IF('Indicator Date hidden'!AT92="x","x",$AS$2-'Indicator Date hidden'!AT92)</f>
        <v>0</v>
      </c>
      <c r="AT91" s="171">
        <f>IF('Indicator Date hidden'!AU92="x","x",$AT$2-'Indicator Date hidden'!AU92)</f>
        <v>0</v>
      </c>
      <c r="AU91" s="171">
        <f>IF('Indicator Date hidden'!AV92="x","x",$AU$2-'Indicator Date hidden'!AV92)</f>
        <v>7</v>
      </c>
      <c r="AV91" s="171">
        <f>IF('Indicator Date hidden'!AW92="x","x",$AV$2-'Indicator Date hidden'!AW92)</f>
        <v>0</v>
      </c>
      <c r="AW91" s="171">
        <f>IF('Indicator Date hidden'!AX92="x","x",$AW$2-'Indicator Date hidden'!AX92)</f>
        <v>0</v>
      </c>
      <c r="AX91" s="171">
        <f>IF('Indicator Date hidden'!AY92="x","x",$AX$2-'Indicator Date hidden'!AY92)</f>
        <v>0</v>
      </c>
      <c r="AY91" s="171">
        <f>IF('Indicator Date hidden'!AZ92="x","x",$AY$2-'Indicator Date hidden'!AZ92)</f>
        <v>0</v>
      </c>
      <c r="AZ91" s="171">
        <f>IF('Indicator Date hidden'!BA92="x","x",$AZ$2-'Indicator Date hidden'!BA92)</f>
        <v>3</v>
      </c>
      <c r="BA91" s="5">
        <f t="shared" si="5"/>
        <v>23</v>
      </c>
      <c r="BB91" s="172">
        <f t="shared" si="6"/>
        <v>0.5</v>
      </c>
      <c r="BC91" s="5">
        <f t="shared" si="7"/>
        <v>6</v>
      </c>
      <c r="BD91" s="172">
        <f t="shared" si="8"/>
        <v>1.4558726652394103</v>
      </c>
      <c r="BE91" s="175">
        <f t="shared" si="9"/>
        <v>0</v>
      </c>
    </row>
    <row r="92" spans="1:57" x14ac:dyDescent="0.25">
      <c r="A92" t="s">
        <v>167</v>
      </c>
      <c r="B92" s="171">
        <f>IF('Indicator Date hidden'!C93="x","x",$B$2-'Indicator Date hidden'!C93)</f>
        <v>0</v>
      </c>
      <c r="C92" s="171">
        <f>IF('Indicator Date hidden'!D93="x","x",$C$2-'Indicator Date hidden'!D93)</f>
        <v>0</v>
      </c>
      <c r="D92" s="171">
        <f>IF('Indicator Date hidden'!E93="x","x",$D$2-'Indicator Date hidden'!E93)</f>
        <v>0</v>
      </c>
      <c r="E92" s="171">
        <f>IF('Indicator Date hidden'!F93="x","x",$E$2-'Indicator Date hidden'!F93)</f>
        <v>0</v>
      </c>
      <c r="F92" s="171">
        <f>IF('Indicator Date hidden'!G93="x","x",$F$2-'Indicator Date hidden'!G93)</f>
        <v>0</v>
      </c>
      <c r="G92" s="171">
        <f>IF('Indicator Date hidden'!H93="x","x",$G$2-'Indicator Date hidden'!H93)</f>
        <v>0</v>
      </c>
      <c r="H92" s="171">
        <f>IF('Indicator Date hidden'!I93="x","x",$H$2-'Indicator Date hidden'!I93)</f>
        <v>0</v>
      </c>
      <c r="I92" s="171">
        <f>IF('Indicator Date hidden'!J93="x","x",$I$2-'Indicator Date hidden'!J93)</f>
        <v>0</v>
      </c>
      <c r="J92" s="171">
        <f>IF('Indicator Date hidden'!K93="x","x",$J$2-'Indicator Date hidden'!K93)</f>
        <v>0</v>
      </c>
      <c r="K92" s="171">
        <f>IF('Indicator Date hidden'!L93="x","x",$K$2-'Indicator Date hidden'!L93)</f>
        <v>0</v>
      </c>
      <c r="L92" s="171">
        <f>IF('Indicator Date hidden'!M93="x","x",$L$2-'Indicator Date hidden'!M93)</f>
        <v>0</v>
      </c>
      <c r="M92" s="171">
        <f>IF('Indicator Date hidden'!N93="x","x",$M$2-'Indicator Date hidden'!N93)</f>
        <v>0</v>
      </c>
      <c r="N92" s="171">
        <f>IF('Indicator Date hidden'!O93="x","x",$N$2-'Indicator Date hidden'!O93)</f>
        <v>0</v>
      </c>
      <c r="O92" s="171">
        <f>IF('Indicator Date hidden'!P93="x","x",$O$2-'Indicator Date hidden'!P93)</f>
        <v>0</v>
      </c>
      <c r="P92" s="171">
        <f>IF('Indicator Date hidden'!Q93="x","x",$P$2-'Indicator Date hidden'!Q93)</f>
        <v>0</v>
      </c>
      <c r="Q92" s="171" t="str">
        <f>IF('Indicator Date hidden'!R93="x","x",$Q$2-'Indicator Date hidden'!R93)</f>
        <v>x</v>
      </c>
      <c r="R92" s="171">
        <f>IF('Indicator Date hidden'!S93="x","x",$R$2-'Indicator Date hidden'!S93)</f>
        <v>0</v>
      </c>
      <c r="S92" s="171">
        <f>IF('Indicator Date hidden'!T93="x","x",$S$2-'Indicator Date hidden'!T93)</f>
        <v>0</v>
      </c>
      <c r="T92" s="171">
        <f>IF('Indicator Date hidden'!U93="x","x",$T$2-'Indicator Date hidden'!U93)</f>
        <v>0</v>
      </c>
      <c r="U92" s="171" t="str">
        <f>IF('Indicator Date hidden'!V93="x","x",$U$2-'Indicator Date hidden'!V93)</f>
        <v>x</v>
      </c>
      <c r="V92" s="171">
        <f>IF('Indicator Date hidden'!W93="x","x",$V$2-'Indicator Date hidden'!W93)</f>
        <v>0</v>
      </c>
      <c r="W92" s="171">
        <f>IF('Indicator Date hidden'!X93="x","x",$W$2-'Indicator Date hidden'!X93)</f>
        <v>1</v>
      </c>
      <c r="X92" s="171">
        <f>IF('Indicator Date hidden'!Y93="x","x",$X$2-'Indicator Date hidden'!Y93)</f>
        <v>3</v>
      </c>
      <c r="Y92" s="171">
        <f>IF('Indicator Date hidden'!Z93="x","x",$Y$2-'Indicator Date hidden'!Z93)</f>
        <v>0</v>
      </c>
      <c r="Z92" s="171">
        <f>IF('Indicator Date hidden'!AA93="x","x",$Z$2-'Indicator Date hidden'!AA93)</f>
        <v>0</v>
      </c>
      <c r="AA92" s="171" t="str">
        <f>IF('Indicator Date hidden'!AB93="x","x",$AA$2-'Indicator Date hidden'!AB93)</f>
        <v>x</v>
      </c>
      <c r="AB92" s="171">
        <f>IF('Indicator Date hidden'!AC93="x","x",$AB$2-'Indicator Date hidden'!AC93)</f>
        <v>0</v>
      </c>
      <c r="AC92" s="171">
        <f>IF('Indicator Date hidden'!AD93="x","x",$AC$2-'Indicator Date hidden'!AD93)</f>
        <v>0</v>
      </c>
      <c r="AD92" s="171" t="str">
        <f>IF('Indicator Date hidden'!AE93="x","x",$AD$2-'Indicator Date hidden'!AE93)</f>
        <v>x</v>
      </c>
      <c r="AE92" s="171">
        <f>IF('Indicator Date hidden'!AF93="x","x",$AE$2-'Indicator Date hidden'!AF93)</f>
        <v>0</v>
      </c>
      <c r="AF92" s="171" t="str">
        <f>IF('Indicator Date hidden'!AG93="x","x",$AF$2-'Indicator Date hidden'!AG93)</f>
        <v>x</v>
      </c>
      <c r="AG92" s="171">
        <f>IF('Indicator Date hidden'!AH93="x","x",$AG$2-'Indicator Date hidden'!AH93)</f>
        <v>0</v>
      </c>
      <c r="AH92" s="171">
        <f>IF('Indicator Date hidden'!AI93="x","x",$AH$2-'Indicator Date hidden'!AI93)</f>
        <v>0</v>
      </c>
      <c r="AI92" s="171">
        <f>IF('Indicator Date hidden'!AJ93="x","x",$AI$2-'Indicator Date hidden'!AJ93)</f>
        <v>0</v>
      </c>
      <c r="AJ92" s="171" t="str">
        <f>IF('Indicator Date hidden'!AK93="x","x",$AJ$2-'Indicator Date hidden'!AK93)</f>
        <v>x</v>
      </c>
      <c r="AK92" s="171">
        <f>IF('Indicator Date hidden'!AL93="x","x",$AK$2-'Indicator Date hidden'!AL93)</f>
        <v>1</v>
      </c>
      <c r="AL92" s="171">
        <f>IF('Indicator Date hidden'!AM93="x","x",$AL$2-'Indicator Date hidden'!AM93)</f>
        <v>0</v>
      </c>
      <c r="AM92" s="171">
        <f>IF('Indicator Date hidden'!AN93="x","x",$AM$2-'Indicator Date hidden'!AN93)</f>
        <v>0</v>
      </c>
      <c r="AN92" s="171">
        <f>IF('Indicator Date hidden'!AO93="x","x",$AN$2-'Indicator Date hidden'!AO93)</f>
        <v>0</v>
      </c>
      <c r="AO92" s="171">
        <f>IF('Indicator Date hidden'!AP93="x","x",$AO$2-'Indicator Date hidden'!AP93)</f>
        <v>0</v>
      </c>
      <c r="AP92" s="171">
        <f>IF('Indicator Date hidden'!AQ93="x","x",$AP$2-'Indicator Date hidden'!AQ93)</f>
        <v>0</v>
      </c>
      <c r="AQ92" s="171" t="str">
        <f>IF('Indicator Date hidden'!AR93="x","x",$AQ$2-'Indicator Date hidden'!AR93)</f>
        <v>x</v>
      </c>
      <c r="AR92" s="171">
        <f>IF('Indicator Date hidden'!AS93="x","x",$AR$2-'Indicator Date hidden'!AS93)</f>
        <v>0</v>
      </c>
      <c r="AS92" s="171">
        <f>IF('Indicator Date hidden'!AT93="x","x",$AS$2-'Indicator Date hidden'!AT93)</f>
        <v>0</v>
      </c>
      <c r="AT92" s="171">
        <f>IF('Indicator Date hidden'!AU93="x","x",$AT$2-'Indicator Date hidden'!AU93)</f>
        <v>0</v>
      </c>
      <c r="AU92" s="171">
        <f>IF('Indicator Date hidden'!AV93="x","x",$AU$2-'Indicator Date hidden'!AV93)</f>
        <v>0</v>
      </c>
      <c r="AV92" s="171">
        <f>IF('Indicator Date hidden'!AW93="x","x",$AV$2-'Indicator Date hidden'!AW93)</f>
        <v>0</v>
      </c>
      <c r="AW92" s="171">
        <f>IF('Indicator Date hidden'!AX93="x","x",$AW$2-'Indicator Date hidden'!AX93)</f>
        <v>0</v>
      </c>
      <c r="AX92" s="171">
        <f>IF('Indicator Date hidden'!AY93="x","x",$AX$2-'Indicator Date hidden'!AY93)</f>
        <v>0</v>
      </c>
      <c r="AY92" s="171">
        <f>IF('Indicator Date hidden'!AZ93="x","x",$AY$2-'Indicator Date hidden'!AZ93)</f>
        <v>0</v>
      </c>
      <c r="AZ92" s="171">
        <f>IF('Indicator Date hidden'!BA93="x","x",$AZ$2-'Indicator Date hidden'!BA93)</f>
        <v>0</v>
      </c>
      <c r="BA92" s="5">
        <f t="shared" si="5"/>
        <v>5</v>
      </c>
      <c r="BB92" s="172">
        <f t="shared" si="6"/>
        <v>0.11363636363636363</v>
      </c>
      <c r="BC92" s="5">
        <f t="shared" si="7"/>
        <v>3</v>
      </c>
      <c r="BD92" s="172">
        <f t="shared" si="8"/>
        <v>0.48691557467337615</v>
      </c>
      <c r="BE92" s="175">
        <f t="shared" si="9"/>
        <v>0</v>
      </c>
    </row>
    <row r="93" spans="1:57" x14ac:dyDescent="0.25">
      <c r="A93" t="s">
        <v>169</v>
      </c>
      <c r="B93" s="171">
        <f>IF('Indicator Date hidden'!C94="x","x",$B$2-'Indicator Date hidden'!C94)</f>
        <v>0</v>
      </c>
      <c r="C93" s="171">
        <f>IF('Indicator Date hidden'!D94="x","x",$C$2-'Indicator Date hidden'!D94)</f>
        <v>0</v>
      </c>
      <c r="D93" s="171">
        <f>IF('Indicator Date hidden'!E94="x","x",$D$2-'Indicator Date hidden'!E94)</f>
        <v>0</v>
      </c>
      <c r="E93" s="171">
        <f>IF('Indicator Date hidden'!F94="x","x",$E$2-'Indicator Date hidden'!F94)</f>
        <v>0</v>
      </c>
      <c r="F93" s="171">
        <f>IF('Indicator Date hidden'!G94="x","x",$F$2-'Indicator Date hidden'!G94)</f>
        <v>0</v>
      </c>
      <c r="G93" s="171">
        <f>IF('Indicator Date hidden'!H94="x","x",$G$2-'Indicator Date hidden'!H94)</f>
        <v>0</v>
      </c>
      <c r="H93" s="171">
        <f>IF('Indicator Date hidden'!I94="x","x",$H$2-'Indicator Date hidden'!I94)</f>
        <v>0</v>
      </c>
      <c r="I93" s="171">
        <f>IF('Indicator Date hidden'!J94="x","x",$I$2-'Indicator Date hidden'!J94)</f>
        <v>0</v>
      </c>
      <c r="J93" s="171">
        <f>IF('Indicator Date hidden'!K94="x","x",$J$2-'Indicator Date hidden'!K94)</f>
        <v>0</v>
      </c>
      <c r="K93" s="171">
        <f>IF('Indicator Date hidden'!L94="x","x",$K$2-'Indicator Date hidden'!L94)</f>
        <v>0</v>
      </c>
      <c r="L93" s="171">
        <f>IF('Indicator Date hidden'!M94="x","x",$L$2-'Indicator Date hidden'!M94)</f>
        <v>0</v>
      </c>
      <c r="M93" s="171">
        <f>IF('Indicator Date hidden'!N94="x","x",$M$2-'Indicator Date hidden'!N94)</f>
        <v>0</v>
      </c>
      <c r="N93" s="171">
        <f>IF('Indicator Date hidden'!O94="x","x",$N$2-'Indicator Date hidden'!O94)</f>
        <v>0</v>
      </c>
      <c r="O93" s="171">
        <f>IF('Indicator Date hidden'!P94="x","x",$O$2-'Indicator Date hidden'!P94)</f>
        <v>0</v>
      </c>
      <c r="P93" s="171">
        <f>IF('Indicator Date hidden'!Q94="x","x",$P$2-'Indicator Date hidden'!Q94)</f>
        <v>0</v>
      </c>
      <c r="Q93" s="171">
        <f>IF('Indicator Date hidden'!R94="x","x",$Q$2-'Indicator Date hidden'!R94)</f>
        <v>1</v>
      </c>
      <c r="R93" s="171">
        <f>IF('Indicator Date hidden'!S94="x","x",$R$2-'Indicator Date hidden'!S94)</f>
        <v>0</v>
      </c>
      <c r="S93" s="171">
        <f>IF('Indicator Date hidden'!T94="x","x",$S$2-'Indicator Date hidden'!T94)</f>
        <v>0</v>
      </c>
      <c r="T93" s="171">
        <f>IF('Indicator Date hidden'!U94="x","x",$T$2-'Indicator Date hidden'!U94)</f>
        <v>0</v>
      </c>
      <c r="U93" s="171">
        <f>IF('Indicator Date hidden'!V94="x","x",$U$2-'Indicator Date hidden'!V94)</f>
        <v>0</v>
      </c>
      <c r="V93" s="171">
        <f>IF('Indicator Date hidden'!W94="x","x",$V$2-'Indicator Date hidden'!W94)</f>
        <v>0</v>
      </c>
      <c r="W93" s="171">
        <f>IF('Indicator Date hidden'!X94="x","x",$W$2-'Indicator Date hidden'!X94)</f>
        <v>1</v>
      </c>
      <c r="X93" s="171">
        <f>IF('Indicator Date hidden'!Y94="x","x",$X$2-'Indicator Date hidden'!Y94)</f>
        <v>2</v>
      </c>
      <c r="Y93" s="171">
        <f>IF('Indicator Date hidden'!Z94="x","x",$Y$2-'Indicator Date hidden'!Z94)</f>
        <v>0</v>
      </c>
      <c r="Z93" s="171">
        <f>IF('Indicator Date hidden'!AA94="x","x",$Z$2-'Indicator Date hidden'!AA94)</f>
        <v>0</v>
      </c>
      <c r="AA93" s="171">
        <f>IF('Indicator Date hidden'!AB94="x","x",$AA$2-'Indicator Date hidden'!AB94)</f>
        <v>0</v>
      </c>
      <c r="AB93" s="171">
        <f>IF('Indicator Date hidden'!AC94="x","x",$AB$2-'Indicator Date hidden'!AC94)</f>
        <v>0</v>
      </c>
      <c r="AC93" s="171">
        <f>IF('Indicator Date hidden'!AD94="x","x",$AC$2-'Indicator Date hidden'!AD94)</f>
        <v>0</v>
      </c>
      <c r="AD93" s="171">
        <f>IF('Indicator Date hidden'!AE94="x","x",$AD$2-'Indicator Date hidden'!AE94)</f>
        <v>0</v>
      </c>
      <c r="AE93" s="171">
        <f>IF('Indicator Date hidden'!AF94="x","x",$AE$2-'Indicator Date hidden'!AF94)</f>
        <v>0</v>
      </c>
      <c r="AF93" s="171">
        <f>IF('Indicator Date hidden'!AG94="x","x",$AF$2-'Indicator Date hidden'!AG94)</f>
        <v>0</v>
      </c>
      <c r="AG93" s="171">
        <f>IF('Indicator Date hidden'!AH94="x","x",$AG$2-'Indicator Date hidden'!AH94)</f>
        <v>0</v>
      </c>
      <c r="AH93" s="171">
        <f>IF('Indicator Date hidden'!AI94="x","x",$AH$2-'Indicator Date hidden'!AI94)</f>
        <v>0</v>
      </c>
      <c r="AI93" s="171">
        <f>IF('Indicator Date hidden'!AJ94="x","x",$AI$2-'Indicator Date hidden'!AJ94)</f>
        <v>0</v>
      </c>
      <c r="AJ93" s="171" t="str">
        <f>IF('Indicator Date hidden'!AK94="x","x",$AJ$2-'Indicator Date hidden'!AK94)</f>
        <v>x</v>
      </c>
      <c r="AK93" s="171">
        <f>IF('Indicator Date hidden'!AL94="x","x",$AK$2-'Indicator Date hidden'!AL94)</f>
        <v>1</v>
      </c>
      <c r="AL93" s="171">
        <f>IF('Indicator Date hidden'!AM94="x","x",$AL$2-'Indicator Date hidden'!AM94)</f>
        <v>0</v>
      </c>
      <c r="AM93" s="171">
        <f>IF('Indicator Date hidden'!AN94="x","x",$AM$2-'Indicator Date hidden'!AN94)</f>
        <v>0</v>
      </c>
      <c r="AN93" s="171">
        <f>IF('Indicator Date hidden'!AO94="x","x",$AN$2-'Indicator Date hidden'!AO94)</f>
        <v>0</v>
      </c>
      <c r="AO93" s="171" t="str">
        <f>IF('Indicator Date hidden'!AP94="x","x",$AO$2-'Indicator Date hidden'!AP94)</f>
        <v>x</v>
      </c>
      <c r="AP93" s="171" t="str">
        <f>IF('Indicator Date hidden'!AQ94="x","x",$AP$2-'Indicator Date hidden'!AQ94)</f>
        <v>x</v>
      </c>
      <c r="AQ93" s="171">
        <f>IF('Indicator Date hidden'!AR94="x","x",$AQ$2-'Indicator Date hidden'!AR94)</f>
        <v>0</v>
      </c>
      <c r="AR93" s="171">
        <f>IF('Indicator Date hidden'!AS94="x","x",$AR$2-'Indicator Date hidden'!AS94)</f>
        <v>0</v>
      </c>
      <c r="AS93" s="171">
        <f>IF('Indicator Date hidden'!AT94="x","x",$AS$2-'Indicator Date hidden'!AT94)</f>
        <v>0</v>
      </c>
      <c r="AT93" s="171">
        <f>IF('Indicator Date hidden'!AU94="x","x",$AT$2-'Indicator Date hidden'!AU94)</f>
        <v>0</v>
      </c>
      <c r="AU93" s="171">
        <f>IF('Indicator Date hidden'!AV94="x","x",$AU$2-'Indicator Date hidden'!AV94)</f>
        <v>0</v>
      </c>
      <c r="AV93" s="171">
        <f>IF('Indicator Date hidden'!AW94="x","x",$AV$2-'Indicator Date hidden'!AW94)</f>
        <v>0</v>
      </c>
      <c r="AW93" s="171">
        <f>IF('Indicator Date hidden'!AX94="x","x",$AW$2-'Indicator Date hidden'!AX94)</f>
        <v>0</v>
      </c>
      <c r="AX93" s="171">
        <f>IF('Indicator Date hidden'!AY94="x","x",$AX$2-'Indicator Date hidden'!AY94)</f>
        <v>0</v>
      </c>
      <c r="AY93" s="171">
        <f>IF('Indicator Date hidden'!AZ94="x","x",$AY$2-'Indicator Date hidden'!AZ94)</f>
        <v>0</v>
      </c>
      <c r="AZ93" s="171">
        <f>IF('Indicator Date hidden'!BA94="x","x",$AZ$2-'Indicator Date hidden'!BA94)</f>
        <v>0</v>
      </c>
      <c r="BA93" s="5">
        <f t="shared" si="5"/>
        <v>5</v>
      </c>
      <c r="BB93" s="172">
        <f t="shared" si="6"/>
        <v>0.10416666666666667</v>
      </c>
      <c r="BC93" s="5">
        <f t="shared" si="7"/>
        <v>4</v>
      </c>
      <c r="BD93" s="172">
        <f t="shared" si="8"/>
        <v>0.3673998351780916</v>
      </c>
      <c r="BE93" s="175">
        <f t="shared" si="9"/>
        <v>0</v>
      </c>
    </row>
    <row r="94" spans="1:57" x14ac:dyDescent="0.25">
      <c r="A94" t="s">
        <v>171</v>
      </c>
      <c r="B94" s="171">
        <f>IF('Indicator Date hidden'!C95="x","x",$B$2-'Indicator Date hidden'!C95)</f>
        <v>0</v>
      </c>
      <c r="C94" s="171">
        <f>IF('Indicator Date hidden'!D95="x","x",$C$2-'Indicator Date hidden'!D95)</f>
        <v>0</v>
      </c>
      <c r="D94" s="171">
        <f>IF('Indicator Date hidden'!E95="x","x",$D$2-'Indicator Date hidden'!E95)</f>
        <v>0</v>
      </c>
      <c r="E94" s="171">
        <f>IF('Indicator Date hidden'!F95="x","x",$E$2-'Indicator Date hidden'!F95)</f>
        <v>0</v>
      </c>
      <c r="F94" s="171">
        <f>IF('Indicator Date hidden'!G95="x","x",$F$2-'Indicator Date hidden'!G95)</f>
        <v>0</v>
      </c>
      <c r="G94" s="171">
        <f>IF('Indicator Date hidden'!H95="x","x",$G$2-'Indicator Date hidden'!H95)</f>
        <v>0</v>
      </c>
      <c r="H94" s="171">
        <f>IF('Indicator Date hidden'!I95="x","x",$H$2-'Indicator Date hidden'!I95)</f>
        <v>0</v>
      </c>
      <c r="I94" s="171">
        <f>IF('Indicator Date hidden'!J95="x","x",$I$2-'Indicator Date hidden'!J95)</f>
        <v>0</v>
      </c>
      <c r="J94" s="171">
        <f>IF('Indicator Date hidden'!K95="x","x",$J$2-'Indicator Date hidden'!K95)</f>
        <v>0</v>
      </c>
      <c r="K94" s="171">
        <f>IF('Indicator Date hidden'!L95="x","x",$K$2-'Indicator Date hidden'!L95)</f>
        <v>0</v>
      </c>
      <c r="L94" s="171">
        <f>IF('Indicator Date hidden'!M95="x","x",$L$2-'Indicator Date hidden'!M95)</f>
        <v>0</v>
      </c>
      <c r="M94" s="171">
        <f>IF('Indicator Date hidden'!N95="x","x",$M$2-'Indicator Date hidden'!N95)</f>
        <v>0</v>
      </c>
      <c r="N94" s="171">
        <f>IF('Indicator Date hidden'!O95="x","x",$N$2-'Indicator Date hidden'!O95)</f>
        <v>0</v>
      </c>
      <c r="O94" s="171">
        <f>IF('Indicator Date hidden'!P95="x","x",$O$2-'Indicator Date hidden'!P95)</f>
        <v>0</v>
      </c>
      <c r="P94" s="171">
        <f>IF('Indicator Date hidden'!Q95="x","x",$P$2-'Indicator Date hidden'!Q95)</f>
        <v>0</v>
      </c>
      <c r="Q94" s="171">
        <f>IF('Indicator Date hidden'!R95="x","x",$Q$2-'Indicator Date hidden'!R95)</f>
        <v>3</v>
      </c>
      <c r="R94" s="171">
        <f>IF('Indicator Date hidden'!S95="x","x",$R$2-'Indicator Date hidden'!S95)</f>
        <v>0</v>
      </c>
      <c r="S94" s="171">
        <f>IF('Indicator Date hidden'!T95="x","x",$S$2-'Indicator Date hidden'!T95)</f>
        <v>0</v>
      </c>
      <c r="T94" s="171">
        <f>IF('Indicator Date hidden'!U95="x","x",$T$2-'Indicator Date hidden'!U95)</f>
        <v>0</v>
      </c>
      <c r="U94" s="171">
        <f>IF('Indicator Date hidden'!V95="x","x",$U$2-'Indicator Date hidden'!V95)</f>
        <v>0</v>
      </c>
      <c r="V94" s="171">
        <f>IF('Indicator Date hidden'!W95="x","x",$V$2-'Indicator Date hidden'!W95)</f>
        <v>0</v>
      </c>
      <c r="W94" s="171">
        <f>IF('Indicator Date hidden'!X95="x","x",$W$2-'Indicator Date hidden'!X95)</f>
        <v>4</v>
      </c>
      <c r="X94" s="171">
        <f>IF('Indicator Date hidden'!Y95="x","x",$X$2-'Indicator Date hidden'!Y95)</f>
        <v>3</v>
      </c>
      <c r="Y94" s="171">
        <f>IF('Indicator Date hidden'!Z95="x","x",$Y$2-'Indicator Date hidden'!Z95)</f>
        <v>0</v>
      </c>
      <c r="Z94" s="171">
        <f>IF('Indicator Date hidden'!AA95="x","x",$Z$2-'Indicator Date hidden'!AA95)</f>
        <v>0</v>
      </c>
      <c r="AA94" s="171">
        <f>IF('Indicator Date hidden'!AB95="x","x",$AA$2-'Indicator Date hidden'!AB95)</f>
        <v>1</v>
      </c>
      <c r="AB94" s="171">
        <f>IF('Indicator Date hidden'!AC95="x","x",$AB$2-'Indicator Date hidden'!AC95)</f>
        <v>0</v>
      </c>
      <c r="AC94" s="171">
        <f>IF('Indicator Date hidden'!AD95="x","x",$AC$2-'Indicator Date hidden'!AD95)</f>
        <v>0</v>
      </c>
      <c r="AD94" s="171">
        <f>IF('Indicator Date hidden'!AE95="x","x",$AD$2-'Indicator Date hidden'!AE95)</f>
        <v>0</v>
      </c>
      <c r="AE94" s="171">
        <f>IF('Indicator Date hidden'!AF95="x","x",$AE$2-'Indicator Date hidden'!AF95)</f>
        <v>0</v>
      </c>
      <c r="AF94" s="171">
        <f>IF('Indicator Date hidden'!AG95="x","x",$AF$2-'Indicator Date hidden'!AG95)</f>
        <v>2</v>
      </c>
      <c r="AG94" s="171">
        <f>IF('Indicator Date hidden'!AH95="x","x",$AG$2-'Indicator Date hidden'!AH95)</f>
        <v>0</v>
      </c>
      <c r="AH94" s="171">
        <f>IF('Indicator Date hidden'!AI95="x","x",$AH$2-'Indicator Date hidden'!AI95)</f>
        <v>0</v>
      </c>
      <c r="AI94" s="171">
        <f>IF('Indicator Date hidden'!AJ95="x","x",$AI$2-'Indicator Date hidden'!AJ95)</f>
        <v>0</v>
      </c>
      <c r="AJ94" s="171" t="str">
        <f>IF('Indicator Date hidden'!AK95="x","x",$AJ$2-'Indicator Date hidden'!AK95)</f>
        <v>x</v>
      </c>
      <c r="AK94" s="171">
        <f>IF('Indicator Date hidden'!AL95="x","x",$AK$2-'Indicator Date hidden'!AL95)</f>
        <v>1</v>
      </c>
      <c r="AL94" s="171">
        <f>IF('Indicator Date hidden'!AM95="x","x",$AL$2-'Indicator Date hidden'!AM95)</f>
        <v>0</v>
      </c>
      <c r="AM94" s="171">
        <f>IF('Indicator Date hidden'!AN95="x","x",$AM$2-'Indicator Date hidden'!AN95)</f>
        <v>0</v>
      </c>
      <c r="AN94" s="171">
        <f>IF('Indicator Date hidden'!AO95="x","x",$AN$2-'Indicator Date hidden'!AO95)</f>
        <v>0</v>
      </c>
      <c r="AO94" s="171">
        <f>IF('Indicator Date hidden'!AP95="x","x",$AO$2-'Indicator Date hidden'!AP95)</f>
        <v>2</v>
      </c>
      <c r="AP94" s="171">
        <f>IF('Indicator Date hidden'!AQ95="x","x",$AP$2-'Indicator Date hidden'!AQ95)</f>
        <v>1</v>
      </c>
      <c r="AQ94" s="171">
        <f>IF('Indicator Date hidden'!AR95="x","x",$AQ$2-'Indicator Date hidden'!AR95)</f>
        <v>0</v>
      </c>
      <c r="AR94" s="171">
        <f>IF('Indicator Date hidden'!AS95="x","x",$AR$2-'Indicator Date hidden'!AS95)</f>
        <v>0</v>
      </c>
      <c r="AS94" s="171">
        <f>IF('Indicator Date hidden'!AT95="x","x",$AS$2-'Indicator Date hidden'!AT95)</f>
        <v>0</v>
      </c>
      <c r="AT94" s="171">
        <f>IF('Indicator Date hidden'!AU95="x","x",$AT$2-'Indicator Date hidden'!AU95)</f>
        <v>0</v>
      </c>
      <c r="AU94" s="171">
        <f>IF('Indicator Date hidden'!AV95="x","x",$AU$2-'Indicator Date hidden'!AV95)</f>
        <v>0</v>
      </c>
      <c r="AV94" s="171">
        <f>IF('Indicator Date hidden'!AW95="x","x",$AV$2-'Indicator Date hidden'!AW95)</f>
        <v>0</v>
      </c>
      <c r="AW94" s="171">
        <f>IF('Indicator Date hidden'!AX95="x","x",$AW$2-'Indicator Date hidden'!AX95)</f>
        <v>0</v>
      </c>
      <c r="AX94" s="171">
        <f>IF('Indicator Date hidden'!AY95="x","x",$AX$2-'Indicator Date hidden'!AY95)</f>
        <v>0</v>
      </c>
      <c r="AY94" s="171">
        <f>IF('Indicator Date hidden'!AZ95="x","x",$AY$2-'Indicator Date hidden'!AZ95)</f>
        <v>0</v>
      </c>
      <c r="AZ94" s="171">
        <f>IF('Indicator Date hidden'!BA95="x","x",$AZ$2-'Indicator Date hidden'!BA95)</f>
        <v>0</v>
      </c>
      <c r="BA94" s="5">
        <f t="shared" si="5"/>
        <v>17</v>
      </c>
      <c r="BB94" s="172">
        <f t="shared" si="6"/>
        <v>0.34</v>
      </c>
      <c r="BC94" s="5">
        <f t="shared" si="7"/>
        <v>8</v>
      </c>
      <c r="BD94" s="172">
        <f t="shared" si="8"/>
        <v>0.88566359301938113</v>
      </c>
      <c r="BE94" s="175">
        <f t="shared" si="9"/>
        <v>0</v>
      </c>
    </row>
    <row r="95" spans="1:57" x14ac:dyDescent="0.25">
      <c r="A95" t="s">
        <v>172</v>
      </c>
      <c r="B95" s="171">
        <f>IF('Indicator Date hidden'!C96="x","x",$B$2-'Indicator Date hidden'!C96)</f>
        <v>0</v>
      </c>
      <c r="C95" s="171">
        <f>IF('Indicator Date hidden'!D96="x","x",$C$2-'Indicator Date hidden'!D96)</f>
        <v>0</v>
      </c>
      <c r="D95" s="171">
        <f>IF('Indicator Date hidden'!E96="x","x",$D$2-'Indicator Date hidden'!E96)</f>
        <v>0</v>
      </c>
      <c r="E95" s="171">
        <f>IF('Indicator Date hidden'!F96="x","x",$E$2-'Indicator Date hidden'!F96)</f>
        <v>0</v>
      </c>
      <c r="F95" s="171">
        <f>IF('Indicator Date hidden'!G96="x","x",$F$2-'Indicator Date hidden'!G96)</f>
        <v>0</v>
      </c>
      <c r="G95" s="171">
        <f>IF('Indicator Date hidden'!H96="x","x",$G$2-'Indicator Date hidden'!H96)</f>
        <v>0</v>
      </c>
      <c r="H95" s="171">
        <f>IF('Indicator Date hidden'!I96="x","x",$H$2-'Indicator Date hidden'!I96)</f>
        <v>0</v>
      </c>
      <c r="I95" s="171">
        <f>IF('Indicator Date hidden'!J96="x","x",$I$2-'Indicator Date hidden'!J96)</f>
        <v>0</v>
      </c>
      <c r="J95" s="171">
        <f>IF('Indicator Date hidden'!K96="x","x",$J$2-'Indicator Date hidden'!K96)</f>
        <v>0</v>
      </c>
      <c r="K95" s="171">
        <f>IF('Indicator Date hidden'!L96="x","x",$K$2-'Indicator Date hidden'!L96)</f>
        <v>0</v>
      </c>
      <c r="L95" s="171">
        <f>IF('Indicator Date hidden'!M96="x","x",$L$2-'Indicator Date hidden'!M96)</f>
        <v>0</v>
      </c>
      <c r="M95" s="171">
        <f>IF('Indicator Date hidden'!N96="x","x",$M$2-'Indicator Date hidden'!N96)</f>
        <v>0</v>
      </c>
      <c r="N95" s="171">
        <f>IF('Indicator Date hidden'!O96="x","x",$N$2-'Indicator Date hidden'!O96)</f>
        <v>0</v>
      </c>
      <c r="O95" s="171">
        <f>IF('Indicator Date hidden'!P96="x","x",$O$2-'Indicator Date hidden'!P96)</f>
        <v>0</v>
      </c>
      <c r="P95" s="171">
        <f>IF('Indicator Date hidden'!Q96="x","x",$P$2-'Indicator Date hidden'!Q96)</f>
        <v>0</v>
      </c>
      <c r="Q95" s="171" t="str">
        <f>IF('Indicator Date hidden'!R96="x","x",$Q$2-'Indicator Date hidden'!R96)</f>
        <v>x</v>
      </c>
      <c r="R95" s="171">
        <f>IF('Indicator Date hidden'!S96="x","x",$R$2-'Indicator Date hidden'!S96)</f>
        <v>0</v>
      </c>
      <c r="S95" s="171">
        <f>IF('Indicator Date hidden'!T96="x","x",$S$2-'Indicator Date hidden'!T96)</f>
        <v>0</v>
      </c>
      <c r="T95" s="171">
        <f>IF('Indicator Date hidden'!U96="x","x",$T$2-'Indicator Date hidden'!U96)</f>
        <v>0</v>
      </c>
      <c r="U95" s="171" t="str">
        <f>IF('Indicator Date hidden'!V96="x","x",$U$2-'Indicator Date hidden'!V96)</f>
        <v>x</v>
      </c>
      <c r="V95" s="171">
        <f>IF('Indicator Date hidden'!W96="x","x",$V$2-'Indicator Date hidden'!W96)</f>
        <v>0</v>
      </c>
      <c r="W95" s="171" t="str">
        <f>IF('Indicator Date hidden'!X96="x","x",$W$2-'Indicator Date hidden'!X96)</f>
        <v>x</v>
      </c>
      <c r="X95" s="171">
        <f>IF('Indicator Date hidden'!Y96="x","x",$X$2-'Indicator Date hidden'!Y96)</f>
        <v>3</v>
      </c>
      <c r="Y95" s="171">
        <f>IF('Indicator Date hidden'!Z96="x","x",$Y$2-'Indicator Date hidden'!Z96)</f>
        <v>0</v>
      </c>
      <c r="Z95" s="171">
        <f>IF('Indicator Date hidden'!AA96="x","x",$Z$2-'Indicator Date hidden'!AA96)</f>
        <v>0</v>
      </c>
      <c r="AA95" s="171">
        <f>IF('Indicator Date hidden'!AB96="x","x",$AA$2-'Indicator Date hidden'!AB96)</f>
        <v>0</v>
      </c>
      <c r="AB95" s="171">
        <f>IF('Indicator Date hidden'!AC96="x","x",$AB$2-'Indicator Date hidden'!AC96)</f>
        <v>0</v>
      </c>
      <c r="AC95" s="171">
        <f>IF('Indicator Date hidden'!AD96="x","x",$AC$2-'Indicator Date hidden'!AD96)</f>
        <v>0</v>
      </c>
      <c r="AD95" s="171" t="str">
        <f>IF('Indicator Date hidden'!AE96="x","x",$AD$2-'Indicator Date hidden'!AE96)</f>
        <v>x</v>
      </c>
      <c r="AE95" s="171">
        <f>IF('Indicator Date hidden'!AF96="x","x",$AE$2-'Indicator Date hidden'!AF96)</f>
        <v>0</v>
      </c>
      <c r="AF95" s="171">
        <f>IF('Indicator Date hidden'!AG96="x","x",$AF$2-'Indicator Date hidden'!AG96)</f>
        <v>2</v>
      </c>
      <c r="AG95" s="171">
        <f>IF('Indicator Date hidden'!AH96="x","x",$AG$2-'Indicator Date hidden'!AH96)</f>
        <v>0</v>
      </c>
      <c r="AH95" s="171">
        <f>IF('Indicator Date hidden'!AI96="x","x",$AH$2-'Indicator Date hidden'!AI96)</f>
        <v>0</v>
      </c>
      <c r="AI95" s="171">
        <f>IF('Indicator Date hidden'!AJ96="x","x",$AI$2-'Indicator Date hidden'!AJ96)</f>
        <v>0</v>
      </c>
      <c r="AJ95" s="171" t="str">
        <f>IF('Indicator Date hidden'!AK96="x","x",$AJ$2-'Indicator Date hidden'!AK96)</f>
        <v>x</v>
      </c>
      <c r="AK95" s="171">
        <f>IF('Indicator Date hidden'!AL96="x","x",$AK$2-'Indicator Date hidden'!AL96)</f>
        <v>1</v>
      </c>
      <c r="AL95" s="171">
        <f>IF('Indicator Date hidden'!AM96="x","x",$AL$2-'Indicator Date hidden'!AM96)</f>
        <v>0</v>
      </c>
      <c r="AM95" s="171">
        <f>IF('Indicator Date hidden'!AN96="x","x",$AM$2-'Indicator Date hidden'!AN96)</f>
        <v>0</v>
      </c>
      <c r="AN95" s="171">
        <f>IF('Indicator Date hidden'!AO96="x","x",$AN$2-'Indicator Date hidden'!AO96)</f>
        <v>0</v>
      </c>
      <c r="AO95" s="171">
        <f>IF('Indicator Date hidden'!AP96="x","x",$AO$2-'Indicator Date hidden'!AP96)</f>
        <v>0</v>
      </c>
      <c r="AP95" s="171">
        <f>IF('Indicator Date hidden'!AQ96="x","x",$AP$2-'Indicator Date hidden'!AQ96)</f>
        <v>0</v>
      </c>
      <c r="AQ95" s="171" t="str">
        <f>IF('Indicator Date hidden'!AR96="x","x",$AQ$2-'Indicator Date hidden'!AR96)</f>
        <v>x</v>
      </c>
      <c r="AR95" s="171">
        <f>IF('Indicator Date hidden'!AS96="x","x",$AR$2-'Indicator Date hidden'!AS96)</f>
        <v>0</v>
      </c>
      <c r="AS95" s="171">
        <f>IF('Indicator Date hidden'!AT96="x","x",$AS$2-'Indicator Date hidden'!AT96)</f>
        <v>0</v>
      </c>
      <c r="AT95" s="171">
        <f>IF('Indicator Date hidden'!AU96="x","x",$AT$2-'Indicator Date hidden'!AU96)</f>
        <v>0</v>
      </c>
      <c r="AU95" s="171">
        <f>IF('Indicator Date hidden'!AV96="x","x",$AU$2-'Indicator Date hidden'!AV96)</f>
        <v>0</v>
      </c>
      <c r="AV95" s="171">
        <f>IF('Indicator Date hidden'!AW96="x","x",$AV$2-'Indicator Date hidden'!AW96)</f>
        <v>0</v>
      </c>
      <c r="AW95" s="171">
        <f>IF('Indicator Date hidden'!AX96="x","x",$AW$2-'Indicator Date hidden'!AX96)</f>
        <v>0</v>
      </c>
      <c r="AX95" s="171">
        <f>IF('Indicator Date hidden'!AY96="x","x",$AX$2-'Indicator Date hidden'!AY96)</f>
        <v>0</v>
      </c>
      <c r="AY95" s="171">
        <f>IF('Indicator Date hidden'!AZ96="x","x",$AY$2-'Indicator Date hidden'!AZ96)</f>
        <v>0</v>
      </c>
      <c r="AZ95" s="171">
        <f>IF('Indicator Date hidden'!BA96="x","x",$AZ$2-'Indicator Date hidden'!BA96)</f>
        <v>0</v>
      </c>
      <c r="BA95" s="5">
        <f t="shared" si="5"/>
        <v>6</v>
      </c>
      <c r="BB95" s="172">
        <f t="shared" si="6"/>
        <v>0.13333333333333333</v>
      </c>
      <c r="BC95" s="5">
        <f t="shared" si="7"/>
        <v>3</v>
      </c>
      <c r="BD95" s="172">
        <f t="shared" si="8"/>
        <v>0.54160256030906406</v>
      </c>
      <c r="BE95" s="175">
        <f t="shared" si="9"/>
        <v>0</v>
      </c>
    </row>
    <row r="96" spans="1:57" x14ac:dyDescent="0.25">
      <c r="A96" t="s">
        <v>173</v>
      </c>
      <c r="B96" s="171">
        <f>IF('Indicator Date hidden'!C97="x","x",$B$2-'Indicator Date hidden'!C97)</f>
        <v>0</v>
      </c>
      <c r="C96" s="171">
        <f>IF('Indicator Date hidden'!D97="x","x",$C$2-'Indicator Date hidden'!D97)</f>
        <v>0</v>
      </c>
      <c r="D96" s="171">
        <f>IF('Indicator Date hidden'!E97="x","x",$D$2-'Indicator Date hidden'!E97)</f>
        <v>0</v>
      </c>
      <c r="E96" s="171">
        <f>IF('Indicator Date hidden'!F97="x","x",$E$2-'Indicator Date hidden'!F97)</f>
        <v>0</v>
      </c>
      <c r="F96" s="171">
        <f>IF('Indicator Date hidden'!G97="x","x",$F$2-'Indicator Date hidden'!G97)</f>
        <v>0</v>
      </c>
      <c r="G96" s="171">
        <f>IF('Indicator Date hidden'!H97="x","x",$G$2-'Indicator Date hidden'!H97)</f>
        <v>0</v>
      </c>
      <c r="H96" s="171">
        <f>IF('Indicator Date hidden'!I97="x","x",$H$2-'Indicator Date hidden'!I97)</f>
        <v>0</v>
      </c>
      <c r="I96" s="171">
        <f>IF('Indicator Date hidden'!J97="x","x",$I$2-'Indicator Date hidden'!J97)</f>
        <v>0</v>
      </c>
      <c r="J96" s="171">
        <f>IF('Indicator Date hidden'!K97="x","x",$J$2-'Indicator Date hidden'!K97)</f>
        <v>0</v>
      </c>
      <c r="K96" s="171">
        <f>IF('Indicator Date hidden'!L97="x","x",$K$2-'Indicator Date hidden'!L97)</f>
        <v>0</v>
      </c>
      <c r="L96" s="171">
        <f>IF('Indicator Date hidden'!M97="x","x",$L$2-'Indicator Date hidden'!M97)</f>
        <v>0</v>
      </c>
      <c r="M96" s="171">
        <f>IF('Indicator Date hidden'!N97="x","x",$M$2-'Indicator Date hidden'!N97)</f>
        <v>0</v>
      </c>
      <c r="N96" s="171">
        <f>IF('Indicator Date hidden'!O97="x","x",$N$2-'Indicator Date hidden'!O97)</f>
        <v>0</v>
      </c>
      <c r="O96" s="171">
        <f>IF('Indicator Date hidden'!P97="x","x",$O$2-'Indicator Date hidden'!P97)</f>
        <v>0</v>
      </c>
      <c r="P96" s="171">
        <f>IF('Indicator Date hidden'!Q97="x","x",$P$2-'Indicator Date hidden'!Q97)</f>
        <v>0</v>
      </c>
      <c r="Q96" s="171" t="str">
        <f>IF('Indicator Date hidden'!R97="x","x",$Q$2-'Indicator Date hidden'!R97)</f>
        <v>x</v>
      </c>
      <c r="R96" s="171">
        <f>IF('Indicator Date hidden'!S97="x","x",$R$2-'Indicator Date hidden'!S97)</f>
        <v>0</v>
      </c>
      <c r="S96" s="171">
        <f>IF('Indicator Date hidden'!T97="x","x",$S$2-'Indicator Date hidden'!T97)</f>
        <v>0</v>
      </c>
      <c r="T96" s="171">
        <f>IF('Indicator Date hidden'!U97="x","x",$T$2-'Indicator Date hidden'!U97)</f>
        <v>0</v>
      </c>
      <c r="U96" s="171">
        <f>IF('Indicator Date hidden'!V97="x","x",$U$2-'Indicator Date hidden'!V97)</f>
        <v>0</v>
      </c>
      <c r="V96" s="171">
        <f>IF('Indicator Date hidden'!W97="x","x",$V$2-'Indicator Date hidden'!W97)</f>
        <v>0</v>
      </c>
      <c r="W96" s="171" t="str">
        <f>IF('Indicator Date hidden'!X97="x","x",$W$2-'Indicator Date hidden'!X97)</f>
        <v>x</v>
      </c>
      <c r="X96" s="171">
        <f>IF('Indicator Date hidden'!Y97="x","x",$X$2-'Indicator Date hidden'!Y97)</f>
        <v>4</v>
      </c>
      <c r="Y96" s="171">
        <f>IF('Indicator Date hidden'!Z97="x","x",$Y$2-'Indicator Date hidden'!Z97)</f>
        <v>0</v>
      </c>
      <c r="Z96" s="171">
        <f>IF('Indicator Date hidden'!AA97="x","x",$Z$2-'Indicator Date hidden'!AA97)</f>
        <v>0</v>
      </c>
      <c r="AA96" s="171">
        <f>IF('Indicator Date hidden'!AB97="x","x",$AA$2-'Indicator Date hidden'!AB97)</f>
        <v>0</v>
      </c>
      <c r="AB96" s="171">
        <f>IF('Indicator Date hidden'!AC97="x","x",$AB$2-'Indicator Date hidden'!AC97)</f>
        <v>0</v>
      </c>
      <c r="AC96" s="171">
        <f>IF('Indicator Date hidden'!AD97="x","x",$AC$2-'Indicator Date hidden'!AD97)</f>
        <v>0</v>
      </c>
      <c r="AD96" s="171" t="str">
        <f>IF('Indicator Date hidden'!AE97="x","x",$AD$2-'Indicator Date hidden'!AE97)</f>
        <v>x</v>
      </c>
      <c r="AE96" s="171">
        <f>IF('Indicator Date hidden'!AF97="x","x",$AE$2-'Indicator Date hidden'!AF97)</f>
        <v>0</v>
      </c>
      <c r="AF96" s="171" t="str">
        <f>IF('Indicator Date hidden'!AG97="x","x",$AF$2-'Indicator Date hidden'!AG97)</f>
        <v>x</v>
      </c>
      <c r="AG96" s="171">
        <f>IF('Indicator Date hidden'!AH97="x","x",$AG$2-'Indicator Date hidden'!AH97)</f>
        <v>0</v>
      </c>
      <c r="AH96" s="171">
        <f>IF('Indicator Date hidden'!AI97="x","x",$AH$2-'Indicator Date hidden'!AI97)</f>
        <v>0</v>
      </c>
      <c r="AI96" s="171">
        <f>IF('Indicator Date hidden'!AJ97="x","x",$AI$2-'Indicator Date hidden'!AJ97)</f>
        <v>0</v>
      </c>
      <c r="AJ96" s="171">
        <f>IF('Indicator Date hidden'!AK97="x","x",$AJ$2-'Indicator Date hidden'!AK97)</f>
        <v>0</v>
      </c>
      <c r="AK96" s="171">
        <f>IF('Indicator Date hidden'!AL97="x","x",$AK$2-'Indicator Date hidden'!AL97)</f>
        <v>0</v>
      </c>
      <c r="AL96" s="171">
        <f>IF('Indicator Date hidden'!AM97="x","x",$AL$2-'Indicator Date hidden'!AM97)</f>
        <v>0</v>
      </c>
      <c r="AM96" s="171">
        <f>IF('Indicator Date hidden'!AN97="x","x",$AM$2-'Indicator Date hidden'!AN97)</f>
        <v>0</v>
      </c>
      <c r="AN96" s="171">
        <f>IF('Indicator Date hidden'!AO97="x","x",$AN$2-'Indicator Date hidden'!AO97)</f>
        <v>0</v>
      </c>
      <c r="AO96" s="171" t="str">
        <f>IF('Indicator Date hidden'!AP97="x","x",$AO$2-'Indicator Date hidden'!AP97)</f>
        <v>x</v>
      </c>
      <c r="AP96" s="171" t="str">
        <f>IF('Indicator Date hidden'!AQ97="x","x",$AP$2-'Indicator Date hidden'!AQ97)</f>
        <v>x</v>
      </c>
      <c r="AQ96" s="171">
        <f>IF('Indicator Date hidden'!AR97="x","x",$AQ$2-'Indicator Date hidden'!AR97)</f>
        <v>0</v>
      </c>
      <c r="AR96" s="171">
        <f>IF('Indicator Date hidden'!AS97="x","x",$AR$2-'Indicator Date hidden'!AS97)</f>
        <v>0</v>
      </c>
      <c r="AS96" s="171">
        <f>IF('Indicator Date hidden'!AT97="x","x",$AS$2-'Indicator Date hidden'!AT97)</f>
        <v>0</v>
      </c>
      <c r="AT96" s="171">
        <f>IF('Indicator Date hidden'!AU97="x","x",$AT$2-'Indicator Date hidden'!AU97)</f>
        <v>0</v>
      </c>
      <c r="AU96" s="171">
        <f>IF('Indicator Date hidden'!AV97="x","x",$AU$2-'Indicator Date hidden'!AV97)</f>
        <v>0</v>
      </c>
      <c r="AV96" s="171">
        <f>IF('Indicator Date hidden'!AW97="x","x",$AV$2-'Indicator Date hidden'!AW97)</f>
        <v>0</v>
      </c>
      <c r="AW96" s="171">
        <f>IF('Indicator Date hidden'!AX97="x","x",$AW$2-'Indicator Date hidden'!AX97)</f>
        <v>0</v>
      </c>
      <c r="AX96" s="171">
        <f>IF('Indicator Date hidden'!AY97="x","x",$AX$2-'Indicator Date hidden'!AY97)</f>
        <v>0</v>
      </c>
      <c r="AY96" s="171">
        <f>IF('Indicator Date hidden'!AZ97="x","x",$AY$2-'Indicator Date hidden'!AZ97)</f>
        <v>0</v>
      </c>
      <c r="AZ96" s="171">
        <f>IF('Indicator Date hidden'!BA97="x","x",$AZ$2-'Indicator Date hidden'!BA97)</f>
        <v>0</v>
      </c>
      <c r="BA96" s="5">
        <f t="shared" si="5"/>
        <v>4</v>
      </c>
      <c r="BB96" s="172">
        <f t="shared" si="6"/>
        <v>8.8888888888888892E-2</v>
      </c>
      <c r="BC96" s="5">
        <f t="shared" si="7"/>
        <v>1</v>
      </c>
      <c r="BD96" s="172">
        <f t="shared" si="8"/>
        <v>0.58962218495207108</v>
      </c>
      <c r="BE96" s="175">
        <f t="shared" si="9"/>
        <v>0</v>
      </c>
    </row>
    <row r="97" spans="1:57" x14ac:dyDescent="0.25">
      <c r="A97" t="s">
        <v>175</v>
      </c>
      <c r="B97" s="171">
        <f>IF('Indicator Date hidden'!C98="x","x",$B$2-'Indicator Date hidden'!C98)</f>
        <v>0</v>
      </c>
      <c r="C97" s="171">
        <f>IF('Indicator Date hidden'!D98="x","x",$C$2-'Indicator Date hidden'!D98)</f>
        <v>0</v>
      </c>
      <c r="D97" s="171">
        <f>IF('Indicator Date hidden'!E98="x","x",$D$2-'Indicator Date hidden'!E98)</f>
        <v>0</v>
      </c>
      <c r="E97" s="171">
        <f>IF('Indicator Date hidden'!F98="x","x",$E$2-'Indicator Date hidden'!F98)</f>
        <v>0</v>
      </c>
      <c r="F97" s="171">
        <f>IF('Indicator Date hidden'!G98="x","x",$F$2-'Indicator Date hidden'!G98)</f>
        <v>0</v>
      </c>
      <c r="G97" s="171">
        <f>IF('Indicator Date hidden'!H98="x","x",$G$2-'Indicator Date hidden'!H98)</f>
        <v>0</v>
      </c>
      <c r="H97" s="171">
        <f>IF('Indicator Date hidden'!I98="x","x",$H$2-'Indicator Date hidden'!I98)</f>
        <v>0</v>
      </c>
      <c r="I97" s="171">
        <f>IF('Indicator Date hidden'!J98="x","x",$I$2-'Indicator Date hidden'!J98)</f>
        <v>0</v>
      </c>
      <c r="J97" s="171">
        <f>IF('Indicator Date hidden'!K98="x","x",$J$2-'Indicator Date hidden'!K98)</f>
        <v>0</v>
      </c>
      <c r="K97" s="171">
        <f>IF('Indicator Date hidden'!L98="x","x",$K$2-'Indicator Date hidden'!L98)</f>
        <v>0</v>
      </c>
      <c r="L97" s="171">
        <f>IF('Indicator Date hidden'!M98="x","x",$L$2-'Indicator Date hidden'!M98)</f>
        <v>0</v>
      </c>
      <c r="M97" s="171">
        <f>IF('Indicator Date hidden'!N98="x","x",$M$2-'Indicator Date hidden'!N98)</f>
        <v>0</v>
      </c>
      <c r="N97" s="171">
        <f>IF('Indicator Date hidden'!O98="x","x",$N$2-'Indicator Date hidden'!O98)</f>
        <v>0</v>
      </c>
      <c r="O97" s="171">
        <f>IF('Indicator Date hidden'!P98="x","x",$O$2-'Indicator Date hidden'!P98)</f>
        <v>0</v>
      </c>
      <c r="P97" s="171">
        <f>IF('Indicator Date hidden'!Q98="x","x",$P$2-'Indicator Date hidden'!Q98)</f>
        <v>0</v>
      </c>
      <c r="Q97" s="171">
        <f>IF('Indicator Date hidden'!R98="x","x",$Q$2-'Indicator Date hidden'!R98)</f>
        <v>6</v>
      </c>
      <c r="R97" s="171">
        <f>IF('Indicator Date hidden'!S98="x","x",$R$2-'Indicator Date hidden'!S98)</f>
        <v>0</v>
      </c>
      <c r="S97" s="171">
        <f>IF('Indicator Date hidden'!T98="x","x",$S$2-'Indicator Date hidden'!T98)</f>
        <v>0</v>
      </c>
      <c r="T97" s="171">
        <f>IF('Indicator Date hidden'!U98="x","x",$T$2-'Indicator Date hidden'!U98)</f>
        <v>0</v>
      </c>
      <c r="U97" s="171">
        <f>IF('Indicator Date hidden'!V98="x","x",$U$2-'Indicator Date hidden'!V98)</f>
        <v>0</v>
      </c>
      <c r="V97" s="171">
        <f>IF('Indicator Date hidden'!W98="x","x",$V$2-'Indicator Date hidden'!W98)</f>
        <v>0</v>
      </c>
      <c r="W97" s="171">
        <f>IF('Indicator Date hidden'!X98="x","x",$W$2-'Indicator Date hidden'!X98)</f>
        <v>1</v>
      </c>
      <c r="X97" s="171" t="str">
        <f>IF('Indicator Date hidden'!Y98="x","x",$X$2-'Indicator Date hidden'!Y98)</f>
        <v>x</v>
      </c>
      <c r="Y97" s="171">
        <f>IF('Indicator Date hidden'!Z98="x","x",$Y$2-'Indicator Date hidden'!Z98)</f>
        <v>0</v>
      </c>
      <c r="Z97" s="171">
        <f>IF('Indicator Date hidden'!AA98="x","x",$Z$2-'Indicator Date hidden'!AA98)</f>
        <v>0</v>
      </c>
      <c r="AA97" s="171">
        <f>IF('Indicator Date hidden'!AB98="x","x",$AA$2-'Indicator Date hidden'!AB98)</f>
        <v>0</v>
      </c>
      <c r="AB97" s="171">
        <f>IF('Indicator Date hidden'!AC98="x","x",$AB$2-'Indicator Date hidden'!AC98)</f>
        <v>0</v>
      </c>
      <c r="AC97" s="171">
        <f>IF('Indicator Date hidden'!AD98="x","x",$AC$2-'Indicator Date hidden'!AD98)</f>
        <v>0</v>
      </c>
      <c r="AD97" s="171" t="str">
        <f>IF('Indicator Date hidden'!AE98="x","x",$AD$2-'Indicator Date hidden'!AE98)</f>
        <v>x</v>
      </c>
      <c r="AE97" s="171">
        <f>IF('Indicator Date hidden'!AF98="x","x",$AE$2-'Indicator Date hidden'!AF98)</f>
        <v>0</v>
      </c>
      <c r="AF97" s="171">
        <f>IF('Indicator Date hidden'!AG98="x","x",$AF$2-'Indicator Date hidden'!AG98)</f>
        <v>4</v>
      </c>
      <c r="AG97" s="171">
        <f>IF('Indicator Date hidden'!AH98="x","x",$AG$2-'Indicator Date hidden'!AH98)</f>
        <v>0</v>
      </c>
      <c r="AH97" s="171">
        <f>IF('Indicator Date hidden'!AI98="x","x",$AH$2-'Indicator Date hidden'!AI98)</f>
        <v>0</v>
      </c>
      <c r="AI97" s="171">
        <f>IF('Indicator Date hidden'!AJ98="x","x",$AI$2-'Indicator Date hidden'!AJ98)</f>
        <v>0</v>
      </c>
      <c r="AJ97" s="171" t="str">
        <f>IF('Indicator Date hidden'!AK98="x","x",$AJ$2-'Indicator Date hidden'!AK98)</f>
        <v>x</v>
      </c>
      <c r="AK97" s="171">
        <f>IF('Indicator Date hidden'!AL98="x","x",$AK$2-'Indicator Date hidden'!AL98)</f>
        <v>1</v>
      </c>
      <c r="AL97" s="171">
        <f>IF('Indicator Date hidden'!AM98="x","x",$AL$2-'Indicator Date hidden'!AM98)</f>
        <v>0</v>
      </c>
      <c r="AM97" s="171">
        <f>IF('Indicator Date hidden'!AN98="x","x",$AM$2-'Indicator Date hidden'!AN98)</f>
        <v>0</v>
      </c>
      <c r="AN97" s="171">
        <f>IF('Indicator Date hidden'!AO98="x","x",$AN$2-'Indicator Date hidden'!AO98)</f>
        <v>0</v>
      </c>
      <c r="AO97" s="171">
        <f>IF('Indicator Date hidden'!AP98="x","x",$AO$2-'Indicator Date hidden'!AP98)</f>
        <v>0</v>
      </c>
      <c r="AP97" s="171">
        <f>IF('Indicator Date hidden'!AQ98="x","x",$AP$2-'Indicator Date hidden'!AQ98)</f>
        <v>0</v>
      </c>
      <c r="AQ97" s="171">
        <f>IF('Indicator Date hidden'!AR98="x","x",$AQ$2-'Indicator Date hidden'!AR98)</f>
        <v>0</v>
      </c>
      <c r="AR97" s="171">
        <f>IF('Indicator Date hidden'!AS98="x","x",$AR$2-'Indicator Date hidden'!AS98)</f>
        <v>0</v>
      </c>
      <c r="AS97" s="171">
        <f>IF('Indicator Date hidden'!AT98="x","x",$AS$2-'Indicator Date hidden'!AT98)</f>
        <v>0</v>
      </c>
      <c r="AT97" s="171">
        <f>IF('Indicator Date hidden'!AU98="x","x",$AT$2-'Indicator Date hidden'!AU98)</f>
        <v>0</v>
      </c>
      <c r="AU97" s="171">
        <f>IF('Indicator Date hidden'!AV98="x","x",$AU$2-'Indicator Date hidden'!AV98)</f>
        <v>0</v>
      </c>
      <c r="AV97" s="171">
        <f>IF('Indicator Date hidden'!AW98="x","x",$AV$2-'Indicator Date hidden'!AW98)</f>
        <v>0</v>
      </c>
      <c r="AW97" s="171">
        <f>IF('Indicator Date hidden'!AX98="x","x",$AW$2-'Indicator Date hidden'!AX98)</f>
        <v>0</v>
      </c>
      <c r="AX97" s="171">
        <f>IF('Indicator Date hidden'!AY98="x","x",$AX$2-'Indicator Date hidden'!AY98)</f>
        <v>0</v>
      </c>
      <c r="AY97" s="171">
        <f>IF('Indicator Date hidden'!AZ98="x","x",$AY$2-'Indicator Date hidden'!AZ98)</f>
        <v>0</v>
      </c>
      <c r="AZ97" s="171">
        <f>IF('Indicator Date hidden'!BA98="x","x",$AZ$2-'Indicator Date hidden'!BA98)</f>
        <v>0</v>
      </c>
      <c r="BA97" s="5">
        <f t="shared" si="5"/>
        <v>12</v>
      </c>
      <c r="BB97" s="172">
        <f t="shared" si="6"/>
        <v>0.25</v>
      </c>
      <c r="BC97" s="5">
        <f t="shared" si="7"/>
        <v>4</v>
      </c>
      <c r="BD97" s="172">
        <f t="shared" si="8"/>
        <v>1.0307764064044151</v>
      </c>
      <c r="BE97" s="175">
        <f t="shared" si="9"/>
        <v>0</v>
      </c>
    </row>
    <row r="98" spans="1:57" x14ac:dyDescent="0.25">
      <c r="A98" t="s">
        <v>177</v>
      </c>
      <c r="B98" s="171">
        <f>IF('Indicator Date hidden'!C99="x","x",$B$2-'Indicator Date hidden'!C99)</f>
        <v>0</v>
      </c>
      <c r="C98" s="171">
        <f>IF('Indicator Date hidden'!D99="x","x",$C$2-'Indicator Date hidden'!D99)</f>
        <v>0</v>
      </c>
      <c r="D98" s="171">
        <f>IF('Indicator Date hidden'!E99="x","x",$D$2-'Indicator Date hidden'!E99)</f>
        <v>0</v>
      </c>
      <c r="E98" s="171">
        <f>IF('Indicator Date hidden'!F99="x","x",$E$2-'Indicator Date hidden'!F99)</f>
        <v>0</v>
      </c>
      <c r="F98" s="171">
        <f>IF('Indicator Date hidden'!G99="x","x",$F$2-'Indicator Date hidden'!G99)</f>
        <v>0</v>
      </c>
      <c r="G98" s="171">
        <f>IF('Indicator Date hidden'!H99="x","x",$G$2-'Indicator Date hidden'!H99)</f>
        <v>0</v>
      </c>
      <c r="H98" s="171">
        <f>IF('Indicator Date hidden'!I99="x","x",$H$2-'Indicator Date hidden'!I99)</f>
        <v>0</v>
      </c>
      <c r="I98" s="171">
        <f>IF('Indicator Date hidden'!J99="x","x",$I$2-'Indicator Date hidden'!J99)</f>
        <v>0</v>
      </c>
      <c r="J98" s="171">
        <f>IF('Indicator Date hidden'!K99="x","x",$J$2-'Indicator Date hidden'!K99)</f>
        <v>0</v>
      </c>
      <c r="K98" s="171">
        <f>IF('Indicator Date hidden'!L99="x","x",$K$2-'Indicator Date hidden'!L99)</f>
        <v>0</v>
      </c>
      <c r="L98" s="171">
        <f>IF('Indicator Date hidden'!M99="x","x",$L$2-'Indicator Date hidden'!M99)</f>
        <v>0</v>
      </c>
      <c r="M98" s="171">
        <f>IF('Indicator Date hidden'!N99="x","x",$M$2-'Indicator Date hidden'!N99)</f>
        <v>0</v>
      </c>
      <c r="N98" s="171">
        <f>IF('Indicator Date hidden'!O99="x","x",$N$2-'Indicator Date hidden'!O99)</f>
        <v>0</v>
      </c>
      <c r="O98" s="171">
        <f>IF('Indicator Date hidden'!P99="x","x",$O$2-'Indicator Date hidden'!P99)</f>
        <v>0</v>
      </c>
      <c r="P98" s="171">
        <f>IF('Indicator Date hidden'!Q99="x","x",$P$2-'Indicator Date hidden'!Q99)</f>
        <v>0</v>
      </c>
      <c r="Q98" s="171">
        <f>IF('Indicator Date hidden'!R99="x","x",$Q$2-'Indicator Date hidden'!R99)</f>
        <v>2</v>
      </c>
      <c r="R98" s="171">
        <f>IF('Indicator Date hidden'!S99="x","x",$R$2-'Indicator Date hidden'!S99)</f>
        <v>0</v>
      </c>
      <c r="S98" s="171">
        <f>IF('Indicator Date hidden'!T99="x","x",$S$2-'Indicator Date hidden'!T99)</f>
        <v>0</v>
      </c>
      <c r="T98" s="171">
        <f>IF('Indicator Date hidden'!U99="x","x",$T$2-'Indicator Date hidden'!U99)</f>
        <v>0</v>
      </c>
      <c r="U98" s="171">
        <f>IF('Indicator Date hidden'!V99="x","x",$U$2-'Indicator Date hidden'!V99)</f>
        <v>0</v>
      </c>
      <c r="V98" s="171">
        <f>IF('Indicator Date hidden'!W99="x","x",$V$2-'Indicator Date hidden'!W99)</f>
        <v>0</v>
      </c>
      <c r="W98" s="171">
        <f>IF('Indicator Date hidden'!X99="x","x",$W$2-'Indicator Date hidden'!X99)</f>
        <v>2</v>
      </c>
      <c r="X98" s="171">
        <f>IF('Indicator Date hidden'!Y99="x","x",$X$2-'Indicator Date hidden'!Y99)</f>
        <v>5</v>
      </c>
      <c r="Y98" s="171">
        <f>IF('Indicator Date hidden'!Z99="x","x",$Y$2-'Indicator Date hidden'!Z99)</f>
        <v>0</v>
      </c>
      <c r="Z98" s="171">
        <f>IF('Indicator Date hidden'!AA99="x","x",$Z$2-'Indicator Date hidden'!AA99)</f>
        <v>0</v>
      </c>
      <c r="AA98" s="171">
        <f>IF('Indicator Date hidden'!AB99="x","x",$AA$2-'Indicator Date hidden'!AB99)</f>
        <v>0</v>
      </c>
      <c r="AB98" s="171">
        <f>IF('Indicator Date hidden'!AC99="x","x",$AB$2-'Indicator Date hidden'!AC99)</f>
        <v>0</v>
      </c>
      <c r="AC98" s="171">
        <f>IF('Indicator Date hidden'!AD99="x","x",$AC$2-'Indicator Date hidden'!AD99)</f>
        <v>0</v>
      </c>
      <c r="AD98" s="171">
        <f>IF('Indicator Date hidden'!AE99="x","x",$AD$2-'Indicator Date hidden'!AE99)</f>
        <v>0</v>
      </c>
      <c r="AE98" s="171">
        <f>IF('Indicator Date hidden'!AF99="x","x",$AE$2-'Indicator Date hidden'!AF99)</f>
        <v>0</v>
      </c>
      <c r="AF98" s="171">
        <f>IF('Indicator Date hidden'!AG99="x","x",$AF$2-'Indicator Date hidden'!AG99)</f>
        <v>7</v>
      </c>
      <c r="AG98" s="171">
        <f>IF('Indicator Date hidden'!AH99="x","x",$AG$2-'Indicator Date hidden'!AH99)</f>
        <v>0</v>
      </c>
      <c r="AH98" s="171">
        <f>IF('Indicator Date hidden'!AI99="x","x",$AH$2-'Indicator Date hidden'!AI99)</f>
        <v>0</v>
      </c>
      <c r="AI98" s="171">
        <f>IF('Indicator Date hidden'!AJ99="x","x",$AI$2-'Indicator Date hidden'!AJ99)</f>
        <v>0</v>
      </c>
      <c r="AJ98" s="171" t="str">
        <f>IF('Indicator Date hidden'!AK99="x","x",$AJ$2-'Indicator Date hidden'!AK99)</f>
        <v>x</v>
      </c>
      <c r="AK98" s="171">
        <f>IF('Indicator Date hidden'!AL99="x","x",$AK$2-'Indicator Date hidden'!AL99)</f>
        <v>0</v>
      </c>
      <c r="AL98" s="171">
        <f>IF('Indicator Date hidden'!AM99="x","x",$AL$2-'Indicator Date hidden'!AM99)</f>
        <v>0</v>
      </c>
      <c r="AM98" s="171">
        <f>IF('Indicator Date hidden'!AN99="x","x",$AM$2-'Indicator Date hidden'!AN99)</f>
        <v>0</v>
      </c>
      <c r="AN98" s="171">
        <f>IF('Indicator Date hidden'!AO99="x","x",$AN$2-'Indicator Date hidden'!AO99)</f>
        <v>0</v>
      </c>
      <c r="AO98" s="171" t="str">
        <f>IF('Indicator Date hidden'!AP99="x","x",$AO$2-'Indicator Date hidden'!AP99)</f>
        <v>x</v>
      </c>
      <c r="AP98" s="171" t="str">
        <f>IF('Indicator Date hidden'!AQ99="x","x",$AP$2-'Indicator Date hidden'!AQ99)</f>
        <v>x</v>
      </c>
      <c r="AQ98" s="171" t="str">
        <f>IF('Indicator Date hidden'!AR99="x","x",$AQ$2-'Indicator Date hidden'!AR99)</f>
        <v>x</v>
      </c>
      <c r="AR98" s="171">
        <f>IF('Indicator Date hidden'!AS99="x","x",$AR$2-'Indicator Date hidden'!AS99)</f>
        <v>0</v>
      </c>
      <c r="AS98" s="171">
        <f>IF('Indicator Date hidden'!AT99="x","x",$AS$2-'Indicator Date hidden'!AT99)</f>
        <v>0</v>
      </c>
      <c r="AT98" s="171">
        <f>IF('Indicator Date hidden'!AU99="x","x",$AT$2-'Indicator Date hidden'!AU99)</f>
        <v>0</v>
      </c>
      <c r="AU98" s="171">
        <f>IF('Indicator Date hidden'!AV99="x","x",$AU$2-'Indicator Date hidden'!AV99)</f>
        <v>0</v>
      </c>
      <c r="AV98" s="171">
        <f>IF('Indicator Date hidden'!AW99="x","x",$AV$2-'Indicator Date hidden'!AW99)</f>
        <v>0</v>
      </c>
      <c r="AW98" s="171">
        <f>IF('Indicator Date hidden'!AX99="x","x",$AW$2-'Indicator Date hidden'!AX99)</f>
        <v>0</v>
      </c>
      <c r="AX98" s="171">
        <f>IF('Indicator Date hidden'!AY99="x","x",$AX$2-'Indicator Date hidden'!AY99)</f>
        <v>0</v>
      </c>
      <c r="AY98" s="171">
        <f>IF('Indicator Date hidden'!AZ99="x","x",$AY$2-'Indicator Date hidden'!AZ99)</f>
        <v>0</v>
      </c>
      <c r="AZ98" s="171">
        <f>IF('Indicator Date hidden'!BA99="x","x",$AZ$2-'Indicator Date hidden'!BA99)</f>
        <v>0</v>
      </c>
      <c r="BA98" s="5">
        <f t="shared" si="5"/>
        <v>16</v>
      </c>
      <c r="BB98" s="172">
        <f t="shared" si="6"/>
        <v>0.34042553191489361</v>
      </c>
      <c r="BC98" s="5">
        <f t="shared" si="7"/>
        <v>4</v>
      </c>
      <c r="BD98" s="172">
        <f t="shared" si="8"/>
        <v>1.2762410854867083</v>
      </c>
      <c r="BE98" s="175">
        <f t="shared" si="9"/>
        <v>0</v>
      </c>
    </row>
    <row r="99" spans="1:57" x14ac:dyDescent="0.25">
      <c r="A99" t="s">
        <v>179</v>
      </c>
      <c r="B99" s="171">
        <f>IF('Indicator Date hidden'!C100="x","x",$B$2-'Indicator Date hidden'!C100)</f>
        <v>0</v>
      </c>
      <c r="C99" s="171">
        <f>IF('Indicator Date hidden'!D100="x","x",$C$2-'Indicator Date hidden'!D100)</f>
        <v>0</v>
      </c>
      <c r="D99" s="171">
        <f>IF('Indicator Date hidden'!E100="x","x",$D$2-'Indicator Date hidden'!E100)</f>
        <v>0</v>
      </c>
      <c r="E99" s="171">
        <f>IF('Indicator Date hidden'!F100="x","x",$E$2-'Indicator Date hidden'!F100)</f>
        <v>0</v>
      </c>
      <c r="F99" s="171">
        <f>IF('Indicator Date hidden'!G100="x","x",$F$2-'Indicator Date hidden'!G100)</f>
        <v>0</v>
      </c>
      <c r="G99" s="171">
        <f>IF('Indicator Date hidden'!H100="x","x",$G$2-'Indicator Date hidden'!H100)</f>
        <v>0</v>
      </c>
      <c r="H99" s="171">
        <f>IF('Indicator Date hidden'!I100="x","x",$H$2-'Indicator Date hidden'!I100)</f>
        <v>0</v>
      </c>
      <c r="I99" s="171">
        <f>IF('Indicator Date hidden'!J100="x","x",$I$2-'Indicator Date hidden'!J100)</f>
        <v>0</v>
      </c>
      <c r="J99" s="171">
        <f>IF('Indicator Date hidden'!K100="x","x",$J$2-'Indicator Date hidden'!K100)</f>
        <v>0</v>
      </c>
      <c r="K99" s="171">
        <f>IF('Indicator Date hidden'!L100="x","x",$K$2-'Indicator Date hidden'!L100)</f>
        <v>0</v>
      </c>
      <c r="L99" s="171">
        <f>IF('Indicator Date hidden'!M100="x","x",$L$2-'Indicator Date hidden'!M100)</f>
        <v>0</v>
      </c>
      <c r="M99" s="171">
        <f>IF('Indicator Date hidden'!N100="x","x",$M$2-'Indicator Date hidden'!N100)</f>
        <v>0</v>
      </c>
      <c r="N99" s="171">
        <f>IF('Indicator Date hidden'!O100="x","x",$N$2-'Indicator Date hidden'!O100)</f>
        <v>0</v>
      </c>
      <c r="O99" s="171">
        <f>IF('Indicator Date hidden'!P100="x","x",$O$2-'Indicator Date hidden'!P100)</f>
        <v>0</v>
      </c>
      <c r="P99" s="171">
        <f>IF('Indicator Date hidden'!Q100="x","x",$P$2-'Indicator Date hidden'!Q100)</f>
        <v>0</v>
      </c>
      <c r="Q99" s="171">
        <f>IF('Indicator Date hidden'!R100="x","x",$Q$2-'Indicator Date hidden'!R100)</f>
        <v>8</v>
      </c>
      <c r="R99" s="171">
        <f>IF('Indicator Date hidden'!S100="x","x",$R$2-'Indicator Date hidden'!S100)</f>
        <v>0</v>
      </c>
      <c r="S99" s="171">
        <f>IF('Indicator Date hidden'!T100="x","x",$S$2-'Indicator Date hidden'!T100)</f>
        <v>0</v>
      </c>
      <c r="T99" s="171">
        <f>IF('Indicator Date hidden'!U100="x","x",$T$2-'Indicator Date hidden'!U100)</f>
        <v>0</v>
      </c>
      <c r="U99" s="171" t="str">
        <f>IF('Indicator Date hidden'!V100="x","x",$U$2-'Indicator Date hidden'!V100)</f>
        <v>x</v>
      </c>
      <c r="V99" s="171">
        <f>IF('Indicator Date hidden'!W100="x","x",$V$2-'Indicator Date hidden'!W100)</f>
        <v>0</v>
      </c>
      <c r="W99" s="171">
        <f>IF('Indicator Date hidden'!X100="x","x",$W$2-'Indicator Date hidden'!X100)</f>
        <v>8</v>
      </c>
      <c r="X99" s="171">
        <f>IF('Indicator Date hidden'!Y100="x","x",$X$2-'Indicator Date hidden'!Y100)</f>
        <v>5</v>
      </c>
      <c r="Y99" s="171">
        <f>IF('Indicator Date hidden'!Z100="x","x",$Y$2-'Indicator Date hidden'!Z100)</f>
        <v>0</v>
      </c>
      <c r="Z99" s="171">
        <f>IF('Indicator Date hidden'!AA100="x","x",$Z$2-'Indicator Date hidden'!AA100)</f>
        <v>0</v>
      </c>
      <c r="AA99" s="171" t="str">
        <f>IF('Indicator Date hidden'!AB100="x","x",$AA$2-'Indicator Date hidden'!AB100)</f>
        <v>x</v>
      </c>
      <c r="AB99" s="171">
        <f>IF('Indicator Date hidden'!AC100="x","x",$AB$2-'Indicator Date hidden'!AC100)</f>
        <v>0</v>
      </c>
      <c r="AC99" s="171">
        <f>IF('Indicator Date hidden'!AD100="x","x",$AC$2-'Indicator Date hidden'!AD100)</f>
        <v>0</v>
      </c>
      <c r="AD99" s="171" t="str">
        <f>IF('Indicator Date hidden'!AE100="x","x",$AD$2-'Indicator Date hidden'!AE100)</f>
        <v>x</v>
      </c>
      <c r="AE99" s="171">
        <f>IF('Indicator Date hidden'!AF100="x","x",$AE$2-'Indicator Date hidden'!AF100)</f>
        <v>0</v>
      </c>
      <c r="AF99" s="171" t="str">
        <f>IF('Indicator Date hidden'!AG100="x","x",$AF$2-'Indicator Date hidden'!AG100)</f>
        <v>x</v>
      </c>
      <c r="AG99" s="171">
        <f>IF('Indicator Date hidden'!AH100="x","x",$AG$2-'Indicator Date hidden'!AH100)</f>
        <v>0</v>
      </c>
      <c r="AH99" s="171">
        <f>IF('Indicator Date hidden'!AI100="x","x",$AH$2-'Indicator Date hidden'!AI100)</f>
        <v>0</v>
      </c>
      <c r="AI99" s="171">
        <f>IF('Indicator Date hidden'!AJ100="x","x",$AI$2-'Indicator Date hidden'!AJ100)</f>
        <v>0</v>
      </c>
      <c r="AJ99" s="171">
        <f>IF('Indicator Date hidden'!AK100="x","x",$AJ$2-'Indicator Date hidden'!AK100)</f>
        <v>0</v>
      </c>
      <c r="AK99" s="171">
        <f>IF('Indicator Date hidden'!AL100="x","x",$AK$2-'Indicator Date hidden'!AL100)</f>
        <v>1</v>
      </c>
      <c r="AL99" s="171">
        <f>IF('Indicator Date hidden'!AM100="x","x",$AL$2-'Indicator Date hidden'!AM100)</f>
        <v>0</v>
      </c>
      <c r="AM99" s="171">
        <f>IF('Indicator Date hidden'!AN100="x","x",$AM$2-'Indicator Date hidden'!AN100)</f>
        <v>0</v>
      </c>
      <c r="AN99" s="171">
        <f>IF('Indicator Date hidden'!AO100="x","x",$AN$2-'Indicator Date hidden'!AO100)</f>
        <v>0</v>
      </c>
      <c r="AO99" s="171" t="str">
        <f>IF('Indicator Date hidden'!AP100="x","x",$AO$2-'Indicator Date hidden'!AP100)</f>
        <v>x</v>
      </c>
      <c r="AP99" s="171" t="str">
        <f>IF('Indicator Date hidden'!AQ100="x","x",$AP$2-'Indicator Date hidden'!AQ100)</f>
        <v>x</v>
      </c>
      <c r="AQ99" s="171" t="str">
        <f>IF('Indicator Date hidden'!AR100="x","x",$AQ$2-'Indicator Date hidden'!AR100)</f>
        <v>x</v>
      </c>
      <c r="AR99" s="171">
        <f>IF('Indicator Date hidden'!AS100="x","x",$AR$2-'Indicator Date hidden'!AS100)</f>
        <v>0</v>
      </c>
      <c r="AS99" s="171">
        <f>IF('Indicator Date hidden'!AT100="x","x",$AS$2-'Indicator Date hidden'!AT100)</f>
        <v>0</v>
      </c>
      <c r="AT99" s="171">
        <f>IF('Indicator Date hidden'!AU100="x","x",$AT$2-'Indicator Date hidden'!AU100)</f>
        <v>0</v>
      </c>
      <c r="AU99" s="171">
        <f>IF('Indicator Date hidden'!AV100="x","x",$AU$2-'Indicator Date hidden'!AV100)</f>
        <v>0</v>
      </c>
      <c r="AV99" s="171">
        <f>IF('Indicator Date hidden'!AW100="x","x",$AV$2-'Indicator Date hidden'!AW100)</f>
        <v>0</v>
      </c>
      <c r="AW99" s="171">
        <f>IF('Indicator Date hidden'!AX100="x","x",$AW$2-'Indicator Date hidden'!AX100)</f>
        <v>0</v>
      </c>
      <c r="AX99" s="171">
        <f>IF('Indicator Date hidden'!AY100="x","x",$AX$2-'Indicator Date hidden'!AY100)</f>
        <v>0</v>
      </c>
      <c r="AY99" s="171">
        <f>IF('Indicator Date hidden'!AZ100="x","x",$AY$2-'Indicator Date hidden'!AZ100)</f>
        <v>0</v>
      </c>
      <c r="AZ99" s="171" t="str">
        <f>IF('Indicator Date hidden'!BA100="x","x",$AZ$2-'Indicator Date hidden'!BA100)</f>
        <v>x</v>
      </c>
      <c r="BA99" s="5">
        <f t="shared" si="5"/>
        <v>22</v>
      </c>
      <c r="BB99" s="172">
        <f t="shared" si="6"/>
        <v>0.51162790697674421</v>
      </c>
      <c r="BC99" s="5">
        <f t="shared" si="7"/>
        <v>4</v>
      </c>
      <c r="BD99" s="172">
        <f t="shared" si="8"/>
        <v>1.82198579402799</v>
      </c>
      <c r="BE99" s="175">
        <f t="shared" si="9"/>
        <v>0</v>
      </c>
    </row>
    <row r="100" spans="1:57" x14ac:dyDescent="0.25">
      <c r="A100" t="s">
        <v>181</v>
      </c>
      <c r="B100" s="171">
        <f>IF('Indicator Date hidden'!C101="x","x",$B$2-'Indicator Date hidden'!C101)</f>
        <v>0</v>
      </c>
      <c r="C100" s="171">
        <f>IF('Indicator Date hidden'!D101="x","x",$C$2-'Indicator Date hidden'!D101)</f>
        <v>0</v>
      </c>
      <c r="D100" s="171">
        <f>IF('Indicator Date hidden'!E101="x","x",$D$2-'Indicator Date hidden'!E101)</f>
        <v>0</v>
      </c>
      <c r="E100" s="171">
        <f>IF('Indicator Date hidden'!F101="x","x",$E$2-'Indicator Date hidden'!F101)</f>
        <v>0</v>
      </c>
      <c r="F100" s="171">
        <f>IF('Indicator Date hidden'!G101="x","x",$F$2-'Indicator Date hidden'!G101)</f>
        <v>0</v>
      </c>
      <c r="G100" s="171">
        <f>IF('Indicator Date hidden'!H101="x","x",$G$2-'Indicator Date hidden'!H101)</f>
        <v>0</v>
      </c>
      <c r="H100" s="171">
        <f>IF('Indicator Date hidden'!I101="x","x",$H$2-'Indicator Date hidden'!I101)</f>
        <v>0</v>
      </c>
      <c r="I100" s="171">
        <f>IF('Indicator Date hidden'!J101="x","x",$I$2-'Indicator Date hidden'!J101)</f>
        <v>0</v>
      </c>
      <c r="J100" s="171">
        <f>IF('Indicator Date hidden'!K101="x","x",$J$2-'Indicator Date hidden'!K101)</f>
        <v>0</v>
      </c>
      <c r="K100" s="171">
        <f>IF('Indicator Date hidden'!L101="x","x",$K$2-'Indicator Date hidden'!L101)</f>
        <v>0</v>
      </c>
      <c r="L100" s="171">
        <f>IF('Indicator Date hidden'!M101="x","x",$L$2-'Indicator Date hidden'!M101)</f>
        <v>0</v>
      </c>
      <c r="M100" s="171">
        <f>IF('Indicator Date hidden'!N101="x","x",$M$2-'Indicator Date hidden'!N101)</f>
        <v>0</v>
      </c>
      <c r="N100" s="171">
        <f>IF('Indicator Date hidden'!O101="x","x",$N$2-'Indicator Date hidden'!O101)</f>
        <v>0</v>
      </c>
      <c r="O100" s="171">
        <f>IF('Indicator Date hidden'!P101="x","x",$O$2-'Indicator Date hidden'!P101)</f>
        <v>0</v>
      </c>
      <c r="P100" s="171">
        <f>IF('Indicator Date hidden'!Q101="x","x",$P$2-'Indicator Date hidden'!Q101)</f>
        <v>0</v>
      </c>
      <c r="Q100" s="171" t="str">
        <f>IF('Indicator Date hidden'!R101="x","x",$Q$2-'Indicator Date hidden'!R101)</f>
        <v>x</v>
      </c>
      <c r="R100" s="171">
        <f>IF('Indicator Date hidden'!S101="x","x",$R$2-'Indicator Date hidden'!S101)</f>
        <v>0</v>
      </c>
      <c r="S100" s="171">
        <f>IF('Indicator Date hidden'!T101="x","x",$S$2-'Indicator Date hidden'!T101)</f>
        <v>0</v>
      </c>
      <c r="T100" s="171">
        <f>IF('Indicator Date hidden'!U101="x","x",$T$2-'Indicator Date hidden'!U101)</f>
        <v>0</v>
      </c>
      <c r="U100" s="171" t="str">
        <f>IF('Indicator Date hidden'!V101="x","x",$U$2-'Indicator Date hidden'!V101)</f>
        <v>x</v>
      </c>
      <c r="V100" s="171" t="str">
        <f>IF('Indicator Date hidden'!W101="x","x",$V$2-'Indicator Date hidden'!W101)</f>
        <v>x</v>
      </c>
      <c r="W100" s="171" t="str">
        <f>IF('Indicator Date hidden'!X101="x","x",$W$2-'Indicator Date hidden'!X101)</f>
        <v>x</v>
      </c>
      <c r="X100" s="171" t="str">
        <f>IF('Indicator Date hidden'!Y101="x","x",$X$2-'Indicator Date hidden'!Y101)</f>
        <v>x</v>
      </c>
      <c r="Y100" s="171" t="str">
        <f>IF('Indicator Date hidden'!Z101="x","x",$Y$2-'Indicator Date hidden'!Z101)</f>
        <v>x</v>
      </c>
      <c r="Z100" s="171" t="str">
        <f>IF('Indicator Date hidden'!AA101="x","x",$Z$2-'Indicator Date hidden'!AA101)</f>
        <v>x</v>
      </c>
      <c r="AA100" s="171" t="str">
        <f>IF('Indicator Date hidden'!AB101="x","x",$AA$2-'Indicator Date hidden'!AB101)</f>
        <v>x</v>
      </c>
      <c r="AB100" s="171" t="str">
        <f>IF('Indicator Date hidden'!AC101="x","x",$AB$2-'Indicator Date hidden'!AC101)</f>
        <v>x</v>
      </c>
      <c r="AC100" s="171">
        <f>IF('Indicator Date hidden'!AD101="x","x",$AC$2-'Indicator Date hidden'!AD101)</f>
        <v>0</v>
      </c>
      <c r="AD100" s="171" t="str">
        <f>IF('Indicator Date hidden'!AE101="x","x",$AD$2-'Indicator Date hidden'!AE101)</f>
        <v>x</v>
      </c>
      <c r="AE100" s="171" t="str">
        <f>IF('Indicator Date hidden'!AF101="x","x",$AE$2-'Indicator Date hidden'!AF101)</f>
        <v>x</v>
      </c>
      <c r="AF100" s="171" t="str">
        <f>IF('Indicator Date hidden'!AG101="x","x",$AF$2-'Indicator Date hidden'!AG101)</f>
        <v>x</v>
      </c>
      <c r="AG100" s="171">
        <f>IF('Indicator Date hidden'!AH101="x","x",$AG$2-'Indicator Date hidden'!AH101)</f>
        <v>0</v>
      </c>
      <c r="AH100" s="171">
        <f>IF('Indicator Date hidden'!AI101="x","x",$AH$2-'Indicator Date hidden'!AI101)</f>
        <v>0</v>
      </c>
      <c r="AI100" s="171">
        <f>IF('Indicator Date hidden'!AJ101="x","x",$AI$2-'Indicator Date hidden'!AJ101)</f>
        <v>0</v>
      </c>
      <c r="AJ100" s="171" t="str">
        <f>IF('Indicator Date hidden'!AK101="x","x",$AJ$2-'Indicator Date hidden'!AK101)</f>
        <v>x</v>
      </c>
      <c r="AK100" s="171">
        <f>IF('Indicator Date hidden'!AL101="x","x",$AK$2-'Indicator Date hidden'!AL101)</f>
        <v>1</v>
      </c>
      <c r="AL100" s="171">
        <f>IF('Indicator Date hidden'!AM101="x","x",$AL$2-'Indicator Date hidden'!AM101)</f>
        <v>0</v>
      </c>
      <c r="AM100" s="171">
        <f>IF('Indicator Date hidden'!AN101="x","x",$AM$2-'Indicator Date hidden'!AN101)</f>
        <v>0</v>
      </c>
      <c r="AN100" s="171">
        <f>IF('Indicator Date hidden'!AO101="x","x",$AN$2-'Indicator Date hidden'!AO101)</f>
        <v>0</v>
      </c>
      <c r="AO100" s="171" t="str">
        <f>IF('Indicator Date hidden'!AP101="x","x",$AO$2-'Indicator Date hidden'!AP101)</f>
        <v>x</v>
      </c>
      <c r="AP100" s="171" t="str">
        <f>IF('Indicator Date hidden'!AQ101="x","x",$AP$2-'Indicator Date hidden'!AQ101)</f>
        <v>x</v>
      </c>
      <c r="AQ100" s="171" t="str">
        <f>IF('Indicator Date hidden'!AR101="x","x",$AQ$2-'Indicator Date hidden'!AR101)</f>
        <v>x</v>
      </c>
      <c r="AR100" s="171">
        <f>IF('Indicator Date hidden'!AS101="x","x",$AR$2-'Indicator Date hidden'!AS101)</f>
        <v>0</v>
      </c>
      <c r="AS100" s="171" t="str">
        <f>IF('Indicator Date hidden'!AT101="x","x",$AS$2-'Indicator Date hidden'!AT101)</f>
        <v>x</v>
      </c>
      <c r="AT100" s="171">
        <f>IF('Indicator Date hidden'!AU101="x","x",$AT$2-'Indicator Date hidden'!AU101)</f>
        <v>0</v>
      </c>
      <c r="AU100" s="171" t="str">
        <f>IF('Indicator Date hidden'!AV101="x","x",$AU$2-'Indicator Date hidden'!AV101)</f>
        <v>x</v>
      </c>
      <c r="AV100" s="171">
        <f>IF('Indicator Date hidden'!AW101="x","x",$AV$2-'Indicator Date hidden'!AW101)</f>
        <v>0</v>
      </c>
      <c r="AW100" s="171">
        <f>IF('Indicator Date hidden'!AX101="x","x",$AW$2-'Indicator Date hidden'!AX101)</f>
        <v>0</v>
      </c>
      <c r="AX100" s="171">
        <f>IF('Indicator Date hidden'!AY101="x","x",$AX$2-'Indicator Date hidden'!AY101)</f>
        <v>0</v>
      </c>
      <c r="AY100" s="171" t="str">
        <f>IF('Indicator Date hidden'!AZ101="x","x",$AY$2-'Indicator Date hidden'!AZ101)</f>
        <v>x</v>
      </c>
      <c r="AZ100" s="171" t="str">
        <f>IF('Indicator Date hidden'!BA101="x","x",$AZ$2-'Indicator Date hidden'!BA101)</f>
        <v>x</v>
      </c>
      <c r="BA100" s="5">
        <f t="shared" si="5"/>
        <v>1</v>
      </c>
      <c r="BB100" s="172">
        <f t="shared" si="6"/>
        <v>3.2258064516129031E-2</v>
      </c>
      <c r="BC100" s="5">
        <f t="shared" si="7"/>
        <v>1</v>
      </c>
      <c r="BD100" s="172">
        <f t="shared" si="8"/>
        <v>0.17668469596940842</v>
      </c>
      <c r="BE100" s="175">
        <f t="shared" si="9"/>
        <v>0</v>
      </c>
    </row>
    <row r="101" spans="1:57" x14ac:dyDescent="0.25">
      <c r="A101" t="s">
        <v>183</v>
      </c>
      <c r="B101" s="171">
        <f>IF('Indicator Date hidden'!C102="x","x",$B$2-'Indicator Date hidden'!C102)</f>
        <v>0</v>
      </c>
      <c r="C101" s="171">
        <f>IF('Indicator Date hidden'!D102="x","x",$C$2-'Indicator Date hidden'!D102)</f>
        <v>0</v>
      </c>
      <c r="D101" s="171">
        <f>IF('Indicator Date hidden'!E102="x","x",$D$2-'Indicator Date hidden'!E102)</f>
        <v>0</v>
      </c>
      <c r="E101" s="171">
        <f>IF('Indicator Date hidden'!F102="x","x",$E$2-'Indicator Date hidden'!F102)</f>
        <v>0</v>
      </c>
      <c r="F101" s="171">
        <f>IF('Indicator Date hidden'!G102="x","x",$F$2-'Indicator Date hidden'!G102)</f>
        <v>0</v>
      </c>
      <c r="G101" s="171">
        <f>IF('Indicator Date hidden'!H102="x","x",$G$2-'Indicator Date hidden'!H102)</f>
        <v>0</v>
      </c>
      <c r="H101" s="171">
        <f>IF('Indicator Date hidden'!I102="x","x",$H$2-'Indicator Date hidden'!I102)</f>
        <v>0</v>
      </c>
      <c r="I101" s="171">
        <f>IF('Indicator Date hidden'!J102="x","x",$I$2-'Indicator Date hidden'!J102)</f>
        <v>0</v>
      </c>
      <c r="J101" s="171">
        <f>IF('Indicator Date hidden'!K102="x","x",$J$2-'Indicator Date hidden'!K102)</f>
        <v>0</v>
      </c>
      <c r="K101" s="171">
        <f>IF('Indicator Date hidden'!L102="x","x",$K$2-'Indicator Date hidden'!L102)</f>
        <v>0</v>
      </c>
      <c r="L101" s="171">
        <f>IF('Indicator Date hidden'!M102="x","x",$L$2-'Indicator Date hidden'!M102)</f>
        <v>0</v>
      </c>
      <c r="M101" s="171">
        <f>IF('Indicator Date hidden'!N102="x","x",$M$2-'Indicator Date hidden'!N102)</f>
        <v>0</v>
      </c>
      <c r="N101" s="171">
        <f>IF('Indicator Date hidden'!O102="x","x",$N$2-'Indicator Date hidden'!O102)</f>
        <v>0</v>
      </c>
      <c r="O101" s="171">
        <f>IF('Indicator Date hidden'!P102="x","x",$O$2-'Indicator Date hidden'!P102)</f>
        <v>0</v>
      </c>
      <c r="P101" s="171">
        <f>IF('Indicator Date hidden'!Q102="x","x",$P$2-'Indicator Date hidden'!Q102)</f>
        <v>0</v>
      </c>
      <c r="Q101" s="171" t="str">
        <f>IF('Indicator Date hidden'!R102="x","x",$Q$2-'Indicator Date hidden'!R102)</f>
        <v>x</v>
      </c>
      <c r="R101" s="171">
        <f>IF('Indicator Date hidden'!S102="x","x",$R$2-'Indicator Date hidden'!S102)</f>
        <v>0</v>
      </c>
      <c r="S101" s="171">
        <f>IF('Indicator Date hidden'!T102="x","x",$S$2-'Indicator Date hidden'!T102)</f>
        <v>0</v>
      </c>
      <c r="T101" s="171">
        <f>IF('Indicator Date hidden'!U102="x","x",$T$2-'Indicator Date hidden'!U102)</f>
        <v>0</v>
      </c>
      <c r="U101" s="171" t="str">
        <f>IF('Indicator Date hidden'!V102="x","x",$U$2-'Indicator Date hidden'!V102)</f>
        <v>x</v>
      </c>
      <c r="V101" s="171">
        <f>IF('Indicator Date hidden'!W102="x","x",$V$2-'Indicator Date hidden'!W102)</f>
        <v>0</v>
      </c>
      <c r="W101" s="171" t="str">
        <f>IF('Indicator Date hidden'!X102="x","x",$W$2-'Indicator Date hidden'!X102)</f>
        <v>x</v>
      </c>
      <c r="X101" s="171">
        <f>IF('Indicator Date hidden'!Y102="x","x",$X$2-'Indicator Date hidden'!Y102)</f>
        <v>3</v>
      </c>
      <c r="Y101" s="171">
        <f>IF('Indicator Date hidden'!Z102="x","x",$Y$2-'Indicator Date hidden'!Z102)</f>
        <v>1</v>
      </c>
      <c r="Z101" s="171">
        <f>IF('Indicator Date hidden'!AA102="x","x",$Z$2-'Indicator Date hidden'!AA102)</f>
        <v>0</v>
      </c>
      <c r="AA101" s="171" t="str">
        <f>IF('Indicator Date hidden'!AB102="x","x",$AA$2-'Indicator Date hidden'!AB102)</f>
        <v>x</v>
      </c>
      <c r="AB101" s="171">
        <f>IF('Indicator Date hidden'!AC102="x","x",$AB$2-'Indicator Date hidden'!AC102)</f>
        <v>0</v>
      </c>
      <c r="AC101" s="171">
        <f>IF('Indicator Date hidden'!AD102="x","x",$AC$2-'Indicator Date hidden'!AD102)</f>
        <v>0</v>
      </c>
      <c r="AD101" s="171" t="str">
        <f>IF('Indicator Date hidden'!AE102="x","x",$AD$2-'Indicator Date hidden'!AE102)</f>
        <v>x</v>
      </c>
      <c r="AE101" s="171">
        <f>IF('Indicator Date hidden'!AF102="x","x",$AE$2-'Indicator Date hidden'!AF102)</f>
        <v>0</v>
      </c>
      <c r="AF101" s="171">
        <f>IF('Indicator Date hidden'!AG102="x","x",$AF$2-'Indicator Date hidden'!AG102)</f>
        <v>2</v>
      </c>
      <c r="AG101" s="171">
        <f>IF('Indicator Date hidden'!AH102="x","x",$AG$2-'Indicator Date hidden'!AH102)</f>
        <v>0</v>
      </c>
      <c r="AH101" s="171">
        <f>IF('Indicator Date hidden'!AI102="x","x",$AH$2-'Indicator Date hidden'!AI102)</f>
        <v>0</v>
      </c>
      <c r="AI101" s="171">
        <f>IF('Indicator Date hidden'!AJ102="x","x",$AI$2-'Indicator Date hidden'!AJ102)</f>
        <v>0</v>
      </c>
      <c r="AJ101" s="171" t="str">
        <f>IF('Indicator Date hidden'!AK102="x","x",$AJ$2-'Indicator Date hidden'!AK102)</f>
        <v>x</v>
      </c>
      <c r="AK101" s="171">
        <f>IF('Indicator Date hidden'!AL102="x","x",$AK$2-'Indicator Date hidden'!AL102)</f>
        <v>1</v>
      </c>
      <c r="AL101" s="171">
        <f>IF('Indicator Date hidden'!AM102="x","x",$AL$2-'Indicator Date hidden'!AM102)</f>
        <v>0</v>
      </c>
      <c r="AM101" s="171">
        <f>IF('Indicator Date hidden'!AN102="x","x",$AM$2-'Indicator Date hidden'!AN102)</f>
        <v>0</v>
      </c>
      <c r="AN101" s="171">
        <f>IF('Indicator Date hidden'!AO102="x","x",$AN$2-'Indicator Date hidden'!AO102)</f>
        <v>0</v>
      </c>
      <c r="AO101" s="171">
        <f>IF('Indicator Date hidden'!AP102="x","x",$AO$2-'Indicator Date hidden'!AP102)</f>
        <v>0</v>
      </c>
      <c r="AP101" s="171">
        <f>IF('Indicator Date hidden'!AQ102="x","x",$AP$2-'Indicator Date hidden'!AQ102)</f>
        <v>0</v>
      </c>
      <c r="AQ101" s="171" t="str">
        <f>IF('Indicator Date hidden'!AR102="x","x",$AQ$2-'Indicator Date hidden'!AR102)</f>
        <v>x</v>
      </c>
      <c r="AR101" s="171">
        <f>IF('Indicator Date hidden'!AS102="x","x",$AR$2-'Indicator Date hidden'!AS102)</f>
        <v>0</v>
      </c>
      <c r="AS101" s="171">
        <f>IF('Indicator Date hidden'!AT102="x","x",$AS$2-'Indicator Date hidden'!AT102)</f>
        <v>0</v>
      </c>
      <c r="AT101" s="171">
        <f>IF('Indicator Date hidden'!AU102="x","x",$AT$2-'Indicator Date hidden'!AU102)</f>
        <v>0</v>
      </c>
      <c r="AU101" s="171">
        <f>IF('Indicator Date hidden'!AV102="x","x",$AU$2-'Indicator Date hidden'!AV102)</f>
        <v>0</v>
      </c>
      <c r="AV101" s="171">
        <f>IF('Indicator Date hidden'!AW102="x","x",$AV$2-'Indicator Date hidden'!AW102)</f>
        <v>0</v>
      </c>
      <c r="AW101" s="171">
        <f>IF('Indicator Date hidden'!AX102="x","x",$AW$2-'Indicator Date hidden'!AX102)</f>
        <v>0</v>
      </c>
      <c r="AX101" s="171">
        <f>IF('Indicator Date hidden'!AY102="x","x",$AX$2-'Indicator Date hidden'!AY102)</f>
        <v>0</v>
      </c>
      <c r="AY101" s="171">
        <f>IF('Indicator Date hidden'!AZ102="x","x",$AY$2-'Indicator Date hidden'!AZ102)</f>
        <v>0</v>
      </c>
      <c r="AZ101" s="171">
        <f>IF('Indicator Date hidden'!BA102="x","x",$AZ$2-'Indicator Date hidden'!BA102)</f>
        <v>0</v>
      </c>
      <c r="BA101" s="5">
        <f t="shared" si="5"/>
        <v>7</v>
      </c>
      <c r="BB101" s="172">
        <f t="shared" si="6"/>
        <v>0.15909090909090909</v>
      </c>
      <c r="BC101" s="5">
        <f t="shared" si="7"/>
        <v>4</v>
      </c>
      <c r="BD101" s="172">
        <f t="shared" si="8"/>
        <v>0.56178214065037613</v>
      </c>
      <c r="BE101" s="175">
        <f t="shared" si="9"/>
        <v>0</v>
      </c>
    </row>
    <row r="102" spans="1:57" x14ac:dyDescent="0.25">
      <c r="A102" t="s">
        <v>185</v>
      </c>
      <c r="B102" s="171">
        <f>IF('Indicator Date hidden'!C103="x","x",$B$2-'Indicator Date hidden'!C103)</f>
        <v>0</v>
      </c>
      <c r="C102" s="171">
        <f>IF('Indicator Date hidden'!D103="x","x",$C$2-'Indicator Date hidden'!D103)</f>
        <v>0</v>
      </c>
      <c r="D102" s="171">
        <f>IF('Indicator Date hidden'!E103="x","x",$D$2-'Indicator Date hidden'!E103)</f>
        <v>0</v>
      </c>
      <c r="E102" s="171">
        <f>IF('Indicator Date hidden'!F103="x","x",$E$2-'Indicator Date hidden'!F103)</f>
        <v>0</v>
      </c>
      <c r="F102" s="171">
        <f>IF('Indicator Date hidden'!G103="x","x",$F$2-'Indicator Date hidden'!G103)</f>
        <v>0</v>
      </c>
      <c r="G102" s="171">
        <f>IF('Indicator Date hidden'!H103="x","x",$G$2-'Indicator Date hidden'!H103)</f>
        <v>0</v>
      </c>
      <c r="H102" s="171">
        <f>IF('Indicator Date hidden'!I103="x","x",$H$2-'Indicator Date hidden'!I103)</f>
        <v>0</v>
      </c>
      <c r="I102" s="171">
        <f>IF('Indicator Date hidden'!J103="x","x",$I$2-'Indicator Date hidden'!J103)</f>
        <v>0</v>
      </c>
      <c r="J102" s="171">
        <f>IF('Indicator Date hidden'!K103="x","x",$J$2-'Indicator Date hidden'!K103)</f>
        <v>0</v>
      </c>
      <c r="K102" s="171">
        <f>IF('Indicator Date hidden'!L103="x","x",$K$2-'Indicator Date hidden'!L103)</f>
        <v>0</v>
      </c>
      <c r="L102" s="171">
        <f>IF('Indicator Date hidden'!M103="x","x",$L$2-'Indicator Date hidden'!M103)</f>
        <v>0</v>
      </c>
      <c r="M102" s="171">
        <f>IF('Indicator Date hidden'!N103="x","x",$M$2-'Indicator Date hidden'!N103)</f>
        <v>0</v>
      </c>
      <c r="N102" s="171">
        <f>IF('Indicator Date hidden'!O103="x","x",$N$2-'Indicator Date hidden'!O103)</f>
        <v>0</v>
      </c>
      <c r="O102" s="171">
        <f>IF('Indicator Date hidden'!P103="x","x",$O$2-'Indicator Date hidden'!P103)</f>
        <v>0</v>
      </c>
      <c r="P102" s="171">
        <f>IF('Indicator Date hidden'!Q103="x","x",$P$2-'Indicator Date hidden'!Q103)</f>
        <v>0</v>
      </c>
      <c r="Q102" s="171" t="str">
        <f>IF('Indicator Date hidden'!R103="x","x",$Q$2-'Indicator Date hidden'!R103)</f>
        <v>x</v>
      </c>
      <c r="R102" s="171">
        <f>IF('Indicator Date hidden'!S103="x","x",$R$2-'Indicator Date hidden'!S103)</f>
        <v>0</v>
      </c>
      <c r="S102" s="171">
        <f>IF('Indicator Date hidden'!T103="x","x",$S$2-'Indicator Date hidden'!T103)</f>
        <v>0</v>
      </c>
      <c r="T102" s="171">
        <f>IF('Indicator Date hidden'!U103="x","x",$T$2-'Indicator Date hidden'!U103)</f>
        <v>0</v>
      </c>
      <c r="U102" s="171" t="str">
        <f>IF('Indicator Date hidden'!V103="x","x",$U$2-'Indicator Date hidden'!V103)</f>
        <v>x</v>
      </c>
      <c r="V102" s="171">
        <f>IF('Indicator Date hidden'!W103="x","x",$V$2-'Indicator Date hidden'!W103)</f>
        <v>0</v>
      </c>
      <c r="W102" s="171" t="str">
        <f>IF('Indicator Date hidden'!X103="x","x",$W$2-'Indicator Date hidden'!X103)</f>
        <v>x</v>
      </c>
      <c r="X102" s="171">
        <f>IF('Indicator Date hidden'!Y103="x","x",$X$2-'Indicator Date hidden'!Y103)</f>
        <v>0</v>
      </c>
      <c r="Y102" s="171">
        <f>IF('Indicator Date hidden'!Z103="x","x",$Y$2-'Indicator Date hidden'!Z103)</f>
        <v>1</v>
      </c>
      <c r="Z102" s="171">
        <f>IF('Indicator Date hidden'!AA103="x","x",$Z$2-'Indicator Date hidden'!AA103)</f>
        <v>0</v>
      </c>
      <c r="AA102" s="171" t="str">
        <f>IF('Indicator Date hidden'!AB103="x","x",$AA$2-'Indicator Date hidden'!AB103)</f>
        <v>x</v>
      </c>
      <c r="AB102" s="171">
        <f>IF('Indicator Date hidden'!AC103="x","x",$AB$2-'Indicator Date hidden'!AC103)</f>
        <v>0</v>
      </c>
      <c r="AC102" s="171">
        <f>IF('Indicator Date hidden'!AD103="x","x",$AC$2-'Indicator Date hidden'!AD103)</f>
        <v>0</v>
      </c>
      <c r="AD102" s="171" t="str">
        <f>IF('Indicator Date hidden'!AE103="x","x",$AD$2-'Indicator Date hidden'!AE103)</f>
        <v>x</v>
      </c>
      <c r="AE102" s="171">
        <f>IF('Indicator Date hidden'!AF103="x","x",$AE$2-'Indicator Date hidden'!AF103)</f>
        <v>0</v>
      </c>
      <c r="AF102" s="171">
        <f>IF('Indicator Date hidden'!AG103="x","x",$AF$2-'Indicator Date hidden'!AG103)</f>
        <v>2</v>
      </c>
      <c r="AG102" s="171">
        <f>IF('Indicator Date hidden'!AH103="x","x",$AG$2-'Indicator Date hidden'!AH103)</f>
        <v>0</v>
      </c>
      <c r="AH102" s="171">
        <f>IF('Indicator Date hidden'!AI103="x","x",$AH$2-'Indicator Date hidden'!AI103)</f>
        <v>0</v>
      </c>
      <c r="AI102" s="171">
        <f>IF('Indicator Date hidden'!AJ103="x","x",$AI$2-'Indicator Date hidden'!AJ103)</f>
        <v>0</v>
      </c>
      <c r="AJ102" s="171" t="str">
        <f>IF('Indicator Date hidden'!AK103="x","x",$AJ$2-'Indicator Date hidden'!AK103)</f>
        <v>x</v>
      </c>
      <c r="AK102" s="171">
        <f>IF('Indicator Date hidden'!AL103="x","x",$AK$2-'Indicator Date hidden'!AL103)</f>
        <v>1</v>
      </c>
      <c r="AL102" s="171">
        <f>IF('Indicator Date hidden'!AM103="x","x",$AL$2-'Indicator Date hidden'!AM103)</f>
        <v>0</v>
      </c>
      <c r="AM102" s="171">
        <f>IF('Indicator Date hidden'!AN103="x","x",$AM$2-'Indicator Date hidden'!AN103)</f>
        <v>0</v>
      </c>
      <c r="AN102" s="171">
        <f>IF('Indicator Date hidden'!AO103="x","x",$AN$2-'Indicator Date hidden'!AO103)</f>
        <v>0</v>
      </c>
      <c r="AO102" s="171">
        <f>IF('Indicator Date hidden'!AP103="x","x",$AO$2-'Indicator Date hidden'!AP103)</f>
        <v>0</v>
      </c>
      <c r="AP102" s="171">
        <f>IF('Indicator Date hidden'!AQ103="x","x",$AP$2-'Indicator Date hidden'!AQ103)</f>
        <v>0</v>
      </c>
      <c r="AQ102" s="171" t="str">
        <f>IF('Indicator Date hidden'!AR103="x","x",$AQ$2-'Indicator Date hidden'!AR103)</f>
        <v>x</v>
      </c>
      <c r="AR102" s="171">
        <f>IF('Indicator Date hidden'!AS103="x","x",$AR$2-'Indicator Date hidden'!AS103)</f>
        <v>0</v>
      </c>
      <c r="AS102" s="171">
        <f>IF('Indicator Date hidden'!AT103="x","x",$AS$2-'Indicator Date hidden'!AT103)</f>
        <v>0</v>
      </c>
      <c r="AT102" s="171">
        <f>IF('Indicator Date hidden'!AU103="x","x",$AT$2-'Indicator Date hidden'!AU103)</f>
        <v>0</v>
      </c>
      <c r="AU102" s="171" t="str">
        <f>IF('Indicator Date hidden'!AV103="x","x",$AU$2-'Indicator Date hidden'!AV103)</f>
        <v>x</v>
      </c>
      <c r="AV102" s="171">
        <f>IF('Indicator Date hidden'!AW103="x","x",$AV$2-'Indicator Date hidden'!AW103)</f>
        <v>0</v>
      </c>
      <c r="AW102" s="171">
        <f>IF('Indicator Date hidden'!AX103="x","x",$AW$2-'Indicator Date hidden'!AX103)</f>
        <v>0</v>
      </c>
      <c r="AX102" s="171">
        <f>IF('Indicator Date hidden'!AY103="x","x",$AX$2-'Indicator Date hidden'!AY103)</f>
        <v>0</v>
      </c>
      <c r="AY102" s="171">
        <f>IF('Indicator Date hidden'!AZ103="x","x",$AY$2-'Indicator Date hidden'!AZ103)</f>
        <v>0</v>
      </c>
      <c r="AZ102" s="171">
        <f>IF('Indicator Date hidden'!BA103="x","x",$AZ$2-'Indicator Date hidden'!BA103)</f>
        <v>0</v>
      </c>
      <c r="BA102" s="5">
        <f t="shared" si="5"/>
        <v>4</v>
      </c>
      <c r="BB102" s="172">
        <f t="shared" si="6"/>
        <v>9.3023255813953487E-2</v>
      </c>
      <c r="BC102" s="5">
        <f t="shared" si="7"/>
        <v>3</v>
      </c>
      <c r="BD102" s="172">
        <f t="shared" si="8"/>
        <v>0.36177556246753595</v>
      </c>
      <c r="BE102" s="175">
        <f t="shared" si="9"/>
        <v>0</v>
      </c>
    </row>
    <row r="103" spans="1:57" x14ac:dyDescent="0.25">
      <c r="A103" t="s">
        <v>188</v>
      </c>
      <c r="B103" s="171">
        <f>IF('Indicator Date hidden'!C104="x","x",$B$2-'Indicator Date hidden'!C104)</f>
        <v>0</v>
      </c>
      <c r="C103" s="171">
        <f>IF('Indicator Date hidden'!D104="x","x",$C$2-'Indicator Date hidden'!D104)</f>
        <v>0</v>
      </c>
      <c r="D103" s="171">
        <f>IF('Indicator Date hidden'!E104="x","x",$D$2-'Indicator Date hidden'!E104)</f>
        <v>0</v>
      </c>
      <c r="E103" s="171">
        <f>IF('Indicator Date hidden'!F104="x","x",$E$2-'Indicator Date hidden'!F104)</f>
        <v>0</v>
      </c>
      <c r="F103" s="171">
        <f>IF('Indicator Date hidden'!G104="x","x",$F$2-'Indicator Date hidden'!G104)</f>
        <v>0</v>
      </c>
      <c r="G103" s="171">
        <f>IF('Indicator Date hidden'!H104="x","x",$G$2-'Indicator Date hidden'!H104)</f>
        <v>0</v>
      </c>
      <c r="H103" s="171">
        <f>IF('Indicator Date hidden'!I104="x","x",$H$2-'Indicator Date hidden'!I104)</f>
        <v>0</v>
      </c>
      <c r="I103" s="171">
        <f>IF('Indicator Date hidden'!J104="x","x",$I$2-'Indicator Date hidden'!J104)</f>
        <v>0</v>
      </c>
      <c r="J103" s="171">
        <f>IF('Indicator Date hidden'!K104="x","x",$J$2-'Indicator Date hidden'!K104)</f>
        <v>0</v>
      </c>
      <c r="K103" s="171">
        <f>IF('Indicator Date hidden'!L104="x","x",$K$2-'Indicator Date hidden'!L104)</f>
        <v>0</v>
      </c>
      <c r="L103" s="171">
        <f>IF('Indicator Date hidden'!M104="x","x",$L$2-'Indicator Date hidden'!M104)</f>
        <v>0</v>
      </c>
      <c r="M103" s="171">
        <f>IF('Indicator Date hidden'!N104="x","x",$M$2-'Indicator Date hidden'!N104)</f>
        <v>0</v>
      </c>
      <c r="N103" s="171">
        <f>IF('Indicator Date hidden'!O104="x","x",$N$2-'Indicator Date hidden'!O104)</f>
        <v>0</v>
      </c>
      <c r="O103" s="171">
        <f>IF('Indicator Date hidden'!P104="x","x",$O$2-'Indicator Date hidden'!P104)</f>
        <v>0</v>
      </c>
      <c r="P103" s="171">
        <f>IF('Indicator Date hidden'!Q104="x","x",$P$2-'Indicator Date hidden'!Q104)</f>
        <v>0</v>
      </c>
      <c r="Q103" s="171">
        <f>IF('Indicator Date hidden'!R104="x","x",$Q$2-'Indicator Date hidden'!R104)</f>
        <v>6</v>
      </c>
      <c r="R103" s="171">
        <f>IF('Indicator Date hidden'!S104="x","x",$R$2-'Indicator Date hidden'!S104)</f>
        <v>0</v>
      </c>
      <c r="S103" s="171">
        <f>IF('Indicator Date hidden'!T104="x","x",$S$2-'Indicator Date hidden'!T104)</f>
        <v>0</v>
      </c>
      <c r="T103" s="171">
        <f>IF('Indicator Date hidden'!U104="x","x",$T$2-'Indicator Date hidden'!U104)</f>
        <v>0</v>
      </c>
      <c r="U103" s="171">
        <f>IF('Indicator Date hidden'!V104="x","x",$U$2-'Indicator Date hidden'!V104)</f>
        <v>0</v>
      </c>
      <c r="V103" s="171">
        <f>IF('Indicator Date hidden'!W104="x","x",$V$2-'Indicator Date hidden'!W104)</f>
        <v>0</v>
      </c>
      <c r="W103" s="171" t="str">
        <f>IF('Indicator Date hidden'!X104="x","x",$W$2-'Indicator Date hidden'!X104)</f>
        <v>x</v>
      </c>
      <c r="X103" s="171">
        <f>IF('Indicator Date hidden'!Y104="x","x",$X$2-'Indicator Date hidden'!Y104)</f>
        <v>5</v>
      </c>
      <c r="Y103" s="171">
        <f>IF('Indicator Date hidden'!Z104="x","x",$Y$2-'Indicator Date hidden'!Z104)</f>
        <v>1</v>
      </c>
      <c r="Z103" s="171">
        <f>IF('Indicator Date hidden'!AA104="x","x",$Z$2-'Indicator Date hidden'!AA104)</f>
        <v>0</v>
      </c>
      <c r="AA103" s="171">
        <f>IF('Indicator Date hidden'!AB104="x","x",$AA$2-'Indicator Date hidden'!AB104)</f>
        <v>0</v>
      </c>
      <c r="AB103" s="171">
        <f>IF('Indicator Date hidden'!AC104="x","x",$AB$2-'Indicator Date hidden'!AC104)</f>
        <v>0</v>
      </c>
      <c r="AC103" s="171">
        <f>IF('Indicator Date hidden'!AD104="x","x",$AC$2-'Indicator Date hidden'!AD104)</f>
        <v>0</v>
      </c>
      <c r="AD103" s="171">
        <f>IF('Indicator Date hidden'!AE104="x","x",$AD$2-'Indicator Date hidden'!AE104)</f>
        <v>0</v>
      </c>
      <c r="AE103" s="171" t="str">
        <f>IF('Indicator Date hidden'!AF104="x","x",$AE$2-'Indicator Date hidden'!AF104)</f>
        <v>x</v>
      </c>
      <c r="AF103" s="171">
        <f>IF('Indicator Date hidden'!AG104="x","x",$AF$2-'Indicator Date hidden'!AG104)</f>
        <v>4</v>
      </c>
      <c r="AG103" s="171">
        <f>IF('Indicator Date hidden'!AH104="x","x",$AG$2-'Indicator Date hidden'!AH104)</f>
        <v>0</v>
      </c>
      <c r="AH103" s="171">
        <f>IF('Indicator Date hidden'!AI104="x","x",$AH$2-'Indicator Date hidden'!AI104)</f>
        <v>0</v>
      </c>
      <c r="AI103" s="171">
        <f>IF('Indicator Date hidden'!AJ104="x","x",$AI$2-'Indicator Date hidden'!AJ104)</f>
        <v>0</v>
      </c>
      <c r="AJ103" s="171" t="str">
        <f>IF('Indicator Date hidden'!AK104="x","x",$AJ$2-'Indicator Date hidden'!AK104)</f>
        <v>x</v>
      </c>
      <c r="AK103" s="171">
        <f>IF('Indicator Date hidden'!AL104="x","x",$AK$2-'Indicator Date hidden'!AL104)</f>
        <v>1</v>
      </c>
      <c r="AL103" s="171">
        <f>IF('Indicator Date hidden'!AM104="x","x",$AL$2-'Indicator Date hidden'!AM104)</f>
        <v>0</v>
      </c>
      <c r="AM103" s="171">
        <f>IF('Indicator Date hidden'!AN104="x","x",$AM$2-'Indicator Date hidden'!AN104)</f>
        <v>0</v>
      </c>
      <c r="AN103" s="171">
        <f>IF('Indicator Date hidden'!AO104="x","x",$AN$2-'Indicator Date hidden'!AO104)</f>
        <v>0</v>
      </c>
      <c r="AO103" s="171">
        <f>IF('Indicator Date hidden'!AP104="x","x",$AO$2-'Indicator Date hidden'!AP104)</f>
        <v>0</v>
      </c>
      <c r="AP103" s="171">
        <f>IF('Indicator Date hidden'!AQ104="x","x",$AP$2-'Indicator Date hidden'!AQ104)</f>
        <v>0</v>
      </c>
      <c r="AQ103" s="171">
        <f>IF('Indicator Date hidden'!AR104="x","x",$AQ$2-'Indicator Date hidden'!AR104)</f>
        <v>0</v>
      </c>
      <c r="AR103" s="171">
        <f>IF('Indicator Date hidden'!AS104="x","x",$AR$2-'Indicator Date hidden'!AS104)</f>
        <v>0</v>
      </c>
      <c r="AS103" s="171">
        <f>IF('Indicator Date hidden'!AT104="x","x",$AS$2-'Indicator Date hidden'!AT104)</f>
        <v>0</v>
      </c>
      <c r="AT103" s="171">
        <f>IF('Indicator Date hidden'!AU104="x","x",$AT$2-'Indicator Date hidden'!AU104)</f>
        <v>0</v>
      </c>
      <c r="AU103" s="171">
        <f>IF('Indicator Date hidden'!AV104="x","x",$AU$2-'Indicator Date hidden'!AV104)</f>
        <v>0</v>
      </c>
      <c r="AV103" s="171">
        <f>IF('Indicator Date hidden'!AW104="x","x",$AV$2-'Indicator Date hidden'!AW104)</f>
        <v>0</v>
      </c>
      <c r="AW103" s="171">
        <f>IF('Indicator Date hidden'!AX104="x","x",$AW$2-'Indicator Date hidden'!AX104)</f>
        <v>0</v>
      </c>
      <c r="AX103" s="171">
        <f>IF('Indicator Date hidden'!AY104="x","x",$AX$2-'Indicator Date hidden'!AY104)</f>
        <v>0</v>
      </c>
      <c r="AY103" s="171">
        <f>IF('Indicator Date hidden'!AZ104="x","x",$AY$2-'Indicator Date hidden'!AZ104)</f>
        <v>0</v>
      </c>
      <c r="AZ103" s="171">
        <f>IF('Indicator Date hidden'!BA104="x","x",$AZ$2-'Indicator Date hidden'!BA104)</f>
        <v>0</v>
      </c>
      <c r="BA103" s="5">
        <f t="shared" si="5"/>
        <v>17</v>
      </c>
      <c r="BB103" s="172">
        <f t="shared" si="6"/>
        <v>0.35416666666666669</v>
      </c>
      <c r="BC103" s="5">
        <f t="shared" si="7"/>
        <v>5</v>
      </c>
      <c r="BD103" s="172">
        <f t="shared" si="8"/>
        <v>1.2330447297464742</v>
      </c>
      <c r="BE103" s="175">
        <f t="shared" si="9"/>
        <v>0</v>
      </c>
    </row>
    <row r="104" spans="1:57" x14ac:dyDescent="0.25">
      <c r="A104" t="s">
        <v>190</v>
      </c>
      <c r="B104" s="171">
        <f>IF('Indicator Date hidden'!C105="x","x",$B$2-'Indicator Date hidden'!C105)</f>
        <v>0</v>
      </c>
      <c r="C104" s="171">
        <f>IF('Indicator Date hidden'!D105="x","x",$C$2-'Indicator Date hidden'!D105)</f>
        <v>0</v>
      </c>
      <c r="D104" s="171">
        <f>IF('Indicator Date hidden'!E105="x","x",$D$2-'Indicator Date hidden'!E105)</f>
        <v>0</v>
      </c>
      <c r="E104" s="171">
        <f>IF('Indicator Date hidden'!F105="x","x",$E$2-'Indicator Date hidden'!F105)</f>
        <v>0</v>
      </c>
      <c r="F104" s="171">
        <f>IF('Indicator Date hidden'!G105="x","x",$F$2-'Indicator Date hidden'!G105)</f>
        <v>0</v>
      </c>
      <c r="G104" s="171">
        <f>IF('Indicator Date hidden'!H105="x","x",$G$2-'Indicator Date hidden'!H105)</f>
        <v>0</v>
      </c>
      <c r="H104" s="171">
        <f>IF('Indicator Date hidden'!I105="x","x",$H$2-'Indicator Date hidden'!I105)</f>
        <v>0</v>
      </c>
      <c r="I104" s="171">
        <f>IF('Indicator Date hidden'!J105="x","x",$I$2-'Indicator Date hidden'!J105)</f>
        <v>0</v>
      </c>
      <c r="J104" s="171">
        <f>IF('Indicator Date hidden'!K105="x","x",$J$2-'Indicator Date hidden'!K105)</f>
        <v>0</v>
      </c>
      <c r="K104" s="171">
        <f>IF('Indicator Date hidden'!L105="x","x",$K$2-'Indicator Date hidden'!L105)</f>
        <v>0</v>
      </c>
      <c r="L104" s="171">
        <f>IF('Indicator Date hidden'!M105="x","x",$L$2-'Indicator Date hidden'!M105)</f>
        <v>0</v>
      </c>
      <c r="M104" s="171">
        <f>IF('Indicator Date hidden'!N105="x","x",$M$2-'Indicator Date hidden'!N105)</f>
        <v>0</v>
      </c>
      <c r="N104" s="171">
        <f>IF('Indicator Date hidden'!O105="x","x",$N$2-'Indicator Date hidden'!O105)</f>
        <v>0</v>
      </c>
      <c r="O104" s="171">
        <f>IF('Indicator Date hidden'!P105="x","x",$O$2-'Indicator Date hidden'!P105)</f>
        <v>0</v>
      </c>
      <c r="P104" s="171">
        <f>IF('Indicator Date hidden'!Q105="x","x",$P$2-'Indicator Date hidden'!Q105)</f>
        <v>0</v>
      </c>
      <c r="Q104" s="171">
        <f>IF('Indicator Date hidden'!R105="x","x",$Q$2-'Indicator Date hidden'!R105)</f>
        <v>5</v>
      </c>
      <c r="R104" s="171">
        <f>IF('Indicator Date hidden'!S105="x","x",$R$2-'Indicator Date hidden'!S105)</f>
        <v>0</v>
      </c>
      <c r="S104" s="171">
        <f>IF('Indicator Date hidden'!T105="x","x",$S$2-'Indicator Date hidden'!T105)</f>
        <v>0</v>
      </c>
      <c r="T104" s="171">
        <f>IF('Indicator Date hidden'!U105="x","x",$T$2-'Indicator Date hidden'!U105)</f>
        <v>0</v>
      </c>
      <c r="U104" s="171">
        <f>IF('Indicator Date hidden'!V105="x","x",$U$2-'Indicator Date hidden'!V105)</f>
        <v>0</v>
      </c>
      <c r="V104" s="171">
        <f>IF('Indicator Date hidden'!W105="x","x",$V$2-'Indicator Date hidden'!W105)</f>
        <v>0</v>
      </c>
      <c r="W104" s="171">
        <f>IF('Indicator Date hidden'!X105="x","x",$W$2-'Indicator Date hidden'!X105)</f>
        <v>1</v>
      </c>
      <c r="X104" s="171">
        <f>IF('Indicator Date hidden'!Y105="x","x",$X$2-'Indicator Date hidden'!Y105)</f>
        <v>5</v>
      </c>
      <c r="Y104" s="171">
        <f>IF('Indicator Date hidden'!Z105="x","x",$Y$2-'Indicator Date hidden'!Z105)</f>
        <v>1</v>
      </c>
      <c r="Z104" s="171">
        <f>IF('Indicator Date hidden'!AA105="x","x",$Z$2-'Indicator Date hidden'!AA105)</f>
        <v>0</v>
      </c>
      <c r="AA104" s="171">
        <f>IF('Indicator Date hidden'!AB105="x","x",$AA$2-'Indicator Date hidden'!AB105)</f>
        <v>0</v>
      </c>
      <c r="AB104" s="171">
        <f>IF('Indicator Date hidden'!AC105="x","x",$AB$2-'Indicator Date hidden'!AC105)</f>
        <v>0</v>
      </c>
      <c r="AC104" s="171">
        <f>IF('Indicator Date hidden'!AD105="x","x",$AC$2-'Indicator Date hidden'!AD105)</f>
        <v>0</v>
      </c>
      <c r="AD104" s="171">
        <f>IF('Indicator Date hidden'!AE105="x","x",$AD$2-'Indicator Date hidden'!AE105)</f>
        <v>0</v>
      </c>
      <c r="AE104" s="171">
        <f>IF('Indicator Date hidden'!AF105="x","x",$AE$2-'Indicator Date hidden'!AF105)</f>
        <v>0</v>
      </c>
      <c r="AF104" s="171">
        <f>IF('Indicator Date hidden'!AG105="x","x",$AF$2-'Indicator Date hidden'!AG105)</f>
        <v>4</v>
      </c>
      <c r="AG104" s="171">
        <f>IF('Indicator Date hidden'!AH105="x","x",$AG$2-'Indicator Date hidden'!AH105)</f>
        <v>0</v>
      </c>
      <c r="AH104" s="171">
        <f>IF('Indicator Date hidden'!AI105="x","x",$AH$2-'Indicator Date hidden'!AI105)</f>
        <v>0</v>
      </c>
      <c r="AI104" s="171">
        <f>IF('Indicator Date hidden'!AJ105="x","x",$AI$2-'Indicator Date hidden'!AJ105)</f>
        <v>0</v>
      </c>
      <c r="AJ104" s="171" t="str">
        <f>IF('Indicator Date hidden'!AK105="x","x",$AJ$2-'Indicator Date hidden'!AK105)</f>
        <v>x</v>
      </c>
      <c r="AK104" s="171">
        <f>IF('Indicator Date hidden'!AL105="x","x",$AK$2-'Indicator Date hidden'!AL105)</f>
        <v>0</v>
      </c>
      <c r="AL104" s="171">
        <f>IF('Indicator Date hidden'!AM105="x","x",$AL$2-'Indicator Date hidden'!AM105)</f>
        <v>0</v>
      </c>
      <c r="AM104" s="171">
        <f>IF('Indicator Date hidden'!AN105="x","x",$AM$2-'Indicator Date hidden'!AN105)</f>
        <v>0</v>
      </c>
      <c r="AN104" s="171">
        <f>IF('Indicator Date hidden'!AO105="x","x",$AN$2-'Indicator Date hidden'!AO105)</f>
        <v>0</v>
      </c>
      <c r="AO104" s="171">
        <f>IF('Indicator Date hidden'!AP105="x","x",$AO$2-'Indicator Date hidden'!AP105)</f>
        <v>1</v>
      </c>
      <c r="AP104" s="171">
        <f>IF('Indicator Date hidden'!AQ105="x","x",$AP$2-'Indicator Date hidden'!AQ105)</f>
        <v>1</v>
      </c>
      <c r="AQ104" s="171">
        <f>IF('Indicator Date hidden'!AR105="x","x",$AQ$2-'Indicator Date hidden'!AR105)</f>
        <v>0</v>
      </c>
      <c r="AR104" s="171">
        <f>IF('Indicator Date hidden'!AS105="x","x",$AR$2-'Indicator Date hidden'!AS105)</f>
        <v>0</v>
      </c>
      <c r="AS104" s="171">
        <f>IF('Indicator Date hidden'!AT105="x","x",$AS$2-'Indicator Date hidden'!AT105)</f>
        <v>0</v>
      </c>
      <c r="AT104" s="171">
        <f>IF('Indicator Date hidden'!AU105="x","x",$AT$2-'Indicator Date hidden'!AU105)</f>
        <v>0</v>
      </c>
      <c r="AU104" s="171">
        <f>IF('Indicator Date hidden'!AV105="x","x",$AU$2-'Indicator Date hidden'!AV105)</f>
        <v>0</v>
      </c>
      <c r="AV104" s="171">
        <f>IF('Indicator Date hidden'!AW105="x","x",$AV$2-'Indicator Date hidden'!AW105)</f>
        <v>0</v>
      </c>
      <c r="AW104" s="171">
        <f>IF('Indicator Date hidden'!AX105="x","x",$AW$2-'Indicator Date hidden'!AX105)</f>
        <v>0</v>
      </c>
      <c r="AX104" s="171">
        <f>IF('Indicator Date hidden'!AY105="x","x",$AX$2-'Indicator Date hidden'!AY105)</f>
        <v>0</v>
      </c>
      <c r="AY104" s="171">
        <f>IF('Indicator Date hidden'!AZ105="x","x",$AY$2-'Indicator Date hidden'!AZ105)</f>
        <v>0</v>
      </c>
      <c r="AZ104" s="171">
        <f>IF('Indicator Date hidden'!BA105="x","x",$AZ$2-'Indicator Date hidden'!BA105)</f>
        <v>0</v>
      </c>
      <c r="BA104" s="5">
        <f t="shared" si="5"/>
        <v>18</v>
      </c>
      <c r="BB104" s="172">
        <f t="shared" si="6"/>
        <v>0.36</v>
      </c>
      <c r="BC104" s="5">
        <f t="shared" si="7"/>
        <v>7</v>
      </c>
      <c r="BD104" s="172">
        <f t="shared" si="8"/>
        <v>1.1271202242884297</v>
      </c>
      <c r="BE104" s="175">
        <f t="shared" si="9"/>
        <v>0</v>
      </c>
    </row>
    <row r="105" spans="1:57" x14ac:dyDescent="0.25">
      <c r="A105" t="s">
        <v>192</v>
      </c>
      <c r="B105" s="171">
        <f>IF('Indicator Date hidden'!C106="x","x",$B$2-'Indicator Date hidden'!C106)</f>
        <v>0</v>
      </c>
      <c r="C105" s="171">
        <f>IF('Indicator Date hidden'!D106="x","x",$C$2-'Indicator Date hidden'!D106)</f>
        <v>0</v>
      </c>
      <c r="D105" s="171">
        <f>IF('Indicator Date hidden'!E106="x","x",$D$2-'Indicator Date hidden'!E106)</f>
        <v>0</v>
      </c>
      <c r="E105" s="171">
        <f>IF('Indicator Date hidden'!F106="x","x",$E$2-'Indicator Date hidden'!F106)</f>
        <v>0</v>
      </c>
      <c r="F105" s="171">
        <f>IF('Indicator Date hidden'!G106="x","x",$F$2-'Indicator Date hidden'!G106)</f>
        <v>0</v>
      </c>
      <c r="G105" s="171">
        <f>IF('Indicator Date hidden'!H106="x","x",$G$2-'Indicator Date hidden'!H106)</f>
        <v>0</v>
      </c>
      <c r="H105" s="171">
        <f>IF('Indicator Date hidden'!I106="x","x",$H$2-'Indicator Date hidden'!I106)</f>
        <v>0</v>
      </c>
      <c r="I105" s="171">
        <f>IF('Indicator Date hidden'!J106="x","x",$I$2-'Indicator Date hidden'!J106)</f>
        <v>0</v>
      </c>
      <c r="J105" s="171">
        <f>IF('Indicator Date hidden'!K106="x","x",$J$2-'Indicator Date hidden'!K106)</f>
        <v>0</v>
      </c>
      <c r="K105" s="171">
        <f>IF('Indicator Date hidden'!L106="x","x",$K$2-'Indicator Date hidden'!L106)</f>
        <v>0</v>
      </c>
      <c r="L105" s="171">
        <f>IF('Indicator Date hidden'!M106="x","x",$L$2-'Indicator Date hidden'!M106)</f>
        <v>0</v>
      </c>
      <c r="M105" s="171">
        <f>IF('Indicator Date hidden'!N106="x","x",$M$2-'Indicator Date hidden'!N106)</f>
        <v>0</v>
      </c>
      <c r="N105" s="171">
        <f>IF('Indicator Date hidden'!O106="x","x",$N$2-'Indicator Date hidden'!O106)</f>
        <v>0</v>
      </c>
      <c r="O105" s="171">
        <f>IF('Indicator Date hidden'!P106="x","x",$O$2-'Indicator Date hidden'!P106)</f>
        <v>0</v>
      </c>
      <c r="P105" s="171">
        <f>IF('Indicator Date hidden'!Q106="x","x",$P$2-'Indicator Date hidden'!Q106)</f>
        <v>0</v>
      </c>
      <c r="Q105" s="171" t="str">
        <f>IF('Indicator Date hidden'!R106="x","x",$Q$2-'Indicator Date hidden'!R106)</f>
        <v>x</v>
      </c>
      <c r="R105" s="171">
        <f>IF('Indicator Date hidden'!S106="x","x",$R$2-'Indicator Date hidden'!S106)</f>
        <v>0</v>
      </c>
      <c r="S105" s="171">
        <f>IF('Indicator Date hidden'!T106="x","x",$S$2-'Indicator Date hidden'!T106)</f>
        <v>0</v>
      </c>
      <c r="T105" s="171">
        <f>IF('Indicator Date hidden'!U106="x","x",$T$2-'Indicator Date hidden'!U106)</f>
        <v>0</v>
      </c>
      <c r="U105" s="171">
        <f>IF('Indicator Date hidden'!V106="x","x",$U$2-'Indicator Date hidden'!V106)</f>
        <v>0</v>
      </c>
      <c r="V105" s="171">
        <f>IF('Indicator Date hidden'!W106="x","x",$V$2-'Indicator Date hidden'!W106)</f>
        <v>0</v>
      </c>
      <c r="W105" s="171">
        <f>IF('Indicator Date hidden'!X106="x","x",$W$2-'Indicator Date hidden'!X106)</f>
        <v>9</v>
      </c>
      <c r="X105" s="171">
        <f>IF('Indicator Date hidden'!Y106="x","x",$X$2-'Indicator Date hidden'!Y106)</f>
        <v>5</v>
      </c>
      <c r="Y105" s="171">
        <f>IF('Indicator Date hidden'!Z106="x","x",$Y$2-'Indicator Date hidden'!Z106)</f>
        <v>1</v>
      </c>
      <c r="Z105" s="171">
        <f>IF('Indicator Date hidden'!AA106="x","x",$Z$2-'Indicator Date hidden'!AA106)</f>
        <v>0</v>
      </c>
      <c r="AA105" s="171">
        <f>IF('Indicator Date hidden'!AB106="x","x",$AA$2-'Indicator Date hidden'!AB106)</f>
        <v>0</v>
      </c>
      <c r="AB105" s="171">
        <f>IF('Indicator Date hidden'!AC106="x","x",$AB$2-'Indicator Date hidden'!AC106)</f>
        <v>0</v>
      </c>
      <c r="AC105" s="171">
        <f>IF('Indicator Date hidden'!AD106="x","x",$AC$2-'Indicator Date hidden'!AD106)</f>
        <v>0</v>
      </c>
      <c r="AD105" s="171">
        <f>IF('Indicator Date hidden'!AE106="x","x",$AD$2-'Indicator Date hidden'!AE106)</f>
        <v>0</v>
      </c>
      <c r="AE105" s="171">
        <f>IF('Indicator Date hidden'!AF106="x","x",$AE$2-'Indicator Date hidden'!AF106)</f>
        <v>0</v>
      </c>
      <c r="AF105" s="171">
        <f>IF('Indicator Date hidden'!AG106="x","x",$AF$2-'Indicator Date hidden'!AG106)</f>
        <v>5</v>
      </c>
      <c r="AG105" s="171">
        <f>IF('Indicator Date hidden'!AH106="x","x",$AG$2-'Indicator Date hidden'!AH106)</f>
        <v>0</v>
      </c>
      <c r="AH105" s="171">
        <f>IF('Indicator Date hidden'!AI106="x","x",$AH$2-'Indicator Date hidden'!AI106)</f>
        <v>0</v>
      </c>
      <c r="AI105" s="171">
        <f>IF('Indicator Date hidden'!AJ106="x","x",$AI$2-'Indicator Date hidden'!AJ106)</f>
        <v>0</v>
      </c>
      <c r="AJ105" s="171" t="str">
        <f>IF('Indicator Date hidden'!AK106="x","x",$AJ$2-'Indicator Date hidden'!AK106)</f>
        <v>x</v>
      </c>
      <c r="AK105" s="171">
        <f>IF('Indicator Date hidden'!AL106="x","x",$AK$2-'Indicator Date hidden'!AL106)</f>
        <v>1</v>
      </c>
      <c r="AL105" s="171">
        <f>IF('Indicator Date hidden'!AM106="x","x",$AL$2-'Indicator Date hidden'!AM106)</f>
        <v>0</v>
      </c>
      <c r="AM105" s="171">
        <f>IF('Indicator Date hidden'!AN106="x","x",$AM$2-'Indicator Date hidden'!AN106)</f>
        <v>0</v>
      </c>
      <c r="AN105" s="171">
        <f>IF('Indicator Date hidden'!AO106="x","x",$AN$2-'Indicator Date hidden'!AO106)</f>
        <v>0</v>
      </c>
      <c r="AO105" s="171">
        <f>IF('Indicator Date hidden'!AP106="x","x",$AO$2-'Indicator Date hidden'!AP106)</f>
        <v>0</v>
      </c>
      <c r="AP105" s="171">
        <f>IF('Indicator Date hidden'!AQ106="x","x",$AP$2-'Indicator Date hidden'!AQ106)</f>
        <v>0</v>
      </c>
      <c r="AQ105" s="171">
        <f>IF('Indicator Date hidden'!AR106="x","x",$AQ$2-'Indicator Date hidden'!AR106)</f>
        <v>4</v>
      </c>
      <c r="AR105" s="171">
        <f>IF('Indicator Date hidden'!AS106="x","x",$AR$2-'Indicator Date hidden'!AS106)</f>
        <v>0</v>
      </c>
      <c r="AS105" s="171">
        <f>IF('Indicator Date hidden'!AT106="x","x",$AS$2-'Indicator Date hidden'!AT106)</f>
        <v>0</v>
      </c>
      <c r="AT105" s="171">
        <f>IF('Indicator Date hidden'!AU106="x","x",$AT$2-'Indicator Date hidden'!AU106)</f>
        <v>0</v>
      </c>
      <c r="AU105" s="171">
        <f>IF('Indicator Date hidden'!AV106="x","x",$AU$2-'Indicator Date hidden'!AV106)</f>
        <v>0</v>
      </c>
      <c r="AV105" s="171">
        <f>IF('Indicator Date hidden'!AW106="x","x",$AV$2-'Indicator Date hidden'!AW106)</f>
        <v>0</v>
      </c>
      <c r="AW105" s="171">
        <f>IF('Indicator Date hidden'!AX106="x","x",$AW$2-'Indicator Date hidden'!AX106)</f>
        <v>0</v>
      </c>
      <c r="AX105" s="171">
        <f>IF('Indicator Date hidden'!AY106="x","x",$AX$2-'Indicator Date hidden'!AY106)</f>
        <v>0</v>
      </c>
      <c r="AY105" s="171">
        <f>IF('Indicator Date hidden'!AZ106="x","x",$AY$2-'Indicator Date hidden'!AZ106)</f>
        <v>0</v>
      </c>
      <c r="AZ105" s="171">
        <f>IF('Indicator Date hidden'!BA106="x","x",$AZ$2-'Indicator Date hidden'!BA106)</f>
        <v>0</v>
      </c>
      <c r="BA105" s="5">
        <f t="shared" si="5"/>
        <v>25</v>
      </c>
      <c r="BB105" s="172">
        <f t="shared" si="6"/>
        <v>0.51020408163265307</v>
      </c>
      <c r="BC105" s="5">
        <f t="shared" si="7"/>
        <v>6</v>
      </c>
      <c r="BD105" s="172">
        <f t="shared" si="8"/>
        <v>1.6674855686379997</v>
      </c>
      <c r="BE105" s="175">
        <f t="shared" si="9"/>
        <v>0</v>
      </c>
    </row>
    <row r="106" spans="1:57" x14ac:dyDescent="0.25">
      <c r="A106" t="s">
        <v>194</v>
      </c>
      <c r="B106" s="171">
        <f>IF('Indicator Date hidden'!C107="x","x",$B$2-'Indicator Date hidden'!C107)</f>
        <v>0</v>
      </c>
      <c r="C106" s="171">
        <f>IF('Indicator Date hidden'!D107="x","x",$C$2-'Indicator Date hidden'!D107)</f>
        <v>0</v>
      </c>
      <c r="D106" s="171">
        <f>IF('Indicator Date hidden'!E107="x","x",$D$2-'Indicator Date hidden'!E107)</f>
        <v>0</v>
      </c>
      <c r="E106" s="171">
        <f>IF('Indicator Date hidden'!F107="x","x",$E$2-'Indicator Date hidden'!F107)</f>
        <v>0</v>
      </c>
      <c r="F106" s="171">
        <f>IF('Indicator Date hidden'!G107="x","x",$F$2-'Indicator Date hidden'!G107)</f>
        <v>0</v>
      </c>
      <c r="G106" s="171">
        <f>IF('Indicator Date hidden'!H107="x","x",$G$2-'Indicator Date hidden'!H107)</f>
        <v>0</v>
      </c>
      <c r="H106" s="171">
        <f>IF('Indicator Date hidden'!I107="x","x",$H$2-'Indicator Date hidden'!I107)</f>
        <v>0</v>
      </c>
      <c r="I106" s="171">
        <f>IF('Indicator Date hidden'!J107="x","x",$I$2-'Indicator Date hidden'!J107)</f>
        <v>0</v>
      </c>
      <c r="J106" s="171">
        <f>IF('Indicator Date hidden'!K107="x","x",$J$2-'Indicator Date hidden'!K107)</f>
        <v>0</v>
      </c>
      <c r="K106" s="171">
        <f>IF('Indicator Date hidden'!L107="x","x",$K$2-'Indicator Date hidden'!L107)</f>
        <v>0</v>
      </c>
      <c r="L106" s="171">
        <f>IF('Indicator Date hidden'!M107="x","x",$L$2-'Indicator Date hidden'!M107)</f>
        <v>0</v>
      </c>
      <c r="M106" s="171">
        <f>IF('Indicator Date hidden'!N107="x","x",$M$2-'Indicator Date hidden'!N107)</f>
        <v>0</v>
      </c>
      <c r="N106" s="171">
        <f>IF('Indicator Date hidden'!O107="x","x",$N$2-'Indicator Date hidden'!O107)</f>
        <v>0</v>
      </c>
      <c r="O106" s="171">
        <f>IF('Indicator Date hidden'!P107="x","x",$O$2-'Indicator Date hidden'!P107)</f>
        <v>0</v>
      </c>
      <c r="P106" s="171">
        <f>IF('Indicator Date hidden'!Q107="x","x",$P$2-'Indicator Date hidden'!Q107)</f>
        <v>0</v>
      </c>
      <c r="Q106" s="171">
        <f>IF('Indicator Date hidden'!R107="x","x",$Q$2-'Indicator Date hidden'!R107)</f>
        <v>6</v>
      </c>
      <c r="R106" s="171">
        <f>IF('Indicator Date hidden'!S107="x","x",$R$2-'Indicator Date hidden'!S107)</f>
        <v>0</v>
      </c>
      <c r="S106" s="171">
        <f>IF('Indicator Date hidden'!T107="x","x",$S$2-'Indicator Date hidden'!T107)</f>
        <v>0</v>
      </c>
      <c r="T106" s="171">
        <f>IF('Indicator Date hidden'!U107="x","x",$T$2-'Indicator Date hidden'!U107)</f>
        <v>0</v>
      </c>
      <c r="U106" s="171">
        <f>IF('Indicator Date hidden'!V107="x","x",$U$2-'Indicator Date hidden'!V107)</f>
        <v>0</v>
      </c>
      <c r="V106" s="171">
        <f>IF('Indicator Date hidden'!W107="x","x",$V$2-'Indicator Date hidden'!W107)</f>
        <v>0</v>
      </c>
      <c r="W106" s="171">
        <f>IF('Indicator Date hidden'!X107="x","x",$W$2-'Indicator Date hidden'!X107)</f>
        <v>6</v>
      </c>
      <c r="X106" s="171">
        <f>IF('Indicator Date hidden'!Y107="x","x",$X$2-'Indicator Date hidden'!Y107)</f>
        <v>5</v>
      </c>
      <c r="Y106" s="171">
        <f>IF('Indicator Date hidden'!Z107="x","x",$Y$2-'Indicator Date hidden'!Z107)</f>
        <v>1</v>
      </c>
      <c r="Z106" s="171">
        <f>IF('Indicator Date hidden'!AA107="x","x",$Z$2-'Indicator Date hidden'!AA107)</f>
        <v>0</v>
      </c>
      <c r="AA106" s="171">
        <f>IF('Indicator Date hidden'!AB107="x","x",$AA$2-'Indicator Date hidden'!AB107)</f>
        <v>2</v>
      </c>
      <c r="AB106" s="171">
        <f>IF('Indicator Date hidden'!AC107="x","x",$AB$2-'Indicator Date hidden'!AC107)</f>
        <v>0</v>
      </c>
      <c r="AC106" s="171">
        <f>IF('Indicator Date hidden'!AD107="x","x",$AC$2-'Indicator Date hidden'!AD107)</f>
        <v>0</v>
      </c>
      <c r="AD106" s="171" t="str">
        <f>IF('Indicator Date hidden'!AE107="x","x",$AD$2-'Indicator Date hidden'!AE107)</f>
        <v>x</v>
      </c>
      <c r="AE106" s="171">
        <f>IF('Indicator Date hidden'!AF107="x","x",$AE$2-'Indicator Date hidden'!AF107)</f>
        <v>0</v>
      </c>
      <c r="AF106" s="171">
        <f>IF('Indicator Date hidden'!AG107="x","x",$AF$2-'Indicator Date hidden'!AG107)</f>
        <v>5</v>
      </c>
      <c r="AG106" s="171">
        <f>IF('Indicator Date hidden'!AH107="x","x",$AG$2-'Indicator Date hidden'!AH107)</f>
        <v>0</v>
      </c>
      <c r="AH106" s="171">
        <f>IF('Indicator Date hidden'!AI107="x","x",$AH$2-'Indicator Date hidden'!AI107)</f>
        <v>0</v>
      </c>
      <c r="AI106" s="171">
        <f>IF('Indicator Date hidden'!AJ107="x","x",$AI$2-'Indicator Date hidden'!AJ107)</f>
        <v>0</v>
      </c>
      <c r="AJ106" s="171" t="str">
        <f>IF('Indicator Date hidden'!AK107="x","x",$AJ$2-'Indicator Date hidden'!AK107)</f>
        <v>x</v>
      </c>
      <c r="AK106" s="171" t="str">
        <f>IF('Indicator Date hidden'!AL107="x","x",$AK$2-'Indicator Date hidden'!AL107)</f>
        <v>x</v>
      </c>
      <c r="AL106" s="171">
        <f>IF('Indicator Date hidden'!AM107="x","x",$AL$2-'Indicator Date hidden'!AM107)</f>
        <v>0</v>
      </c>
      <c r="AM106" s="171">
        <f>IF('Indicator Date hidden'!AN107="x","x",$AM$2-'Indicator Date hidden'!AN107)</f>
        <v>0</v>
      </c>
      <c r="AN106" s="171">
        <f>IF('Indicator Date hidden'!AO107="x","x",$AN$2-'Indicator Date hidden'!AO107)</f>
        <v>0</v>
      </c>
      <c r="AO106" s="171">
        <f>IF('Indicator Date hidden'!AP107="x","x",$AO$2-'Indicator Date hidden'!AP107)</f>
        <v>1</v>
      </c>
      <c r="AP106" s="171">
        <f>IF('Indicator Date hidden'!AQ107="x","x",$AP$2-'Indicator Date hidden'!AQ107)</f>
        <v>1</v>
      </c>
      <c r="AQ106" s="171">
        <f>IF('Indicator Date hidden'!AR107="x","x",$AQ$2-'Indicator Date hidden'!AR107)</f>
        <v>4</v>
      </c>
      <c r="AR106" s="171">
        <f>IF('Indicator Date hidden'!AS107="x","x",$AR$2-'Indicator Date hidden'!AS107)</f>
        <v>0</v>
      </c>
      <c r="AS106" s="171">
        <f>IF('Indicator Date hidden'!AT107="x","x",$AS$2-'Indicator Date hidden'!AT107)</f>
        <v>0</v>
      </c>
      <c r="AT106" s="171">
        <f>IF('Indicator Date hidden'!AU107="x","x",$AT$2-'Indicator Date hidden'!AU107)</f>
        <v>0</v>
      </c>
      <c r="AU106" s="171">
        <f>IF('Indicator Date hidden'!AV107="x","x",$AU$2-'Indicator Date hidden'!AV107)</f>
        <v>0</v>
      </c>
      <c r="AV106" s="171">
        <f>IF('Indicator Date hidden'!AW107="x","x",$AV$2-'Indicator Date hidden'!AW107)</f>
        <v>0</v>
      </c>
      <c r="AW106" s="171">
        <f>IF('Indicator Date hidden'!AX107="x","x",$AW$2-'Indicator Date hidden'!AX107)</f>
        <v>0</v>
      </c>
      <c r="AX106" s="171">
        <f>IF('Indicator Date hidden'!AY107="x","x",$AX$2-'Indicator Date hidden'!AY107)</f>
        <v>0</v>
      </c>
      <c r="AY106" s="171">
        <f>IF('Indicator Date hidden'!AZ107="x","x",$AY$2-'Indicator Date hidden'!AZ107)</f>
        <v>0</v>
      </c>
      <c r="AZ106" s="171">
        <f>IF('Indicator Date hidden'!BA107="x","x",$AZ$2-'Indicator Date hidden'!BA107)</f>
        <v>0</v>
      </c>
      <c r="BA106" s="5">
        <f t="shared" si="5"/>
        <v>31</v>
      </c>
      <c r="BB106" s="172">
        <f t="shared" si="6"/>
        <v>0.64583333333333337</v>
      </c>
      <c r="BC106" s="5">
        <f t="shared" si="7"/>
        <v>9</v>
      </c>
      <c r="BD106" s="172">
        <f t="shared" si="8"/>
        <v>1.6136085767276056</v>
      </c>
      <c r="BE106" s="175">
        <f t="shared" si="9"/>
        <v>0</v>
      </c>
    </row>
    <row r="107" spans="1:57" x14ac:dyDescent="0.25">
      <c r="A107" t="s">
        <v>196</v>
      </c>
      <c r="B107" s="171">
        <f>IF('Indicator Date hidden'!C108="x","x",$B$2-'Indicator Date hidden'!C108)</f>
        <v>0</v>
      </c>
      <c r="C107" s="171">
        <f>IF('Indicator Date hidden'!D108="x","x",$C$2-'Indicator Date hidden'!D108)</f>
        <v>0</v>
      </c>
      <c r="D107" s="171">
        <f>IF('Indicator Date hidden'!E108="x","x",$D$2-'Indicator Date hidden'!E108)</f>
        <v>0</v>
      </c>
      <c r="E107" s="171">
        <f>IF('Indicator Date hidden'!F108="x","x",$E$2-'Indicator Date hidden'!F108)</f>
        <v>0</v>
      </c>
      <c r="F107" s="171">
        <f>IF('Indicator Date hidden'!G108="x","x",$F$2-'Indicator Date hidden'!G108)</f>
        <v>0</v>
      </c>
      <c r="G107" s="171">
        <f>IF('Indicator Date hidden'!H108="x","x",$G$2-'Indicator Date hidden'!H108)</f>
        <v>0</v>
      </c>
      <c r="H107" s="171">
        <f>IF('Indicator Date hidden'!I108="x","x",$H$2-'Indicator Date hidden'!I108)</f>
        <v>0</v>
      </c>
      <c r="I107" s="171">
        <f>IF('Indicator Date hidden'!J108="x","x",$I$2-'Indicator Date hidden'!J108)</f>
        <v>0</v>
      </c>
      <c r="J107" s="171">
        <f>IF('Indicator Date hidden'!K108="x","x",$J$2-'Indicator Date hidden'!K108)</f>
        <v>0</v>
      </c>
      <c r="K107" s="171">
        <f>IF('Indicator Date hidden'!L108="x","x",$K$2-'Indicator Date hidden'!L108)</f>
        <v>0</v>
      </c>
      <c r="L107" s="171">
        <f>IF('Indicator Date hidden'!M108="x","x",$L$2-'Indicator Date hidden'!M108)</f>
        <v>0</v>
      </c>
      <c r="M107" s="171">
        <f>IF('Indicator Date hidden'!N108="x","x",$M$2-'Indicator Date hidden'!N108)</f>
        <v>0</v>
      </c>
      <c r="N107" s="171">
        <f>IF('Indicator Date hidden'!O108="x","x",$N$2-'Indicator Date hidden'!O108)</f>
        <v>0</v>
      </c>
      <c r="O107" s="171">
        <f>IF('Indicator Date hidden'!P108="x","x",$O$2-'Indicator Date hidden'!P108)</f>
        <v>0</v>
      </c>
      <c r="P107" s="171">
        <f>IF('Indicator Date hidden'!Q108="x","x",$P$2-'Indicator Date hidden'!Q108)</f>
        <v>0</v>
      </c>
      <c r="Q107" s="171">
        <f>IF('Indicator Date hidden'!R108="x","x",$Q$2-'Indicator Date hidden'!R108)</f>
        <v>2</v>
      </c>
      <c r="R107" s="171">
        <f>IF('Indicator Date hidden'!S108="x","x",$R$2-'Indicator Date hidden'!S108)</f>
        <v>0</v>
      </c>
      <c r="S107" s="171">
        <f>IF('Indicator Date hidden'!T108="x","x",$S$2-'Indicator Date hidden'!T108)</f>
        <v>0</v>
      </c>
      <c r="T107" s="171">
        <f>IF('Indicator Date hidden'!U108="x","x",$T$2-'Indicator Date hidden'!U108)</f>
        <v>0</v>
      </c>
      <c r="U107" s="171">
        <f>IF('Indicator Date hidden'!V108="x","x",$U$2-'Indicator Date hidden'!V108)</f>
        <v>0</v>
      </c>
      <c r="V107" s="171">
        <f>IF('Indicator Date hidden'!W108="x","x",$V$2-'Indicator Date hidden'!W108)</f>
        <v>0</v>
      </c>
      <c r="W107" s="171">
        <f>IF('Indicator Date hidden'!X108="x","x",$W$2-'Indicator Date hidden'!X108)</f>
        <v>9</v>
      </c>
      <c r="X107" s="171">
        <f>IF('Indicator Date hidden'!Y108="x","x",$X$2-'Indicator Date hidden'!Y108)</f>
        <v>5</v>
      </c>
      <c r="Y107" s="171">
        <f>IF('Indicator Date hidden'!Z108="x","x",$Y$2-'Indicator Date hidden'!Z108)</f>
        <v>1</v>
      </c>
      <c r="Z107" s="171">
        <f>IF('Indicator Date hidden'!AA108="x","x",$Z$2-'Indicator Date hidden'!AA108)</f>
        <v>0</v>
      </c>
      <c r="AA107" s="171">
        <f>IF('Indicator Date hidden'!AB108="x","x",$AA$2-'Indicator Date hidden'!AB108)</f>
        <v>0</v>
      </c>
      <c r="AB107" s="171">
        <f>IF('Indicator Date hidden'!AC108="x","x",$AB$2-'Indicator Date hidden'!AC108)</f>
        <v>0</v>
      </c>
      <c r="AC107" s="171">
        <f>IF('Indicator Date hidden'!AD108="x","x",$AC$2-'Indicator Date hidden'!AD108)</f>
        <v>0</v>
      </c>
      <c r="AD107" s="171">
        <f>IF('Indicator Date hidden'!AE108="x","x",$AD$2-'Indicator Date hidden'!AE108)</f>
        <v>0</v>
      </c>
      <c r="AE107" s="171">
        <f>IF('Indicator Date hidden'!AF108="x","x",$AE$2-'Indicator Date hidden'!AF108)</f>
        <v>0</v>
      </c>
      <c r="AF107" s="171">
        <f>IF('Indicator Date hidden'!AG108="x","x",$AF$2-'Indicator Date hidden'!AG108)</f>
        <v>5</v>
      </c>
      <c r="AG107" s="171">
        <f>IF('Indicator Date hidden'!AH108="x","x",$AG$2-'Indicator Date hidden'!AH108)</f>
        <v>0</v>
      </c>
      <c r="AH107" s="171">
        <f>IF('Indicator Date hidden'!AI108="x","x",$AH$2-'Indicator Date hidden'!AI108)</f>
        <v>0</v>
      </c>
      <c r="AI107" s="171">
        <f>IF('Indicator Date hidden'!AJ108="x","x",$AI$2-'Indicator Date hidden'!AJ108)</f>
        <v>0</v>
      </c>
      <c r="AJ107" s="171">
        <f>IF('Indicator Date hidden'!AK108="x","x",$AJ$2-'Indicator Date hidden'!AK108)</f>
        <v>0</v>
      </c>
      <c r="AK107" s="171">
        <f>IF('Indicator Date hidden'!AL108="x","x",$AK$2-'Indicator Date hidden'!AL108)</f>
        <v>1</v>
      </c>
      <c r="AL107" s="171">
        <f>IF('Indicator Date hidden'!AM108="x","x",$AL$2-'Indicator Date hidden'!AM108)</f>
        <v>0</v>
      </c>
      <c r="AM107" s="171">
        <f>IF('Indicator Date hidden'!AN108="x","x",$AM$2-'Indicator Date hidden'!AN108)</f>
        <v>0</v>
      </c>
      <c r="AN107" s="171">
        <f>IF('Indicator Date hidden'!AO108="x","x",$AN$2-'Indicator Date hidden'!AO108)</f>
        <v>0</v>
      </c>
      <c r="AO107" s="171">
        <f>IF('Indicator Date hidden'!AP108="x","x",$AO$2-'Indicator Date hidden'!AP108)</f>
        <v>0</v>
      </c>
      <c r="AP107" s="171">
        <f>IF('Indicator Date hidden'!AQ108="x","x",$AP$2-'Indicator Date hidden'!AQ108)</f>
        <v>0</v>
      </c>
      <c r="AQ107" s="171">
        <f>IF('Indicator Date hidden'!AR108="x","x",$AQ$2-'Indicator Date hidden'!AR108)</f>
        <v>0</v>
      </c>
      <c r="AR107" s="171">
        <f>IF('Indicator Date hidden'!AS108="x","x",$AR$2-'Indicator Date hidden'!AS108)</f>
        <v>0</v>
      </c>
      <c r="AS107" s="171">
        <f>IF('Indicator Date hidden'!AT108="x","x",$AS$2-'Indicator Date hidden'!AT108)</f>
        <v>0</v>
      </c>
      <c r="AT107" s="171">
        <f>IF('Indicator Date hidden'!AU108="x","x",$AT$2-'Indicator Date hidden'!AU108)</f>
        <v>0</v>
      </c>
      <c r="AU107" s="171">
        <f>IF('Indicator Date hidden'!AV108="x","x",$AU$2-'Indicator Date hidden'!AV108)</f>
        <v>0</v>
      </c>
      <c r="AV107" s="171">
        <f>IF('Indicator Date hidden'!AW108="x","x",$AV$2-'Indicator Date hidden'!AW108)</f>
        <v>0</v>
      </c>
      <c r="AW107" s="171">
        <f>IF('Indicator Date hidden'!AX108="x","x",$AW$2-'Indicator Date hidden'!AX108)</f>
        <v>0</v>
      </c>
      <c r="AX107" s="171">
        <f>IF('Indicator Date hidden'!AY108="x","x",$AX$2-'Indicator Date hidden'!AY108)</f>
        <v>0</v>
      </c>
      <c r="AY107" s="171">
        <f>IF('Indicator Date hidden'!AZ108="x","x",$AY$2-'Indicator Date hidden'!AZ108)</f>
        <v>0</v>
      </c>
      <c r="AZ107" s="171">
        <f>IF('Indicator Date hidden'!BA108="x","x",$AZ$2-'Indicator Date hidden'!BA108)</f>
        <v>0</v>
      </c>
      <c r="BA107" s="5">
        <f t="shared" si="5"/>
        <v>23</v>
      </c>
      <c r="BB107" s="172">
        <f t="shared" si="6"/>
        <v>0.45098039215686275</v>
      </c>
      <c r="BC107" s="5">
        <f t="shared" si="7"/>
        <v>6</v>
      </c>
      <c r="BD107" s="172">
        <f t="shared" si="8"/>
        <v>1.5757192629697601</v>
      </c>
      <c r="BE107" s="175">
        <f t="shared" si="9"/>
        <v>0</v>
      </c>
    </row>
    <row r="108" spans="1:57" x14ac:dyDescent="0.25">
      <c r="A108" t="s">
        <v>198</v>
      </c>
      <c r="B108" s="171">
        <f>IF('Indicator Date hidden'!C109="x","x",$B$2-'Indicator Date hidden'!C109)</f>
        <v>0</v>
      </c>
      <c r="C108" s="171">
        <f>IF('Indicator Date hidden'!D109="x","x",$C$2-'Indicator Date hidden'!D109)</f>
        <v>0</v>
      </c>
      <c r="D108" s="171">
        <f>IF('Indicator Date hidden'!E109="x","x",$D$2-'Indicator Date hidden'!E109)</f>
        <v>0</v>
      </c>
      <c r="E108" s="171">
        <f>IF('Indicator Date hidden'!F109="x","x",$E$2-'Indicator Date hidden'!F109)</f>
        <v>0</v>
      </c>
      <c r="F108" s="171">
        <f>IF('Indicator Date hidden'!G109="x","x",$F$2-'Indicator Date hidden'!G109)</f>
        <v>0</v>
      </c>
      <c r="G108" s="171">
        <f>IF('Indicator Date hidden'!H109="x","x",$G$2-'Indicator Date hidden'!H109)</f>
        <v>0</v>
      </c>
      <c r="H108" s="171">
        <f>IF('Indicator Date hidden'!I109="x","x",$H$2-'Indicator Date hidden'!I109)</f>
        <v>0</v>
      </c>
      <c r="I108" s="171">
        <f>IF('Indicator Date hidden'!J109="x","x",$I$2-'Indicator Date hidden'!J109)</f>
        <v>0</v>
      </c>
      <c r="J108" s="171">
        <f>IF('Indicator Date hidden'!K109="x","x",$J$2-'Indicator Date hidden'!K109)</f>
        <v>0</v>
      </c>
      <c r="K108" s="171">
        <f>IF('Indicator Date hidden'!L109="x","x",$K$2-'Indicator Date hidden'!L109)</f>
        <v>0</v>
      </c>
      <c r="L108" s="171">
        <f>IF('Indicator Date hidden'!M109="x","x",$L$2-'Indicator Date hidden'!M109)</f>
        <v>0</v>
      </c>
      <c r="M108" s="171">
        <f>IF('Indicator Date hidden'!N109="x","x",$M$2-'Indicator Date hidden'!N109)</f>
        <v>0</v>
      </c>
      <c r="N108" s="171">
        <f>IF('Indicator Date hidden'!O109="x","x",$N$2-'Indicator Date hidden'!O109)</f>
        <v>0</v>
      </c>
      <c r="O108" s="171">
        <f>IF('Indicator Date hidden'!P109="x","x",$O$2-'Indicator Date hidden'!P109)</f>
        <v>0</v>
      </c>
      <c r="P108" s="171">
        <f>IF('Indicator Date hidden'!Q109="x","x",$P$2-'Indicator Date hidden'!Q109)</f>
        <v>0</v>
      </c>
      <c r="Q108" s="171" t="str">
        <f>IF('Indicator Date hidden'!R109="x","x",$Q$2-'Indicator Date hidden'!R109)</f>
        <v>x</v>
      </c>
      <c r="R108" s="171">
        <f>IF('Indicator Date hidden'!S109="x","x",$R$2-'Indicator Date hidden'!S109)</f>
        <v>0</v>
      </c>
      <c r="S108" s="171">
        <f>IF('Indicator Date hidden'!T109="x","x",$S$2-'Indicator Date hidden'!T109)</f>
        <v>0</v>
      </c>
      <c r="T108" s="171">
        <f>IF('Indicator Date hidden'!U109="x","x",$T$2-'Indicator Date hidden'!U109)</f>
        <v>0</v>
      </c>
      <c r="U108" s="171" t="str">
        <f>IF('Indicator Date hidden'!V109="x","x",$U$2-'Indicator Date hidden'!V109)</f>
        <v>x</v>
      </c>
      <c r="V108" s="171">
        <f>IF('Indicator Date hidden'!W109="x","x",$V$2-'Indicator Date hidden'!W109)</f>
        <v>0</v>
      </c>
      <c r="W108" s="171" t="str">
        <f>IF('Indicator Date hidden'!X109="x","x",$W$2-'Indicator Date hidden'!X109)</f>
        <v>x</v>
      </c>
      <c r="X108" s="171">
        <f>IF('Indicator Date hidden'!Y109="x","x",$X$2-'Indicator Date hidden'!Y109)</f>
        <v>0</v>
      </c>
      <c r="Y108" s="171">
        <f>IF('Indicator Date hidden'!Z109="x","x",$Y$2-'Indicator Date hidden'!Z109)</f>
        <v>1</v>
      </c>
      <c r="Z108" s="171">
        <f>IF('Indicator Date hidden'!AA109="x","x",$Z$2-'Indicator Date hidden'!AA109)</f>
        <v>0</v>
      </c>
      <c r="AA108" s="171" t="str">
        <f>IF('Indicator Date hidden'!AB109="x","x",$AA$2-'Indicator Date hidden'!AB109)</f>
        <v>x</v>
      </c>
      <c r="AB108" s="171">
        <f>IF('Indicator Date hidden'!AC109="x","x",$AB$2-'Indicator Date hidden'!AC109)</f>
        <v>0</v>
      </c>
      <c r="AC108" s="171">
        <f>IF('Indicator Date hidden'!AD109="x","x",$AC$2-'Indicator Date hidden'!AD109)</f>
        <v>0</v>
      </c>
      <c r="AD108" s="171" t="str">
        <f>IF('Indicator Date hidden'!AE109="x","x",$AD$2-'Indicator Date hidden'!AE109)</f>
        <v>x</v>
      </c>
      <c r="AE108" s="171">
        <f>IF('Indicator Date hidden'!AF109="x","x",$AE$2-'Indicator Date hidden'!AF109)</f>
        <v>0</v>
      </c>
      <c r="AF108" s="171" t="str">
        <f>IF('Indicator Date hidden'!AG109="x","x",$AF$2-'Indicator Date hidden'!AG109)</f>
        <v>x</v>
      </c>
      <c r="AG108" s="171">
        <f>IF('Indicator Date hidden'!AH109="x","x",$AG$2-'Indicator Date hidden'!AH109)</f>
        <v>0</v>
      </c>
      <c r="AH108" s="171">
        <f>IF('Indicator Date hidden'!AI109="x","x",$AH$2-'Indicator Date hidden'!AI109)</f>
        <v>0</v>
      </c>
      <c r="AI108" s="171">
        <f>IF('Indicator Date hidden'!AJ109="x","x",$AI$2-'Indicator Date hidden'!AJ109)</f>
        <v>0</v>
      </c>
      <c r="AJ108" s="171" t="str">
        <f>IF('Indicator Date hidden'!AK109="x","x",$AJ$2-'Indicator Date hidden'!AK109)</f>
        <v>x</v>
      </c>
      <c r="AK108" s="171">
        <f>IF('Indicator Date hidden'!AL109="x","x",$AK$2-'Indicator Date hidden'!AL109)</f>
        <v>1</v>
      </c>
      <c r="AL108" s="171">
        <f>IF('Indicator Date hidden'!AM109="x","x",$AL$2-'Indicator Date hidden'!AM109)</f>
        <v>0</v>
      </c>
      <c r="AM108" s="171">
        <f>IF('Indicator Date hidden'!AN109="x","x",$AM$2-'Indicator Date hidden'!AN109)</f>
        <v>0</v>
      </c>
      <c r="AN108" s="171">
        <f>IF('Indicator Date hidden'!AO109="x","x",$AN$2-'Indicator Date hidden'!AO109)</f>
        <v>0</v>
      </c>
      <c r="AO108" s="171">
        <f>IF('Indicator Date hidden'!AP109="x","x",$AO$2-'Indicator Date hidden'!AP109)</f>
        <v>0</v>
      </c>
      <c r="AP108" s="171">
        <f>IF('Indicator Date hidden'!AQ109="x","x",$AP$2-'Indicator Date hidden'!AQ109)</f>
        <v>0</v>
      </c>
      <c r="AQ108" s="171" t="str">
        <f>IF('Indicator Date hidden'!AR109="x","x",$AQ$2-'Indicator Date hidden'!AR109)</f>
        <v>x</v>
      </c>
      <c r="AR108" s="171">
        <f>IF('Indicator Date hidden'!AS109="x","x",$AR$2-'Indicator Date hidden'!AS109)</f>
        <v>0</v>
      </c>
      <c r="AS108" s="171">
        <f>IF('Indicator Date hidden'!AT109="x","x",$AS$2-'Indicator Date hidden'!AT109)</f>
        <v>0</v>
      </c>
      <c r="AT108" s="171">
        <f>IF('Indicator Date hidden'!AU109="x","x",$AT$2-'Indicator Date hidden'!AU109)</f>
        <v>0</v>
      </c>
      <c r="AU108" s="171">
        <f>IF('Indicator Date hidden'!AV109="x","x",$AU$2-'Indicator Date hidden'!AV109)</f>
        <v>0</v>
      </c>
      <c r="AV108" s="171">
        <f>IF('Indicator Date hidden'!AW109="x","x",$AV$2-'Indicator Date hidden'!AW109)</f>
        <v>0</v>
      </c>
      <c r="AW108" s="171">
        <f>IF('Indicator Date hidden'!AX109="x","x",$AW$2-'Indicator Date hidden'!AX109)</f>
        <v>0</v>
      </c>
      <c r="AX108" s="171">
        <f>IF('Indicator Date hidden'!AY109="x","x",$AX$2-'Indicator Date hidden'!AY109)</f>
        <v>0</v>
      </c>
      <c r="AY108" s="171">
        <f>IF('Indicator Date hidden'!AZ109="x","x",$AY$2-'Indicator Date hidden'!AZ109)</f>
        <v>0</v>
      </c>
      <c r="AZ108" s="171">
        <f>IF('Indicator Date hidden'!BA109="x","x",$AZ$2-'Indicator Date hidden'!BA109)</f>
        <v>0</v>
      </c>
      <c r="BA108" s="5">
        <f t="shared" si="5"/>
        <v>2</v>
      </c>
      <c r="BB108" s="172">
        <f t="shared" si="6"/>
        <v>4.6511627906976744E-2</v>
      </c>
      <c r="BC108" s="5">
        <f t="shared" si="7"/>
        <v>2</v>
      </c>
      <c r="BD108" s="172">
        <f t="shared" si="8"/>
        <v>0.21059035204970736</v>
      </c>
      <c r="BE108" s="175">
        <f t="shared" si="9"/>
        <v>0</v>
      </c>
    </row>
    <row r="109" spans="1:57" x14ac:dyDescent="0.25">
      <c r="A109" t="s">
        <v>200</v>
      </c>
      <c r="B109" s="171">
        <f>IF('Indicator Date hidden'!C110="x","x",$B$2-'Indicator Date hidden'!C110)</f>
        <v>0</v>
      </c>
      <c r="C109" s="171">
        <f>IF('Indicator Date hidden'!D110="x","x",$C$2-'Indicator Date hidden'!D110)</f>
        <v>0</v>
      </c>
      <c r="D109" s="171">
        <f>IF('Indicator Date hidden'!E110="x","x",$D$2-'Indicator Date hidden'!E110)</f>
        <v>0</v>
      </c>
      <c r="E109" s="171">
        <f>IF('Indicator Date hidden'!F110="x","x",$E$2-'Indicator Date hidden'!F110)</f>
        <v>0</v>
      </c>
      <c r="F109" s="171">
        <f>IF('Indicator Date hidden'!G110="x","x",$F$2-'Indicator Date hidden'!G110)</f>
        <v>0</v>
      </c>
      <c r="G109" s="171">
        <f>IF('Indicator Date hidden'!H110="x","x",$G$2-'Indicator Date hidden'!H110)</f>
        <v>0</v>
      </c>
      <c r="H109" s="171">
        <f>IF('Indicator Date hidden'!I110="x","x",$H$2-'Indicator Date hidden'!I110)</f>
        <v>0</v>
      </c>
      <c r="I109" s="171">
        <f>IF('Indicator Date hidden'!J110="x","x",$I$2-'Indicator Date hidden'!J110)</f>
        <v>0</v>
      </c>
      <c r="J109" s="171">
        <f>IF('Indicator Date hidden'!K110="x","x",$J$2-'Indicator Date hidden'!K110)</f>
        <v>0</v>
      </c>
      <c r="K109" s="171">
        <f>IF('Indicator Date hidden'!L110="x","x",$K$2-'Indicator Date hidden'!L110)</f>
        <v>0</v>
      </c>
      <c r="L109" s="171">
        <f>IF('Indicator Date hidden'!M110="x","x",$L$2-'Indicator Date hidden'!M110)</f>
        <v>0</v>
      </c>
      <c r="M109" s="171">
        <f>IF('Indicator Date hidden'!N110="x","x",$M$2-'Indicator Date hidden'!N110)</f>
        <v>0</v>
      </c>
      <c r="N109" s="171">
        <f>IF('Indicator Date hidden'!O110="x","x",$N$2-'Indicator Date hidden'!O110)</f>
        <v>0</v>
      </c>
      <c r="O109" s="171">
        <f>IF('Indicator Date hidden'!P110="x","x",$O$2-'Indicator Date hidden'!P110)</f>
        <v>0</v>
      </c>
      <c r="P109" s="171" t="str">
        <f>IF('Indicator Date hidden'!Q110="x","x",$P$2-'Indicator Date hidden'!Q110)</f>
        <v>x</v>
      </c>
      <c r="Q109" s="171" t="str">
        <f>IF('Indicator Date hidden'!R110="x","x",$Q$2-'Indicator Date hidden'!R110)</f>
        <v>x</v>
      </c>
      <c r="R109" s="171">
        <f>IF('Indicator Date hidden'!S110="x","x",$R$2-'Indicator Date hidden'!S110)</f>
        <v>0</v>
      </c>
      <c r="S109" s="171">
        <f>IF('Indicator Date hidden'!T110="x","x",$S$2-'Indicator Date hidden'!T110)</f>
        <v>0</v>
      </c>
      <c r="T109" s="171">
        <f>IF('Indicator Date hidden'!U110="x","x",$T$2-'Indicator Date hidden'!U110)</f>
        <v>0</v>
      </c>
      <c r="U109" s="171">
        <f>IF('Indicator Date hidden'!V110="x","x",$U$2-'Indicator Date hidden'!V110)</f>
        <v>0</v>
      </c>
      <c r="V109" s="171">
        <f>IF('Indicator Date hidden'!W110="x","x",$V$2-'Indicator Date hidden'!W110)</f>
        <v>0</v>
      </c>
      <c r="W109" s="171">
        <f>IF('Indicator Date hidden'!X110="x","x",$W$2-'Indicator Date hidden'!X110)</f>
        <v>8</v>
      </c>
      <c r="X109" s="171">
        <f>IF('Indicator Date hidden'!Y110="x","x",$X$2-'Indicator Date hidden'!Y110)</f>
        <v>5</v>
      </c>
      <c r="Y109" s="171">
        <f>IF('Indicator Date hidden'!Z110="x","x",$Y$2-'Indicator Date hidden'!Z110)</f>
        <v>1</v>
      </c>
      <c r="Z109" s="171">
        <f>IF('Indicator Date hidden'!AA110="x","x",$Z$2-'Indicator Date hidden'!AA110)</f>
        <v>0</v>
      </c>
      <c r="AA109" s="171" t="str">
        <f>IF('Indicator Date hidden'!AB110="x","x",$AA$2-'Indicator Date hidden'!AB110)</f>
        <v>x</v>
      </c>
      <c r="AB109" s="171">
        <f>IF('Indicator Date hidden'!AC110="x","x",$AB$2-'Indicator Date hidden'!AC110)</f>
        <v>0</v>
      </c>
      <c r="AC109" s="171">
        <f>IF('Indicator Date hidden'!AD110="x","x",$AC$2-'Indicator Date hidden'!AD110)</f>
        <v>0</v>
      </c>
      <c r="AD109" s="171" t="str">
        <f>IF('Indicator Date hidden'!AE110="x","x",$AD$2-'Indicator Date hidden'!AE110)</f>
        <v>x</v>
      </c>
      <c r="AE109" s="171" t="str">
        <f>IF('Indicator Date hidden'!AF110="x","x",$AE$2-'Indicator Date hidden'!AF110)</f>
        <v>x</v>
      </c>
      <c r="AF109" s="171" t="str">
        <f>IF('Indicator Date hidden'!AG110="x","x",$AF$2-'Indicator Date hidden'!AG110)</f>
        <v>x</v>
      </c>
      <c r="AG109" s="171">
        <f>IF('Indicator Date hidden'!AH110="x","x",$AG$2-'Indicator Date hidden'!AH110)</f>
        <v>0</v>
      </c>
      <c r="AH109" s="171">
        <f>IF('Indicator Date hidden'!AI110="x","x",$AH$2-'Indicator Date hidden'!AI110)</f>
        <v>0</v>
      </c>
      <c r="AI109" s="171">
        <f>IF('Indicator Date hidden'!AJ110="x","x",$AI$2-'Indicator Date hidden'!AJ110)</f>
        <v>0</v>
      </c>
      <c r="AJ109" s="171" t="str">
        <f>IF('Indicator Date hidden'!AK110="x","x",$AJ$2-'Indicator Date hidden'!AK110)</f>
        <v>x</v>
      </c>
      <c r="AK109" s="171" t="str">
        <f>IF('Indicator Date hidden'!AL110="x","x",$AK$2-'Indicator Date hidden'!AL110)</f>
        <v>x</v>
      </c>
      <c r="AL109" s="171">
        <f>IF('Indicator Date hidden'!AM110="x","x",$AL$2-'Indicator Date hidden'!AM110)</f>
        <v>0</v>
      </c>
      <c r="AM109" s="171">
        <f>IF('Indicator Date hidden'!AN110="x","x",$AM$2-'Indicator Date hidden'!AN110)</f>
        <v>0</v>
      </c>
      <c r="AN109" s="171">
        <f>IF('Indicator Date hidden'!AO110="x","x",$AN$2-'Indicator Date hidden'!AO110)</f>
        <v>0</v>
      </c>
      <c r="AO109" s="171" t="str">
        <f>IF('Indicator Date hidden'!AP110="x","x",$AO$2-'Indicator Date hidden'!AP110)</f>
        <v>x</v>
      </c>
      <c r="AP109" s="171" t="str">
        <f>IF('Indicator Date hidden'!AQ110="x","x",$AP$2-'Indicator Date hidden'!AQ110)</f>
        <v>x</v>
      </c>
      <c r="AQ109" s="171">
        <f>IF('Indicator Date hidden'!AR110="x","x",$AQ$2-'Indicator Date hidden'!AR110)</f>
        <v>4</v>
      </c>
      <c r="AR109" s="171">
        <f>IF('Indicator Date hidden'!AS110="x","x",$AR$2-'Indicator Date hidden'!AS110)</f>
        <v>0</v>
      </c>
      <c r="AS109" s="171" t="str">
        <f>IF('Indicator Date hidden'!AT110="x","x",$AS$2-'Indicator Date hidden'!AT110)</f>
        <v>x</v>
      </c>
      <c r="AT109" s="171">
        <f>IF('Indicator Date hidden'!AU110="x","x",$AT$2-'Indicator Date hidden'!AU110)</f>
        <v>0</v>
      </c>
      <c r="AU109" s="171">
        <f>IF('Indicator Date hidden'!AV110="x","x",$AU$2-'Indicator Date hidden'!AV110)</f>
        <v>0</v>
      </c>
      <c r="AV109" s="171">
        <f>IF('Indicator Date hidden'!AW110="x","x",$AV$2-'Indicator Date hidden'!AW110)</f>
        <v>0</v>
      </c>
      <c r="AW109" s="171">
        <f>IF('Indicator Date hidden'!AX110="x","x",$AW$2-'Indicator Date hidden'!AX110)</f>
        <v>0</v>
      </c>
      <c r="AX109" s="171">
        <f>IF('Indicator Date hidden'!AY110="x","x",$AX$2-'Indicator Date hidden'!AY110)</f>
        <v>0</v>
      </c>
      <c r="AY109" s="171">
        <f>IF('Indicator Date hidden'!AZ110="x","x",$AY$2-'Indicator Date hidden'!AZ110)</f>
        <v>0</v>
      </c>
      <c r="AZ109" s="171">
        <f>IF('Indicator Date hidden'!BA110="x","x",$AZ$2-'Indicator Date hidden'!BA110)</f>
        <v>0</v>
      </c>
      <c r="BA109" s="5">
        <f t="shared" si="5"/>
        <v>18</v>
      </c>
      <c r="BB109" s="172">
        <f t="shared" si="6"/>
        <v>0.45</v>
      </c>
      <c r="BC109" s="5">
        <f t="shared" si="7"/>
        <v>4</v>
      </c>
      <c r="BD109" s="172">
        <f t="shared" si="8"/>
        <v>1.5644487847162014</v>
      </c>
      <c r="BE109" s="175">
        <f t="shared" si="9"/>
        <v>0</v>
      </c>
    </row>
    <row r="110" spans="1:57" x14ac:dyDescent="0.25">
      <c r="A110" t="s">
        <v>202</v>
      </c>
      <c r="B110" s="171">
        <f>IF('Indicator Date hidden'!C111="x","x",$B$2-'Indicator Date hidden'!C111)</f>
        <v>0</v>
      </c>
      <c r="C110" s="171">
        <f>IF('Indicator Date hidden'!D111="x","x",$C$2-'Indicator Date hidden'!D111)</f>
        <v>0</v>
      </c>
      <c r="D110" s="171">
        <f>IF('Indicator Date hidden'!E111="x","x",$D$2-'Indicator Date hidden'!E111)</f>
        <v>0</v>
      </c>
      <c r="E110" s="171">
        <f>IF('Indicator Date hidden'!F111="x","x",$E$2-'Indicator Date hidden'!F111)</f>
        <v>0</v>
      </c>
      <c r="F110" s="171">
        <f>IF('Indicator Date hidden'!G111="x","x",$F$2-'Indicator Date hidden'!G111)</f>
        <v>0</v>
      </c>
      <c r="G110" s="171">
        <f>IF('Indicator Date hidden'!H111="x","x",$G$2-'Indicator Date hidden'!H111)</f>
        <v>0</v>
      </c>
      <c r="H110" s="171">
        <f>IF('Indicator Date hidden'!I111="x","x",$H$2-'Indicator Date hidden'!I111)</f>
        <v>0</v>
      </c>
      <c r="I110" s="171">
        <f>IF('Indicator Date hidden'!J111="x","x",$I$2-'Indicator Date hidden'!J111)</f>
        <v>0</v>
      </c>
      <c r="J110" s="171">
        <f>IF('Indicator Date hidden'!K111="x","x",$J$2-'Indicator Date hidden'!K111)</f>
        <v>0</v>
      </c>
      <c r="K110" s="171">
        <f>IF('Indicator Date hidden'!L111="x","x",$K$2-'Indicator Date hidden'!L111)</f>
        <v>0</v>
      </c>
      <c r="L110" s="171">
        <f>IF('Indicator Date hidden'!M111="x","x",$L$2-'Indicator Date hidden'!M111)</f>
        <v>0</v>
      </c>
      <c r="M110" s="171">
        <f>IF('Indicator Date hidden'!N111="x","x",$M$2-'Indicator Date hidden'!N111)</f>
        <v>0</v>
      </c>
      <c r="N110" s="171">
        <f>IF('Indicator Date hidden'!O111="x","x",$N$2-'Indicator Date hidden'!O111)</f>
        <v>0</v>
      </c>
      <c r="O110" s="171">
        <f>IF('Indicator Date hidden'!P111="x","x",$O$2-'Indicator Date hidden'!P111)</f>
        <v>0</v>
      </c>
      <c r="P110" s="171">
        <f>IF('Indicator Date hidden'!Q111="x","x",$P$2-'Indicator Date hidden'!Q111)</f>
        <v>0</v>
      </c>
      <c r="Q110" s="171">
        <f>IF('Indicator Date hidden'!R111="x","x",$Q$2-'Indicator Date hidden'!R111)</f>
        <v>4</v>
      </c>
      <c r="R110" s="171">
        <f>IF('Indicator Date hidden'!S111="x","x",$R$2-'Indicator Date hidden'!S111)</f>
        <v>0</v>
      </c>
      <c r="S110" s="171">
        <f>IF('Indicator Date hidden'!T111="x","x",$S$2-'Indicator Date hidden'!T111)</f>
        <v>0</v>
      </c>
      <c r="T110" s="171">
        <f>IF('Indicator Date hidden'!U111="x","x",$T$2-'Indicator Date hidden'!U111)</f>
        <v>0</v>
      </c>
      <c r="U110" s="171">
        <f>IF('Indicator Date hidden'!V111="x","x",$U$2-'Indicator Date hidden'!V111)</f>
        <v>0</v>
      </c>
      <c r="V110" s="171">
        <f>IF('Indicator Date hidden'!W111="x","x",$V$2-'Indicator Date hidden'!W111)</f>
        <v>0</v>
      </c>
      <c r="W110" s="171">
        <f>IF('Indicator Date hidden'!X111="x","x",$W$2-'Indicator Date hidden'!X111)</f>
        <v>3</v>
      </c>
      <c r="X110" s="171">
        <f>IF('Indicator Date hidden'!Y111="x","x",$X$2-'Indicator Date hidden'!Y111)</f>
        <v>5</v>
      </c>
      <c r="Y110" s="171">
        <f>IF('Indicator Date hidden'!Z111="x","x",$Y$2-'Indicator Date hidden'!Z111)</f>
        <v>1</v>
      </c>
      <c r="Z110" s="171">
        <f>IF('Indicator Date hidden'!AA111="x","x",$Z$2-'Indicator Date hidden'!AA111)</f>
        <v>0</v>
      </c>
      <c r="AA110" s="171">
        <f>IF('Indicator Date hidden'!AB111="x","x",$AA$2-'Indicator Date hidden'!AB111)</f>
        <v>0</v>
      </c>
      <c r="AB110" s="171">
        <f>IF('Indicator Date hidden'!AC111="x","x",$AB$2-'Indicator Date hidden'!AC111)</f>
        <v>0</v>
      </c>
      <c r="AC110" s="171">
        <f>IF('Indicator Date hidden'!AD111="x","x",$AC$2-'Indicator Date hidden'!AD111)</f>
        <v>0</v>
      </c>
      <c r="AD110" s="171">
        <f>IF('Indicator Date hidden'!AE111="x","x",$AD$2-'Indicator Date hidden'!AE111)</f>
        <v>0</v>
      </c>
      <c r="AE110" s="171">
        <f>IF('Indicator Date hidden'!AF111="x","x",$AE$2-'Indicator Date hidden'!AF111)</f>
        <v>0</v>
      </c>
      <c r="AF110" s="171">
        <f>IF('Indicator Date hidden'!AG111="x","x",$AF$2-'Indicator Date hidden'!AG111)</f>
        <v>0</v>
      </c>
      <c r="AG110" s="171">
        <f>IF('Indicator Date hidden'!AH111="x","x",$AG$2-'Indicator Date hidden'!AH111)</f>
        <v>0</v>
      </c>
      <c r="AH110" s="171">
        <f>IF('Indicator Date hidden'!AI111="x","x",$AH$2-'Indicator Date hidden'!AI111)</f>
        <v>0</v>
      </c>
      <c r="AI110" s="171">
        <f>IF('Indicator Date hidden'!AJ111="x","x",$AI$2-'Indicator Date hidden'!AJ111)</f>
        <v>0</v>
      </c>
      <c r="AJ110" s="171" t="str">
        <f>IF('Indicator Date hidden'!AK111="x","x",$AJ$2-'Indicator Date hidden'!AK111)</f>
        <v>x</v>
      </c>
      <c r="AK110" s="171">
        <f>IF('Indicator Date hidden'!AL111="x","x",$AK$2-'Indicator Date hidden'!AL111)</f>
        <v>0</v>
      </c>
      <c r="AL110" s="171">
        <f>IF('Indicator Date hidden'!AM111="x","x",$AL$2-'Indicator Date hidden'!AM111)</f>
        <v>0</v>
      </c>
      <c r="AM110" s="171">
        <f>IF('Indicator Date hidden'!AN111="x","x",$AM$2-'Indicator Date hidden'!AN111)</f>
        <v>0</v>
      </c>
      <c r="AN110" s="171">
        <f>IF('Indicator Date hidden'!AO111="x","x",$AN$2-'Indicator Date hidden'!AO111)</f>
        <v>0</v>
      </c>
      <c r="AO110" s="171">
        <f>IF('Indicator Date hidden'!AP111="x","x",$AO$2-'Indicator Date hidden'!AP111)</f>
        <v>0</v>
      </c>
      <c r="AP110" s="171">
        <f>IF('Indicator Date hidden'!AQ111="x","x",$AP$2-'Indicator Date hidden'!AQ111)</f>
        <v>0</v>
      </c>
      <c r="AQ110" s="171">
        <f>IF('Indicator Date hidden'!AR111="x","x",$AQ$2-'Indicator Date hidden'!AR111)</f>
        <v>4</v>
      </c>
      <c r="AR110" s="171">
        <f>IF('Indicator Date hidden'!AS111="x","x",$AR$2-'Indicator Date hidden'!AS111)</f>
        <v>0</v>
      </c>
      <c r="AS110" s="171">
        <f>IF('Indicator Date hidden'!AT111="x","x",$AS$2-'Indicator Date hidden'!AT111)</f>
        <v>0</v>
      </c>
      <c r="AT110" s="171">
        <f>IF('Indicator Date hidden'!AU111="x","x",$AT$2-'Indicator Date hidden'!AU111)</f>
        <v>0</v>
      </c>
      <c r="AU110" s="171">
        <f>IF('Indicator Date hidden'!AV111="x","x",$AU$2-'Indicator Date hidden'!AV111)</f>
        <v>0</v>
      </c>
      <c r="AV110" s="171">
        <f>IF('Indicator Date hidden'!AW111="x","x",$AV$2-'Indicator Date hidden'!AW111)</f>
        <v>0</v>
      </c>
      <c r="AW110" s="171">
        <f>IF('Indicator Date hidden'!AX111="x","x",$AW$2-'Indicator Date hidden'!AX111)</f>
        <v>0</v>
      </c>
      <c r="AX110" s="171">
        <f>IF('Indicator Date hidden'!AY111="x","x",$AX$2-'Indicator Date hidden'!AY111)</f>
        <v>0</v>
      </c>
      <c r="AY110" s="171">
        <f>IF('Indicator Date hidden'!AZ111="x","x",$AY$2-'Indicator Date hidden'!AZ111)</f>
        <v>0</v>
      </c>
      <c r="AZ110" s="171">
        <f>IF('Indicator Date hidden'!BA111="x","x",$AZ$2-'Indicator Date hidden'!BA111)</f>
        <v>0</v>
      </c>
      <c r="BA110" s="5">
        <f t="shared" si="5"/>
        <v>17</v>
      </c>
      <c r="BB110" s="172">
        <f t="shared" si="6"/>
        <v>0.34</v>
      </c>
      <c r="BC110" s="5">
        <f t="shared" si="7"/>
        <v>5</v>
      </c>
      <c r="BD110" s="172">
        <f t="shared" si="8"/>
        <v>1.1065260954898442</v>
      </c>
      <c r="BE110" s="175">
        <f t="shared" si="9"/>
        <v>0</v>
      </c>
    </row>
    <row r="111" spans="1:57" x14ac:dyDescent="0.25">
      <c r="A111" t="s">
        <v>204</v>
      </c>
      <c r="B111" s="171">
        <f>IF('Indicator Date hidden'!C112="x","x",$B$2-'Indicator Date hidden'!C112)</f>
        <v>0</v>
      </c>
      <c r="C111" s="171">
        <f>IF('Indicator Date hidden'!D112="x","x",$C$2-'Indicator Date hidden'!D112)</f>
        <v>0</v>
      </c>
      <c r="D111" s="171">
        <f>IF('Indicator Date hidden'!E112="x","x",$D$2-'Indicator Date hidden'!E112)</f>
        <v>0</v>
      </c>
      <c r="E111" s="171">
        <f>IF('Indicator Date hidden'!F112="x","x",$E$2-'Indicator Date hidden'!F112)</f>
        <v>0</v>
      </c>
      <c r="F111" s="171">
        <f>IF('Indicator Date hidden'!G112="x","x",$F$2-'Indicator Date hidden'!G112)</f>
        <v>0</v>
      </c>
      <c r="G111" s="171">
        <f>IF('Indicator Date hidden'!H112="x","x",$G$2-'Indicator Date hidden'!H112)</f>
        <v>0</v>
      </c>
      <c r="H111" s="171">
        <f>IF('Indicator Date hidden'!I112="x","x",$H$2-'Indicator Date hidden'!I112)</f>
        <v>0</v>
      </c>
      <c r="I111" s="171">
        <f>IF('Indicator Date hidden'!J112="x","x",$I$2-'Indicator Date hidden'!J112)</f>
        <v>0</v>
      </c>
      <c r="J111" s="171">
        <f>IF('Indicator Date hidden'!K112="x","x",$J$2-'Indicator Date hidden'!K112)</f>
        <v>0</v>
      </c>
      <c r="K111" s="171">
        <f>IF('Indicator Date hidden'!L112="x","x",$K$2-'Indicator Date hidden'!L112)</f>
        <v>0</v>
      </c>
      <c r="L111" s="171">
        <f>IF('Indicator Date hidden'!M112="x","x",$L$2-'Indicator Date hidden'!M112)</f>
        <v>0</v>
      </c>
      <c r="M111" s="171">
        <f>IF('Indicator Date hidden'!N112="x","x",$M$2-'Indicator Date hidden'!N112)</f>
        <v>0</v>
      </c>
      <c r="N111" s="171">
        <f>IF('Indicator Date hidden'!O112="x","x",$N$2-'Indicator Date hidden'!O112)</f>
        <v>0</v>
      </c>
      <c r="O111" s="171">
        <f>IF('Indicator Date hidden'!P112="x","x",$O$2-'Indicator Date hidden'!P112)</f>
        <v>0</v>
      </c>
      <c r="P111" s="171">
        <f>IF('Indicator Date hidden'!Q112="x","x",$P$2-'Indicator Date hidden'!Q112)</f>
        <v>0</v>
      </c>
      <c r="Q111" s="171" t="str">
        <f>IF('Indicator Date hidden'!R112="x","x",$Q$2-'Indicator Date hidden'!R112)</f>
        <v>x</v>
      </c>
      <c r="R111" s="171">
        <f>IF('Indicator Date hidden'!S112="x","x",$R$2-'Indicator Date hidden'!S112)</f>
        <v>0</v>
      </c>
      <c r="S111" s="171">
        <f>IF('Indicator Date hidden'!T112="x","x",$S$2-'Indicator Date hidden'!T112)</f>
        <v>0</v>
      </c>
      <c r="T111" s="171">
        <f>IF('Indicator Date hidden'!U112="x","x",$T$2-'Indicator Date hidden'!U112)</f>
        <v>0</v>
      </c>
      <c r="U111" s="171">
        <f>IF('Indicator Date hidden'!V112="x","x",$U$2-'Indicator Date hidden'!V112)</f>
        <v>0</v>
      </c>
      <c r="V111" s="171">
        <f>IF('Indicator Date hidden'!W112="x","x",$V$2-'Indicator Date hidden'!W112)</f>
        <v>0</v>
      </c>
      <c r="W111" s="171" t="str">
        <f>IF('Indicator Date hidden'!X112="x","x",$W$2-'Indicator Date hidden'!X112)</f>
        <v>x</v>
      </c>
      <c r="X111" s="171" t="str">
        <f>IF('Indicator Date hidden'!Y112="x","x",$X$2-'Indicator Date hidden'!Y112)</f>
        <v>x</v>
      </c>
      <c r="Y111" s="171">
        <f>IF('Indicator Date hidden'!Z112="x","x",$Y$2-'Indicator Date hidden'!Z112)</f>
        <v>1</v>
      </c>
      <c r="Z111" s="171">
        <f>IF('Indicator Date hidden'!AA112="x","x",$Z$2-'Indicator Date hidden'!AA112)</f>
        <v>0</v>
      </c>
      <c r="AA111" s="171">
        <f>IF('Indicator Date hidden'!AB112="x","x",$AA$2-'Indicator Date hidden'!AB112)</f>
        <v>0</v>
      </c>
      <c r="AB111" s="171">
        <f>IF('Indicator Date hidden'!AC112="x","x",$AB$2-'Indicator Date hidden'!AC112)</f>
        <v>0</v>
      </c>
      <c r="AC111" s="171">
        <f>IF('Indicator Date hidden'!AD112="x","x",$AC$2-'Indicator Date hidden'!AD112)</f>
        <v>0</v>
      </c>
      <c r="AD111" s="171" t="str">
        <f>IF('Indicator Date hidden'!AE112="x","x",$AD$2-'Indicator Date hidden'!AE112)</f>
        <v>x</v>
      </c>
      <c r="AE111" s="171">
        <f>IF('Indicator Date hidden'!AF112="x","x",$AE$2-'Indicator Date hidden'!AF112)</f>
        <v>0</v>
      </c>
      <c r="AF111" s="171">
        <f>IF('Indicator Date hidden'!AG112="x","x",$AF$2-'Indicator Date hidden'!AG112)</f>
        <v>2</v>
      </c>
      <c r="AG111" s="171">
        <f>IF('Indicator Date hidden'!AH112="x","x",$AG$2-'Indicator Date hidden'!AH112)</f>
        <v>0</v>
      </c>
      <c r="AH111" s="171">
        <f>IF('Indicator Date hidden'!AI112="x","x",$AH$2-'Indicator Date hidden'!AI112)</f>
        <v>0</v>
      </c>
      <c r="AI111" s="171">
        <f>IF('Indicator Date hidden'!AJ112="x","x",$AI$2-'Indicator Date hidden'!AJ112)</f>
        <v>0</v>
      </c>
      <c r="AJ111" s="171" t="str">
        <f>IF('Indicator Date hidden'!AK112="x","x",$AJ$2-'Indicator Date hidden'!AK112)</f>
        <v>x</v>
      </c>
      <c r="AK111" s="171">
        <f>IF('Indicator Date hidden'!AL112="x","x",$AK$2-'Indicator Date hidden'!AL112)</f>
        <v>1</v>
      </c>
      <c r="AL111" s="171">
        <f>IF('Indicator Date hidden'!AM112="x","x",$AL$2-'Indicator Date hidden'!AM112)</f>
        <v>0</v>
      </c>
      <c r="AM111" s="171">
        <f>IF('Indicator Date hidden'!AN112="x","x",$AM$2-'Indicator Date hidden'!AN112)</f>
        <v>0</v>
      </c>
      <c r="AN111" s="171">
        <f>IF('Indicator Date hidden'!AO112="x","x",$AN$2-'Indicator Date hidden'!AO112)</f>
        <v>0</v>
      </c>
      <c r="AO111" s="171">
        <f>IF('Indicator Date hidden'!AP112="x","x",$AO$2-'Indicator Date hidden'!AP112)</f>
        <v>0</v>
      </c>
      <c r="AP111" s="171">
        <f>IF('Indicator Date hidden'!AQ112="x","x",$AP$2-'Indicator Date hidden'!AQ112)</f>
        <v>0</v>
      </c>
      <c r="AQ111" s="171">
        <f>IF('Indicator Date hidden'!AR112="x","x",$AQ$2-'Indicator Date hidden'!AR112)</f>
        <v>0</v>
      </c>
      <c r="AR111" s="171">
        <f>IF('Indicator Date hidden'!AS112="x","x",$AR$2-'Indicator Date hidden'!AS112)</f>
        <v>0</v>
      </c>
      <c r="AS111" s="171">
        <f>IF('Indicator Date hidden'!AT112="x","x",$AS$2-'Indicator Date hidden'!AT112)</f>
        <v>0</v>
      </c>
      <c r="AT111" s="171">
        <f>IF('Indicator Date hidden'!AU112="x","x",$AT$2-'Indicator Date hidden'!AU112)</f>
        <v>0</v>
      </c>
      <c r="AU111" s="171">
        <f>IF('Indicator Date hidden'!AV112="x","x",$AU$2-'Indicator Date hidden'!AV112)</f>
        <v>0</v>
      </c>
      <c r="AV111" s="171">
        <f>IF('Indicator Date hidden'!AW112="x","x",$AV$2-'Indicator Date hidden'!AW112)</f>
        <v>0</v>
      </c>
      <c r="AW111" s="171">
        <f>IF('Indicator Date hidden'!AX112="x","x",$AW$2-'Indicator Date hidden'!AX112)</f>
        <v>0</v>
      </c>
      <c r="AX111" s="171">
        <f>IF('Indicator Date hidden'!AY112="x","x",$AX$2-'Indicator Date hidden'!AY112)</f>
        <v>0</v>
      </c>
      <c r="AY111" s="171">
        <f>IF('Indicator Date hidden'!AZ112="x","x",$AY$2-'Indicator Date hidden'!AZ112)</f>
        <v>0</v>
      </c>
      <c r="AZ111" s="171">
        <f>IF('Indicator Date hidden'!BA112="x","x",$AZ$2-'Indicator Date hidden'!BA112)</f>
        <v>0</v>
      </c>
      <c r="BA111" s="5">
        <f t="shared" si="5"/>
        <v>4</v>
      </c>
      <c r="BB111" s="172">
        <f t="shared" si="6"/>
        <v>8.6956521739130432E-2</v>
      </c>
      <c r="BC111" s="5">
        <f t="shared" si="7"/>
        <v>3</v>
      </c>
      <c r="BD111" s="172">
        <f t="shared" si="8"/>
        <v>0.35053294557819781</v>
      </c>
      <c r="BE111" s="175">
        <f t="shared" si="9"/>
        <v>0</v>
      </c>
    </row>
    <row r="112" spans="1:57" x14ac:dyDescent="0.25">
      <c r="A112" t="s">
        <v>206</v>
      </c>
      <c r="B112" s="171">
        <f>IF('Indicator Date hidden'!C113="x","x",$B$2-'Indicator Date hidden'!C113)</f>
        <v>0</v>
      </c>
      <c r="C112" s="171">
        <f>IF('Indicator Date hidden'!D113="x","x",$C$2-'Indicator Date hidden'!D113)</f>
        <v>0</v>
      </c>
      <c r="D112" s="171">
        <f>IF('Indicator Date hidden'!E113="x","x",$D$2-'Indicator Date hidden'!E113)</f>
        <v>0</v>
      </c>
      <c r="E112" s="171">
        <f>IF('Indicator Date hidden'!F113="x","x",$E$2-'Indicator Date hidden'!F113)</f>
        <v>0</v>
      </c>
      <c r="F112" s="171">
        <f>IF('Indicator Date hidden'!G113="x","x",$F$2-'Indicator Date hidden'!G113)</f>
        <v>0</v>
      </c>
      <c r="G112" s="171">
        <f>IF('Indicator Date hidden'!H113="x","x",$G$2-'Indicator Date hidden'!H113)</f>
        <v>0</v>
      </c>
      <c r="H112" s="171">
        <f>IF('Indicator Date hidden'!I113="x","x",$H$2-'Indicator Date hidden'!I113)</f>
        <v>0</v>
      </c>
      <c r="I112" s="171">
        <f>IF('Indicator Date hidden'!J113="x","x",$I$2-'Indicator Date hidden'!J113)</f>
        <v>0</v>
      </c>
      <c r="J112" s="171">
        <f>IF('Indicator Date hidden'!K113="x","x",$J$2-'Indicator Date hidden'!K113)</f>
        <v>0</v>
      </c>
      <c r="K112" s="171">
        <f>IF('Indicator Date hidden'!L113="x","x",$K$2-'Indicator Date hidden'!L113)</f>
        <v>0</v>
      </c>
      <c r="L112" s="171">
        <f>IF('Indicator Date hidden'!M113="x","x",$L$2-'Indicator Date hidden'!M113)</f>
        <v>0</v>
      </c>
      <c r="M112" s="171">
        <f>IF('Indicator Date hidden'!N113="x","x",$M$2-'Indicator Date hidden'!N113)</f>
        <v>0</v>
      </c>
      <c r="N112" s="171">
        <f>IF('Indicator Date hidden'!O113="x","x",$N$2-'Indicator Date hidden'!O113)</f>
        <v>0</v>
      </c>
      <c r="O112" s="171">
        <f>IF('Indicator Date hidden'!P113="x","x",$O$2-'Indicator Date hidden'!P113)</f>
        <v>0</v>
      </c>
      <c r="P112" s="171">
        <f>IF('Indicator Date hidden'!Q113="x","x",$P$2-'Indicator Date hidden'!Q113)</f>
        <v>0</v>
      </c>
      <c r="Q112" s="171">
        <f>IF('Indicator Date hidden'!R113="x","x",$Q$2-'Indicator Date hidden'!R113)</f>
        <v>3</v>
      </c>
      <c r="R112" s="171">
        <f>IF('Indicator Date hidden'!S113="x","x",$R$2-'Indicator Date hidden'!S113)</f>
        <v>0</v>
      </c>
      <c r="S112" s="171">
        <f>IF('Indicator Date hidden'!T113="x","x",$S$2-'Indicator Date hidden'!T113)</f>
        <v>0</v>
      </c>
      <c r="T112" s="171">
        <f>IF('Indicator Date hidden'!U113="x","x",$T$2-'Indicator Date hidden'!U113)</f>
        <v>0</v>
      </c>
      <c r="U112" s="171">
        <f>IF('Indicator Date hidden'!V113="x","x",$U$2-'Indicator Date hidden'!V113)</f>
        <v>0</v>
      </c>
      <c r="V112" s="171">
        <f>IF('Indicator Date hidden'!W113="x","x",$V$2-'Indicator Date hidden'!W113)</f>
        <v>0</v>
      </c>
      <c r="W112" s="171">
        <f>IF('Indicator Date hidden'!X113="x","x",$W$2-'Indicator Date hidden'!X113)</f>
        <v>3</v>
      </c>
      <c r="X112" s="171">
        <f>IF('Indicator Date hidden'!Y113="x","x",$X$2-'Indicator Date hidden'!Y113)</f>
        <v>4</v>
      </c>
      <c r="Y112" s="171">
        <f>IF('Indicator Date hidden'!Z113="x","x",$Y$2-'Indicator Date hidden'!Z113)</f>
        <v>1</v>
      </c>
      <c r="Z112" s="171">
        <f>IF('Indicator Date hidden'!AA113="x","x",$Z$2-'Indicator Date hidden'!AA113)</f>
        <v>0</v>
      </c>
      <c r="AA112" s="171">
        <f>IF('Indicator Date hidden'!AB113="x","x",$AA$2-'Indicator Date hidden'!AB113)</f>
        <v>0</v>
      </c>
      <c r="AB112" s="171">
        <f>IF('Indicator Date hidden'!AC113="x","x",$AB$2-'Indicator Date hidden'!AC113)</f>
        <v>0</v>
      </c>
      <c r="AC112" s="171">
        <f>IF('Indicator Date hidden'!AD113="x","x",$AC$2-'Indicator Date hidden'!AD113)</f>
        <v>0</v>
      </c>
      <c r="AD112" s="171">
        <f>IF('Indicator Date hidden'!AE113="x","x",$AD$2-'Indicator Date hidden'!AE113)</f>
        <v>0</v>
      </c>
      <c r="AE112" s="171">
        <f>IF('Indicator Date hidden'!AF113="x","x",$AE$2-'Indicator Date hidden'!AF113)</f>
        <v>0</v>
      </c>
      <c r="AF112" s="171">
        <f>IF('Indicator Date hidden'!AG113="x","x",$AF$2-'Indicator Date hidden'!AG113)</f>
        <v>0</v>
      </c>
      <c r="AG112" s="171">
        <f>IF('Indicator Date hidden'!AH113="x","x",$AG$2-'Indicator Date hidden'!AH113)</f>
        <v>0</v>
      </c>
      <c r="AH112" s="171">
        <f>IF('Indicator Date hidden'!AI113="x","x",$AH$2-'Indicator Date hidden'!AI113)</f>
        <v>0</v>
      </c>
      <c r="AI112" s="171">
        <f>IF('Indicator Date hidden'!AJ113="x","x",$AI$2-'Indicator Date hidden'!AJ113)</f>
        <v>0</v>
      </c>
      <c r="AJ112" s="171">
        <f>IF('Indicator Date hidden'!AK113="x","x",$AJ$2-'Indicator Date hidden'!AK113)</f>
        <v>1</v>
      </c>
      <c r="AK112" s="171">
        <f>IF('Indicator Date hidden'!AL113="x","x",$AK$2-'Indicator Date hidden'!AL113)</f>
        <v>1</v>
      </c>
      <c r="AL112" s="171">
        <f>IF('Indicator Date hidden'!AM113="x","x",$AL$2-'Indicator Date hidden'!AM113)</f>
        <v>0</v>
      </c>
      <c r="AM112" s="171">
        <f>IF('Indicator Date hidden'!AN113="x","x",$AM$2-'Indicator Date hidden'!AN113)</f>
        <v>0</v>
      </c>
      <c r="AN112" s="171">
        <f>IF('Indicator Date hidden'!AO113="x","x",$AN$2-'Indicator Date hidden'!AO113)</f>
        <v>0</v>
      </c>
      <c r="AO112" s="171">
        <f>IF('Indicator Date hidden'!AP113="x","x",$AO$2-'Indicator Date hidden'!AP113)</f>
        <v>0</v>
      </c>
      <c r="AP112" s="171">
        <f>IF('Indicator Date hidden'!AQ113="x","x",$AP$2-'Indicator Date hidden'!AQ113)</f>
        <v>0</v>
      </c>
      <c r="AQ112" s="171">
        <f>IF('Indicator Date hidden'!AR113="x","x",$AQ$2-'Indicator Date hidden'!AR113)</f>
        <v>0</v>
      </c>
      <c r="AR112" s="171">
        <f>IF('Indicator Date hidden'!AS113="x","x",$AR$2-'Indicator Date hidden'!AS113)</f>
        <v>0</v>
      </c>
      <c r="AS112" s="171">
        <f>IF('Indicator Date hidden'!AT113="x","x",$AS$2-'Indicator Date hidden'!AT113)</f>
        <v>0</v>
      </c>
      <c r="AT112" s="171">
        <f>IF('Indicator Date hidden'!AU113="x","x",$AT$2-'Indicator Date hidden'!AU113)</f>
        <v>0</v>
      </c>
      <c r="AU112" s="171">
        <f>IF('Indicator Date hidden'!AV113="x","x",$AU$2-'Indicator Date hidden'!AV113)</f>
        <v>0</v>
      </c>
      <c r="AV112" s="171">
        <f>IF('Indicator Date hidden'!AW113="x","x",$AV$2-'Indicator Date hidden'!AW113)</f>
        <v>0</v>
      </c>
      <c r="AW112" s="171">
        <f>IF('Indicator Date hidden'!AX113="x","x",$AW$2-'Indicator Date hidden'!AX113)</f>
        <v>0</v>
      </c>
      <c r="AX112" s="171">
        <f>IF('Indicator Date hidden'!AY113="x","x",$AX$2-'Indicator Date hidden'!AY113)</f>
        <v>0</v>
      </c>
      <c r="AY112" s="171">
        <f>IF('Indicator Date hidden'!AZ113="x","x",$AY$2-'Indicator Date hidden'!AZ113)</f>
        <v>0</v>
      </c>
      <c r="AZ112" s="171">
        <f>IF('Indicator Date hidden'!BA113="x","x",$AZ$2-'Indicator Date hidden'!BA113)</f>
        <v>0</v>
      </c>
      <c r="BA112" s="5">
        <f t="shared" si="5"/>
        <v>13</v>
      </c>
      <c r="BB112" s="172">
        <f t="shared" si="6"/>
        <v>0.25490196078431371</v>
      </c>
      <c r="BC112" s="5">
        <f t="shared" si="7"/>
        <v>6</v>
      </c>
      <c r="BD112" s="172">
        <f t="shared" si="8"/>
        <v>0.81272085396324334</v>
      </c>
      <c r="BE112" s="175">
        <f t="shared" si="9"/>
        <v>0</v>
      </c>
    </row>
    <row r="113" spans="1:57" x14ac:dyDescent="0.25">
      <c r="A113" t="s">
        <v>208</v>
      </c>
      <c r="B113" s="171">
        <f>IF('Indicator Date hidden'!C114="x","x",$B$2-'Indicator Date hidden'!C114)</f>
        <v>0</v>
      </c>
      <c r="C113" s="171">
        <f>IF('Indicator Date hidden'!D114="x","x",$C$2-'Indicator Date hidden'!D114)</f>
        <v>0</v>
      </c>
      <c r="D113" s="171">
        <f>IF('Indicator Date hidden'!E114="x","x",$D$2-'Indicator Date hidden'!E114)</f>
        <v>0</v>
      </c>
      <c r="E113" s="171">
        <f>IF('Indicator Date hidden'!F114="x","x",$E$2-'Indicator Date hidden'!F114)</f>
        <v>0</v>
      </c>
      <c r="F113" s="171">
        <f>IF('Indicator Date hidden'!G114="x","x",$F$2-'Indicator Date hidden'!G114)</f>
        <v>0</v>
      </c>
      <c r="G113" s="171">
        <f>IF('Indicator Date hidden'!H114="x","x",$G$2-'Indicator Date hidden'!H114)</f>
        <v>0</v>
      </c>
      <c r="H113" s="171">
        <f>IF('Indicator Date hidden'!I114="x","x",$H$2-'Indicator Date hidden'!I114)</f>
        <v>0</v>
      </c>
      <c r="I113" s="171">
        <f>IF('Indicator Date hidden'!J114="x","x",$I$2-'Indicator Date hidden'!J114)</f>
        <v>0</v>
      </c>
      <c r="J113" s="171">
        <f>IF('Indicator Date hidden'!K114="x","x",$J$2-'Indicator Date hidden'!K114)</f>
        <v>0</v>
      </c>
      <c r="K113" s="171">
        <f>IF('Indicator Date hidden'!L114="x","x",$K$2-'Indicator Date hidden'!L114)</f>
        <v>0</v>
      </c>
      <c r="L113" s="171">
        <f>IF('Indicator Date hidden'!M114="x","x",$L$2-'Indicator Date hidden'!M114)</f>
        <v>0</v>
      </c>
      <c r="M113" s="171">
        <f>IF('Indicator Date hidden'!N114="x","x",$M$2-'Indicator Date hidden'!N114)</f>
        <v>0</v>
      </c>
      <c r="N113" s="171">
        <f>IF('Indicator Date hidden'!O114="x","x",$N$2-'Indicator Date hidden'!O114)</f>
        <v>0</v>
      </c>
      <c r="O113" s="171">
        <f>IF('Indicator Date hidden'!P114="x","x",$O$2-'Indicator Date hidden'!P114)</f>
        <v>0</v>
      </c>
      <c r="P113" s="171">
        <f>IF('Indicator Date hidden'!Q114="x","x",$P$2-'Indicator Date hidden'!Q114)</f>
        <v>0</v>
      </c>
      <c r="Q113" s="171" t="str">
        <f>IF('Indicator Date hidden'!R114="x","x",$Q$2-'Indicator Date hidden'!R114)</f>
        <v>x</v>
      </c>
      <c r="R113" s="171">
        <f>IF('Indicator Date hidden'!S114="x","x",$R$2-'Indicator Date hidden'!S114)</f>
        <v>0</v>
      </c>
      <c r="S113" s="171">
        <f>IF('Indicator Date hidden'!T114="x","x",$S$2-'Indicator Date hidden'!T114)</f>
        <v>0</v>
      </c>
      <c r="T113" s="171">
        <f>IF('Indicator Date hidden'!U114="x","x",$T$2-'Indicator Date hidden'!U114)</f>
        <v>0</v>
      </c>
      <c r="U113" s="171">
        <f>IF('Indicator Date hidden'!V114="x","x",$U$2-'Indicator Date hidden'!V114)</f>
        <v>0</v>
      </c>
      <c r="V113" s="171">
        <f>IF('Indicator Date hidden'!W114="x","x",$V$2-'Indicator Date hidden'!W114)</f>
        <v>0</v>
      </c>
      <c r="W113" s="171">
        <f>IF('Indicator Date hidden'!X114="x","x",$W$2-'Indicator Date hidden'!X114)</f>
        <v>10</v>
      </c>
      <c r="X113" s="171">
        <f>IF('Indicator Date hidden'!Y114="x","x",$X$2-'Indicator Date hidden'!Y114)</f>
        <v>5</v>
      </c>
      <c r="Y113" s="171">
        <f>IF('Indicator Date hidden'!Z114="x","x",$Y$2-'Indicator Date hidden'!Z114)</f>
        <v>1</v>
      </c>
      <c r="Z113" s="171">
        <f>IF('Indicator Date hidden'!AA114="x","x",$Z$2-'Indicator Date hidden'!AA114)</f>
        <v>0</v>
      </c>
      <c r="AA113" s="171" t="str">
        <f>IF('Indicator Date hidden'!AB114="x","x",$AA$2-'Indicator Date hidden'!AB114)</f>
        <v>x</v>
      </c>
      <c r="AB113" s="171">
        <f>IF('Indicator Date hidden'!AC114="x","x",$AB$2-'Indicator Date hidden'!AC114)</f>
        <v>0</v>
      </c>
      <c r="AC113" s="171">
        <f>IF('Indicator Date hidden'!AD114="x","x",$AC$2-'Indicator Date hidden'!AD114)</f>
        <v>0</v>
      </c>
      <c r="AD113" s="171" t="str">
        <f>IF('Indicator Date hidden'!AE114="x","x",$AD$2-'Indicator Date hidden'!AE114)</f>
        <v>x</v>
      </c>
      <c r="AE113" s="171" t="str">
        <f>IF('Indicator Date hidden'!AF114="x","x",$AE$2-'Indicator Date hidden'!AF114)</f>
        <v>x</v>
      </c>
      <c r="AF113" s="171" t="str">
        <f>IF('Indicator Date hidden'!AG114="x","x",$AF$2-'Indicator Date hidden'!AG114)</f>
        <v>x</v>
      </c>
      <c r="AG113" s="171">
        <f>IF('Indicator Date hidden'!AH114="x","x",$AG$2-'Indicator Date hidden'!AH114)</f>
        <v>0</v>
      </c>
      <c r="AH113" s="171">
        <f>IF('Indicator Date hidden'!AI114="x","x",$AH$2-'Indicator Date hidden'!AI114)</f>
        <v>0</v>
      </c>
      <c r="AI113" s="171">
        <f>IF('Indicator Date hidden'!AJ114="x","x",$AI$2-'Indicator Date hidden'!AJ114)</f>
        <v>0</v>
      </c>
      <c r="AJ113" s="171" t="str">
        <f>IF('Indicator Date hidden'!AK114="x","x",$AJ$2-'Indicator Date hidden'!AK114)</f>
        <v>x</v>
      </c>
      <c r="AK113" s="171">
        <f>IF('Indicator Date hidden'!AL114="x","x",$AK$2-'Indicator Date hidden'!AL114)</f>
        <v>1</v>
      </c>
      <c r="AL113" s="171">
        <f>IF('Indicator Date hidden'!AM114="x","x",$AL$2-'Indicator Date hidden'!AM114)</f>
        <v>0</v>
      </c>
      <c r="AM113" s="171">
        <f>IF('Indicator Date hidden'!AN114="x","x",$AM$2-'Indicator Date hidden'!AN114)</f>
        <v>0</v>
      </c>
      <c r="AN113" s="171">
        <f>IF('Indicator Date hidden'!AO114="x","x",$AN$2-'Indicator Date hidden'!AO114)</f>
        <v>0</v>
      </c>
      <c r="AO113" s="171" t="str">
        <f>IF('Indicator Date hidden'!AP114="x","x",$AO$2-'Indicator Date hidden'!AP114)</f>
        <v>x</v>
      </c>
      <c r="AP113" s="171" t="str">
        <f>IF('Indicator Date hidden'!AQ114="x","x",$AP$2-'Indicator Date hidden'!AQ114)</f>
        <v>x</v>
      </c>
      <c r="AQ113" s="171">
        <f>IF('Indicator Date hidden'!AR114="x","x",$AQ$2-'Indicator Date hidden'!AR114)</f>
        <v>4</v>
      </c>
      <c r="AR113" s="171">
        <f>IF('Indicator Date hidden'!AS114="x","x",$AR$2-'Indicator Date hidden'!AS114)</f>
        <v>0</v>
      </c>
      <c r="AS113" s="171" t="str">
        <f>IF('Indicator Date hidden'!AT114="x","x",$AS$2-'Indicator Date hidden'!AT114)</f>
        <v>x</v>
      </c>
      <c r="AT113" s="171">
        <f>IF('Indicator Date hidden'!AU114="x","x",$AT$2-'Indicator Date hidden'!AU114)</f>
        <v>0</v>
      </c>
      <c r="AU113" s="171" t="str">
        <f>IF('Indicator Date hidden'!AV114="x","x",$AU$2-'Indicator Date hidden'!AV114)</f>
        <v>x</v>
      </c>
      <c r="AV113" s="171">
        <f>IF('Indicator Date hidden'!AW114="x","x",$AV$2-'Indicator Date hidden'!AW114)</f>
        <v>0</v>
      </c>
      <c r="AW113" s="171">
        <f>IF('Indicator Date hidden'!AX114="x","x",$AW$2-'Indicator Date hidden'!AX114)</f>
        <v>2</v>
      </c>
      <c r="AX113" s="171">
        <f>IF('Indicator Date hidden'!AY114="x","x",$AX$2-'Indicator Date hidden'!AY114)</f>
        <v>0</v>
      </c>
      <c r="AY113" s="171">
        <f>IF('Indicator Date hidden'!AZ114="x","x",$AY$2-'Indicator Date hidden'!AZ114)</f>
        <v>0</v>
      </c>
      <c r="AZ113" s="171">
        <f>IF('Indicator Date hidden'!BA114="x","x",$AZ$2-'Indicator Date hidden'!BA114)</f>
        <v>0</v>
      </c>
      <c r="BA113" s="5">
        <f t="shared" si="5"/>
        <v>23</v>
      </c>
      <c r="BB113" s="172">
        <f t="shared" si="6"/>
        <v>0.56097560975609762</v>
      </c>
      <c r="BC113" s="5">
        <f t="shared" si="7"/>
        <v>6</v>
      </c>
      <c r="BD113" s="172">
        <f t="shared" si="8"/>
        <v>1.8084999914065001</v>
      </c>
      <c r="BE113" s="175">
        <f t="shared" si="9"/>
        <v>0</v>
      </c>
    </row>
    <row r="114" spans="1:57" x14ac:dyDescent="0.25">
      <c r="A114" t="s">
        <v>209</v>
      </c>
      <c r="B114" s="171">
        <f>IF('Indicator Date hidden'!C115="x","x",$B$2-'Indicator Date hidden'!C115)</f>
        <v>0</v>
      </c>
      <c r="C114" s="171">
        <f>IF('Indicator Date hidden'!D115="x","x",$C$2-'Indicator Date hidden'!D115)</f>
        <v>0</v>
      </c>
      <c r="D114" s="171">
        <f>IF('Indicator Date hidden'!E115="x","x",$D$2-'Indicator Date hidden'!E115)</f>
        <v>0</v>
      </c>
      <c r="E114" s="171">
        <f>IF('Indicator Date hidden'!F115="x","x",$E$2-'Indicator Date hidden'!F115)</f>
        <v>0</v>
      </c>
      <c r="F114" s="171">
        <f>IF('Indicator Date hidden'!G115="x","x",$F$2-'Indicator Date hidden'!G115)</f>
        <v>0</v>
      </c>
      <c r="G114" s="171">
        <f>IF('Indicator Date hidden'!H115="x","x",$G$2-'Indicator Date hidden'!H115)</f>
        <v>0</v>
      </c>
      <c r="H114" s="171">
        <f>IF('Indicator Date hidden'!I115="x","x",$H$2-'Indicator Date hidden'!I115)</f>
        <v>0</v>
      </c>
      <c r="I114" s="171">
        <f>IF('Indicator Date hidden'!J115="x","x",$I$2-'Indicator Date hidden'!J115)</f>
        <v>0</v>
      </c>
      <c r="J114" s="171">
        <f>IF('Indicator Date hidden'!K115="x","x",$J$2-'Indicator Date hidden'!K115)</f>
        <v>0</v>
      </c>
      <c r="K114" s="171">
        <f>IF('Indicator Date hidden'!L115="x","x",$K$2-'Indicator Date hidden'!L115)</f>
        <v>0</v>
      </c>
      <c r="L114" s="171">
        <f>IF('Indicator Date hidden'!M115="x","x",$L$2-'Indicator Date hidden'!M115)</f>
        <v>0</v>
      </c>
      <c r="M114" s="171">
        <f>IF('Indicator Date hidden'!N115="x","x",$M$2-'Indicator Date hidden'!N115)</f>
        <v>0</v>
      </c>
      <c r="N114" s="171">
        <f>IF('Indicator Date hidden'!O115="x","x",$N$2-'Indicator Date hidden'!O115)</f>
        <v>0</v>
      </c>
      <c r="O114" s="171">
        <f>IF('Indicator Date hidden'!P115="x","x",$O$2-'Indicator Date hidden'!P115)</f>
        <v>0</v>
      </c>
      <c r="P114" s="171">
        <f>IF('Indicator Date hidden'!Q115="x","x",$P$2-'Indicator Date hidden'!Q115)</f>
        <v>0</v>
      </c>
      <c r="Q114" s="171">
        <f>IF('Indicator Date hidden'!R115="x","x",$Q$2-'Indicator Date hidden'!R115)</f>
        <v>3</v>
      </c>
      <c r="R114" s="171">
        <f>IF('Indicator Date hidden'!S115="x","x",$R$2-'Indicator Date hidden'!S115)</f>
        <v>0</v>
      </c>
      <c r="S114" s="171">
        <f>IF('Indicator Date hidden'!T115="x","x",$S$2-'Indicator Date hidden'!T115)</f>
        <v>0</v>
      </c>
      <c r="T114" s="171">
        <f>IF('Indicator Date hidden'!U115="x","x",$T$2-'Indicator Date hidden'!U115)</f>
        <v>0</v>
      </c>
      <c r="U114" s="171">
        <f>IF('Indicator Date hidden'!V115="x","x",$U$2-'Indicator Date hidden'!V115)</f>
        <v>0</v>
      </c>
      <c r="V114" s="171">
        <f>IF('Indicator Date hidden'!W115="x","x",$V$2-'Indicator Date hidden'!W115)</f>
        <v>0</v>
      </c>
      <c r="W114" s="171">
        <f>IF('Indicator Date hidden'!X115="x","x",$W$2-'Indicator Date hidden'!X115)</f>
        <v>3</v>
      </c>
      <c r="X114" s="171">
        <f>IF('Indicator Date hidden'!Y115="x","x",$X$2-'Indicator Date hidden'!Y115)</f>
        <v>2</v>
      </c>
      <c r="Y114" s="171">
        <f>IF('Indicator Date hidden'!Z115="x","x",$Y$2-'Indicator Date hidden'!Z115)</f>
        <v>1</v>
      </c>
      <c r="Z114" s="171">
        <f>IF('Indicator Date hidden'!AA115="x","x",$Z$2-'Indicator Date hidden'!AA115)</f>
        <v>0</v>
      </c>
      <c r="AA114" s="171">
        <f>IF('Indicator Date hidden'!AB115="x","x",$AA$2-'Indicator Date hidden'!AB115)</f>
        <v>0</v>
      </c>
      <c r="AB114" s="171">
        <f>IF('Indicator Date hidden'!AC115="x","x",$AB$2-'Indicator Date hidden'!AC115)</f>
        <v>0</v>
      </c>
      <c r="AC114" s="171">
        <f>IF('Indicator Date hidden'!AD115="x","x",$AC$2-'Indicator Date hidden'!AD115)</f>
        <v>0</v>
      </c>
      <c r="AD114" s="171" t="str">
        <f>IF('Indicator Date hidden'!AE115="x","x",$AD$2-'Indicator Date hidden'!AE115)</f>
        <v>x</v>
      </c>
      <c r="AE114" s="171">
        <f>IF('Indicator Date hidden'!AF115="x","x",$AE$2-'Indicator Date hidden'!AF115)</f>
        <v>0</v>
      </c>
      <c r="AF114" s="171">
        <f>IF('Indicator Date hidden'!AG115="x","x",$AF$2-'Indicator Date hidden'!AG115)</f>
        <v>0</v>
      </c>
      <c r="AG114" s="171">
        <f>IF('Indicator Date hidden'!AH115="x","x",$AG$2-'Indicator Date hidden'!AH115)</f>
        <v>0</v>
      </c>
      <c r="AH114" s="171">
        <f>IF('Indicator Date hidden'!AI115="x","x",$AH$2-'Indicator Date hidden'!AI115)</f>
        <v>0</v>
      </c>
      <c r="AI114" s="171">
        <f>IF('Indicator Date hidden'!AJ115="x","x",$AI$2-'Indicator Date hidden'!AJ115)</f>
        <v>0</v>
      </c>
      <c r="AJ114" s="171" t="str">
        <f>IF('Indicator Date hidden'!AK115="x","x",$AJ$2-'Indicator Date hidden'!AK115)</f>
        <v>x</v>
      </c>
      <c r="AK114" s="171">
        <f>IF('Indicator Date hidden'!AL115="x","x",$AK$2-'Indicator Date hidden'!AL115)</f>
        <v>1</v>
      </c>
      <c r="AL114" s="171">
        <f>IF('Indicator Date hidden'!AM115="x","x",$AL$2-'Indicator Date hidden'!AM115)</f>
        <v>0</v>
      </c>
      <c r="AM114" s="171">
        <f>IF('Indicator Date hidden'!AN115="x","x",$AM$2-'Indicator Date hidden'!AN115)</f>
        <v>0</v>
      </c>
      <c r="AN114" s="171">
        <f>IF('Indicator Date hidden'!AO115="x","x",$AN$2-'Indicator Date hidden'!AO115)</f>
        <v>0</v>
      </c>
      <c r="AO114" s="171">
        <f>IF('Indicator Date hidden'!AP115="x","x",$AO$2-'Indicator Date hidden'!AP115)</f>
        <v>1</v>
      </c>
      <c r="AP114" s="171">
        <f>IF('Indicator Date hidden'!AQ115="x","x",$AP$2-'Indicator Date hidden'!AQ115)</f>
        <v>1</v>
      </c>
      <c r="AQ114" s="171">
        <f>IF('Indicator Date hidden'!AR115="x","x",$AQ$2-'Indicator Date hidden'!AR115)</f>
        <v>6</v>
      </c>
      <c r="AR114" s="171">
        <f>IF('Indicator Date hidden'!AS115="x","x",$AR$2-'Indicator Date hidden'!AS115)</f>
        <v>0</v>
      </c>
      <c r="AS114" s="171">
        <f>IF('Indicator Date hidden'!AT115="x","x",$AS$2-'Indicator Date hidden'!AT115)</f>
        <v>0</v>
      </c>
      <c r="AT114" s="171">
        <f>IF('Indicator Date hidden'!AU115="x","x",$AT$2-'Indicator Date hidden'!AU115)</f>
        <v>0</v>
      </c>
      <c r="AU114" s="171">
        <f>IF('Indicator Date hidden'!AV115="x","x",$AU$2-'Indicator Date hidden'!AV115)</f>
        <v>0</v>
      </c>
      <c r="AV114" s="171">
        <f>IF('Indicator Date hidden'!AW115="x","x",$AV$2-'Indicator Date hidden'!AW115)</f>
        <v>0</v>
      </c>
      <c r="AW114" s="171">
        <f>IF('Indicator Date hidden'!AX115="x","x",$AW$2-'Indicator Date hidden'!AX115)</f>
        <v>0</v>
      </c>
      <c r="AX114" s="171">
        <f>IF('Indicator Date hidden'!AY115="x","x",$AX$2-'Indicator Date hidden'!AY115)</f>
        <v>0</v>
      </c>
      <c r="AY114" s="171">
        <f>IF('Indicator Date hidden'!AZ115="x","x",$AY$2-'Indicator Date hidden'!AZ115)</f>
        <v>0</v>
      </c>
      <c r="AZ114" s="171">
        <f>IF('Indicator Date hidden'!BA115="x","x",$AZ$2-'Indicator Date hidden'!BA115)</f>
        <v>0</v>
      </c>
      <c r="BA114" s="5">
        <f t="shared" si="5"/>
        <v>18</v>
      </c>
      <c r="BB114" s="172">
        <f t="shared" si="6"/>
        <v>0.36734693877551022</v>
      </c>
      <c r="BC114" s="5">
        <f t="shared" si="7"/>
        <v>8</v>
      </c>
      <c r="BD114" s="172">
        <f t="shared" si="8"/>
        <v>1.0631850022556004</v>
      </c>
      <c r="BE114" s="175">
        <f t="shared" si="9"/>
        <v>0</v>
      </c>
    </row>
    <row r="115" spans="1:57" x14ac:dyDescent="0.25">
      <c r="A115" t="s">
        <v>210</v>
      </c>
      <c r="B115" s="171">
        <f>IF('Indicator Date hidden'!C116="x","x",$B$2-'Indicator Date hidden'!C116)</f>
        <v>0</v>
      </c>
      <c r="C115" s="171">
        <f>IF('Indicator Date hidden'!D116="x","x",$C$2-'Indicator Date hidden'!D116)</f>
        <v>0</v>
      </c>
      <c r="D115" s="171">
        <f>IF('Indicator Date hidden'!E116="x","x",$D$2-'Indicator Date hidden'!E116)</f>
        <v>0</v>
      </c>
      <c r="E115" s="171">
        <f>IF('Indicator Date hidden'!F116="x","x",$E$2-'Indicator Date hidden'!F116)</f>
        <v>0</v>
      </c>
      <c r="F115" s="171">
        <f>IF('Indicator Date hidden'!G116="x","x",$F$2-'Indicator Date hidden'!G116)</f>
        <v>0</v>
      </c>
      <c r="G115" s="171">
        <f>IF('Indicator Date hidden'!H116="x","x",$G$2-'Indicator Date hidden'!H116)</f>
        <v>0</v>
      </c>
      <c r="H115" s="171">
        <f>IF('Indicator Date hidden'!I116="x","x",$H$2-'Indicator Date hidden'!I116)</f>
        <v>0</v>
      </c>
      <c r="I115" s="171">
        <f>IF('Indicator Date hidden'!J116="x","x",$I$2-'Indicator Date hidden'!J116)</f>
        <v>0</v>
      </c>
      <c r="J115" s="171">
        <f>IF('Indicator Date hidden'!K116="x","x",$J$2-'Indicator Date hidden'!K116)</f>
        <v>0</v>
      </c>
      <c r="K115" s="171">
        <f>IF('Indicator Date hidden'!L116="x","x",$K$2-'Indicator Date hidden'!L116)</f>
        <v>0</v>
      </c>
      <c r="L115" s="171">
        <f>IF('Indicator Date hidden'!M116="x","x",$L$2-'Indicator Date hidden'!M116)</f>
        <v>0</v>
      </c>
      <c r="M115" s="171">
        <f>IF('Indicator Date hidden'!N116="x","x",$M$2-'Indicator Date hidden'!N116)</f>
        <v>0</v>
      </c>
      <c r="N115" s="171">
        <f>IF('Indicator Date hidden'!O116="x","x",$N$2-'Indicator Date hidden'!O116)</f>
        <v>0</v>
      </c>
      <c r="O115" s="171">
        <f>IF('Indicator Date hidden'!P116="x","x",$O$2-'Indicator Date hidden'!P116)</f>
        <v>0</v>
      </c>
      <c r="P115" s="171">
        <f>IF('Indicator Date hidden'!Q116="x","x",$P$2-'Indicator Date hidden'!Q116)</f>
        <v>0</v>
      </c>
      <c r="Q115" s="171">
        <f>IF('Indicator Date hidden'!R116="x","x",$Q$2-'Indicator Date hidden'!R116)</f>
        <v>5</v>
      </c>
      <c r="R115" s="171">
        <f>IF('Indicator Date hidden'!S116="x","x",$R$2-'Indicator Date hidden'!S116)</f>
        <v>0</v>
      </c>
      <c r="S115" s="171">
        <f>IF('Indicator Date hidden'!T116="x","x",$S$2-'Indicator Date hidden'!T116)</f>
        <v>0</v>
      </c>
      <c r="T115" s="171">
        <f>IF('Indicator Date hidden'!U116="x","x",$T$2-'Indicator Date hidden'!U116)</f>
        <v>0</v>
      </c>
      <c r="U115" s="171">
        <f>IF('Indicator Date hidden'!V116="x","x",$U$2-'Indicator Date hidden'!V116)</f>
        <v>0</v>
      </c>
      <c r="V115" s="171">
        <f>IF('Indicator Date hidden'!W116="x","x",$V$2-'Indicator Date hidden'!W116)</f>
        <v>0</v>
      </c>
      <c r="W115" s="171">
        <f>IF('Indicator Date hidden'!X116="x","x",$W$2-'Indicator Date hidden'!X116)</f>
        <v>2</v>
      </c>
      <c r="X115" s="171">
        <f>IF('Indicator Date hidden'!Y116="x","x",$X$2-'Indicator Date hidden'!Y116)</f>
        <v>4</v>
      </c>
      <c r="Y115" s="171">
        <f>IF('Indicator Date hidden'!Z116="x","x",$Y$2-'Indicator Date hidden'!Z116)</f>
        <v>1</v>
      </c>
      <c r="Z115" s="171">
        <f>IF('Indicator Date hidden'!AA116="x","x",$Z$2-'Indicator Date hidden'!AA116)</f>
        <v>0</v>
      </c>
      <c r="AA115" s="171">
        <f>IF('Indicator Date hidden'!AB116="x","x",$AA$2-'Indicator Date hidden'!AB116)</f>
        <v>0</v>
      </c>
      <c r="AB115" s="171">
        <f>IF('Indicator Date hidden'!AC116="x","x",$AB$2-'Indicator Date hidden'!AC116)</f>
        <v>0</v>
      </c>
      <c r="AC115" s="171">
        <f>IF('Indicator Date hidden'!AD116="x","x",$AC$2-'Indicator Date hidden'!AD116)</f>
        <v>0</v>
      </c>
      <c r="AD115" s="171" t="str">
        <f>IF('Indicator Date hidden'!AE116="x","x",$AD$2-'Indicator Date hidden'!AE116)</f>
        <v>x</v>
      </c>
      <c r="AE115" s="171">
        <f>IF('Indicator Date hidden'!AF116="x","x",$AE$2-'Indicator Date hidden'!AF116)</f>
        <v>0</v>
      </c>
      <c r="AF115" s="171">
        <f>IF('Indicator Date hidden'!AG116="x","x",$AF$2-'Indicator Date hidden'!AG116)</f>
        <v>0</v>
      </c>
      <c r="AG115" s="171">
        <f>IF('Indicator Date hidden'!AH116="x","x",$AG$2-'Indicator Date hidden'!AH116)</f>
        <v>0</v>
      </c>
      <c r="AH115" s="171">
        <f>IF('Indicator Date hidden'!AI116="x","x",$AH$2-'Indicator Date hidden'!AI116)</f>
        <v>0</v>
      </c>
      <c r="AI115" s="171">
        <f>IF('Indicator Date hidden'!AJ116="x","x",$AI$2-'Indicator Date hidden'!AJ116)</f>
        <v>0</v>
      </c>
      <c r="AJ115" s="171" t="str">
        <f>IF('Indicator Date hidden'!AK116="x","x",$AJ$2-'Indicator Date hidden'!AK116)</f>
        <v>x</v>
      </c>
      <c r="AK115" s="171">
        <f>IF('Indicator Date hidden'!AL116="x","x",$AK$2-'Indicator Date hidden'!AL116)</f>
        <v>1</v>
      </c>
      <c r="AL115" s="171">
        <f>IF('Indicator Date hidden'!AM116="x","x",$AL$2-'Indicator Date hidden'!AM116)</f>
        <v>0</v>
      </c>
      <c r="AM115" s="171">
        <f>IF('Indicator Date hidden'!AN116="x","x",$AM$2-'Indicator Date hidden'!AN116)</f>
        <v>0</v>
      </c>
      <c r="AN115" s="171">
        <f>IF('Indicator Date hidden'!AO116="x","x",$AN$2-'Indicator Date hidden'!AO116)</f>
        <v>0</v>
      </c>
      <c r="AO115" s="171">
        <f>IF('Indicator Date hidden'!AP116="x","x",$AO$2-'Indicator Date hidden'!AP116)</f>
        <v>3</v>
      </c>
      <c r="AP115" s="171">
        <f>IF('Indicator Date hidden'!AQ116="x","x",$AP$2-'Indicator Date hidden'!AQ116)</f>
        <v>2</v>
      </c>
      <c r="AQ115" s="171">
        <f>IF('Indicator Date hidden'!AR116="x","x",$AQ$2-'Indicator Date hidden'!AR116)</f>
        <v>0</v>
      </c>
      <c r="AR115" s="171">
        <f>IF('Indicator Date hidden'!AS116="x","x",$AR$2-'Indicator Date hidden'!AS116)</f>
        <v>0</v>
      </c>
      <c r="AS115" s="171">
        <f>IF('Indicator Date hidden'!AT116="x","x",$AS$2-'Indicator Date hidden'!AT116)</f>
        <v>0</v>
      </c>
      <c r="AT115" s="171">
        <f>IF('Indicator Date hidden'!AU116="x","x",$AT$2-'Indicator Date hidden'!AU116)</f>
        <v>0</v>
      </c>
      <c r="AU115" s="171">
        <f>IF('Indicator Date hidden'!AV116="x","x",$AU$2-'Indicator Date hidden'!AV116)</f>
        <v>0</v>
      </c>
      <c r="AV115" s="171">
        <f>IF('Indicator Date hidden'!AW116="x","x",$AV$2-'Indicator Date hidden'!AW116)</f>
        <v>0</v>
      </c>
      <c r="AW115" s="171">
        <f>IF('Indicator Date hidden'!AX116="x","x",$AW$2-'Indicator Date hidden'!AX116)</f>
        <v>0</v>
      </c>
      <c r="AX115" s="171">
        <f>IF('Indicator Date hidden'!AY116="x","x",$AX$2-'Indicator Date hidden'!AY116)</f>
        <v>0</v>
      </c>
      <c r="AY115" s="171">
        <f>IF('Indicator Date hidden'!AZ116="x","x",$AY$2-'Indicator Date hidden'!AZ116)</f>
        <v>0</v>
      </c>
      <c r="AZ115" s="171">
        <f>IF('Indicator Date hidden'!BA116="x","x",$AZ$2-'Indicator Date hidden'!BA116)</f>
        <v>0</v>
      </c>
      <c r="BA115" s="5">
        <f t="shared" si="5"/>
        <v>18</v>
      </c>
      <c r="BB115" s="172">
        <f t="shared" si="6"/>
        <v>0.36734693877551022</v>
      </c>
      <c r="BC115" s="5">
        <f t="shared" si="7"/>
        <v>7</v>
      </c>
      <c r="BD115" s="172">
        <f t="shared" si="8"/>
        <v>1.0438132124526058</v>
      </c>
      <c r="BE115" s="175">
        <f t="shared" si="9"/>
        <v>0</v>
      </c>
    </row>
    <row r="116" spans="1:57" x14ac:dyDescent="0.25">
      <c r="A116" t="s">
        <v>212</v>
      </c>
      <c r="B116" s="171">
        <f>IF('Indicator Date hidden'!C117="x","x",$B$2-'Indicator Date hidden'!C117)</f>
        <v>0</v>
      </c>
      <c r="C116" s="171">
        <f>IF('Indicator Date hidden'!D117="x","x",$C$2-'Indicator Date hidden'!D117)</f>
        <v>0</v>
      </c>
      <c r="D116" s="171">
        <f>IF('Indicator Date hidden'!E117="x","x",$D$2-'Indicator Date hidden'!E117)</f>
        <v>0</v>
      </c>
      <c r="E116" s="171">
        <f>IF('Indicator Date hidden'!F117="x","x",$E$2-'Indicator Date hidden'!F117)</f>
        <v>0</v>
      </c>
      <c r="F116" s="171">
        <f>IF('Indicator Date hidden'!G117="x","x",$F$2-'Indicator Date hidden'!G117)</f>
        <v>0</v>
      </c>
      <c r="G116" s="171">
        <f>IF('Indicator Date hidden'!H117="x","x",$G$2-'Indicator Date hidden'!H117)</f>
        <v>0</v>
      </c>
      <c r="H116" s="171">
        <f>IF('Indicator Date hidden'!I117="x","x",$H$2-'Indicator Date hidden'!I117)</f>
        <v>0</v>
      </c>
      <c r="I116" s="171">
        <f>IF('Indicator Date hidden'!J117="x","x",$I$2-'Indicator Date hidden'!J117)</f>
        <v>0</v>
      </c>
      <c r="J116" s="171">
        <f>IF('Indicator Date hidden'!K117="x","x",$J$2-'Indicator Date hidden'!K117)</f>
        <v>0</v>
      </c>
      <c r="K116" s="171">
        <f>IF('Indicator Date hidden'!L117="x","x",$K$2-'Indicator Date hidden'!L117)</f>
        <v>0</v>
      </c>
      <c r="L116" s="171">
        <f>IF('Indicator Date hidden'!M117="x","x",$L$2-'Indicator Date hidden'!M117)</f>
        <v>0</v>
      </c>
      <c r="M116" s="171">
        <f>IF('Indicator Date hidden'!N117="x","x",$M$2-'Indicator Date hidden'!N117)</f>
        <v>0</v>
      </c>
      <c r="N116" s="171">
        <f>IF('Indicator Date hidden'!O117="x","x",$N$2-'Indicator Date hidden'!O117)</f>
        <v>0</v>
      </c>
      <c r="O116" s="171">
        <f>IF('Indicator Date hidden'!P117="x","x",$O$2-'Indicator Date hidden'!P117)</f>
        <v>0</v>
      </c>
      <c r="P116" s="171">
        <f>IF('Indicator Date hidden'!Q117="x","x",$P$2-'Indicator Date hidden'!Q117)</f>
        <v>0</v>
      </c>
      <c r="Q116" s="171">
        <f>IF('Indicator Date hidden'!R117="x","x",$Q$2-'Indicator Date hidden'!R117)</f>
        <v>2</v>
      </c>
      <c r="R116" s="171">
        <f>IF('Indicator Date hidden'!S117="x","x",$R$2-'Indicator Date hidden'!S117)</f>
        <v>0</v>
      </c>
      <c r="S116" s="171">
        <f>IF('Indicator Date hidden'!T117="x","x",$S$2-'Indicator Date hidden'!T117)</f>
        <v>0</v>
      </c>
      <c r="T116" s="171">
        <f>IF('Indicator Date hidden'!U117="x","x",$T$2-'Indicator Date hidden'!U117)</f>
        <v>0</v>
      </c>
      <c r="U116" s="171">
        <f>IF('Indicator Date hidden'!V117="x","x",$U$2-'Indicator Date hidden'!V117)</f>
        <v>0</v>
      </c>
      <c r="V116" s="171">
        <f>IF('Indicator Date hidden'!W117="x","x",$V$2-'Indicator Date hidden'!W117)</f>
        <v>0</v>
      </c>
      <c r="W116" s="171">
        <f>IF('Indicator Date hidden'!X117="x","x",$W$2-'Indicator Date hidden'!X117)</f>
        <v>2</v>
      </c>
      <c r="X116" s="171">
        <f>IF('Indicator Date hidden'!Y117="x","x",$X$2-'Indicator Date hidden'!Y117)</f>
        <v>0</v>
      </c>
      <c r="Y116" s="171">
        <f>IF('Indicator Date hidden'!Z117="x","x",$Y$2-'Indicator Date hidden'!Z117)</f>
        <v>1</v>
      </c>
      <c r="Z116" s="171">
        <f>IF('Indicator Date hidden'!AA117="x","x",$Z$2-'Indicator Date hidden'!AA117)</f>
        <v>0</v>
      </c>
      <c r="AA116" s="171" t="str">
        <f>IF('Indicator Date hidden'!AB117="x","x",$AA$2-'Indicator Date hidden'!AB117)</f>
        <v>x</v>
      </c>
      <c r="AB116" s="171">
        <f>IF('Indicator Date hidden'!AC117="x","x",$AB$2-'Indicator Date hidden'!AC117)</f>
        <v>0</v>
      </c>
      <c r="AC116" s="171">
        <f>IF('Indicator Date hidden'!AD117="x","x",$AC$2-'Indicator Date hidden'!AD117)</f>
        <v>0</v>
      </c>
      <c r="AD116" s="171" t="str">
        <f>IF('Indicator Date hidden'!AE117="x","x",$AD$2-'Indicator Date hidden'!AE117)</f>
        <v>x</v>
      </c>
      <c r="AE116" s="171">
        <f>IF('Indicator Date hidden'!AF117="x","x",$AE$2-'Indicator Date hidden'!AF117)</f>
        <v>0</v>
      </c>
      <c r="AF116" s="171">
        <f>IF('Indicator Date hidden'!AG117="x","x",$AF$2-'Indicator Date hidden'!AG117)</f>
        <v>0</v>
      </c>
      <c r="AG116" s="171">
        <f>IF('Indicator Date hidden'!AH117="x","x",$AG$2-'Indicator Date hidden'!AH117)</f>
        <v>0</v>
      </c>
      <c r="AH116" s="171">
        <f>IF('Indicator Date hidden'!AI117="x","x",$AH$2-'Indicator Date hidden'!AI117)</f>
        <v>0</v>
      </c>
      <c r="AI116" s="171">
        <f>IF('Indicator Date hidden'!AJ117="x","x",$AI$2-'Indicator Date hidden'!AJ117)</f>
        <v>0</v>
      </c>
      <c r="AJ116" s="171" t="str">
        <f>IF('Indicator Date hidden'!AK117="x","x",$AJ$2-'Indicator Date hidden'!AK117)</f>
        <v>x</v>
      </c>
      <c r="AK116" s="171">
        <f>IF('Indicator Date hidden'!AL117="x","x",$AK$2-'Indicator Date hidden'!AL117)</f>
        <v>1</v>
      </c>
      <c r="AL116" s="171">
        <f>IF('Indicator Date hidden'!AM117="x","x",$AL$2-'Indicator Date hidden'!AM117)</f>
        <v>0</v>
      </c>
      <c r="AM116" s="171">
        <f>IF('Indicator Date hidden'!AN117="x","x",$AM$2-'Indicator Date hidden'!AN117)</f>
        <v>0</v>
      </c>
      <c r="AN116" s="171">
        <f>IF('Indicator Date hidden'!AO117="x","x",$AN$2-'Indicator Date hidden'!AO117)</f>
        <v>0</v>
      </c>
      <c r="AO116" s="171">
        <f>IF('Indicator Date hidden'!AP117="x","x",$AO$2-'Indicator Date hidden'!AP117)</f>
        <v>3</v>
      </c>
      <c r="AP116" s="171" t="str">
        <f>IF('Indicator Date hidden'!AQ117="x","x",$AP$2-'Indicator Date hidden'!AQ117)</f>
        <v>x</v>
      </c>
      <c r="AQ116" s="171">
        <f>IF('Indicator Date hidden'!AR117="x","x",$AQ$2-'Indicator Date hidden'!AR117)</f>
        <v>8</v>
      </c>
      <c r="AR116" s="171">
        <f>IF('Indicator Date hidden'!AS117="x","x",$AR$2-'Indicator Date hidden'!AS117)</f>
        <v>0</v>
      </c>
      <c r="AS116" s="171">
        <f>IF('Indicator Date hidden'!AT117="x","x",$AS$2-'Indicator Date hidden'!AT117)</f>
        <v>0</v>
      </c>
      <c r="AT116" s="171">
        <f>IF('Indicator Date hidden'!AU117="x","x",$AT$2-'Indicator Date hidden'!AU117)</f>
        <v>0</v>
      </c>
      <c r="AU116" s="171">
        <f>IF('Indicator Date hidden'!AV117="x","x",$AU$2-'Indicator Date hidden'!AV117)</f>
        <v>0</v>
      </c>
      <c r="AV116" s="171">
        <f>IF('Indicator Date hidden'!AW117="x","x",$AV$2-'Indicator Date hidden'!AW117)</f>
        <v>0</v>
      </c>
      <c r="AW116" s="171">
        <f>IF('Indicator Date hidden'!AX117="x","x",$AW$2-'Indicator Date hidden'!AX117)</f>
        <v>0</v>
      </c>
      <c r="AX116" s="171">
        <f>IF('Indicator Date hidden'!AY117="x","x",$AX$2-'Indicator Date hidden'!AY117)</f>
        <v>0</v>
      </c>
      <c r="AY116" s="171">
        <f>IF('Indicator Date hidden'!AZ117="x","x",$AY$2-'Indicator Date hidden'!AZ117)</f>
        <v>0</v>
      </c>
      <c r="AZ116" s="171">
        <f>IF('Indicator Date hidden'!BA117="x","x",$AZ$2-'Indicator Date hidden'!BA117)</f>
        <v>0</v>
      </c>
      <c r="BA116" s="5">
        <f t="shared" si="5"/>
        <v>17</v>
      </c>
      <c r="BB116" s="172">
        <f t="shared" si="6"/>
        <v>0.36170212765957449</v>
      </c>
      <c r="BC116" s="5">
        <f t="shared" si="7"/>
        <v>6</v>
      </c>
      <c r="BD116" s="172">
        <f t="shared" si="8"/>
        <v>1.2787216341546144</v>
      </c>
      <c r="BE116" s="175">
        <f t="shared" si="9"/>
        <v>0</v>
      </c>
    </row>
    <row r="117" spans="1:57" x14ac:dyDescent="0.25">
      <c r="A117" t="s">
        <v>214</v>
      </c>
      <c r="B117" s="171">
        <f>IF('Indicator Date hidden'!C118="x","x",$B$2-'Indicator Date hidden'!C118)</f>
        <v>0</v>
      </c>
      <c r="C117" s="171">
        <f>IF('Indicator Date hidden'!D118="x","x",$C$2-'Indicator Date hidden'!D118)</f>
        <v>0</v>
      </c>
      <c r="D117" s="171">
        <f>IF('Indicator Date hidden'!E118="x","x",$D$2-'Indicator Date hidden'!E118)</f>
        <v>0</v>
      </c>
      <c r="E117" s="171">
        <f>IF('Indicator Date hidden'!F118="x","x",$E$2-'Indicator Date hidden'!F118)</f>
        <v>0</v>
      </c>
      <c r="F117" s="171">
        <f>IF('Indicator Date hidden'!G118="x","x",$F$2-'Indicator Date hidden'!G118)</f>
        <v>0</v>
      </c>
      <c r="G117" s="171">
        <f>IF('Indicator Date hidden'!H118="x","x",$G$2-'Indicator Date hidden'!H118)</f>
        <v>0</v>
      </c>
      <c r="H117" s="171">
        <f>IF('Indicator Date hidden'!I118="x","x",$H$2-'Indicator Date hidden'!I118)</f>
        <v>0</v>
      </c>
      <c r="I117" s="171">
        <f>IF('Indicator Date hidden'!J118="x","x",$I$2-'Indicator Date hidden'!J118)</f>
        <v>0</v>
      </c>
      <c r="J117" s="171">
        <f>IF('Indicator Date hidden'!K118="x","x",$J$2-'Indicator Date hidden'!K118)</f>
        <v>0</v>
      </c>
      <c r="K117" s="171">
        <f>IF('Indicator Date hidden'!L118="x","x",$K$2-'Indicator Date hidden'!L118)</f>
        <v>0</v>
      </c>
      <c r="L117" s="171">
        <f>IF('Indicator Date hidden'!M118="x","x",$L$2-'Indicator Date hidden'!M118)</f>
        <v>0</v>
      </c>
      <c r="M117" s="171">
        <f>IF('Indicator Date hidden'!N118="x","x",$M$2-'Indicator Date hidden'!N118)</f>
        <v>0</v>
      </c>
      <c r="N117" s="171">
        <f>IF('Indicator Date hidden'!O118="x","x",$N$2-'Indicator Date hidden'!O118)</f>
        <v>0</v>
      </c>
      <c r="O117" s="171">
        <f>IF('Indicator Date hidden'!P118="x","x",$O$2-'Indicator Date hidden'!P118)</f>
        <v>0</v>
      </c>
      <c r="P117" s="171">
        <f>IF('Indicator Date hidden'!Q118="x","x",$P$2-'Indicator Date hidden'!Q118)</f>
        <v>0</v>
      </c>
      <c r="Q117" s="171">
        <f>IF('Indicator Date hidden'!R118="x","x",$Q$2-'Indicator Date hidden'!R118)</f>
        <v>4</v>
      </c>
      <c r="R117" s="171">
        <f>IF('Indicator Date hidden'!S118="x","x",$R$2-'Indicator Date hidden'!S118)</f>
        <v>0</v>
      </c>
      <c r="S117" s="171">
        <f>IF('Indicator Date hidden'!T118="x","x",$S$2-'Indicator Date hidden'!T118)</f>
        <v>0</v>
      </c>
      <c r="T117" s="171">
        <f>IF('Indicator Date hidden'!U118="x","x",$T$2-'Indicator Date hidden'!U118)</f>
        <v>0</v>
      </c>
      <c r="U117" s="171">
        <f>IF('Indicator Date hidden'!V118="x","x",$U$2-'Indicator Date hidden'!V118)</f>
        <v>0</v>
      </c>
      <c r="V117" s="171">
        <f>IF('Indicator Date hidden'!W118="x","x",$V$2-'Indicator Date hidden'!W118)</f>
        <v>0</v>
      </c>
      <c r="W117" s="171">
        <f>IF('Indicator Date hidden'!X118="x","x",$W$2-'Indicator Date hidden'!X118)</f>
        <v>4</v>
      </c>
      <c r="X117" s="171">
        <f>IF('Indicator Date hidden'!Y118="x","x",$X$2-'Indicator Date hidden'!Y118)</f>
        <v>5</v>
      </c>
      <c r="Y117" s="171">
        <f>IF('Indicator Date hidden'!Z118="x","x",$Y$2-'Indicator Date hidden'!Z118)</f>
        <v>1</v>
      </c>
      <c r="Z117" s="171">
        <f>IF('Indicator Date hidden'!AA118="x","x",$Z$2-'Indicator Date hidden'!AA118)</f>
        <v>0</v>
      </c>
      <c r="AA117" s="171">
        <f>IF('Indicator Date hidden'!AB118="x","x",$AA$2-'Indicator Date hidden'!AB118)</f>
        <v>0</v>
      </c>
      <c r="AB117" s="171">
        <f>IF('Indicator Date hidden'!AC118="x","x",$AB$2-'Indicator Date hidden'!AC118)</f>
        <v>0</v>
      </c>
      <c r="AC117" s="171">
        <f>IF('Indicator Date hidden'!AD118="x","x",$AC$2-'Indicator Date hidden'!AD118)</f>
        <v>0</v>
      </c>
      <c r="AD117" s="171" t="str">
        <f>IF('Indicator Date hidden'!AE118="x","x",$AD$2-'Indicator Date hidden'!AE118)</f>
        <v>x</v>
      </c>
      <c r="AE117" s="171">
        <f>IF('Indicator Date hidden'!AF118="x","x",$AE$2-'Indicator Date hidden'!AF118)</f>
        <v>0</v>
      </c>
      <c r="AF117" s="171">
        <f>IF('Indicator Date hidden'!AG118="x","x",$AF$2-'Indicator Date hidden'!AG118)</f>
        <v>7</v>
      </c>
      <c r="AG117" s="171">
        <f>IF('Indicator Date hidden'!AH118="x","x",$AG$2-'Indicator Date hidden'!AH118)</f>
        <v>0</v>
      </c>
      <c r="AH117" s="171">
        <f>IF('Indicator Date hidden'!AI118="x","x",$AH$2-'Indicator Date hidden'!AI118)</f>
        <v>0</v>
      </c>
      <c r="AI117" s="171">
        <f>IF('Indicator Date hidden'!AJ118="x","x",$AI$2-'Indicator Date hidden'!AJ118)</f>
        <v>0</v>
      </c>
      <c r="AJ117" s="171" t="str">
        <f>IF('Indicator Date hidden'!AK118="x","x",$AJ$2-'Indicator Date hidden'!AK118)</f>
        <v>x</v>
      </c>
      <c r="AK117" s="171">
        <f>IF('Indicator Date hidden'!AL118="x","x",$AK$2-'Indicator Date hidden'!AL118)</f>
        <v>1</v>
      </c>
      <c r="AL117" s="171">
        <f>IF('Indicator Date hidden'!AM118="x","x",$AL$2-'Indicator Date hidden'!AM118)</f>
        <v>0</v>
      </c>
      <c r="AM117" s="171">
        <f>IF('Indicator Date hidden'!AN118="x","x",$AM$2-'Indicator Date hidden'!AN118)</f>
        <v>0</v>
      </c>
      <c r="AN117" s="171">
        <f>IF('Indicator Date hidden'!AO118="x","x",$AN$2-'Indicator Date hidden'!AO118)</f>
        <v>0</v>
      </c>
      <c r="AO117" s="171">
        <f>IF('Indicator Date hidden'!AP118="x","x",$AO$2-'Indicator Date hidden'!AP118)</f>
        <v>0</v>
      </c>
      <c r="AP117" s="171">
        <f>IF('Indicator Date hidden'!AQ118="x","x",$AP$2-'Indicator Date hidden'!AQ118)</f>
        <v>0</v>
      </c>
      <c r="AQ117" s="171">
        <f>IF('Indicator Date hidden'!AR118="x","x",$AQ$2-'Indicator Date hidden'!AR118)</f>
        <v>4</v>
      </c>
      <c r="AR117" s="171">
        <f>IF('Indicator Date hidden'!AS118="x","x",$AR$2-'Indicator Date hidden'!AS118)</f>
        <v>0</v>
      </c>
      <c r="AS117" s="171">
        <f>IF('Indicator Date hidden'!AT118="x","x",$AS$2-'Indicator Date hidden'!AT118)</f>
        <v>0</v>
      </c>
      <c r="AT117" s="171">
        <f>IF('Indicator Date hidden'!AU118="x","x",$AT$2-'Indicator Date hidden'!AU118)</f>
        <v>0</v>
      </c>
      <c r="AU117" s="171">
        <f>IF('Indicator Date hidden'!AV118="x","x",$AU$2-'Indicator Date hidden'!AV118)</f>
        <v>0</v>
      </c>
      <c r="AV117" s="171">
        <f>IF('Indicator Date hidden'!AW118="x","x",$AV$2-'Indicator Date hidden'!AW118)</f>
        <v>0</v>
      </c>
      <c r="AW117" s="171">
        <f>IF('Indicator Date hidden'!AX118="x","x",$AW$2-'Indicator Date hidden'!AX118)</f>
        <v>0</v>
      </c>
      <c r="AX117" s="171">
        <f>IF('Indicator Date hidden'!AY118="x","x",$AX$2-'Indicator Date hidden'!AY118)</f>
        <v>0</v>
      </c>
      <c r="AY117" s="171">
        <f>IF('Indicator Date hidden'!AZ118="x","x",$AY$2-'Indicator Date hidden'!AZ118)</f>
        <v>0</v>
      </c>
      <c r="AZ117" s="171">
        <f>IF('Indicator Date hidden'!BA118="x","x",$AZ$2-'Indicator Date hidden'!BA118)</f>
        <v>0</v>
      </c>
      <c r="BA117" s="5">
        <f t="shared" si="5"/>
        <v>26</v>
      </c>
      <c r="BB117" s="172">
        <f t="shared" si="6"/>
        <v>0.53061224489795922</v>
      </c>
      <c r="BC117" s="5">
        <f t="shared" si="7"/>
        <v>7</v>
      </c>
      <c r="BD117" s="172">
        <f t="shared" si="8"/>
        <v>1.4996875976223538</v>
      </c>
      <c r="BE117" s="175">
        <f t="shared" si="9"/>
        <v>0</v>
      </c>
    </row>
    <row r="118" spans="1:57" x14ac:dyDescent="0.25">
      <c r="A118" t="s">
        <v>216</v>
      </c>
      <c r="B118" s="171">
        <f>IF('Indicator Date hidden'!C119="x","x",$B$2-'Indicator Date hidden'!C119)</f>
        <v>0</v>
      </c>
      <c r="C118" s="171">
        <f>IF('Indicator Date hidden'!D119="x","x",$C$2-'Indicator Date hidden'!D119)</f>
        <v>0</v>
      </c>
      <c r="D118" s="171">
        <f>IF('Indicator Date hidden'!E119="x","x",$D$2-'Indicator Date hidden'!E119)</f>
        <v>0</v>
      </c>
      <c r="E118" s="171">
        <f>IF('Indicator Date hidden'!F119="x","x",$E$2-'Indicator Date hidden'!F119)</f>
        <v>0</v>
      </c>
      <c r="F118" s="171">
        <f>IF('Indicator Date hidden'!G119="x","x",$F$2-'Indicator Date hidden'!G119)</f>
        <v>0</v>
      </c>
      <c r="G118" s="171">
        <f>IF('Indicator Date hidden'!H119="x","x",$G$2-'Indicator Date hidden'!H119)</f>
        <v>0</v>
      </c>
      <c r="H118" s="171">
        <f>IF('Indicator Date hidden'!I119="x","x",$H$2-'Indicator Date hidden'!I119)</f>
        <v>0</v>
      </c>
      <c r="I118" s="171">
        <f>IF('Indicator Date hidden'!J119="x","x",$I$2-'Indicator Date hidden'!J119)</f>
        <v>0</v>
      </c>
      <c r="J118" s="171">
        <f>IF('Indicator Date hidden'!K119="x","x",$J$2-'Indicator Date hidden'!K119)</f>
        <v>0</v>
      </c>
      <c r="K118" s="171">
        <f>IF('Indicator Date hidden'!L119="x","x",$K$2-'Indicator Date hidden'!L119)</f>
        <v>0</v>
      </c>
      <c r="L118" s="171">
        <f>IF('Indicator Date hidden'!M119="x","x",$L$2-'Indicator Date hidden'!M119)</f>
        <v>0</v>
      </c>
      <c r="M118" s="171">
        <f>IF('Indicator Date hidden'!N119="x","x",$M$2-'Indicator Date hidden'!N119)</f>
        <v>0</v>
      </c>
      <c r="N118" s="171">
        <f>IF('Indicator Date hidden'!O119="x","x",$N$2-'Indicator Date hidden'!O119)</f>
        <v>0</v>
      </c>
      <c r="O118" s="171">
        <f>IF('Indicator Date hidden'!P119="x","x",$O$2-'Indicator Date hidden'!P119)</f>
        <v>0</v>
      </c>
      <c r="P118" s="171">
        <f>IF('Indicator Date hidden'!Q119="x","x",$P$2-'Indicator Date hidden'!Q119)</f>
        <v>0</v>
      </c>
      <c r="Q118" s="171">
        <f>IF('Indicator Date hidden'!R119="x","x",$Q$2-'Indicator Date hidden'!R119)</f>
        <v>4</v>
      </c>
      <c r="R118" s="171">
        <f>IF('Indicator Date hidden'!S119="x","x",$R$2-'Indicator Date hidden'!S119)</f>
        <v>0</v>
      </c>
      <c r="S118" s="171">
        <f>IF('Indicator Date hidden'!T119="x","x",$S$2-'Indicator Date hidden'!T119)</f>
        <v>0</v>
      </c>
      <c r="T118" s="171">
        <f>IF('Indicator Date hidden'!U119="x","x",$T$2-'Indicator Date hidden'!U119)</f>
        <v>0</v>
      </c>
      <c r="U118" s="171">
        <f>IF('Indicator Date hidden'!V119="x","x",$U$2-'Indicator Date hidden'!V119)</f>
        <v>0</v>
      </c>
      <c r="V118" s="171">
        <f>IF('Indicator Date hidden'!W119="x","x",$V$2-'Indicator Date hidden'!W119)</f>
        <v>0</v>
      </c>
      <c r="W118" s="171">
        <f>IF('Indicator Date hidden'!X119="x","x",$W$2-'Indicator Date hidden'!X119)</f>
        <v>4</v>
      </c>
      <c r="X118" s="171">
        <f>IF('Indicator Date hidden'!Y119="x","x",$X$2-'Indicator Date hidden'!Y119)</f>
        <v>3</v>
      </c>
      <c r="Y118" s="171">
        <f>IF('Indicator Date hidden'!Z119="x","x",$Y$2-'Indicator Date hidden'!Z119)</f>
        <v>1</v>
      </c>
      <c r="Z118" s="171">
        <f>IF('Indicator Date hidden'!AA119="x","x",$Z$2-'Indicator Date hidden'!AA119)</f>
        <v>0</v>
      </c>
      <c r="AA118" s="171">
        <f>IF('Indicator Date hidden'!AB119="x","x",$AA$2-'Indicator Date hidden'!AB119)</f>
        <v>0</v>
      </c>
      <c r="AB118" s="171">
        <f>IF('Indicator Date hidden'!AC119="x","x",$AB$2-'Indicator Date hidden'!AC119)</f>
        <v>0</v>
      </c>
      <c r="AC118" s="171">
        <f>IF('Indicator Date hidden'!AD119="x","x",$AC$2-'Indicator Date hidden'!AD119)</f>
        <v>0</v>
      </c>
      <c r="AD118" s="171">
        <f>IF('Indicator Date hidden'!AE119="x","x",$AD$2-'Indicator Date hidden'!AE119)</f>
        <v>0</v>
      </c>
      <c r="AE118" s="171">
        <f>IF('Indicator Date hidden'!AF119="x","x",$AE$2-'Indicator Date hidden'!AF119)</f>
        <v>0</v>
      </c>
      <c r="AF118" s="171">
        <f>IF('Indicator Date hidden'!AG119="x","x",$AF$2-'Indicator Date hidden'!AG119)</f>
        <v>6</v>
      </c>
      <c r="AG118" s="171">
        <f>IF('Indicator Date hidden'!AH119="x","x",$AG$2-'Indicator Date hidden'!AH119)</f>
        <v>0</v>
      </c>
      <c r="AH118" s="171">
        <f>IF('Indicator Date hidden'!AI119="x","x",$AH$2-'Indicator Date hidden'!AI119)</f>
        <v>0</v>
      </c>
      <c r="AI118" s="171">
        <f>IF('Indicator Date hidden'!AJ119="x","x",$AI$2-'Indicator Date hidden'!AJ119)</f>
        <v>0</v>
      </c>
      <c r="AJ118" s="171">
        <f>IF('Indicator Date hidden'!AK119="x","x",$AJ$2-'Indicator Date hidden'!AK119)</f>
        <v>1</v>
      </c>
      <c r="AK118" s="171">
        <f>IF('Indicator Date hidden'!AL119="x","x",$AK$2-'Indicator Date hidden'!AL119)</f>
        <v>1</v>
      </c>
      <c r="AL118" s="171">
        <f>IF('Indicator Date hidden'!AM119="x","x",$AL$2-'Indicator Date hidden'!AM119)</f>
        <v>0</v>
      </c>
      <c r="AM118" s="171">
        <f>IF('Indicator Date hidden'!AN119="x","x",$AM$2-'Indicator Date hidden'!AN119)</f>
        <v>0</v>
      </c>
      <c r="AN118" s="171">
        <f>IF('Indicator Date hidden'!AO119="x","x",$AN$2-'Indicator Date hidden'!AO119)</f>
        <v>0</v>
      </c>
      <c r="AO118" s="171">
        <f>IF('Indicator Date hidden'!AP119="x","x",$AO$2-'Indicator Date hidden'!AP119)</f>
        <v>2</v>
      </c>
      <c r="AP118" s="171">
        <f>IF('Indicator Date hidden'!AQ119="x","x",$AP$2-'Indicator Date hidden'!AQ119)</f>
        <v>2</v>
      </c>
      <c r="AQ118" s="171">
        <f>IF('Indicator Date hidden'!AR119="x","x",$AQ$2-'Indicator Date hidden'!AR119)</f>
        <v>0</v>
      </c>
      <c r="AR118" s="171">
        <f>IF('Indicator Date hidden'!AS119="x","x",$AR$2-'Indicator Date hidden'!AS119)</f>
        <v>0</v>
      </c>
      <c r="AS118" s="171">
        <f>IF('Indicator Date hidden'!AT119="x","x",$AS$2-'Indicator Date hidden'!AT119)</f>
        <v>0</v>
      </c>
      <c r="AT118" s="171">
        <f>IF('Indicator Date hidden'!AU119="x","x",$AT$2-'Indicator Date hidden'!AU119)</f>
        <v>0</v>
      </c>
      <c r="AU118" s="171">
        <f>IF('Indicator Date hidden'!AV119="x","x",$AU$2-'Indicator Date hidden'!AV119)</f>
        <v>0</v>
      </c>
      <c r="AV118" s="171">
        <f>IF('Indicator Date hidden'!AW119="x","x",$AV$2-'Indicator Date hidden'!AW119)</f>
        <v>0</v>
      </c>
      <c r="AW118" s="171">
        <f>IF('Indicator Date hidden'!AX119="x","x",$AW$2-'Indicator Date hidden'!AX119)</f>
        <v>0</v>
      </c>
      <c r="AX118" s="171">
        <f>IF('Indicator Date hidden'!AY119="x","x",$AX$2-'Indicator Date hidden'!AY119)</f>
        <v>0</v>
      </c>
      <c r="AY118" s="171">
        <f>IF('Indicator Date hidden'!AZ119="x","x",$AY$2-'Indicator Date hidden'!AZ119)</f>
        <v>0</v>
      </c>
      <c r="AZ118" s="171">
        <f>IF('Indicator Date hidden'!BA119="x","x",$AZ$2-'Indicator Date hidden'!BA119)</f>
        <v>0</v>
      </c>
      <c r="BA118" s="5">
        <f t="shared" si="5"/>
        <v>24</v>
      </c>
      <c r="BB118" s="172">
        <f t="shared" si="6"/>
        <v>0.47058823529411764</v>
      </c>
      <c r="BC118" s="5">
        <f t="shared" si="7"/>
        <v>9</v>
      </c>
      <c r="BD118" s="172">
        <f t="shared" si="8"/>
        <v>1.2263918251852461</v>
      </c>
      <c r="BE118" s="175">
        <f t="shared" si="9"/>
        <v>0</v>
      </c>
    </row>
    <row r="119" spans="1:57" x14ac:dyDescent="0.25">
      <c r="A119" t="s">
        <v>218</v>
      </c>
      <c r="B119" s="171">
        <f>IF('Indicator Date hidden'!C120="x","x",$B$2-'Indicator Date hidden'!C120)</f>
        <v>0</v>
      </c>
      <c r="C119" s="171">
        <f>IF('Indicator Date hidden'!D120="x","x",$C$2-'Indicator Date hidden'!D120)</f>
        <v>0</v>
      </c>
      <c r="D119" s="171">
        <f>IF('Indicator Date hidden'!E120="x","x",$D$2-'Indicator Date hidden'!E120)</f>
        <v>0</v>
      </c>
      <c r="E119" s="171">
        <f>IF('Indicator Date hidden'!F120="x","x",$E$2-'Indicator Date hidden'!F120)</f>
        <v>0</v>
      </c>
      <c r="F119" s="171">
        <f>IF('Indicator Date hidden'!G120="x","x",$F$2-'Indicator Date hidden'!G120)</f>
        <v>0</v>
      </c>
      <c r="G119" s="171">
        <f>IF('Indicator Date hidden'!H120="x","x",$G$2-'Indicator Date hidden'!H120)</f>
        <v>0</v>
      </c>
      <c r="H119" s="171">
        <f>IF('Indicator Date hidden'!I120="x","x",$H$2-'Indicator Date hidden'!I120)</f>
        <v>0</v>
      </c>
      <c r="I119" s="171">
        <f>IF('Indicator Date hidden'!J120="x","x",$I$2-'Indicator Date hidden'!J120)</f>
        <v>0</v>
      </c>
      <c r="J119" s="171">
        <f>IF('Indicator Date hidden'!K120="x","x",$J$2-'Indicator Date hidden'!K120)</f>
        <v>0</v>
      </c>
      <c r="K119" s="171">
        <f>IF('Indicator Date hidden'!L120="x","x",$K$2-'Indicator Date hidden'!L120)</f>
        <v>0</v>
      </c>
      <c r="L119" s="171">
        <f>IF('Indicator Date hidden'!M120="x","x",$L$2-'Indicator Date hidden'!M120)</f>
        <v>0</v>
      </c>
      <c r="M119" s="171">
        <f>IF('Indicator Date hidden'!N120="x","x",$M$2-'Indicator Date hidden'!N120)</f>
        <v>0</v>
      </c>
      <c r="N119" s="171">
        <f>IF('Indicator Date hidden'!O120="x","x",$N$2-'Indicator Date hidden'!O120)</f>
        <v>0</v>
      </c>
      <c r="O119" s="171">
        <f>IF('Indicator Date hidden'!P120="x","x",$O$2-'Indicator Date hidden'!P120)</f>
        <v>0</v>
      </c>
      <c r="P119" s="171">
        <f>IF('Indicator Date hidden'!Q120="x","x",$P$2-'Indicator Date hidden'!Q120)</f>
        <v>0</v>
      </c>
      <c r="Q119" s="171" t="str">
        <f>IF('Indicator Date hidden'!R120="x","x",$Q$2-'Indicator Date hidden'!R120)</f>
        <v>x</v>
      </c>
      <c r="R119" s="171">
        <f>IF('Indicator Date hidden'!S120="x","x",$R$2-'Indicator Date hidden'!S120)</f>
        <v>0</v>
      </c>
      <c r="S119" s="171">
        <f>IF('Indicator Date hidden'!T120="x","x",$S$2-'Indicator Date hidden'!T120)</f>
        <v>0</v>
      </c>
      <c r="T119" s="171">
        <f>IF('Indicator Date hidden'!U120="x","x",$T$2-'Indicator Date hidden'!U120)</f>
        <v>0</v>
      </c>
      <c r="U119" s="171">
        <f>IF('Indicator Date hidden'!V120="x","x",$U$2-'Indicator Date hidden'!V120)</f>
        <v>0</v>
      </c>
      <c r="V119" s="171">
        <f>IF('Indicator Date hidden'!W120="x","x",$V$2-'Indicator Date hidden'!W120)</f>
        <v>0</v>
      </c>
      <c r="W119" s="171">
        <f>IF('Indicator Date hidden'!X120="x","x",$W$2-'Indicator Date hidden'!X120)</f>
        <v>6</v>
      </c>
      <c r="X119" s="171">
        <f>IF('Indicator Date hidden'!Y120="x","x",$X$2-'Indicator Date hidden'!Y120)</f>
        <v>3</v>
      </c>
      <c r="Y119" s="171">
        <f>IF('Indicator Date hidden'!Z120="x","x",$Y$2-'Indicator Date hidden'!Z120)</f>
        <v>1</v>
      </c>
      <c r="Z119" s="171">
        <f>IF('Indicator Date hidden'!AA120="x","x",$Z$2-'Indicator Date hidden'!AA120)</f>
        <v>0</v>
      </c>
      <c r="AA119" s="171">
        <f>IF('Indicator Date hidden'!AB120="x","x",$AA$2-'Indicator Date hidden'!AB120)</f>
        <v>0</v>
      </c>
      <c r="AB119" s="171">
        <f>IF('Indicator Date hidden'!AC120="x","x",$AB$2-'Indicator Date hidden'!AC120)</f>
        <v>0</v>
      </c>
      <c r="AC119" s="171">
        <f>IF('Indicator Date hidden'!AD120="x","x",$AC$2-'Indicator Date hidden'!AD120)</f>
        <v>0</v>
      </c>
      <c r="AD119" s="171">
        <f>IF('Indicator Date hidden'!AE120="x","x",$AD$2-'Indicator Date hidden'!AE120)</f>
        <v>0</v>
      </c>
      <c r="AE119" s="171">
        <f>IF('Indicator Date hidden'!AF120="x","x",$AE$2-'Indicator Date hidden'!AF120)</f>
        <v>0</v>
      </c>
      <c r="AF119" s="171" t="str">
        <f>IF('Indicator Date hidden'!AG120="x","x",$AF$2-'Indicator Date hidden'!AG120)</f>
        <v>x</v>
      </c>
      <c r="AG119" s="171">
        <f>IF('Indicator Date hidden'!AH120="x","x",$AG$2-'Indicator Date hidden'!AH120)</f>
        <v>0</v>
      </c>
      <c r="AH119" s="171">
        <f>IF('Indicator Date hidden'!AI120="x","x",$AH$2-'Indicator Date hidden'!AI120)</f>
        <v>0</v>
      </c>
      <c r="AI119" s="171">
        <f>IF('Indicator Date hidden'!AJ120="x","x",$AI$2-'Indicator Date hidden'!AJ120)</f>
        <v>0</v>
      </c>
      <c r="AJ119" s="171">
        <f>IF('Indicator Date hidden'!AK120="x","x",$AJ$2-'Indicator Date hidden'!AK120)</f>
        <v>0</v>
      </c>
      <c r="AK119" s="171">
        <f>IF('Indicator Date hidden'!AL120="x","x",$AK$2-'Indicator Date hidden'!AL120)</f>
        <v>1</v>
      </c>
      <c r="AL119" s="171">
        <f>IF('Indicator Date hidden'!AM120="x","x",$AL$2-'Indicator Date hidden'!AM120)</f>
        <v>0</v>
      </c>
      <c r="AM119" s="171">
        <f>IF('Indicator Date hidden'!AN120="x","x",$AM$2-'Indicator Date hidden'!AN120)</f>
        <v>0</v>
      </c>
      <c r="AN119" s="171">
        <f>IF('Indicator Date hidden'!AO120="x","x",$AN$2-'Indicator Date hidden'!AO120)</f>
        <v>0</v>
      </c>
      <c r="AO119" s="171">
        <f>IF('Indicator Date hidden'!AP120="x","x",$AO$2-'Indicator Date hidden'!AP120)</f>
        <v>1</v>
      </c>
      <c r="AP119" s="171">
        <f>IF('Indicator Date hidden'!AQ120="x","x",$AP$2-'Indicator Date hidden'!AQ120)</f>
        <v>1</v>
      </c>
      <c r="AQ119" s="171">
        <f>IF('Indicator Date hidden'!AR120="x","x",$AQ$2-'Indicator Date hidden'!AR120)</f>
        <v>6</v>
      </c>
      <c r="AR119" s="171">
        <f>IF('Indicator Date hidden'!AS120="x","x",$AR$2-'Indicator Date hidden'!AS120)</f>
        <v>0</v>
      </c>
      <c r="AS119" s="171">
        <f>IF('Indicator Date hidden'!AT120="x","x",$AS$2-'Indicator Date hidden'!AT120)</f>
        <v>0</v>
      </c>
      <c r="AT119" s="171">
        <f>IF('Indicator Date hidden'!AU120="x","x",$AT$2-'Indicator Date hidden'!AU120)</f>
        <v>0</v>
      </c>
      <c r="AU119" s="171">
        <f>IF('Indicator Date hidden'!AV120="x","x",$AU$2-'Indicator Date hidden'!AV120)</f>
        <v>0</v>
      </c>
      <c r="AV119" s="171">
        <f>IF('Indicator Date hidden'!AW120="x","x",$AV$2-'Indicator Date hidden'!AW120)</f>
        <v>0</v>
      </c>
      <c r="AW119" s="171">
        <f>IF('Indicator Date hidden'!AX120="x","x",$AW$2-'Indicator Date hidden'!AX120)</f>
        <v>0</v>
      </c>
      <c r="AX119" s="171">
        <f>IF('Indicator Date hidden'!AY120="x","x",$AX$2-'Indicator Date hidden'!AY120)</f>
        <v>0</v>
      </c>
      <c r="AY119" s="171">
        <f>IF('Indicator Date hidden'!AZ120="x","x",$AY$2-'Indicator Date hidden'!AZ120)</f>
        <v>0</v>
      </c>
      <c r="AZ119" s="171">
        <f>IF('Indicator Date hidden'!BA120="x","x",$AZ$2-'Indicator Date hidden'!BA120)</f>
        <v>0</v>
      </c>
      <c r="BA119" s="5">
        <f t="shared" si="5"/>
        <v>19</v>
      </c>
      <c r="BB119" s="172">
        <f t="shared" si="6"/>
        <v>0.38775510204081631</v>
      </c>
      <c r="BC119" s="5">
        <f t="shared" si="7"/>
        <v>7</v>
      </c>
      <c r="BD119" s="172">
        <f t="shared" si="8"/>
        <v>1.2587056281721856</v>
      </c>
      <c r="BE119" s="175">
        <f t="shared" si="9"/>
        <v>0</v>
      </c>
    </row>
    <row r="120" spans="1:57" x14ac:dyDescent="0.25">
      <c r="A120" t="s">
        <v>219</v>
      </c>
      <c r="B120" s="171">
        <f>IF('Indicator Date hidden'!C121="x","x",$B$2-'Indicator Date hidden'!C121)</f>
        <v>0</v>
      </c>
      <c r="C120" s="171">
        <f>IF('Indicator Date hidden'!D121="x","x",$C$2-'Indicator Date hidden'!D121)</f>
        <v>0</v>
      </c>
      <c r="D120" s="171">
        <f>IF('Indicator Date hidden'!E121="x","x",$D$2-'Indicator Date hidden'!E121)</f>
        <v>0</v>
      </c>
      <c r="E120" s="171">
        <f>IF('Indicator Date hidden'!F121="x","x",$E$2-'Indicator Date hidden'!F121)</f>
        <v>0</v>
      </c>
      <c r="F120" s="171">
        <f>IF('Indicator Date hidden'!G121="x","x",$F$2-'Indicator Date hidden'!G121)</f>
        <v>0</v>
      </c>
      <c r="G120" s="171">
        <f>IF('Indicator Date hidden'!H121="x","x",$G$2-'Indicator Date hidden'!H121)</f>
        <v>0</v>
      </c>
      <c r="H120" s="171">
        <f>IF('Indicator Date hidden'!I121="x","x",$H$2-'Indicator Date hidden'!I121)</f>
        <v>0</v>
      </c>
      <c r="I120" s="171">
        <f>IF('Indicator Date hidden'!J121="x","x",$I$2-'Indicator Date hidden'!J121)</f>
        <v>0</v>
      </c>
      <c r="J120" s="171">
        <f>IF('Indicator Date hidden'!K121="x","x",$J$2-'Indicator Date hidden'!K121)</f>
        <v>0</v>
      </c>
      <c r="K120" s="171">
        <f>IF('Indicator Date hidden'!L121="x","x",$K$2-'Indicator Date hidden'!L121)</f>
        <v>0</v>
      </c>
      <c r="L120" s="171">
        <f>IF('Indicator Date hidden'!M121="x","x",$L$2-'Indicator Date hidden'!M121)</f>
        <v>0</v>
      </c>
      <c r="M120" s="171">
        <f>IF('Indicator Date hidden'!N121="x","x",$M$2-'Indicator Date hidden'!N121)</f>
        <v>0</v>
      </c>
      <c r="N120" s="171">
        <f>IF('Indicator Date hidden'!O121="x","x",$N$2-'Indicator Date hidden'!O121)</f>
        <v>0</v>
      </c>
      <c r="O120" s="171">
        <f>IF('Indicator Date hidden'!P121="x","x",$O$2-'Indicator Date hidden'!P121)</f>
        <v>0</v>
      </c>
      <c r="P120" s="171">
        <f>IF('Indicator Date hidden'!Q121="x","x",$P$2-'Indicator Date hidden'!Q121)</f>
        <v>0</v>
      </c>
      <c r="Q120" s="171">
        <f>IF('Indicator Date hidden'!R121="x","x",$Q$2-'Indicator Date hidden'!R121)</f>
        <v>2</v>
      </c>
      <c r="R120" s="171">
        <f>IF('Indicator Date hidden'!S121="x","x",$R$2-'Indicator Date hidden'!S121)</f>
        <v>0</v>
      </c>
      <c r="S120" s="171">
        <f>IF('Indicator Date hidden'!T121="x","x",$S$2-'Indicator Date hidden'!T121)</f>
        <v>0</v>
      </c>
      <c r="T120" s="171">
        <f>IF('Indicator Date hidden'!U121="x","x",$T$2-'Indicator Date hidden'!U121)</f>
        <v>0</v>
      </c>
      <c r="U120" s="171">
        <f>IF('Indicator Date hidden'!V121="x","x",$U$2-'Indicator Date hidden'!V121)</f>
        <v>0</v>
      </c>
      <c r="V120" s="171">
        <f>IF('Indicator Date hidden'!W121="x","x",$V$2-'Indicator Date hidden'!W121)</f>
        <v>0</v>
      </c>
      <c r="W120" s="171">
        <f>IF('Indicator Date hidden'!X121="x","x",$W$2-'Indicator Date hidden'!X121)</f>
        <v>2</v>
      </c>
      <c r="X120" s="171">
        <f>IF('Indicator Date hidden'!Y121="x","x",$X$2-'Indicator Date hidden'!Y121)</f>
        <v>5</v>
      </c>
      <c r="Y120" s="171">
        <f>IF('Indicator Date hidden'!Z121="x","x",$Y$2-'Indicator Date hidden'!Z121)</f>
        <v>1</v>
      </c>
      <c r="Z120" s="171">
        <f>IF('Indicator Date hidden'!AA121="x","x",$Z$2-'Indicator Date hidden'!AA121)</f>
        <v>0</v>
      </c>
      <c r="AA120" s="171">
        <f>IF('Indicator Date hidden'!AB121="x","x",$AA$2-'Indicator Date hidden'!AB121)</f>
        <v>0</v>
      </c>
      <c r="AB120" s="171">
        <f>IF('Indicator Date hidden'!AC121="x","x",$AB$2-'Indicator Date hidden'!AC121)</f>
        <v>0</v>
      </c>
      <c r="AC120" s="171">
        <f>IF('Indicator Date hidden'!AD121="x","x",$AC$2-'Indicator Date hidden'!AD121)</f>
        <v>0</v>
      </c>
      <c r="AD120" s="171">
        <f>IF('Indicator Date hidden'!AE121="x","x",$AD$2-'Indicator Date hidden'!AE121)</f>
        <v>0</v>
      </c>
      <c r="AE120" s="171">
        <f>IF('Indicator Date hidden'!AF121="x","x",$AE$2-'Indicator Date hidden'!AF121)</f>
        <v>0</v>
      </c>
      <c r="AF120" s="171">
        <f>IF('Indicator Date hidden'!AG121="x","x",$AF$2-'Indicator Date hidden'!AG121)</f>
        <v>5</v>
      </c>
      <c r="AG120" s="171">
        <f>IF('Indicator Date hidden'!AH121="x","x",$AG$2-'Indicator Date hidden'!AH121)</f>
        <v>0</v>
      </c>
      <c r="AH120" s="171">
        <f>IF('Indicator Date hidden'!AI121="x","x",$AH$2-'Indicator Date hidden'!AI121)</f>
        <v>0</v>
      </c>
      <c r="AI120" s="171">
        <f>IF('Indicator Date hidden'!AJ121="x","x",$AI$2-'Indicator Date hidden'!AJ121)</f>
        <v>0</v>
      </c>
      <c r="AJ120" s="171" t="str">
        <f>IF('Indicator Date hidden'!AK121="x","x",$AJ$2-'Indicator Date hidden'!AK121)</f>
        <v>x</v>
      </c>
      <c r="AK120" s="171">
        <f>IF('Indicator Date hidden'!AL121="x","x",$AK$2-'Indicator Date hidden'!AL121)</f>
        <v>1</v>
      </c>
      <c r="AL120" s="171">
        <f>IF('Indicator Date hidden'!AM121="x","x",$AL$2-'Indicator Date hidden'!AM121)</f>
        <v>0</v>
      </c>
      <c r="AM120" s="171">
        <f>IF('Indicator Date hidden'!AN121="x","x",$AM$2-'Indicator Date hidden'!AN121)</f>
        <v>0</v>
      </c>
      <c r="AN120" s="171">
        <f>IF('Indicator Date hidden'!AO121="x","x",$AN$2-'Indicator Date hidden'!AO121)</f>
        <v>0</v>
      </c>
      <c r="AO120" s="171">
        <f>IF('Indicator Date hidden'!AP121="x","x",$AO$2-'Indicator Date hidden'!AP121)</f>
        <v>1</v>
      </c>
      <c r="AP120" s="171">
        <f>IF('Indicator Date hidden'!AQ121="x","x",$AP$2-'Indicator Date hidden'!AQ121)</f>
        <v>1</v>
      </c>
      <c r="AQ120" s="171">
        <f>IF('Indicator Date hidden'!AR121="x","x",$AQ$2-'Indicator Date hidden'!AR121)</f>
        <v>6</v>
      </c>
      <c r="AR120" s="171">
        <f>IF('Indicator Date hidden'!AS121="x","x",$AR$2-'Indicator Date hidden'!AS121)</f>
        <v>0</v>
      </c>
      <c r="AS120" s="171">
        <f>IF('Indicator Date hidden'!AT121="x","x",$AS$2-'Indicator Date hidden'!AT121)</f>
        <v>0</v>
      </c>
      <c r="AT120" s="171">
        <f>IF('Indicator Date hidden'!AU121="x","x",$AT$2-'Indicator Date hidden'!AU121)</f>
        <v>0</v>
      </c>
      <c r="AU120" s="171">
        <f>IF('Indicator Date hidden'!AV121="x","x",$AU$2-'Indicator Date hidden'!AV121)</f>
        <v>0</v>
      </c>
      <c r="AV120" s="171">
        <f>IF('Indicator Date hidden'!AW121="x","x",$AV$2-'Indicator Date hidden'!AW121)</f>
        <v>0</v>
      </c>
      <c r="AW120" s="171">
        <f>IF('Indicator Date hidden'!AX121="x","x",$AW$2-'Indicator Date hidden'!AX121)</f>
        <v>0</v>
      </c>
      <c r="AX120" s="171">
        <f>IF('Indicator Date hidden'!AY121="x","x",$AX$2-'Indicator Date hidden'!AY121)</f>
        <v>0</v>
      </c>
      <c r="AY120" s="171">
        <f>IF('Indicator Date hidden'!AZ121="x","x",$AY$2-'Indicator Date hidden'!AZ121)</f>
        <v>0</v>
      </c>
      <c r="AZ120" s="171">
        <f>IF('Indicator Date hidden'!BA121="x","x",$AZ$2-'Indicator Date hidden'!BA121)</f>
        <v>0</v>
      </c>
      <c r="BA120" s="5">
        <f t="shared" si="5"/>
        <v>24</v>
      </c>
      <c r="BB120" s="172">
        <f t="shared" si="6"/>
        <v>0.48</v>
      </c>
      <c r="BC120" s="5">
        <f t="shared" si="7"/>
        <v>9</v>
      </c>
      <c r="BD120" s="172">
        <f t="shared" si="8"/>
        <v>1.3151425778218877</v>
      </c>
      <c r="BE120" s="175">
        <f t="shared" si="9"/>
        <v>0</v>
      </c>
    </row>
    <row r="121" spans="1:57" x14ac:dyDescent="0.25">
      <c r="A121" t="s">
        <v>221</v>
      </c>
      <c r="B121" s="171">
        <f>IF('Indicator Date hidden'!C122="x","x",$B$2-'Indicator Date hidden'!C122)</f>
        <v>0</v>
      </c>
      <c r="C121" s="171">
        <f>IF('Indicator Date hidden'!D122="x","x",$C$2-'Indicator Date hidden'!D122)</f>
        <v>0</v>
      </c>
      <c r="D121" s="171">
        <f>IF('Indicator Date hidden'!E122="x","x",$D$2-'Indicator Date hidden'!E122)</f>
        <v>0</v>
      </c>
      <c r="E121" s="171">
        <f>IF('Indicator Date hidden'!F122="x","x",$E$2-'Indicator Date hidden'!F122)</f>
        <v>0</v>
      </c>
      <c r="F121" s="171">
        <f>IF('Indicator Date hidden'!G122="x","x",$F$2-'Indicator Date hidden'!G122)</f>
        <v>0</v>
      </c>
      <c r="G121" s="171">
        <f>IF('Indicator Date hidden'!H122="x","x",$G$2-'Indicator Date hidden'!H122)</f>
        <v>0</v>
      </c>
      <c r="H121" s="171">
        <f>IF('Indicator Date hidden'!I122="x","x",$H$2-'Indicator Date hidden'!I122)</f>
        <v>0</v>
      </c>
      <c r="I121" s="171">
        <f>IF('Indicator Date hidden'!J122="x","x",$I$2-'Indicator Date hidden'!J122)</f>
        <v>0</v>
      </c>
      <c r="J121" s="171">
        <f>IF('Indicator Date hidden'!K122="x","x",$J$2-'Indicator Date hidden'!K122)</f>
        <v>0</v>
      </c>
      <c r="K121" s="171">
        <f>IF('Indicator Date hidden'!L122="x","x",$K$2-'Indicator Date hidden'!L122)</f>
        <v>0</v>
      </c>
      <c r="L121" s="171">
        <f>IF('Indicator Date hidden'!M122="x","x",$L$2-'Indicator Date hidden'!M122)</f>
        <v>0</v>
      </c>
      <c r="M121" s="171">
        <f>IF('Indicator Date hidden'!N122="x","x",$M$2-'Indicator Date hidden'!N122)</f>
        <v>0</v>
      </c>
      <c r="N121" s="171">
        <f>IF('Indicator Date hidden'!O122="x","x",$N$2-'Indicator Date hidden'!O122)</f>
        <v>0</v>
      </c>
      <c r="O121" s="171">
        <f>IF('Indicator Date hidden'!P122="x","x",$O$2-'Indicator Date hidden'!P122)</f>
        <v>0</v>
      </c>
      <c r="P121" s="171" t="str">
        <f>IF('Indicator Date hidden'!Q122="x","x",$P$2-'Indicator Date hidden'!Q122)</f>
        <v>x</v>
      </c>
      <c r="Q121" s="171" t="str">
        <f>IF('Indicator Date hidden'!R122="x","x",$Q$2-'Indicator Date hidden'!R122)</f>
        <v>x</v>
      </c>
      <c r="R121" s="171">
        <f>IF('Indicator Date hidden'!S122="x","x",$R$2-'Indicator Date hidden'!S122)</f>
        <v>0</v>
      </c>
      <c r="S121" s="171">
        <f>IF('Indicator Date hidden'!T122="x","x",$S$2-'Indicator Date hidden'!T122)</f>
        <v>0</v>
      </c>
      <c r="T121" s="171">
        <f>IF('Indicator Date hidden'!U122="x","x",$T$2-'Indicator Date hidden'!U122)</f>
        <v>0</v>
      </c>
      <c r="U121" s="171">
        <f>IF('Indicator Date hidden'!V122="x","x",$U$2-'Indicator Date hidden'!V122)</f>
        <v>0</v>
      </c>
      <c r="V121" s="171">
        <f>IF('Indicator Date hidden'!W122="x","x",$V$2-'Indicator Date hidden'!W122)</f>
        <v>0</v>
      </c>
      <c r="W121" s="171">
        <f>IF('Indicator Date hidden'!X122="x","x",$W$2-'Indicator Date hidden'!X122)</f>
        <v>8</v>
      </c>
      <c r="X121" s="171">
        <f>IF('Indicator Date hidden'!Y122="x","x",$X$2-'Indicator Date hidden'!Y122)</f>
        <v>5</v>
      </c>
      <c r="Y121" s="171">
        <f>IF('Indicator Date hidden'!Z122="x","x",$Y$2-'Indicator Date hidden'!Z122)</f>
        <v>1</v>
      </c>
      <c r="Z121" s="171">
        <f>IF('Indicator Date hidden'!AA122="x","x",$Z$2-'Indicator Date hidden'!AA122)</f>
        <v>0</v>
      </c>
      <c r="AA121" s="171" t="str">
        <f>IF('Indicator Date hidden'!AB122="x","x",$AA$2-'Indicator Date hidden'!AB122)</f>
        <v>x</v>
      </c>
      <c r="AB121" s="171">
        <f>IF('Indicator Date hidden'!AC122="x","x",$AB$2-'Indicator Date hidden'!AC122)</f>
        <v>0</v>
      </c>
      <c r="AC121" s="171">
        <f>IF('Indicator Date hidden'!AD122="x","x",$AC$2-'Indicator Date hidden'!AD122)</f>
        <v>0</v>
      </c>
      <c r="AD121" s="171" t="str">
        <f>IF('Indicator Date hidden'!AE122="x","x",$AD$2-'Indicator Date hidden'!AE122)</f>
        <v>x</v>
      </c>
      <c r="AE121" s="171" t="str">
        <f>IF('Indicator Date hidden'!AF122="x","x",$AE$2-'Indicator Date hidden'!AF122)</f>
        <v>x</v>
      </c>
      <c r="AF121" s="171" t="str">
        <f>IF('Indicator Date hidden'!AG122="x","x",$AF$2-'Indicator Date hidden'!AG122)</f>
        <v>x</v>
      </c>
      <c r="AG121" s="171">
        <f>IF('Indicator Date hidden'!AH122="x","x",$AG$2-'Indicator Date hidden'!AH122)</f>
        <v>0</v>
      </c>
      <c r="AH121" s="171">
        <f>IF('Indicator Date hidden'!AI122="x","x",$AH$2-'Indicator Date hidden'!AI122)</f>
        <v>0</v>
      </c>
      <c r="AI121" s="171">
        <f>IF('Indicator Date hidden'!AJ122="x","x",$AI$2-'Indicator Date hidden'!AJ122)</f>
        <v>0</v>
      </c>
      <c r="AJ121" s="171" t="str">
        <f>IF('Indicator Date hidden'!AK122="x","x",$AJ$2-'Indicator Date hidden'!AK122)</f>
        <v>x</v>
      </c>
      <c r="AK121" s="171">
        <f>IF('Indicator Date hidden'!AL122="x","x",$AK$2-'Indicator Date hidden'!AL122)</f>
        <v>1</v>
      </c>
      <c r="AL121" s="171">
        <f>IF('Indicator Date hidden'!AM122="x","x",$AL$2-'Indicator Date hidden'!AM122)</f>
        <v>0</v>
      </c>
      <c r="AM121" s="171">
        <f>IF('Indicator Date hidden'!AN122="x","x",$AM$2-'Indicator Date hidden'!AN122)</f>
        <v>0</v>
      </c>
      <c r="AN121" s="171">
        <f>IF('Indicator Date hidden'!AO122="x","x",$AN$2-'Indicator Date hidden'!AO122)</f>
        <v>0</v>
      </c>
      <c r="AO121" s="171" t="str">
        <f>IF('Indicator Date hidden'!AP122="x","x",$AO$2-'Indicator Date hidden'!AP122)</f>
        <v>x</v>
      </c>
      <c r="AP121" s="171" t="str">
        <f>IF('Indicator Date hidden'!AQ122="x","x",$AP$2-'Indicator Date hidden'!AQ122)</f>
        <v>x</v>
      </c>
      <c r="AQ121" s="171">
        <f>IF('Indicator Date hidden'!AR122="x","x",$AQ$2-'Indicator Date hidden'!AR122)</f>
        <v>4</v>
      </c>
      <c r="AR121" s="171">
        <f>IF('Indicator Date hidden'!AS122="x","x",$AR$2-'Indicator Date hidden'!AS122)</f>
        <v>0</v>
      </c>
      <c r="AS121" s="171" t="str">
        <f>IF('Indicator Date hidden'!AT122="x","x",$AS$2-'Indicator Date hidden'!AT122)</f>
        <v>x</v>
      </c>
      <c r="AT121" s="171">
        <f>IF('Indicator Date hidden'!AU122="x","x",$AT$2-'Indicator Date hidden'!AU122)</f>
        <v>0</v>
      </c>
      <c r="AU121" s="171" t="str">
        <f>IF('Indicator Date hidden'!AV122="x","x",$AU$2-'Indicator Date hidden'!AV122)</f>
        <v>x</v>
      </c>
      <c r="AV121" s="171">
        <f>IF('Indicator Date hidden'!AW122="x","x",$AV$2-'Indicator Date hidden'!AW122)</f>
        <v>4</v>
      </c>
      <c r="AW121" s="171">
        <f>IF('Indicator Date hidden'!AX122="x","x",$AW$2-'Indicator Date hidden'!AX122)</f>
        <v>3</v>
      </c>
      <c r="AX121" s="171">
        <f>IF('Indicator Date hidden'!AY122="x","x",$AX$2-'Indicator Date hidden'!AY122)</f>
        <v>0</v>
      </c>
      <c r="AY121" s="171">
        <f>IF('Indicator Date hidden'!AZ122="x","x",$AY$2-'Indicator Date hidden'!AZ122)</f>
        <v>0</v>
      </c>
      <c r="AZ121" s="171">
        <f>IF('Indicator Date hidden'!BA122="x","x",$AZ$2-'Indicator Date hidden'!BA122)</f>
        <v>0</v>
      </c>
      <c r="BA121" s="5">
        <f t="shared" si="5"/>
        <v>26</v>
      </c>
      <c r="BB121" s="172">
        <f t="shared" si="6"/>
        <v>0.65</v>
      </c>
      <c r="BC121" s="5">
        <f t="shared" si="7"/>
        <v>7</v>
      </c>
      <c r="BD121" s="172">
        <f t="shared" si="8"/>
        <v>1.6963195453687374</v>
      </c>
      <c r="BE121" s="175">
        <f t="shared" si="9"/>
        <v>0</v>
      </c>
    </row>
    <row r="122" spans="1:57" x14ac:dyDescent="0.25">
      <c r="A122" t="s">
        <v>223</v>
      </c>
      <c r="B122" s="171">
        <f>IF('Indicator Date hidden'!C123="x","x",$B$2-'Indicator Date hidden'!C123)</f>
        <v>0</v>
      </c>
      <c r="C122" s="171">
        <f>IF('Indicator Date hidden'!D123="x","x",$C$2-'Indicator Date hidden'!D123)</f>
        <v>0</v>
      </c>
      <c r="D122" s="171">
        <f>IF('Indicator Date hidden'!E123="x","x",$D$2-'Indicator Date hidden'!E123)</f>
        <v>0</v>
      </c>
      <c r="E122" s="171">
        <f>IF('Indicator Date hidden'!F123="x","x",$E$2-'Indicator Date hidden'!F123)</f>
        <v>0</v>
      </c>
      <c r="F122" s="171">
        <f>IF('Indicator Date hidden'!G123="x","x",$F$2-'Indicator Date hidden'!G123)</f>
        <v>0</v>
      </c>
      <c r="G122" s="171">
        <f>IF('Indicator Date hidden'!H123="x","x",$G$2-'Indicator Date hidden'!H123)</f>
        <v>0</v>
      </c>
      <c r="H122" s="171">
        <f>IF('Indicator Date hidden'!I123="x","x",$H$2-'Indicator Date hidden'!I123)</f>
        <v>0</v>
      </c>
      <c r="I122" s="171">
        <f>IF('Indicator Date hidden'!J123="x","x",$I$2-'Indicator Date hidden'!J123)</f>
        <v>0</v>
      </c>
      <c r="J122" s="171">
        <f>IF('Indicator Date hidden'!K123="x","x",$J$2-'Indicator Date hidden'!K123)</f>
        <v>0</v>
      </c>
      <c r="K122" s="171">
        <f>IF('Indicator Date hidden'!L123="x","x",$K$2-'Indicator Date hidden'!L123)</f>
        <v>0</v>
      </c>
      <c r="L122" s="171">
        <f>IF('Indicator Date hidden'!M123="x","x",$L$2-'Indicator Date hidden'!M123)</f>
        <v>0</v>
      </c>
      <c r="M122" s="171">
        <f>IF('Indicator Date hidden'!N123="x","x",$M$2-'Indicator Date hidden'!N123)</f>
        <v>0</v>
      </c>
      <c r="N122" s="171">
        <f>IF('Indicator Date hidden'!O123="x","x",$N$2-'Indicator Date hidden'!O123)</f>
        <v>0</v>
      </c>
      <c r="O122" s="171">
        <f>IF('Indicator Date hidden'!P123="x","x",$O$2-'Indicator Date hidden'!P123)</f>
        <v>0</v>
      </c>
      <c r="P122" s="171">
        <f>IF('Indicator Date hidden'!Q123="x","x",$P$2-'Indicator Date hidden'!Q123)</f>
        <v>0</v>
      </c>
      <c r="Q122" s="171">
        <f>IF('Indicator Date hidden'!R123="x","x",$Q$2-'Indicator Date hidden'!R123)</f>
        <v>1</v>
      </c>
      <c r="R122" s="171">
        <f>IF('Indicator Date hidden'!S123="x","x",$R$2-'Indicator Date hidden'!S123)</f>
        <v>0</v>
      </c>
      <c r="S122" s="171">
        <f>IF('Indicator Date hidden'!T123="x","x",$S$2-'Indicator Date hidden'!T123)</f>
        <v>0</v>
      </c>
      <c r="T122" s="171">
        <f>IF('Indicator Date hidden'!U123="x","x",$T$2-'Indicator Date hidden'!U123)</f>
        <v>0</v>
      </c>
      <c r="U122" s="171">
        <f>IF('Indicator Date hidden'!V123="x","x",$U$2-'Indicator Date hidden'!V123)</f>
        <v>0</v>
      </c>
      <c r="V122" s="171">
        <f>IF('Indicator Date hidden'!W123="x","x",$V$2-'Indicator Date hidden'!W123)</f>
        <v>0</v>
      </c>
      <c r="W122" s="171">
        <f>IF('Indicator Date hidden'!X123="x","x",$W$2-'Indicator Date hidden'!X123)</f>
        <v>4</v>
      </c>
      <c r="X122" s="171" t="str">
        <f>IF('Indicator Date hidden'!Y123="x","x",$X$2-'Indicator Date hidden'!Y123)</f>
        <v>x</v>
      </c>
      <c r="Y122" s="171">
        <f>IF('Indicator Date hidden'!Z123="x","x",$Y$2-'Indicator Date hidden'!Z123)</f>
        <v>1</v>
      </c>
      <c r="Z122" s="171">
        <f>IF('Indicator Date hidden'!AA123="x","x",$Z$2-'Indicator Date hidden'!AA123)</f>
        <v>0</v>
      </c>
      <c r="AA122" s="171">
        <f>IF('Indicator Date hidden'!AB123="x","x",$AA$2-'Indicator Date hidden'!AB123)</f>
        <v>0</v>
      </c>
      <c r="AB122" s="171">
        <f>IF('Indicator Date hidden'!AC123="x","x",$AB$2-'Indicator Date hidden'!AC123)</f>
        <v>0</v>
      </c>
      <c r="AC122" s="171">
        <f>IF('Indicator Date hidden'!AD123="x","x",$AC$2-'Indicator Date hidden'!AD123)</f>
        <v>0</v>
      </c>
      <c r="AD122" s="171">
        <f>IF('Indicator Date hidden'!AE123="x","x",$AD$2-'Indicator Date hidden'!AE123)</f>
        <v>0</v>
      </c>
      <c r="AE122" s="171">
        <f>IF('Indicator Date hidden'!AF123="x","x",$AE$2-'Indicator Date hidden'!AF123)</f>
        <v>0</v>
      </c>
      <c r="AF122" s="171">
        <f>IF('Indicator Date hidden'!AG123="x","x",$AF$2-'Indicator Date hidden'!AG123)</f>
        <v>4</v>
      </c>
      <c r="AG122" s="171">
        <f>IF('Indicator Date hidden'!AH123="x","x",$AG$2-'Indicator Date hidden'!AH123)</f>
        <v>0</v>
      </c>
      <c r="AH122" s="171">
        <f>IF('Indicator Date hidden'!AI123="x","x",$AH$2-'Indicator Date hidden'!AI123)</f>
        <v>0</v>
      </c>
      <c r="AI122" s="171">
        <f>IF('Indicator Date hidden'!AJ123="x","x",$AI$2-'Indicator Date hidden'!AJ123)</f>
        <v>0</v>
      </c>
      <c r="AJ122" s="171">
        <f>IF('Indicator Date hidden'!AK123="x","x",$AJ$2-'Indicator Date hidden'!AK123)</f>
        <v>1</v>
      </c>
      <c r="AK122" s="171">
        <f>IF('Indicator Date hidden'!AL123="x","x",$AK$2-'Indicator Date hidden'!AL123)</f>
        <v>1</v>
      </c>
      <c r="AL122" s="171">
        <f>IF('Indicator Date hidden'!AM123="x","x",$AL$2-'Indicator Date hidden'!AM123)</f>
        <v>0</v>
      </c>
      <c r="AM122" s="171">
        <f>IF('Indicator Date hidden'!AN123="x","x",$AM$2-'Indicator Date hidden'!AN123)</f>
        <v>0</v>
      </c>
      <c r="AN122" s="171">
        <f>IF('Indicator Date hidden'!AO123="x","x",$AN$2-'Indicator Date hidden'!AO123)</f>
        <v>0</v>
      </c>
      <c r="AO122" s="171">
        <f>IF('Indicator Date hidden'!AP123="x","x",$AO$2-'Indicator Date hidden'!AP123)</f>
        <v>0</v>
      </c>
      <c r="AP122" s="171">
        <f>IF('Indicator Date hidden'!AQ123="x","x",$AP$2-'Indicator Date hidden'!AQ123)</f>
        <v>0</v>
      </c>
      <c r="AQ122" s="171">
        <f>IF('Indicator Date hidden'!AR123="x","x",$AQ$2-'Indicator Date hidden'!AR123)</f>
        <v>0</v>
      </c>
      <c r="AR122" s="171">
        <f>IF('Indicator Date hidden'!AS123="x","x",$AR$2-'Indicator Date hidden'!AS123)</f>
        <v>0</v>
      </c>
      <c r="AS122" s="171">
        <f>IF('Indicator Date hidden'!AT123="x","x",$AS$2-'Indicator Date hidden'!AT123)</f>
        <v>0</v>
      </c>
      <c r="AT122" s="171">
        <f>IF('Indicator Date hidden'!AU123="x","x",$AT$2-'Indicator Date hidden'!AU123)</f>
        <v>0</v>
      </c>
      <c r="AU122" s="171">
        <f>IF('Indicator Date hidden'!AV123="x","x",$AU$2-'Indicator Date hidden'!AV123)</f>
        <v>0</v>
      </c>
      <c r="AV122" s="171">
        <f>IF('Indicator Date hidden'!AW123="x","x",$AV$2-'Indicator Date hidden'!AW123)</f>
        <v>0</v>
      </c>
      <c r="AW122" s="171">
        <f>IF('Indicator Date hidden'!AX123="x","x",$AW$2-'Indicator Date hidden'!AX123)</f>
        <v>0</v>
      </c>
      <c r="AX122" s="171">
        <f>IF('Indicator Date hidden'!AY123="x","x",$AX$2-'Indicator Date hidden'!AY123)</f>
        <v>0</v>
      </c>
      <c r="AY122" s="171">
        <f>IF('Indicator Date hidden'!AZ123="x","x",$AY$2-'Indicator Date hidden'!AZ123)</f>
        <v>0</v>
      </c>
      <c r="AZ122" s="171">
        <f>IF('Indicator Date hidden'!BA123="x","x",$AZ$2-'Indicator Date hidden'!BA123)</f>
        <v>0</v>
      </c>
      <c r="BA122" s="5">
        <f t="shared" si="5"/>
        <v>12</v>
      </c>
      <c r="BB122" s="172">
        <f t="shared" si="6"/>
        <v>0.24</v>
      </c>
      <c r="BC122" s="5">
        <f t="shared" si="7"/>
        <v>6</v>
      </c>
      <c r="BD122" s="172">
        <f t="shared" si="8"/>
        <v>0.81387959797503218</v>
      </c>
      <c r="BE122" s="175">
        <f t="shared" si="9"/>
        <v>0</v>
      </c>
    </row>
    <row r="123" spans="1:57" x14ac:dyDescent="0.25">
      <c r="A123" t="s">
        <v>225</v>
      </c>
      <c r="B123" s="171">
        <f>IF('Indicator Date hidden'!C124="x","x",$B$2-'Indicator Date hidden'!C124)</f>
        <v>0</v>
      </c>
      <c r="C123" s="171">
        <f>IF('Indicator Date hidden'!D124="x","x",$C$2-'Indicator Date hidden'!D124)</f>
        <v>0</v>
      </c>
      <c r="D123" s="171">
        <f>IF('Indicator Date hidden'!E124="x","x",$D$2-'Indicator Date hidden'!E124)</f>
        <v>0</v>
      </c>
      <c r="E123" s="171">
        <f>IF('Indicator Date hidden'!F124="x","x",$E$2-'Indicator Date hidden'!F124)</f>
        <v>0</v>
      </c>
      <c r="F123" s="171">
        <f>IF('Indicator Date hidden'!G124="x","x",$F$2-'Indicator Date hidden'!G124)</f>
        <v>0</v>
      </c>
      <c r="G123" s="171">
        <f>IF('Indicator Date hidden'!H124="x","x",$G$2-'Indicator Date hidden'!H124)</f>
        <v>0</v>
      </c>
      <c r="H123" s="171">
        <f>IF('Indicator Date hidden'!I124="x","x",$H$2-'Indicator Date hidden'!I124)</f>
        <v>0</v>
      </c>
      <c r="I123" s="171">
        <f>IF('Indicator Date hidden'!J124="x","x",$I$2-'Indicator Date hidden'!J124)</f>
        <v>0</v>
      </c>
      <c r="J123" s="171">
        <f>IF('Indicator Date hidden'!K124="x","x",$J$2-'Indicator Date hidden'!K124)</f>
        <v>0</v>
      </c>
      <c r="K123" s="171">
        <f>IF('Indicator Date hidden'!L124="x","x",$K$2-'Indicator Date hidden'!L124)</f>
        <v>0</v>
      </c>
      <c r="L123" s="171">
        <f>IF('Indicator Date hidden'!M124="x","x",$L$2-'Indicator Date hidden'!M124)</f>
        <v>0</v>
      </c>
      <c r="M123" s="171">
        <f>IF('Indicator Date hidden'!N124="x","x",$M$2-'Indicator Date hidden'!N124)</f>
        <v>0</v>
      </c>
      <c r="N123" s="171">
        <f>IF('Indicator Date hidden'!O124="x","x",$N$2-'Indicator Date hidden'!O124)</f>
        <v>0</v>
      </c>
      <c r="O123" s="171">
        <f>IF('Indicator Date hidden'!P124="x","x",$O$2-'Indicator Date hidden'!P124)</f>
        <v>0</v>
      </c>
      <c r="P123" s="171">
        <f>IF('Indicator Date hidden'!Q124="x","x",$P$2-'Indicator Date hidden'!Q124)</f>
        <v>0</v>
      </c>
      <c r="Q123" s="171" t="str">
        <f>IF('Indicator Date hidden'!R124="x","x",$Q$2-'Indicator Date hidden'!R124)</f>
        <v>x</v>
      </c>
      <c r="R123" s="171">
        <f>IF('Indicator Date hidden'!S124="x","x",$R$2-'Indicator Date hidden'!S124)</f>
        <v>0</v>
      </c>
      <c r="S123" s="171">
        <f>IF('Indicator Date hidden'!T124="x","x",$S$2-'Indicator Date hidden'!T124)</f>
        <v>0</v>
      </c>
      <c r="T123" s="171">
        <f>IF('Indicator Date hidden'!U124="x","x",$T$2-'Indicator Date hidden'!U124)</f>
        <v>0</v>
      </c>
      <c r="U123" s="171" t="str">
        <f>IF('Indicator Date hidden'!V124="x","x",$U$2-'Indicator Date hidden'!V124)</f>
        <v>x</v>
      </c>
      <c r="V123" s="171">
        <f>IF('Indicator Date hidden'!W124="x","x",$V$2-'Indicator Date hidden'!W124)</f>
        <v>0</v>
      </c>
      <c r="W123" s="171" t="str">
        <f>IF('Indicator Date hidden'!X124="x","x",$W$2-'Indicator Date hidden'!X124)</f>
        <v>x</v>
      </c>
      <c r="X123" s="171">
        <f>IF('Indicator Date hidden'!Y124="x","x",$X$2-'Indicator Date hidden'!Y124)</f>
        <v>5</v>
      </c>
      <c r="Y123" s="171">
        <f>IF('Indicator Date hidden'!Z124="x","x",$Y$2-'Indicator Date hidden'!Z124)</f>
        <v>1</v>
      </c>
      <c r="Z123" s="171">
        <f>IF('Indicator Date hidden'!AA124="x","x",$Z$2-'Indicator Date hidden'!AA124)</f>
        <v>0</v>
      </c>
      <c r="AA123" s="171" t="str">
        <f>IF('Indicator Date hidden'!AB124="x","x",$AA$2-'Indicator Date hidden'!AB124)</f>
        <v>x</v>
      </c>
      <c r="AB123" s="171">
        <f>IF('Indicator Date hidden'!AC124="x","x",$AB$2-'Indicator Date hidden'!AC124)</f>
        <v>0</v>
      </c>
      <c r="AC123" s="171">
        <f>IF('Indicator Date hidden'!AD124="x","x",$AC$2-'Indicator Date hidden'!AD124)</f>
        <v>0</v>
      </c>
      <c r="AD123" s="171" t="str">
        <f>IF('Indicator Date hidden'!AE124="x","x",$AD$2-'Indicator Date hidden'!AE124)</f>
        <v>x</v>
      </c>
      <c r="AE123" s="171">
        <f>IF('Indicator Date hidden'!AF124="x","x",$AE$2-'Indicator Date hidden'!AF124)</f>
        <v>0</v>
      </c>
      <c r="AF123" s="171">
        <f>IF('Indicator Date hidden'!AG124="x","x",$AF$2-'Indicator Date hidden'!AG124)</f>
        <v>2</v>
      </c>
      <c r="AG123" s="171">
        <f>IF('Indicator Date hidden'!AH124="x","x",$AG$2-'Indicator Date hidden'!AH124)</f>
        <v>0</v>
      </c>
      <c r="AH123" s="171">
        <f>IF('Indicator Date hidden'!AI124="x","x",$AH$2-'Indicator Date hidden'!AI124)</f>
        <v>0</v>
      </c>
      <c r="AI123" s="171">
        <f>IF('Indicator Date hidden'!AJ124="x","x",$AI$2-'Indicator Date hidden'!AJ124)</f>
        <v>0</v>
      </c>
      <c r="AJ123" s="171" t="str">
        <f>IF('Indicator Date hidden'!AK124="x","x",$AJ$2-'Indicator Date hidden'!AK124)</f>
        <v>x</v>
      </c>
      <c r="AK123" s="171">
        <f>IF('Indicator Date hidden'!AL124="x","x",$AK$2-'Indicator Date hidden'!AL124)</f>
        <v>1</v>
      </c>
      <c r="AL123" s="171">
        <f>IF('Indicator Date hidden'!AM124="x","x",$AL$2-'Indicator Date hidden'!AM124)</f>
        <v>0</v>
      </c>
      <c r="AM123" s="171">
        <f>IF('Indicator Date hidden'!AN124="x","x",$AM$2-'Indicator Date hidden'!AN124)</f>
        <v>0</v>
      </c>
      <c r="AN123" s="171">
        <f>IF('Indicator Date hidden'!AO124="x","x",$AN$2-'Indicator Date hidden'!AO124)</f>
        <v>0</v>
      </c>
      <c r="AO123" s="171">
        <f>IF('Indicator Date hidden'!AP124="x","x",$AO$2-'Indicator Date hidden'!AP124)</f>
        <v>0</v>
      </c>
      <c r="AP123" s="171">
        <f>IF('Indicator Date hidden'!AQ124="x","x",$AP$2-'Indicator Date hidden'!AQ124)</f>
        <v>0</v>
      </c>
      <c r="AQ123" s="171">
        <f>IF('Indicator Date hidden'!AR124="x","x",$AQ$2-'Indicator Date hidden'!AR124)</f>
        <v>0</v>
      </c>
      <c r="AR123" s="171">
        <f>IF('Indicator Date hidden'!AS124="x","x",$AR$2-'Indicator Date hidden'!AS124)</f>
        <v>0</v>
      </c>
      <c r="AS123" s="171">
        <f>IF('Indicator Date hidden'!AT124="x","x",$AS$2-'Indicator Date hidden'!AT124)</f>
        <v>0</v>
      </c>
      <c r="AT123" s="171">
        <f>IF('Indicator Date hidden'!AU124="x","x",$AT$2-'Indicator Date hidden'!AU124)</f>
        <v>0</v>
      </c>
      <c r="AU123" s="171" t="str">
        <f>IF('Indicator Date hidden'!AV124="x","x",$AU$2-'Indicator Date hidden'!AV124)</f>
        <v>x</v>
      </c>
      <c r="AV123" s="171">
        <f>IF('Indicator Date hidden'!AW124="x","x",$AV$2-'Indicator Date hidden'!AW124)</f>
        <v>0</v>
      </c>
      <c r="AW123" s="171">
        <f>IF('Indicator Date hidden'!AX124="x","x",$AW$2-'Indicator Date hidden'!AX124)</f>
        <v>0</v>
      </c>
      <c r="AX123" s="171">
        <f>IF('Indicator Date hidden'!AY124="x","x",$AX$2-'Indicator Date hidden'!AY124)</f>
        <v>0</v>
      </c>
      <c r="AY123" s="171">
        <f>IF('Indicator Date hidden'!AZ124="x","x",$AY$2-'Indicator Date hidden'!AZ124)</f>
        <v>0</v>
      </c>
      <c r="AZ123" s="171">
        <f>IF('Indicator Date hidden'!BA124="x","x",$AZ$2-'Indicator Date hidden'!BA124)</f>
        <v>0</v>
      </c>
      <c r="BA123" s="5">
        <f t="shared" si="5"/>
        <v>9</v>
      </c>
      <c r="BB123" s="172">
        <f t="shared" si="6"/>
        <v>0.20454545454545456</v>
      </c>
      <c r="BC123" s="5">
        <f t="shared" si="7"/>
        <v>4</v>
      </c>
      <c r="BD123" s="172">
        <f t="shared" si="8"/>
        <v>0.81406794038965069</v>
      </c>
      <c r="BE123" s="175">
        <f t="shared" si="9"/>
        <v>0</v>
      </c>
    </row>
    <row r="124" spans="1:57" x14ac:dyDescent="0.25">
      <c r="A124" t="s">
        <v>227</v>
      </c>
      <c r="B124" s="171">
        <f>IF('Indicator Date hidden'!C125="x","x",$B$2-'Indicator Date hidden'!C125)</f>
        <v>0</v>
      </c>
      <c r="C124" s="171">
        <f>IF('Indicator Date hidden'!D125="x","x",$C$2-'Indicator Date hidden'!D125)</f>
        <v>0</v>
      </c>
      <c r="D124" s="171">
        <f>IF('Indicator Date hidden'!E125="x","x",$D$2-'Indicator Date hidden'!E125)</f>
        <v>0</v>
      </c>
      <c r="E124" s="171">
        <f>IF('Indicator Date hidden'!F125="x","x",$E$2-'Indicator Date hidden'!F125)</f>
        <v>0</v>
      </c>
      <c r="F124" s="171">
        <f>IF('Indicator Date hidden'!G125="x","x",$F$2-'Indicator Date hidden'!G125)</f>
        <v>0</v>
      </c>
      <c r="G124" s="171">
        <f>IF('Indicator Date hidden'!H125="x","x",$G$2-'Indicator Date hidden'!H125)</f>
        <v>0</v>
      </c>
      <c r="H124" s="171">
        <f>IF('Indicator Date hidden'!I125="x","x",$H$2-'Indicator Date hidden'!I125)</f>
        <v>0</v>
      </c>
      <c r="I124" s="171">
        <f>IF('Indicator Date hidden'!J125="x","x",$I$2-'Indicator Date hidden'!J125)</f>
        <v>0</v>
      </c>
      <c r="J124" s="171">
        <f>IF('Indicator Date hidden'!K125="x","x",$J$2-'Indicator Date hidden'!K125)</f>
        <v>0</v>
      </c>
      <c r="K124" s="171">
        <f>IF('Indicator Date hidden'!L125="x","x",$K$2-'Indicator Date hidden'!L125)</f>
        <v>0</v>
      </c>
      <c r="L124" s="171">
        <f>IF('Indicator Date hidden'!M125="x","x",$L$2-'Indicator Date hidden'!M125)</f>
        <v>0</v>
      </c>
      <c r="M124" s="171">
        <f>IF('Indicator Date hidden'!N125="x","x",$M$2-'Indicator Date hidden'!N125)</f>
        <v>0</v>
      </c>
      <c r="N124" s="171">
        <f>IF('Indicator Date hidden'!O125="x","x",$N$2-'Indicator Date hidden'!O125)</f>
        <v>0</v>
      </c>
      <c r="O124" s="171">
        <f>IF('Indicator Date hidden'!P125="x","x",$O$2-'Indicator Date hidden'!P125)</f>
        <v>0</v>
      </c>
      <c r="P124" s="171">
        <f>IF('Indicator Date hidden'!Q125="x","x",$P$2-'Indicator Date hidden'!Q125)</f>
        <v>0</v>
      </c>
      <c r="Q124" s="171" t="str">
        <f>IF('Indicator Date hidden'!R125="x","x",$Q$2-'Indicator Date hidden'!R125)</f>
        <v>x</v>
      </c>
      <c r="R124" s="171">
        <f>IF('Indicator Date hidden'!S125="x","x",$R$2-'Indicator Date hidden'!S125)</f>
        <v>0</v>
      </c>
      <c r="S124" s="171">
        <f>IF('Indicator Date hidden'!T125="x","x",$S$2-'Indicator Date hidden'!T125)</f>
        <v>0</v>
      </c>
      <c r="T124" s="171">
        <f>IF('Indicator Date hidden'!U125="x","x",$T$2-'Indicator Date hidden'!U125)</f>
        <v>0</v>
      </c>
      <c r="U124" s="171" t="str">
        <f>IF('Indicator Date hidden'!V125="x","x",$U$2-'Indicator Date hidden'!V125)</f>
        <v>x</v>
      </c>
      <c r="V124" s="171">
        <f>IF('Indicator Date hidden'!W125="x","x",$V$2-'Indicator Date hidden'!W125)</f>
        <v>0</v>
      </c>
      <c r="W124" s="171" t="str">
        <f>IF('Indicator Date hidden'!X125="x","x",$W$2-'Indicator Date hidden'!X125)</f>
        <v>x</v>
      </c>
      <c r="X124" s="171">
        <f>IF('Indicator Date hidden'!Y125="x","x",$X$2-'Indicator Date hidden'!Y125)</f>
        <v>5</v>
      </c>
      <c r="Y124" s="171">
        <f>IF('Indicator Date hidden'!Z125="x","x",$Y$2-'Indicator Date hidden'!Z125)</f>
        <v>1</v>
      </c>
      <c r="Z124" s="171">
        <f>IF('Indicator Date hidden'!AA125="x","x",$Z$2-'Indicator Date hidden'!AA125)</f>
        <v>0</v>
      </c>
      <c r="AA124" s="171" t="str">
        <f>IF('Indicator Date hidden'!AB125="x","x",$AA$2-'Indicator Date hidden'!AB125)</f>
        <v>x</v>
      </c>
      <c r="AB124" s="171">
        <f>IF('Indicator Date hidden'!AC125="x","x",$AB$2-'Indicator Date hidden'!AC125)</f>
        <v>0</v>
      </c>
      <c r="AC124" s="171">
        <f>IF('Indicator Date hidden'!AD125="x","x",$AC$2-'Indicator Date hidden'!AD125)</f>
        <v>0</v>
      </c>
      <c r="AD124" s="171" t="str">
        <f>IF('Indicator Date hidden'!AE125="x","x",$AD$2-'Indicator Date hidden'!AE125)</f>
        <v>x</v>
      </c>
      <c r="AE124" s="171">
        <f>IF('Indicator Date hidden'!AF125="x","x",$AE$2-'Indicator Date hidden'!AF125)</f>
        <v>0</v>
      </c>
      <c r="AF124" s="171" t="str">
        <f>IF('Indicator Date hidden'!AG125="x","x",$AF$2-'Indicator Date hidden'!AG125)</f>
        <v>x</v>
      </c>
      <c r="AG124" s="171">
        <f>IF('Indicator Date hidden'!AH125="x","x",$AG$2-'Indicator Date hidden'!AH125)</f>
        <v>0</v>
      </c>
      <c r="AH124" s="171">
        <f>IF('Indicator Date hidden'!AI125="x","x",$AH$2-'Indicator Date hidden'!AI125)</f>
        <v>0</v>
      </c>
      <c r="AI124" s="171">
        <f>IF('Indicator Date hidden'!AJ125="x","x",$AI$2-'Indicator Date hidden'!AJ125)</f>
        <v>0</v>
      </c>
      <c r="AJ124" s="171" t="str">
        <f>IF('Indicator Date hidden'!AK125="x","x",$AJ$2-'Indicator Date hidden'!AK125)</f>
        <v>x</v>
      </c>
      <c r="AK124" s="171">
        <f>IF('Indicator Date hidden'!AL125="x","x",$AK$2-'Indicator Date hidden'!AL125)</f>
        <v>1</v>
      </c>
      <c r="AL124" s="171">
        <f>IF('Indicator Date hidden'!AM125="x","x",$AL$2-'Indicator Date hidden'!AM125)</f>
        <v>0</v>
      </c>
      <c r="AM124" s="171">
        <f>IF('Indicator Date hidden'!AN125="x","x",$AM$2-'Indicator Date hidden'!AN125)</f>
        <v>0</v>
      </c>
      <c r="AN124" s="171">
        <f>IF('Indicator Date hidden'!AO125="x","x",$AN$2-'Indicator Date hidden'!AO125)</f>
        <v>0</v>
      </c>
      <c r="AO124" s="171">
        <f>IF('Indicator Date hidden'!AP125="x","x",$AO$2-'Indicator Date hidden'!AP125)</f>
        <v>2</v>
      </c>
      <c r="AP124" s="171" t="str">
        <f>IF('Indicator Date hidden'!AQ125="x","x",$AP$2-'Indicator Date hidden'!AQ125)</f>
        <v>x</v>
      </c>
      <c r="AQ124" s="171">
        <f>IF('Indicator Date hidden'!AR125="x","x",$AQ$2-'Indicator Date hidden'!AR125)</f>
        <v>0</v>
      </c>
      <c r="AR124" s="171">
        <f>IF('Indicator Date hidden'!AS125="x","x",$AR$2-'Indicator Date hidden'!AS125)</f>
        <v>0</v>
      </c>
      <c r="AS124" s="171">
        <f>IF('Indicator Date hidden'!AT125="x","x",$AS$2-'Indicator Date hidden'!AT125)</f>
        <v>0</v>
      </c>
      <c r="AT124" s="171">
        <f>IF('Indicator Date hidden'!AU125="x","x",$AT$2-'Indicator Date hidden'!AU125)</f>
        <v>0</v>
      </c>
      <c r="AU124" s="171" t="str">
        <f>IF('Indicator Date hidden'!AV125="x","x",$AU$2-'Indicator Date hidden'!AV125)</f>
        <v>x</v>
      </c>
      <c r="AV124" s="171">
        <f>IF('Indicator Date hidden'!AW125="x","x",$AV$2-'Indicator Date hidden'!AW125)</f>
        <v>0</v>
      </c>
      <c r="AW124" s="171">
        <f>IF('Indicator Date hidden'!AX125="x","x",$AW$2-'Indicator Date hidden'!AX125)</f>
        <v>0</v>
      </c>
      <c r="AX124" s="171">
        <f>IF('Indicator Date hidden'!AY125="x","x",$AX$2-'Indicator Date hidden'!AY125)</f>
        <v>0</v>
      </c>
      <c r="AY124" s="171" t="str">
        <f>IF('Indicator Date hidden'!AZ125="x","x",$AY$2-'Indicator Date hidden'!AZ125)</f>
        <v>x</v>
      </c>
      <c r="AZ124" s="171">
        <f>IF('Indicator Date hidden'!BA125="x","x",$AZ$2-'Indicator Date hidden'!BA125)</f>
        <v>0</v>
      </c>
      <c r="BA124" s="5">
        <f t="shared" si="5"/>
        <v>9</v>
      </c>
      <c r="BB124" s="172">
        <f t="shared" si="6"/>
        <v>0.21951219512195122</v>
      </c>
      <c r="BC124" s="5">
        <f t="shared" si="7"/>
        <v>4</v>
      </c>
      <c r="BD124" s="172">
        <f t="shared" si="8"/>
        <v>0.84137503954440684</v>
      </c>
      <c r="BE124" s="175">
        <f t="shared" si="9"/>
        <v>0</v>
      </c>
    </row>
    <row r="125" spans="1:57" x14ac:dyDescent="0.25">
      <c r="A125" t="s">
        <v>229</v>
      </c>
      <c r="B125" s="171">
        <f>IF('Indicator Date hidden'!C126="x","x",$B$2-'Indicator Date hidden'!C126)</f>
        <v>0</v>
      </c>
      <c r="C125" s="171">
        <f>IF('Indicator Date hidden'!D126="x","x",$C$2-'Indicator Date hidden'!D126)</f>
        <v>0</v>
      </c>
      <c r="D125" s="171">
        <f>IF('Indicator Date hidden'!E126="x","x",$D$2-'Indicator Date hidden'!E126)</f>
        <v>0</v>
      </c>
      <c r="E125" s="171">
        <f>IF('Indicator Date hidden'!F126="x","x",$E$2-'Indicator Date hidden'!F126)</f>
        <v>0</v>
      </c>
      <c r="F125" s="171">
        <f>IF('Indicator Date hidden'!G126="x","x",$F$2-'Indicator Date hidden'!G126)</f>
        <v>0</v>
      </c>
      <c r="G125" s="171">
        <f>IF('Indicator Date hidden'!H126="x","x",$G$2-'Indicator Date hidden'!H126)</f>
        <v>0</v>
      </c>
      <c r="H125" s="171">
        <f>IF('Indicator Date hidden'!I126="x","x",$H$2-'Indicator Date hidden'!I126)</f>
        <v>0</v>
      </c>
      <c r="I125" s="171">
        <f>IF('Indicator Date hidden'!J126="x","x",$I$2-'Indicator Date hidden'!J126)</f>
        <v>0</v>
      </c>
      <c r="J125" s="171">
        <f>IF('Indicator Date hidden'!K126="x","x",$J$2-'Indicator Date hidden'!K126)</f>
        <v>0</v>
      </c>
      <c r="K125" s="171">
        <f>IF('Indicator Date hidden'!L126="x","x",$K$2-'Indicator Date hidden'!L126)</f>
        <v>0</v>
      </c>
      <c r="L125" s="171">
        <f>IF('Indicator Date hidden'!M126="x","x",$L$2-'Indicator Date hidden'!M126)</f>
        <v>0</v>
      </c>
      <c r="M125" s="171">
        <f>IF('Indicator Date hidden'!N126="x","x",$M$2-'Indicator Date hidden'!N126)</f>
        <v>0</v>
      </c>
      <c r="N125" s="171">
        <f>IF('Indicator Date hidden'!O126="x","x",$N$2-'Indicator Date hidden'!O126)</f>
        <v>0</v>
      </c>
      <c r="O125" s="171">
        <f>IF('Indicator Date hidden'!P126="x","x",$O$2-'Indicator Date hidden'!P126)</f>
        <v>0</v>
      </c>
      <c r="P125" s="171">
        <f>IF('Indicator Date hidden'!Q126="x","x",$P$2-'Indicator Date hidden'!Q126)</f>
        <v>0</v>
      </c>
      <c r="Q125" s="171">
        <f>IF('Indicator Date hidden'!R126="x","x",$Q$2-'Indicator Date hidden'!R126)</f>
        <v>3</v>
      </c>
      <c r="R125" s="171">
        <f>IF('Indicator Date hidden'!S126="x","x",$R$2-'Indicator Date hidden'!S126)</f>
        <v>0</v>
      </c>
      <c r="S125" s="171">
        <f>IF('Indicator Date hidden'!T126="x","x",$S$2-'Indicator Date hidden'!T126)</f>
        <v>0</v>
      </c>
      <c r="T125" s="171">
        <f>IF('Indicator Date hidden'!U126="x","x",$T$2-'Indicator Date hidden'!U126)</f>
        <v>0</v>
      </c>
      <c r="U125" s="171">
        <f>IF('Indicator Date hidden'!V126="x","x",$U$2-'Indicator Date hidden'!V126)</f>
        <v>0</v>
      </c>
      <c r="V125" s="171">
        <f>IF('Indicator Date hidden'!W126="x","x",$V$2-'Indicator Date hidden'!W126)</f>
        <v>0</v>
      </c>
      <c r="W125" s="171">
        <f>IF('Indicator Date hidden'!X126="x","x",$W$2-'Indicator Date hidden'!X126)</f>
        <v>9</v>
      </c>
      <c r="X125" s="171">
        <f>IF('Indicator Date hidden'!Y126="x","x",$X$2-'Indicator Date hidden'!Y126)</f>
        <v>3</v>
      </c>
      <c r="Y125" s="171">
        <f>IF('Indicator Date hidden'!Z126="x","x",$Y$2-'Indicator Date hidden'!Z126)</f>
        <v>1</v>
      </c>
      <c r="Z125" s="171">
        <f>IF('Indicator Date hidden'!AA126="x","x",$Z$2-'Indicator Date hidden'!AA126)</f>
        <v>0</v>
      </c>
      <c r="AA125" s="171">
        <f>IF('Indicator Date hidden'!AB126="x","x",$AA$2-'Indicator Date hidden'!AB126)</f>
        <v>0</v>
      </c>
      <c r="AB125" s="171">
        <f>IF('Indicator Date hidden'!AC126="x","x",$AB$2-'Indicator Date hidden'!AC126)</f>
        <v>0</v>
      </c>
      <c r="AC125" s="171">
        <f>IF('Indicator Date hidden'!AD126="x","x",$AC$2-'Indicator Date hidden'!AD126)</f>
        <v>0</v>
      </c>
      <c r="AD125" s="171">
        <f>IF('Indicator Date hidden'!AE126="x","x",$AD$2-'Indicator Date hidden'!AE126)</f>
        <v>0</v>
      </c>
      <c r="AE125" s="171">
        <f>IF('Indicator Date hidden'!AF126="x","x",$AE$2-'Indicator Date hidden'!AF126)</f>
        <v>0</v>
      </c>
      <c r="AF125" s="171">
        <f>IF('Indicator Date hidden'!AG126="x","x",$AF$2-'Indicator Date hidden'!AG126)</f>
        <v>0</v>
      </c>
      <c r="AG125" s="171">
        <f>IF('Indicator Date hidden'!AH126="x","x",$AG$2-'Indicator Date hidden'!AH126)</f>
        <v>0</v>
      </c>
      <c r="AH125" s="171">
        <f>IF('Indicator Date hidden'!AI126="x","x",$AH$2-'Indicator Date hidden'!AI126)</f>
        <v>0</v>
      </c>
      <c r="AI125" s="171">
        <f>IF('Indicator Date hidden'!AJ126="x","x",$AI$2-'Indicator Date hidden'!AJ126)</f>
        <v>0</v>
      </c>
      <c r="AJ125" s="171" t="str">
        <f>IF('Indicator Date hidden'!AK126="x","x",$AJ$2-'Indicator Date hidden'!AK126)</f>
        <v>x</v>
      </c>
      <c r="AK125" s="171">
        <f>IF('Indicator Date hidden'!AL126="x","x",$AK$2-'Indicator Date hidden'!AL126)</f>
        <v>1</v>
      </c>
      <c r="AL125" s="171">
        <f>IF('Indicator Date hidden'!AM126="x","x",$AL$2-'Indicator Date hidden'!AM126)</f>
        <v>0</v>
      </c>
      <c r="AM125" s="171">
        <f>IF('Indicator Date hidden'!AN126="x","x",$AM$2-'Indicator Date hidden'!AN126)</f>
        <v>0</v>
      </c>
      <c r="AN125" s="171">
        <f>IF('Indicator Date hidden'!AO126="x","x",$AN$2-'Indicator Date hidden'!AO126)</f>
        <v>0</v>
      </c>
      <c r="AO125" s="171">
        <f>IF('Indicator Date hidden'!AP126="x","x",$AO$2-'Indicator Date hidden'!AP126)</f>
        <v>0</v>
      </c>
      <c r="AP125" s="171">
        <f>IF('Indicator Date hidden'!AQ126="x","x",$AP$2-'Indicator Date hidden'!AQ126)</f>
        <v>0</v>
      </c>
      <c r="AQ125" s="171">
        <f>IF('Indicator Date hidden'!AR126="x","x",$AQ$2-'Indicator Date hidden'!AR126)</f>
        <v>6</v>
      </c>
      <c r="AR125" s="171">
        <f>IF('Indicator Date hidden'!AS126="x","x",$AR$2-'Indicator Date hidden'!AS126)</f>
        <v>0</v>
      </c>
      <c r="AS125" s="171">
        <f>IF('Indicator Date hidden'!AT126="x","x",$AS$2-'Indicator Date hidden'!AT126)</f>
        <v>0</v>
      </c>
      <c r="AT125" s="171">
        <f>IF('Indicator Date hidden'!AU126="x","x",$AT$2-'Indicator Date hidden'!AU126)</f>
        <v>0</v>
      </c>
      <c r="AU125" s="171">
        <f>IF('Indicator Date hidden'!AV126="x","x",$AU$2-'Indicator Date hidden'!AV126)</f>
        <v>0</v>
      </c>
      <c r="AV125" s="171">
        <f>IF('Indicator Date hidden'!AW126="x","x",$AV$2-'Indicator Date hidden'!AW126)</f>
        <v>0</v>
      </c>
      <c r="AW125" s="171">
        <f>IF('Indicator Date hidden'!AX126="x","x",$AW$2-'Indicator Date hidden'!AX126)</f>
        <v>0</v>
      </c>
      <c r="AX125" s="171">
        <f>IF('Indicator Date hidden'!AY126="x","x",$AX$2-'Indicator Date hidden'!AY126)</f>
        <v>0</v>
      </c>
      <c r="AY125" s="171">
        <f>IF('Indicator Date hidden'!AZ126="x","x",$AY$2-'Indicator Date hidden'!AZ126)</f>
        <v>0</v>
      </c>
      <c r="AZ125" s="171">
        <f>IF('Indicator Date hidden'!BA126="x","x",$AZ$2-'Indicator Date hidden'!BA126)</f>
        <v>0</v>
      </c>
      <c r="BA125" s="5">
        <f t="shared" si="5"/>
        <v>23</v>
      </c>
      <c r="BB125" s="172">
        <f t="shared" si="6"/>
        <v>0.46</v>
      </c>
      <c r="BC125" s="5">
        <f t="shared" si="7"/>
        <v>6</v>
      </c>
      <c r="BD125" s="172">
        <f t="shared" si="8"/>
        <v>1.5900943368240765</v>
      </c>
      <c r="BE125" s="175">
        <f t="shared" si="9"/>
        <v>0</v>
      </c>
    </row>
    <row r="126" spans="1:57" x14ac:dyDescent="0.25">
      <c r="A126" t="s">
        <v>231</v>
      </c>
      <c r="B126" s="171">
        <f>IF('Indicator Date hidden'!C127="x","x",$B$2-'Indicator Date hidden'!C127)</f>
        <v>0</v>
      </c>
      <c r="C126" s="171">
        <f>IF('Indicator Date hidden'!D127="x","x",$C$2-'Indicator Date hidden'!D127)</f>
        <v>0</v>
      </c>
      <c r="D126" s="171">
        <f>IF('Indicator Date hidden'!E127="x","x",$D$2-'Indicator Date hidden'!E127)</f>
        <v>0</v>
      </c>
      <c r="E126" s="171">
        <f>IF('Indicator Date hidden'!F127="x","x",$E$2-'Indicator Date hidden'!F127)</f>
        <v>0</v>
      </c>
      <c r="F126" s="171">
        <f>IF('Indicator Date hidden'!G127="x","x",$F$2-'Indicator Date hidden'!G127)</f>
        <v>0</v>
      </c>
      <c r="G126" s="171">
        <f>IF('Indicator Date hidden'!H127="x","x",$G$2-'Indicator Date hidden'!H127)</f>
        <v>0</v>
      </c>
      <c r="H126" s="171">
        <f>IF('Indicator Date hidden'!I127="x","x",$H$2-'Indicator Date hidden'!I127)</f>
        <v>0</v>
      </c>
      <c r="I126" s="171">
        <f>IF('Indicator Date hidden'!J127="x","x",$I$2-'Indicator Date hidden'!J127)</f>
        <v>0</v>
      </c>
      <c r="J126" s="171">
        <f>IF('Indicator Date hidden'!K127="x","x",$J$2-'Indicator Date hidden'!K127)</f>
        <v>0</v>
      </c>
      <c r="K126" s="171">
        <f>IF('Indicator Date hidden'!L127="x","x",$K$2-'Indicator Date hidden'!L127)</f>
        <v>0</v>
      </c>
      <c r="L126" s="171">
        <f>IF('Indicator Date hidden'!M127="x","x",$L$2-'Indicator Date hidden'!M127)</f>
        <v>0</v>
      </c>
      <c r="M126" s="171">
        <f>IF('Indicator Date hidden'!N127="x","x",$M$2-'Indicator Date hidden'!N127)</f>
        <v>0</v>
      </c>
      <c r="N126" s="171">
        <f>IF('Indicator Date hidden'!O127="x","x",$N$2-'Indicator Date hidden'!O127)</f>
        <v>0</v>
      </c>
      <c r="O126" s="171">
        <f>IF('Indicator Date hidden'!P127="x","x",$O$2-'Indicator Date hidden'!P127)</f>
        <v>0</v>
      </c>
      <c r="P126" s="171">
        <f>IF('Indicator Date hidden'!Q127="x","x",$P$2-'Indicator Date hidden'!Q127)</f>
        <v>0</v>
      </c>
      <c r="Q126" s="171">
        <f>IF('Indicator Date hidden'!R127="x","x",$Q$2-'Indicator Date hidden'!R127)</f>
        <v>3</v>
      </c>
      <c r="R126" s="171">
        <f>IF('Indicator Date hidden'!S127="x","x",$R$2-'Indicator Date hidden'!S127)</f>
        <v>0</v>
      </c>
      <c r="S126" s="171">
        <f>IF('Indicator Date hidden'!T127="x","x",$S$2-'Indicator Date hidden'!T127)</f>
        <v>0</v>
      </c>
      <c r="T126" s="171">
        <f>IF('Indicator Date hidden'!U127="x","x",$T$2-'Indicator Date hidden'!U127)</f>
        <v>0</v>
      </c>
      <c r="U126" s="171">
        <f>IF('Indicator Date hidden'!V127="x","x",$U$2-'Indicator Date hidden'!V127)</f>
        <v>0</v>
      </c>
      <c r="V126" s="171">
        <f>IF('Indicator Date hidden'!W127="x","x",$V$2-'Indicator Date hidden'!W127)</f>
        <v>0</v>
      </c>
      <c r="W126" s="171">
        <f>IF('Indicator Date hidden'!X127="x","x",$W$2-'Indicator Date hidden'!X127)</f>
        <v>3</v>
      </c>
      <c r="X126" s="171">
        <f>IF('Indicator Date hidden'!Y127="x","x",$X$2-'Indicator Date hidden'!Y127)</f>
        <v>5</v>
      </c>
      <c r="Y126" s="171">
        <f>IF('Indicator Date hidden'!Z127="x","x",$Y$2-'Indicator Date hidden'!Z127)</f>
        <v>1</v>
      </c>
      <c r="Z126" s="171">
        <f>IF('Indicator Date hidden'!AA127="x","x",$Z$2-'Indicator Date hidden'!AA127)</f>
        <v>0</v>
      </c>
      <c r="AA126" s="171">
        <f>IF('Indicator Date hidden'!AB127="x","x",$AA$2-'Indicator Date hidden'!AB127)</f>
        <v>0</v>
      </c>
      <c r="AB126" s="171">
        <f>IF('Indicator Date hidden'!AC127="x","x",$AB$2-'Indicator Date hidden'!AC127)</f>
        <v>0</v>
      </c>
      <c r="AC126" s="171">
        <f>IF('Indicator Date hidden'!AD127="x","x",$AC$2-'Indicator Date hidden'!AD127)</f>
        <v>0</v>
      </c>
      <c r="AD126" s="171">
        <f>IF('Indicator Date hidden'!AE127="x","x",$AD$2-'Indicator Date hidden'!AE127)</f>
        <v>0</v>
      </c>
      <c r="AE126" s="171">
        <f>IF('Indicator Date hidden'!AF127="x","x",$AE$2-'Indicator Date hidden'!AF127)</f>
        <v>0</v>
      </c>
      <c r="AF126" s="171">
        <f>IF('Indicator Date hidden'!AG127="x","x",$AF$2-'Indicator Date hidden'!AG127)</f>
        <v>0</v>
      </c>
      <c r="AG126" s="171">
        <f>IF('Indicator Date hidden'!AH127="x","x",$AG$2-'Indicator Date hidden'!AH127)</f>
        <v>0</v>
      </c>
      <c r="AH126" s="171">
        <f>IF('Indicator Date hidden'!AI127="x","x",$AH$2-'Indicator Date hidden'!AI127)</f>
        <v>0</v>
      </c>
      <c r="AI126" s="171">
        <f>IF('Indicator Date hidden'!AJ127="x","x",$AI$2-'Indicator Date hidden'!AJ127)</f>
        <v>0</v>
      </c>
      <c r="AJ126" s="171">
        <f>IF('Indicator Date hidden'!AK127="x","x",$AJ$2-'Indicator Date hidden'!AK127)</f>
        <v>0</v>
      </c>
      <c r="AK126" s="171">
        <f>IF('Indicator Date hidden'!AL127="x","x",$AK$2-'Indicator Date hidden'!AL127)</f>
        <v>0</v>
      </c>
      <c r="AL126" s="171">
        <f>IF('Indicator Date hidden'!AM127="x","x",$AL$2-'Indicator Date hidden'!AM127)</f>
        <v>0</v>
      </c>
      <c r="AM126" s="171">
        <f>IF('Indicator Date hidden'!AN127="x","x",$AM$2-'Indicator Date hidden'!AN127)</f>
        <v>0</v>
      </c>
      <c r="AN126" s="171">
        <f>IF('Indicator Date hidden'!AO127="x","x",$AN$2-'Indicator Date hidden'!AO127)</f>
        <v>0</v>
      </c>
      <c r="AO126" s="171">
        <f>IF('Indicator Date hidden'!AP127="x","x",$AO$2-'Indicator Date hidden'!AP127)</f>
        <v>0</v>
      </c>
      <c r="AP126" s="171">
        <f>IF('Indicator Date hidden'!AQ127="x","x",$AP$2-'Indicator Date hidden'!AQ127)</f>
        <v>0</v>
      </c>
      <c r="AQ126" s="171">
        <f>IF('Indicator Date hidden'!AR127="x","x",$AQ$2-'Indicator Date hidden'!AR127)</f>
        <v>0</v>
      </c>
      <c r="AR126" s="171">
        <f>IF('Indicator Date hidden'!AS127="x","x",$AR$2-'Indicator Date hidden'!AS127)</f>
        <v>0</v>
      </c>
      <c r="AS126" s="171">
        <f>IF('Indicator Date hidden'!AT127="x","x",$AS$2-'Indicator Date hidden'!AT127)</f>
        <v>0</v>
      </c>
      <c r="AT126" s="171">
        <f>IF('Indicator Date hidden'!AU127="x","x",$AT$2-'Indicator Date hidden'!AU127)</f>
        <v>0</v>
      </c>
      <c r="AU126" s="171">
        <f>IF('Indicator Date hidden'!AV127="x","x",$AU$2-'Indicator Date hidden'!AV127)</f>
        <v>0</v>
      </c>
      <c r="AV126" s="171">
        <f>IF('Indicator Date hidden'!AW127="x","x",$AV$2-'Indicator Date hidden'!AW127)</f>
        <v>0</v>
      </c>
      <c r="AW126" s="171">
        <f>IF('Indicator Date hidden'!AX127="x","x",$AW$2-'Indicator Date hidden'!AX127)</f>
        <v>0</v>
      </c>
      <c r="AX126" s="171">
        <f>IF('Indicator Date hidden'!AY127="x","x",$AX$2-'Indicator Date hidden'!AY127)</f>
        <v>0</v>
      </c>
      <c r="AY126" s="171">
        <f>IF('Indicator Date hidden'!AZ127="x","x",$AY$2-'Indicator Date hidden'!AZ127)</f>
        <v>0</v>
      </c>
      <c r="AZ126" s="171">
        <f>IF('Indicator Date hidden'!BA127="x","x",$AZ$2-'Indicator Date hidden'!BA127)</f>
        <v>0</v>
      </c>
      <c r="BA126" s="5">
        <f t="shared" si="5"/>
        <v>12</v>
      </c>
      <c r="BB126" s="172">
        <f t="shared" si="6"/>
        <v>0.23529411764705882</v>
      </c>
      <c r="BC126" s="5">
        <f t="shared" si="7"/>
        <v>4</v>
      </c>
      <c r="BD126" s="172">
        <f t="shared" si="8"/>
        <v>0.89854425391290982</v>
      </c>
      <c r="BE126" s="175">
        <f t="shared" si="9"/>
        <v>0</v>
      </c>
    </row>
    <row r="127" spans="1:57" x14ac:dyDescent="0.25">
      <c r="A127" t="s">
        <v>233</v>
      </c>
      <c r="B127" s="171">
        <f>IF('Indicator Date hidden'!C128="x","x",$B$2-'Indicator Date hidden'!C128)</f>
        <v>0</v>
      </c>
      <c r="C127" s="171">
        <f>IF('Indicator Date hidden'!D128="x","x",$C$2-'Indicator Date hidden'!D128)</f>
        <v>0</v>
      </c>
      <c r="D127" s="171">
        <f>IF('Indicator Date hidden'!E128="x","x",$D$2-'Indicator Date hidden'!E128)</f>
        <v>0</v>
      </c>
      <c r="E127" s="171">
        <f>IF('Indicator Date hidden'!F128="x","x",$E$2-'Indicator Date hidden'!F128)</f>
        <v>0</v>
      </c>
      <c r="F127" s="171">
        <f>IF('Indicator Date hidden'!G128="x","x",$F$2-'Indicator Date hidden'!G128)</f>
        <v>0</v>
      </c>
      <c r="G127" s="171">
        <f>IF('Indicator Date hidden'!H128="x","x",$G$2-'Indicator Date hidden'!H128)</f>
        <v>0</v>
      </c>
      <c r="H127" s="171">
        <f>IF('Indicator Date hidden'!I128="x","x",$H$2-'Indicator Date hidden'!I128)</f>
        <v>0</v>
      </c>
      <c r="I127" s="171">
        <f>IF('Indicator Date hidden'!J128="x","x",$I$2-'Indicator Date hidden'!J128)</f>
        <v>0</v>
      </c>
      <c r="J127" s="171">
        <f>IF('Indicator Date hidden'!K128="x","x",$J$2-'Indicator Date hidden'!K128)</f>
        <v>0</v>
      </c>
      <c r="K127" s="171">
        <f>IF('Indicator Date hidden'!L128="x","x",$K$2-'Indicator Date hidden'!L128)</f>
        <v>0</v>
      </c>
      <c r="L127" s="171">
        <f>IF('Indicator Date hidden'!M128="x","x",$L$2-'Indicator Date hidden'!M128)</f>
        <v>0</v>
      </c>
      <c r="M127" s="171">
        <f>IF('Indicator Date hidden'!N128="x","x",$M$2-'Indicator Date hidden'!N128)</f>
        <v>0</v>
      </c>
      <c r="N127" s="171">
        <f>IF('Indicator Date hidden'!O128="x","x",$N$2-'Indicator Date hidden'!O128)</f>
        <v>0</v>
      </c>
      <c r="O127" s="171">
        <f>IF('Indicator Date hidden'!P128="x","x",$O$2-'Indicator Date hidden'!P128)</f>
        <v>0</v>
      </c>
      <c r="P127" s="171">
        <f>IF('Indicator Date hidden'!Q128="x","x",$P$2-'Indicator Date hidden'!Q128)</f>
        <v>0</v>
      </c>
      <c r="Q127" s="171">
        <f>IF('Indicator Date hidden'!R128="x","x",$Q$2-'Indicator Date hidden'!R128)</f>
        <v>2</v>
      </c>
      <c r="R127" s="171">
        <f>IF('Indicator Date hidden'!S128="x","x",$R$2-'Indicator Date hidden'!S128)</f>
        <v>0</v>
      </c>
      <c r="S127" s="171">
        <f>IF('Indicator Date hidden'!T128="x","x",$S$2-'Indicator Date hidden'!T128)</f>
        <v>0</v>
      </c>
      <c r="T127" s="171">
        <f>IF('Indicator Date hidden'!U128="x","x",$T$2-'Indicator Date hidden'!U128)</f>
        <v>0</v>
      </c>
      <c r="U127" s="171">
        <f>IF('Indicator Date hidden'!V128="x","x",$U$2-'Indicator Date hidden'!V128)</f>
        <v>0</v>
      </c>
      <c r="V127" s="171">
        <f>IF('Indicator Date hidden'!W128="x","x",$V$2-'Indicator Date hidden'!W128)</f>
        <v>0</v>
      </c>
      <c r="W127" s="171">
        <f>IF('Indicator Date hidden'!X128="x","x",$W$2-'Indicator Date hidden'!X128)</f>
        <v>1</v>
      </c>
      <c r="X127" s="171">
        <f>IF('Indicator Date hidden'!Y128="x","x",$X$2-'Indicator Date hidden'!Y128)</f>
        <v>5</v>
      </c>
      <c r="Y127" s="171">
        <f>IF('Indicator Date hidden'!Z128="x","x",$Y$2-'Indicator Date hidden'!Z128)</f>
        <v>1</v>
      </c>
      <c r="Z127" s="171">
        <f>IF('Indicator Date hidden'!AA128="x","x",$Z$2-'Indicator Date hidden'!AA128)</f>
        <v>0</v>
      </c>
      <c r="AA127" s="171">
        <f>IF('Indicator Date hidden'!AB128="x","x",$AA$2-'Indicator Date hidden'!AB128)</f>
        <v>0</v>
      </c>
      <c r="AB127" s="171">
        <f>IF('Indicator Date hidden'!AC128="x","x",$AB$2-'Indicator Date hidden'!AC128)</f>
        <v>0</v>
      </c>
      <c r="AC127" s="171">
        <f>IF('Indicator Date hidden'!AD128="x","x",$AC$2-'Indicator Date hidden'!AD128)</f>
        <v>0</v>
      </c>
      <c r="AD127" s="171">
        <f>IF('Indicator Date hidden'!AE128="x","x",$AD$2-'Indicator Date hidden'!AE128)</f>
        <v>0</v>
      </c>
      <c r="AE127" s="171" t="str">
        <f>IF('Indicator Date hidden'!AF128="x","x",$AE$2-'Indicator Date hidden'!AF128)</f>
        <v>x</v>
      </c>
      <c r="AF127" s="171">
        <f>IF('Indicator Date hidden'!AG128="x","x",$AF$2-'Indicator Date hidden'!AG128)</f>
        <v>5</v>
      </c>
      <c r="AG127" s="171">
        <f>IF('Indicator Date hidden'!AH128="x","x",$AG$2-'Indicator Date hidden'!AH128)</f>
        <v>0</v>
      </c>
      <c r="AH127" s="171">
        <f>IF('Indicator Date hidden'!AI128="x","x",$AH$2-'Indicator Date hidden'!AI128)</f>
        <v>0</v>
      </c>
      <c r="AI127" s="171">
        <f>IF('Indicator Date hidden'!AJ128="x","x",$AI$2-'Indicator Date hidden'!AJ128)</f>
        <v>0</v>
      </c>
      <c r="AJ127" s="171">
        <f>IF('Indicator Date hidden'!AK128="x","x",$AJ$2-'Indicator Date hidden'!AK128)</f>
        <v>0</v>
      </c>
      <c r="AK127" s="171">
        <f>IF('Indicator Date hidden'!AL128="x","x",$AK$2-'Indicator Date hidden'!AL128)</f>
        <v>1</v>
      </c>
      <c r="AL127" s="171">
        <f>IF('Indicator Date hidden'!AM128="x","x",$AL$2-'Indicator Date hidden'!AM128)</f>
        <v>0</v>
      </c>
      <c r="AM127" s="171">
        <f>IF('Indicator Date hidden'!AN128="x","x",$AM$2-'Indicator Date hidden'!AN128)</f>
        <v>0</v>
      </c>
      <c r="AN127" s="171">
        <f>IF('Indicator Date hidden'!AO128="x","x",$AN$2-'Indicator Date hidden'!AO128)</f>
        <v>0</v>
      </c>
      <c r="AO127" s="171">
        <f>IF('Indicator Date hidden'!AP128="x","x",$AO$2-'Indicator Date hidden'!AP128)</f>
        <v>1</v>
      </c>
      <c r="AP127" s="171">
        <f>IF('Indicator Date hidden'!AQ128="x","x",$AP$2-'Indicator Date hidden'!AQ128)</f>
        <v>1</v>
      </c>
      <c r="AQ127" s="171">
        <f>IF('Indicator Date hidden'!AR128="x","x",$AQ$2-'Indicator Date hidden'!AR128)</f>
        <v>0</v>
      </c>
      <c r="AR127" s="171">
        <f>IF('Indicator Date hidden'!AS128="x","x",$AR$2-'Indicator Date hidden'!AS128)</f>
        <v>0</v>
      </c>
      <c r="AS127" s="171">
        <f>IF('Indicator Date hidden'!AT128="x","x",$AS$2-'Indicator Date hidden'!AT128)</f>
        <v>0</v>
      </c>
      <c r="AT127" s="171">
        <f>IF('Indicator Date hidden'!AU128="x","x",$AT$2-'Indicator Date hidden'!AU128)</f>
        <v>0</v>
      </c>
      <c r="AU127" s="171">
        <f>IF('Indicator Date hidden'!AV128="x","x",$AU$2-'Indicator Date hidden'!AV128)</f>
        <v>0</v>
      </c>
      <c r="AV127" s="171">
        <f>IF('Indicator Date hidden'!AW128="x","x",$AV$2-'Indicator Date hidden'!AW128)</f>
        <v>0</v>
      </c>
      <c r="AW127" s="171">
        <f>IF('Indicator Date hidden'!AX128="x","x",$AW$2-'Indicator Date hidden'!AX128)</f>
        <v>0</v>
      </c>
      <c r="AX127" s="171">
        <f>IF('Indicator Date hidden'!AY128="x","x",$AX$2-'Indicator Date hidden'!AY128)</f>
        <v>0</v>
      </c>
      <c r="AY127" s="171">
        <f>IF('Indicator Date hidden'!AZ128="x","x",$AY$2-'Indicator Date hidden'!AZ128)</f>
        <v>0</v>
      </c>
      <c r="AZ127" s="171">
        <f>IF('Indicator Date hidden'!BA128="x","x",$AZ$2-'Indicator Date hidden'!BA128)</f>
        <v>0</v>
      </c>
      <c r="BA127" s="5">
        <f t="shared" si="5"/>
        <v>17</v>
      </c>
      <c r="BB127" s="172">
        <f t="shared" si="6"/>
        <v>0.34</v>
      </c>
      <c r="BC127" s="5">
        <f t="shared" si="7"/>
        <v>8</v>
      </c>
      <c r="BD127" s="172">
        <f t="shared" si="8"/>
        <v>1.0316976301223144</v>
      </c>
      <c r="BE127" s="175">
        <f t="shared" si="9"/>
        <v>0</v>
      </c>
    </row>
    <row r="128" spans="1:57" x14ac:dyDescent="0.25">
      <c r="A128" t="s">
        <v>235</v>
      </c>
      <c r="B128" s="171">
        <f>IF('Indicator Date hidden'!C129="x","x",$B$2-'Indicator Date hidden'!C129)</f>
        <v>0</v>
      </c>
      <c r="C128" s="171">
        <f>IF('Indicator Date hidden'!D129="x","x",$C$2-'Indicator Date hidden'!D129)</f>
        <v>0</v>
      </c>
      <c r="D128" s="171">
        <f>IF('Indicator Date hidden'!E129="x","x",$D$2-'Indicator Date hidden'!E129)</f>
        <v>0</v>
      </c>
      <c r="E128" s="171">
        <f>IF('Indicator Date hidden'!F129="x","x",$E$2-'Indicator Date hidden'!F129)</f>
        <v>0</v>
      </c>
      <c r="F128" s="171">
        <f>IF('Indicator Date hidden'!G129="x","x",$F$2-'Indicator Date hidden'!G129)</f>
        <v>0</v>
      </c>
      <c r="G128" s="171">
        <f>IF('Indicator Date hidden'!H129="x","x",$G$2-'Indicator Date hidden'!H129)</f>
        <v>0</v>
      </c>
      <c r="H128" s="171">
        <f>IF('Indicator Date hidden'!I129="x","x",$H$2-'Indicator Date hidden'!I129)</f>
        <v>0</v>
      </c>
      <c r="I128" s="171">
        <f>IF('Indicator Date hidden'!J129="x","x",$I$2-'Indicator Date hidden'!J129)</f>
        <v>0</v>
      </c>
      <c r="J128" s="171">
        <f>IF('Indicator Date hidden'!K129="x","x",$J$2-'Indicator Date hidden'!K129)</f>
        <v>0</v>
      </c>
      <c r="K128" s="171">
        <f>IF('Indicator Date hidden'!L129="x","x",$K$2-'Indicator Date hidden'!L129)</f>
        <v>0</v>
      </c>
      <c r="L128" s="171">
        <f>IF('Indicator Date hidden'!M129="x","x",$L$2-'Indicator Date hidden'!M129)</f>
        <v>0</v>
      </c>
      <c r="M128" s="171">
        <f>IF('Indicator Date hidden'!N129="x","x",$M$2-'Indicator Date hidden'!N129)</f>
        <v>0</v>
      </c>
      <c r="N128" s="171">
        <f>IF('Indicator Date hidden'!O129="x","x",$N$2-'Indicator Date hidden'!O129)</f>
        <v>0</v>
      </c>
      <c r="O128" s="171">
        <f>IF('Indicator Date hidden'!P129="x","x",$O$2-'Indicator Date hidden'!P129)</f>
        <v>0</v>
      </c>
      <c r="P128" s="171">
        <f>IF('Indicator Date hidden'!Q129="x","x",$P$2-'Indicator Date hidden'!Q129)</f>
        <v>0</v>
      </c>
      <c r="Q128" s="171" t="str">
        <f>IF('Indicator Date hidden'!R129="x","x",$Q$2-'Indicator Date hidden'!R129)</f>
        <v>x</v>
      </c>
      <c r="R128" s="171">
        <f>IF('Indicator Date hidden'!S129="x","x",$R$2-'Indicator Date hidden'!S129)</f>
        <v>0</v>
      </c>
      <c r="S128" s="171">
        <f>IF('Indicator Date hidden'!T129="x","x",$S$2-'Indicator Date hidden'!T129)</f>
        <v>0</v>
      </c>
      <c r="T128" s="171">
        <f>IF('Indicator Date hidden'!U129="x","x",$T$2-'Indicator Date hidden'!U129)</f>
        <v>0</v>
      </c>
      <c r="U128" s="171" t="str">
        <f>IF('Indicator Date hidden'!V129="x","x",$U$2-'Indicator Date hidden'!V129)</f>
        <v>x</v>
      </c>
      <c r="V128" s="171">
        <f>IF('Indicator Date hidden'!W129="x","x",$V$2-'Indicator Date hidden'!W129)</f>
        <v>0</v>
      </c>
      <c r="W128" s="171" t="str">
        <f>IF('Indicator Date hidden'!X129="x","x",$W$2-'Indicator Date hidden'!X129)</f>
        <v>x</v>
      </c>
      <c r="X128" s="171">
        <f>IF('Indicator Date hidden'!Y129="x","x",$X$2-'Indicator Date hidden'!Y129)</f>
        <v>3</v>
      </c>
      <c r="Y128" s="171">
        <f>IF('Indicator Date hidden'!Z129="x","x",$Y$2-'Indicator Date hidden'!Z129)</f>
        <v>1</v>
      </c>
      <c r="Z128" s="171">
        <f>IF('Indicator Date hidden'!AA129="x","x",$Z$2-'Indicator Date hidden'!AA129)</f>
        <v>0</v>
      </c>
      <c r="AA128" s="171">
        <f>IF('Indicator Date hidden'!AB129="x","x",$AA$2-'Indicator Date hidden'!AB129)</f>
        <v>1</v>
      </c>
      <c r="AB128" s="171">
        <f>IF('Indicator Date hidden'!AC129="x","x",$AB$2-'Indicator Date hidden'!AC129)</f>
        <v>0</v>
      </c>
      <c r="AC128" s="171">
        <f>IF('Indicator Date hidden'!AD129="x","x",$AC$2-'Indicator Date hidden'!AD129)</f>
        <v>0</v>
      </c>
      <c r="AD128" s="171" t="str">
        <f>IF('Indicator Date hidden'!AE129="x","x",$AD$2-'Indicator Date hidden'!AE129)</f>
        <v>x</v>
      </c>
      <c r="AE128" s="171">
        <f>IF('Indicator Date hidden'!AF129="x","x",$AE$2-'Indicator Date hidden'!AF129)</f>
        <v>0</v>
      </c>
      <c r="AF128" s="171">
        <f>IF('Indicator Date hidden'!AG129="x","x",$AF$2-'Indicator Date hidden'!AG129)</f>
        <v>2</v>
      </c>
      <c r="AG128" s="171">
        <f>IF('Indicator Date hidden'!AH129="x","x",$AG$2-'Indicator Date hidden'!AH129)</f>
        <v>0</v>
      </c>
      <c r="AH128" s="171">
        <f>IF('Indicator Date hidden'!AI129="x","x",$AH$2-'Indicator Date hidden'!AI129)</f>
        <v>0</v>
      </c>
      <c r="AI128" s="171">
        <f>IF('Indicator Date hidden'!AJ129="x","x",$AI$2-'Indicator Date hidden'!AJ129)</f>
        <v>0</v>
      </c>
      <c r="AJ128" s="171" t="str">
        <f>IF('Indicator Date hidden'!AK129="x","x",$AJ$2-'Indicator Date hidden'!AK129)</f>
        <v>x</v>
      </c>
      <c r="AK128" s="171">
        <f>IF('Indicator Date hidden'!AL129="x","x",$AK$2-'Indicator Date hidden'!AL129)</f>
        <v>1</v>
      </c>
      <c r="AL128" s="171">
        <f>IF('Indicator Date hidden'!AM129="x","x",$AL$2-'Indicator Date hidden'!AM129)</f>
        <v>0</v>
      </c>
      <c r="AM128" s="171">
        <f>IF('Indicator Date hidden'!AN129="x","x",$AM$2-'Indicator Date hidden'!AN129)</f>
        <v>0</v>
      </c>
      <c r="AN128" s="171">
        <f>IF('Indicator Date hidden'!AO129="x","x",$AN$2-'Indicator Date hidden'!AO129)</f>
        <v>0</v>
      </c>
      <c r="AO128" s="171">
        <f>IF('Indicator Date hidden'!AP129="x","x",$AO$2-'Indicator Date hidden'!AP129)</f>
        <v>0</v>
      </c>
      <c r="AP128" s="171">
        <f>IF('Indicator Date hidden'!AQ129="x","x",$AP$2-'Indicator Date hidden'!AQ129)</f>
        <v>0</v>
      </c>
      <c r="AQ128" s="171">
        <f>IF('Indicator Date hidden'!AR129="x","x",$AQ$2-'Indicator Date hidden'!AR129)</f>
        <v>0</v>
      </c>
      <c r="AR128" s="171">
        <f>IF('Indicator Date hidden'!AS129="x","x",$AR$2-'Indicator Date hidden'!AS129)</f>
        <v>0</v>
      </c>
      <c r="AS128" s="171">
        <f>IF('Indicator Date hidden'!AT129="x","x",$AS$2-'Indicator Date hidden'!AT129)</f>
        <v>0</v>
      </c>
      <c r="AT128" s="171">
        <f>IF('Indicator Date hidden'!AU129="x","x",$AT$2-'Indicator Date hidden'!AU129)</f>
        <v>0</v>
      </c>
      <c r="AU128" s="171" t="str">
        <f>IF('Indicator Date hidden'!AV129="x","x",$AU$2-'Indicator Date hidden'!AV129)</f>
        <v>x</v>
      </c>
      <c r="AV128" s="171">
        <f>IF('Indicator Date hidden'!AW129="x","x",$AV$2-'Indicator Date hidden'!AW129)</f>
        <v>0</v>
      </c>
      <c r="AW128" s="171">
        <f>IF('Indicator Date hidden'!AX129="x","x",$AW$2-'Indicator Date hidden'!AX129)</f>
        <v>0</v>
      </c>
      <c r="AX128" s="171">
        <f>IF('Indicator Date hidden'!AY129="x","x",$AX$2-'Indicator Date hidden'!AY129)</f>
        <v>0</v>
      </c>
      <c r="AY128" s="171">
        <f>IF('Indicator Date hidden'!AZ129="x","x",$AY$2-'Indicator Date hidden'!AZ129)</f>
        <v>0</v>
      </c>
      <c r="AZ128" s="171">
        <f>IF('Indicator Date hidden'!BA129="x","x",$AZ$2-'Indicator Date hidden'!BA129)</f>
        <v>0</v>
      </c>
      <c r="BA128" s="5">
        <f t="shared" si="5"/>
        <v>8</v>
      </c>
      <c r="BB128" s="172">
        <f t="shared" si="6"/>
        <v>0.17777777777777778</v>
      </c>
      <c r="BC128" s="5">
        <f t="shared" si="7"/>
        <v>5</v>
      </c>
      <c r="BD128" s="172">
        <f t="shared" si="8"/>
        <v>0.56916659888291987</v>
      </c>
      <c r="BE128" s="175">
        <f t="shared" si="9"/>
        <v>0</v>
      </c>
    </row>
    <row r="129" spans="1:57" x14ac:dyDescent="0.25">
      <c r="A129" t="s">
        <v>238</v>
      </c>
      <c r="B129" s="171">
        <f>IF('Indicator Date hidden'!C130="x","x",$B$2-'Indicator Date hidden'!C130)</f>
        <v>0</v>
      </c>
      <c r="C129" s="171">
        <f>IF('Indicator Date hidden'!D130="x","x",$C$2-'Indicator Date hidden'!D130)</f>
        <v>0</v>
      </c>
      <c r="D129" s="171">
        <f>IF('Indicator Date hidden'!E130="x","x",$D$2-'Indicator Date hidden'!E130)</f>
        <v>0</v>
      </c>
      <c r="E129" s="171">
        <f>IF('Indicator Date hidden'!F130="x","x",$E$2-'Indicator Date hidden'!F130)</f>
        <v>0</v>
      </c>
      <c r="F129" s="171">
        <f>IF('Indicator Date hidden'!G130="x","x",$F$2-'Indicator Date hidden'!G130)</f>
        <v>0</v>
      </c>
      <c r="G129" s="171">
        <f>IF('Indicator Date hidden'!H130="x","x",$G$2-'Indicator Date hidden'!H130)</f>
        <v>0</v>
      </c>
      <c r="H129" s="171">
        <f>IF('Indicator Date hidden'!I130="x","x",$H$2-'Indicator Date hidden'!I130)</f>
        <v>0</v>
      </c>
      <c r="I129" s="171">
        <f>IF('Indicator Date hidden'!J130="x","x",$I$2-'Indicator Date hidden'!J130)</f>
        <v>0</v>
      </c>
      <c r="J129" s="171">
        <f>IF('Indicator Date hidden'!K130="x","x",$J$2-'Indicator Date hidden'!K130)</f>
        <v>0</v>
      </c>
      <c r="K129" s="171">
        <f>IF('Indicator Date hidden'!L130="x","x",$K$2-'Indicator Date hidden'!L130)</f>
        <v>0</v>
      </c>
      <c r="L129" s="171">
        <f>IF('Indicator Date hidden'!M130="x","x",$L$2-'Indicator Date hidden'!M130)</f>
        <v>0</v>
      </c>
      <c r="M129" s="171">
        <f>IF('Indicator Date hidden'!N130="x","x",$M$2-'Indicator Date hidden'!N130)</f>
        <v>0</v>
      </c>
      <c r="N129" s="171">
        <f>IF('Indicator Date hidden'!O130="x","x",$N$2-'Indicator Date hidden'!O130)</f>
        <v>0</v>
      </c>
      <c r="O129" s="171">
        <f>IF('Indicator Date hidden'!P130="x","x",$O$2-'Indicator Date hidden'!P130)</f>
        <v>0</v>
      </c>
      <c r="P129" s="171">
        <f>IF('Indicator Date hidden'!Q130="x","x",$P$2-'Indicator Date hidden'!Q130)</f>
        <v>0</v>
      </c>
      <c r="Q129" s="171" t="str">
        <f>IF('Indicator Date hidden'!R130="x","x",$Q$2-'Indicator Date hidden'!R130)</f>
        <v>x</v>
      </c>
      <c r="R129" s="171">
        <f>IF('Indicator Date hidden'!S130="x","x",$R$2-'Indicator Date hidden'!S130)</f>
        <v>0</v>
      </c>
      <c r="S129" s="171">
        <f>IF('Indicator Date hidden'!T130="x","x",$S$2-'Indicator Date hidden'!T130)</f>
        <v>0</v>
      </c>
      <c r="T129" s="171">
        <f>IF('Indicator Date hidden'!U130="x","x",$T$2-'Indicator Date hidden'!U130)</f>
        <v>0</v>
      </c>
      <c r="U129" s="171" t="str">
        <f>IF('Indicator Date hidden'!V130="x","x",$U$2-'Indicator Date hidden'!V130)</f>
        <v>x</v>
      </c>
      <c r="V129" s="171">
        <f>IF('Indicator Date hidden'!W130="x","x",$V$2-'Indicator Date hidden'!W130)</f>
        <v>0</v>
      </c>
      <c r="W129" s="171">
        <f>IF('Indicator Date hidden'!X130="x","x",$W$2-'Indicator Date hidden'!X130)</f>
        <v>6</v>
      </c>
      <c r="X129" s="171">
        <f>IF('Indicator Date hidden'!Y130="x","x",$X$2-'Indicator Date hidden'!Y130)</f>
        <v>3</v>
      </c>
      <c r="Y129" s="171">
        <f>IF('Indicator Date hidden'!Z130="x","x",$Y$2-'Indicator Date hidden'!Z130)</f>
        <v>1</v>
      </c>
      <c r="Z129" s="171">
        <f>IF('Indicator Date hidden'!AA130="x","x",$Z$2-'Indicator Date hidden'!AA130)</f>
        <v>0</v>
      </c>
      <c r="AA129" s="171">
        <f>IF('Indicator Date hidden'!AB130="x","x",$AA$2-'Indicator Date hidden'!AB130)</f>
        <v>1</v>
      </c>
      <c r="AB129" s="171">
        <f>IF('Indicator Date hidden'!AC130="x","x",$AB$2-'Indicator Date hidden'!AC130)</f>
        <v>0</v>
      </c>
      <c r="AC129" s="171">
        <f>IF('Indicator Date hidden'!AD130="x","x",$AC$2-'Indicator Date hidden'!AD130)</f>
        <v>0</v>
      </c>
      <c r="AD129" s="171" t="str">
        <f>IF('Indicator Date hidden'!AE130="x","x",$AD$2-'Indicator Date hidden'!AE130)</f>
        <v>x</v>
      </c>
      <c r="AE129" s="171">
        <f>IF('Indicator Date hidden'!AF130="x","x",$AE$2-'Indicator Date hidden'!AF130)</f>
        <v>0</v>
      </c>
      <c r="AF129" s="171" t="str">
        <f>IF('Indicator Date hidden'!AG130="x","x",$AF$2-'Indicator Date hidden'!AG130)</f>
        <v>x</v>
      </c>
      <c r="AG129" s="171">
        <f>IF('Indicator Date hidden'!AH130="x","x",$AG$2-'Indicator Date hidden'!AH130)</f>
        <v>0</v>
      </c>
      <c r="AH129" s="171">
        <f>IF('Indicator Date hidden'!AI130="x","x",$AH$2-'Indicator Date hidden'!AI130)</f>
        <v>0</v>
      </c>
      <c r="AI129" s="171">
        <f>IF('Indicator Date hidden'!AJ130="x","x",$AI$2-'Indicator Date hidden'!AJ130)</f>
        <v>0</v>
      </c>
      <c r="AJ129" s="171" t="str">
        <f>IF('Indicator Date hidden'!AK130="x","x",$AJ$2-'Indicator Date hidden'!AK130)</f>
        <v>x</v>
      </c>
      <c r="AK129" s="171">
        <f>IF('Indicator Date hidden'!AL130="x","x",$AK$2-'Indicator Date hidden'!AL130)</f>
        <v>0</v>
      </c>
      <c r="AL129" s="171">
        <f>IF('Indicator Date hidden'!AM130="x","x",$AL$2-'Indicator Date hidden'!AM130)</f>
        <v>0</v>
      </c>
      <c r="AM129" s="171">
        <f>IF('Indicator Date hidden'!AN130="x","x",$AM$2-'Indicator Date hidden'!AN130)</f>
        <v>0</v>
      </c>
      <c r="AN129" s="171">
        <f>IF('Indicator Date hidden'!AO130="x","x",$AN$2-'Indicator Date hidden'!AO130)</f>
        <v>0</v>
      </c>
      <c r="AO129" s="171">
        <f>IF('Indicator Date hidden'!AP130="x","x",$AO$2-'Indicator Date hidden'!AP130)</f>
        <v>0</v>
      </c>
      <c r="AP129" s="171">
        <f>IF('Indicator Date hidden'!AQ130="x","x",$AP$2-'Indicator Date hidden'!AQ130)</f>
        <v>0</v>
      </c>
      <c r="AQ129" s="171" t="str">
        <f>IF('Indicator Date hidden'!AR130="x","x",$AQ$2-'Indicator Date hidden'!AR130)</f>
        <v>x</v>
      </c>
      <c r="AR129" s="171">
        <f>IF('Indicator Date hidden'!AS130="x","x",$AR$2-'Indicator Date hidden'!AS130)</f>
        <v>0</v>
      </c>
      <c r="AS129" s="171">
        <f>IF('Indicator Date hidden'!AT130="x","x",$AS$2-'Indicator Date hidden'!AT130)</f>
        <v>0</v>
      </c>
      <c r="AT129" s="171">
        <f>IF('Indicator Date hidden'!AU130="x","x",$AT$2-'Indicator Date hidden'!AU130)</f>
        <v>0</v>
      </c>
      <c r="AU129" s="171">
        <f>IF('Indicator Date hidden'!AV130="x","x",$AU$2-'Indicator Date hidden'!AV130)</f>
        <v>0</v>
      </c>
      <c r="AV129" s="171">
        <f>IF('Indicator Date hidden'!AW130="x","x",$AV$2-'Indicator Date hidden'!AW130)</f>
        <v>0</v>
      </c>
      <c r="AW129" s="171">
        <f>IF('Indicator Date hidden'!AX130="x","x",$AW$2-'Indicator Date hidden'!AX130)</f>
        <v>0</v>
      </c>
      <c r="AX129" s="171">
        <f>IF('Indicator Date hidden'!AY130="x","x",$AX$2-'Indicator Date hidden'!AY130)</f>
        <v>0</v>
      </c>
      <c r="AY129" s="171">
        <f>IF('Indicator Date hidden'!AZ130="x","x",$AY$2-'Indicator Date hidden'!AZ130)</f>
        <v>0</v>
      </c>
      <c r="AZ129" s="171">
        <f>IF('Indicator Date hidden'!BA130="x","x",$AZ$2-'Indicator Date hidden'!BA130)</f>
        <v>0</v>
      </c>
      <c r="BA129" s="5">
        <f t="shared" si="5"/>
        <v>11</v>
      </c>
      <c r="BB129" s="172">
        <f t="shared" si="6"/>
        <v>0.24444444444444444</v>
      </c>
      <c r="BC129" s="5">
        <f t="shared" si="7"/>
        <v>4</v>
      </c>
      <c r="BD129" s="172">
        <f t="shared" si="8"/>
        <v>0.99231615830071584</v>
      </c>
      <c r="BE129" s="175">
        <f t="shared" si="9"/>
        <v>0</v>
      </c>
    </row>
    <row r="130" spans="1:57" x14ac:dyDescent="0.25">
      <c r="A130" t="s">
        <v>240</v>
      </c>
      <c r="B130" s="171">
        <f>IF('Indicator Date hidden'!C131="x","x",$B$2-'Indicator Date hidden'!C131)</f>
        <v>0</v>
      </c>
      <c r="C130" s="171">
        <f>IF('Indicator Date hidden'!D131="x","x",$C$2-'Indicator Date hidden'!D131)</f>
        <v>0</v>
      </c>
      <c r="D130" s="171">
        <f>IF('Indicator Date hidden'!E131="x","x",$D$2-'Indicator Date hidden'!E131)</f>
        <v>0</v>
      </c>
      <c r="E130" s="171">
        <f>IF('Indicator Date hidden'!F131="x","x",$E$2-'Indicator Date hidden'!F131)</f>
        <v>0</v>
      </c>
      <c r="F130" s="171">
        <f>IF('Indicator Date hidden'!G131="x","x",$F$2-'Indicator Date hidden'!G131)</f>
        <v>0</v>
      </c>
      <c r="G130" s="171">
        <f>IF('Indicator Date hidden'!H131="x","x",$G$2-'Indicator Date hidden'!H131)</f>
        <v>0</v>
      </c>
      <c r="H130" s="171">
        <f>IF('Indicator Date hidden'!I131="x","x",$H$2-'Indicator Date hidden'!I131)</f>
        <v>0</v>
      </c>
      <c r="I130" s="171">
        <f>IF('Indicator Date hidden'!J131="x","x",$I$2-'Indicator Date hidden'!J131)</f>
        <v>0</v>
      </c>
      <c r="J130" s="171">
        <f>IF('Indicator Date hidden'!K131="x","x",$J$2-'Indicator Date hidden'!K131)</f>
        <v>0</v>
      </c>
      <c r="K130" s="171">
        <f>IF('Indicator Date hidden'!L131="x","x",$K$2-'Indicator Date hidden'!L131)</f>
        <v>0</v>
      </c>
      <c r="L130" s="171">
        <f>IF('Indicator Date hidden'!M131="x","x",$L$2-'Indicator Date hidden'!M131)</f>
        <v>0</v>
      </c>
      <c r="M130" s="171">
        <f>IF('Indicator Date hidden'!N131="x","x",$M$2-'Indicator Date hidden'!N131)</f>
        <v>0</v>
      </c>
      <c r="N130" s="171">
        <f>IF('Indicator Date hidden'!O131="x","x",$N$2-'Indicator Date hidden'!O131)</f>
        <v>0</v>
      </c>
      <c r="O130" s="171">
        <f>IF('Indicator Date hidden'!P131="x","x",$O$2-'Indicator Date hidden'!P131)</f>
        <v>0</v>
      </c>
      <c r="P130" s="171">
        <f>IF('Indicator Date hidden'!Q131="x","x",$P$2-'Indicator Date hidden'!Q131)</f>
        <v>0</v>
      </c>
      <c r="Q130" s="171">
        <f>IF('Indicator Date hidden'!R131="x","x",$Q$2-'Indicator Date hidden'!R131)</f>
        <v>2</v>
      </c>
      <c r="R130" s="171">
        <f>IF('Indicator Date hidden'!S131="x","x",$R$2-'Indicator Date hidden'!S131)</f>
        <v>0</v>
      </c>
      <c r="S130" s="171">
        <f>IF('Indicator Date hidden'!T131="x","x",$S$2-'Indicator Date hidden'!T131)</f>
        <v>0</v>
      </c>
      <c r="T130" s="171">
        <f>IF('Indicator Date hidden'!U131="x","x",$T$2-'Indicator Date hidden'!U131)</f>
        <v>0</v>
      </c>
      <c r="U130" s="171">
        <f>IF('Indicator Date hidden'!V131="x","x",$U$2-'Indicator Date hidden'!V131)</f>
        <v>0</v>
      </c>
      <c r="V130" s="171">
        <f>IF('Indicator Date hidden'!W131="x","x",$V$2-'Indicator Date hidden'!W131)</f>
        <v>0</v>
      </c>
      <c r="W130" s="171">
        <f>IF('Indicator Date hidden'!X131="x","x",$W$2-'Indicator Date hidden'!X131)</f>
        <v>3</v>
      </c>
      <c r="X130" s="171">
        <f>IF('Indicator Date hidden'!Y131="x","x",$X$2-'Indicator Date hidden'!Y131)</f>
        <v>5</v>
      </c>
      <c r="Y130" s="171">
        <f>IF('Indicator Date hidden'!Z131="x","x",$Y$2-'Indicator Date hidden'!Z131)</f>
        <v>1</v>
      </c>
      <c r="Z130" s="171">
        <f>IF('Indicator Date hidden'!AA131="x","x",$Z$2-'Indicator Date hidden'!AA131)</f>
        <v>0</v>
      </c>
      <c r="AA130" s="171">
        <f>IF('Indicator Date hidden'!AB131="x","x",$AA$2-'Indicator Date hidden'!AB131)</f>
        <v>0</v>
      </c>
      <c r="AB130" s="171">
        <f>IF('Indicator Date hidden'!AC131="x","x",$AB$2-'Indicator Date hidden'!AC131)</f>
        <v>0</v>
      </c>
      <c r="AC130" s="171">
        <f>IF('Indicator Date hidden'!AD131="x","x",$AC$2-'Indicator Date hidden'!AD131)</f>
        <v>0</v>
      </c>
      <c r="AD130" s="171">
        <f>IF('Indicator Date hidden'!AE131="x","x",$AD$2-'Indicator Date hidden'!AE131)</f>
        <v>0</v>
      </c>
      <c r="AE130" s="171">
        <f>IF('Indicator Date hidden'!AF131="x","x",$AE$2-'Indicator Date hidden'!AF131)</f>
        <v>0</v>
      </c>
      <c r="AF130" s="171">
        <f>IF('Indicator Date hidden'!AG131="x","x",$AF$2-'Indicator Date hidden'!AG131)</f>
        <v>4</v>
      </c>
      <c r="AG130" s="171">
        <f>IF('Indicator Date hidden'!AH131="x","x",$AG$2-'Indicator Date hidden'!AH131)</f>
        <v>0</v>
      </c>
      <c r="AH130" s="171">
        <f>IF('Indicator Date hidden'!AI131="x","x",$AH$2-'Indicator Date hidden'!AI131)</f>
        <v>0</v>
      </c>
      <c r="AI130" s="171">
        <f>IF('Indicator Date hidden'!AJ131="x","x",$AI$2-'Indicator Date hidden'!AJ131)</f>
        <v>0</v>
      </c>
      <c r="AJ130" s="171">
        <f>IF('Indicator Date hidden'!AK131="x","x",$AJ$2-'Indicator Date hidden'!AK131)</f>
        <v>0</v>
      </c>
      <c r="AK130" s="171">
        <f>IF('Indicator Date hidden'!AL131="x","x",$AK$2-'Indicator Date hidden'!AL131)</f>
        <v>1</v>
      </c>
      <c r="AL130" s="171">
        <f>IF('Indicator Date hidden'!AM131="x","x",$AL$2-'Indicator Date hidden'!AM131)</f>
        <v>0</v>
      </c>
      <c r="AM130" s="171">
        <f>IF('Indicator Date hidden'!AN131="x","x",$AM$2-'Indicator Date hidden'!AN131)</f>
        <v>0</v>
      </c>
      <c r="AN130" s="171">
        <f>IF('Indicator Date hidden'!AO131="x","x",$AN$2-'Indicator Date hidden'!AO131)</f>
        <v>0</v>
      </c>
      <c r="AO130" s="171">
        <f>IF('Indicator Date hidden'!AP131="x","x",$AO$2-'Indicator Date hidden'!AP131)</f>
        <v>0</v>
      </c>
      <c r="AP130" s="171">
        <f>IF('Indicator Date hidden'!AQ131="x","x",$AP$2-'Indicator Date hidden'!AQ131)</f>
        <v>0</v>
      </c>
      <c r="AQ130" s="171">
        <f>IF('Indicator Date hidden'!AR131="x","x",$AQ$2-'Indicator Date hidden'!AR131)</f>
        <v>0</v>
      </c>
      <c r="AR130" s="171">
        <f>IF('Indicator Date hidden'!AS131="x","x",$AR$2-'Indicator Date hidden'!AS131)</f>
        <v>0</v>
      </c>
      <c r="AS130" s="171">
        <f>IF('Indicator Date hidden'!AT131="x","x",$AS$2-'Indicator Date hidden'!AT131)</f>
        <v>0</v>
      </c>
      <c r="AT130" s="171">
        <f>IF('Indicator Date hidden'!AU131="x","x",$AT$2-'Indicator Date hidden'!AU131)</f>
        <v>0</v>
      </c>
      <c r="AU130" s="171">
        <f>IF('Indicator Date hidden'!AV131="x","x",$AU$2-'Indicator Date hidden'!AV131)</f>
        <v>0</v>
      </c>
      <c r="AV130" s="171">
        <f>IF('Indicator Date hidden'!AW131="x","x",$AV$2-'Indicator Date hidden'!AW131)</f>
        <v>0</v>
      </c>
      <c r="AW130" s="171">
        <f>IF('Indicator Date hidden'!AX131="x","x",$AW$2-'Indicator Date hidden'!AX131)</f>
        <v>0</v>
      </c>
      <c r="AX130" s="171">
        <f>IF('Indicator Date hidden'!AY131="x","x",$AX$2-'Indicator Date hidden'!AY131)</f>
        <v>0</v>
      </c>
      <c r="AY130" s="171">
        <f>IF('Indicator Date hidden'!AZ131="x","x",$AY$2-'Indicator Date hidden'!AZ131)</f>
        <v>0</v>
      </c>
      <c r="AZ130" s="171">
        <f>IF('Indicator Date hidden'!BA131="x","x",$AZ$2-'Indicator Date hidden'!BA131)</f>
        <v>0</v>
      </c>
      <c r="BA130" s="5">
        <f t="shared" si="5"/>
        <v>16</v>
      </c>
      <c r="BB130" s="172">
        <f t="shared" si="6"/>
        <v>0.31372549019607843</v>
      </c>
      <c r="BC130" s="5">
        <f t="shared" si="7"/>
        <v>6</v>
      </c>
      <c r="BD130" s="172">
        <f t="shared" si="8"/>
        <v>0.99980774776329118</v>
      </c>
      <c r="BE130" s="175">
        <f t="shared" si="9"/>
        <v>0</v>
      </c>
    </row>
    <row r="131" spans="1:57" x14ac:dyDescent="0.25">
      <c r="A131" t="s">
        <v>242</v>
      </c>
      <c r="B131" s="171">
        <f>IF('Indicator Date hidden'!C132="x","x",$B$2-'Indicator Date hidden'!C132)</f>
        <v>0</v>
      </c>
      <c r="C131" s="171">
        <f>IF('Indicator Date hidden'!D132="x","x",$C$2-'Indicator Date hidden'!D132)</f>
        <v>0</v>
      </c>
      <c r="D131" s="171">
        <f>IF('Indicator Date hidden'!E132="x","x",$D$2-'Indicator Date hidden'!E132)</f>
        <v>0</v>
      </c>
      <c r="E131" s="171">
        <f>IF('Indicator Date hidden'!F132="x","x",$E$2-'Indicator Date hidden'!F132)</f>
        <v>0</v>
      </c>
      <c r="F131" s="171">
        <f>IF('Indicator Date hidden'!G132="x","x",$F$2-'Indicator Date hidden'!G132)</f>
        <v>0</v>
      </c>
      <c r="G131" s="171">
        <f>IF('Indicator Date hidden'!H132="x","x",$G$2-'Indicator Date hidden'!H132)</f>
        <v>0</v>
      </c>
      <c r="H131" s="171">
        <f>IF('Indicator Date hidden'!I132="x","x",$H$2-'Indicator Date hidden'!I132)</f>
        <v>0</v>
      </c>
      <c r="I131" s="171">
        <f>IF('Indicator Date hidden'!J132="x","x",$I$2-'Indicator Date hidden'!J132)</f>
        <v>0</v>
      </c>
      <c r="J131" s="171">
        <f>IF('Indicator Date hidden'!K132="x","x",$J$2-'Indicator Date hidden'!K132)</f>
        <v>0</v>
      </c>
      <c r="K131" s="171">
        <f>IF('Indicator Date hidden'!L132="x","x",$K$2-'Indicator Date hidden'!L132)</f>
        <v>0</v>
      </c>
      <c r="L131" s="171">
        <f>IF('Indicator Date hidden'!M132="x","x",$L$2-'Indicator Date hidden'!M132)</f>
        <v>0</v>
      </c>
      <c r="M131" s="171">
        <f>IF('Indicator Date hidden'!N132="x","x",$M$2-'Indicator Date hidden'!N132)</f>
        <v>0</v>
      </c>
      <c r="N131" s="171">
        <f>IF('Indicator Date hidden'!O132="x","x",$N$2-'Indicator Date hidden'!O132)</f>
        <v>0</v>
      </c>
      <c r="O131" s="171">
        <f>IF('Indicator Date hidden'!P132="x","x",$O$2-'Indicator Date hidden'!P132)</f>
        <v>0</v>
      </c>
      <c r="P131" s="171">
        <f>IF('Indicator Date hidden'!Q132="x","x",$P$2-'Indicator Date hidden'!Q132)</f>
        <v>0</v>
      </c>
      <c r="Q131" s="171" t="str">
        <f>IF('Indicator Date hidden'!R132="x","x",$Q$2-'Indicator Date hidden'!R132)</f>
        <v>x</v>
      </c>
      <c r="R131" s="171">
        <f>IF('Indicator Date hidden'!S132="x","x",$R$2-'Indicator Date hidden'!S132)</f>
        <v>0</v>
      </c>
      <c r="S131" s="171">
        <f>IF('Indicator Date hidden'!T132="x","x",$S$2-'Indicator Date hidden'!T132)</f>
        <v>0</v>
      </c>
      <c r="T131" s="171">
        <f>IF('Indicator Date hidden'!U132="x","x",$T$2-'Indicator Date hidden'!U132)</f>
        <v>0</v>
      </c>
      <c r="U131" s="171">
        <f>IF('Indicator Date hidden'!V132="x","x",$U$2-'Indicator Date hidden'!V132)</f>
        <v>0</v>
      </c>
      <c r="V131" s="171">
        <f>IF('Indicator Date hidden'!W132="x","x",$V$2-'Indicator Date hidden'!W132)</f>
        <v>0</v>
      </c>
      <c r="W131" s="171">
        <f>IF('Indicator Date hidden'!X132="x","x",$W$2-'Indicator Date hidden'!X132)</f>
        <v>5</v>
      </c>
      <c r="X131" s="171">
        <f>IF('Indicator Date hidden'!Y132="x","x",$X$2-'Indicator Date hidden'!Y132)</f>
        <v>5</v>
      </c>
      <c r="Y131" s="171">
        <f>IF('Indicator Date hidden'!Z132="x","x",$Y$2-'Indicator Date hidden'!Z132)</f>
        <v>1</v>
      </c>
      <c r="Z131" s="171">
        <f>IF('Indicator Date hidden'!AA132="x","x",$Z$2-'Indicator Date hidden'!AA132)</f>
        <v>0</v>
      </c>
      <c r="AA131" s="171" t="str">
        <f>IF('Indicator Date hidden'!AB132="x","x",$AA$2-'Indicator Date hidden'!AB132)</f>
        <v>x</v>
      </c>
      <c r="AB131" s="171">
        <f>IF('Indicator Date hidden'!AC132="x","x",$AB$2-'Indicator Date hidden'!AC132)</f>
        <v>0</v>
      </c>
      <c r="AC131" s="171">
        <f>IF('Indicator Date hidden'!AD132="x","x",$AC$2-'Indicator Date hidden'!AD132)</f>
        <v>0</v>
      </c>
      <c r="AD131" s="171" t="str">
        <f>IF('Indicator Date hidden'!AE132="x","x",$AD$2-'Indicator Date hidden'!AE132)</f>
        <v>x</v>
      </c>
      <c r="AE131" s="171" t="str">
        <f>IF('Indicator Date hidden'!AF132="x","x",$AE$2-'Indicator Date hidden'!AF132)</f>
        <v>x</v>
      </c>
      <c r="AF131" s="171" t="str">
        <f>IF('Indicator Date hidden'!AG132="x","x",$AF$2-'Indicator Date hidden'!AG132)</f>
        <v>x</v>
      </c>
      <c r="AG131" s="171">
        <f>IF('Indicator Date hidden'!AH132="x","x",$AG$2-'Indicator Date hidden'!AH132)</f>
        <v>0</v>
      </c>
      <c r="AH131" s="171">
        <f>IF('Indicator Date hidden'!AI132="x","x",$AH$2-'Indicator Date hidden'!AI132)</f>
        <v>0</v>
      </c>
      <c r="AI131" s="171">
        <f>IF('Indicator Date hidden'!AJ132="x","x",$AI$2-'Indicator Date hidden'!AJ132)</f>
        <v>0</v>
      </c>
      <c r="AJ131" s="171" t="str">
        <f>IF('Indicator Date hidden'!AK132="x","x",$AJ$2-'Indicator Date hidden'!AK132)</f>
        <v>x</v>
      </c>
      <c r="AK131" s="171">
        <f>IF('Indicator Date hidden'!AL132="x","x",$AK$2-'Indicator Date hidden'!AL132)</f>
        <v>1</v>
      </c>
      <c r="AL131" s="171">
        <f>IF('Indicator Date hidden'!AM132="x","x",$AL$2-'Indicator Date hidden'!AM132)</f>
        <v>0</v>
      </c>
      <c r="AM131" s="171">
        <f>IF('Indicator Date hidden'!AN132="x","x",$AM$2-'Indicator Date hidden'!AN132)</f>
        <v>0</v>
      </c>
      <c r="AN131" s="171">
        <f>IF('Indicator Date hidden'!AO132="x","x",$AN$2-'Indicator Date hidden'!AO132)</f>
        <v>0</v>
      </c>
      <c r="AO131" s="171" t="str">
        <f>IF('Indicator Date hidden'!AP132="x","x",$AO$2-'Indicator Date hidden'!AP132)</f>
        <v>x</v>
      </c>
      <c r="AP131" s="171" t="str">
        <f>IF('Indicator Date hidden'!AQ132="x","x",$AP$2-'Indicator Date hidden'!AQ132)</f>
        <v>x</v>
      </c>
      <c r="AQ131" s="171">
        <f>IF('Indicator Date hidden'!AR132="x","x",$AQ$2-'Indicator Date hidden'!AR132)</f>
        <v>4</v>
      </c>
      <c r="AR131" s="171">
        <f>IF('Indicator Date hidden'!AS132="x","x",$AR$2-'Indicator Date hidden'!AS132)</f>
        <v>0</v>
      </c>
      <c r="AS131" s="171" t="str">
        <f>IF('Indicator Date hidden'!AT132="x","x",$AS$2-'Indicator Date hidden'!AT132)</f>
        <v>x</v>
      </c>
      <c r="AT131" s="171">
        <f>IF('Indicator Date hidden'!AU132="x","x",$AT$2-'Indicator Date hidden'!AU132)</f>
        <v>0</v>
      </c>
      <c r="AU131" s="171">
        <f>IF('Indicator Date hidden'!AV132="x","x",$AU$2-'Indicator Date hidden'!AV132)</f>
        <v>0</v>
      </c>
      <c r="AV131" s="171" t="str">
        <f>IF('Indicator Date hidden'!AW132="x","x",$AV$2-'Indicator Date hidden'!AW132)</f>
        <v>x</v>
      </c>
      <c r="AW131" s="171">
        <f>IF('Indicator Date hidden'!AX132="x","x",$AW$2-'Indicator Date hidden'!AX132)</f>
        <v>0</v>
      </c>
      <c r="AX131" s="171">
        <f>IF('Indicator Date hidden'!AY132="x","x",$AX$2-'Indicator Date hidden'!AY132)</f>
        <v>0</v>
      </c>
      <c r="AY131" s="171">
        <f>IF('Indicator Date hidden'!AZ132="x","x",$AY$2-'Indicator Date hidden'!AZ132)</f>
        <v>0</v>
      </c>
      <c r="AZ131" s="171">
        <f>IF('Indicator Date hidden'!BA132="x","x",$AZ$2-'Indicator Date hidden'!BA132)</f>
        <v>4</v>
      </c>
      <c r="BA131" s="5">
        <f t="shared" si="5"/>
        <v>20</v>
      </c>
      <c r="BB131" s="172">
        <f t="shared" si="6"/>
        <v>0.48780487804878048</v>
      </c>
      <c r="BC131" s="5">
        <f t="shared" si="7"/>
        <v>6</v>
      </c>
      <c r="BD131" s="172">
        <f t="shared" si="8"/>
        <v>1.3456696804032899</v>
      </c>
      <c r="BE131" s="175">
        <f t="shared" si="9"/>
        <v>0</v>
      </c>
    </row>
    <row r="132" spans="1:57" x14ac:dyDescent="0.25">
      <c r="A132" t="s">
        <v>237</v>
      </c>
      <c r="B132" s="171">
        <f>IF('Indicator Date hidden'!C133="x","x",$B$2-'Indicator Date hidden'!C133)</f>
        <v>0</v>
      </c>
      <c r="C132" s="171">
        <f>IF('Indicator Date hidden'!D133="x","x",$C$2-'Indicator Date hidden'!D133)</f>
        <v>0</v>
      </c>
      <c r="D132" s="171">
        <f>IF('Indicator Date hidden'!E133="x","x",$D$2-'Indicator Date hidden'!E133)</f>
        <v>0</v>
      </c>
      <c r="E132" s="171">
        <f>IF('Indicator Date hidden'!F133="x","x",$E$2-'Indicator Date hidden'!F133)</f>
        <v>0</v>
      </c>
      <c r="F132" s="171">
        <f>IF('Indicator Date hidden'!G133="x","x",$F$2-'Indicator Date hidden'!G133)</f>
        <v>0</v>
      </c>
      <c r="G132" s="171">
        <f>IF('Indicator Date hidden'!H133="x","x",$G$2-'Indicator Date hidden'!H133)</f>
        <v>0</v>
      </c>
      <c r="H132" s="171">
        <f>IF('Indicator Date hidden'!I133="x","x",$H$2-'Indicator Date hidden'!I133)</f>
        <v>0</v>
      </c>
      <c r="I132" s="171">
        <f>IF('Indicator Date hidden'!J133="x","x",$I$2-'Indicator Date hidden'!J133)</f>
        <v>0</v>
      </c>
      <c r="J132" s="171">
        <f>IF('Indicator Date hidden'!K133="x","x",$J$2-'Indicator Date hidden'!K133)</f>
        <v>0</v>
      </c>
      <c r="K132" s="171">
        <f>IF('Indicator Date hidden'!L133="x","x",$K$2-'Indicator Date hidden'!L133)</f>
        <v>0</v>
      </c>
      <c r="L132" s="171">
        <f>IF('Indicator Date hidden'!M133="x","x",$L$2-'Indicator Date hidden'!M133)</f>
        <v>0</v>
      </c>
      <c r="M132" s="171">
        <f>IF('Indicator Date hidden'!N133="x","x",$M$2-'Indicator Date hidden'!N133)</f>
        <v>0</v>
      </c>
      <c r="N132" s="171">
        <f>IF('Indicator Date hidden'!O133="x","x",$N$2-'Indicator Date hidden'!O133)</f>
        <v>0</v>
      </c>
      <c r="O132" s="171">
        <f>IF('Indicator Date hidden'!P133="x","x",$O$2-'Indicator Date hidden'!P133)</f>
        <v>0</v>
      </c>
      <c r="P132" s="171">
        <f>IF('Indicator Date hidden'!Q133="x","x",$P$2-'Indicator Date hidden'!Q133)</f>
        <v>0</v>
      </c>
      <c r="Q132" s="171">
        <f>IF('Indicator Date hidden'!R133="x","x",$Q$2-'Indicator Date hidden'!R133)</f>
        <v>1</v>
      </c>
      <c r="R132" s="171">
        <f>IF('Indicator Date hidden'!S133="x","x",$R$2-'Indicator Date hidden'!S133)</f>
        <v>0</v>
      </c>
      <c r="S132" s="171">
        <f>IF('Indicator Date hidden'!T133="x","x",$S$2-'Indicator Date hidden'!T133)</f>
        <v>0</v>
      </c>
      <c r="T132" s="171">
        <f>IF('Indicator Date hidden'!U133="x","x",$T$2-'Indicator Date hidden'!U133)</f>
        <v>0</v>
      </c>
      <c r="U132" s="171">
        <f>IF('Indicator Date hidden'!V133="x","x",$U$2-'Indicator Date hidden'!V133)</f>
        <v>0</v>
      </c>
      <c r="V132" s="171">
        <f>IF('Indicator Date hidden'!W133="x","x",$V$2-'Indicator Date hidden'!W133)</f>
        <v>0</v>
      </c>
      <c r="W132" s="171">
        <f>IF('Indicator Date hidden'!X133="x","x",$W$2-'Indicator Date hidden'!X133)</f>
        <v>1</v>
      </c>
      <c r="X132" s="171">
        <f>IF('Indicator Date hidden'!Y133="x","x",$X$2-'Indicator Date hidden'!Y133)</f>
        <v>3</v>
      </c>
      <c r="Y132" s="171">
        <f>IF('Indicator Date hidden'!Z133="x","x",$Y$2-'Indicator Date hidden'!Z133)</f>
        <v>4</v>
      </c>
      <c r="Z132" s="171">
        <f>IF('Indicator Date hidden'!AA133="x","x",$Z$2-'Indicator Date hidden'!AA133)</f>
        <v>1</v>
      </c>
      <c r="AA132" s="171" t="str">
        <f>IF('Indicator Date hidden'!AB133="x","x",$AA$2-'Indicator Date hidden'!AB133)</f>
        <v>x</v>
      </c>
      <c r="AB132" s="171" t="str">
        <f>IF('Indicator Date hidden'!AC133="x","x",$AB$2-'Indicator Date hidden'!AC133)</f>
        <v>x</v>
      </c>
      <c r="AC132" s="171">
        <f>IF('Indicator Date hidden'!AD133="x","x",$AC$2-'Indicator Date hidden'!AD133)</f>
        <v>0</v>
      </c>
      <c r="AD132" s="171" t="str">
        <f>IF('Indicator Date hidden'!AE133="x","x",$AD$2-'Indicator Date hidden'!AE133)</f>
        <v>x</v>
      </c>
      <c r="AE132" s="171" t="str">
        <f>IF('Indicator Date hidden'!AF133="x","x",$AE$2-'Indicator Date hidden'!AF133)</f>
        <v>x</v>
      </c>
      <c r="AF132" s="171">
        <f>IF('Indicator Date hidden'!AG133="x","x",$AF$2-'Indicator Date hidden'!AG133)</f>
        <v>5</v>
      </c>
      <c r="AG132" s="171">
        <f>IF('Indicator Date hidden'!AH133="x","x",$AG$2-'Indicator Date hidden'!AH133)</f>
        <v>0</v>
      </c>
      <c r="AH132" s="171">
        <f>IF('Indicator Date hidden'!AI133="x","x",$AH$2-'Indicator Date hidden'!AI133)</f>
        <v>0</v>
      </c>
      <c r="AI132" s="171">
        <f>IF('Indicator Date hidden'!AJ133="x","x",$AI$2-'Indicator Date hidden'!AJ133)</f>
        <v>0</v>
      </c>
      <c r="AJ132" s="171">
        <f>IF('Indicator Date hidden'!AK133="x","x",$AJ$2-'Indicator Date hidden'!AK133)</f>
        <v>0</v>
      </c>
      <c r="AK132" s="171">
        <f>IF('Indicator Date hidden'!AL133="x","x",$AK$2-'Indicator Date hidden'!AL133)</f>
        <v>1</v>
      </c>
      <c r="AL132" s="171">
        <f>IF('Indicator Date hidden'!AM133="x","x",$AL$2-'Indicator Date hidden'!AM133)</f>
        <v>0</v>
      </c>
      <c r="AM132" s="171">
        <f>IF('Indicator Date hidden'!AN133="x","x",$AM$2-'Indicator Date hidden'!AN133)</f>
        <v>0</v>
      </c>
      <c r="AN132" s="171">
        <f>IF('Indicator Date hidden'!AO133="x","x",$AN$2-'Indicator Date hidden'!AO133)</f>
        <v>0</v>
      </c>
      <c r="AO132" s="171" t="str">
        <f>IF('Indicator Date hidden'!AP133="x","x",$AO$2-'Indicator Date hidden'!AP133)</f>
        <v>x</v>
      </c>
      <c r="AP132" s="171" t="str">
        <f>IF('Indicator Date hidden'!AQ133="x","x",$AP$2-'Indicator Date hidden'!AQ133)</f>
        <v>x</v>
      </c>
      <c r="AQ132" s="171">
        <f>IF('Indicator Date hidden'!AR133="x","x",$AQ$2-'Indicator Date hidden'!AR133)</f>
        <v>0</v>
      </c>
      <c r="AR132" s="171">
        <f>IF('Indicator Date hidden'!AS133="x","x",$AR$2-'Indicator Date hidden'!AS133)</f>
        <v>0</v>
      </c>
      <c r="AS132" s="171" t="str">
        <f>IF('Indicator Date hidden'!AT133="x","x",$AS$2-'Indicator Date hidden'!AT133)</f>
        <v>x</v>
      </c>
      <c r="AT132" s="171">
        <f>IF('Indicator Date hidden'!AU133="x","x",$AT$2-'Indicator Date hidden'!AU133)</f>
        <v>0</v>
      </c>
      <c r="AU132" s="171">
        <f>IF('Indicator Date hidden'!AV133="x","x",$AU$2-'Indicator Date hidden'!AV133)</f>
        <v>0</v>
      </c>
      <c r="AV132" s="171">
        <f>IF('Indicator Date hidden'!AW133="x","x",$AV$2-'Indicator Date hidden'!AW133)</f>
        <v>0</v>
      </c>
      <c r="AW132" s="171">
        <f>IF('Indicator Date hidden'!AX133="x","x",$AW$2-'Indicator Date hidden'!AX133)</f>
        <v>0</v>
      </c>
      <c r="AX132" s="171">
        <f>IF('Indicator Date hidden'!AY133="x","x",$AX$2-'Indicator Date hidden'!AY133)</f>
        <v>0</v>
      </c>
      <c r="AY132" s="171">
        <f>IF('Indicator Date hidden'!AZ133="x","x",$AY$2-'Indicator Date hidden'!AZ133)</f>
        <v>0</v>
      </c>
      <c r="AZ132" s="171">
        <f>IF('Indicator Date hidden'!BA133="x","x",$AZ$2-'Indicator Date hidden'!BA133)</f>
        <v>0</v>
      </c>
      <c r="BA132" s="5">
        <f t="shared" ref="BA132:BA193" si="10">SUM(B132:AZ132)</f>
        <v>16</v>
      </c>
      <c r="BB132" s="172">
        <f t="shared" ref="BB132:BB193" si="11">BA132/COUNT(B132:AZ132)</f>
        <v>0.36363636363636365</v>
      </c>
      <c r="BC132" s="5">
        <f t="shared" ref="BC132:BC193" si="12">COUNTIF(B132:AZ132,"&gt;0")</f>
        <v>7</v>
      </c>
      <c r="BD132" s="172">
        <f t="shared" ref="BD132:BD193" si="13">_xlfn.STDEV.P(B132:AZ132)</f>
        <v>1.0464422212019397</v>
      </c>
      <c r="BE132" s="175">
        <f t="shared" ref="BE132:BE193" si="14">MEDIAN(B132:AZ132)</f>
        <v>0</v>
      </c>
    </row>
    <row r="133" spans="1:57" x14ac:dyDescent="0.25">
      <c r="A133" t="s">
        <v>244</v>
      </c>
      <c r="B133" s="171">
        <f>IF('Indicator Date hidden'!C134="x","x",$B$2-'Indicator Date hidden'!C134)</f>
        <v>0</v>
      </c>
      <c r="C133" s="171">
        <f>IF('Indicator Date hidden'!D134="x","x",$C$2-'Indicator Date hidden'!D134)</f>
        <v>0</v>
      </c>
      <c r="D133" s="171">
        <f>IF('Indicator Date hidden'!E134="x","x",$D$2-'Indicator Date hidden'!E134)</f>
        <v>0</v>
      </c>
      <c r="E133" s="171">
        <f>IF('Indicator Date hidden'!F134="x","x",$E$2-'Indicator Date hidden'!F134)</f>
        <v>0</v>
      </c>
      <c r="F133" s="171">
        <f>IF('Indicator Date hidden'!G134="x","x",$F$2-'Indicator Date hidden'!G134)</f>
        <v>0</v>
      </c>
      <c r="G133" s="171">
        <f>IF('Indicator Date hidden'!H134="x","x",$G$2-'Indicator Date hidden'!H134)</f>
        <v>0</v>
      </c>
      <c r="H133" s="171">
        <f>IF('Indicator Date hidden'!I134="x","x",$H$2-'Indicator Date hidden'!I134)</f>
        <v>0</v>
      </c>
      <c r="I133" s="171">
        <f>IF('Indicator Date hidden'!J134="x","x",$I$2-'Indicator Date hidden'!J134)</f>
        <v>0</v>
      </c>
      <c r="J133" s="171">
        <f>IF('Indicator Date hidden'!K134="x","x",$J$2-'Indicator Date hidden'!K134)</f>
        <v>0</v>
      </c>
      <c r="K133" s="171">
        <f>IF('Indicator Date hidden'!L134="x","x",$K$2-'Indicator Date hidden'!L134)</f>
        <v>0</v>
      </c>
      <c r="L133" s="171">
        <f>IF('Indicator Date hidden'!M134="x","x",$L$2-'Indicator Date hidden'!M134)</f>
        <v>0</v>
      </c>
      <c r="M133" s="171">
        <f>IF('Indicator Date hidden'!N134="x","x",$M$2-'Indicator Date hidden'!N134)</f>
        <v>0</v>
      </c>
      <c r="N133" s="171">
        <f>IF('Indicator Date hidden'!O134="x","x",$N$2-'Indicator Date hidden'!O134)</f>
        <v>0</v>
      </c>
      <c r="O133" s="171">
        <f>IF('Indicator Date hidden'!P134="x","x",$O$2-'Indicator Date hidden'!P134)</f>
        <v>0</v>
      </c>
      <c r="P133" s="171">
        <f>IF('Indicator Date hidden'!Q134="x","x",$P$2-'Indicator Date hidden'!Q134)</f>
        <v>0</v>
      </c>
      <c r="Q133" s="171" t="str">
        <f>IF('Indicator Date hidden'!R134="x","x",$Q$2-'Indicator Date hidden'!R134)</f>
        <v>x</v>
      </c>
      <c r="R133" s="171">
        <f>IF('Indicator Date hidden'!S134="x","x",$R$2-'Indicator Date hidden'!S134)</f>
        <v>0</v>
      </c>
      <c r="S133" s="171">
        <f>IF('Indicator Date hidden'!T134="x","x",$S$2-'Indicator Date hidden'!T134)</f>
        <v>0</v>
      </c>
      <c r="T133" s="171">
        <f>IF('Indicator Date hidden'!U134="x","x",$T$2-'Indicator Date hidden'!U134)</f>
        <v>0</v>
      </c>
      <c r="U133" s="171">
        <f>IF('Indicator Date hidden'!V134="x","x",$U$2-'Indicator Date hidden'!V134)</f>
        <v>0</v>
      </c>
      <c r="V133" s="171">
        <f>IF('Indicator Date hidden'!W134="x","x",$V$2-'Indicator Date hidden'!W134)</f>
        <v>0</v>
      </c>
      <c r="W133" s="171">
        <f>IF('Indicator Date hidden'!X134="x","x",$W$2-'Indicator Date hidden'!X134)</f>
        <v>7</v>
      </c>
      <c r="X133" s="171">
        <f>IF('Indicator Date hidden'!Y134="x","x",$X$2-'Indicator Date hidden'!Y134)</f>
        <v>3</v>
      </c>
      <c r="Y133" s="171">
        <f>IF('Indicator Date hidden'!Z134="x","x",$Y$2-'Indicator Date hidden'!Z134)</f>
        <v>1</v>
      </c>
      <c r="Z133" s="171">
        <f>IF('Indicator Date hidden'!AA134="x","x",$Z$2-'Indicator Date hidden'!AA134)</f>
        <v>0</v>
      </c>
      <c r="AA133" s="171">
        <f>IF('Indicator Date hidden'!AB134="x","x",$AA$2-'Indicator Date hidden'!AB134)</f>
        <v>0</v>
      </c>
      <c r="AB133" s="171">
        <f>IF('Indicator Date hidden'!AC134="x","x",$AB$2-'Indicator Date hidden'!AC134)</f>
        <v>0</v>
      </c>
      <c r="AC133" s="171">
        <f>IF('Indicator Date hidden'!AD134="x","x",$AC$2-'Indicator Date hidden'!AD134)</f>
        <v>0</v>
      </c>
      <c r="AD133" s="171">
        <f>IF('Indicator Date hidden'!AE134="x","x",$AD$2-'Indicator Date hidden'!AE134)</f>
        <v>0</v>
      </c>
      <c r="AE133" s="171">
        <f>IF('Indicator Date hidden'!AF134="x","x",$AE$2-'Indicator Date hidden'!AF134)</f>
        <v>0</v>
      </c>
      <c r="AF133" s="171">
        <f>IF('Indicator Date hidden'!AG134="x","x",$AF$2-'Indicator Date hidden'!AG134)</f>
        <v>0</v>
      </c>
      <c r="AG133" s="171">
        <f>IF('Indicator Date hidden'!AH134="x","x",$AG$2-'Indicator Date hidden'!AH134)</f>
        <v>0</v>
      </c>
      <c r="AH133" s="171">
        <f>IF('Indicator Date hidden'!AI134="x","x",$AH$2-'Indicator Date hidden'!AI134)</f>
        <v>0</v>
      </c>
      <c r="AI133" s="171">
        <f>IF('Indicator Date hidden'!AJ134="x","x",$AI$2-'Indicator Date hidden'!AJ134)</f>
        <v>0</v>
      </c>
      <c r="AJ133" s="171" t="str">
        <f>IF('Indicator Date hidden'!AK134="x","x",$AJ$2-'Indicator Date hidden'!AK134)</f>
        <v>x</v>
      </c>
      <c r="AK133" s="171">
        <f>IF('Indicator Date hidden'!AL134="x","x",$AK$2-'Indicator Date hidden'!AL134)</f>
        <v>1</v>
      </c>
      <c r="AL133" s="171">
        <f>IF('Indicator Date hidden'!AM134="x","x",$AL$2-'Indicator Date hidden'!AM134)</f>
        <v>0</v>
      </c>
      <c r="AM133" s="171">
        <f>IF('Indicator Date hidden'!AN134="x","x",$AM$2-'Indicator Date hidden'!AN134)</f>
        <v>0</v>
      </c>
      <c r="AN133" s="171">
        <f>IF('Indicator Date hidden'!AO134="x","x",$AN$2-'Indicator Date hidden'!AO134)</f>
        <v>0</v>
      </c>
      <c r="AO133" s="171">
        <f>IF('Indicator Date hidden'!AP134="x","x",$AO$2-'Indicator Date hidden'!AP134)</f>
        <v>0</v>
      </c>
      <c r="AP133" s="171">
        <f>IF('Indicator Date hidden'!AQ134="x","x",$AP$2-'Indicator Date hidden'!AQ134)</f>
        <v>0</v>
      </c>
      <c r="AQ133" s="171">
        <f>IF('Indicator Date hidden'!AR134="x","x",$AQ$2-'Indicator Date hidden'!AR134)</f>
        <v>4</v>
      </c>
      <c r="AR133" s="171">
        <f>IF('Indicator Date hidden'!AS134="x","x",$AR$2-'Indicator Date hidden'!AS134)</f>
        <v>0</v>
      </c>
      <c r="AS133" s="171">
        <f>IF('Indicator Date hidden'!AT134="x","x",$AS$2-'Indicator Date hidden'!AT134)</f>
        <v>0</v>
      </c>
      <c r="AT133" s="171">
        <f>IF('Indicator Date hidden'!AU134="x","x",$AT$2-'Indicator Date hidden'!AU134)</f>
        <v>0</v>
      </c>
      <c r="AU133" s="171">
        <f>IF('Indicator Date hidden'!AV134="x","x",$AU$2-'Indicator Date hidden'!AV134)</f>
        <v>0</v>
      </c>
      <c r="AV133" s="171">
        <f>IF('Indicator Date hidden'!AW134="x","x",$AV$2-'Indicator Date hidden'!AW134)</f>
        <v>0</v>
      </c>
      <c r="AW133" s="171">
        <f>IF('Indicator Date hidden'!AX134="x","x",$AW$2-'Indicator Date hidden'!AX134)</f>
        <v>0</v>
      </c>
      <c r="AX133" s="171">
        <f>IF('Indicator Date hidden'!AY134="x","x",$AX$2-'Indicator Date hidden'!AY134)</f>
        <v>0</v>
      </c>
      <c r="AY133" s="171">
        <f>IF('Indicator Date hidden'!AZ134="x","x",$AY$2-'Indicator Date hidden'!AZ134)</f>
        <v>0</v>
      </c>
      <c r="AZ133" s="171">
        <f>IF('Indicator Date hidden'!BA134="x","x",$AZ$2-'Indicator Date hidden'!BA134)</f>
        <v>0</v>
      </c>
      <c r="BA133" s="5">
        <f t="shared" si="10"/>
        <v>16</v>
      </c>
      <c r="BB133" s="172">
        <f t="shared" si="11"/>
        <v>0.32653061224489793</v>
      </c>
      <c r="BC133" s="5">
        <f t="shared" si="12"/>
        <v>5</v>
      </c>
      <c r="BD133" s="172">
        <f t="shared" si="13"/>
        <v>1.2018311725988127</v>
      </c>
      <c r="BE133" s="175">
        <f t="shared" si="14"/>
        <v>0</v>
      </c>
    </row>
    <row r="134" spans="1:57" x14ac:dyDescent="0.25">
      <c r="A134" t="s">
        <v>246</v>
      </c>
      <c r="B134" s="171">
        <f>IF('Indicator Date hidden'!C135="x","x",$B$2-'Indicator Date hidden'!C135)</f>
        <v>0</v>
      </c>
      <c r="C134" s="171">
        <f>IF('Indicator Date hidden'!D135="x","x",$C$2-'Indicator Date hidden'!D135)</f>
        <v>0</v>
      </c>
      <c r="D134" s="171">
        <f>IF('Indicator Date hidden'!E135="x","x",$D$2-'Indicator Date hidden'!E135)</f>
        <v>0</v>
      </c>
      <c r="E134" s="171">
        <f>IF('Indicator Date hidden'!F135="x","x",$E$2-'Indicator Date hidden'!F135)</f>
        <v>0</v>
      </c>
      <c r="F134" s="171">
        <f>IF('Indicator Date hidden'!G135="x","x",$F$2-'Indicator Date hidden'!G135)</f>
        <v>0</v>
      </c>
      <c r="G134" s="171">
        <f>IF('Indicator Date hidden'!H135="x","x",$G$2-'Indicator Date hidden'!H135)</f>
        <v>0</v>
      </c>
      <c r="H134" s="171">
        <f>IF('Indicator Date hidden'!I135="x","x",$H$2-'Indicator Date hidden'!I135)</f>
        <v>0</v>
      </c>
      <c r="I134" s="171">
        <f>IF('Indicator Date hidden'!J135="x","x",$I$2-'Indicator Date hidden'!J135)</f>
        <v>0</v>
      </c>
      <c r="J134" s="171">
        <f>IF('Indicator Date hidden'!K135="x","x",$J$2-'Indicator Date hidden'!K135)</f>
        <v>0</v>
      </c>
      <c r="K134" s="171">
        <f>IF('Indicator Date hidden'!L135="x","x",$K$2-'Indicator Date hidden'!L135)</f>
        <v>0</v>
      </c>
      <c r="L134" s="171">
        <f>IF('Indicator Date hidden'!M135="x","x",$L$2-'Indicator Date hidden'!M135)</f>
        <v>0</v>
      </c>
      <c r="M134" s="171">
        <f>IF('Indicator Date hidden'!N135="x","x",$M$2-'Indicator Date hidden'!N135)</f>
        <v>0</v>
      </c>
      <c r="N134" s="171">
        <f>IF('Indicator Date hidden'!O135="x","x",$N$2-'Indicator Date hidden'!O135)</f>
        <v>0</v>
      </c>
      <c r="O134" s="171">
        <f>IF('Indicator Date hidden'!P135="x","x",$O$2-'Indicator Date hidden'!P135)</f>
        <v>0</v>
      </c>
      <c r="P134" s="171">
        <f>IF('Indicator Date hidden'!Q135="x","x",$P$2-'Indicator Date hidden'!Q135)</f>
        <v>0</v>
      </c>
      <c r="Q134" s="171" t="str">
        <f>IF('Indicator Date hidden'!R135="x","x",$Q$2-'Indicator Date hidden'!R135)</f>
        <v>x</v>
      </c>
      <c r="R134" s="171">
        <f>IF('Indicator Date hidden'!S135="x","x",$R$2-'Indicator Date hidden'!S135)</f>
        <v>0</v>
      </c>
      <c r="S134" s="171">
        <f>IF('Indicator Date hidden'!T135="x","x",$S$2-'Indicator Date hidden'!T135)</f>
        <v>0</v>
      </c>
      <c r="T134" s="171">
        <f>IF('Indicator Date hidden'!U135="x","x",$T$2-'Indicator Date hidden'!U135)</f>
        <v>0</v>
      </c>
      <c r="U134" s="171" t="str">
        <f>IF('Indicator Date hidden'!V135="x","x",$U$2-'Indicator Date hidden'!V135)</f>
        <v>x</v>
      </c>
      <c r="V134" s="171">
        <f>IF('Indicator Date hidden'!W135="x","x",$V$2-'Indicator Date hidden'!W135)</f>
        <v>0</v>
      </c>
      <c r="W134" s="171">
        <f>IF('Indicator Date hidden'!X135="x","x",$W$2-'Indicator Date hidden'!X135)</f>
        <v>4</v>
      </c>
      <c r="X134" s="171">
        <f>IF('Indicator Date hidden'!Y135="x","x",$X$2-'Indicator Date hidden'!Y135)</f>
        <v>5</v>
      </c>
      <c r="Y134" s="171">
        <f>IF('Indicator Date hidden'!Z135="x","x",$Y$2-'Indicator Date hidden'!Z135)</f>
        <v>1</v>
      </c>
      <c r="Z134" s="171">
        <f>IF('Indicator Date hidden'!AA135="x","x",$Z$2-'Indicator Date hidden'!AA135)</f>
        <v>0</v>
      </c>
      <c r="AA134" s="171">
        <f>IF('Indicator Date hidden'!AB135="x","x",$AA$2-'Indicator Date hidden'!AB135)</f>
        <v>0</v>
      </c>
      <c r="AB134" s="171">
        <f>IF('Indicator Date hidden'!AC135="x","x",$AB$2-'Indicator Date hidden'!AC135)</f>
        <v>0</v>
      </c>
      <c r="AC134" s="171">
        <f>IF('Indicator Date hidden'!AD135="x","x",$AC$2-'Indicator Date hidden'!AD135)</f>
        <v>0</v>
      </c>
      <c r="AD134" s="171">
        <f>IF('Indicator Date hidden'!AE135="x","x",$AD$2-'Indicator Date hidden'!AE135)</f>
        <v>0</v>
      </c>
      <c r="AE134" s="171">
        <f>IF('Indicator Date hidden'!AF135="x","x",$AE$2-'Indicator Date hidden'!AF135)</f>
        <v>0</v>
      </c>
      <c r="AF134" s="171">
        <f>IF('Indicator Date hidden'!AG135="x","x",$AF$2-'Indicator Date hidden'!AG135)</f>
        <v>5</v>
      </c>
      <c r="AG134" s="171">
        <f>IF('Indicator Date hidden'!AH135="x","x",$AG$2-'Indicator Date hidden'!AH135)</f>
        <v>0</v>
      </c>
      <c r="AH134" s="171">
        <f>IF('Indicator Date hidden'!AI135="x","x",$AH$2-'Indicator Date hidden'!AI135)</f>
        <v>0</v>
      </c>
      <c r="AI134" s="171">
        <f>IF('Indicator Date hidden'!AJ135="x","x",$AI$2-'Indicator Date hidden'!AJ135)</f>
        <v>0</v>
      </c>
      <c r="AJ134" s="171">
        <f>IF('Indicator Date hidden'!AK135="x","x",$AJ$2-'Indicator Date hidden'!AK135)</f>
        <v>1</v>
      </c>
      <c r="AK134" s="171">
        <f>IF('Indicator Date hidden'!AL135="x","x",$AK$2-'Indicator Date hidden'!AL135)</f>
        <v>1</v>
      </c>
      <c r="AL134" s="171">
        <f>IF('Indicator Date hidden'!AM135="x","x",$AL$2-'Indicator Date hidden'!AM135)</f>
        <v>0</v>
      </c>
      <c r="AM134" s="171">
        <f>IF('Indicator Date hidden'!AN135="x","x",$AM$2-'Indicator Date hidden'!AN135)</f>
        <v>0</v>
      </c>
      <c r="AN134" s="171">
        <f>IF('Indicator Date hidden'!AO135="x","x",$AN$2-'Indicator Date hidden'!AO135)</f>
        <v>0</v>
      </c>
      <c r="AO134" s="171" t="str">
        <f>IF('Indicator Date hidden'!AP135="x","x",$AO$2-'Indicator Date hidden'!AP135)</f>
        <v>x</v>
      </c>
      <c r="AP134" s="171" t="str">
        <f>IF('Indicator Date hidden'!AQ135="x","x",$AP$2-'Indicator Date hidden'!AQ135)</f>
        <v>x</v>
      </c>
      <c r="AQ134" s="171">
        <f>IF('Indicator Date hidden'!AR135="x","x",$AQ$2-'Indicator Date hidden'!AR135)</f>
        <v>4</v>
      </c>
      <c r="AR134" s="171">
        <f>IF('Indicator Date hidden'!AS135="x","x",$AR$2-'Indicator Date hidden'!AS135)</f>
        <v>0</v>
      </c>
      <c r="AS134" s="171">
        <f>IF('Indicator Date hidden'!AT135="x","x",$AS$2-'Indicator Date hidden'!AT135)</f>
        <v>0</v>
      </c>
      <c r="AT134" s="171">
        <f>IF('Indicator Date hidden'!AU135="x","x",$AT$2-'Indicator Date hidden'!AU135)</f>
        <v>0</v>
      </c>
      <c r="AU134" s="171">
        <f>IF('Indicator Date hidden'!AV135="x","x",$AU$2-'Indicator Date hidden'!AV135)</f>
        <v>0</v>
      </c>
      <c r="AV134" s="171">
        <f>IF('Indicator Date hidden'!AW135="x","x",$AV$2-'Indicator Date hidden'!AW135)</f>
        <v>0</v>
      </c>
      <c r="AW134" s="171">
        <f>IF('Indicator Date hidden'!AX135="x","x",$AW$2-'Indicator Date hidden'!AX135)</f>
        <v>0</v>
      </c>
      <c r="AX134" s="171">
        <f>IF('Indicator Date hidden'!AY135="x","x",$AX$2-'Indicator Date hidden'!AY135)</f>
        <v>0</v>
      </c>
      <c r="AY134" s="171">
        <f>IF('Indicator Date hidden'!AZ135="x","x",$AY$2-'Indicator Date hidden'!AZ135)</f>
        <v>0</v>
      </c>
      <c r="AZ134" s="171">
        <f>IF('Indicator Date hidden'!BA135="x","x",$AZ$2-'Indicator Date hidden'!BA135)</f>
        <v>0</v>
      </c>
      <c r="BA134" s="5">
        <f t="shared" si="10"/>
        <v>21</v>
      </c>
      <c r="BB134" s="172">
        <f t="shared" si="11"/>
        <v>0.44680851063829785</v>
      </c>
      <c r="BC134" s="5">
        <f t="shared" si="12"/>
        <v>7</v>
      </c>
      <c r="BD134" s="172">
        <f t="shared" si="13"/>
        <v>1.2684134945352239</v>
      </c>
      <c r="BE134" s="175">
        <f t="shared" si="14"/>
        <v>0</v>
      </c>
    </row>
    <row r="135" spans="1:57" x14ac:dyDescent="0.25">
      <c r="A135" t="s">
        <v>248</v>
      </c>
      <c r="B135" s="171">
        <f>IF('Indicator Date hidden'!C136="x","x",$B$2-'Indicator Date hidden'!C136)</f>
        <v>0</v>
      </c>
      <c r="C135" s="171">
        <f>IF('Indicator Date hidden'!D136="x","x",$C$2-'Indicator Date hidden'!D136)</f>
        <v>0</v>
      </c>
      <c r="D135" s="171">
        <f>IF('Indicator Date hidden'!E136="x","x",$D$2-'Indicator Date hidden'!E136)</f>
        <v>0</v>
      </c>
      <c r="E135" s="171">
        <f>IF('Indicator Date hidden'!F136="x","x",$E$2-'Indicator Date hidden'!F136)</f>
        <v>0</v>
      </c>
      <c r="F135" s="171">
        <f>IF('Indicator Date hidden'!G136="x","x",$F$2-'Indicator Date hidden'!G136)</f>
        <v>0</v>
      </c>
      <c r="G135" s="171">
        <f>IF('Indicator Date hidden'!H136="x","x",$G$2-'Indicator Date hidden'!H136)</f>
        <v>0</v>
      </c>
      <c r="H135" s="171">
        <f>IF('Indicator Date hidden'!I136="x","x",$H$2-'Indicator Date hidden'!I136)</f>
        <v>0</v>
      </c>
      <c r="I135" s="171">
        <f>IF('Indicator Date hidden'!J136="x","x",$I$2-'Indicator Date hidden'!J136)</f>
        <v>0</v>
      </c>
      <c r="J135" s="171">
        <f>IF('Indicator Date hidden'!K136="x","x",$J$2-'Indicator Date hidden'!K136)</f>
        <v>0</v>
      </c>
      <c r="K135" s="171">
        <f>IF('Indicator Date hidden'!L136="x","x",$K$2-'Indicator Date hidden'!L136)</f>
        <v>0</v>
      </c>
      <c r="L135" s="171">
        <f>IF('Indicator Date hidden'!M136="x","x",$L$2-'Indicator Date hidden'!M136)</f>
        <v>0</v>
      </c>
      <c r="M135" s="171">
        <f>IF('Indicator Date hidden'!N136="x","x",$M$2-'Indicator Date hidden'!N136)</f>
        <v>0</v>
      </c>
      <c r="N135" s="171">
        <f>IF('Indicator Date hidden'!O136="x","x",$N$2-'Indicator Date hidden'!O136)</f>
        <v>0</v>
      </c>
      <c r="O135" s="171">
        <f>IF('Indicator Date hidden'!P136="x","x",$O$2-'Indicator Date hidden'!P136)</f>
        <v>0</v>
      </c>
      <c r="P135" s="171">
        <f>IF('Indicator Date hidden'!Q136="x","x",$P$2-'Indicator Date hidden'!Q136)</f>
        <v>0</v>
      </c>
      <c r="Q135" s="171" t="str">
        <f>IF('Indicator Date hidden'!R136="x","x",$Q$2-'Indicator Date hidden'!R136)</f>
        <v>x</v>
      </c>
      <c r="R135" s="171">
        <f>IF('Indicator Date hidden'!S136="x","x",$R$2-'Indicator Date hidden'!S136)</f>
        <v>0</v>
      </c>
      <c r="S135" s="171">
        <f>IF('Indicator Date hidden'!T136="x","x",$S$2-'Indicator Date hidden'!T136)</f>
        <v>0</v>
      </c>
      <c r="T135" s="171">
        <f>IF('Indicator Date hidden'!U136="x","x",$T$2-'Indicator Date hidden'!U136)</f>
        <v>0</v>
      </c>
      <c r="U135" s="171">
        <f>IF('Indicator Date hidden'!V136="x","x",$U$2-'Indicator Date hidden'!V136)</f>
        <v>0</v>
      </c>
      <c r="V135" s="171">
        <f>IF('Indicator Date hidden'!W136="x","x",$V$2-'Indicator Date hidden'!W136)</f>
        <v>0</v>
      </c>
      <c r="W135" s="171">
        <f>IF('Indicator Date hidden'!X136="x","x",$W$2-'Indicator Date hidden'!X136)</f>
        <v>3</v>
      </c>
      <c r="X135" s="171">
        <f>IF('Indicator Date hidden'!Y136="x","x",$X$2-'Indicator Date hidden'!Y136)</f>
        <v>3</v>
      </c>
      <c r="Y135" s="171">
        <f>IF('Indicator Date hidden'!Z136="x","x",$Y$2-'Indicator Date hidden'!Z136)</f>
        <v>1</v>
      </c>
      <c r="Z135" s="171">
        <f>IF('Indicator Date hidden'!AA136="x","x",$Z$2-'Indicator Date hidden'!AA136)</f>
        <v>0</v>
      </c>
      <c r="AA135" s="171">
        <f>IF('Indicator Date hidden'!AB136="x","x",$AA$2-'Indicator Date hidden'!AB136)</f>
        <v>0</v>
      </c>
      <c r="AB135" s="171">
        <f>IF('Indicator Date hidden'!AC136="x","x",$AB$2-'Indicator Date hidden'!AC136)</f>
        <v>0</v>
      </c>
      <c r="AC135" s="171">
        <f>IF('Indicator Date hidden'!AD136="x","x",$AC$2-'Indicator Date hidden'!AD136)</f>
        <v>0</v>
      </c>
      <c r="AD135" s="171">
        <f>IF('Indicator Date hidden'!AE136="x","x",$AD$2-'Indicator Date hidden'!AE136)</f>
        <v>0</v>
      </c>
      <c r="AE135" s="171">
        <f>IF('Indicator Date hidden'!AF136="x","x",$AE$2-'Indicator Date hidden'!AF136)</f>
        <v>0</v>
      </c>
      <c r="AF135" s="171">
        <f>IF('Indicator Date hidden'!AG136="x","x",$AF$2-'Indicator Date hidden'!AG136)</f>
        <v>0</v>
      </c>
      <c r="AG135" s="171">
        <f>IF('Indicator Date hidden'!AH136="x","x",$AG$2-'Indicator Date hidden'!AH136)</f>
        <v>0</v>
      </c>
      <c r="AH135" s="171">
        <f>IF('Indicator Date hidden'!AI136="x","x",$AH$2-'Indicator Date hidden'!AI136)</f>
        <v>0</v>
      </c>
      <c r="AI135" s="171">
        <f>IF('Indicator Date hidden'!AJ136="x","x",$AI$2-'Indicator Date hidden'!AJ136)</f>
        <v>0</v>
      </c>
      <c r="AJ135" s="171" t="str">
        <f>IF('Indicator Date hidden'!AK136="x","x",$AJ$2-'Indicator Date hidden'!AK136)</f>
        <v>x</v>
      </c>
      <c r="AK135" s="171">
        <f>IF('Indicator Date hidden'!AL136="x","x",$AK$2-'Indicator Date hidden'!AL136)</f>
        <v>1</v>
      </c>
      <c r="AL135" s="171">
        <f>IF('Indicator Date hidden'!AM136="x","x",$AL$2-'Indicator Date hidden'!AM136)</f>
        <v>0</v>
      </c>
      <c r="AM135" s="171">
        <f>IF('Indicator Date hidden'!AN136="x","x",$AM$2-'Indicator Date hidden'!AN136)</f>
        <v>0</v>
      </c>
      <c r="AN135" s="171">
        <f>IF('Indicator Date hidden'!AO136="x","x",$AN$2-'Indicator Date hidden'!AO136)</f>
        <v>0</v>
      </c>
      <c r="AO135" s="171">
        <f>IF('Indicator Date hidden'!AP136="x","x",$AO$2-'Indicator Date hidden'!AP136)</f>
        <v>1</v>
      </c>
      <c r="AP135" s="171">
        <f>IF('Indicator Date hidden'!AQ136="x","x",$AP$2-'Indicator Date hidden'!AQ136)</f>
        <v>1</v>
      </c>
      <c r="AQ135" s="171">
        <f>IF('Indicator Date hidden'!AR136="x","x",$AQ$2-'Indicator Date hidden'!AR136)</f>
        <v>6</v>
      </c>
      <c r="AR135" s="171">
        <f>IF('Indicator Date hidden'!AS136="x","x",$AR$2-'Indicator Date hidden'!AS136)</f>
        <v>0</v>
      </c>
      <c r="AS135" s="171">
        <f>IF('Indicator Date hidden'!AT136="x","x",$AS$2-'Indicator Date hidden'!AT136)</f>
        <v>0</v>
      </c>
      <c r="AT135" s="171">
        <f>IF('Indicator Date hidden'!AU136="x","x",$AT$2-'Indicator Date hidden'!AU136)</f>
        <v>0</v>
      </c>
      <c r="AU135" s="171">
        <f>IF('Indicator Date hidden'!AV136="x","x",$AU$2-'Indicator Date hidden'!AV136)</f>
        <v>0</v>
      </c>
      <c r="AV135" s="171">
        <f>IF('Indicator Date hidden'!AW136="x","x",$AV$2-'Indicator Date hidden'!AW136)</f>
        <v>0</v>
      </c>
      <c r="AW135" s="171">
        <f>IF('Indicator Date hidden'!AX136="x","x",$AW$2-'Indicator Date hidden'!AX136)</f>
        <v>0</v>
      </c>
      <c r="AX135" s="171">
        <f>IF('Indicator Date hidden'!AY136="x","x",$AX$2-'Indicator Date hidden'!AY136)</f>
        <v>0</v>
      </c>
      <c r="AY135" s="171">
        <f>IF('Indicator Date hidden'!AZ136="x","x",$AY$2-'Indicator Date hidden'!AZ136)</f>
        <v>0</v>
      </c>
      <c r="AZ135" s="171">
        <f>IF('Indicator Date hidden'!BA136="x","x",$AZ$2-'Indicator Date hidden'!BA136)</f>
        <v>0</v>
      </c>
      <c r="BA135" s="5">
        <f t="shared" si="10"/>
        <v>16</v>
      </c>
      <c r="BB135" s="172">
        <f t="shared" si="11"/>
        <v>0.32653061224489793</v>
      </c>
      <c r="BC135" s="5">
        <f t="shared" si="12"/>
        <v>7</v>
      </c>
      <c r="BD135" s="172">
        <f t="shared" si="13"/>
        <v>1.0378107865380506</v>
      </c>
      <c r="BE135" s="175">
        <f t="shared" si="14"/>
        <v>0</v>
      </c>
    </row>
    <row r="136" spans="1:57" x14ac:dyDescent="0.25">
      <c r="A136" t="s">
        <v>250</v>
      </c>
      <c r="B136" s="171">
        <f>IF('Indicator Date hidden'!C137="x","x",$B$2-'Indicator Date hidden'!C137)</f>
        <v>0</v>
      </c>
      <c r="C136" s="171">
        <f>IF('Indicator Date hidden'!D137="x","x",$C$2-'Indicator Date hidden'!D137)</f>
        <v>0</v>
      </c>
      <c r="D136" s="171">
        <f>IF('Indicator Date hidden'!E137="x","x",$D$2-'Indicator Date hidden'!E137)</f>
        <v>0</v>
      </c>
      <c r="E136" s="171">
        <f>IF('Indicator Date hidden'!F137="x","x",$E$2-'Indicator Date hidden'!F137)</f>
        <v>0</v>
      </c>
      <c r="F136" s="171">
        <f>IF('Indicator Date hidden'!G137="x","x",$F$2-'Indicator Date hidden'!G137)</f>
        <v>0</v>
      </c>
      <c r="G136" s="171">
        <f>IF('Indicator Date hidden'!H137="x","x",$G$2-'Indicator Date hidden'!H137)</f>
        <v>0</v>
      </c>
      <c r="H136" s="171">
        <f>IF('Indicator Date hidden'!I137="x","x",$H$2-'Indicator Date hidden'!I137)</f>
        <v>0</v>
      </c>
      <c r="I136" s="171">
        <f>IF('Indicator Date hidden'!J137="x","x",$I$2-'Indicator Date hidden'!J137)</f>
        <v>0</v>
      </c>
      <c r="J136" s="171">
        <f>IF('Indicator Date hidden'!K137="x","x",$J$2-'Indicator Date hidden'!K137)</f>
        <v>0</v>
      </c>
      <c r="K136" s="171">
        <f>IF('Indicator Date hidden'!L137="x","x",$K$2-'Indicator Date hidden'!L137)</f>
        <v>0</v>
      </c>
      <c r="L136" s="171">
        <f>IF('Indicator Date hidden'!M137="x","x",$L$2-'Indicator Date hidden'!M137)</f>
        <v>0</v>
      </c>
      <c r="M136" s="171">
        <f>IF('Indicator Date hidden'!N137="x","x",$M$2-'Indicator Date hidden'!N137)</f>
        <v>0</v>
      </c>
      <c r="N136" s="171">
        <f>IF('Indicator Date hidden'!O137="x","x",$N$2-'Indicator Date hidden'!O137)</f>
        <v>0</v>
      </c>
      <c r="O136" s="171">
        <f>IF('Indicator Date hidden'!P137="x","x",$O$2-'Indicator Date hidden'!P137)</f>
        <v>0</v>
      </c>
      <c r="P136" s="171">
        <f>IF('Indicator Date hidden'!Q137="x","x",$P$2-'Indicator Date hidden'!Q137)</f>
        <v>0</v>
      </c>
      <c r="Q136" s="171">
        <f>IF('Indicator Date hidden'!R137="x","x",$Q$2-'Indicator Date hidden'!R137)</f>
        <v>3</v>
      </c>
      <c r="R136" s="171">
        <f>IF('Indicator Date hidden'!S137="x","x",$R$2-'Indicator Date hidden'!S137)</f>
        <v>0</v>
      </c>
      <c r="S136" s="171">
        <f>IF('Indicator Date hidden'!T137="x","x",$S$2-'Indicator Date hidden'!T137)</f>
        <v>0</v>
      </c>
      <c r="T136" s="171">
        <f>IF('Indicator Date hidden'!U137="x","x",$T$2-'Indicator Date hidden'!U137)</f>
        <v>0</v>
      </c>
      <c r="U136" s="171">
        <f>IF('Indicator Date hidden'!V137="x","x",$U$2-'Indicator Date hidden'!V137)</f>
        <v>0</v>
      </c>
      <c r="V136" s="171">
        <f>IF('Indicator Date hidden'!W137="x","x",$V$2-'Indicator Date hidden'!W137)</f>
        <v>0</v>
      </c>
      <c r="W136" s="171">
        <f>IF('Indicator Date hidden'!X137="x","x",$W$2-'Indicator Date hidden'!X137)</f>
        <v>3</v>
      </c>
      <c r="X136" s="171">
        <f>IF('Indicator Date hidden'!Y137="x","x",$X$2-'Indicator Date hidden'!Y137)</f>
        <v>3</v>
      </c>
      <c r="Y136" s="171">
        <f>IF('Indicator Date hidden'!Z137="x","x",$Y$2-'Indicator Date hidden'!Z137)</f>
        <v>1</v>
      </c>
      <c r="Z136" s="171">
        <f>IF('Indicator Date hidden'!AA137="x","x",$Z$2-'Indicator Date hidden'!AA137)</f>
        <v>0</v>
      </c>
      <c r="AA136" s="171">
        <f>IF('Indicator Date hidden'!AB137="x","x",$AA$2-'Indicator Date hidden'!AB137)</f>
        <v>0</v>
      </c>
      <c r="AB136" s="171">
        <f>IF('Indicator Date hidden'!AC137="x","x",$AB$2-'Indicator Date hidden'!AC137)</f>
        <v>0</v>
      </c>
      <c r="AC136" s="171">
        <f>IF('Indicator Date hidden'!AD137="x","x",$AC$2-'Indicator Date hidden'!AD137)</f>
        <v>0</v>
      </c>
      <c r="AD136" s="171">
        <f>IF('Indicator Date hidden'!AE137="x","x",$AD$2-'Indicator Date hidden'!AE137)</f>
        <v>0</v>
      </c>
      <c r="AE136" s="171">
        <f>IF('Indicator Date hidden'!AF137="x","x",$AE$2-'Indicator Date hidden'!AF137)</f>
        <v>0</v>
      </c>
      <c r="AF136" s="171">
        <f>IF('Indicator Date hidden'!AG137="x","x",$AF$2-'Indicator Date hidden'!AG137)</f>
        <v>0</v>
      </c>
      <c r="AG136" s="171">
        <f>IF('Indicator Date hidden'!AH137="x","x",$AG$2-'Indicator Date hidden'!AH137)</f>
        <v>0</v>
      </c>
      <c r="AH136" s="171">
        <f>IF('Indicator Date hidden'!AI137="x","x",$AH$2-'Indicator Date hidden'!AI137)</f>
        <v>0</v>
      </c>
      <c r="AI136" s="171">
        <f>IF('Indicator Date hidden'!AJ137="x","x",$AI$2-'Indicator Date hidden'!AJ137)</f>
        <v>0</v>
      </c>
      <c r="AJ136" s="171">
        <f>IF('Indicator Date hidden'!AK137="x","x",$AJ$2-'Indicator Date hidden'!AK137)</f>
        <v>1</v>
      </c>
      <c r="AK136" s="171">
        <f>IF('Indicator Date hidden'!AL137="x","x",$AK$2-'Indicator Date hidden'!AL137)</f>
        <v>1</v>
      </c>
      <c r="AL136" s="171">
        <f>IF('Indicator Date hidden'!AM137="x","x",$AL$2-'Indicator Date hidden'!AM137)</f>
        <v>0</v>
      </c>
      <c r="AM136" s="171">
        <f>IF('Indicator Date hidden'!AN137="x","x",$AM$2-'Indicator Date hidden'!AN137)</f>
        <v>0</v>
      </c>
      <c r="AN136" s="171">
        <f>IF('Indicator Date hidden'!AO137="x","x",$AN$2-'Indicator Date hidden'!AO137)</f>
        <v>0</v>
      </c>
      <c r="AO136" s="171">
        <f>IF('Indicator Date hidden'!AP137="x","x",$AO$2-'Indicator Date hidden'!AP137)</f>
        <v>0</v>
      </c>
      <c r="AP136" s="171">
        <f>IF('Indicator Date hidden'!AQ137="x","x",$AP$2-'Indicator Date hidden'!AQ137)</f>
        <v>0</v>
      </c>
      <c r="AQ136" s="171">
        <f>IF('Indicator Date hidden'!AR137="x","x",$AQ$2-'Indicator Date hidden'!AR137)</f>
        <v>0</v>
      </c>
      <c r="AR136" s="171">
        <f>IF('Indicator Date hidden'!AS137="x","x",$AR$2-'Indicator Date hidden'!AS137)</f>
        <v>0</v>
      </c>
      <c r="AS136" s="171">
        <f>IF('Indicator Date hidden'!AT137="x","x",$AS$2-'Indicator Date hidden'!AT137)</f>
        <v>0</v>
      </c>
      <c r="AT136" s="171">
        <f>IF('Indicator Date hidden'!AU137="x","x",$AT$2-'Indicator Date hidden'!AU137)</f>
        <v>0</v>
      </c>
      <c r="AU136" s="171">
        <f>IF('Indicator Date hidden'!AV137="x","x",$AU$2-'Indicator Date hidden'!AV137)</f>
        <v>0</v>
      </c>
      <c r="AV136" s="171">
        <f>IF('Indicator Date hidden'!AW137="x","x",$AV$2-'Indicator Date hidden'!AW137)</f>
        <v>0</v>
      </c>
      <c r="AW136" s="171">
        <f>IF('Indicator Date hidden'!AX137="x","x",$AW$2-'Indicator Date hidden'!AX137)</f>
        <v>0</v>
      </c>
      <c r="AX136" s="171">
        <f>IF('Indicator Date hidden'!AY137="x","x",$AX$2-'Indicator Date hidden'!AY137)</f>
        <v>0</v>
      </c>
      <c r="AY136" s="171">
        <f>IF('Indicator Date hidden'!AZ137="x","x",$AY$2-'Indicator Date hidden'!AZ137)</f>
        <v>0</v>
      </c>
      <c r="AZ136" s="171">
        <f>IF('Indicator Date hidden'!BA137="x","x",$AZ$2-'Indicator Date hidden'!BA137)</f>
        <v>0</v>
      </c>
      <c r="BA136" s="5">
        <f t="shared" si="10"/>
        <v>12</v>
      </c>
      <c r="BB136" s="172">
        <f t="shared" si="11"/>
        <v>0.23529411764705882</v>
      </c>
      <c r="BC136" s="5">
        <f t="shared" si="12"/>
        <v>6</v>
      </c>
      <c r="BD136" s="172">
        <f t="shared" si="13"/>
        <v>0.72998080270534449</v>
      </c>
      <c r="BE136" s="175">
        <f t="shared" si="14"/>
        <v>0</v>
      </c>
    </row>
    <row r="137" spans="1:57" x14ac:dyDescent="0.25">
      <c r="A137" t="s">
        <v>252</v>
      </c>
      <c r="B137" s="171">
        <f>IF('Indicator Date hidden'!C138="x","x",$B$2-'Indicator Date hidden'!C138)</f>
        <v>0</v>
      </c>
      <c r="C137" s="171">
        <f>IF('Indicator Date hidden'!D138="x","x",$C$2-'Indicator Date hidden'!D138)</f>
        <v>0</v>
      </c>
      <c r="D137" s="171">
        <f>IF('Indicator Date hidden'!E138="x","x",$D$2-'Indicator Date hidden'!E138)</f>
        <v>0</v>
      </c>
      <c r="E137" s="171">
        <f>IF('Indicator Date hidden'!F138="x","x",$E$2-'Indicator Date hidden'!F138)</f>
        <v>0</v>
      </c>
      <c r="F137" s="171">
        <f>IF('Indicator Date hidden'!G138="x","x",$F$2-'Indicator Date hidden'!G138)</f>
        <v>0</v>
      </c>
      <c r="G137" s="171">
        <f>IF('Indicator Date hidden'!H138="x","x",$G$2-'Indicator Date hidden'!H138)</f>
        <v>0</v>
      </c>
      <c r="H137" s="171">
        <f>IF('Indicator Date hidden'!I138="x","x",$H$2-'Indicator Date hidden'!I138)</f>
        <v>0</v>
      </c>
      <c r="I137" s="171">
        <f>IF('Indicator Date hidden'!J138="x","x",$I$2-'Indicator Date hidden'!J138)</f>
        <v>0</v>
      </c>
      <c r="J137" s="171">
        <f>IF('Indicator Date hidden'!K138="x","x",$J$2-'Indicator Date hidden'!K138)</f>
        <v>0</v>
      </c>
      <c r="K137" s="171">
        <f>IF('Indicator Date hidden'!L138="x","x",$K$2-'Indicator Date hidden'!L138)</f>
        <v>0</v>
      </c>
      <c r="L137" s="171">
        <f>IF('Indicator Date hidden'!M138="x","x",$L$2-'Indicator Date hidden'!M138)</f>
        <v>0</v>
      </c>
      <c r="M137" s="171">
        <f>IF('Indicator Date hidden'!N138="x","x",$M$2-'Indicator Date hidden'!N138)</f>
        <v>0</v>
      </c>
      <c r="N137" s="171">
        <f>IF('Indicator Date hidden'!O138="x","x",$N$2-'Indicator Date hidden'!O138)</f>
        <v>0</v>
      </c>
      <c r="O137" s="171">
        <f>IF('Indicator Date hidden'!P138="x","x",$O$2-'Indicator Date hidden'!P138)</f>
        <v>0</v>
      </c>
      <c r="P137" s="171">
        <f>IF('Indicator Date hidden'!Q138="x","x",$P$2-'Indicator Date hidden'!Q138)</f>
        <v>0</v>
      </c>
      <c r="Q137" s="171">
        <f>IF('Indicator Date hidden'!R138="x","x",$Q$2-'Indicator Date hidden'!R138)</f>
        <v>2</v>
      </c>
      <c r="R137" s="171">
        <f>IF('Indicator Date hidden'!S138="x","x",$R$2-'Indicator Date hidden'!S138)</f>
        <v>0</v>
      </c>
      <c r="S137" s="171">
        <f>IF('Indicator Date hidden'!T138="x","x",$S$2-'Indicator Date hidden'!T138)</f>
        <v>0</v>
      </c>
      <c r="T137" s="171">
        <f>IF('Indicator Date hidden'!U138="x","x",$T$2-'Indicator Date hidden'!U138)</f>
        <v>0</v>
      </c>
      <c r="U137" s="171">
        <f>IF('Indicator Date hidden'!V138="x","x",$U$2-'Indicator Date hidden'!V138)</f>
        <v>0</v>
      </c>
      <c r="V137" s="171">
        <f>IF('Indicator Date hidden'!W138="x","x",$V$2-'Indicator Date hidden'!W138)</f>
        <v>0</v>
      </c>
      <c r="W137" s="171">
        <f>IF('Indicator Date hidden'!X138="x","x",$W$2-'Indicator Date hidden'!X138)</f>
        <v>4</v>
      </c>
      <c r="X137" s="171" t="str">
        <f>IF('Indicator Date hidden'!Y138="x","x",$X$2-'Indicator Date hidden'!Y138)</f>
        <v>x</v>
      </c>
      <c r="Y137" s="171">
        <f>IF('Indicator Date hidden'!Z138="x","x",$Y$2-'Indicator Date hidden'!Z138)</f>
        <v>1</v>
      </c>
      <c r="Z137" s="171">
        <f>IF('Indicator Date hidden'!AA138="x","x",$Z$2-'Indicator Date hidden'!AA138)</f>
        <v>0</v>
      </c>
      <c r="AA137" s="171">
        <f>IF('Indicator Date hidden'!AB138="x","x",$AA$2-'Indicator Date hidden'!AB138)</f>
        <v>0</v>
      </c>
      <c r="AB137" s="171">
        <f>IF('Indicator Date hidden'!AC138="x","x",$AB$2-'Indicator Date hidden'!AC138)</f>
        <v>0</v>
      </c>
      <c r="AC137" s="171">
        <f>IF('Indicator Date hidden'!AD138="x","x",$AC$2-'Indicator Date hidden'!AD138)</f>
        <v>0</v>
      </c>
      <c r="AD137" s="171">
        <f>IF('Indicator Date hidden'!AE138="x","x",$AD$2-'Indicator Date hidden'!AE138)</f>
        <v>0</v>
      </c>
      <c r="AE137" s="171">
        <f>IF('Indicator Date hidden'!AF138="x","x",$AE$2-'Indicator Date hidden'!AF138)</f>
        <v>0</v>
      </c>
      <c r="AF137" s="171">
        <f>IF('Indicator Date hidden'!AG138="x","x",$AF$2-'Indicator Date hidden'!AG138)</f>
        <v>2</v>
      </c>
      <c r="AG137" s="171">
        <f>IF('Indicator Date hidden'!AH138="x","x",$AG$2-'Indicator Date hidden'!AH138)</f>
        <v>0</v>
      </c>
      <c r="AH137" s="171">
        <f>IF('Indicator Date hidden'!AI138="x","x",$AH$2-'Indicator Date hidden'!AI138)</f>
        <v>0</v>
      </c>
      <c r="AI137" s="171">
        <f>IF('Indicator Date hidden'!AJ138="x","x",$AI$2-'Indicator Date hidden'!AJ138)</f>
        <v>0</v>
      </c>
      <c r="AJ137" s="171">
        <f>IF('Indicator Date hidden'!AK138="x","x",$AJ$2-'Indicator Date hidden'!AK138)</f>
        <v>0</v>
      </c>
      <c r="AK137" s="171">
        <f>IF('Indicator Date hidden'!AL138="x","x",$AK$2-'Indicator Date hidden'!AL138)</f>
        <v>1</v>
      </c>
      <c r="AL137" s="171">
        <f>IF('Indicator Date hidden'!AM138="x","x",$AL$2-'Indicator Date hidden'!AM138)</f>
        <v>0</v>
      </c>
      <c r="AM137" s="171">
        <f>IF('Indicator Date hidden'!AN138="x","x",$AM$2-'Indicator Date hidden'!AN138)</f>
        <v>0</v>
      </c>
      <c r="AN137" s="171">
        <f>IF('Indicator Date hidden'!AO138="x","x",$AN$2-'Indicator Date hidden'!AO138)</f>
        <v>0</v>
      </c>
      <c r="AO137" s="171">
        <f>IF('Indicator Date hidden'!AP138="x","x",$AO$2-'Indicator Date hidden'!AP138)</f>
        <v>0</v>
      </c>
      <c r="AP137" s="171">
        <f>IF('Indicator Date hidden'!AQ138="x","x",$AP$2-'Indicator Date hidden'!AQ138)</f>
        <v>0</v>
      </c>
      <c r="AQ137" s="171">
        <f>IF('Indicator Date hidden'!AR138="x","x",$AQ$2-'Indicator Date hidden'!AR138)</f>
        <v>0</v>
      </c>
      <c r="AR137" s="171">
        <f>IF('Indicator Date hidden'!AS138="x","x",$AR$2-'Indicator Date hidden'!AS138)</f>
        <v>0</v>
      </c>
      <c r="AS137" s="171">
        <f>IF('Indicator Date hidden'!AT138="x","x",$AS$2-'Indicator Date hidden'!AT138)</f>
        <v>0</v>
      </c>
      <c r="AT137" s="171">
        <f>IF('Indicator Date hidden'!AU138="x","x",$AT$2-'Indicator Date hidden'!AU138)</f>
        <v>0</v>
      </c>
      <c r="AU137" s="171">
        <f>IF('Indicator Date hidden'!AV138="x","x",$AU$2-'Indicator Date hidden'!AV138)</f>
        <v>0</v>
      </c>
      <c r="AV137" s="171">
        <f>IF('Indicator Date hidden'!AW138="x","x",$AV$2-'Indicator Date hidden'!AW138)</f>
        <v>0</v>
      </c>
      <c r="AW137" s="171">
        <f>IF('Indicator Date hidden'!AX138="x","x",$AW$2-'Indicator Date hidden'!AX138)</f>
        <v>0</v>
      </c>
      <c r="AX137" s="171">
        <f>IF('Indicator Date hidden'!AY138="x","x",$AX$2-'Indicator Date hidden'!AY138)</f>
        <v>0</v>
      </c>
      <c r="AY137" s="171">
        <f>IF('Indicator Date hidden'!AZ138="x","x",$AY$2-'Indicator Date hidden'!AZ138)</f>
        <v>0</v>
      </c>
      <c r="AZ137" s="171">
        <f>IF('Indicator Date hidden'!BA138="x","x",$AZ$2-'Indicator Date hidden'!BA138)</f>
        <v>0</v>
      </c>
      <c r="BA137" s="5">
        <f t="shared" si="10"/>
        <v>10</v>
      </c>
      <c r="BB137" s="172">
        <f t="shared" si="11"/>
        <v>0.2</v>
      </c>
      <c r="BC137" s="5">
        <f t="shared" si="12"/>
        <v>5</v>
      </c>
      <c r="BD137" s="172">
        <f t="shared" si="13"/>
        <v>0.69282032302755092</v>
      </c>
      <c r="BE137" s="175">
        <f t="shared" si="14"/>
        <v>0</v>
      </c>
    </row>
    <row r="138" spans="1:57" x14ac:dyDescent="0.25">
      <c r="A138" t="s">
        <v>254</v>
      </c>
      <c r="B138" s="171">
        <f>IF('Indicator Date hidden'!C139="x","x",$B$2-'Indicator Date hidden'!C139)</f>
        <v>0</v>
      </c>
      <c r="C138" s="171">
        <f>IF('Indicator Date hidden'!D139="x","x",$C$2-'Indicator Date hidden'!D139)</f>
        <v>0</v>
      </c>
      <c r="D138" s="171">
        <f>IF('Indicator Date hidden'!E139="x","x",$D$2-'Indicator Date hidden'!E139)</f>
        <v>0</v>
      </c>
      <c r="E138" s="171">
        <f>IF('Indicator Date hidden'!F139="x","x",$E$2-'Indicator Date hidden'!F139)</f>
        <v>0</v>
      </c>
      <c r="F138" s="171">
        <f>IF('Indicator Date hidden'!G139="x","x",$F$2-'Indicator Date hidden'!G139)</f>
        <v>0</v>
      </c>
      <c r="G138" s="171">
        <f>IF('Indicator Date hidden'!H139="x","x",$G$2-'Indicator Date hidden'!H139)</f>
        <v>0</v>
      </c>
      <c r="H138" s="171">
        <f>IF('Indicator Date hidden'!I139="x","x",$H$2-'Indicator Date hidden'!I139)</f>
        <v>0</v>
      </c>
      <c r="I138" s="171">
        <f>IF('Indicator Date hidden'!J139="x","x",$I$2-'Indicator Date hidden'!J139)</f>
        <v>0</v>
      </c>
      <c r="J138" s="171">
        <f>IF('Indicator Date hidden'!K139="x","x",$J$2-'Indicator Date hidden'!K139)</f>
        <v>0</v>
      </c>
      <c r="K138" s="171">
        <f>IF('Indicator Date hidden'!L139="x","x",$K$2-'Indicator Date hidden'!L139)</f>
        <v>0</v>
      </c>
      <c r="L138" s="171">
        <f>IF('Indicator Date hidden'!M139="x","x",$L$2-'Indicator Date hidden'!M139)</f>
        <v>0</v>
      </c>
      <c r="M138" s="171">
        <f>IF('Indicator Date hidden'!N139="x","x",$M$2-'Indicator Date hidden'!N139)</f>
        <v>0</v>
      </c>
      <c r="N138" s="171">
        <f>IF('Indicator Date hidden'!O139="x","x",$N$2-'Indicator Date hidden'!O139)</f>
        <v>0</v>
      </c>
      <c r="O138" s="171">
        <f>IF('Indicator Date hidden'!P139="x","x",$O$2-'Indicator Date hidden'!P139)</f>
        <v>0</v>
      </c>
      <c r="P138" s="171">
        <f>IF('Indicator Date hidden'!Q139="x","x",$P$2-'Indicator Date hidden'!Q139)</f>
        <v>0</v>
      </c>
      <c r="Q138" s="171" t="str">
        <f>IF('Indicator Date hidden'!R139="x","x",$Q$2-'Indicator Date hidden'!R139)</f>
        <v>x</v>
      </c>
      <c r="R138" s="171">
        <f>IF('Indicator Date hidden'!S139="x","x",$R$2-'Indicator Date hidden'!S139)</f>
        <v>0</v>
      </c>
      <c r="S138" s="171">
        <f>IF('Indicator Date hidden'!T139="x","x",$S$2-'Indicator Date hidden'!T139)</f>
        <v>0</v>
      </c>
      <c r="T138" s="171">
        <f>IF('Indicator Date hidden'!U139="x","x",$T$2-'Indicator Date hidden'!U139)</f>
        <v>0</v>
      </c>
      <c r="U138" s="171" t="str">
        <f>IF('Indicator Date hidden'!V139="x","x",$U$2-'Indicator Date hidden'!V139)</f>
        <v>x</v>
      </c>
      <c r="V138" s="171">
        <f>IF('Indicator Date hidden'!W139="x","x",$V$2-'Indicator Date hidden'!W139)</f>
        <v>0</v>
      </c>
      <c r="W138" s="171" t="str">
        <f>IF('Indicator Date hidden'!X139="x","x",$W$2-'Indicator Date hidden'!X139)</f>
        <v>x</v>
      </c>
      <c r="X138" s="171">
        <f>IF('Indicator Date hidden'!Y139="x","x",$X$2-'Indicator Date hidden'!Y139)</f>
        <v>3</v>
      </c>
      <c r="Y138" s="171">
        <f>IF('Indicator Date hidden'!Z139="x","x",$Y$2-'Indicator Date hidden'!Z139)</f>
        <v>1</v>
      </c>
      <c r="Z138" s="171">
        <f>IF('Indicator Date hidden'!AA139="x","x",$Z$2-'Indicator Date hidden'!AA139)</f>
        <v>0</v>
      </c>
      <c r="AA138" s="171">
        <f>IF('Indicator Date hidden'!AB139="x","x",$AA$2-'Indicator Date hidden'!AB139)</f>
        <v>1</v>
      </c>
      <c r="AB138" s="171">
        <f>IF('Indicator Date hidden'!AC139="x","x",$AB$2-'Indicator Date hidden'!AC139)</f>
        <v>0</v>
      </c>
      <c r="AC138" s="171">
        <f>IF('Indicator Date hidden'!AD139="x","x",$AC$2-'Indicator Date hidden'!AD139)</f>
        <v>0</v>
      </c>
      <c r="AD138" s="171" t="str">
        <f>IF('Indicator Date hidden'!AE139="x","x",$AD$2-'Indicator Date hidden'!AE139)</f>
        <v>x</v>
      </c>
      <c r="AE138" s="171">
        <f>IF('Indicator Date hidden'!AF139="x","x",$AE$2-'Indicator Date hidden'!AF139)</f>
        <v>0</v>
      </c>
      <c r="AF138" s="171">
        <f>IF('Indicator Date hidden'!AG139="x","x",$AF$2-'Indicator Date hidden'!AG139)</f>
        <v>0</v>
      </c>
      <c r="AG138" s="171">
        <f>IF('Indicator Date hidden'!AH139="x","x",$AG$2-'Indicator Date hidden'!AH139)</f>
        <v>0</v>
      </c>
      <c r="AH138" s="171">
        <f>IF('Indicator Date hidden'!AI139="x","x",$AH$2-'Indicator Date hidden'!AI139)</f>
        <v>0</v>
      </c>
      <c r="AI138" s="171">
        <f>IF('Indicator Date hidden'!AJ139="x","x",$AI$2-'Indicator Date hidden'!AJ139)</f>
        <v>0</v>
      </c>
      <c r="AJ138" s="171" t="str">
        <f>IF('Indicator Date hidden'!AK139="x","x",$AJ$2-'Indicator Date hidden'!AK139)</f>
        <v>x</v>
      </c>
      <c r="AK138" s="171">
        <f>IF('Indicator Date hidden'!AL139="x","x",$AK$2-'Indicator Date hidden'!AL139)</f>
        <v>1</v>
      </c>
      <c r="AL138" s="171">
        <f>IF('Indicator Date hidden'!AM139="x","x",$AL$2-'Indicator Date hidden'!AM139)</f>
        <v>0</v>
      </c>
      <c r="AM138" s="171">
        <f>IF('Indicator Date hidden'!AN139="x","x",$AM$2-'Indicator Date hidden'!AN139)</f>
        <v>0</v>
      </c>
      <c r="AN138" s="171">
        <f>IF('Indicator Date hidden'!AO139="x","x",$AN$2-'Indicator Date hidden'!AO139)</f>
        <v>0</v>
      </c>
      <c r="AO138" s="171">
        <f>IF('Indicator Date hidden'!AP139="x","x",$AO$2-'Indicator Date hidden'!AP139)</f>
        <v>0</v>
      </c>
      <c r="AP138" s="171">
        <f>IF('Indicator Date hidden'!AQ139="x","x",$AP$2-'Indicator Date hidden'!AQ139)</f>
        <v>0</v>
      </c>
      <c r="AQ138" s="171">
        <f>IF('Indicator Date hidden'!AR139="x","x",$AQ$2-'Indicator Date hidden'!AR139)</f>
        <v>0</v>
      </c>
      <c r="AR138" s="171">
        <f>IF('Indicator Date hidden'!AS139="x","x",$AR$2-'Indicator Date hidden'!AS139)</f>
        <v>0</v>
      </c>
      <c r="AS138" s="171">
        <f>IF('Indicator Date hidden'!AT139="x","x",$AS$2-'Indicator Date hidden'!AT139)</f>
        <v>0</v>
      </c>
      <c r="AT138" s="171">
        <f>IF('Indicator Date hidden'!AU139="x","x",$AT$2-'Indicator Date hidden'!AU139)</f>
        <v>0</v>
      </c>
      <c r="AU138" s="171">
        <f>IF('Indicator Date hidden'!AV139="x","x",$AU$2-'Indicator Date hidden'!AV139)</f>
        <v>0</v>
      </c>
      <c r="AV138" s="171">
        <f>IF('Indicator Date hidden'!AW139="x","x",$AV$2-'Indicator Date hidden'!AW139)</f>
        <v>0</v>
      </c>
      <c r="AW138" s="171">
        <f>IF('Indicator Date hidden'!AX139="x","x",$AW$2-'Indicator Date hidden'!AX139)</f>
        <v>0</v>
      </c>
      <c r="AX138" s="171">
        <f>IF('Indicator Date hidden'!AY139="x","x",$AX$2-'Indicator Date hidden'!AY139)</f>
        <v>0</v>
      </c>
      <c r="AY138" s="171">
        <f>IF('Indicator Date hidden'!AZ139="x","x",$AY$2-'Indicator Date hidden'!AZ139)</f>
        <v>0</v>
      </c>
      <c r="AZ138" s="171">
        <f>IF('Indicator Date hidden'!BA139="x","x",$AZ$2-'Indicator Date hidden'!BA139)</f>
        <v>0</v>
      </c>
      <c r="BA138" s="5">
        <f t="shared" si="10"/>
        <v>6</v>
      </c>
      <c r="BB138" s="172">
        <f t="shared" si="11"/>
        <v>0.13043478260869565</v>
      </c>
      <c r="BC138" s="5">
        <f t="shared" si="12"/>
        <v>4</v>
      </c>
      <c r="BD138" s="172">
        <f t="shared" si="13"/>
        <v>0.49381811702611073</v>
      </c>
      <c r="BE138" s="175">
        <f t="shared" si="14"/>
        <v>0</v>
      </c>
    </row>
    <row r="139" spans="1:57" x14ac:dyDescent="0.25">
      <c r="A139" t="s">
        <v>256</v>
      </c>
      <c r="B139" s="171">
        <f>IF('Indicator Date hidden'!C140="x","x",$B$2-'Indicator Date hidden'!C140)</f>
        <v>0</v>
      </c>
      <c r="C139" s="171">
        <f>IF('Indicator Date hidden'!D140="x","x",$C$2-'Indicator Date hidden'!D140)</f>
        <v>0</v>
      </c>
      <c r="D139" s="171">
        <f>IF('Indicator Date hidden'!E140="x","x",$D$2-'Indicator Date hidden'!E140)</f>
        <v>0</v>
      </c>
      <c r="E139" s="171">
        <f>IF('Indicator Date hidden'!F140="x","x",$E$2-'Indicator Date hidden'!F140)</f>
        <v>0</v>
      </c>
      <c r="F139" s="171">
        <f>IF('Indicator Date hidden'!G140="x","x",$F$2-'Indicator Date hidden'!G140)</f>
        <v>0</v>
      </c>
      <c r="G139" s="171">
        <f>IF('Indicator Date hidden'!H140="x","x",$G$2-'Indicator Date hidden'!H140)</f>
        <v>0</v>
      </c>
      <c r="H139" s="171">
        <f>IF('Indicator Date hidden'!I140="x","x",$H$2-'Indicator Date hidden'!I140)</f>
        <v>0</v>
      </c>
      <c r="I139" s="171">
        <f>IF('Indicator Date hidden'!J140="x","x",$I$2-'Indicator Date hidden'!J140)</f>
        <v>0</v>
      </c>
      <c r="J139" s="171">
        <f>IF('Indicator Date hidden'!K140="x","x",$J$2-'Indicator Date hidden'!K140)</f>
        <v>0</v>
      </c>
      <c r="K139" s="171">
        <f>IF('Indicator Date hidden'!L140="x","x",$K$2-'Indicator Date hidden'!L140)</f>
        <v>0</v>
      </c>
      <c r="L139" s="171">
        <f>IF('Indicator Date hidden'!M140="x","x",$L$2-'Indicator Date hidden'!M140)</f>
        <v>0</v>
      </c>
      <c r="M139" s="171">
        <f>IF('Indicator Date hidden'!N140="x","x",$M$2-'Indicator Date hidden'!N140)</f>
        <v>0</v>
      </c>
      <c r="N139" s="171">
        <f>IF('Indicator Date hidden'!O140="x","x",$N$2-'Indicator Date hidden'!O140)</f>
        <v>0</v>
      </c>
      <c r="O139" s="171">
        <f>IF('Indicator Date hidden'!P140="x","x",$O$2-'Indicator Date hidden'!P140)</f>
        <v>0</v>
      </c>
      <c r="P139" s="171">
        <f>IF('Indicator Date hidden'!Q140="x","x",$P$2-'Indicator Date hidden'!Q140)</f>
        <v>0</v>
      </c>
      <c r="Q139" s="171" t="str">
        <f>IF('Indicator Date hidden'!R140="x","x",$Q$2-'Indicator Date hidden'!R140)</f>
        <v>x</v>
      </c>
      <c r="R139" s="171">
        <f>IF('Indicator Date hidden'!S140="x","x",$R$2-'Indicator Date hidden'!S140)</f>
        <v>0</v>
      </c>
      <c r="S139" s="171">
        <f>IF('Indicator Date hidden'!T140="x","x",$S$2-'Indicator Date hidden'!T140)</f>
        <v>0</v>
      </c>
      <c r="T139" s="171">
        <f>IF('Indicator Date hidden'!U140="x","x",$T$2-'Indicator Date hidden'!U140)</f>
        <v>0</v>
      </c>
      <c r="U139" s="171" t="str">
        <f>IF('Indicator Date hidden'!V140="x","x",$U$2-'Indicator Date hidden'!V140)</f>
        <v>x</v>
      </c>
      <c r="V139" s="171">
        <f>IF('Indicator Date hidden'!W140="x","x",$V$2-'Indicator Date hidden'!W140)</f>
        <v>0</v>
      </c>
      <c r="W139" s="171" t="str">
        <f>IF('Indicator Date hidden'!X140="x","x",$W$2-'Indicator Date hidden'!X140)</f>
        <v>x</v>
      </c>
      <c r="X139" s="171">
        <f>IF('Indicator Date hidden'!Y140="x","x",$X$2-'Indicator Date hidden'!Y140)</f>
        <v>3</v>
      </c>
      <c r="Y139" s="171">
        <f>IF('Indicator Date hidden'!Z140="x","x",$Y$2-'Indicator Date hidden'!Z140)</f>
        <v>1</v>
      </c>
      <c r="Z139" s="171">
        <f>IF('Indicator Date hidden'!AA140="x","x",$Z$2-'Indicator Date hidden'!AA140)</f>
        <v>0</v>
      </c>
      <c r="AA139" s="171" t="str">
        <f>IF('Indicator Date hidden'!AB140="x","x",$AA$2-'Indicator Date hidden'!AB140)</f>
        <v>x</v>
      </c>
      <c r="AB139" s="171">
        <f>IF('Indicator Date hidden'!AC140="x","x",$AB$2-'Indicator Date hidden'!AC140)</f>
        <v>0</v>
      </c>
      <c r="AC139" s="171">
        <f>IF('Indicator Date hidden'!AD140="x","x",$AC$2-'Indicator Date hidden'!AD140)</f>
        <v>0</v>
      </c>
      <c r="AD139" s="171" t="str">
        <f>IF('Indicator Date hidden'!AE140="x","x",$AD$2-'Indicator Date hidden'!AE140)</f>
        <v>x</v>
      </c>
      <c r="AE139" s="171">
        <f>IF('Indicator Date hidden'!AF140="x","x",$AE$2-'Indicator Date hidden'!AF140)</f>
        <v>0</v>
      </c>
      <c r="AF139" s="171">
        <f>IF('Indicator Date hidden'!AG140="x","x",$AF$2-'Indicator Date hidden'!AG140)</f>
        <v>2</v>
      </c>
      <c r="AG139" s="171">
        <f>IF('Indicator Date hidden'!AH140="x","x",$AG$2-'Indicator Date hidden'!AH140)</f>
        <v>0</v>
      </c>
      <c r="AH139" s="171">
        <f>IF('Indicator Date hidden'!AI140="x","x",$AH$2-'Indicator Date hidden'!AI140)</f>
        <v>0</v>
      </c>
      <c r="AI139" s="171">
        <f>IF('Indicator Date hidden'!AJ140="x","x",$AI$2-'Indicator Date hidden'!AJ140)</f>
        <v>0</v>
      </c>
      <c r="AJ139" s="171" t="str">
        <f>IF('Indicator Date hidden'!AK140="x","x",$AJ$2-'Indicator Date hidden'!AK140)</f>
        <v>x</v>
      </c>
      <c r="AK139" s="171">
        <f>IF('Indicator Date hidden'!AL140="x","x",$AK$2-'Indicator Date hidden'!AL140)</f>
        <v>1</v>
      </c>
      <c r="AL139" s="171">
        <f>IF('Indicator Date hidden'!AM140="x","x",$AL$2-'Indicator Date hidden'!AM140)</f>
        <v>0</v>
      </c>
      <c r="AM139" s="171">
        <f>IF('Indicator Date hidden'!AN140="x","x",$AM$2-'Indicator Date hidden'!AN140)</f>
        <v>0</v>
      </c>
      <c r="AN139" s="171">
        <f>IF('Indicator Date hidden'!AO140="x","x",$AN$2-'Indicator Date hidden'!AO140)</f>
        <v>0</v>
      </c>
      <c r="AO139" s="171">
        <f>IF('Indicator Date hidden'!AP140="x","x",$AO$2-'Indicator Date hidden'!AP140)</f>
        <v>0</v>
      </c>
      <c r="AP139" s="171">
        <f>IF('Indicator Date hidden'!AQ140="x","x",$AP$2-'Indicator Date hidden'!AQ140)</f>
        <v>0</v>
      </c>
      <c r="AQ139" s="171">
        <f>IF('Indicator Date hidden'!AR140="x","x",$AQ$2-'Indicator Date hidden'!AR140)</f>
        <v>0</v>
      </c>
      <c r="AR139" s="171">
        <f>IF('Indicator Date hidden'!AS140="x","x",$AR$2-'Indicator Date hidden'!AS140)</f>
        <v>0</v>
      </c>
      <c r="AS139" s="171">
        <f>IF('Indicator Date hidden'!AT140="x","x",$AS$2-'Indicator Date hidden'!AT140)</f>
        <v>0</v>
      </c>
      <c r="AT139" s="171">
        <f>IF('Indicator Date hidden'!AU140="x","x",$AT$2-'Indicator Date hidden'!AU140)</f>
        <v>0</v>
      </c>
      <c r="AU139" s="171">
        <f>IF('Indicator Date hidden'!AV140="x","x",$AU$2-'Indicator Date hidden'!AV140)</f>
        <v>0</v>
      </c>
      <c r="AV139" s="171">
        <f>IF('Indicator Date hidden'!AW140="x","x",$AV$2-'Indicator Date hidden'!AW140)</f>
        <v>0</v>
      </c>
      <c r="AW139" s="171">
        <f>IF('Indicator Date hidden'!AX140="x","x",$AW$2-'Indicator Date hidden'!AX140)</f>
        <v>0</v>
      </c>
      <c r="AX139" s="171">
        <f>IF('Indicator Date hidden'!AY140="x","x",$AX$2-'Indicator Date hidden'!AY140)</f>
        <v>0</v>
      </c>
      <c r="AY139" s="171">
        <f>IF('Indicator Date hidden'!AZ140="x","x",$AY$2-'Indicator Date hidden'!AZ140)</f>
        <v>0</v>
      </c>
      <c r="AZ139" s="171">
        <f>IF('Indicator Date hidden'!BA140="x","x",$AZ$2-'Indicator Date hidden'!BA140)</f>
        <v>0</v>
      </c>
      <c r="BA139" s="5">
        <f t="shared" si="10"/>
        <v>7</v>
      </c>
      <c r="BB139" s="172">
        <f t="shared" si="11"/>
        <v>0.15555555555555556</v>
      </c>
      <c r="BC139" s="5">
        <f t="shared" si="12"/>
        <v>4</v>
      </c>
      <c r="BD139" s="172">
        <f t="shared" si="13"/>
        <v>0.55599982236430234</v>
      </c>
      <c r="BE139" s="175">
        <f t="shared" si="14"/>
        <v>0</v>
      </c>
    </row>
    <row r="140" spans="1:57" x14ac:dyDescent="0.25">
      <c r="A140" t="s">
        <v>258</v>
      </c>
      <c r="B140" s="171">
        <f>IF('Indicator Date hidden'!C141="x","x",$B$2-'Indicator Date hidden'!C141)</f>
        <v>0</v>
      </c>
      <c r="C140" s="171">
        <f>IF('Indicator Date hidden'!D141="x","x",$C$2-'Indicator Date hidden'!D141)</f>
        <v>0</v>
      </c>
      <c r="D140" s="171">
        <f>IF('Indicator Date hidden'!E141="x","x",$D$2-'Indicator Date hidden'!E141)</f>
        <v>0</v>
      </c>
      <c r="E140" s="171">
        <f>IF('Indicator Date hidden'!F141="x","x",$E$2-'Indicator Date hidden'!F141)</f>
        <v>0</v>
      </c>
      <c r="F140" s="171">
        <f>IF('Indicator Date hidden'!G141="x","x",$F$2-'Indicator Date hidden'!G141)</f>
        <v>0</v>
      </c>
      <c r="G140" s="171">
        <f>IF('Indicator Date hidden'!H141="x","x",$G$2-'Indicator Date hidden'!H141)</f>
        <v>0</v>
      </c>
      <c r="H140" s="171">
        <f>IF('Indicator Date hidden'!I141="x","x",$H$2-'Indicator Date hidden'!I141)</f>
        <v>0</v>
      </c>
      <c r="I140" s="171">
        <f>IF('Indicator Date hidden'!J141="x","x",$I$2-'Indicator Date hidden'!J141)</f>
        <v>0</v>
      </c>
      <c r="J140" s="171">
        <f>IF('Indicator Date hidden'!K141="x","x",$J$2-'Indicator Date hidden'!K141)</f>
        <v>0</v>
      </c>
      <c r="K140" s="171">
        <f>IF('Indicator Date hidden'!L141="x","x",$K$2-'Indicator Date hidden'!L141)</f>
        <v>0</v>
      </c>
      <c r="L140" s="171">
        <f>IF('Indicator Date hidden'!M141="x","x",$L$2-'Indicator Date hidden'!M141)</f>
        <v>0</v>
      </c>
      <c r="M140" s="171">
        <f>IF('Indicator Date hidden'!N141="x","x",$M$2-'Indicator Date hidden'!N141)</f>
        <v>0</v>
      </c>
      <c r="N140" s="171">
        <f>IF('Indicator Date hidden'!O141="x","x",$N$2-'Indicator Date hidden'!O141)</f>
        <v>0</v>
      </c>
      <c r="O140" s="171">
        <f>IF('Indicator Date hidden'!P141="x","x",$O$2-'Indicator Date hidden'!P141)</f>
        <v>0</v>
      </c>
      <c r="P140" s="171">
        <f>IF('Indicator Date hidden'!Q141="x","x",$P$2-'Indicator Date hidden'!Q141)</f>
        <v>0</v>
      </c>
      <c r="Q140" s="171" t="str">
        <f>IF('Indicator Date hidden'!R141="x","x",$Q$2-'Indicator Date hidden'!R141)</f>
        <v>x</v>
      </c>
      <c r="R140" s="171">
        <f>IF('Indicator Date hidden'!S141="x","x",$R$2-'Indicator Date hidden'!S141)</f>
        <v>0</v>
      </c>
      <c r="S140" s="171">
        <f>IF('Indicator Date hidden'!T141="x","x",$S$2-'Indicator Date hidden'!T141)</f>
        <v>0</v>
      </c>
      <c r="T140" s="171">
        <f>IF('Indicator Date hidden'!U141="x","x",$T$2-'Indicator Date hidden'!U141)</f>
        <v>0</v>
      </c>
      <c r="U140" s="171" t="str">
        <f>IF('Indicator Date hidden'!V141="x","x",$U$2-'Indicator Date hidden'!V141)</f>
        <v>x</v>
      </c>
      <c r="V140" s="171">
        <f>IF('Indicator Date hidden'!W141="x","x",$V$2-'Indicator Date hidden'!W141)</f>
        <v>0</v>
      </c>
      <c r="W140" s="171" t="str">
        <f>IF('Indicator Date hidden'!X141="x","x",$W$2-'Indicator Date hidden'!X141)</f>
        <v>x</v>
      </c>
      <c r="X140" s="171">
        <f>IF('Indicator Date hidden'!Y141="x","x",$X$2-'Indicator Date hidden'!Y141)</f>
        <v>5</v>
      </c>
      <c r="Y140" s="171">
        <f>IF('Indicator Date hidden'!Z141="x","x",$Y$2-'Indicator Date hidden'!Z141)</f>
        <v>1</v>
      </c>
      <c r="Z140" s="171">
        <f>IF('Indicator Date hidden'!AA141="x","x",$Z$2-'Indicator Date hidden'!AA141)</f>
        <v>0</v>
      </c>
      <c r="AA140" s="171" t="str">
        <f>IF('Indicator Date hidden'!AB141="x","x",$AA$2-'Indicator Date hidden'!AB141)</f>
        <v>x</v>
      </c>
      <c r="AB140" s="171">
        <f>IF('Indicator Date hidden'!AC141="x","x",$AB$2-'Indicator Date hidden'!AC141)</f>
        <v>0</v>
      </c>
      <c r="AC140" s="171">
        <f>IF('Indicator Date hidden'!AD141="x","x",$AC$2-'Indicator Date hidden'!AD141)</f>
        <v>0</v>
      </c>
      <c r="AD140" s="171" t="str">
        <f>IF('Indicator Date hidden'!AE141="x","x",$AD$2-'Indicator Date hidden'!AE141)</f>
        <v>x</v>
      </c>
      <c r="AE140" s="171">
        <f>IF('Indicator Date hidden'!AF141="x","x",$AE$2-'Indicator Date hidden'!AF141)</f>
        <v>0</v>
      </c>
      <c r="AF140" s="171" t="str">
        <f>IF('Indicator Date hidden'!AG141="x","x",$AF$2-'Indicator Date hidden'!AG141)</f>
        <v>x</v>
      </c>
      <c r="AG140" s="171">
        <f>IF('Indicator Date hidden'!AH141="x","x",$AG$2-'Indicator Date hidden'!AH141)</f>
        <v>0</v>
      </c>
      <c r="AH140" s="171">
        <f>IF('Indicator Date hidden'!AI141="x","x",$AH$2-'Indicator Date hidden'!AI141)</f>
        <v>0</v>
      </c>
      <c r="AI140" s="171">
        <f>IF('Indicator Date hidden'!AJ141="x","x",$AI$2-'Indicator Date hidden'!AJ141)</f>
        <v>0</v>
      </c>
      <c r="AJ140" s="171" t="str">
        <f>IF('Indicator Date hidden'!AK141="x","x",$AJ$2-'Indicator Date hidden'!AK141)</f>
        <v>x</v>
      </c>
      <c r="AK140" s="171">
        <f>IF('Indicator Date hidden'!AL141="x","x",$AK$2-'Indicator Date hidden'!AL141)</f>
        <v>1</v>
      </c>
      <c r="AL140" s="171">
        <f>IF('Indicator Date hidden'!AM141="x","x",$AL$2-'Indicator Date hidden'!AM141)</f>
        <v>0</v>
      </c>
      <c r="AM140" s="171">
        <f>IF('Indicator Date hidden'!AN141="x","x",$AM$2-'Indicator Date hidden'!AN141)</f>
        <v>0</v>
      </c>
      <c r="AN140" s="171">
        <f>IF('Indicator Date hidden'!AO141="x","x",$AN$2-'Indicator Date hidden'!AO141)</f>
        <v>0</v>
      </c>
      <c r="AO140" s="171">
        <f>IF('Indicator Date hidden'!AP141="x","x",$AO$2-'Indicator Date hidden'!AP141)</f>
        <v>0</v>
      </c>
      <c r="AP140" s="171">
        <f>IF('Indicator Date hidden'!AQ141="x","x",$AP$2-'Indicator Date hidden'!AQ141)</f>
        <v>0</v>
      </c>
      <c r="AQ140" s="171">
        <f>IF('Indicator Date hidden'!AR141="x","x",$AQ$2-'Indicator Date hidden'!AR141)</f>
        <v>0</v>
      </c>
      <c r="AR140" s="171">
        <f>IF('Indicator Date hidden'!AS141="x","x",$AR$2-'Indicator Date hidden'!AS141)</f>
        <v>0</v>
      </c>
      <c r="AS140" s="171">
        <f>IF('Indicator Date hidden'!AT141="x","x",$AS$2-'Indicator Date hidden'!AT141)</f>
        <v>0</v>
      </c>
      <c r="AT140" s="171">
        <f>IF('Indicator Date hidden'!AU141="x","x",$AT$2-'Indicator Date hidden'!AU141)</f>
        <v>0</v>
      </c>
      <c r="AU140" s="171">
        <f>IF('Indicator Date hidden'!AV141="x","x",$AU$2-'Indicator Date hidden'!AV141)</f>
        <v>0</v>
      </c>
      <c r="AV140" s="171">
        <f>IF('Indicator Date hidden'!AW141="x","x",$AV$2-'Indicator Date hidden'!AW141)</f>
        <v>0</v>
      </c>
      <c r="AW140" s="171">
        <f>IF('Indicator Date hidden'!AX141="x","x",$AW$2-'Indicator Date hidden'!AX141)</f>
        <v>0</v>
      </c>
      <c r="AX140" s="171">
        <f>IF('Indicator Date hidden'!AY141="x","x",$AX$2-'Indicator Date hidden'!AY141)</f>
        <v>0</v>
      </c>
      <c r="AY140" s="171">
        <f>IF('Indicator Date hidden'!AZ141="x","x",$AY$2-'Indicator Date hidden'!AZ141)</f>
        <v>0</v>
      </c>
      <c r="AZ140" s="171">
        <f>IF('Indicator Date hidden'!BA141="x","x",$AZ$2-'Indicator Date hidden'!BA141)</f>
        <v>0</v>
      </c>
      <c r="BA140" s="5">
        <f t="shared" si="10"/>
        <v>7</v>
      </c>
      <c r="BB140" s="172">
        <f t="shared" si="11"/>
        <v>0.15909090909090909</v>
      </c>
      <c r="BC140" s="5">
        <f t="shared" si="12"/>
        <v>3</v>
      </c>
      <c r="BD140" s="172">
        <f t="shared" si="13"/>
        <v>0.76702441048573655</v>
      </c>
      <c r="BE140" s="175">
        <f t="shared" si="14"/>
        <v>0</v>
      </c>
    </row>
    <row r="141" spans="1:57" x14ac:dyDescent="0.25">
      <c r="A141" t="s">
        <v>260</v>
      </c>
      <c r="B141" s="171">
        <f>IF('Indicator Date hidden'!C142="x","x",$B$2-'Indicator Date hidden'!C142)</f>
        <v>0</v>
      </c>
      <c r="C141" s="171">
        <f>IF('Indicator Date hidden'!D142="x","x",$C$2-'Indicator Date hidden'!D142)</f>
        <v>0</v>
      </c>
      <c r="D141" s="171">
        <f>IF('Indicator Date hidden'!E142="x","x",$D$2-'Indicator Date hidden'!E142)</f>
        <v>0</v>
      </c>
      <c r="E141" s="171">
        <f>IF('Indicator Date hidden'!F142="x","x",$E$2-'Indicator Date hidden'!F142)</f>
        <v>0</v>
      </c>
      <c r="F141" s="171">
        <f>IF('Indicator Date hidden'!G142="x","x",$F$2-'Indicator Date hidden'!G142)</f>
        <v>0</v>
      </c>
      <c r="G141" s="171">
        <f>IF('Indicator Date hidden'!H142="x","x",$G$2-'Indicator Date hidden'!H142)</f>
        <v>0</v>
      </c>
      <c r="H141" s="171">
        <f>IF('Indicator Date hidden'!I142="x","x",$H$2-'Indicator Date hidden'!I142)</f>
        <v>0</v>
      </c>
      <c r="I141" s="171">
        <f>IF('Indicator Date hidden'!J142="x","x",$I$2-'Indicator Date hidden'!J142)</f>
        <v>0</v>
      </c>
      <c r="J141" s="171">
        <f>IF('Indicator Date hidden'!K142="x","x",$J$2-'Indicator Date hidden'!K142)</f>
        <v>0</v>
      </c>
      <c r="K141" s="171">
        <f>IF('Indicator Date hidden'!L142="x","x",$K$2-'Indicator Date hidden'!L142)</f>
        <v>0</v>
      </c>
      <c r="L141" s="171">
        <f>IF('Indicator Date hidden'!M142="x","x",$L$2-'Indicator Date hidden'!M142)</f>
        <v>0</v>
      </c>
      <c r="M141" s="171">
        <f>IF('Indicator Date hidden'!N142="x","x",$M$2-'Indicator Date hidden'!N142)</f>
        <v>0</v>
      </c>
      <c r="N141" s="171">
        <f>IF('Indicator Date hidden'!O142="x","x",$N$2-'Indicator Date hidden'!O142)</f>
        <v>0</v>
      </c>
      <c r="O141" s="171">
        <f>IF('Indicator Date hidden'!P142="x","x",$O$2-'Indicator Date hidden'!P142)</f>
        <v>0</v>
      </c>
      <c r="P141" s="171">
        <f>IF('Indicator Date hidden'!Q142="x","x",$P$2-'Indicator Date hidden'!Q142)</f>
        <v>0</v>
      </c>
      <c r="Q141" s="171" t="str">
        <f>IF('Indicator Date hidden'!R142="x","x",$Q$2-'Indicator Date hidden'!R142)</f>
        <v>x</v>
      </c>
      <c r="R141" s="171">
        <f>IF('Indicator Date hidden'!S142="x","x",$R$2-'Indicator Date hidden'!S142)</f>
        <v>0</v>
      </c>
      <c r="S141" s="171">
        <f>IF('Indicator Date hidden'!T142="x","x",$S$2-'Indicator Date hidden'!T142)</f>
        <v>0</v>
      </c>
      <c r="T141" s="171">
        <f>IF('Indicator Date hidden'!U142="x","x",$T$2-'Indicator Date hidden'!U142)</f>
        <v>0</v>
      </c>
      <c r="U141" s="171" t="str">
        <f>IF('Indicator Date hidden'!V142="x","x",$U$2-'Indicator Date hidden'!V142)</f>
        <v>x</v>
      </c>
      <c r="V141" s="171">
        <f>IF('Indicator Date hidden'!W142="x","x",$V$2-'Indicator Date hidden'!W142)</f>
        <v>0</v>
      </c>
      <c r="W141" s="171" t="str">
        <f>IF('Indicator Date hidden'!X142="x","x",$W$2-'Indicator Date hidden'!X142)</f>
        <v>x</v>
      </c>
      <c r="X141" s="171">
        <f>IF('Indicator Date hidden'!Y142="x","x",$X$2-'Indicator Date hidden'!Y142)</f>
        <v>3</v>
      </c>
      <c r="Y141" s="171">
        <f>IF('Indicator Date hidden'!Z142="x","x",$Y$2-'Indicator Date hidden'!Z142)</f>
        <v>1</v>
      </c>
      <c r="Z141" s="171">
        <f>IF('Indicator Date hidden'!AA142="x","x",$Z$2-'Indicator Date hidden'!AA142)</f>
        <v>0</v>
      </c>
      <c r="AA141" s="171">
        <f>IF('Indicator Date hidden'!AB142="x","x",$AA$2-'Indicator Date hidden'!AB142)</f>
        <v>2</v>
      </c>
      <c r="AB141" s="171">
        <f>IF('Indicator Date hidden'!AC142="x","x",$AB$2-'Indicator Date hidden'!AC142)</f>
        <v>0</v>
      </c>
      <c r="AC141" s="171">
        <f>IF('Indicator Date hidden'!AD142="x","x",$AC$2-'Indicator Date hidden'!AD142)</f>
        <v>0</v>
      </c>
      <c r="AD141" s="171" t="str">
        <f>IF('Indicator Date hidden'!AE142="x","x",$AD$2-'Indicator Date hidden'!AE142)</f>
        <v>x</v>
      </c>
      <c r="AE141" s="171">
        <f>IF('Indicator Date hidden'!AF142="x","x",$AE$2-'Indicator Date hidden'!AF142)</f>
        <v>0</v>
      </c>
      <c r="AF141" s="171">
        <f>IF('Indicator Date hidden'!AG142="x","x",$AF$2-'Indicator Date hidden'!AG142)</f>
        <v>2</v>
      </c>
      <c r="AG141" s="171">
        <f>IF('Indicator Date hidden'!AH142="x","x",$AG$2-'Indicator Date hidden'!AH142)</f>
        <v>0</v>
      </c>
      <c r="AH141" s="171">
        <f>IF('Indicator Date hidden'!AI142="x","x",$AH$2-'Indicator Date hidden'!AI142)</f>
        <v>0</v>
      </c>
      <c r="AI141" s="171">
        <f>IF('Indicator Date hidden'!AJ142="x","x",$AI$2-'Indicator Date hidden'!AJ142)</f>
        <v>0</v>
      </c>
      <c r="AJ141" s="171" t="str">
        <f>IF('Indicator Date hidden'!AK142="x","x",$AJ$2-'Indicator Date hidden'!AK142)</f>
        <v>x</v>
      </c>
      <c r="AK141" s="171">
        <f>IF('Indicator Date hidden'!AL142="x","x",$AK$2-'Indicator Date hidden'!AL142)</f>
        <v>1</v>
      </c>
      <c r="AL141" s="171">
        <f>IF('Indicator Date hidden'!AM142="x","x",$AL$2-'Indicator Date hidden'!AM142)</f>
        <v>0</v>
      </c>
      <c r="AM141" s="171">
        <f>IF('Indicator Date hidden'!AN142="x","x",$AM$2-'Indicator Date hidden'!AN142)</f>
        <v>0</v>
      </c>
      <c r="AN141" s="171">
        <f>IF('Indicator Date hidden'!AO142="x","x",$AN$2-'Indicator Date hidden'!AO142)</f>
        <v>0</v>
      </c>
      <c r="AO141" s="171">
        <f>IF('Indicator Date hidden'!AP142="x","x",$AO$2-'Indicator Date hidden'!AP142)</f>
        <v>0</v>
      </c>
      <c r="AP141" s="171">
        <f>IF('Indicator Date hidden'!AQ142="x","x",$AP$2-'Indicator Date hidden'!AQ142)</f>
        <v>0</v>
      </c>
      <c r="AQ141" s="171">
        <f>IF('Indicator Date hidden'!AR142="x","x",$AQ$2-'Indicator Date hidden'!AR142)</f>
        <v>0</v>
      </c>
      <c r="AR141" s="171">
        <f>IF('Indicator Date hidden'!AS142="x","x",$AR$2-'Indicator Date hidden'!AS142)</f>
        <v>0</v>
      </c>
      <c r="AS141" s="171">
        <f>IF('Indicator Date hidden'!AT142="x","x",$AS$2-'Indicator Date hidden'!AT142)</f>
        <v>0</v>
      </c>
      <c r="AT141" s="171">
        <f>IF('Indicator Date hidden'!AU142="x","x",$AT$2-'Indicator Date hidden'!AU142)</f>
        <v>0</v>
      </c>
      <c r="AU141" s="171">
        <f>IF('Indicator Date hidden'!AV142="x","x",$AU$2-'Indicator Date hidden'!AV142)</f>
        <v>0</v>
      </c>
      <c r="AV141" s="171">
        <f>IF('Indicator Date hidden'!AW142="x","x",$AV$2-'Indicator Date hidden'!AW142)</f>
        <v>0</v>
      </c>
      <c r="AW141" s="171">
        <f>IF('Indicator Date hidden'!AX142="x","x",$AW$2-'Indicator Date hidden'!AX142)</f>
        <v>0</v>
      </c>
      <c r="AX141" s="171">
        <f>IF('Indicator Date hidden'!AY142="x","x",$AX$2-'Indicator Date hidden'!AY142)</f>
        <v>0</v>
      </c>
      <c r="AY141" s="171">
        <f>IF('Indicator Date hidden'!AZ142="x","x",$AY$2-'Indicator Date hidden'!AZ142)</f>
        <v>0</v>
      </c>
      <c r="AZ141" s="171">
        <f>IF('Indicator Date hidden'!BA142="x","x",$AZ$2-'Indicator Date hidden'!BA142)</f>
        <v>0</v>
      </c>
      <c r="BA141" s="5">
        <f t="shared" si="10"/>
        <v>9</v>
      </c>
      <c r="BB141" s="172">
        <f t="shared" si="11"/>
        <v>0.19565217391304349</v>
      </c>
      <c r="BC141" s="5">
        <f t="shared" si="12"/>
        <v>5</v>
      </c>
      <c r="BD141" s="172">
        <f t="shared" si="13"/>
        <v>0.61217947131864014</v>
      </c>
      <c r="BE141" s="175">
        <f t="shared" si="14"/>
        <v>0</v>
      </c>
    </row>
    <row r="142" spans="1:57" x14ac:dyDescent="0.25">
      <c r="A142" t="s">
        <v>262</v>
      </c>
      <c r="B142" s="171">
        <f>IF('Indicator Date hidden'!C143="x","x",$B$2-'Indicator Date hidden'!C143)</f>
        <v>0</v>
      </c>
      <c r="C142" s="171">
        <f>IF('Indicator Date hidden'!D143="x","x",$C$2-'Indicator Date hidden'!D143)</f>
        <v>0</v>
      </c>
      <c r="D142" s="171">
        <f>IF('Indicator Date hidden'!E143="x","x",$D$2-'Indicator Date hidden'!E143)</f>
        <v>0</v>
      </c>
      <c r="E142" s="171">
        <f>IF('Indicator Date hidden'!F143="x","x",$E$2-'Indicator Date hidden'!F143)</f>
        <v>0</v>
      </c>
      <c r="F142" s="171">
        <f>IF('Indicator Date hidden'!G143="x","x",$F$2-'Indicator Date hidden'!G143)</f>
        <v>0</v>
      </c>
      <c r="G142" s="171">
        <f>IF('Indicator Date hidden'!H143="x","x",$G$2-'Indicator Date hidden'!H143)</f>
        <v>0</v>
      </c>
      <c r="H142" s="171">
        <f>IF('Indicator Date hidden'!I143="x","x",$H$2-'Indicator Date hidden'!I143)</f>
        <v>0</v>
      </c>
      <c r="I142" s="171">
        <f>IF('Indicator Date hidden'!J143="x","x",$I$2-'Indicator Date hidden'!J143)</f>
        <v>0</v>
      </c>
      <c r="J142" s="171">
        <f>IF('Indicator Date hidden'!K143="x","x",$J$2-'Indicator Date hidden'!K143)</f>
        <v>0</v>
      </c>
      <c r="K142" s="171">
        <f>IF('Indicator Date hidden'!L143="x","x",$K$2-'Indicator Date hidden'!L143)</f>
        <v>0</v>
      </c>
      <c r="L142" s="171">
        <f>IF('Indicator Date hidden'!M143="x","x",$L$2-'Indicator Date hidden'!M143)</f>
        <v>0</v>
      </c>
      <c r="M142" s="171">
        <f>IF('Indicator Date hidden'!N143="x","x",$M$2-'Indicator Date hidden'!N143)</f>
        <v>0</v>
      </c>
      <c r="N142" s="171">
        <f>IF('Indicator Date hidden'!O143="x","x",$N$2-'Indicator Date hidden'!O143)</f>
        <v>0</v>
      </c>
      <c r="O142" s="171">
        <f>IF('Indicator Date hidden'!P143="x","x",$O$2-'Indicator Date hidden'!P143)</f>
        <v>0</v>
      </c>
      <c r="P142" s="171">
        <f>IF('Indicator Date hidden'!Q143="x","x",$P$2-'Indicator Date hidden'!Q143)</f>
        <v>0</v>
      </c>
      <c r="Q142" s="171" t="str">
        <f>IF('Indicator Date hidden'!R143="x","x",$Q$2-'Indicator Date hidden'!R143)</f>
        <v>x</v>
      </c>
      <c r="R142" s="171">
        <f>IF('Indicator Date hidden'!S143="x","x",$R$2-'Indicator Date hidden'!S143)</f>
        <v>0</v>
      </c>
      <c r="S142" s="171">
        <f>IF('Indicator Date hidden'!T143="x","x",$S$2-'Indicator Date hidden'!T143)</f>
        <v>0</v>
      </c>
      <c r="T142" s="171">
        <f>IF('Indicator Date hidden'!U143="x","x",$T$2-'Indicator Date hidden'!U143)</f>
        <v>0</v>
      </c>
      <c r="U142" s="171" t="str">
        <f>IF('Indicator Date hidden'!V143="x","x",$U$2-'Indicator Date hidden'!V143)</f>
        <v>x</v>
      </c>
      <c r="V142" s="171">
        <f>IF('Indicator Date hidden'!W143="x","x",$V$2-'Indicator Date hidden'!W143)</f>
        <v>0</v>
      </c>
      <c r="W142" s="171" t="str">
        <f>IF('Indicator Date hidden'!X143="x","x",$W$2-'Indicator Date hidden'!X143)</f>
        <v>x</v>
      </c>
      <c r="X142" s="171">
        <f>IF('Indicator Date hidden'!Y143="x","x",$X$2-'Indicator Date hidden'!Y143)</f>
        <v>5</v>
      </c>
      <c r="Y142" s="171">
        <f>IF('Indicator Date hidden'!Z143="x","x",$Y$2-'Indicator Date hidden'!Z143)</f>
        <v>1</v>
      </c>
      <c r="Z142" s="171">
        <f>IF('Indicator Date hidden'!AA143="x","x",$Z$2-'Indicator Date hidden'!AA143)</f>
        <v>0</v>
      </c>
      <c r="AA142" s="171" t="str">
        <f>IF('Indicator Date hidden'!AB143="x","x",$AA$2-'Indicator Date hidden'!AB143)</f>
        <v>x</v>
      </c>
      <c r="AB142" s="171">
        <f>IF('Indicator Date hidden'!AC143="x","x",$AB$2-'Indicator Date hidden'!AC143)</f>
        <v>0</v>
      </c>
      <c r="AC142" s="171">
        <f>IF('Indicator Date hidden'!AD143="x","x",$AC$2-'Indicator Date hidden'!AD143)</f>
        <v>0</v>
      </c>
      <c r="AD142" s="171" t="str">
        <f>IF('Indicator Date hidden'!AE143="x","x",$AD$2-'Indicator Date hidden'!AE143)</f>
        <v>x</v>
      </c>
      <c r="AE142" s="171">
        <f>IF('Indicator Date hidden'!AF143="x","x",$AE$2-'Indicator Date hidden'!AF143)</f>
        <v>0</v>
      </c>
      <c r="AF142" s="171">
        <f>IF('Indicator Date hidden'!AG143="x","x",$AF$2-'Indicator Date hidden'!AG143)</f>
        <v>2</v>
      </c>
      <c r="AG142" s="171">
        <f>IF('Indicator Date hidden'!AH143="x","x",$AG$2-'Indicator Date hidden'!AH143)</f>
        <v>0</v>
      </c>
      <c r="AH142" s="171">
        <f>IF('Indicator Date hidden'!AI143="x","x",$AH$2-'Indicator Date hidden'!AI143)</f>
        <v>0</v>
      </c>
      <c r="AI142" s="171">
        <f>IF('Indicator Date hidden'!AJ143="x","x",$AI$2-'Indicator Date hidden'!AJ143)</f>
        <v>0</v>
      </c>
      <c r="AJ142" s="171">
        <f>IF('Indicator Date hidden'!AK143="x","x",$AJ$2-'Indicator Date hidden'!AK143)</f>
        <v>1</v>
      </c>
      <c r="AK142" s="171">
        <f>IF('Indicator Date hidden'!AL143="x","x",$AK$2-'Indicator Date hidden'!AL143)</f>
        <v>1</v>
      </c>
      <c r="AL142" s="171">
        <f>IF('Indicator Date hidden'!AM143="x","x",$AL$2-'Indicator Date hidden'!AM143)</f>
        <v>0</v>
      </c>
      <c r="AM142" s="171">
        <f>IF('Indicator Date hidden'!AN143="x","x",$AM$2-'Indicator Date hidden'!AN143)</f>
        <v>0</v>
      </c>
      <c r="AN142" s="171">
        <f>IF('Indicator Date hidden'!AO143="x","x",$AN$2-'Indicator Date hidden'!AO143)</f>
        <v>0</v>
      </c>
      <c r="AO142" s="171">
        <f>IF('Indicator Date hidden'!AP143="x","x",$AO$2-'Indicator Date hidden'!AP143)</f>
        <v>0</v>
      </c>
      <c r="AP142" s="171">
        <f>IF('Indicator Date hidden'!AQ143="x","x",$AP$2-'Indicator Date hidden'!AQ143)</f>
        <v>0</v>
      </c>
      <c r="AQ142" s="171" t="str">
        <f>IF('Indicator Date hidden'!AR143="x","x",$AQ$2-'Indicator Date hidden'!AR143)</f>
        <v>x</v>
      </c>
      <c r="AR142" s="171">
        <f>IF('Indicator Date hidden'!AS143="x","x",$AR$2-'Indicator Date hidden'!AS143)</f>
        <v>0</v>
      </c>
      <c r="AS142" s="171">
        <f>IF('Indicator Date hidden'!AT143="x","x",$AS$2-'Indicator Date hidden'!AT143)</f>
        <v>0</v>
      </c>
      <c r="AT142" s="171">
        <f>IF('Indicator Date hidden'!AU143="x","x",$AT$2-'Indicator Date hidden'!AU143)</f>
        <v>0</v>
      </c>
      <c r="AU142" s="171">
        <f>IF('Indicator Date hidden'!AV143="x","x",$AU$2-'Indicator Date hidden'!AV143)</f>
        <v>0</v>
      </c>
      <c r="AV142" s="171">
        <f>IF('Indicator Date hidden'!AW143="x","x",$AV$2-'Indicator Date hidden'!AW143)</f>
        <v>0</v>
      </c>
      <c r="AW142" s="171">
        <f>IF('Indicator Date hidden'!AX143="x","x",$AW$2-'Indicator Date hidden'!AX143)</f>
        <v>0</v>
      </c>
      <c r="AX142" s="171">
        <f>IF('Indicator Date hidden'!AY143="x","x",$AX$2-'Indicator Date hidden'!AY143)</f>
        <v>0</v>
      </c>
      <c r="AY142" s="171">
        <f>IF('Indicator Date hidden'!AZ143="x","x",$AY$2-'Indicator Date hidden'!AZ143)</f>
        <v>0</v>
      </c>
      <c r="AZ142" s="171">
        <f>IF('Indicator Date hidden'!BA143="x","x",$AZ$2-'Indicator Date hidden'!BA143)</f>
        <v>0</v>
      </c>
      <c r="BA142" s="5">
        <f t="shared" si="10"/>
        <v>10</v>
      </c>
      <c r="BB142" s="172">
        <f t="shared" si="11"/>
        <v>0.22222222222222221</v>
      </c>
      <c r="BC142" s="5">
        <f t="shared" si="12"/>
        <v>5</v>
      </c>
      <c r="BD142" s="172">
        <f t="shared" si="13"/>
        <v>0.81346689856547227</v>
      </c>
      <c r="BE142" s="175">
        <f t="shared" si="14"/>
        <v>0</v>
      </c>
    </row>
    <row r="143" spans="1:57" x14ac:dyDescent="0.25">
      <c r="A143" t="s">
        <v>263</v>
      </c>
      <c r="B143" s="171">
        <f>IF('Indicator Date hidden'!C144="x","x",$B$2-'Indicator Date hidden'!C144)</f>
        <v>0</v>
      </c>
      <c r="C143" s="171">
        <f>IF('Indicator Date hidden'!D144="x","x",$C$2-'Indicator Date hidden'!D144)</f>
        <v>0</v>
      </c>
      <c r="D143" s="171">
        <f>IF('Indicator Date hidden'!E144="x","x",$D$2-'Indicator Date hidden'!E144)</f>
        <v>0</v>
      </c>
      <c r="E143" s="171">
        <f>IF('Indicator Date hidden'!F144="x","x",$E$2-'Indicator Date hidden'!F144)</f>
        <v>0</v>
      </c>
      <c r="F143" s="171">
        <f>IF('Indicator Date hidden'!G144="x","x",$F$2-'Indicator Date hidden'!G144)</f>
        <v>0</v>
      </c>
      <c r="G143" s="171">
        <f>IF('Indicator Date hidden'!H144="x","x",$G$2-'Indicator Date hidden'!H144)</f>
        <v>0</v>
      </c>
      <c r="H143" s="171">
        <f>IF('Indicator Date hidden'!I144="x","x",$H$2-'Indicator Date hidden'!I144)</f>
        <v>0</v>
      </c>
      <c r="I143" s="171">
        <f>IF('Indicator Date hidden'!J144="x","x",$I$2-'Indicator Date hidden'!J144)</f>
        <v>0</v>
      </c>
      <c r="J143" s="171">
        <f>IF('Indicator Date hidden'!K144="x","x",$J$2-'Indicator Date hidden'!K144)</f>
        <v>0</v>
      </c>
      <c r="K143" s="171">
        <f>IF('Indicator Date hidden'!L144="x","x",$K$2-'Indicator Date hidden'!L144)</f>
        <v>0</v>
      </c>
      <c r="L143" s="171">
        <f>IF('Indicator Date hidden'!M144="x","x",$L$2-'Indicator Date hidden'!M144)</f>
        <v>0</v>
      </c>
      <c r="M143" s="171">
        <f>IF('Indicator Date hidden'!N144="x","x",$M$2-'Indicator Date hidden'!N144)</f>
        <v>0</v>
      </c>
      <c r="N143" s="171">
        <f>IF('Indicator Date hidden'!O144="x","x",$N$2-'Indicator Date hidden'!O144)</f>
        <v>0</v>
      </c>
      <c r="O143" s="171">
        <f>IF('Indicator Date hidden'!P144="x","x",$O$2-'Indicator Date hidden'!P144)</f>
        <v>0</v>
      </c>
      <c r="P143" s="171">
        <f>IF('Indicator Date hidden'!Q144="x","x",$P$2-'Indicator Date hidden'!Q144)</f>
        <v>0</v>
      </c>
      <c r="Q143" s="171">
        <f>IF('Indicator Date hidden'!R144="x","x",$Q$2-'Indicator Date hidden'!R144)</f>
        <v>0</v>
      </c>
      <c r="R143" s="171">
        <f>IF('Indicator Date hidden'!S144="x","x",$R$2-'Indicator Date hidden'!S144)</f>
        <v>0</v>
      </c>
      <c r="S143" s="171">
        <f>IF('Indicator Date hidden'!T144="x","x",$S$2-'Indicator Date hidden'!T144)</f>
        <v>0</v>
      </c>
      <c r="T143" s="171">
        <f>IF('Indicator Date hidden'!U144="x","x",$T$2-'Indicator Date hidden'!U144)</f>
        <v>0</v>
      </c>
      <c r="U143" s="171">
        <f>IF('Indicator Date hidden'!V144="x","x",$U$2-'Indicator Date hidden'!V144)</f>
        <v>0</v>
      </c>
      <c r="V143" s="171">
        <f>IF('Indicator Date hidden'!W144="x","x",$V$2-'Indicator Date hidden'!W144)</f>
        <v>0</v>
      </c>
      <c r="W143" s="171">
        <f>IF('Indicator Date hidden'!X144="x","x",$W$2-'Indicator Date hidden'!X144)</f>
        <v>5</v>
      </c>
      <c r="X143" s="171">
        <f>IF('Indicator Date hidden'!Y144="x","x",$X$2-'Indicator Date hidden'!Y144)</f>
        <v>5</v>
      </c>
      <c r="Y143" s="171">
        <f>IF('Indicator Date hidden'!Z144="x","x",$Y$2-'Indicator Date hidden'!Z144)</f>
        <v>1</v>
      </c>
      <c r="Z143" s="171">
        <f>IF('Indicator Date hidden'!AA144="x","x",$Z$2-'Indicator Date hidden'!AA144)</f>
        <v>0</v>
      </c>
      <c r="AA143" s="171">
        <f>IF('Indicator Date hidden'!AB144="x","x",$AA$2-'Indicator Date hidden'!AB144)</f>
        <v>0</v>
      </c>
      <c r="AB143" s="171">
        <f>IF('Indicator Date hidden'!AC144="x","x",$AB$2-'Indicator Date hidden'!AC144)</f>
        <v>0</v>
      </c>
      <c r="AC143" s="171">
        <f>IF('Indicator Date hidden'!AD144="x","x",$AC$2-'Indicator Date hidden'!AD144)</f>
        <v>0</v>
      </c>
      <c r="AD143" s="171">
        <f>IF('Indicator Date hidden'!AE144="x","x",$AD$2-'Indicator Date hidden'!AE144)</f>
        <v>0</v>
      </c>
      <c r="AE143" s="171">
        <f>IF('Indicator Date hidden'!AF144="x","x",$AE$2-'Indicator Date hidden'!AF144)</f>
        <v>0</v>
      </c>
      <c r="AF143" s="171">
        <f>IF('Indicator Date hidden'!AG144="x","x",$AF$2-'Indicator Date hidden'!AG144)</f>
        <v>4</v>
      </c>
      <c r="AG143" s="171">
        <f>IF('Indicator Date hidden'!AH144="x","x",$AG$2-'Indicator Date hidden'!AH144)</f>
        <v>0</v>
      </c>
      <c r="AH143" s="171">
        <f>IF('Indicator Date hidden'!AI144="x","x",$AH$2-'Indicator Date hidden'!AI144)</f>
        <v>0</v>
      </c>
      <c r="AI143" s="171">
        <f>IF('Indicator Date hidden'!AJ144="x","x",$AI$2-'Indicator Date hidden'!AJ144)</f>
        <v>0</v>
      </c>
      <c r="AJ143" s="171" t="str">
        <f>IF('Indicator Date hidden'!AK144="x","x",$AJ$2-'Indicator Date hidden'!AK144)</f>
        <v>x</v>
      </c>
      <c r="AK143" s="171">
        <f>IF('Indicator Date hidden'!AL144="x","x",$AK$2-'Indicator Date hidden'!AL144)</f>
        <v>0</v>
      </c>
      <c r="AL143" s="171">
        <f>IF('Indicator Date hidden'!AM144="x","x",$AL$2-'Indicator Date hidden'!AM144)</f>
        <v>0</v>
      </c>
      <c r="AM143" s="171">
        <f>IF('Indicator Date hidden'!AN144="x","x",$AM$2-'Indicator Date hidden'!AN144)</f>
        <v>0</v>
      </c>
      <c r="AN143" s="171">
        <f>IF('Indicator Date hidden'!AO144="x","x",$AN$2-'Indicator Date hidden'!AO144)</f>
        <v>0</v>
      </c>
      <c r="AO143" s="171">
        <f>IF('Indicator Date hidden'!AP144="x","x",$AO$2-'Indicator Date hidden'!AP144)</f>
        <v>1</v>
      </c>
      <c r="AP143" s="171">
        <f>IF('Indicator Date hidden'!AQ144="x","x",$AP$2-'Indicator Date hidden'!AQ144)</f>
        <v>1</v>
      </c>
      <c r="AQ143" s="171">
        <f>IF('Indicator Date hidden'!AR144="x","x",$AQ$2-'Indicator Date hidden'!AR144)</f>
        <v>0</v>
      </c>
      <c r="AR143" s="171">
        <f>IF('Indicator Date hidden'!AS144="x","x",$AR$2-'Indicator Date hidden'!AS144)</f>
        <v>0</v>
      </c>
      <c r="AS143" s="171">
        <f>IF('Indicator Date hidden'!AT144="x","x",$AS$2-'Indicator Date hidden'!AT144)</f>
        <v>0</v>
      </c>
      <c r="AT143" s="171">
        <f>IF('Indicator Date hidden'!AU144="x","x",$AT$2-'Indicator Date hidden'!AU144)</f>
        <v>0</v>
      </c>
      <c r="AU143" s="171">
        <f>IF('Indicator Date hidden'!AV144="x","x",$AU$2-'Indicator Date hidden'!AV144)</f>
        <v>0</v>
      </c>
      <c r="AV143" s="171">
        <f>IF('Indicator Date hidden'!AW144="x","x",$AV$2-'Indicator Date hidden'!AW144)</f>
        <v>0</v>
      </c>
      <c r="AW143" s="171">
        <f>IF('Indicator Date hidden'!AX144="x","x",$AW$2-'Indicator Date hidden'!AX144)</f>
        <v>0</v>
      </c>
      <c r="AX143" s="171">
        <f>IF('Indicator Date hidden'!AY144="x","x",$AX$2-'Indicator Date hidden'!AY144)</f>
        <v>0</v>
      </c>
      <c r="AY143" s="171">
        <f>IF('Indicator Date hidden'!AZ144="x","x",$AY$2-'Indicator Date hidden'!AZ144)</f>
        <v>0</v>
      </c>
      <c r="AZ143" s="171">
        <f>IF('Indicator Date hidden'!BA144="x","x",$AZ$2-'Indicator Date hidden'!BA144)</f>
        <v>0</v>
      </c>
      <c r="BA143" s="5">
        <f t="shared" si="10"/>
        <v>17</v>
      </c>
      <c r="BB143" s="172">
        <f t="shared" si="11"/>
        <v>0.34</v>
      </c>
      <c r="BC143" s="5">
        <f t="shared" si="12"/>
        <v>6</v>
      </c>
      <c r="BD143" s="172">
        <f t="shared" si="13"/>
        <v>1.1244554237496478</v>
      </c>
      <c r="BE143" s="175">
        <f t="shared" si="14"/>
        <v>0</v>
      </c>
    </row>
    <row r="144" spans="1:57" x14ac:dyDescent="0.25">
      <c r="A144" t="s">
        <v>265</v>
      </c>
      <c r="B144" s="171">
        <f>IF('Indicator Date hidden'!C145="x","x",$B$2-'Indicator Date hidden'!C145)</f>
        <v>0</v>
      </c>
      <c r="C144" s="171">
        <f>IF('Indicator Date hidden'!D145="x","x",$C$2-'Indicator Date hidden'!D145)</f>
        <v>0</v>
      </c>
      <c r="D144" s="171">
        <f>IF('Indicator Date hidden'!E145="x","x",$D$2-'Indicator Date hidden'!E145)</f>
        <v>0</v>
      </c>
      <c r="E144" s="171">
        <f>IF('Indicator Date hidden'!F145="x","x",$E$2-'Indicator Date hidden'!F145)</f>
        <v>0</v>
      </c>
      <c r="F144" s="171">
        <f>IF('Indicator Date hidden'!G145="x","x",$F$2-'Indicator Date hidden'!G145)</f>
        <v>0</v>
      </c>
      <c r="G144" s="171">
        <f>IF('Indicator Date hidden'!H145="x","x",$G$2-'Indicator Date hidden'!H145)</f>
        <v>0</v>
      </c>
      <c r="H144" s="171">
        <f>IF('Indicator Date hidden'!I145="x","x",$H$2-'Indicator Date hidden'!I145)</f>
        <v>0</v>
      </c>
      <c r="I144" s="171">
        <f>IF('Indicator Date hidden'!J145="x","x",$I$2-'Indicator Date hidden'!J145)</f>
        <v>0</v>
      </c>
      <c r="J144" s="171">
        <f>IF('Indicator Date hidden'!K145="x","x",$J$2-'Indicator Date hidden'!K145)</f>
        <v>0</v>
      </c>
      <c r="K144" s="171">
        <f>IF('Indicator Date hidden'!L145="x","x",$K$2-'Indicator Date hidden'!L145)</f>
        <v>0</v>
      </c>
      <c r="L144" s="171">
        <f>IF('Indicator Date hidden'!M145="x","x",$L$2-'Indicator Date hidden'!M145)</f>
        <v>0</v>
      </c>
      <c r="M144" s="171">
        <f>IF('Indicator Date hidden'!N145="x","x",$M$2-'Indicator Date hidden'!N145)</f>
        <v>0</v>
      </c>
      <c r="N144" s="171">
        <f>IF('Indicator Date hidden'!O145="x","x",$N$2-'Indicator Date hidden'!O145)</f>
        <v>0</v>
      </c>
      <c r="O144" s="171">
        <f>IF('Indicator Date hidden'!P145="x","x",$O$2-'Indicator Date hidden'!P145)</f>
        <v>0</v>
      </c>
      <c r="P144" s="171">
        <f>IF('Indicator Date hidden'!Q145="x","x",$P$2-'Indicator Date hidden'!Q145)</f>
        <v>0</v>
      </c>
      <c r="Q144" s="171" t="str">
        <f>IF('Indicator Date hidden'!R145="x","x",$Q$2-'Indicator Date hidden'!R145)</f>
        <v>x</v>
      </c>
      <c r="R144" s="171">
        <f>IF('Indicator Date hidden'!S145="x","x",$R$2-'Indicator Date hidden'!S145)</f>
        <v>0</v>
      </c>
      <c r="S144" s="171">
        <f>IF('Indicator Date hidden'!T145="x","x",$S$2-'Indicator Date hidden'!T145)</f>
        <v>0</v>
      </c>
      <c r="T144" s="171">
        <f>IF('Indicator Date hidden'!U145="x","x",$T$2-'Indicator Date hidden'!U145)</f>
        <v>0</v>
      </c>
      <c r="U144" s="171" t="str">
        <f>IF('Indicator Date hidden'!V145="x","x",$U$2-'Indicator Date hidden'!V145)</f>
        <v>x</v>
      </c>
      <c r="V144" s="171">
        <f>IF('Indicator Date hidden'!W145="x","x",$V$2-'Indicator Date hidden'!W145)</f>
        <v>0</v>
      </c>
      <c r="W144" s="171" t="str">
        <f>IF('Indicator Date hidden'!X145="x","x",$W$2-'Indicator Date hidden'!X145)</f>
        <v>x</v>
      </c>
      <c r="X144" s="171" t="str">
        <f>IF('Indicator Date hidden'!Y145="x","x",$X$2-'Indicator Date hidden'!Y145)</f>
        <v>x</v>
      </c>
      <c r="Y144" s="171">
        <f>IF('Indicator Date hidden'!Z145="x","x",$Y$2-'Indicator Date hidden'!Z145)</f>
        <v>1</v>
      </c>
      <c r="Z144" s="171">
        <f>IF('Indicator Date hidden'!AA145="x","x",$Z$2-'Indicator Date hidden'!AA145)</f>
        <v>0</v>
      </c>
      <c r="AA144" s="171" t="str">
        <f>IF('Indicator Date hidden'!AB145="x","x",$AA$2-'Indicator Date hidden'!AB145)</f>
        <v>x</v>
      </c>
      <c r="AB144" s="171">
        <f>IF('Indicator Date hidden'!AC145="x","x",$AB$2-'Indicator Date hidden'!AC145)</f>
        <v>0</v>
      </c>
      <c r="AC144" s="171">
        <f>IF('Indicator Date hidden'!AD145="x","x",$AC$2-'Indicator Date hidden'!AD145)</f>
        <v>0</v>
      </c>
      <c r="AD144" s="171" t="str">
        <f>IF('Indicator Date hidden'!AE145="x","x",$AD$2-'Indicator Date hidden'!AE145)</f>
        <v>x</v>
      </c>
      <c r="AE144" s="171" t="str">
        <f>IF('Indicator Date hidden'!AF145="x","x",$AE$2-'Indicator Date hidden'!AF145)</f>
        <v>x</v>
      </c>
      <c r="AF144" s="171" t="str">
        <f>IF('Indicator Date hidden'!AG145="x","x",$AF$2-'Indicator Date hidden'!AG145)</f>
        <v>x</v>
      </c>
      <c r="AG144" s="171">
        <f>IF('Indicator Date hidden'!AH145="x","x",$AG$2-'Indicator Date hidden'!AH145)</f>
        <v>0</v>
      </c>
      <c r="AH144" s="171">
        <f>IF('Indicator Date hidden'!AI145="x","x",$AH$2-'Indicator Date hidden'!AI145)</f>
        <v>0</v>
      </c>
      <c r="AI144" s="171">
        <f>IF('Indicator Date hidden'!AJ145="x","x",$AI$2-'Indicator Date hidden'!AJ145)</f>
        <v>0</v>
      </c>
      <c r="AJ144" s="171" t="str">
        <f>IF('Indicator Date hidden'!AK145="x","x",$AJ$2-'Indicator Date hidden'!AK145)</f>
        <v>x</v>
      </c>
      <c r="AK144" s="171">
        <f>IF('Indicator Date hidden'!AL145="x","x",$AK$2-'Indicator Date hidden'!AL145)</f>
        <v>1</v>
      </c>
      <c r="AL144" s="171">
        <f>IF('Indicator Date hidden'!AM145="x","x",$AL$2-'Indicator Date hidden'!AM145)</f>
        <v>0</v>
      </c>
      <c r="AM144" s="171">
        <f>IF('Indicator Date hidden'!AN145="x","x",$AM$2-'Indicator Date hidden'!AN145)</f>
        <v>0</v>
      </c>
      <c r="AN144" s="171">
        <f>IF('Indicator Date hidden'!AO145="x","x",$AN$2-'Indicator Date hidden'!AO145)</f>
        <v>0</v>
      </c>
      <c r="AO144" s="171">
        <f>IF('Indicator Date hidden'!AP145="x","x",$AO$2-'Indicator Date hidden'!AP145)</f>
        <v>0</v>
      </c>
      <c r="AP144" s="171" t="str">
        <f>IF('Indicator Date hidden'!AQ145="x","x",$AP$2-'Indicator Date hidden'!AQ145)</f>
        <v>x</v>
      </c>
      <c r="AQ144" s="171">
        <f>IF('Indicator Date hidden'!AR145="x","x",$AQ$2-'Indicator Date hidden'!AR145)</f>
        <v>0</v>
      </c>
      <c r="AR144" s="171">
        <f>IF('Indicator Date hidden'!AS145="x","x",$AR$2-'Indicator Date hidden'!AS145)</f>
        <v>0</v>
      </c>
      <c r="AS144" s="171" t="str">
        <f>IF('Indicator Date hidden'!AT145="x","x",$AS$2-'Indicator Date hidden'!AT145)</f>
        <v>x</v>
      </c>
      <c r="AT144" s="171">
        <f>IF('Indicator Date hidden'!AU145="x","x",$AT$2-'Indicator Date hidden'!AU145)</f>
        <v>0</v>
      </c>
      <c r="AU144" s="171" t="str">
        <f>IF('Indicator Date hidden'!AV145="x","x",$AU$2-'Indicator Date hidden'!AV145)</f>
        <v>x</v>
      </c>
      <c r="AV144" s="171">
        <f>IF('Indicator Date hidden'!AW145="x","x",$AV$2-'Indicator Date hidden'!AW145)</f>
        <v>0</v>
      </c>
      <c r="AW144" s="171">
        <f>IF('Indicator Date hidden'!AX145="x","x",$AW$2-'Indicator Date hidden'!AX145)</f>
        <v>0</v>
      </c>
      <c r="AX144" s="171">
        <f>IF('Indicator Date hidden'!AY145="x","x",$AX$2-'Indicator Date hidden'!AY145)</f>
        <v>0</v>
      </c>
      <c r="AY144" s="171">
        <f>IF('Indicator Date hidden'!AZ145="x","x",$AY$2-'Indicator Date hidden'!AZ145)</f>
        <v>8</v>
      </c>
      <c r="AZ144" s="171">
        <f>IF('Indicator Date hidden'!BA145="x","x",$AZ$2-'Indicator Date hidden'!BA145)</f>
        <v>0</v>
      </c>
      <c r="BA144" s="5">
        <f t="shared" si="10"/>
        <v>10</v>
      </c>
      <c r="BB144" s="172">
        <f t="shared" si="11"/>
        <v>0.25641025641025639</v>
      </c>
      <c r="BC144" s="5">
        <f t="shared" si="12"/>
        <v>3</v>
      </c>
      <c r="BD144" s="172">
        <f t="shared" si="13"/>
        <v>1.2753671913277833</v>
      </c>
      <c r="BE144" s="175">
        <f t="shared" si="14"/>
        <v>0</v>
      </c>
    </row>
    <row r="145" spans="1:57" x14ac:dyDescent="0.25">
      <c r="A145" t="s">
        <v>267</v>
      </c>
      <c r="B145" s="171">
        <f>IF('Indicator Date hidden'!C146="x","x",$B$2-'Indicator Date hidden'!C146)</f>
        <v>0</v>
      </c>
      <c r="C145" s="171">
        <f>IF('Indicator Date hidden'!D146="x","x",$C$2-'Indicator Date hidden'!D146)</f>
        <v>0</v>
      </c>
      <c r="D145" s="171">
        <f>IF('Indicator Date hidden'!E146="x","x",$D$2-'Indicator Date hidden'!E146)</f>
        <v>0</v>
      </c>
      <c r="E145" s="171">
        <f>IF('Indicator Date hidden'!F146="x","x",$E$2-'Indicator Date hidden'!F146)</f>
        <v>0</v>
      </c>
      <c r="F145" s="171">
        <f>IF('Indicator Date hidden'!G146="x","x",$F$2-'Indicator Date hidden'!G146)</f>
        <v>0</v>
      </c>
      <c r="G145" s="171">
        <f>IF('Indicator Date hidden'!H146="x","x",$G$2-'Indicator Date hidden'!H146)</f>
        <v>0</v>
      </c>
      <c r="H145" s="171">
        <f>IF('Indicator Date hidden'!I146="x","x",$H$2-'Indicator Date hidden'!I146)</f>
        <v>0</v>
      </c>
      <c r="I145" s="171">
        <f>IF('Indicator Date hidden'!J146="x","x",$I$2-'Indicator Date hidden'!J146)</f>
        <v>0</v>
      </c>
      <c r="J145" s="171">
        <f>IF('Indicator Date hidden'!K146="x","x",$J$2-'Indicator Date hidden'!K146)</f>
        <v>0</v>
      </c>
      <c r="K145" s="171">
        <f>IF('Indicator Date hidden'!L146="x","x",$K$2-'Indicator Date hidden'!L146)</f>
        <v>0</v>
      </c>
      <c r="L145" s="171">
        <f>IF('Indicator Date hidden'!M146="x","x",$L$2-'Indicator Date hidden'!M146)</f>
        <v>0</v>
      </c>
      <c r="M145" s="171">
        <f>IF('Indicator Date hidden'!N146="x","x",$M$2-'Indicator Date hidden'!N146)</f>
        <v>0</v>
      </c>
      <c r="N145" s="171">
        <f>IF('Indicator Date hidden'!O146="x","x",$N$2-'Indicator Date hidden'!O146)</f>
        <v>0</v>
      </c>
      <c r="O145" s="171">
        <f>IF('Indicator Date hidden'!P146="x","x",$O$2-'Indicator Date hidden'!P146)</f>
        <v>0</v>
      </c>
      <c r="P145" s="171">
        <f>IF('Indicator Date hidden'!Q146="x","x",$P$2-'Indicator Date hidden'!Q146)</f>
        <v>0</v>
      </c>
      <c r="Q145" s="171">
        <f>IF('Indicator Date hidden'!R146="x","x",$Q$2-'Indicator Date hidden'!R146)</f>
        <v>3</v>
      </c>
      <c r="R145" s="171">
        <f>IF('Indicator Date hidden'!S146="x","x",$R$2-'Indicator Date hidden'!S146)</f>
        <v>0</v>
      </c>
      <c r="S145" s="171">
        <f>IF('Indicator Date hidden'!T146="x","x",$S$2-'Indicator Date hidden'!T146)</f>
        <v>0</v>
      </c>
      <c r="T145" s="171">
        <f>IF('Indicator Date hidden'!U146="x","x",$T$2-'Indicator Date hidden'!U146)</f>
        <v>0</v>
      </c>
      <c r="U145" s="171">
        <f>IF('Indicator Date hidden'!V146="x","x",$U$2-'Indicator Date hidden'!V146)</f>
        <v>0</v>
      </c>
      <c r="V145" s="171">
        <f>IF('Indicator Date hidden'!W146="x","x",$V$2-'Indicator Date hidden'!W146)</f>
        <v>0</v>
      </c>
      <c r="W145" s="171">
        <f>IF('Indicator Date hidden'!X146="x","x",$W$2-'Indicator Date hidden'!X146)</f>
        <v>3</v>
      </c>
      <c r="X145" s="171">
        <f>IF('Indicator Date hidden'!Y146="x","x",$X$2-'Indicator Date hidden'!Y146)</f>
        <v>3</v>
      </c>
      <c r="Y145" s="171">
        <f>IF('Indicator Date hidden'!Z146="x","x",$Y$2-'Indicator Date hidden'!Z146)</f>
        <v>1</v>
      </c>
      <c r="Z145" s="171">
        <f>IF('Indicator Date hidden'!AA146="x","x",$Z$2-'Indicator Date hidden'!AA146)</f>
        <v>0</v>
      </c>
      <c r="AA145" s="171" t="str">
        <f>IF('Indicator Date hidden'!AB146="x","x",$AA$2-'Indicator Date hidden'!AB146)</f>
        <v>x</v>
      </c>
      <c r="AB145" s="171">
        <f>IF('Indicator Date hidden'!AC146="x","x",$AB$2-'Indicator Date hidden'!AC146)</f>
        <v>0</v>
      </c>
      <c r="AC145" s="171">
        <f>IF('Indicator Date hidden'!AD146="x","x",$AC$2-'Indicator Date hidden'!AD146)</f>
        <v>0</v>
      </c>
      <c r="AD145" s="171" t="str">
        <f>IF('Indicator Date hidden'!AE146="x","x",$AD$2-'Indicator Date hidden'!AE146)</f>
        <v>x</v>
      </c>
      <c r="AE145" s="171">
        <f>IF('Indicator Date hidden'!AF146="x","x",$AE$2-'Indicator Date hidden'!AF146)</f>
        <v>0</v>
      </c>
      <c r="AF145" s="171" t="str">
        <f>IF('Indicator Date hidden'!AG146="x","x",$AF$2-'Indicator Date hidden'!AG146)</f>
        <v>x</v>
      </c>
      <c r="AG145" s="171">
        <f>IF('Indicator Date hidden'!AH146="x","x",$AG$2-'Indicator Date hidden'!AH146)</f>
        <v>0</v>
      </c>
      <c r="AH145" s="171">
        <f>IF('Indicator Date hidden'!AI146="x","x",$AH$2-'Indicator Date hidden'!AI146)</f>
        <v>0</v>
      </c>
      <c r="AI145" s="171">
        <f>IF('Indicator Date hidden'!AJ146="x","x",$AI$2-'Indicator Date hidden'!AJ146)</f>
        <v>0</v>
      </c>
      <c r="AJ145" s="171" t="str">
        <f>IF('Indicator Date hidden'!AK146="x","x",$AJ$2-'Indicator Date hidden'!AK146)</f>
        <v>x</v>
      </c>
      <c r="AK145" s="171">
        <f>IF('Indicator Date hidden'!AL146="x","x",$AK$2-'Indicator Date hidden'!AL146)</f>
        <v>1</v>
      </c>
      <c r="AL145" s="171">
        <f>IF('Indicator Date hidden'!AM146="x","x",$AL$2-'Indicator Date hidden'!AM146)</f>
        <v>0</v>
      </c>
      <c r="AM145" s="171">
        <f>IF('Indicator Date hidden'!AN146="x","x",$AM$2-'Indicator Date hidden'!AN146)</f>
        <v>0</v>
      </c>
      <c r="AN145" s="171">
        <f>IF('Indicator Date hidden'!AO146="x","x",$AN$2-'Indicator Date hidden'!AO146)</f>
        <v>0</v>
      </c>
      <c r="AO145" s="171">
        <f>IF('Indicator Date hidden'!AP146="x","x",$AO$2-'Indicator Date hidden'!AP146)</f>
        <v>0</v>
      </c>
      <c r="AP145" s="171">
        <f>IF('Indicator Date hidden'!AQ146="x","x",$AP$2-'Indicator Date hidden'!AQ146)</f>
        <v>0</v>
      </c>
      <c r="AQ145" s="171">
        <f>IF('Indicator Date hidden'!AR146="x","x",$AQ$2-'Indicator Date hidden'!AR146)</f>
        <v>6</v>
      </c>
      <c r="AR145" s="171">
        <f>IF('Indicator Date hidden'!AS146="x","x",$AR$2-'Indicator Date hidden'!AS146)</f>
        <v>0</v>
      </c>
      <c r="AS145" s="171">
        <f>IF('Indicator Date hidden'!AT146="x","x",$AS$2-'Indicator Date hidden'!AT146)</f>
        <v>0</v>
      </c>
      <c r="AT145" s="171">
        <f>IF('Indicator Date hidden'!AU146="x","x",$AT$2-'Indicator Date hidden'!AU146)</f>
        <v>0</v>
      </c>
      <c r="AU145" s="171" t="str">
        <f>IF('Indicator Date hidden'!AV146="x","x",$AU$2-'Indicator Date hidden'!AV146)</f>
        <v>x</v>
      </c>
      <c r="AV145" s="171">
        <f>IF('Indicator Date hidden'!AW146="x","x",$AV$2-'Indicator Date hidden'!AW146)</f>
        <v>0</v>
      </c>
      <c r="AW145" s="171">
        <f>IF('Indicator Date hidden'!AX146="x","x",$AW$2-'Indicator Date hidden'!AX146)</f>
        <v>0</v>
      </c>
      <c r="AX145" s="171">
        <f>IF('Indicator Date hidden'!AY146="x","x",$AX$2-'Indicator Date hidden'!AY146)</f>
        <v>0</v>
      </c>
      <c r="AY145" s="171">
        <f>IF('Indicator Date hidden'!AZ146="x","x",$AY$2-'Indicator Date hidden'!AZ146)</f>
        <v>0</v>
      </c>
      <c r="AZ145" s="171">
        <f>IF('Indicator Date hidden'!BA146="x","x",$AZ$2-'Indicator Date hidden'!BA146)</f>
        <v>0</v>
      </c>
      <c r="BA145" s="5">
        <f t="shared" si="10"/>
        <v>17</v>
      </c>
      <c r="BB145" s="172">
        <f t="shared" si="11"/>
        <v>0.36956521739130432</v>
      </c>
      <c r="BC145" s="5">
        <f t="shared" si="12"/>
        <v>6</v>
      </c>
      <c r="BD145" s="172">
        <f t="shared" si="13"/>
        <v>1.1298075182770682</v>
      </c>
      <c r="BE145" s="175">
        <f t="shared" si="14"/>
        <v>0</v>
      </c>
    </row>
    <row r="146" spans="1:57" x14ac:dyDescent="0.25">
      <c r="A146" t="s">
        <v>269</v>
      </c>
      <c r="B146" s="171">
        <f>IF('Indicator Date hidden'!C147="x","x",$B$2-'Indicator Date hidden'!C147)</f>
        <v>0</v>
      </c>
      <c r="C146" s="171">
        <f>IF('Indicator Date hidden'!D147="x","x",$C$2-'Indicator Date hidden'!D147)</f>
        <v>0</v>
      </c>
      <c r="D146" s="171">
        <f>IF('Indicator Date hidden'!E147="x","x",$D$2-'Indicator Date hidden'!E147)</f>
        <v>0</v>
      </c>
      <c r="E146" s="171">
        <f>IF('Indicator Date hidden'!F147="x","x",$E$2-'Indicator Date hidden'!F147)</f>
        <v>0</v>
      </c>
      <c r="F146" s="171">
        <f>IF('Indicator Date hidden'!G147="x","x",$F$2-'Indicator Date hidden'!G147)</f>
        <v>0</v>
      </c>
      <c r="G146" s="171">
        <f>IF('Indicator Date hidden'!H147="x","x",$G$2-'Indicator Date hidden'!H147)</f>
        <v>0</v>
      </c>
      <c r="H146" s="171">
        <f>IF('Indicator Date hidden'!I147="x","x",$H$2-'Indicator Date hidden'!I147)</f>
        <v>0</v>
      </c>
      <c r="I146" s="171">
        <f>IF('Indicator Date hidden'!J147="x","x",$I$2-'Indicator Date hidden'!J147)</f>
        <v>0</v>
      </c>
      <c r="J146" s="171">
        <f>IF('Indicator Date hidden'!K147="x","x",$J$2-'Indicator Date hidden'!K147)</f>
        <v>0</v>
      </c>
      <c r="K146" s="171">
        <f>IF('Indicator Date hidden'!L147="x","x",$K$2-'Indicator Date hidden'!L147)</f>
        <v>0</v>
      </c>
      <c r="L146" s="171">
        <f>IF('Indicator Date hidden'!M147="x","x",$L$2-'Indicator Date hidden'!M147)</f>
        <v>0</v>
      </c>
      <c r="M146" s="171">
        <f>IF('Indicator Date hidden'!N147="x","x",$M$2-'Indicator Date hidden'!N147)</f>
        <v>0</v>
      </c>
      <c r="N146" s="171">
        <f>IF('Indicator Date hidden'!O147="x","x",$N$2-'Indicator Date hidden'!O147)</f>
        <v>0</v>
      </c>
      <c r="O146" s="171">
        <f>IF('Indicator Date hidden'!P147="x","x",$O$2-'Indicator Date hidden'!P147)</f>
        <v>0</v>
      </c>
      <c r="P146" s="171">
        <f>IF('Indicator Date hidden'!Q147="x","x",$P$2-'Indicator Date hidden'!Q147)</f>
        <v>0</v>
      </c>
      <c r="Q146" s="171" t="str">
        <f>IF('Indicator Date hidden'!R147="x","x",$Q$2-'Indicator Date hidden'!R147)</f>
        <v>x</v>
      </c>
      <c r="R146" s="171">
        <f>IF('Indicator Date hidden'!S147="x","x",$R$2-'Indicator Date hidden'!S147)</f>
        <v>0</v>
      </c>
      <c r="S146" s="171">
        <f>IF('Indicator Date hidden'!T147="x","x",$S$2-'Indicator Date hidden'!T147)</f>
        <v>0</v>
      </c>
      <c r="T146" s="171">
        <f>IF('Indicator Date hidden'!U147="x","x",$T$2-'Indicator Date hidden'!U147)</f>
        <v>0</v>
      </c>
      <c r="U146" s="171">
        <f>IF('Indicator Date hidden'!V147="x","x",$U$2-'Indicator Date hidden'!V147)</f>
        <v>0</v>
      </c>
      <c r="V146" s="171">
        <f>IF('Indicator Date hidden'!W147="x","x",$V$2-'Indicator Date hidden'!W147)</f>
        <v>0</v>
      </c>
      <c r="W146" s="171" t="str">
        <f>IF('Indicator Date hidden'!X147="x","x",$W$2-'Indicator Date hidden'!X147)</f>
        <v>x</v>
      </c>
      <c r="X146" s="171">
        <f>IF('Indicator Date hidden'!Y147="x","x",$X$2-'Indicator Date hidden'!Y147)</f>
        <v>3</v>
      </c>
      <c r="Y146" s="171">
        <f>IF('Indicator Date hidden'!Z147="x","x",$Y$2-'Indicator Date hidden'!Z147)</f>
        <v>1</v>
      </c>
      <c r="Z146" s="171">
        <f>IF('Indicator Date hidden'!AA147="x","x",$Z$2-'Indicator Date hidden'!AA147)</f>
        <v>0</v>
      </c>
      <c r="AA146" s="171" t="str">
        <f>IF('Indicator Date hidden'!AB147="x","x",$AA$2-'Indicator Date hidden'!AB147)</f>
        <v>x</v>
      </c>
      <c r="AB146" s="171">
        <f>IF('Indicator Date hidden'!AC147="x","x",$AB$2-'Indicator Date hidden'!AC147)</f>
        <v>0</v>
      </c>
      <c r="AC146" s="171">
        <f>IF('Indicator Date hidden'!AD147="x","x",$AC$2-'Indicator Date hidden'!AD147)</f>
        <v>0</v>
      </c>
      <c r="AD146" s="171" t="str">
        <f>IF('Indicator Date hidden'!AE147="x","x",$AD$2-'Indicator Date hidden'!AE147)</f>
        <v>x</v>
      </c>
      <c r="AE146" s="171" t="str">
        <f>IF('Indicator Date hidden'!AF147="x","x",$AE$2-'Indicator Date hidden'!AF147)</f>
        <v>x</v>
      </c>
      <c r="AF146" s="171" t="str">
        <f>IF('Indicator Date hidden'!AG147="x","x",$AF$2-'Indicator Date hidden'!AG147)</f>
        <v>x</v>
      </c>
      <c r="AG146" s="171">
        <f>IF('Indicator Date hidden'!AH147="x","x",$AG$2-'Indicator Date hidden'!AH147)</f>
        <v>0</v>
      </c>
      <c r="AH146" s="171">
        <f>IF('Indicator Date hidden'!AI147="x","x",$AH$2-'Indicator Date hidden'!AI147)</f>
        <v>0</v>
      </c>
      <c r="AI146" s="171">
        <f>IF('Indicator Date hidden'!AJ147="x","x",$AI$2-'Indicator Date hidden'!AJ147)</f>
        <v>0</v>
      </c>
      <c r="AJ146" s="171" t="str">
        <f>IF('Indicator Date hidden'!AK147="x","x",$AJ$2-'Indicator Date hidden'!AK147)</f>
        <v>x</v>
      </c>
      <c r="AK146" s="171">
        <f>IF('Indicator Date hidden'!AL147="x","x",$AK$2-'Indicator Date hidden'!AL147)</f>
        <v>1</v>
      </c>
      <c r="AL146" s="171">
        <f>IF('Indicator Date hidden'!AM147="x","x",$AL$2-'Indicator Date hidden'!AM147)</f>
        <v>0</v>
      </c>
      <c r="AM146" s="171">
        <f>IF('Indicator Date hidden'!AN147="x","x",$AM$2-'Indicator Date hidden'!AN147)</f>
        <v>0</v>
      </c>
      <c r="AN146" s="171">
        <f>IF('Indicator Date hidden'!AO147="x","x",$AN$2-'Indicator Date hidden'!AO147)</f>
        <v>0</v>
      </c>
      <c r="AO146" s="171">
        <f>IF('Indicator Date hidden'!AP147="x","x",$AO$2-'Indicator Date hidden'!AP147)</f>
        <v>0</v>
      </c>
      <c r="AP146" s="171">
        <f>IF('Indicator Date hidden'!AQ147="x","x",$AP$2-'Indicator Date hidden'!AQ147)</f>
        <v>0</v>
      </c>
      <c r="AQ146" s="171" t="str">
        <f>IF('Indicator Date hidden'!AR147="x","x",$AQ$2-'Indicator Date hidden'!AR147)</f>
        <v>x</v>
      </c>
      <c r="AR146" s="171">
        <f>IF('Indicator Date hidden'!AS147="x","x",$AR$2-'Indicator Date hidden'!AS147)</f>
        <v>0</v>
      </c>
      <c r="AS146" s="171">
        <f>IF('Indicator Date hidden'!AT147="x","x",$AS$2-'Indicator Date hidden'!AT147)</f>
        <v>0</v>
      </c>
      <c r="AT146" s="171">
        <f>IF('Indicator Date hidden'!AU147="x","x",$AT$2-'Indicator Date hidden'!AU147)</f>
        <v>0</v>
      </c>
      <c r="AU146" s="171" t="str">
        <f>IF('Indicator Date hidden'!AV147="x","x",$AU$2-'Indicator Date hidden'!AV147)</f>
        <v>x</v>
      </c>
      <c r="AV146" s="171">
        <f>IF('Indicator Date hidden'!AW147="x","x",$AV$2-'Indicator Date hidden'!AW147)</f>
        <v>0</v>
      </c>
      <c r="AW146" s="171">
        <f>IF('Indicator Date hidden'!AX147="x","x",$AW$2-'Indicator Date hidden'!AX147)</f>
        <v>0</v>
      </c>
      <c r="AX146" s="171">
        <f>IF('Indicator Date hidden'!AY147="x","x",$AX$2-'Indicator Date hidden'!AY147)</f>
        <v>0</v>
      </c>
      <c r="AY146" s="171">
        <f>IF('Indicator Date hidden'!AZ147="x","x",$AY$2-'Indicator Date hidden'!AZ147)</f>
        <v>8</v>
      </c>
      <c r="AZ146" s="171">
        <f>IF('Indicator Date hidden'!BA147="x","x",$AZ$2-'Indicator Date hidden'!BA147)</f>
        <v>0</v>
      </c>
      <c r="BA146" s="5">
        <f t="shared" si="10"/>
        <v>13</v>
      </c>
      <c r="BB146" s="172">
        <f t="shared" si="11"/>
        <v>0.30952380952380953</v>
      </c>
      <c r="BC146" s="5">
        <f t="shared" si="12"/>
        <v>4</v>
      </c>
      <c r="BD146" s="172">
        <f t="shared" si="13"/>
        <v>1.2999651137827331</v>
      </c>
      <c r="BE146" s="175">
        <f t="shared" si="14"/>
        <v>0</v>
      </c>
    </row>
    <row r="147" spans="1:57" x14ac:dyDescent="0.25">
      <c r="A147" t="s">
        <v>271</v>
      </c>
      <c r="B147" s="171">
        <f>IF('Indicator Date hidden'!C148="x","x",$B$2-'Indicator Date hidden'!C148)</f>
        <v>0</v>
      </c>
      <c r="C147" s="171">
        <f>IF('Indicator Date hidden'!D148="x","x",$C$2-'Indicator Date hidden'!D148)</f>
        <v>0</v>
      </c>
      <c r="D147" s="171">
        <f>IF('Indicator Date hidden'!E148="x","x",$D$2-'Indicator Date hidden'!E148)</f>
        <v>0</v>
      </c>
      <c r="E147" s="171">
        <f>IF('Indicator Date hidden'!F148="x","x",$E$2-'Indicator Date hidden'!F148)</f>
        <v>0</v>
      </c>
      <c r="F147" s="171">
        <f>IF('Indicator Date hidden'!G148="x","x",$F$2-'Indicator Date hidden'!G148)</f>
        <v>0</v>
      </c>
      <c r="G147" s="171">
        <f>IF('Indicator Date hidden'!H148="x","x",$G$2-'Indicator Date hidden'!H148)</f>
        <v>0</v>
      </c>
      <c r="H147" s="171">
        <f>IF('Indicator Date hidden'!I148="x","x",$H$2-'Indicator Date hidden'!I148)</f>
        <v>0</v>
      </c>
      <c r="I147" s="171">
        <f>IF('Indicator Date hidden'!J148="x","x",$I$2-'Indicator Date hidden'!J148)</f>
        <v>0</v>
      </c>
      <c r="J147" s="171">
        <f>IF('Indicator Date hidden'!K148="x","x",$J$2-'Indicator Date hidden'!K148)</f>
        <v>0</v>
      </c>
      <c r="K147" s="171">
        <f>IF('Indicator Date hidden'!L148="x","x",$K$2-'Indicator Date hidden'!L148)</f>
        <v>0</v>
      </c>
      <c r="L147" s="171">
        <f>IF('Indicator Date hidden'!M148="x","x",$L$2-'Indicator Date hidden'!M148)</f>
        <v>0</v>
      </c>
      <c r="M147" s="171">
        <f>IF('Indicator Date hidden'!N148="x","x",$M$2-'Indicator Date hidden'!N148)</f>
        <v>0</v>
      </c>
      <c r="N147" s="171">
        <f>IF('Indicator Date hidden'!O148="x","x",$N$2-'Indicator Date hidden'!O148)</f>
        <v>0</v>
      </c>
      <c r="O147" s="171">
        <f>IF('Indicator Date hidden'!P148="x","x",$O$2-'Indicator Date hidden'!P148)</f>
        <v>0</v>
      </c>
      <c r="P147" s="171">
        <f>IF('Indicator Date hidden'!Q148="x","x",$P$2-'Indicator Date hidden'!Q148)</f>
        <v>0</v>
      </c>
      <c r="Q147" s="171" t="str">
        <f>IF('Indicator Date hidden'!R148="x","x",$Q$2-'Indicator Date hidden'!R148)</f>
        <v>x</v>
      </c>
      <c r="R147" s="171">
        <f>IF('Indicator Date hidden'!S148="x","x",$R$2-'Indicator Date hidden'!S148)</f>
        <v>0</v>
      </c>
      <c r="S147" s="171">
        <f>IF('Indicator Date hidden'!T148="x","x",$S$2-'Indicator Date hidden'!T148)</f>
        <v>0</v>
      </c>
      <c r="T147" s="171">
        <f>IF('Indicator Date hidden'!U148="x","x",$T$2-'Indicator Date hidden'!U148)</f>
        <v>0</v>
      </c>
      <c r="U147" s="171">
        <f>IF('Indicator Date hidden'!V148="x","x",$U$2-'Indicator Date hidden'!V148)</f>
        <v>0</v>
      </c>
      <c r="V147" s="171">
        <f>IF('Indicator Date hidden'!W148="x","x",$V$2-'Indicator Date hidden'!W148)</f>
        <v>0</v>
      </c>
      <c r="W147" s="171">
        <f>IF('Indicator Date hidden'!X148="x","x",$W$2-'Indicator Date hidden'!X148)</f>
        <v>1</v>
      </c>
      <c r="X147" s="171">
        <f>IF('Indicator Date hidden'!Y148="x","x",$X$2-'Indicator Date hidden'!Y148)</f>
        <v>5</v>
      </c>
      <c r="Y147" s="171">
        <f>IF('Indicator Date hidden'!Z148="x","x",$Y$2-'Indicator Date hidden'!Z148)</f>
        <v>1</v>
      </c>
      <c r="Z147" s="171">
        <f>IF('Indicator Date hidden'!AA148="x","x",$Z$2-'Indicator Date hidden'!AA148)</f>
        <v>0</v>
      </c>
      <c r="AA147" s="171" t="str">
        <f>IF('Indicator Date hidden'!AB148="x","x",$AA$2-'Indicator Date hidden'!AB148)</f>
        <v>x</v>
      </c>
      <c r="AB147" s="171">
        <f>IF('Indicator Date hidden'!AC148="x","x",$AB$2-'Indicator Date hidden'!AC148)</f>
        <v>0</v>
      </c>
      <c r="AC147" s="171">
        <f>IF('Indicator Date hidden'!AD148="x","x",$AC$2-'Indicator Date hidden'!AD148)</f>
        <v>0</v>
      </c>
      <c r="AD147" s="171" t="str">
        <f>IF('Indicator Date hidden'!AE148="x","x",$AD$2-'Indicator Date hidden'!AE148)</f>
        <v>x</v>
      </c>
      <c r="AE147" s="171">
        <f>IF('Indicator Date hidden'!AF148="x","x",$AE$2-'Indicator Date hidden'!AF148)</f>
        <v>0</v>
      </c>
      <c r="AF147" s="171">
        <f>IF('Indicator Date hidden'!AG148="x","x",$AF$2-'Indicator Date hidden'!AG148)</f>
        <v>6</v>
      </c>
      <c r="AG147" s="171">
        <f>IF('Indicator Date hidden'!AH148="x","x",$AG$2-'Indicator Date hidden'!AH148)</f>
        <v>0</v>
      </c>
      <c r="AH147" s="171">
        <f>IF('Indicator Date hidden'!AI148="x","x",$AH$2-'Indicator Date hidden'!AI148)</f>
        <v>0</v>
      </c>
      <c r="AI147" s="171">
        <f>IF('Indicator Date hidden'!AJ148="x","x",$AI$2-'Indicator Date hidden'!AJ148)</f>
        <v>0</v>
      </c>
      <c r="AJ147" s="171" t="str">
        <f>IF('Indicator Date hidden'!AK148="x","x",$AJ$2-'Indicator Date hidden'!AK148)</f>
        <v>x</v>
      </c>
      <c r="AK147" s="171" t="str">
        <f>IF('Indicator Date hidden'!AL148="x","x",$AK$2-'Indicator Date hidden'!AL148)</f>
        <v>x</v>
      </c>
      <c r="AL147" s="171">
        <f>IF('Indicator Date hidden'!AM148="x","x",$AL$2-'Indicator Date hidden'!AM148)</f>
        <v>0</v>
      </c>
      <c r="AM147" s="171">
        <f>IF('Indicator Date hidden'!AN148="x","x",$AM$2-'Indicator Date hidden'!AN148)</f>
        <v>0</v>
      </c>
      <c r="AN147" s="171">
        <f>IF('Indicator Date hidden'!AO148="x","x",$AN$2-'Indicator Date hidden'!AO148)</f>
        <v>0</v>
      </c>
      <c r="AO147" s="171" t="str">
        <f>IF('Indicator Date hidden'!AP148="x","x",$AO$2-'Indicator Date hidden'!AP148)</f>
        <v>x</v>
      </c>
      <c r="AP147" s="171" t="str">
        <f>IF('Indicator Date hidden'!AQ148="x","x",$AP$2-'Indicator Date hidden'!AQ148)</f>
        <v>x</v>
      </c>
      <c r="AQ147" s="171">
        <f>IF('Indicator Date hidden'!AR148="x","x",$AQ$2-'Indicator Date hidden'!AR148)</f>
        <v>4</v>
      </c>
      <c r="AR147" s="171">
        <f>IF('Indicator Date hidden'!AS148="x","x",$AR$2-'Indicator Date hidden'!AS148)</f>
        <v>0</v>
      </c>
      <c r="AS147" s="171">
        <f>IF('Indicator Date hidden'!AT148="x","x",$AS$2-'Indicator Date hidden'!AT148)</f>
        <v>1</v>
      </c>
      <c r="AT147" s="171">
        <f>IF('Indicator Date hidden'!AU148="x","x",$AT$2-'Indicator Date hidden'!AU148)</f>
        <v>0</v>
      </c>
      <c r="AU147" s="171">
        <f>IF('Indicator Date hidden'!AV148="x","x",$AU$2-'Indicator Date hidden'!AV148)</f>
        <v>0</v>
      </c>
      <c r="AV147" s="171">
        <f>IF('Indicator Date hidden'!AW148="x","x",$AV$2-'Indicator Date hidden'!AW148)</f>
        <v>0</v>
      </c>
      <c r="AW147" s="171">
        <f>IF('Indicator Date hidden'!AX148="x","x",$AW$2-'Indicator Date hidden'!AX148)</f>
        <v>0</v>
      </c>
      <c r="AX147" s="171">
        <f>IF('Indicator Date hidden'!AY148="x","x",$AX$2-'Indicator Date hidden'!AY148)</f>
        <v>0</v>
      </c>
      <c r="AY147" s="171">
        <f>IF('Indicator Date hidden'!AZ148="x","x",$AY$2-'Indicator Date hidden'!AZ148)</f>
        <v>0</v>
      </c>
      <c r="AZ147" s="171">
        <f>IF('Indicator Date hidden'!BA148="x","x",$AZ$2-'Indicator Date hidden'!BA148)</f>
        <v>0</v>
      </c>
      <c r="BA147" s="5">
        <f t="shared" si="10"/>
        <v>18</v>
      </c>
      <c r="BB147" s="172">
        <f t="shared" si="11"/>
        <v>0.40909090909090912</v>
      </c>
      <c r="BC147" s="5">
        <f t="shared" si="12"/>
        <v>6</v>
      </c>
      <c r="BD147" s="172">
        <f t="shared" si="13"/>
        <v>1.284844911372961</v>
      </c>
      <c r="BE147" s="175">
        <f t="shared" si="14"/>
        <v>0</v>
      </c>
    </row>
    <row r="148" spans="1:57" x14ac:dyDescent="0.25">
      <c r="A148" t="s">
        <v>273</v>
      </c>
      <c r="B148" s="171">
        <f>IF('Indicator Date hidden'!C149="x","x",$B$2-'Indicator Date hidden'!C149)</f>
        <v>0</v>
      </c>
      <c r="C148" s="171">
        <f>IF('Indicator Date hidden'!D149="x","x",$C$2-'Indicator Date hidden'!D149)</f>
        <v>0</v>
      </c>
      <c r="D148" s="171">
        <f>IF('Indicator Date hidden'!E149="x","x",$D$2-'Indicator Date hidden'!E149)</f>
        <v>0</v>
      </c>
      <c r="E148" s="171">
        <f>IF('Indicator Date hidden'!F149="x","x",$E$2-'Indicator Date hidden'!F149)</f>
        <v>0</v>
      </c>
      <c r="F148" s="171">
        <f>IF('Indicator Date hidden'!G149="x","x",$F$2-'Indicator Date hidden'!G149)</f>
        <v>0</v>
      </c>
      <c r="G148" s="171">
        <f>IF('Indicator Date hidden'!H149="x","x",$G$2-'Indicator Date hidden'!H149)</f>
        <v>0</v>
      </c>
      <c r="H148" s="171">
        <f>IF('Indicator Date hidden'!I149="x","x",$H$2-'Indicator Date hidden'!I149)</f>
        <v>0</v>
      </c>
      <c r="I148" s="171">
        <f>IF('Indicator Date hidden'!J149="x","x",$I$2-'Indicator Date hidden'!J149)</f>
        <v>0</v>
      </c>
      <c r="J148" s="171">
        <f>IF('Indicator Date hidden'!K149="x","x",$J$2-'Indicator Date hidden'!K149)</f>
        <v>0</v>
      </c>
      <c r="K148" s="171">
        <f>IF('Indicator Date hidden'!L149="x","x",$K$2-'Indicator Date hidden'!L149)</f>
        <v>0</v>
      </c>
      <c r="L148" s="171">
        <f>IF('Indicator Date hidden'!M149="x","x",$L$2-'Indicator Date hidden'!M149)</f>
        <v>0</v>
      </c>
      <c r="M148" s="171">
        <f>IF('Indicator Date hidden'!N149="x","x",$M$2-'Indicator Date hidden'!N149)</f>
        <v>0</v>
      </c>
      <c r="N148" s="171">
        <f>IF('Indicator Date hidden'!O149="x","x",$N$2-'Indicator Date hidden'!O149)</f>
        <v>0</v>
      </c>
      <c r="O148" s="171">
        <f>IF('Indicator Date hidden'!P149="x","x",$O$2-'Indicator Date hidden'!P149)</f>
        <v>0</v>
      </c>
      <c r="P148" s="171">
        <f>IF('Indicator Date hidden'!Q149="x","x",$P$2-'Indicator Date hidden'!Q149)</f>
        <v>0</v>
      </c>
      <c r="Q148" s="171">
        <f>IF('Indicator Date hidden'!R149="x","x",$Q$2-'Indicator Date hidden'!R149)</f>
        <v>6</v>
      </c>
      <c r="R148" s="171">
        <f>IF('Indicator Date hidden'!S149="x","x",$R$2-'Indicator Date hidden'!S149)</f>
        <v>0</v>
      </c>
      <c r="S148" s="171">
        <f>IF('Indicator Date hidden'!T149="x","x",$S$2-'Indicator Date hidden'!T149)</f>
        <v>0</v>
      </c>
      <c r="T148" s="171">
        <f>IF('Indicator Date hidden'!U149="x","x",$T$2-'Indicator Date hidden'!U149)</f>
        <v>0</v>
      </c>
      <c r="U148" s="171">
        <f>IF('Indicator Date hidden'!V149="x","x",$U$2-'Indicator Date hidden'!V149)</f>
        <v>0</v>
      </c>
      <c r="V148" s="171">
        <f>IF('Indicator Date hidden'!W149="x","x",$V$2-'Indicator Date hidden'!W149)</f>
        <v>0</v>
      </c>
      <c r="W148" s="171">
        <f>IF('Indicator Date hidden'!X149="x","x",$W$2-'Indicator Date hidden'!X149)</f>
        <v>7</v>
      </c>
      <c r="X148" s="171" t="str">
        <f>IF('Indicator Date hidden'!Y149="x","x",$X$2-'Indicator Date hidden'!Y149)</f>
        <v>x</v>
      </c>
      <c r="Y148" s="171">
        <f>IF('Indicator Date hidden'!Z149="x","x",$Y$2-'Indicator Date hidden'!Z149)</f>
        <v>1</v>
      </c>
      <c r="Z148" s="171">
        <f>IF('Indicator Date hidden'!AA149="x","x",$Z$2-'Indicator Date hidden'!AA149)</f>
        <v>0</v>
      </c>
      <c r="AA148" s="171">
        <f>IF('Indicator Date hidden'!AB149="x","x",$AA$2-'Indicator Date hidden'!AB149)</f>
        <v>1</v>
      </c>
      <c r="AB148" s="171">
        <f>IF('Indicator Date hidden'!AC149="x","x",$AB$2-'Indicator Date hidden'!AC149)</f>
        <v>0</v>
      </c>
      <c r="AC148" s="171">
        <f>IF('Indicator Date hidden'!AD149="x","x",$AC$2-'Indicator Date hidden'!AD149)</f>
        <v>0</v>
      </c>
      <c r="AD148" s="171">
        <f>IF('Indicator Date hidden'!AE149="x","x",$AD$2-'Indicator Date hidden'!AE149)</f>
        <v>0</v>
      </c>
      <c r="AE148" s="171">
        <f>IF('Indicator Date hidden'!AF149="x","x",$AE$2-'Indicator Date hidden'!AF149)</f>
        <v>0</v>
      </c>
      <c r="AF148" s="171">
        <f>IF('Indicator Date hidden'!AG149="x","x",$AF$2-'Indicator Date hidden'!AG149)</f>
        <v>4</v>
      </c>
      <c r="AG148" s="171">
        <f>IF('Indicator Date hidden'!AH149="x","x",$AG$2-'Indicator Date hidden'!AH149)</f>
        <v>0</v>
      </c>
      <c r="AH148" s="171">
        <f>IF('Indicator Date hidden'!AI149="x","x",$AH$2-'Indicator Date hidden'!AI149)</f>
        <v>0</v>
      </c>
      <c r="AI148" s="171">
        <f>IF('Indicator Date hidden'!AJ149="x","x",$AI$2-'Indicator Date hidden'!AJ149)</f>
        <v>0</v>
      </c>
      <c r="AJ148" s="171" t="str">
        <f>IF('Indicator Date hidden'!AK149="x","x",$AJ$2-'Indicator Date hidden'!AK149)</f>
        <v>x</v>
      </c>
      <c r="AK148" s="171">
        <f>IF('Indicator Date hidden'!AL149="x","x",$AK$2-'Indicator Date hidden'!AL149)</f>
        <v>1</v>
      </c>
      <c r="AL148" s="171">
        <f>IF('Indicator Date hidden'!AM149="x","x",$AL$2-'Indicator Date hidden'!AM149)</f>
        <v>0</v>
      </c>
      <c r="AM148" s="171">
        <f>IF('Indicator Date hidden'!AN149="x","x",$AM$2-'Indicator Date hidden'!AN149)</f>
        <v>0</v>
      </c>
      <c r="AN148" s="171">
        <f>IF('Indicator Date hidden'!AO149="x","x",$AN$2-'Indicator Date hidden'!AO149)</f>
        <v>0</v>
      </c>
      <c r="AO148" s="171">
        <f>IF('Indicator Date hidden'!AP149="x","x",$AO$2-'Indicator Date hidden'!AP149)</f>
        <v>3</v>
      </c>
      <c r="AP148" s="171" t="str">
        <f>IF('Indicator Date hidden'!AQ149="x","x",$AP$2-'Indicator Date hidden'!AQ149)</f>
        <v>x</v>
      </c>
      <c r="AQ148" s="171" t="str">
        <f>IF('Indicator Date hidden'!AR149="x","x",$AQ$2-'Indicator Date hidden'!AR149)</f>
        <v>x</v>
      </c>
      <c r="AR148" s="171">
        <f>IF('Indicator Date hidden'!AS149="x","x",$AR$2-'Indicator Date hidden'!AS149)</f>
        <v>0</v>
      </c>
      <c r="AS148" s="171">
        <f>IF('Indicator Date hidden'!AT149="x","x",$AS$2-'Indicator Date hidden'!AT149)</f>
        <v>0</v>
      </c>
      <c r="AT148" s="171">
        <f>IF('Indicator Date hidden'!AU149="x","x",$AT$2-'Indicator Date hidden'!AU149)</f>
        <v>0</v>
      </c>
      <c r="AU148" s="171">
        <f>IF('Indicator Date hidden'!AV149="x","x",$AU$2-'Indicator Date hidden'!AV149)</f>
        <v>0</v>
      </c>
      <c r="AV148" s="171">
        <f>IF('Indicator Date hidden'!AW149="x","x",$AV$2-'Indicator Date hidden'!AW149)</f>
        <v>0</v>
      </c>
      <c r="AW148" s="171">
        <f>IF('Indicator Date hidden'!AX149="x","x",$AW$2-'Indicator Date hidden'!AX149)</f>
        <v>0</v>
      </c>
      <c r="AX148" s="171">
        <f>IF('Indicator Date hidden'!AY149="x","x",$AX$2-'Indicator Date hidden'!AY149)</f>
        <v>0</v>
      </c>
      <c r="AY148" s="171">
        <f>IF('Indicator Date hidden'!AZ149="x","x",$AY$2-'Indicator Date hidden'!AZ149)</f>
        <v>0</v>
      </c>
      <c r="AZ148" s="171">
        <f>IF('Indicator Date hidden'!BA149="x","x",$AZ$2-'Indicator Date hidden'!BA149)</f>
        <v>0</v>
      </c>
      <c r="BA148" s="5">
        <f t="shared" si="10"/>
        <v>23</v>
      </c>
      <c r="BB148" s="172">
        <f t="shared" si="11"/>
        <v>0.48936170212765956</v>
      </c>
      <c r="BC148" s="5">
        <f t="shared" si="12"/>
        <v>7</v>
      </c>
      <c r="BD148" s="172">
        <f t="shared" si="13"/>
        <v>1.4713192867762102</v>
      </c>
      <c r="BE148" s="175">
        <f t="shared" si="14"/>
        <v>0</v>
      </c>
    </row>
    <row r="149" spans="1:57" x14ac:dyDescent="0.25">
      <c r="A149" t="s">
        <v>275</v>
      </c>
      <c r="B149" s="171">
        <f>IF('Indicator Date hidden'!C150="x","x",$B$2-'Indicator Date hidden'!C150)</f>
        <v>0</v>
      </c>
      <c r="C149" s="171">
        <f>IF('Indicator Date hidden'!D150="x","x",$C$2-'Indicator Date hidden'!D150)</f>
        <v>0</v>
      </c>
      <c r="D149" s="171">
        <f>IF('Indicator Date hidden'!E150="x","x",$D$2-'Indicator Date hidden'!E150)</f>
        <v>0</v>
      </c>
      <c r="E149" s="171">
        <f>IF('Indicator Date hidden'!F150="x","x",$E$2-'Indicator Date hidden'!F150)</f>
        <v>0</v>
      </c>
      <c r="F149" s="171">
        <f>IF('Indicator Date hidden'!G150="x","x",$F$2-'Indicator Date hidden'!G150)</f>
        <v>0</v>
      </c>
      <c r="G149" s="171">
        <f>IF('Indicator Date hidden'!H150="x","x",$G$2-'Indicator Date hidden'!H150)</f>
        <v>0</v>
      </c>
      <c r="H149" s="171">
        <f>IF('Indicator Date hidden'!I150="x","x",$H$2-'Indicator Date hidden'!I150)</f>
        <v>0</v>
      </c>
      <c r="I149" s="171">
        <f>IF('Indicator Date hidden'!J150="x","x",$I$2-'Indicator Date hidden'!J150)</f>
        <v>0</v>
      </c>
      <c r="J149" s="171">
        <f>IF('Indicator Date hidden'!K150="x","x",$J$2-'Indicator Date hidden'!K150)</f>
        <v>0</v>
      </c>
      <c r="K149" s="171">
        <f>IF('Indicator Date hidden'!L150="x","x",$K$2-'Indicator Date hidden'!L150)</f>
        <v>0</v>
      </c>
      <c r="L149" s="171">
        <f>IF('Indicator Date hidden'!M150="x","x",$L$2-'Indicator Date hidden'!M150)</f>
        <v>0</v>
      </c>
      <c r="M149" s="171">
        <f>IF('Indicator Date hidden'!N150="x","x",$M$2-'Indicator Date hidden'!N150)</f>
        <v>0</v>
      </c>
      <c r="N149" s="171">
        <f>IF('Indicator Date hidden'!O150="x","x",$N$2-'Indicator Date hidden'!O150)</f>
        <v>0</v>
      </c>
      <c r="O149" s="171">
        <f>IF('Indicator Date hidden'!P150="x","x",$O$2-'Indicator Date hidden'!P150)</f>
        <v>0</v>
      </c>
      <c r="P149" s="171">
        <f>IF('Indicator Date hidden'!Q150="x","x",$P$2-'Indicator Date hidden'!Q150)</f>
        <v>0</v>
      </c>
      <c r="Q149" s="171" t="str">
        <f>IF('Indicator Date hidden'!R150="x","x",$Q$2-'Indicator Date hidden'!R150)</f>
        <v>x</v>
      </c>
      <c r="R149" s="171">
        <f>IF('Indicator Date hidden'!S150="x","x",$R$2-'Indicator Date hidden'!S150)</f>
        <v>0</v>
      </c>
      <c r="S149" s="171">
        <f>IF('Indicator Date hidden'!T150="x","x",$S$2-'Indicator Date hidden'!T150)</f>
        <v>0</v>
      </c>
      <c r="T149" s="171">
        <f>IF('Indicator Date hidden'!U150="x","x",$T$2-'Indicator Date hidden'!U150)</f>
        <v>0</v>
      </c>
      <c r="U149" s="171" t="str">
        <f>IF('Indicator Date hidden'!V150="x","x",$U$2-'Indicator Date hidden'!V150)</f>
        <v>x</v>
      </c>
      <c r="V149" s="171">
        <f>IF('Indicator Date hidden'!W150="x","x",$V$2-'Indicator Date hidden'!W150)</f>
        <v>0</v>
      </c>
      <c r="W149" s="171">
        <f>IF('Indicator Date hidden'!X150="x","x",$W$2-'Indicator Date hidden'!X150)</f>
        <v>10</v>
      </c>
      <c r="X149" s="171">
        <f>IF('Indicator Date hidden'!Y150="x","x",$X$2-'Indicator Date hidden'!Y150)</f>
        <v>3</v>
      </c>
      <c r="Y149" s="171">
        <f>IF('Indicator Date hidden'!Z150="x","x",$Y$2-'Indicator Date hidden'!Z150)</f>
        <v>1</v>
      </c>
      <c r="Z149" s="171">
        <f>IF('Indicator Date hidden'!AA150="x","x",$Z$2-'Indicator Date hidden'!AA150)</f>
        <v>0</v>
      </c>
      <c r="AA149" s="171" t="str">
        <f>IF('Indicator Date hidden'!AB150="x","x",$AA$2-'Indicator Date hidden'!AB150)</f>
        <v>x</v>
      </c>
      <c r="AB149" s="171">
        <f>IF('Indicator Date hidden'!AC150="x","x",$AB$2-'Indicator Date hidden'!AC150)</f>
        <v>0</v>
      </c>
      <c r="AC149" s="171">
        <f>IF('Indicator Date hidden'!AD150="x","x",$AC$2-'Indicator Date hidden'!AD150)</f>
        <v>0</v>
      </c>
      <c r="AD149" s="171">
        <f>IF('Indicator Date hidden'!AE150="x","x",$AD$2-'Indicator Date hidden'!AE150)</f>
        <v>0</v>
      </c>
      <c r="AE149" s="171">
        <f>IF('Indicator Date hidden'!AF150="x","x",$AE$2-'Indicator Date hidden'!AF150)</f>
        <v>0</v>
      </c>
      <c r="AF149" s="171" t="str">
        <f>IF('Indicator Date hidden'!AG150="x","x",$AF$2-'Indicator Date hidden'!AG150)</f>
        <v>x</v>
      </c>
      <c r="AG149" s="171">
        <f>IF('Indicator Date hidden'!AH150="x","x",$AG$2-'Indicator Date hidden'!AH150)</f>
        <v>0</v>
      </c>
      <c r="AH149" s="171">
        <f>IF('Indicator Date hidden'!AI150="x","x",$AH$2-'Indicator Date hidden'!AI150)</f>
        <v>0</v>
      </c>
      <c r="AI149" s="171">
        <f>IF('Indicator Date hidden'!AJ150="x","x",$AI$2-'Indicator Date hidden'!AJ150)</f>
        <v>0</v>
      </c>
      <c r="AJ149" s="171" t="str">
        <f>IF('Indicator Date hidden'!AK150="x","x",$AJ$2-'Indicator Date hidden'!AK150)</f>
        <v>x</v>
      </c>
      <c r="AK149" s="171">
        <f>IF('Indicator Date hidden'!AL150="x","x",$AK$2-'Indicator Date hidden'!AL150)</f>
        <v>0</v>
      </c>
      <c r="AL149" s="171">
        <f>IF('Indicator Date hidden'!AM150="x","x",$AL$2-'Indicator Date hidden'!AM150)</f>
        <v>0</v>
      </c>
      <c r="AM149" s="171">
        <f>IF('Indicator Date hidden'!AN150="x","x",$AM$2-'Indicator Date hidden'!AN150)</f>
        <v>0</v>
      </c>
      <c r="AN149" s="171">
        <f>IF('Indicator Date hidden'!AO150="x","x",$AN$2-'Indicator Date hidden'!AO150)</f>
        <v>0</v>
      </c>
      <c r="AO149" s="171">
        <f>IF('Indicator Date hidden'!AP150="x","x",$AO$2-'Indicator Date hidden'!AP150)</f>
        <v>1</v>
      </c>
      <c r="AP149" s="171">
        <f>IF('Indicator Date hidden'!AQ150="x","x",$AP$2-'Indicator Date hidden'!AQ150)</f>
        <v>0</v>
      </c>
      <c r="AQ149" s="171" t="str">
        <f>IF('Indicator Date hidden'!AR150="x","x",$AQ$2-'Indicator Date hidden'!AR150)</f>
        <v>x</v>
      </c>
      <c r="AR149" s="171">
        <f>IF('Indicator Date hidden'!AS150="x","x",$AR$2-'Indicator Date hidden'!AS150)</f>
        <v>0</v>
      </c>
      <c r="AS149" s="171">
        <f>IF('Indicator Date hidden'!AT150="x","x",$AS$2-'Indicator Date hidden'!AT150)</f>
        <v>0</v>
      </c>
      <c r="AT149" s="171">
        <f>IF('Indicator Date hidden'!AU150="x","x",$AT$2-'Indicator Date hidden'!AU150)</f>
        <v>0</v>
      </c>
      <c r="AU149" s="171">
        <f>IF('Indicator Date hidden'!AV150="x","x",$AU$2-'Indicator Date hidden'!AV150)</f>
        <v>0</v>
      </c>
      <c r="AV149" s="171">
        <f>IF('Indicator Date hidden'!AW150="x","x",$AV$2-'Indicator Date hidden'!AW150)</f>
        <v>0</v>
      </c>
      <c r="AW149" s="171">
        <f>IF('Indicator Date hidden'!AX150="x","x",$AW$2-'Indicator Date hidden'!AX150)</f>
        <v>0</v>
      </c>
      <c r="AX149" s="171">
        <f>IF('Indicator Date hidden'!AY150="x","x",$AX$2-'Indicator Date hidden'!AY150)</f>
        <v>0</v>
      </c>
      <c r="AY149" s="171">
        <f>IF('Indicator Date hidden'!AZ150="x","x",$AY$2-'Indicator Date hidden'!AZ150)</f>
        <v>0</v>
      </c>
      <c r="AZ149" s="171">
        <f>IF('Indicator Date hidden'!BA150="x","x",$AZ$2-'Indicator Date hidden'!BA150)</f>
        <v>0</v>
      </c>
      <c r="BA149" s="5">
        <f t="shared" si="10"/>
        <v>15</v>
      </c>
      <c r="BB149" s="172">
        <f t="shared" si="11"/>
        <v>0.33333333333333331</v>
      </c>
      <c r="BC149" s="5">
        <f t="shared" si="12"/>
        <v>4</v>
      </c>
      <c r="BD149" s="172">
        <f t="shared" si="13"/>
        <v>1.5347819244295118</v>
      </c>
      <c r="BE149" s="175">
        <f t="shared" si="14"/>
        <v>0</v>
      </c>
    </row>
    <row r="150" spans="1:57" x14ac:dyDescent="0.25">
      <c r="A150" t="s">
        <v>277</v>
      </c>
      <c r="B150" s="171">
        <f>IF('Indicator Date hidden'!C151="x","x",$B$2-'Indicator Date hidden'!C151)</f>
        <v>0</v>
      </c>
      <c r="C150" s="171">
        <f>IF('Indicator Date hidden'!D151="x","x",$C$2-'Indicator Date hidden'!D151)</f>
        <v>0</v>
      </c>
      <c r="D150" s="171">
        <f>IF('Indicator Date hidden'!E151="x","x",$D$2-'Indicator Date hidden'!E151)</f>
        <v>0</v>
      </c>
      <c r="E150" s="171">
        <f>IF('Indicator Date hidden'!F151="x","x",$E$2-'Indicator Date hidden'!F151)</f>
        <v>0</v>
      </c>
      <c r="F150" s="171">
        <f>IF('Indicator Date hidden'!G151="x","x",$F$2-'Indicator Date hidden'!G151)</f>
        <v>0</v>
      </c>
      <c r="G150" s="171">
        <f>IF('Indicator Date hidden'!H151="x","x",$G$2-'Indicator Date hidden'!H151)</f>
        <v>0</v>
      </c>
      <c r="H150" s="171">
        <f>IF('Indicator Date hidden'!I151="x","x",$H$2-'Indicator Date hidden'!I151)</f>
        <v>0</v>
      </c>
      <c r="I150" s="171">
        <f>IF('Indicator Date hidden'!J151="x","x",$I$2-'Indicator Date hidden'!J151)</f>
        <v>0</v>
      </c>
      <c r="J150" s="171">
        <f>IF('Indicator Date hidden'!K151="x","x",$J$2-'Indicator Date hidden'!K151)</f>
        <v>0</v>
      </c>
      <c r="K150" s="171">
        <f>IF('Indicator Date hidden'!L151="x","x",$K$2-'Indicator Date hidden'!L151)</f>
        <v>0</v>
      </c>
      <c r="L150" s="171">
        <f>IF('Indicator Date hidden'!M151="x","x",$L$2-'Indicator Date hidden'!M151)</f>
        <v>0</v>
      </c>
      <c r="M150" s="171">
        <f>IF('Indicator Date hidden'!N151="x","x",$M$2-'Indicator Date hidden'!N151)</f>
        <v>0</v>
      </c>
      <c r="N150" s="171">
        <f>IF('Indicator Date hidden'!O151="x","x",$N$2-'Indicator Date hidden'!O151)</f>
        <v>0</v>
      </c>
      <c r="O150" s="171">
        <f>IF('Indicator Date hidden'!P151="x","x",$O$2-'Indicator Date hidden'!P151)</f>
        <v>0</v>
      </c>
      <c r="P150" s="171">
        <f>IF('Indicator Date hidden'!Q151="x","x",$P$2-'Indicator Date hidden'!Q151)</f>
        <v>0</v>
      </c>
      <c r="Q150" s="171">
        <f>IF('Indicator Date hidden'!R151="x","x",$Q$2-'Indicator Date hidden'!R151)</f>
        <v>1</v>
      </c>
      <c r="R150" s="171">
        <f>IF('Indicator Date hidden'!S151="x","x",$R$2-'Indicator Date hidden'!S151)</f>
        <v>0</v>
      </c>
      <c r="S150" s="171">
        <f>IF('Indicator Date hidden'!T151="x","x",$S$2-'Indicator Date hidden'!T151)</f>
        <v>0</v>
      </c>
      <c r="T150" s="171">
        <f>IF('Indicator Date hidden'!U151="x","x",$T$2-'Indicator Date hidden'!U151)</f>
        <v>0</v>
      </c>
      <c r="U150" s="171">
        <f>IF('Indicator Date hidden'!V151="x","x",$U$2-'Indicator Date hidden'!V151)</f>
        <v>0</v>
      </c>
      <c r="V150" s="171">
        <f>IF('Indicator Date hidden'!W151="x","x",$V$2-'Indicator Date hidden'!W151)</f>
        <v>0</v>
      </c>
      <c r="W150" s="171">
        <f>IF('Indicator Date hidden'!X151="x","x",$W$2-'Indicator Date hidden'!X151)</f>
        <v>1</v>
      </c>
      <c r="X150" s="171">
        <f>IF('Indicator Date hidden'!Y151="x","x",$X$2-'Indicator Date hidden'!Y151)</f>
        <v>5</v>
      </c>
      <c r="Y150" s="171">
        <f>IF('Indicator Date hidden'!Z151="x","x",$Y$2-'Indicator Date hidden'!Z151)</f>
        <v>1</v>
      </c>
      <c r="Z150" s="171">
        <f>IF('Indicator Date hidden'!AA151="x","x",$Z$2-'Indicator Date hidden'!AA151)</f>
        <v>0</v>
      </c>
      <c r="AA150" s="171">
        <f>IF('Indicator Date hidden'!AB151="x","x",$AA$2-'Indicator Date hidden'!AB151)</f>
        <v>0</v>
      </c>
      <c r="AB150" s="171">
        <f>IF('Indicator Date hidden'!AC151="x","x",$AB$2-'Indicator Date hidden'!AC151)</f>
        <v>0</v>
      </c>
      <c r="AC150" s="171">
        <f>IF('Indicator Date hidden'!AD151="x","x",$AC$2-'Indicator Date hidden'!AD151)</f>
        <v>0</v>
      </c>
      <c r="AD150" s="171">
        <f>IF('Indicator Date hidden'!AE151="x","x",$AD$2-'Indicator Date hidden'!AE151)</f>
        <v>0</v>
      </c>
      <c r="AE150" s="171">
        <f>IF('Indicator Date hidden'!AF151="x","x",$AE$2-'Indicator Date hidden'!AF151)</f>
        <v>0</v>
      </c>
      <c r="AF150" s="171">
        <f>IF('Indicator Date hidden'!AG151="x","x",$AF$2-'Indicator Date hidden'!AG151)</f>
        <v>3</v>
      </c>
      <c r="AG150" s="171">
        <f>IF('Indicator Date hidden'!AH151="x","x",$AG$2-'Indicator Date hidden'!AH151)</f>
        <v>0</v>
      </c>
      <c r="AH150" s="171">
        <f>IF('Indicator Date hidden'!AI151="x","x",$AH$2-'Indicator Date hidden'!AI151)</f>
        <v>0</v>
      </c>
      <c r="AI150" s="171">
        <f>IF('Indicator Date hidden'!AJ151="x","x",$AI$2-'Indicator Date hidden'!AJ151)</f>
        <v>0</v>
      </c>
      <c r="AJ150" s="171">
        <f>IF('Indicator Date hidden'!AK151="x","x",$AJ$2-'Indicator Date hidden'!AK151)</f>
        <v>1</v>
      </c>
      <c r="AK150" s="171">
        <f>IF('Indicator Date hidden'!AL151="x","x",$AK$2-'Indicator Date hidden'!AL151)</f>
        <v>1</v>
      </c>
      <c r="AL150" s="171">
        <f>IF('Indicator Date hidden'!AM151="x","x",$AL$2-'Indicator Date hidden'!AM151)</f>
        <v>0</v>
      </c>
      <c r="AM150" s="171">
        <f>IF('Indicator Date hidden'!AN151="x","x",$AM$2-'Indicator Date hidden'!AN151)</f>
        <v>0</v>
      </c>
      <c r="AN150" s="171">
        <f>IF('Indicator Date hidden'!AO151="x","x",$AN$2-'Indicator Date hidden'!AO151)</f>
        <v>0</v>
      </c>
      <c r="AO150" s="171">
        <f>IF('Indicator Date hidden'!AP151="x","x",$AO$2-'Indicator Date hidden'!AP151)</f>
        <v>0</v>
      </c>
      <c r="AP150" s="171">
        <f>IF('Indicator Date hidden'!AQ151="x","x",$AP$2-'Indicator Date hidden'!AQ151)</f>
        <v>0</v>
      </c>
      <c r="AQ150" s="171">
        <f>IF('Indicator Date hidden'!AR151="x","x",$AQ$2-'Indicator Date hidden'!AR151)</f>
        <v>0</v>
      </c>
      <c r="AR150" s="171">
        <f>IF('Indicator Date hidden'!AS151="x","x",$AR$2-'Indicator Date hidden'!AS151)</f>
        <v>0</v>
      </c>
      <c r="AS150" s="171">
        <f>IF('Indicator Date hidden'!AT151="x","x",$AS$2-'Indicator Date hidden'!AT151)</f>
        <v>0</v>
      </c>
      <c r="AT150" s="171">
        <f>IF('Indicator Date hidden'!AU151="x","x",$AT$2-'Indicator Date hidden'!AU151)</f>
        <v>0</v>
      </c>
      <c r="AU150" s="171">
        <f>IF('Indicator Date hidden'!AV151="x","x",$AU$2-'Indicator Date hidden'!AV151)</f>
        <v>0</v>
      </c>
      <c r="AV150" s="171">
        <f>IF('Indicator Date hidden'!AW151="x","x",$AV$2-'Indicator Date hidden'!AW151)</f>
        <v>0</v>
      </c>
      <c r="AW150" s="171">
        <f>IF('Indicator Date hidden'!AX151="x","x",$AW$2-'Indicator Date hidden'!AX151)</f>
        <v>0</v>
      </c>
      <c r="AX150" s="171">
        <f>IF('Indicator Date hidden'!AY151="x","x",$AX$2-'Indicator Date hidden'!AY151)</f>
        <v>0</v>
      </c>
      <c r="AY150" s="171">
        <f>IF('Indicator Date hidden'!AZ151="x","x",$AY$2-'Indicator Date hidden'!AZ151)</f>
        <v>0</v>
      </c>
      <c r="AZ150" s="171">
        <f>IF('Indicator Date hidden'!BA151="x","x",$AZ$2-'Indicator Date hidden'!BA151)</f>
        <v>0</v>
      </c>
      <c r="BA150" s="5">
        <f t="shared" si="10"/>
        <v>13</v>
      </c>
      <c r="BB150" s="172">
        <f t="shared" si="11"/>
        <v>0.25490196078431371</v>
      </c>
      <c r="BC150" s="5">
        <f t="shared" si="12"/>
        <v>7</v>
      </c>
      <c r="BD150" s="172">
        <f t="shared" si="13"/>
        <v>0.83649917677260943</v>
      </c>
      <c r="BE150" s="175">
        <f t="shared" si="14"/>
        <v>0</v>
      </c>
    </row>
    <row r="151" spans="1:57" x14ac:dyDescent="0.25">
      <c r="A151" t="s">
        <v>279</v>
      </c>
      <c r="B151" s="171">
        <f>IF('Indicator Date hidden'!C152="x","x",$B$2-'Indicator Date hidden'!C152)</f>
        <v>0</v>
      </c>
      <c r="C151" s="171">
        <f>IF('Indicator Date hidden'!D152="x","x",$C$2-'Indicator Date hidden'!D152)</f>
        <v>0</v>
      </c>
      <c r="D151" s="171">
        <f>IF('Indicator Date hidden'!E152="x","x",$D$2-'Indicator Date hidden'!E152)</f>
        <v>0</v>
      </c>
      <c r="E151" s="171">
        <f>IF('Indicator Date hidden'!F152="x","x",$E$2-'Indicator Date hidden'!F152)</f>
        <v>0</v>
      </c>
      <c r="F151" s="171">
        <f>IF('Indicator Date hidden'!G152="x","x",$F$2-'Indicator Date hidden'!G152)</f>
        <v>0</v>
      </c>
      <c r="G151" s="171">
        <f>IF('Indicator Date hidden'!H152="x","x",$G$2-'Indicator Date hidden'!H152)</f>
        <v>0</v>
      </c>
      <c r="H151" s="171">
        <f>IF('Indicator Date hidden'!I152="x","x",$H$2-'Indicator Date hidden'!I152)</f>
        <v>0</v>
      </c>
      <c r="I151" s="171">
        <f>IF('Indicator Date hidden'!J152="x","x",$I$2-'Indicator Date hidden'!J152)</f>
        <v>0</v>
      </c>
      <c r="J151" s="171">
        <f>IF('Indicator Date hidden'!K152="x","x",$J$2-'Indicator Date hidden'!K152)</f>
        <v>0</v>
      </c>
      <c r="K151" s="171">
        <f>IF('Indicator Date hidden'!L152="x","x",$K$2-'Indicator Date hidden'!L152)</f>
        <v>0</v>
      </c>
      <c r="L151" s="171">
        <f>IF('Indicator Date hidden'!M152="x","x",$L$2-'Indicator Date hidden'!M152)</f>
        <v>0</v>
      </c>
      <c r="M151" s="171">
        <f>IF('Indicator Date hidden'!N152="x","x",$M$2-'Indicator Date hidden'!N152)</f>
        <v>0</v>
      </c>
      <c r="N151" s="171">
        <f>IF('Indicator Date hidden'!O152="x","x",$N$2-'Indicator Date hidden'!O152)</f>
        <v>0</v>
      </c>
      <c r="O151" s="171">
        <f>IF('Indicator Date hidden'!P152="x","x",$O$2-'Indicator Date hidden'!P152)</f>
        <v>0</v>
      </c>
      <c r="P151" s="171">
        <f>IF('Indicator Date hidden'!Q152="x","x",$P$2-'Indicator Date hidden'!Q152)</f>
        <v>0</v>
      </c>
      <c r="Q151" s="171">
        <f>IF('Indicator Date hidden'!R152="x","x",$Q$2-'Indicator Date hidden'!R152)</f>
        <v>1</v>
      </c>
      <c r="R151" s="171">
        <f>IF('Indicator Date hidden'!S152="x","x",$R$2-'Indicator Date hidden'!S152)</f>
        <v>0</v>
      </c>
      <c r="S151" s="171">
        <f>IF('Indicator Date hidden'!T152="x","x",$S$2-'Indicator Date hidden'!T152)</f>
        <v>0</v>
      </c>
      <c r="T151" s="171">
        <f>IF('Indicator Date hidden'!U152="x","x",$T$2-'Indicator Date hidden'!U152)</f>
        <v>0</v>
      </c>
      <c r="U151" s="171">
        <f>IF('Indicator Date hidden'!V152="x","x",$U$2-'Indicator Date hidden'!V152)</f>
        <v>0</v>
      </c>
      <c r="V151" s="171">
        <f>IF('Indicator Date hidden'!W152="x","x",$V$2-'Indicator Date hidden'!W152)</f>
        <v>0</v>
      </c>
      <c r="W151" s="171">
        <f>IF('Indicator Date hidden'!X152="x","x",$W$2-'Indicator Date hidden'!X152)</f>
        <v>1</v>
      </c>
      <c r="X151" s="171">
        <f>IF('Indicator Date hidden'!Y152="x","x",$X$2-'Indicator Date hidden'!Y152)</f>
        <v>5</v>
      </c>
      <c r="Y151" s="171">
        <f>IF('Indicator Date hidden'!Z152="x","x",$Y$2-'Indicator Date hidden'!Z152)</f>
        <v>1</v>
      </c>
      <c r="Z151" s="171">
        <f>IF('Indicator Date hidden'!AA152="x","x",$Z$2-'Indicator Date hidden'!AA152)</f>
        <v>0</v>
      </c>
      <c r="AA151" s="171">
        <f>IF('Indicator Date hidden'!AB152="x","x",$AA$2-'Indicator Date hidden'!AB152)</f>
        <v>2</v>
      </c>
      <c r="AB151" s="171">
        <f>IF('Indicator Date hidden'!AC152="x","x",$AB$2-'Indicator Date hidden'!AC152)</f>
        <v>0</v>
      </c>
      <c r="AC151" s="171">
        <f>IF('Indicator Date hidden'!AD152="x","x",$AC$2-'Indicator Date hidden'!AD152)</f>
        <v>0</v>
      </c>
      <c r="AD151" s="171" t="str">
        <f>IF('Indicator Date hidden'!AE152="x","x",$AD$2-'Indicator Date hidden'!AE152)</f>
        <v>x</v>
      </c>
      <c r="AE151" s="171">
        <f>IF('Indicator Date hidden'!AF152="x","x",$AE$2-'Indicator Date hidden'!AF152)</f>
        <v>0</v>
      </c>
      <c r="AF151" s="171">
        <f>IF('Indicator Date hidden'!AG152="x","x",$AF$2-'Indicator Date hidden'!AG152)</f>
        <v>4</v>
      </c>
      <c r="AG151" s="171">
        <f>IF('Indicator Date hidden'!AH152="x","x",$AG$2-'Indicator Date hidden'!AH152)</f>
        <v>0</v>
      </c>
      <c r="AH151" s="171">
        <f>IF('Indicator Date hidden'!AI152="x","x",$AH$2-'Indicator Date hidden'!AI152)</f>
        <v>0</v>
      </c>
      <c r="AI151" s="171">
        <f>IF('Indicator Date hidden'!AJ152="x","x",$AI$2-'Indicator Date hidden'!AJ152)</f>
        <v>0</v>
      </c>
      <c r="AJ151" s="171" t="str">
        <f>IF('Indicator Date hidden'!AK152="x","x",$AJ$2-'Indicator Date hidden'!AK152)</f>
        <v>x</v>
      </c>
      <c r="AK151" s="171">
        <f>IF('Indicator Date hidden'!AL152="x","x",$AK$2-'Indicator Date hidden'!AL152)</f>
        <v>1</v>
      </c>
      <c r="AL151" s="171">
        <f>IF('Indicator Date hidden'!AM152="x","x",$AL$2-'Indicator Date hidden'!AM152)</f>
        <v>0</v>
      </c>
      <c r="AM151" s="171">
        <f>IF('Indicator Date hidden'!AN152="x","x",$AM$2-'Indicator Date hidden'!AN152)</f>
        <v>0</v>
      </c>
      <c r="AN151" s="171">
        <f>IF('Indicator Date hidden'!AO152="x","x",$AN$2-'Indicator Date hidden'!AO152)</f>
        <v>0</v>
      </c>
      <c r="AO151" s="171">
        <f>IF('Indicator Date hidden'!AP152="x","x",$AO$2-'Indicator Date hidden'!AP152)</f>
        <v>3</v>
      </c>
      <c r="AP151" s="171">
        <f>IF('Indicator Date hidden'!AQ152="x","x",$AP$2-'Indicator Date hidden'!AQ152)</f>
        <v>2</v>
      </c>
      <c r="AQ151" s="171">
        <f>IF('Indicator Date hidden'!AR152="x","x",$AQ$2-'Indicator Date hidden'!AR152)</f>
        <v>0</v>
      </c>
      <c r="AR151" s="171">
        <f>IF('Indicator Date hidden'!AS152="x","x",$AR$2-'Indicator Date hidden'!AS152)</f>
        <v>0</v>
      </c>
      <c r="AS151" s="171">
        <f>IF('Indicator Date hidden'!AT152="x","x",$AS$2-'Indicator Date hidden'!AT152)</f>
        <v>0</v>
      </c>
      <c r="AT151" s="171">
        <f>IF('Indicator Date hidden'!AU152="x","x",$AT$2-'Indicator Date hidden'!AU152)</f>
        <v>0</v>
      </c>
      <c r="AU151" s="171">
        <f>IF('Indicator Date hidden'!AV152="x","x",$AU$2-'Indicator Date hidden'!AV152)</f>
        <v>0</v>
      </c>
      <c r="AV151" s="171">
        <f>IF('Indicator Date hidden'!AW152="x","x",$AV$2-'Indicator Date hidden'!AW152)</f>
        <v>0</v>
      </c>
      <c r="AW151" s="171">
        <f>IF('Indicator Date hidden'!AX152="x","x",$AW$2-'Indicator Date hidden'!AX152)</f>
        <v>0</v>
      </c>
      <c r="AX151" s="171">
        <f>IF('Indicator Date hidden'!AY152="x","x",$AX$2-'Indicator Date hidden'!AY152)</f>
        <v>0</v>
      </c>
      <c r="AY151" s="171">
        <f>IF('Indicator Date hidden'!AZ152="x","x",$AY$2-'Indicator Date hidden'!AZ152)</f>
        <v>0</v>
      </c>
      <c r="AZ151" s="171">
        <f>IF('Indicator Date hidden'!BA152="x","x",$AZ$2-'Indicator Date hidden'!BA152)</f>
        <v>0</v>
      </c>
      <c r="BA151" s="5">
        <f t="shared" si="10"/>
        <v>20</v>
      </c>
      <c r="BB151" s="172">
        <f t="shared" si="11"/>
        <v>0.40816326530612246</v>
      </c>
      <c r="BC151" s="5">
        <f t="shared" si="12"/>
        <v>9</v>
      </c>
      <c r="BD151" s="172">
        <f t="shared" si="13"/>
        <v>1.0481931459915312</v>
      </c>
      <c r="BE151" s="175">
        <f t="shared" si="14"/>
        <v>0</v>
      </c>
    </row>
    <row r="152" spans="1:57" x14ac:dyDescent="0.25">
      <c r="A152" t="s">
        <v>281</v>
      </c>
      <c r="B152" s="171">
        <f>IF('Indicator Date hidden'!C153="x","x",$B$2-'Indicator Date hidden'!C153)</f>
        <v>0</v>
      </c>
      <c r="C152" s="171">
        <f>IF('Indicator Date hidden'!D153="x","x",$C$2-'Indicator Date hidden'!D153)</f>
        <v>0</v>
      </c>
      <c r="D152" s="171">
        <f>IF('Indicator Date hidden'!E153="x","x",$D$2-'Indicator Date hidden'!E153)</f>
        <v>0</v>
      </c>
      <c r="E152" s="171">
        <f>IF('Indicator Date hidden'!F153="x","x",$E$2-'Indicator Date hidden'!F153)</f>
        <v>0</v>
      </c>
      <c r="F152" s="171">
        <f>IF('Indicator Date hidden'!G153="x","x",$F$2-'Indicator Date hidden'!G153)</f>
        <v>0</v>
      </c>
      <c r="G152" s="171">
        <f>IF('Indicator Date hidden'!H153="x","x",$G$2-'Indicator Date hidden'!H153)</f>
        <v>0</v>
      </c>
      <c r="H152" s="171">
        <f>IF('Indicator Date hidden'!I153="x","x",$H$2-'Indicator Date hidden'!I153)</f>
        <v>0</v>
      </c>
      <c r="I152" s="171">
        <f>IF('Indicator Date hidden'!J153="x","x",$I$2-'Indicator Date hidden'!J153)</f>
        <v>0</v>
      </c>
      <c r="J152" s="171">
        <f>IF('Indicator Date hidden'!K153="x","x",$J$2-'Indicator Date hidden'!K153)</f>
        <v>0</v>
      </c>
      <c r="K152" s="171">
        <f>IF('Indicator Date hidden'!L153="x","x",$K$2-'Indicator Date hidden'!L153)</f>
        <v>0</v>
      </c>
      <c r="L152" s="171">
        <f>IF('Indicator Date hidden'!M153="x","x",$L$2-'Indicator Date hidden'!M153)</f>
        <v>0</v>
      </c>
      <c r="M152" s="171">
        <f>IF('Indicator Date hidden'!N153="x","x",$M$2-'Indicator Date hidden'!N153)</f>
        <v>0</v>
      </c>
      <c r="N152" s="171">
        <f>IF('Indicator Date hidden'!O153="x","x",$N$2-'Indicator Date hidden'!O153)</f>
        <v>0</v>
      </c>
      <c r="O152" s="171">
        <f>IF('Indicator Date hidden'!P153="x","x",$O$2-'Indicator Date hidden'!P153)</f>
        <v>0</v>
      </c>
      <c r="P152" s="171">
        <f>IF('Indicator Date hidden'!Q153="x","x",$P$2-'Indicator Date hidden'!Q153)</f>
        <v>0</v>
      </c>
      <c r="Q152" s="171" t="str">
        <f>IF('Indicator Date hidden'!R153="x","x",$Q$2-'Indicator Date hidden'!R153)</f>
        <v>x</v>
      </c>
      <c r="R152" s="171">
        <f>IF('Indicator Date hidden'!S153="x","x",$R$2-'Indicator Date hidden'!S153)</f>
        <v>0</v>
      </c>
      <c r="S152" s="171">
        <f>IF('Indicator Date hidden'!T153="x","x",$S$2-'Indicator Date hidden'!T153)</f>
        <v>0</v>
      </c>
      <c r="T152" s="171">
        <f>IF('Indicator Date hidden'!U153="x","x",$T$2-'Indicator Date hidden'!U153)</f>
        <v>0</v>
      </c>
      <c r="U152" s="171">
        <f>IF('Indicator Date hidden'!V153="x","x",$U$2-'Indicator Date hidden'!V153)</f>
        <v>0</v>
      </c>
      <c r="V152" s="171">
        <f>IF('Indicator Date hidden'!W153="x","x",$V$2-'Indicator Date hidden'!W153)</f>
        <v>0</v>
      </c>
      <c r="W152" s="171">
        <f>IF('Indicator Date hidden'!X153="x","x",$W$2-'Indicator Date hidden'!X153)</f>
        <v>3</v>
      </c>
      <c r="X152" s="171">
        <f>IF('Indicator Date hidden'!Y153="x","x",$X$2-'Indicator Date hidden'!Y153)</f>
        <v>3</v>
      </c>
      <c r="Y152" s="171">
        <f>IF('Indicator Date hidden'!Z153="x","x",$Y$2-'Indicator Date hidden'!Z153)</f>
        <v>1</v>
      </c>
      <c r="Z152" s="171">
        <f>IF('Indicator Date hidden'!AA153="x","x",$Z$2-'Indicator Date hidden'!AA153)</f>
        <v>0</v>
      </c>
      <c r="AA152" s="171" t="str">
        <f>IF('Indicator Date hidden'!AB153="x","x",$AA$2-'Indicator Date hidden'!AB153)</f>
        <v>x</v>
      </c>
      <c r="AB152" s="171">
        <f>IF('Indicator Date hidden'!AC153="x","x",$AB$2-'Indicator Date hidden'!AC153)</f>
        <v>0</v>
      </c>
      <c r="AC152" s="171">
        <f>IF('Indicator Date hidden'!AD153="x","x",$AC$2-'Indicator Date hidden'!AD153)</f>
        <v>0</v>
      </c>
      <c r="AD152" s="171" t="str">
        <f>IF('Indicator Date hidden'!AE153="x","x",$AD$2-'Indicator Date hidden'!AE153)</f>
        <v>x</v>
      </c>
      <c r="AE152" s="171" t="str">
        <f>IF('Indicator Date hidden'!AF153="x","x",$AE$2-'Indicator Date hidden'!AF153)</f>
        <v>x</v>
      </c>
      <c r="AF152" s="171">
        <f>IF('Indicator Date hidden'!AG153="x","x",$AF$2-'Indicator Date hidden'!AG153)</f>
        <v>8</v>
      </c>
      <c r="AG152" s="171">
        <f>IF('Indicator Date hidden'!AH153="x","x",$AG$2-'Indicator Date hidden'!AH153)</f>
        <v>0</v>
      </c>
      <c r="AH152" s="171">
        <f>IF('Indicator Date hidden'!AI153="x","x",$AH$2-'Indicator Date hidden'!AI153)</f>
        <v>0</v>
      </c>
      <c r="AI152" s="171">
        <f>IF('Indicator Date hidden'!AJ153="x","x",$AI$2-'Indicator Date hidden'!AJ153)</f>
        <v>0</v>
      </c>
      <c r="AJ152" s="171" t="str">
        <f>IF('Indicator Date hidden'!AK153="x","x",$AJ$2-'Indicator Date hidden'!AK153)</f>
        <v>x</v>
      </c>
      <c r="AK152" s="171" t="str">
        <f>IF('Indicator Date hidden'!AL153="x","x",$AK$2-'Indicator Date hidden'!AL153)</f>
        <v>x</v>
      </c>
      <c r="AL152" s="171">
        <f>IF('Indicator Date hidden'!AM153="x","x",$AL$2-'Indicator Date hidden'!AM153)</f>
        <v>0</v>
      </c>
      <c r="AM152" s="171">
        <f>IF('Indicator Date hidden'!AN153="x","x",$AM$2-'Indicator Date hidden'!AN153)</f>
        <v>0</v>
      </c>
      <c r="AN152" s="171">
        <f>IF('Indicator Date hidden'!AO153="x","x",$AN$2-'Indicator Date hidden'!AO153)</f>
        <v>0</v>
      </c>
      <c r="AO152" s="171">
        <f>IF('Indicator Date hidden'!AP153="x","x",$AO$2-'Indicator Date hidden'!AP153)</f>
        <v>1</v>
      </c>
      <c r="AP152" s="171">
        <f>IF('Indicator Date hidden'!AQ153="x","x",$AP$2-'Indicator Date hidden'!AQ153)</f>
        <v>1</v>
      </c>
      <c r="AQ152" s="171">
        <f>IF('Indicator Date hidden'!AR153="x","x",$AQ$2-'Indicator Date hidden'!AR153)</f>
        <v>0</v>
      </c>
      <c r="AR152" s="171">
        <f>IF('Indicator Date hidden'!AS153="x","x",$AR$2-'Indicator Date hidden'!AS153)</f>
        <v>0</v>
      </c>
      <c r="AS152" s="171">
        <f>IF('Indicator Date hidden'!AT153="x","x",$AS$2-'Indicator Date hidden'!AT153)</f>
        <v>1</v>
      </c>
      <c r="AT152" s="171">
        <f>IF('Indicator Date hidden'!AU153="x","x",$AT$2-'Indicator Date hidden'!AU153)</f>
        <v>0</v>
      </c>
      <c r="AU152" s="171">
        <f>IF('Indicator Date hidden'!AV153="x","x",$AU$2-'Indicator Date hidden'!AV153)</f>
        <v>0</v>
      </c>
      <c r="AV152" s="171">
        <f>IF('Indicator Date hidden'!AW153="x","x",$AV$2-'Indicator Date hidden'!AW153)</f>
        <v>0</v>
      </c>
      <c r="AW152" s="171">
        <f>IF('Indicator Date hidden'!AX153="x","x",$AW$2-'Indicator Date hidden'!AX153)</f>
        <v>0</v>
      </c>
      <c r="AX152" s="171">
        <f>IF('Indicator Date hidden'!AY153="x","x",$AX$2-'Indicator Date hidden'!AY153)</f>
        <v>0</v>
      </c>
      <c r="AY152" s="171">
        <f>IF('Indicator Date hidden'!AZ153="x","x",$AY$2-'Indicator Date hidden'!AZ153)</f>
        <v>0</v>
      </c>
      <c r="AZ152" s="171">
        <f>IF('Indicator Date hidden'!BA153="x","x",$AZ$2-'Indicator Date hidden'!BA153)</f>
        <v>0</v>
      </c>
      <c r="BA152" s="5">
        <f t="shared" si="10"/>
        <v>18</v>
      </c>
      <c r="BB152" s="172">
        <f t="shared" si="11"/>
        <v>0.4</v>
      </c>
      <c r="BC152" s="5">
        <f t="shared" si="12"/>
        <v>7</v>
      </c>
      <c r="BD152" s="172">
        <f t="shared" si="13"/>
        <v>1.3232955494186138</v>
      </c>
      <c r="BE152" s="175">
        <f t="shared" si="14"/>
        <v>0</v>
      </c>
    </row>
    <row r="153" spans="1:57" x14ac:dyDescent="0.25">
      <c r="A153" t="s">
        <v>283</v>
      </c>
      <c r="B153" s="171">
        <f>IF('Indicator Date hidden'!C154="x","x",$B$2-'Indicator Date hidden'!C154)</f>
        <v>0</v>
      </c>
      <c r="C153" s="171">
        <f>IF('Indicator Date hidden'!D154="x","x",$C$2-'Indicator Date hidden'!D154)</f>
        <v>0</v>
      </c>
      <c r="D153" s="171">
        <f>IF('Indicator Date hidden'!E154="x","x",$D$2-'Indicator Date hidden'!E154)</f>
        <v>0</v>
      </c>
      <c r="E153" s="171">
        <f>IF('Indicator Date hidden'!F154="x","x",$E$2-'Indicator Date hidden'!F154)</f>
        <v>0</v>
      </c>
      <c r="F153" s="171">
        <f>IF('Indicator Date hidden'!G154="x","x",$F$2-'Indicator Date hidden'!G154)</f>
        <v>0</v>
      </c>
      <c r="G153" s="171">
        <f>IF('Indicator Date hidden'!H154="x","x",$G$2-'Indicator Date hidden'!H154)</f>
        <v>0</v>
      </c>
      <c r="H153" s="171">
        <f>IF('Indicator Date hidden'!I154="x","x",$H$2-'Indicator Date hidden'!I154)</f>
        <v>0</v>
      </c>
      <c r="I153" s="171">
        <f>IF('Indicator Date hidden'!J154="x","x",$I$2-'Indicator Date hidden'!J154)</f>
        <v>0</v>
      </c>
      <c r="J153" s="171">
        <f>IF('Indicator Date hidden'!K154="x","x",$J$2-'Indicator Date hidden'!K154)</f>
        <v>0</v>
      </c>
      <c r="K153" s="171">
        <f>IF('Indicator Date hidden'!L154="x","x",$K$2-'Indicator Date hidden'!L154)</f>
        <v>0</v>
      </c>
      <c r="L153" s="171">
        <f>IF('Indicator Date hidden'!M154="x","x",$L$2-'Indicator Date hidden'!M154)</f>
        <v>0</v>
      </c>
      <c r="M153" s="171">
        <f>IF('Indicator Date hidden'!N154="x","x",$M$2-'Indicator Date hidden'!N154)</f>
        <v>0</v>
      </c>
      <c r="N153" s="171">
        <f>IF('Indicator Date hidden'!O154="x","x",$N$2-'Indicator Date hidden'!O154)</f>
        <v>0</v>
      </c>
      <c r="O153" s="171">
        <f>IF('Indicator Date hidden'!P154="x","x",$O$2-'Indicator Date hidden'!P154)</f>
        <v>0</v>
      </c>
      <c r="P153" s="171">
        <f>IF('Indicator Date hidden'!Q154="x","x",$P$2-'Indicator Date hidden'!Q154)</f>
        <v>0</v>
      </c>
      <c r="Q153" s="171">
        <f>IF('Indicator Date hidden'!R154="x","x",$Q$2-'Indicator Date hidden'!R154)</f>
        <v>2</v>
      </c>
      <c r="R153" s="171">
        <f>IF('Indicator Date hidden'!S154="x","x",$R$2-'Indicator Date hidden'!S154)</f>
        <v>0</v>
      </c>
      <c r="S153" s="171">
        <f>IF('Indicator Date hidden'!T154="x","x",$S$2-'Indicator Date hidden'!T154)</f>
        <v>0</v>
      </c>
      <c r="T153" s="171">
        <f>IF('Indicator Date hidden'!U154="x","x",$T$2-'Indicator Date hidden'!U154)</f>
        <v>0</v>
      </c>
      <c r="U153" s="171">
        <f>IF('Indicator Date hidden'!V154="x","x",$U$2-'Indicator Date hidden'!V154)</f>
        <v>0</v>
      </c>
      <c r="V153" s="171">
        <f>IF('Indicator Date hidden'!W154="x","x",$V$2-'Indicator Date hidden'!W154)</f>
        <v>0</v>
      </c>
      <c r="W153" s="171">
        <f>IF('Indicator Date hidden'!X154="x","x",$W$2-'Indicator Date hidden'!X154)</f>
        <v>2</v>
      </c>
      <c r="X153" s="171">
        <f>IF('Indicator Date hidden'!Y154="x","x",$X$2-'Indicator Date hidden'!Y154)</f>
        <v>5</v>
      </c>
      <c r="Y153" s="171">
        <f>IF('Indicator Date hidden'!Z154="x","x",$Y$2-'Indicator Date hidden'!Z154)</f>
        <v>1</v>
      </c>
      <c r="Z153" s="171">
        <f>IF('Indicator Date hidden'!AA154="x","x",$Z$2-'Indicator Date hidden'!AA154)</f>
        <v>0</v>
      </c>
      <c r="AA153" s="171">
        <f>IF('Indicator Date hidden'!AB154="x","x",$AA$2-'Indicator Date hidden'!AB154)</f>
        <v>0</v>
      </c>
      <c r="AB153" s="171">
        <f>IF('Indicator Date hidden'!AC154="x","x",$AB$2-'Indicator Date hidden'!AC154)</f>
        <v>0</v>
      </c>
      <c r="AC153" s="171">
        <f>IF('Indicator Date hidden'!AD154="x","x",$AC$2-'Indicator Date hidden'!AD154)</f>
        <v>0</v>
      </c>
      <c r="AD153" s="171">
        <f>IF('Indicator Date hidden'!AE154="x","x",$AD$2-'Indicator Date hidden'!AE154)</f>
        <v>0</v>
      </c>
      <c r="AE153" s="171">
        <f>IF('Indicator Date hidden'!AF154="x","x",$AE$2-'Indicator Date hidden'!AF154)</f>
        <v>0</v>
      </c>
      <c r="AF153" s="171">
        <f>IF('Indicator Date hidden'!AG154="x","x",$AF$2-'Indicator Date hidden'!AG154)</f>
        <v>3</v>
      </c>
      <c r="AG153" s="171">
        <f>IF('Indicator Date hidden'!AH154="x","x",$AG$2-'Indicator Date hidden'!AH154)</f>
        <v>0</v>
      </c>
      <c r="AH153" s="171">
        <f>IF('Indicator Date hidden'!AI154="x","x",$AH$2-'Indicator Date hidden'!AI154)</f>
        <v>0</v>
      </c>
      <c r="AI153" s="171">
        <f>IF('Indicator Date hidden'!AJ154="x","x",$AI$2-'Indicator Date hidden'!AJ154)</f>
        <v>0</v>
      </c>
      <c r="AJ153" s="171" t="str">
        <f>IF('Indicator Date hidden'!AK154="x","x",$AJ$2-'Indicator Date hidden'!AK154)</f>
        <v>x</v>
      </c>
      <c r="AK153" s="171">
        <f>IF('Indicator Date hidden'!AL154="x","x",$AK$2-'Indicator Date hidden'!AL154)</f>
        <v>1</v>
      </c>
      <c r="AL153" s="171">
        <f>IF('Indicator Date hidden'!AM154="x","x",$AL$2-'Indicator Date hidden'!AM154)</f>
        <v>0</v>
      </c>
      <c r="AM153" s="171">
        <f>IF('Indicator Date hidden'!AN154="x","x",$AM$2-'Indicator Date hidden'!AN154)</f>
        <v>0</v>
      </c>
      <c r="AN153" s="171">
        <f>IF('Indicator Date hidden'!AO154="x","x",$AN$2-'Indicator Date hidden'!AO154)</f>
        <v>0</v>
      </c>
      <c r="AO153" s="171">
        <f>IF('Indicator Date hidden'!AP154="x","x",$AO$2-'Indicator Date hidden'!AP154)</f>
        <v>0</v>
      </c>
      <c r="AP153" s="171">
        <f>IF('Indicator Date hidden'!AQ154="x","x",$AP$2-'Indicator Date hidden'!AQ154)</f>
        <v>0</v>
      </c>
      <c r="AQ153" s="171">
        <f>IF('Indicator Date hidden'!AR154="x","x",$AQ$2-'Indicator Date hidden'!AR154)</f>
        <v>6</v>
      </c>
      <c r="AR153" s="171">
        <f>IF('Indicator Date hidden'!AS154="x","x",$AR$2-'Indicator Date hidden'!AS154)</f>
        <v>0</v>
      </c>
      <c r="AS153" s="171">
        <f>IF('Indicator Date hidden'!AT154="x","x",$AS$2-'Indicator Date hidden'!AT154)</f>
        <v>0</v>
      </c>
      <c r="AT153" s="171">
        <f>IF('Indicator Date hidden'!AU154="x","x",$AT$2-'Indicator Date hidden'!AU154)</f>
        <v>0</v>
      </c>
      <c r="AU153" s="171">
        <f>IF('Indicator Date hidden'!AV154="x","x",$AU$2-'Indicator Date hidden'!AV154)</f>
        <v>0</v>
      </c>
      <c r="AV153" s="171">
        <f>IF('Indicator Date hidden'!AW154="x","x",$AV$2-'Indicator Date hidden'!AW154)</f>
        <v>0</v>
      </c>
      <c r="AW153" s="171">
        <f>IF('Indicator Date hidden'!AX154="x","x",$AW$2-'Indicator Date hidden'!AX154)</f>
        <v>0</v>
      </c>
      <c r="AX153" s="171">
        <f>IF('Indicator Date hidden'!AY154="x","x",$AX$2-'Indicator Date hidden'!AY154)</f>
        <v>0</v>
      </c>
      <c r="AY153" s="171">
        <f>IF('Indicator Date hidden'!AZ154="x","x",$AY$2-'Indicator Date hidden'!AZ154)</f>
        <v>0</v>
      </c>
      <c r="AZ153" s="171">
        <f>IF('Indicator Date hidden'!BA154="x","x",$AZ$2-'Indicator Date hidden'!BA154)</f>
        <v>0</v>
      </c>
      <c r="BA153" s="5">
        <f t="shared" si="10"/>
        <v>20</v>
      </c>
      <c r="BB153" s="172">
        <f t="shared" si="11"/>
        <v>0.4</v>
      </c>
      <c r="BC153" s="5">
        <f t="shared" si="12"/>
        <v>7</v>
      </c>
      <c r="BD153" s="172">
        <f t="shared" si="13"/>
        <v>1.2</v>
      </c>
      <c r="BE153" s="175">
        <f t="shared" si="14"/>
        <v>0</v>
      </c>
    </row>
    <row r="154" spans="1:57" x14ac:dyDescent="0.25">
      <c r="A154" t="s">
        <v>285</v>
      </c>
      <c r="B154" s="171">
        <f>IF('Indicator Date hidden'!C155="x","x",$B$2-'Indicator Date hidden'!C155)</f>
        <v>0</v>
      </c>
      <c r="C154" s="171">
        <f>IF('Indicator Date hidden'!D155="x","x",$C$2-'Indicator Date hidden'!D155)</f>
        <v>0</v>
      </c>
      <c r="D154" s="171">
        <f>IF('Indicator Date hidden'!E155="x","x",$D$2-'Indicator Date hidden'!E155)</f>
        <v>0</v>
      </c>
      <c r="E154" s="171">
        <f>IF('Indicator Date hidden'!F155="x","x",$E$2-'Indicator Date hidden'!F155)</f>
        <v>0</v>
      </c>
      <c r="F154" s="171">
        <f>IF('Indicator Date hidden'!G155="x","x",$F$2-'Indicator Date hidden'!G155)</f>
        <v>0</v>
      </c>
      <c r="G154" s="171">
        <f>IF('Indicator Date hidden'!H155="x","x",$G$2-'Indicator Date hidden'!H155)</f>
        <v>0</v>
      </c>
      <c r="H154" s="171">
        <f>IF('Indicator Date hidden'!I155="x","x",$H$2-'Indicator Date hidden'!I155)</f>
        <v>0</v>
      </c>
      <c r="I154" s="171">
        <f>IF('Indicator Date hidden'!J155="x","x",$I$2-'Indicator Date hidden'!J155)</f>
        <v>0</v>
      </c>
      <c r="J154" s="171">
        <f>IF('Indicator Date hidden'!K155="x","x",$J$2-'Indicator Date hidden'!K155)</f>
        <v>0</v>
      </c>
      <c r="K154" s="171">
        <f>IF('Indicator Date hidden'!L155="x","x",$K$2-'Indicator Date hidden'!L155)</f>
        <v>0</v>
      </c>
      <c r="L154" s="171">
        <f>IF('Indicator Date hidden'!M155="x","x",$L$2-'Indicator Date hidden'!M155)</f>
        <v>0</v>
      </c>
      <c r="M154" s="171">
        <f>IF('Indicator Date hidden'!N155="x","x",$M$2-'Indicator Date hidden'!N155)</f>
        <v>0</v>
      </c>
      <c r="N154" s="171">
        <f>IF('Indicator Date hidden'!O155="x","x",$N$2-'Indicator Date hidden'!O155)</f>
        <v>0</v>
      </c>
      <c r="O154" s="171">
        <f>IF('Indicator Date hidden'!P155="x","x",$O$2-'Indicator Date hidden'!P155)</f>
        <v>0</v>
      </c>
      <c r="P154" s="171">
        <f>IF('Indicator Date hidden'!Q155="x","x",$P$2-'Indicator Date hidden'!Q155)</f>
        <v>0</v>
      </c>
      <c r="Q154" s="171" t="str">
        <f>IF('Indicator Date hidden'!R155="x","x",$Q$2-'Indicator Date hidden'!R155)</f>
        <v>x</v>
      </c>
      <c r="R154" s="171">
        <f>IF('Indicator Date hidden'!S155="x","x",$R$2-'Indicator Date hidden'!S155)</f>
        <v>0</v>
      </c>
      <c r="S154" s="171">
        <f>IF('Indicator Date hidden'!T155="x","x",$S$2-'Indicator Date hidden'!T155)</f>
        <v>0</v>
      </c>
      <c r="T154" s="171">
        <f>IF('Indicator Date hidden'!U155="x","x",$T$2-'Indicator Date hidden'!U155)</f>
        <v>0</v>
      </c>
      <c r="U154" s="171" t="str">
        <f>IF('Indicator Date hidden'!V155="x","x",$U$2-'Indicator Date hidden'!V155)</f>
        <v>x</v>
      </c>
      <c r="V154" s="171">
        <f>IF('Indicator Date hidden'!W155="x","x",$V$2-'Indicator Date hidden'!W155)</f>
        <v>0</v>
      </c>
      <c r="W154" s="171" t="str">
        <f>IF('Indicator Date hidden'!X155="x","x",$W$2-'Indicator Date hidden'!X155)</f>
        <v>x</v>
      </c>
      <c r="X154" s="171">
        <f>IF('Indicator Date hidden'!Y155="x","x",$X$2-'Indicator Date hidden'!Y155)</f>
        <v>2</v>
      </c>
      <c r="Y154" s="171">
        <f>IF('Indicator Date hidden'!Z155="x","x",$Y$2-'Indicator Date hidden'!Z155)</f>
        <v>1</v>
      </c>
      <c r="Z154" s="171">
        <f>IF('Indicator Date hidden'!AA155="x","x",$Z$2-'Indicator Date hidden'!AA155)</f>
        <v>0</v>
      </c>
      <c r="AA154" s="171" t="str">
        <f>IF('Indicator Date hidden'!AB155="x","x",$AA$2-'Indicator Date hidden'!AB155)</f>
        <v>x</v>
      </c>
      <c r="AB154" s="171">
        <f>IF('Indicator Date hidden'!AC155="x","x",$AB$2-'Indicator Date hidden'!AC155)</f>
        <v>0</v>
      </c>
      <c r="AC154" s="171">
        <f>IF('Indicator Date hidden'!AD155="x","x",$AC$2-'Indicator Date hidden'!AD155)</f>
        <v>0</v>
      </c>
      <c r="AD154" s="171" t="str">
        <f>IF('Indicator Date hidden'!AE155="x","x",$AD$2-'Indicator Date hidden'!AE155)</f>
        <v>x</v>
      </c>
      <c r="AE154" s="171">
        <f>IF('Indicator Date hidden'!AF155="x","x",$AE$2-'Indicator Date hidden'!AF155)</f>
        <v>0</v>
      </c>
      <c r="AF154" s="171" t="str">
        <f>IF('Indicator Date hidden'!AG155="x","x",$AF$2-'Indicator Date hidden'!AG155)</f>
        <v>x</v>
      </c>
      <c r="AG154" s="171">
        <f>IF('Indicator Date hidden'!AH155="x","x",$AG$2-'Indicator Date hidden'!AH155)</f>
        <v>0</v>
      </c>
      <c r="AH154" s="171">
        <f>IF('Indicator Date hidden'!AI155="x","x",$AH$2-'Indicator Date hidden'!AI155)</f>
        <v>0</v>
      </c>
      <c r="AI154" s="171">
        <f>IF('Indicator Date hidden'!AJ155="x","x",$AI$2-'Indicator Date hidden'!AJ155)</f>
        <v>0</v>
      </c>
      <c r="AJ154" s="171" t="str">
        <f>IF('Indicator Date hidden'!AK155="x","x",$AJ$2-'Indicator Date hidden'!AK155)</f>
        <v>x</v>
      </c>
      <c r="AK154" s="171">
        <f>IF('Indicator Date hidden'!AL155="x","x",$AK$2-'Indicator Date hidden'!AL155)</f>
        <v>1</v>
      </c>
      <c r="AL154" s="171">
        <f>IF('Indicator Date hidden'!AM155="x","x",$AL$2-'Indicator Date hidden'!AM155)</f>
        <v>0</v>
      </c>
      <c r="AM154" s="171">
        <f>IF('Indicator Date hidden'!AN155="x","x",$AM$2-'Indicator Date hidden'!AN155)</f>
        <v>0</v>
      </c>
      <c r="AN154" s="171">
        <f>IF('Indicator Date hidden'!AO155="x","x",$AN$2-'Indicator Date hidden'!AO155)</f>
        <v>0</v>
      </c>
      <c r="AO154" s="171">
        <f>IF('Indicator Date hidden'!AP155="x","x",$AO$2-'Indicator Date hidden'!AP155)</f>
        <v>0</v>
      </c>
      <c r="AP154" s="171">
        <f>IF('Indicator Date hidden'!AQ155="x","x",$AP$2-'Indicator Date hidden'!AQ155)</f>
        <v>0</v>
      </c>
      <c r="AQ154" s="171">
        <f>IF('Indicator Date hidden'!AR155="x","x",$AQ$2-'Indicator Date hidden'!AR155)</f>
        <v>8</v>
      </c>
      <c r="AR154" s="171">
        <f>IF('Indicator Date hidden'!AS155="x","x",$AR$2-'Indicator Date hidden'!AS155)</f>
        <v>0</v>
      </c>
      <c r="AS154" s="171">
        <f>IF('Indicator Date hidden'!AT155="x","x",$AS$2-'Indicator Date hidden'!AT155)</f>
        <v>0</v>
      </c>
      <c r="AT154" s="171">
        <f>IF('Indicator Date hidden'!AU155="x","x",$AT$2-'Indicator Date hidden'!AU155)</f>
        <v>0</v>
      </c>
      <c r="AU154" s="171">
        <f>IF('Indicator Date hidden'!AV155="x","x",$AU$2-'Indicator Date hidden'!AV155)</f>
        <v>0</v>
      </c>
      <c r="AV154" s="171">
        <f>IF('Indicator Date hidden'!AW155="x","x",$AV$2-'Indicator Date hidden'!AW155)</f>
        <v>0</v>
      </c>
      <c r="AW154" s="171">
        <f>IF('Indicator Date hidden'!AX155="x","x",$AW$2-'Indicator Date hidden'!AX155)</f>
        <v>0</v>
      </c>
      <c r="AX154" s="171">
        <f>IF('Indicator Date hidden'!AY155="x","x",$AX$2-'Indicator Date hidden'!AY155)</f>
        <v>0</v>
      </c>
      <c r="AY154" s="171">
        <f>IF('Indicator Date hidden'!AZ155="x","x",$AY$2-'Indicator Date hidden'!AZ155)</f>
        <v>0</v>
      </c>
      <c r="AZ154" s="171">
        <f>IF('Indicator Date hidden'!BA155="x","x",$AZ$2-'Indicator Date hidden'!BA155)</f>
        <v>0</v>
      </c>
      <c r="BA154" s="5">
        <f t="shared" si="10"/>
        <v>12</v>
      </c>
      <c r="BB154" s="172">
        <f t="shared" si="11"/>
        <v>0.27272727272727271</v>
      </c>
      <c r="BC154" s="5">
        <f t="shared" si="12"/>
        <v>4</v>
      </c>
      <c r="BD154" s="172">
        <f t="shared" si="13"/>
        <v>1.2314742894676425</v>
      </c>
      <c r="BE154" s="175">
        <f t="shared" si="14"/>
        <v>0</v>
      </c>
    </row>
    <row r="155" spans="1:57" x14ac:dyDescent="0.25">
      <c r="A155" t="s">
        <v>287</v>
      </c>
      <c r="B155" s="171">
        <f>IF('Indicator Date hidden'!C156="x","x",$B$2-'Indicator Date hidden'!C156)</f>
        <v>0</v>
      </c>
      <c r="C155" s="171">
        <f>IF('Indicator Date hidden'!D156="x","x",$C$2-'Indicator Date hidden'!D156)</f>
        <v>0</v>
      </c>
      <c r="D155" s="171">
        <f>IF('Indicator Date hidden'!E156="x","x",$D$2-'Indicator Date hidden'!E156)</f>
        <v>0</v>
      </c>
      <c r="E155" s="171">
        <f>IF('Indicator Date hidden'!F156="x","x",$E$2-'Indicator Date hidden'!F156)</f>
        <v>0</v>
      </c>
      <c r="F155" s="171">
        <f>IF('Indicator Date hidden'!G156="x","x",$F$2-'Indicator Date hidden'!G156)</f>
        <v>0</v>
      </c>
      <c r="G155" s="171">
        <f>IF('Indicator Date hidden'!H156="x","x",$G$2-'Indicator Date hidden'!H156)</f>
        <v>0</v>
      </c>
      <c r="H155" s="171">
        <f>IF('Indicator Date hidden'!I156="x","x",$H$2-'Indicator Date hidden'!I156)</f>
        <v>0</v>
      </c>
      <c r="I155" s="171">
        <f>IF('Indicator Date hidden'!J156="x","x",$I$2-'Indicator Date hidden'!J156)</f>
        <v>0</v>
      </c>
      <c r="J155" s="171">
        <f>IF('Indicator Date hidden'!K156="x","x",$J$2-'Indicator Date hidden'!K156)</f>
        <v>0</v>
      </c>
      <c r="K155" s="171">
        <f>IF('Indicator Date hidden'!L156="x","x",$K$2-'Indicator Date hidden'!L156)</f>
        <v>0</v>
      </c>
      <c r="L155" s="171">
        <f>IF('Indicator Date hidden'!M156="x","x",$L$2-'Indicator Date hidden'!M156)</f>
        <v>0</v>
      </c>
      <c r="M155" s="171">
        <f>IF('Indicator Date hidden'!N156="x","x",$M$2-'Indicator Date hidden'!N156)</f>
        <v>0</v>
      </c>
      <c r="N155" s="171">
        <f>IF('Indicator Date hidden'!O156="x","x",$N$2-'Indicator Date hidden'!O156)</f>
        <v>0</v>
      </c>
      <c r="O155" s="171">
        <f>IF('Indicator Date hidden'!P156="x","x",$O$2-'Indicator Date hidden'!P156)</f>
        <v>0</v>
      </c>
      <c r="P155" s="171">
        <f>IF('Indicator Date hidden'!Q156="x","x",$P$2-'Indicator Date hidden'!Q156)</f>
        <v>0</v>
      </c>
      <c r="Q155" s="171" t="str">
        <f>IF('Indicator Date hidden'!R156="x","x",$Q$2-'Indicator Date hidden'!R156)</f>
        <v>x</v>
      </c>
      <c r="R155" s="171">
        <f>IF('Indicator Date hidden'!S156="x","x",$R$2-'Indicator Date hidden'!S156)</f>
        <v>0</v>
      </c>
      <c r="S155" s="171">
        <f>IF('Indicator Date hidden'!T156="x","x",$S$2-'Indicator Date hidden'!T156)</f>
        <v>0</v>
      </c>
      <c r="T155" s="171">
        <f>IF('Indicator Date hidden'!U156="x","x",$T$2-'Indicator Date hidden'!U156)</f>
        <v>0</v>
      </c>
      <c r="U155" s="171" t="str">
        <f>IF('Indicator Date hidden'!V156="x","x",$U$2-'Indicator Date hidden'!V156)</f>
        <v>x</v>
      </c>
      <c r="V155" s="171">
        <f>IF('Indicator Date hidden'!W156="x","x",$V$2-'Indicator Date hidden'!W156)</f>
        <v>0</v>
      </c>
      <c r="W155" s="171" t="str">
        <f>IF('Indicator Date hidden'!X156="x","x",$W$2-'Indicator Date hidden'!X156)</f>
        <v>x</v>
      </c>
      <c r="X155" s="171">
        <f>IF('Indicator Date hidden'!Y156="x","x",$X$2-'Indicator Date hidden'!Y156)</f>
        <v>3</v>
      </c>
      <c r="Y155" s="171">
        <f>IF('Indicator Date hidden'!Z156="x","x",$Y$2-'Indicator Date hidden'!Z156)</f>
        <v>1</v>
      </c>
      <c r="Z155" s="171">
        <f>IF('Indicator Date hidden'!AA156="x","x",$Z$2-'Indicator Date hidden'!AA156)</f>
        <v>0</v>
      </c>
      <c r="AA155" s="171">
        <f>IF('Indicator Date hidden'!AB156="x","x",$AA$2-'Indicator Date hidden'!AB156)</f>
        <v>1</v>
      </c>
      <c r="AB155" s="171">
        <f>IF('Indicator Date hidden'!AC156="x","x",$AB$2-'Indicator Date hidden'!AC156)</f>
        <v>0</v>
      </c>
      <c r="AC155" s="171">
        <f>IF('Indicator Date hidden'!AD156="x","x",$AC$2-'Indicator Date hidden'!AD156)</f>
        <v>0</v>
      </c>
      <c r="AD155" s="171" t="str">
        <f>IF('Indicator Date hidden'!AE156="x","x",$AD$2-'Indicator Date hidden'!AE156)</f>
        <v>x</v>
      </c>
      <c r="AE155" s="171">
        <f>IF('Indicator Date hidden'!AF156="x","x",$AE$2-'Indicator Date hidden'!AF156)</f>
        <v>0</v>
      </c>
      <c r="AF155" s="171">
        <f>IF('Indicator Date hidden'!AG156="x","x",$AF$2-'Indicator Date hidden'!AG156)</f>
        <v>2</v>
      </c>
      <c r="AG155" s="171">
        <f>IF('Indicator Date hidden'!AH156="x","x",$AG$2-'Indicator Date hidden'!AH156)</f>
        <v>0</v>
      </c>
      <c r="AH155" s="171">
        <f>IF('Indicator Date hidden'!AI156="x","x",$AH$2-'Indicator Date hidden'!AI156)</f>
        <v>0</v>
      </c>
      <c r="AI155" s="171">
        <f>IF('Indicator Date hidden'!AJ156="x","x",$AI$2-'Indicator Date hidden'!AJ156)</f>
        <v>0</v>
      </c>
      <c r="AJ155" s="171" t="str">
        <f>IF('Indicator Date hidden'!AK156="x","x",$AJ$2-'Indicator Date hidden'!AK156)</f>
        <v>x</v>
      </c>
      <c r="AK155" s="171">
        <f>IF('Indicator Date hidden'!AL156="x","x",$AK$2-'Indicator Date hidden'!AL156)</f>
        <v>1</v>
      </c>
      <c r="AL155" s="171">
        <f>IF('Indicator Date hidden'!AM156="x","x",$AL$2-'Indicator Date hidden'!AM156)</f>
        <v>0</v>
      </c>
      <c r="AM155" s="171">
        <f>IF('Indicator Date hidden'!AN156="x","x",$AM$2-'Indicator Date hidden'!AN156)</f>
        <v>0</v>
      </c>
      <c r="AN155" s="171">
        <f>IF('Indicator Date hidden'!AO156="x","x",$AN$2-'Indicator Date hidden'!AO156)</f>
        <v>0</v>
      </c>
      <c r="AO155" s="171">
        <f>IF('Indicator Date hidden'!AP156="x","x",$AO$2-'Indicator Date hidden'!AP156)</f>
        <v>0</v>
      </c>
      <c r="AP155" s="171">
        <f>IF('Indicator Date hidden'!AQ156="x","x",$AP$2-'Indicator Date hidden'!AQ156)</f>
        <v>0</v>
      </c>
      <c r="AQ155" s="171">
        <f>IF('Indicator Date hidden'!AR156="x","x",$AQ$2-'Indicator Date hidden'!AR156)</f>
        <v>0</v>
      </c>
      <c r="AR155" s="171">
        <f>IF('Indicator Date hidden'!AS156="x","x",$AR$2-'Indicator Date hidden'!AS156)</f>
        <v>0</v>
      </c>
      <c r="AS155" s="171">
        <f>IF('Indicator Date hidden'!AT156="x","x",$AS$2-'Indicator Date hidden'!AT156)</f>
        <v>0</v>
      </c>
      <c r="AT155" s="171">
        <f>IF('Indicator Date hidden'!AU156="x","x",$AT$2-'Indicator Date hidden'!AU156)</f>
        <v>0</v>
      </c>
      <c r="AU155" s="171" t="str">
        <f>IF('Indicator Date hidden'!AV156="x","x",$AU$2-'Indicator Date hidden'!AV156)</f>
        <v>x</v>
      </c>
      <c r="AV155" s="171">
        <f>IF('Indicator Date hidden'!AW156="x","x",$AV$2-'Indicator Date hidden'!AW156)</f>
        <v>0</v>
      </c>
      <c r="AW155" s="171">
        <f>IF('Indicator Date hidden'!AX156="x","x",$AW$2-'Indicator Date hidden'!AX156)</f>
        <v>0</v>
      </c>
      <c r="AX155" s="171">
        <f>IF('Indicator Date hidden'!AY156="x","x",$AX$2-'Indicator Date hidden'!AY156)</f>
        <v>0</v>
      </c>
      <c r="AY155" s="171">
        <f>IF('Indicator Date hidden'!AZ156="x","x",$AY$2-'Indicator Date hidden'!AZ156)</f>
        <v>0</v>
      </c>
      <c r="AZ155" s="171">
        <f>IF('Indicator Date hidden'!BA156="x","x",$AZ$2-'Indicator Date hidden'!BA156)</f>
        <v>0</v>
      </c>
      <c r="BA155" s="5">
        <f t="shared" si="10"/>
        <v>8</v>
      </c>
      <c r="BB155" s="172">
        <f t="shared" si="11"/>
        <v>0.17777777777777778</v>
      </c>
      <c r="BC155" s="5">
        <f t="shared" si="12"/>
        <v>5</v>
      </c>
      <c r="BD155" s="172">
        <f t="shared" si="13"/>
        <v>0.56916659888291987</v>
      </c>
      <c r="BE155" s="175">
        <f t="shared" si="14"/>
        <v>0</v>
      </c>
    </row>
    <row r="156" spans="1:57" x14ac:dyDescent="0.25">
      <c r="A156" t="s">
        <v>289</v>
      </c>
      <c r="B156" s="171">
        <f>IF('Indicator Date hidden'!C157="x","x",$B$2-'Indicator Date hidden'!C157)</f>
        <v>0</v>
      </c>
      <c r="C156" s="171">
        <f>IF('Indicator Date hidden'!D157="x","x",$C$2-'Indicator Date hidden'!D157)</f>
        <v>0</v>
      </c>
      <c r="D156" s="171">
        <f>IF('Indicator Date hidden'!E157="x","x",$D$2-'Indicator Date hidden'!E157)</f>
        <v>0</v>
      </c>
      <c r="E156" s="171">
        <f>IF('Indicator Date hidden'!F157="x","x",$E$2-'Indicator Date hidden'!F157)</f>
        <v>0</v>
      </c>
      <c r="F156" s="171">
        <f>IF('Indicator Date hidden'!G157="x","x",$F$2-'Indicator Date hidden'!G157)</f>
        <v>0</v>
      </c>
      <c r="G156" s="171">
        <f>IF('Indicator Date hidden'!H157="x","x",$G$2-'Indicator Date hidden'!H157)</f>
        <v>0</v>
      </c>
      <c r="H156" s="171">
        <f>IF('Indicator Date hidden'!I157="x","x",$H$2-'Indicator Date hidden'!I157)</f>
        <v>0</v>
      </c>
      <c r="I156" s="171">
        <f>IF('Indicator Date hidden'!J157="x","x",$I$2-'Indicator Date hidden'!J157)</f>
        <v>0</v>
      </c>
      <c r="J156" s="171">
        <f>IF('Indicator Date hidden'!K157="x","x",$J$2-'Indicator Date hidden'!K157)</f>
        <v>0</v>
      </c>
      <c r="K156" s="171">
        <f>IF('Indicator Date hidden'!L157="x","x",$K$2-'Indicator Date hidden'!L157)</f>
        <v>0</v>
      </c>
      <c r="L156" s="171">
        <f>IF('Indicator Date hidden'!M157="x","x",$L$2-'Indicator Date hidden'!M157)</f>
        <v>0</v>
      </c>
      <c r="M156" s="171">
        <f>IF('Indicator Date hidden'!N157="x","x",$M$2-'Indicator Date hidden'!N157)</f>
        <v>0</v>
      </c>
      <c r="N156" s="171">
        <f>IF('Indicator Date hidden'!O157="x","x",$N$2-'Indicator Date hidden'!O157)</f>
        <v>0</v>
      </c>
      <c r="O156" s="171">
        <f>IF('Indicator Date hidden'!P157="x","x",$O$2-'Indicator Date hidden'!P157)</f>
        <v>0</v>
      </c>
      <c r="P156" s="171">
        <f>IF('Indicator Date hidden'!Q157="x","x",$P$2-'Indicator Date hidden'!Q157)</f>
        <v>0</v>
      </c>
      <c r="Q156" s="171" t="str">
        <f>IF('Indicator Date hidden'!R157="x","x",$Q$2-'Indicator Date hidden'!R157)</f>
        <v>x</v>
      </c>
      <c r="R156" s="171">
        <f>IF('Indicator Date hidden'!S157="x","x",$R$2-'Indicator Date hidden'!S157)</f>
        <v>0</v>
      </c>
      <c r="S156" s="171">
        <f>IF('Indicator Date hidden'!T157="x","x",$S$2-'Indicator Date hidden'!T157)</f>
        <v>0</v>
      </c>
      <c r="T156" s="171">
        <f>IF('Indicator Date hidden'!U157="x","x",$T$2-'Indicator Date hidden'!U157)</f>
        <v>0</v>
      </c>
      <c r="U156" s="171" t="str">
        <f>IF('Indicator Date hidden'!V157="x","x",$U$2-'Indicator Date hidden'!V157)</f>
        <v>x</v>
      </c>
      <c r="V156" s="171">
        <f>IF('Indicator Date hidden'!W157="x","x",$V$2-'Indicator Date hidden'!W157)</f>
        <v>0</v>
      </c>
      <c r="W156" s="171" t="str">
        <f>IF('Indicator Date hidden'!X157="x","x",$W$2-'Indicator Date hidden'!X157)</f>
        <v>x</v>
      </c>
      <c r="X156" s="171">
        <f>IF('Indicator Date hidden'!Y157="x","x",$X$2-'Indicator Date hidden'!Y157)</f>
        <v>4</v>
      </c>
      <c r="Y156" s="171">
        <f>IF('Indicator Date hidden'!Z157="x","x",$Y$2-'Indicator Date hidden'!Z157)</f>
        <v>1</v>
      </c>
      <c r="Z156" s="171">
        <f>IF('Indicator Date hidden'!AA157="x","x",$Z$2-'Indicator Date hidden'!AA157)</f>
        <v>0</v>
      </c>
      <c r="AA156" s="171">
        <f>IF('Indicator Date hidden'!AB157="x","x",$AA$2-'Indicator Date hidden'!AB157)</f>
        <v>1</v>
      </c>
      <c r="AB156" s="171">
        <f>IF('Indicator Date hidden'!AC157="x","x",$AB$2-'Indicator Date hidden'!AC157)</f>
        <v>0</v>
      </c>
      <c r="AC156" s="171">
        <f>IF('Indicator Date hidden'!AD157="x","x",$AC$2-'Indicator Date hidden'!AD157)</f>
        <v>0</v>
      </c>
      <c r="AD156" s="171" t="str">
        <f>IF('Indicator Date hidden'!AE157="x","x",$AD$2-'Indicator Date hidden'!AE157)</f>
        <v>x</v>
      </c>
      <c r="AE156" s="171">
        <f>IF('Indicator Date hidden'!AF157="x","x",$AE$2-'Indicator Date hidden'!AF157)</f>
        <v>0</v>
      </c>
      <c r="AF156" s="171">
        <f>IF('Indicator Date hidden'!AG157="x","x",$AF$2-'Indicator Date hidden'!AG157)</f>
        <v>2</v>
      </c>
      <c r="AG156" s="171">
        <f>IF('Indicator Date hidden'!AH157="x","x",$AG$2-'Indicator Date hidden'!AH157)</f>
        <v>0</v>
      </c>
      <c r="AH156" s="171">
        <f>IF('Indicator Date hidden'!AI157="x","x",$AH$2-'Indicator Date hidden'!AI157)</f>
        <v>0</v>
      </c>
      <c r="AI156" s="171">
        <f>IF('Indicator Date hidden'!AJ157="x","x",$AI$2-'Indicator Date hidden'!AJ157)</f>
        <v>0</v>
      </c>
      <c r="AJ156" s="171" t="str">
        <f>IF('Indicator Date hidden'!AK157="x","x",$AJ$2-'Indicator Date hidden'!AK157)</f>
        <v>x</v>
      </c>
      <c r="AK156" s="171">
        <f>IF('Indicator Date hidden'!AL157="x","x",$AK$2-'Indicator Date hidden'!AL157)</f>
        <v>1</v>
      </c>
      <c r="AL156" s="171">
        <f>IF('Indicator Date hidden'!AM157="x","x",$AL$2-'Indicator Date hidden'!AM157)</f>
        <v>0</v>
      </c>
      <c r="AM156" s="171">
        <f>IF('Indicator Date hidden'!AN157="x","x",$AM$2-'Indicator Date hidden'!AN157)</f>
        <v>0</v>
      </c>
      <c r="AN156" s="171">
        <f>IF('Indicator Date hidden'!AO157="x","x",$AN$2-'Indicator Date hidden'!AO157)</f>
        <v>0</v>
      </c>
      <c r="AO156" s="171">
        <f>IF('Indicator Date hidden'!AP157="x","x",$AO$2-'Indicator Date hidden'!AP157)</f>
        <v>0</v>
      </c>
      <c r="AP156" s="171">
        <f>IF('Indicator Date hidden'!AQ157="x","x",$AP$2-'Indicator Date hidden'!AQ157)</f>
        <v>0</v>
      </c>
      <c r="AQ156" s="171">
        <f>IF('Indicator Date hidden'!AR157="x","x",$AQ$2-'Indicator Date hidden'!AR157)</f>
        <v>0</v>
      </c>
      <c r="AR156" s="171">
        <f>IF('Indicator Date hidden'!AS157="x","x",$AR$2-'Indicator Date hidden'!AS157)</f>
        <v>0</v>
      </c>
      <c r="AS156" s="171">
        <f>IF('Indicator Date hidden'!AT157="x","x",$AS$2-'Indicator Date hidden'!AT157)</f>
        <v>0</v>
      </c>
      <c r="AT156" s="171">
        <f>IF('Indicator Date hidden'!AU157="x","x",$AT$2-'Indicator Date hidden'!AU157)</f>
        <v>0</v>
      </c>
      <c r="AU156" s="171">
        <f>IF('Indicator Date hidden'!AV157="x","x",$AU$2-'Indicator Date hidden'!AV157)</f>
        <v>0</v>
      </c>
      <c r="AV156" s="171">
        <f>IF('Indicator Date hidden'!AW157="x","x",$AV$2-'Indicator Date hidden'!AW157)</f>
        <v>0</v>
      </c>
      <c r="AW156" s="171">
        <f>IF('Indicator Date hidden'!AX157="x","x",$AW$2-'Indicator Date hidden'!AX157)</f>
        <v>0</v>
      </c>
      <c r="AX156" s="171">
        <f>IF('Indicator Date hidden'!AY157="x","x",$AX$2-'Indicator Date hidden'!AY157)</f>
        <v>0</v>
      </c>
      <c r="AY156" s="171">
        <f>IF('Indicator Date hidden'!AZ157="x","x",$AY$2-'Indicator Date hidden'!AZ157)</f>
        <v>0</v>
      </c>
      <c r="AZ156" s="171">
        <f>IF('Indicator Date hidden'!BA157="x","x",$AZ$2-'Indicator Date hidden'!BA157)</f>
        <v>0</v>
      </c>
      <c r="BA156" s="5">
        <f t="shared" si="10"/>
        <v>9</v>
      </c>
      <c r="BB156" s="172">
        <f t="shared" si="11"/>
        <v>0.19565217391304349</v>
      </c>
      <c r="BC156" s="5">
        <f t="shared" si="12"/>
        <v>5</v>
      </c>
      <c r="BD156" s="172">
        <f t="shared" si="13"/>
        <v>0.67949998296033842</v>
      </c>
      <c r="BE156" s="175">
        <f t="shared" si="14"/>
        <v>0</v>
      </c>
    </row>
    <row r="157" spans="1:57" x14ac:dyDescent="0.25">
      <c r="A157" t="s">
        <v>291</v>
      </c>
      <c r="B157" s="171">
        <f>IF('Indicator Date hidden'!C158="x","x",$B$2-'Indicator Date hidden'!C158)</f>
        <v>0</v>
      </c>
      <c r="C157" s="171">
        <f>IF('Indicator Date hidden'!D158="x","x",$C$2-'Indicator Date hidden'!D158)</f>
        <v>0</v>
      </c>
      <c r="D157" s="171">
        <f>IF('Indicator Date hidden'!E158="x","x",$D$2-'Indicator Date hidden'!E158)</f>
        <v>0</v>
      </c>
      <c r="E157" s="171">
        <f>IF('Indicator Date hidden'!F158="x","x",$E$2-'Indicator Date hidden'!F158)</f>
        <v>0</v>
      </c>
      <c r="F157" s="171">
        <f>IF('Indicator Date hidden'!G158="x","x",$F$2-'Indicator Date hidden'!G158)</f>
        <v>0</v>
      </c>
      <c r="G157" s="171">
        <f>IF('Indicator Date hidden'!H158="x","x",$G$2-'Indicator Date hidden'!H158)</f>
        <v>0</v>
      </c>
      <c r="H157" s="171">
        <f>IF('Indicator Date hidden'!I158="x","x",$H$2-'Indicator Date hidden'!I158)</f>
        <v>0</v>
      </c>
      <c r="I157" s="171">
        <f>IF('Indicator Date hidden'!J158="x","x",$I$2-'Indicator Date hidden'!J158)</f>
        <v>0</v>
      </c>
      <c r="J157" s="171">
        <f>IF('Indicator Date hidden'!K158="x","x",$J$2-'Indicator Date hidden'!K158)</f>
        <v>0</v>
      </c>
      <c r="K157" s="171">
        <f>IF('Indicator Date hidden'!L158="x","x",$K$2-'Indicator Date hidden'!L158)</f>
        <v>0</v>
      </c>
      <c r="L157" s="171">
        <f>IF('Indicator Date hidden'!M158="x","x",$L$2-'Indicator Date hidden'!M158)</f>
        <v>0</v>
      </c>
      <c r="M157" s="171">
        <f>IF('Indicator Date hidden'!N158="x","x",$M$2-'Indicator Date hidden'!N158)</f>
        <v>0</v>
      </c>
      <c r="N157" s="171">
        <f>IF('Indicator Date hidden'!O158="x","x",$N$2-'Indicator Date hidden'!O158)</f>
        <v>0</v>
      </c>
      <c r="O157" s="171">
        <f>IF('Indicator Date hidden'!P158="x","x",$O$2-'Indicator Date hidden'!P158)</f>
        <v>0</v>
      </c>
      <c r="P157" s="171">
        <f>IF('Indicator Date hidden'!Q158="x","x",$P$2-'Indicator Date hidden'!Q158)</f>
        <v>0</v>
      </c>
      <c r="Q157" s="171" t="str">
        <f>IF('Indicator Date hidden'!R158="x","x",$Q$2-'Indicator Date hidden'!R158)</f>
        <v>x</v>
      </c>
      <c r="R157" s="171">
        <f>IF('Indicator Date hidden'!S158="x","x",$R$2-'Indicator Date hidden'!S158)</f>
        <v>0</v>
      </c>
      <c r="S157" s="171">
        <f>IF('Indicator Date hidden'!T158="x","x",$S$2-'Indicator Date hidden'!T158)</f>
        <v>0</v>
      </c>
      <c r="T157" s="171">
        <f>IF('Indicator Date hidden'!U158="x","x",$T$2-'Indicator Date hidden'!U158)</f>
        <v>0</v>
      </c>
      <c r="U157" s="171">
        <f>IF('Indicator Date hidden'!V158="x","x",$U$2-'Indicator Date hidden'!V158)</f>
        <v>0</v>
      </c>
      <c r="V157" s="171">
        <f>IF('Indicator Date hidden'!W158="x","x",$V$2-'Indicator Date hidden'!W158)</f>
        <v>0</v>
      </c>
      <c r="W157" s="171">
        <f>IF('Indicator Date hidden'!X158="x","x",$W$2-'Indicator Date hidden'!X158)</f>
        <v>8</v>
      </c>
      <c r="X157" s="171">
        <f>IF('Indicator Date hidden'!Y158="x","x",$X$2-'Indicator Date hidden'!Y158)</f>
        <v>5</v>
      </c>
      <c r="Y157" s="171">
        <f>IF('Indicator Date hidden'!Z158="x","x",$Y$2-'Indicator Date hidden'!Z158)</f>
        <v>1</v>
      </c>
      <c r="Z157" s="171">
        <f>IF('Indicator Date hidden'!AA158="x","x",$Z$2-'Indicator Date hidden'!AA158)</f>
        <v>0</v>
      </c>
      <c r="AA157" s="171" t="str">
        <f>IF('Indicator Date hidden'!AB158="x","x",$AA$2-'Indicator Date hidden'!AB158)</f>
        <v>x</v>
      </c>
      <c r="AB157" s="171">
        <f>IF('Indicator Date hidden'!AC158="x","x",$AB$2-'Indicator Date hidden'!AC158)</f>
        <v>0</v>
      </c>
      <c r="AC157" s="171">
        <f>IF('Indicator Date hidden'!AD158="x","x",$AC$2-'Indicator Date hidden'!AD158)</f>
        <v>0</v>
      </c>
      <c r="AD157" s="171">
        <f>IF('Indicator Date hidden'!AE158="x","x",$AD$2-'Indicator Date hidden'!AE158)</f>
        <v>0</v>
      </c>
      <c r="AE157" s="171" t="str">
        <f>IF('Indicator Date hidden'!AF158="x","x",$AE$2-'Indicator Date hidden'!AF158)</f>
        <v>x</v>
      </c>
      <c r="AF157" s="171">
        <f>IF('Indicator Date hidden'!AG158="x","x",$AF$2-'Indicator Date hidden'!AG158)</f>
        <v>9</v>
      </c>
      <c r="AG157" s="171">
        <f>IF('Indicator Date hidden'!AH158="x","x",$AG$2-'Indicator Date hidden'!AH158)</f>
        <v>0</v>
      </c>
      <c r="AH157" s="171">
        <f>IF('Indicator Date hidden'!AI158="x","x",$AH$2-'Indicator Date hidden'!AI158)</f>
        <v>0</v>
      </c>
      <c r="AI157" s="171">
        <f>IF('Indicator Date hidden'!AJ158="x","x",$AI$2-'Indicator Date hidden'!AJ158)</f>
        <v>0</v>
      </c>
      <c r="AJ157" s="171" t="str">
        <f>IF('Indicator Date hidden'!AK158="x","x",$AJ$2-'Indicator Date hidden'!AK158)</f>
        <v>x</v>
      </c>
      <c r="AK157" s="171">
        <f>IF('Indicator Date hidden'!AL158="x","x",$AK$2-'Indicator Date hidden'!AL158)</f>
        <v>1</v>
      </c>
      <c r="AL157" s="171">
        <f>IF('Indicator Date hidden'!AM158="x","x",$AL$2-'Indicator Date hidden'!AM158)</f>
        <v>0</v>
      </c>
      <c r="AM157" s="171">
        <f>IF('Indicator Date hidden'!AN158="x","x",$AM$2-'Indicator Date hidden'!AN158)</f>
        <v>0</v>
      </c>
      <c r="AN157" s="171">
        <f>IF('Indicator Date hidden'!AO158="x","x",$AN$2-'Indicator Date hidden'!AO158)</f>
        <v>0</v>
      </c>
      <c r="AO157" s="171" t="str">
        <f>IF('Indicator Date hidden'!AP158="x","x",$AO$2-'Indicator Date hidden'!AP158)</f>
        <v>x</v>
      </c>
      <c r="AP157" s="171" t="str">
        <f>IF('Indicator Date hidden'!AQ158="x","x",$AP$2-'Indicator Date hidden'!AQ158)</f>
        <v>x</v>
      </c>
      <c r="AQ157" s="171">
        <f>IF('Indicator Date hidden'!AR158="x","x",$AQ$2-'Indicator Date hidden'!AR158)</f>
        <v>6</v>
      </c>
      <c r="AR157" s="171">
        <f>IF('Indicator Date hidden'!AS158="x","x",$AR$2-'Indicator Date hidden'!AS158)</f>
        <v>0</v>
      </c>
      <c r="AS157" s="171">
        <f>IF('Indicator Date hidden'!AT158="x","x",$AS$2-'Indicator Date hidden'!AT158)</f>
        <v>0</v>
      </c>
      <c r="AT157" s="171">
        <f>IF('Indicator Date hidden'!AU158="x","x",$AT$2-'Indicator Date hidden'!AU158)</f>
        <v>0</v>
      </c>
      <c r="AU157" s="171" t="str">
        <f>IF('Indicator Date hidden'!AV158="x","x",$AU$2-'Indicator Date hidden'!AV158)</f>
        <v>x</v>
      </c>
      <c r="AV157" s="171">
        <f>IF('Indicator Date hidden'!AW158="x","x",$AV$2-'Indicator Date hidden'!AW158)</f>
        <v>0</v>
      </c>
      <c r="AW157" s="171">
        <f>IF('Indicator Date hidden'!AX158="x","x",$AW$2-'Indicator Date hidden'!AX158)</f>
        <v>0</v>
      </c>
      <c r="AX157" s="171">
        <f>IF('Indicator Date hidden'!AY158="x","x",$AX$2-'Indicator Date hidden'!AY158)</f>
        <v>0</v>
      </c>
      <c r="AY157" s="171">
        <f>IF('Indicator Date hidden'!AZ158="x","x",$AY$2-'Indicator Date hidden'!AZ158)</f>
        <v>0</v>
      </c>
      <c r="AZ157" s="171">
        <f>IF('Indicator Date hidden'!BA158="x","x",$AZ$2-'Indicator Date hidden'!BA158)</f>
        <v>0</v>
      </c>
      <c r="BA157" s="5">
        <f t="shared" si="10"/>
        <v>30</v>
      </c>
      <c r="BB157" s="172">
        <f t="shared" si="11"/>
        <v>0.68181818181818177</v>
      </c>
      <c r="BC157" s="5">
        <f t="shared" si="12"/>
        <v>6</v>
      </c>
      <c r="BD157" s="172">
        <f t="shared" si="13"/>
        <v>2.0645572634865026</v>
      </c>
      <c r="BE157" s="175">
        <f t="shared" si="14"/>
        <v>0</v>
      </c>
    </row>
    <row r="158" spans="1:57" x14ac:dyDescent="0.25">
      <c r="A158" t="s">
        <v>293</v>
      </c>
      <c r="B158" s="171">
        <f>IF('Indicator Date hidden'!C159="x","x",$B$2-'Indicator Date hidden'!C159)</f>
        <v>0</v>
      </c>
      <c r="C158" s="171">
        <f>IF('Indicator Date hidden'!D159="x","x",$C$2-'Indicator Date hidden'!D159)</f>
        <v>0</v>
      </c>
      <c r="D158" s="171">
        <f>IF('Indicator Date hidden'!E159="x","x",$D$2-'Indicator Date hidden'!E159)</f>
        <v>0</v>
      </c>
      <c r="E158" s="171">
        <f>IF('Indicator Date hidden'!F159="x","x",$E$2-'Indicator Date hidden'!F159)</f>
        <v>0</v>
      </c>
      <c r="F158" s="171">
        <f>IF('Indicator Date hidden'!G159="x","x",$F$2-'Indicator Date hidden'!G159)</f>
        <v>0</v>
      </c>
      <c r="G158" s="171">
        <f>IF('Indicator Date hidden'!H159="x","x",$G$2-'Indicator Date hidden'!H159)</f>
        <v>0</v>
      </c>
      <c r="H158" s="171">
        <f>IF('Indicator Date hidden'!I159="x","x",$H$2-'Indicator Date hidden'!I159)</f>
        <v>0</v>
      </c>
      <c r="I158" s="171">
        <f>IF('Indicator Date hidden'!J159="x","x",$I$2-'Indicator Date hidden'!J159)</f>
        <v>0</v>
      </c>
      <c r="J158" s="171">
        <f>IF('Indicator Date hidden'!K159="x","x",$J$2-'Indicator Date hidden'!K159)</f>
        <v>0</v>
      </c>
      <c r="K158" s="171">
        <f>IF('Indicator Date hidden'!L159="x","x",$K$2-'Indicator Date hidden'!L159)</f>
        <v>0</v>
      </c>
      <c r="L158" s="171">
        <f>IF('Indicator Date hidden'!M159="x","x",$L$2-'Indicator Date hidden'!M159)</f>
        <v>0</v>
      </c>
      <c r="M158" s="171">
        <f>IF('Indicator Date hidden'!N159="x","x",$M$2-'Indicator Date hidden'!N159)</f>
        <v>0</v>
      </c>
      <c r="N158" s="171">
        <f>IF('Indicator Date hidden'!O159="x","x",$N$2-'Indicator Date hidden'!O159)</f>
        <v>0</v>
      </c>
      <c r="O158" s="171">
        <f>IF('Indicator Date hidden'!P159="x","x",$O$2-'Indicator Date hidden'!P159)</f>
        <v>0</v>
      </c>
      <c r="P158" s="171" t="str">
        <f>IF('Indicator Date hidden'!Q159="x","x",$P$2-'Indicator Date hidden'!Q159)</f>
        <v>x</v>
      </c>
      <c r="Q158" s="171">
        <f>IF('Indicator Date hidden'!R159="x","x",$Q$2-'Indicator Date hidden'!R159)</f>
        <v>9</v>
      </c>
      <c r="R158" s="171">
        <f>IF('Indicator Date hidden'!S159="x","x",$R$2-'Indicator Date hidden'!S159)</f>
        <v>0</v>
      </c>
      <c r="S158" s="171">
        <f>IF('Indicator Date hidden'!T159="x","x",$S$2-'Indicator Date hidden'!T159)</f>
        <v>0</v>
      </c>
      <c r="T158" s="171">
        <f>IF('Indicator Date hidden'!U159="x","x",$T$2-'Indicator Date hidden'!U159)</f>
        <v>0</v>
      </c>
      <c r="U158" s="171">
        <f>IF('Indicator Date hidden'!V159="x","x",$U$2-'Indicator Date hidden'!V159)</f>
        <v>0</v>
      </c>
      <c r="V158" s="171">
        <f>IF('Indicator Date hidden'!W159="x","x",$V$2-'Indicator Date hidden'!W159)</f>
        <v>0</v>
      </c>
      <c r="W158" s="171">
        <f>IF('Indicator Date hidden'!X159="x","x",$W$2-'Indicator Date hidden'!X159)</f>
        <v>6</v>
      </c>
      <c r="X158" s="171">
        <f>IF('Indicator Date hidden'!Y159="x","x",$X$2-'Indicator Date hidden'!Y159)</f>
        <v>5</v>
      </c>
      <c r="Y158" s="171">
        <f>IF('Indicator Date hidden'!Z159="x","x",$Y$2-'Indicator Date hidden'!Z159)</f>
        <v>1</v>
      </c>
      <c r="Z158" s="171">
        <f>IF('Indicator Date hidden'!AA159="x","x",$Z$2-'Indicator Date hidden'!AA159)</f>
        <v>0</v>
      </c>
      <c r="AA158" s="171">
        <f>IF('Indicator Date hidden'!AB159="x","x",$AA$2-'Indicator Date hidden'!AB159)</f>
        <v>0</v>
      </c>
      <c r="AB158" s="171" t="str">
        <f>IF('Indicator Date hidden'!AC159="x","x",$AB$2-'Indicator Date hidden'!AC159)</f>
        <v>x</v>
      </c>
      <c r="AC158" s="171">
        <f>IF('Indicator Date hidden'!AD159="x","x",$AC$2-'Indicator Date hidden'!AD159)</f>
        <v>0</v>
      </c>
      <c r="AD158" s="171">
        <f>IF('Indicator Date hidden'!AE159="x","x",$AD$2-'Indicator Date hidden'!AE159)</f>
        <v>0</v>
      </c>
      <c r="AE158" s="171">
        <f>IF('Indicator Date hidden'!AF159="x","x",$AE$2-'Indicator Date hidden'!AF159)</f>
        <v>3</v>
      </c>
      <c r="AF158" s="171" t="str">
        <f>IF('Indicator Date hidden'!AG159="x","x",$AF$2-'Indicator Date hidden'!AG159)</f>
        <v>x</v>
      </c>
      <c r="AG158" s="171">
        <f>IF('Indicator Date hidden'!AH159="x","x",$AG$2-'Indicator Date hidden'!AH159)</f>
        <v>0</v>
      </c>
      <c r="AH158" s="171">
        <f>IF('Indicator Date hidden'!AI159="x","x",$AH$2-'Indicator Date hidden'!AI159)</f>
        <v>0</v>
      </c>
      <c r="AI158" s="171">
        <f>IF('Indicator Date hidden'!AJ159="x","x",$AI$2-'Indicator Date hidden'!AJ159)</f>
        <v>0</v>
      </c>
      <c r="AJ158" s="171">
        <f>IF('Indicator Date hidden'!AK159="x","x",$AJ$2-'Indicator Date hidden'!AK159)</f>
        <v>0</v>
      </c>
      <c r="AK158" s="171">
        <f>IF('Indicator Date hidden'!AL159="x","x",$AK$2-'Indicator Date hidden'!AL159)</f>
        <v>0</v>
      </c>
      <c r="AL158" s="171">
        <f>IF('Indicator Date hidden'!AM159="x","x",$AL$2-'Indicator Date hidden'!AM159)</f>
        <v>0</v>
      </c>
      <c r="AM158" s="171">
        <f>IF('Indicator Date hidden'!AN159="x","x",$AM$2-'Indicator Date hidden'!AN159)</f>
        <v>0</v>
      </c>
      <c r="AN158" s="171">
        <f>IF('Indicator Date hidden'!AO159="x","x",$AN$2-'Indicator Date hidden'!AO159)</f>
        <v>0</v>
      </c>
      <c r="AO158" s="171" t="str">
        <f>IF('Indicator Date hidden'!AP159="x","x",$AO$2-'Indicator Date hidden'!AP159)</f>
        <v>x</v>
      </c>
      <c r="AP158" s="171" t="str">
        <f>IF('Indicator Date hidden'!AQ159="x","x",$AP$2-'Indicator Date hidden'!AQ159)</f>
        <v>x</v>
      </c>
      <c r="AQ158" s="171" t="str">
        <f>IF('Indicator Date hidden'!AR159="x","x",$AQ$2-'Indicator Date hidden'!AR159)</f>
        <v>x</v>
      </c>
      <c r="AR158" s="171">
        <f>IF('Indicator Date hidden'!AS159="x","x",$AR$2-'Indicator Date hidden'!AS159)</f>
        <v>0</v>
      </c>
      <c r="AS158" s="171">
        <f>IF('Indicator Date hidden'!AT159="x","x",$AS$2-'Indicator Date hidden'!AT159)</f>
        <v>0</v>
      </c>
      <c r="AT158" s="171">
        <f>IF('Indicator Date hidden'!AU159="x","x",$AT$2-'Indicator Date hidden'!AU159)</f>
        <v>0</v>
      </c>
      <c r="AU158" s="171" t="str">
        <f>IF('Indicator Date hidden'!AV159="x","x",$AU$2-'Indicator Date hidden'!AV159)</f>
        <v>x</v>
      </c>
      <c r="AV158" s="171">
        <f>IF('Indicator Date hidden'!AW159="x","x",$AV$2-'Indicator Date hidden'!AW159)</f>
        <v>0</v>
      </c>
      <c r="AW158" s="171">
        <f>IF('Indicator Date hidden'!AX159="x","x",$AW$2-'Indicator Date hidden'!AX159)</f>
        <v>0</v>
      </c>
      <c r="AX158" s="171">
        <f>IF('Indicator Date hidden'!AY159="x","x",$AX$2-'Indicator Date hidden'!AY159)</f>
        <v>0</v>
      </c>
      <c r="AY158" s="171">
        <f>IF('Indicator Date hidden'!AZ159="x","x",$AY$2-'Indicator Date hidden'!AZ159)</f>
        <v>4</v>
      </c>
      <c r="AZ158" s="171">
        <f>IF('Indicator Date hidden'!BA159="x","x",$AZ$2-'Indicator Date hidden'!BA159)</f>
        <v>4</v>
      </c>
      <c r="BA158" s="5">
        <f t="shared" si="10"/>
        <v>32</v>
      </c>
      <c r="BB158" s="172">
        <f t="shared" si="11"/>
        <v>0.72727272727272729</v>
      </c>
      <c r="BC158" s="5">
        <f t="shared" si="12"/>
        <v>7</v>
      </c>
      <c r="BD158" s="172">
        <f t="shared" si="13"/>
        <v>1.9112541856026035</v>
      </c>
      <c r="BE158" s="175">
        <f t="shared" si="14"/>
        <v>0</v>
      </c>
    </row>
    <row r="159" spans="1:57" x14ac:dyDescent="0.25">
      <c r="A159" t="s">
        <v>295</v>
      </c>
      <c r="B159" s="171">
        <f>IF('Indicator Date hidden'!C160="x","x",$B$2-'Indicator Date hidden'!C160)</f>
        <v>0</v>
      </c>
      <c r="C159" s="171">
        <f>IF('Indicator Date hidden'!D160="x","x",$C$2-'Indicator Date hidden'!D160)</f>
        <v>0</v>
      </c>
      <c r="D159" s="171">
        <f>IF('Indicator Date hidden'!E160="x","x",$D$2-'Indicator Date hidden'!E160)</f>
        <v>0</v>
      </c>
      <c r="E159" s="171">
        <f>IF('Indicator Date hidden'!F160="x","x",$E$2-'Indicator Date hidden'!F160)</f>
        <v>0</v>
      </c>
      <c r="F159" s="171">
        <f>IF('Indicator Date hidden'!G160="x","x",$F$2-'Indicator Date hidden'!G160)</f>
        <v>0</v>
      </c>
      <c r="G159" s="171">
        <f>IF('Indicator Date hidden'!H160="x","x",$G$2-'Indicator Date hidden'!H160)</f>
        <v>0</v>
      </c>
      <c r="H159" s="171">
        <f>IF('Indicator Date hidden'!I160="x","x",$H$2-'Indicator Date hidden'!I160)</f>
        <v>0</v>
      </c>
      <c r="I159" s="171">
        <f>IF('Indicator Date hidden'!J160="x","x",$I$2-'Indicator Date hidden'!J160)</f>
        <v>0</v>
      </c>
      <c r="J159" s="171">
        <f>IF('Indicator Date hidden'!K160="x","x",$J$2-'Indicator Date hidden'!K160)</f>
        <v>0</v>
      </c>
      <c r="K159" s="171">
        <f>IF('Indicator Date hidden'!L160="x","x",$K$2-'Indicator Date hidden'!L160)</f>
        <v>0</v>
      </c>
      <c r="L159" s="171">
        <f>IF('Indicator Date hidden'!M160="x","x",$L$2-'Indicator Date hidden'!M160)</f>
        <v>0</v>
      </c>
      <c r="M159" s="171">
        <f>IF('Indicator Date hidden'!N160="x","x",$M$2-'Indicator Date hidden'!N160)</f>
        <v>0</v>
      </c>
      <c r="N159" s="171">
        <f>IF('Indicator Date hidden'!O160="x","x",$N$2-'Indicator Date hidden'!O160)</f>
        <v>0</v>
      </c>
      <c r="O159" s="171">
        <f>IF('Indicator Date hidden'!P160="x","x",$O$2-'Indicator Date hidden'!P160)</f>
        <v>0</v>
      </c>
      <c r="P159" s="171">
        <f>IF('Indicator Date hidden'!Q160="x","x",$P$2-'Indicator Date hidden'!Q160)</f>
        <v>0</v>
      </c>
      <c r="Q159" s="171">
        <f>IF('Indicator Date hidden'!R160="x","x",$Q$2-'Indicator Date hidden'!R160)</f>
        <v>3</v>
      </c>
      <c r="R159" s="171">
        <f>IF('Indicator Date hidden'!S160="x","x",$R$2-'Indicator Date hidden'!S160)</f>
        <v>0</v>
      </c>
      <c r="S159" s="171">
        <f>IF('Indicator Date hidden'!T160="x","x",$S$2-'Indicator Date hidden'!T160)</f>
        <v>0</v>
      </c>
      <c r="T159" s="171">
        <f>IF('Indicator Date hidden'!U160="x","x",$T$2-'Indicator Date hidden'!U160)</f>
        <v>0</v>
      </c>
      <c r="U159" s="171">
        <f>IF('Indicator Date hidden'!V160="x","x",$U$2-'Indicator Date hidden'!V160)</f>
        <v>0</v>
      </c>
      <c r="V159" s="171">
        <f>IF('Indicator Date hidden'!W160="x","x",$V$2-'Indicator Date hidden'!W160)</f>
        <v>0</v>
      </c>
      <c r="W159" s="171">
        <f>IF('Indicator Date hidden'!X160="x","x",$W$2-'Indicator Date hidden'!X160)</f>
        <v>7</v>
      </c>
      <c r="X159" s="171">
        <f>IF('Indicator Date hidden'!Y160="x","x",$X$2-'Indicator Date hidden'!Y160)</f>
        <v>0</v>
      </c>
      <c r="Y159" s="171">
        <f>IF('Indicator Date hidden'!Z160="x","x",$Y$2-'Indicator Date hidden'!Z160)</f>
        <v>1</v>
      </c>
      <c r="Z159" s="171">
        <f>IF('Indicator Date hidden'!AA160="x","x",$Z$2-'Indicator Date hidden'!AA160)</f>
        <v>0</v>
      </c>
      <c r="AA159" s="171">
        <f>IF('Indicator Date hidden'!AB160="x","x",$AA$2-'Indicator Date hidden'!AB160)</f>
        <v>0</v>
      </c>
      <c r="AB159" s="171">
        <f>IF('Indicator Date hidden'!AC160="x","x",$AB$2-'Indicator Date hidden'!AC160)</f>
        <v>0</v>
      </c>
      <c r="AC159" s="171">
        <f>IF('Indicator Date hidden'!AD160="x","x",$AC$2-'Indicator Date hidden'!AD160)</f>
        <v>0</v>
      </c>
      <c r="AD159" s="171">
        <f>IF('Indicator Date hidden'!AE160="x","x",$AD$2-'Indicator Date hidden'!AE160)</f>
        <v>0</v>
      </c>
      <c r="AE159" s="171">
        <f>IF('Indicator Date hidden'!AF160="x","x",$AE$2-'Indicator Date hidden'!AF160)</f>
        <v>0</v>
      </c>
      <c r="AF159" s="171">
        <f>IF('Indicator Date hidden'!AG160="x","x",$AF$2-'Indicator Date hidden'!AG160)</f>
        <v>3</v>
      </c>
      <c r="AG159" s="171">
        <f>IF('Indicator Date hidden'!AH160="x","x",$AG$2-'Indicator Date hidden'!AH160)</f>
        <v>0</v>
      </c>
      <c r="AH159" s="171">
        <f>IF('Indicator Date hidden'!AI160="x","x",$AH$2-'Indicator Date hidden'!AI160)</f>
        <v>0</v>
      </c>
      <c r="AI159" s="171">
        <f>IF('Indicator Date hidden'!AJ160="x","x",$AI$2-'Indicator Date hidden'!AJ160)</f>
        <v>0</v>
      </c>
      <c r="AJ159" s="171" t="str">
        <f>IF('Indicator Date hidden'!AK160="x","x",$AJ$2-'Indicator Date hidden'!AK160)</f>
        <v>x</v>
      </c>
      <c r="AK159" s="171">
        <f>IF('Indicator Date hidden'!AL160="x","x",$AK$2-'Indicator Date hidden'!AL160)</f>
        <v>1</v>
      </c>
      <c r="AL159" s="171">
        <f>IF('Indicator Date hidden'!AM160="x","x",$AL$2-'Indicator Date hidden'!AM160)</f>
        <v>0</v>
      </c>
      <c r="AM159" s="171">
        <f>IF('Indicator Date hidden'!AN160="x","x",$AM$2-'Indicator Date hidden'!AN160)</f>
        <v>0</v>
      </c>
      <c r="AN159" s="171">
        <f>IF('Indicator Date hidden'!AO160="x","x",$AN$2-'Indicator Date hidden'!AO160)</f>
        <v>0</v>
      </c>
      <c r="AO159" s="171">
        <f>IF('Indicator Date hidden'!AP160="x","x",$AO$2-'Indicator Date hidden'!AP160)</f>
        <v>0</v>
      </c>
      <c r="AP159" s="171">
        <f>IF('Indicator Date hidden'!AQ160="x","x",$AP$2-'Indicator Date hidden'!AQ160)</f>
        <v>0</v>
      </c>
      <c r="AQ159" s="171">
        <f>IF('Indicator Date hidden'!AR160="x","x",$AQ$2-'Indicator Date hidden'!AR160)</f>
        <v>0</v>
      </c>
      <c r="AR159" s="171">
        <f>IF('Indicator Date hidden'!AS160="x","x",$AR$2-'Indicator Date hidden'!AS160)</f>
        <v>0</v>
      </c>
      <c r="AS159" s="171">
        <f>IF('Indicator Date hidden'!AT160="x","x",$AS$2-'Indicator Date hidden'!AT160)</f>
        <v>0</v>
      </c>
      <c r="AT159" s="171">
        <f>IF('Indicator Date hidden'!AU160="x","x",$AT$2-'Indicator Date hidden'!AU160)</f>
        <v>0</v>
      </c>
      <c r="AU159" s="171">
        <f>IF('Indicator Date hidden'!AV160="x","x",$AU$2-'Indicator Date hidden'!AV160)</f>
        <v>0</v>
      </c>
      <c r="AV159" s="171">
        <f>IF('Indicator Date hidden'!AW160="x","x",$AV$2-'Indicator Date hidden'!AW160)</f>
        <v>0</v>
      </c>
      <c r="AW159" s="171">
        <f>IF('Indicator Date hidden'!AX160="x","x",$AW$2-'Indicator Date hidden'!AX160)</f>
        <v>0</v>
      </c>
      <c r="AX159" s="171">
        <f>IF('Indicator Date hidden'!AY160="x","x",$AX$2-'Indicator Date hidden'!AY160)</f>
        <v>0</v>
      </c>
      <c r="AY159" s="171">
        <f>IF('Indicator Date hidden'!AZ160="x","x",$AY$2-'Indicator Date hidden'!AZ160)</f>
        <v>0</v>
      </c>
      <c r="AZ159" s="171">
        <f>IF('Indicator Date hidden'!BA160="x","x",$AZ$2-'Indicator Date hidden'!BA160)</f>
        <v>0</v>
      </c>
      <c r="BA159" s="5">
        <f t="shared" si="10"/>
        <v>15</v>
      </c>
      <c r="BB159" s="172">
        <f t="shared" si="11"/>
        <v>0.3</v>
      </c>
      <c r="BC159" s="5">
        <f t="shared" si="12"/>
        <v>5</v>
      </c>
      <c r="BD159" s="172">
        <f t="shared" si="13"/>
        <v>1.1357816691600546</v>
      </c>
      <c r="BE159" s="175">
        <f t="shared" si="14"/>
        <v>0</v>
      </c>
    </row>
    <row r="160" spans="1:57" x14ac:dyDescent="0.25">
      <c r="A160" t="s">
        <v>298</v>
      </c>
      <c r="B160" s="171">
        <f>IF('Indicator Date hidden'!C161="x","x",$B$2-'Indicator Date hidden'!C161)</f>
        <v>0</v>
      </c>
      <c r="C160" s="171">
        <f>IF('Indicator Date hidden'!D161="x","x",$C$2-'Indicator Date hidden'!D161)</f>
        <v>0</v>
      </c>
      <c r="D160" s="171">
        <f>IF('Indicator Date hidden'!E161="x","x",$D$2-'Indicator Date hidden'!E161)</f>
        <v>0</v>
      </c>
      <c r="E160" s="171">
        <f>IF('Indicator Date hidden'!F161="x","x",$E$2-'Indicator Date hidden'!F161)</f>
        <v>0</v>
      </c>
      <c r="F160" s="171">
        <f>IF('Indicator Date hidden'!G161="x","x",$F$2-'Indicator Date hidden'!G161)</f>
        <v>0</v>
      </c>
      <c r="G160" s="171">
        <f>IF('Indicator Date hidden'!H161="x","x",$G$2-'Indicator Date hidden'!H161)</f>
        <v>0</v>
      </c>
      <c r="H160" s="171">
        <f>IF('Indicator Date hidden'!I161="x","x",$H$2-'Indicator Date hidden'!I161)</f>
        <v>0</v>
      </c>
      <c r="I160" s="171">
        <f>IF('Indicator Date hidden'!J161="x","x",$I$2-'Indicator Date hidden'!J161)</f>
        <v>0</v>
      </c>
      <c r="J160" s="171">
        <f>IF('Indicator Date hidden'!K161="x","x",$J$2-'Indicator Date hidden'!K161)</f>
        <v>0</v>
      </c>
      <c r="K160" s="171">
        <f>IF('Indicator Date hidden'!L161="x","x",$K$2-'Indicator Date hidden'!L161)</f>
        <v>0</v>
      </c>
      <c r="L160" s="171">
        <f>IF('Indicator Date hidden'!M161="x","x",$L$2-'Indicator Date hidden'!M161)</f>
        <v>0</v>
      </c>
      <c r="M160" s="171">
        <f>IF('Indicator Date hidden'!N161="x","x",$M$2-'Indicator Date hidden'!N161)</f>
        <v>0</v>
      </c>
      <c r="N160" s="171">
        <f>IF('Indicator Date hidden'!O161="x","x",$N$2-'Indicator Date hidden'!O161)</f>
        <v>0</v>
      </c>
      <c r="O160" s="171">
        <f>IF('Indicator Date hidden'!P161="x","x",$O$2-'Indicator Date hidden'!P161)</f>
        <v>0</v>
      </c>
      <c r="P160" s="171">
        <f>IF('Indicator Date hidden'!Q161="x","x",$P$2-'Indicator Date hidden'!Q161)</f>
        <v>0</v>
      </c>
      <c r="Q160" s="171">
        <f>IF('Indicator Date hidden'!R161="x","x",$Q$2-'Indicator Date hidden'!R161)</f>
        <v>5</v>
      </c>
      <c r="R160" s="171">
        <f>IF('Indicator Date hidden'!S161="x","x",$R$2-'Indicator Date hidden'!S161)</f>
        <v>0</v>
      </c>
      <c r="S160" s="171">
        <f>IF('Indicator Date hidden'!T161="x","x",$S$2-'Indicator Date hidden'!T161)</f>
        <v>0</v>
      </c>
      <c r="T160" s="171">
        <f>IF('Indicator Date hidden'!U161="x","x",$T$2-'Indicator Date hidden'!U161)</f>
        <v>0</v>
      </c>
      <c r="U160" s="171">
        <f>IF('Indicator Date hidden'!V161="x","x",$U$2-'Indicator Date hidden'!V161)</f>
        <v>0</v>
      </c>
      <c r="V160" s="171">
        <f>IF('Indicator Date hidden'!W161="x","x",$V$2-'Indicator Date hidden'!W161)</f>
        <v>0</v>
      </c>
      <c r="W160" s="171">
        <f>IF('Indicator Date hidden'!X161="x","x",$W$2-'Indicator Date hidden'!X161)</f>
        <v>5</v>
      </c>
      <c r="X160" s="171" t="str">
        <f>IF('Indicator Date hidden'!Y161="x","x",$X$2-'Indicator Date hidden'!Y161)</f>
        <v>x</v>
      </c>
      <c r="Y160" s="171">
        <f>IF('Indicator Date hidden'!Z161="x","x",$Y$2-'Indicator Date hidden'!Z161)</f>
        <v>1</v>
      </c>
      <c r="Z160" s="171">
        <f>IF('Indicator Date hidden'!AA161="x","x",$Z$2-'Indicator Date hidden'!AA161)</f>
        <v>0</v>
      </c>
      <c r="AA160" s="171">
        <f>IF('Indicator Date hidden'!AB161="x","x",$AA$2-'Indicator Date hidden'!AB161)</f>
        <v>0</v>
      </c>
      <c r="AB160" s="171">
        <f>IF('Indicator Date hidden'!AC161="x","x",$AB$2-'Indicator Date hidden'!AC161)</f>
        <v>0</v>
      </c>
      <c r="AC160" s="171">
        <f>IF('Indicator Date hidden'!AD161="x","x",$AC$2-'Indicator Date hidden'!AD161)</f>
        <v>0</v>
      </c>
      <c r="AD160" s="171">
        <f>IF('Indicator Date hidden'!AE161="x","x",$AD$2-'Indicator Date hidden'!AE161)</f>
        <v>0</v>
      </c>
      <c r="AE160" s="171" t="str">
        <f>IF('Indicator Date hidden'!AF161="x","x",$AE$2-'Indicator Date hidden'!AF161)</f>
        <v>x</v>
      </c>
      <c r="AF160" s="171" t="str">
        <f>IF('Indicator Date hidden'!AG161="x","x",$AF$2-'Indicator Date hidden'!AG161)</f>
        <v>x</v>
      </c>
      <c r="AG160" s="171">
        <f>IF('Indicator Date hidden'!AH161="x","x",$AG$2-'Indicator Date hidden'!AH161)</f>
        <v>0</v>
      </c>
      <c r="AH160" s="171">
        <f>IF('Indicator Date hidden'!AI161="x","x",$AH$2-'Indicator Date hidden'!AI161)</f>
        <v>0</v>
      </c>
      <c r="AI160" s="171">
        <f>IF('Indicator Date hidden'!AJ161="x","x",$AI$2-'Indicator Date hidden'!AJ161)</f>
        <v>0</v>
      </c>
      <c r="AJ160" s="171">
        <f>IF('Indicator Date hidden'!AK161="x","x",$AJ$2-'Indicator Date hidden'!AK161)</f>
        <v>0</v>
      </c>
      <c r="AK160" s="171">
        <f>IF('Indicator Date hidden'!AL161="x","x",$AK$2-'Indicator Date hidden'!AL161)</f>
        <v>0</v>
      </c>
      <c r="AL160" s="171">
        <f>IF('Indicator Date hidden'!AM161="x","x",$AL$2-'Indicator Date hidden'!AM161)</f>
        <v>0</v>
      </c>
      <c r="AM160" s="171">
        <f>IF('Indicator Date hidden'!AN161="x","x",$AM$2-'Indicator Date hidden'!AN161)</f>
        <v>0</v>
      </c>
      <c r="AN160" s="171">
        <f>IF('Indicator Date hidden'!AO161="x","x",$AN$2-'Indicator Date hidden'!AO161)</f>
        <v>0</v>
      </c>
      <c r="AO160" s="171" t="str">
        <f>IF('Indicator Date hidden'!AP161="x","x",$AO$2-'Indicator Date hidden'!AP161)</f>
        <v>x</v>
      </c>
      <c r="AP160" s="171" t="str">
        <f>IF('Indicator Date hidden'!AQ161="x","x",$AP$2-'Indicator Date hidden'!AQ161)</f>
        <v>x</v>
      </c>
      <c r="AQ160" s="171" t="str">
        <f>IF('Indicator Date hidden'!AR161="x","x",$AQ$2-'Indicator Date hidden'!AR161)</f>
        <v>x</v>
      </c>
      <c r="AR160" s="171">
        <f>IF('Indicator Date hidden'!AS161="x","x",$AR$2-'Indicator Date hidden'!AS161)</f>
        <v>0</v>
      </c>
      <c r="AS160" s="171">
        <f>IF('Indicator Date hidden'!AT161="x","x",$AS$2-'Indicator Date hidden'!AT161)</f>
        <v>0</v>
      </c>
      <c r="AT160" s="171">
        <f>IF('Indicator Date hidden'!AU161="x","x",$AT$2-'Indicator Date hidden'!AU161)</f>
        <v>0</v>
      </c>
      <c r="AU160" s="171">
        <f>IF('Indicator Date hidden'!AV161="x","x",$AU$2-'Indicator Date hidden'!AV161)</f>
        <v>0</v>
      </c>
      <c r="AV160" s="171">
        <f>IF('Indicator Date hidden'!AW161="x","x",$AV$2-'Indicator Date hidden'!AW161)</f>
        <v>0</v>
      </c>
      <c r="AW160" s="171">
        <f>IF('Indicator Date hidden'!AX161="x","x",$AW$2-'Indicator Date hidden'!AX161)</f>
        <v>0</v>
      </c>
      <c r="AX160" s="171">
        <f>IF('Indicator Date hidden'!AY161="x","x",$AX$2-'Indicator Date hidden'!AY161)</f>
        <v>0</v>
      </c>
      <c r="AY160" s="171">
        <f>IF('Indicator Date hidden'!AZ161="x","x",$AY$2-'Indicator Date hidden'!AZ161)</f>
        <v>0</v>
      </c>
      <c r="AZ160" s="171">
        <f>IF('Indicator Date hidden'!BA161="x","x",$AZ$2-'Indicator Date hidden'!BA161)</f>
        <v>0</v>
      </c>
      <c r="BA160" s="5">
        <f t="shared" si="10"/>
        <v>11</v>
      </c>
      <c r="BB160" s="172">
        <f t="shared" si="11"/>
        <v>0.24444444444444444</v>
      </c>
      <c r="BC160" s="5">
        <f t="shared" si="12"/>
        <v>3</v>
      </c>
      <c r="BD160" s="172">
        <f t="shared" si="13"/>
        <v>1.0361371757222015</v>
      </c>
      <c r="BE160" s="175">
        <f t="shared" si="14"/>
        <v>0</v>
      </c>
    </row>
    <row r="161" spans="1:57" x14ac:dyDescent="0.25">
      <c r="A161" t="s">
        <v>300</v>
      </c>
      <c r="B161" s="171">
        <f>IF('Indicator Date hidden'!C162="x","x",$B$2-'Indicator Date hidden'!C162)</f>
        <v>0</v>
      </c>
      <c r="C161" s="171">
        <f>IF('Indicator Date hidden'!D162="x","x",$C$2-'Indicator Date hidden'!D162)</f>
        <v>0</v>
      </c>
      <c r="D161" s="171">
        <f>IF('Indicator Date hidden'!E162="x","x",$D$2-'Indicator Date hidden'!E162)</f>
        <v>0</v>
      </c>
      <c r="E161" s="171">
        <f>IF('Indicator Date hidden'!F162="x","x",$E$2-'Indicator Date hidden'!F162)</f>
        <v>0</v>
      </c>
      <c r="F161" s="171">
        <f>IF('Indicator Date hidden'!G162="x","x",$F$2-'Indicator Date hidden'!G162)</f>
        <v>0</v>
      </c>
      <c r="G161" s="171">
        <f>IF('Indicator Date hidden'!H162="x","x",$G$2-'Indicator Date hidden'!H162)</f>
        <v>0</v>
      </c>
      <c r="H161" s="171">
        <f>IF('Indicator Date hidden'!I162="x","x",$H$2-'Indicator Date hidden'!I162)</f>
        <v>0</v>
      </c>
      <c r="I161" s="171">
        <f>IF('Indicator Date hidden'!J162="x","x",$I$2-'Indicator Date hidden'!J162)</f>
        <v>0</v>
      </c>
      <c r="J161" s="171">
        <f>IF('Indicator Date hidden'!K162="x","x",$J$2-'Indicator Date hidden'!K162)</f>
        <v>0</v>
      </c>
      <c r="K161" s="171">
        <f>IF('Indicator Date hidden'!L162="x","x",$K$2-'Indicator Date hidden'!L162)</f>
        <v>0</v>
      </c>
      <c r="L161" s="171">
        <f>IF('Indicator Date hidden'!M162="x","x",$L$2-'Indicator Date hidden'!M162)</f>
        <v>0</v>
      </c>
      <c r="M161" s="171">
        <f>IF('Indicator Date hidden'!N162="x","x",$M$2-'Indicator Date hidden'!N162)</f>
        <v>0</v>
      </c>
      <c r="N161" s="171">
        <f>IF('Indicator Date hidden'!O162="x","x",$N$2-'Indicator Date hidden'!O162)</f>
        <v>0</v>
      </c>
      <c r="O161" s="171">
        <f>IF('Indicator Date hidden'!P162="x","x",$O$2-'Indicator Date hidden'!P162)</f>
        <v>0</v>
      </c>
      <c r="P161" s="171">
        <f>IF('Indicator Date hidden'!Q162="x","x",$P$2-'Indicator Date hidden'!Q162)</f>
        <v>0</v>
      </c>
      <c r="Q161" s="171" t="str">
        <f>IF('Indicator Date hidden'!R162="x","x",$Q$2-'Indicator Date hidden'!R162)</f>
        <v>x</v>
      </c>
      <c r="R161" s="171">
        <f>IF('Indicator Date hidden'!S162="x","x",$R$2-'Indicator Date hidden'!S162)</f>
        <v>0</v>
      </c>
      <c r="S161" s="171">
        <f>IF('Indicator Date hidden'!T162="x","x",$S$2-'Indicator Date hidden'!T162)</f>
        <v>0</v>
      </c>
      <c r="T161" s="171">
        <f>IF('Indicator Date hidden'!U162="x","x",$T$2-'Indicator Date hidden'!U162)</f>
        <v>0</v>
      </c>
      <c r="U161" s="171" t="str">
        <f>IF('Indicator Date hidden'!V162="x","x",$U$2-'Indicator Date hidden'!V162)</f>
        <v>x</v>
      </c>
      <c r="V161" s="171">
        <f>IF('Indicator Date hidden'!W162="x","x",$V$2-'Indicator Date hidden'!W162)</f>
        <v>0</v>
      </c>
      <c r="W161" s="171" t="str">
        <f>IF('Indicator Date hidden'!X162="x","x",$W$2-'Indicator Date hidden'!X162)</f>
        <v>x</v>
      </c>
      <c r="X161" s="171">
        <f>IF('Indicator Date hidden'!Y162="x","x",$X$2-'Indicator Date hidden'!Y162)</f>
        <v>2</v>
      </c>
      <c r="Y161" s="171">
        <f>IF('Indicator Date hidden'!Z162="x","x",$Y$2-'Indicator Date hidden'!Z162)</f>
        <v>1</v>
      </c>
      <c r="Z161" s="171">
        <f>IF('Indicator Date hidden'!AA162="x","x",$Z$2-'Indicator Date hidden'!AA162)</f>
        <v>0</v>
      </c>
      <c r="AA161" s="171">
        <f>IF('Indicator Date hidden'!AB162="x","x",$AA$2-'Indicator Date hidden'!AB162)</f>
        <v>0</v>
      </c>
      <c r="AB161" s="171">
        <f>IF('Indicator Date hidden'!AC162="x","x",$AB$2-'Indicator Date hidden'!AC162)</f>
        <v>0</v>
      </c>
      <c r="AC161" s="171">
        <f>IF('Indicator Date hidden'!AD162="x","x",$AC$2-'Indicator Date hidden'!AD162)</f>
        <v>0</v>
      </c>
      <c r="AD161" s="171" t="str">
        <f>IF('Indicator Date hidden'!AE162="x","x",$AD$2-'Indicator Date hidden'!AE162)</f>
        <v>x</v>
      </c>
      <c r="AE161" s="171">
        <f>IF('Indicator Date hidden'!AF162="x","x",$AE$2-'Indicator Date hidden'!AF162)</f>
        <v>0</v>
      </c>
      <c r="AF161" s="171">
        <f>IF('Indicator Date hidden'!AG162="x","x",$AF$2-'Indicator Date hidden'!AG162)</f>
        <v>2</v>
      </c>
      <c r="AG161" s="171">
        <f>IF('Indicator Date hidden'!AH162="x","x",$AG$2-'Indicator Date hidden'!AH162)</f>
        <v>0</v>
      </c>
      <c r="AH161" s="171">
        <f>IF('Indicator Date hidden'!AI162="x","x",$AH$2-'Indicator Date hidden'!AI162)</f>
        <v>0</v>
      </c>
      <c r="AI161" s="171">
        <f>IF('Indicator Date hidden'!AJ162="x","x",$AI$2-'Indicator Date hidden'!AJ162)</f>
        <v>0</v>
      </c>
      <c r="AJ161" s="171" t="str">
        <f>IF('Indicator Date hidden'!AK162="x","x",$AJ$2-'Indicator Date hidden'!AK162)</f>
        <v>x</v>
      </c>
      <c r="AK161" s="171">
        <f>IF('Indicator Date hidden'!AL162="x","x",$AK$2-'Indicator Date hidden'!AL162)</f>
        <v>1</v>
      </c>
      <c r="AL161" s="171">
        <f>IF('Indicator Date hidden'!AM162="x","x",$AL$2-'Indicator Date hidden'!AM162)</f>
        <v>0</v>
      </c>
      <c r="AM161" s="171">
        <f>IF('Indicator Date hidden'!AN162="x","x",$AM$2-'Indicator Date hidden'!AN162)</f>
        <v>0</v>
      </c>
      <c r="AN161" s="171">
        <f>IF('Indicator Date hidden'!AO162="x","x",$AN$2-'Indicator Date hidden'!AO162)</f>
        <v>0</v>
      </c>
      <c r="AO161" s="171">
        <f>IF('Indicator Date hidden'!AP162="x","x",$AO$2-'Indicator Date hidden'!AP162)</f>
        <v>0</v>
      </c>
      <c r="AP161" s="171">
        <f>IF('Indicator Date hidden'!AQ162="x","x",$AP$2-'Indicator Date hidden'!AQ162)</f>
        <v>0</v>
      </c>
      <c r="AQ161" s="171">
        <f>IF('Indicator Date hidden'!AR162="x","x",$AQ$2-'Indicator Date hidden'!AR162)</f>
        <v>0</v>
      </c>
      <c r="AR161" s="171">
        <f>IF('Indicator Date hidden'!AS162="x","x",$AR$2-'Indicator Date hidden'!AS162)</f>
        <v>0</v>
      </c>
      <c r="AS161" s="171">
        <f>IF('Indicator Date hidden'!AT162="x","x",$AS$2-'Indicator Date hidden'!AT162)</f>
        <v>0</v>
      </c>
      <c r="AT161" s="171">
        <f>IF('Indicator Date hidden'!AU162="x","x",$AT$2-'Indicator Date hidden'!AU162)</f>
        <v>0</v>
      </c>
      <c r="AU161" s="171">
        <f>IF('Indicator Date hidden'!AV162="x","x",$AU$2-'Indicator Date hidden'!AV162)</f>
        <v>0</v>
      </c>
      <c r="AV161" s="171">
        <f>IF('Indicator Date hidden'!AW162="x","x",$AV$2-'Indicator Date hidden'!AW162)</f>
        <v>0</v>
      </c>
      <c r="AW161" s="171">
        <f>IF('Indicator Date hidden'!AX162="x","x",$AW$2-'Indicator Date hidden'!AX162)</f>
        <v>0</v>
      </c>
      <c r="AX161" s="171">
        <f>IF('Indicator Date hidden'!AY162="x","x",$AX$2-'Indicator Date hidden'!AY162)</f>
        <v>0</v>
      </c>
      <c r="AY161" s="171">
        <f>IF('Indicator Date hidden'!AZ162="x","x",$AY$2-'Indicator Date hidden'!AZ162)</f>
        <v>0</v>
      </c>
      <c r="AZ161" s="171">
        <f>IF('Indicator Date hidden'!BA162="x","x",$AZ$2-'Indicator Date hidden'!BA162)</f>
        <v>0</v>
      </c>
      <c r="BA161" s="5">
        <f t="shared" si="10"/>
        <v>6</v>
      </c>
      <c r="BB161" s="172">
        <f t="shared" si="11"/>
        <v>0.13043478260869565</v>
      </c>
      <c r="BC161" s="5">
        <f t="shared" si="12"/>
        <v>4</v>
      </c>
      <c r="BD161" s="172">
        <f t="shared" si="13"/>
        <v>0.4476360930863913</v>
      </c>
      <c r="BE161" s="175">
        <f t="shared" si="14"/>
        <v>0</v>
      </c>
    </row>
    <row r="162" spans="1:57" x14ac:dyDescent="0.25">
      <c r="A162" t="s">
        <v>302</v>
      </c>
      <c r="B162" s="171">
        <f>IF('Indicator Date hidden'!C163="x","x",$B$2-'Indicator Date hidden'!C163)</f>
        <v>0</v>
      </c>
      <c r="C162" s="171">
        <f>IF('Indicator Date hidden'!D163="x","x",$C$2-'Indicator Date hidden'!D163)</f>
        <v>0</v>
      </c>
      <c r="D162" s="171">
        <f>IF('Indicator Date hidden'!E163="x","x",$D$2-'Indicator Date hidden'!E163)</f>
        <v>0</v>
      </c>
      <c r="E162" s="171">
        <f>IF('Indicator Date hidden'!F163="x","x",$E$2-'Indicator Date hidden'!F163)</f>
        <v>0</v>
      </c>
      <c r="F162" s="171">
        <f>IF('Indicator Date hidden'!G163="x","x",$F$2-'Indicator Date hidden'!G163)</f>
        <v>0</v>
      </c>
      <c r="G162" s="171">
        <f>IF('Indicator Date hidden'!H163="x","x",$G$2-'Indicator Date hidden'!H163)</f>
        <v>0</v>
      </c>
      <c r="H162" s="171">
        <f>IF('Indicator Date hidden'!I163="x","x",$H$2-'Indicator Date hidden'!I163)</f>
        <v>0</v>
      </c>
      <c r="I162" s="171">
        <f>IF('Indicator Date hidden'!J163="x","x",$I$2-'Indicator Date hidden'!J163)</f>
        <v>0</v>
      </c>
      <c r="J162" s="171">
        <f>IF('Indicator Date hidden'!K163="x","x",$J$2-'Indicator Date hidden'!K163)</f>
        <v>0</v>
      </c>
      <c r="K162" s="171">
        <f>IF('Indicator Date hidden'!L163="x","x",$K$2-'Indicator Date hidden'!L163)</f>
        <v>0</v>
      </c>
      <c r="L162" s="171">
        <f>IF('Indicator Date hidden'!M163="x","x",$L$2-'Indicator Date hidden'!M163)</f>
        <v>0</v>
      </c>
      <c r="M162" s="171">
        <f>IF('Indicator Date hidden'!N163="x","x",$M$2-'Indicator Date hidden'!N163)</f>
        <v>0</v>
      </c>
      <c r="N162" s="171">
        <f>IF('Indicator Date hidden'!O163="x","x",$N$2-'Indicator Date hidden'!O163)</f>
        <v>0</v>
      </c>
      <c r="O162" s="171">
        <f>IF('Indicator Date hidden'!P163="x","x",$O$2-'Indicator Date hidden'!P163)</f>
        <v>0</v>
      </c>
      <c r="P162" s="171">
        <f>IF('Indicator Date hidden'!Q163="x","x",$P$2-'Indicator Date hidden'!Q163)</f>
        <v>0</v>
      </c>
      <c r="Q162" s="171" t="str">
        <f>IF('Indicator Date hidden'!R163="x","x",$Q$2-'Indicator Date hidden'!R163)</f>
        <v>x</v>
      </c>
      <c r="R162" s="171">
        <f>IF('Indicator Date hidden'!S163="x","x",$R$2-'Indicator Date hidden'!S163)</f>
        <v>0</v>
      </c>
      <c r="S162" s="171">
        <f>IF('Indicator Date hidden'!T163="x","x",$S$2-'Indicator Date hidden'!T163)</f>
        <v>0</v>
      </c>
      <c r="T162" s="171">
        <f>IF('Indicator Date hidden'!U163="x","x",$T$2-'Indicator Date hidden'!U163)</f>
        <v>0</v>
      </c>
      <c r="U162" s="171">
        <f>IF('Indicator Date hidden'!V163="x","x",$U$2-'Indicator Date hidden'!V163)</f>
        <v>0</v>
      </c>
      <c r="V162" s="171">
        <f>IF('Indicator Date hidden'!W163="x","x",$V$2-'Indicator Date hidden'!W163)</f>
        <v>0</v>
      </c>
      <c r="W162" s="171">
        <f>IF('Indicator Date hidden'!X163="x","x",$W$2-'Indicator Date hidden'!X163)</f>
        <v>3</v>
      </c>
      <c r="X162" s="171">
        <f>IF('Indicator Date hidden'!Y163="x","x",$X$2-'Indicator Date hidden'!Y163)</f>
        <v>5</v>
      </c>
      <c r="Y162" s="171">
        <f>IF('Indicator Date hidden'!Z163="x","x",$Y$2-'Indicator Date hidden'!Z163)</f>
        <v>1</v>
      </c>
      <c r="Z162" s="171">
        <f>IF('Indicator Date hidden'!AA163="x","x",$Z$2-'Indicator Date hidden'!AA163)</f>
        <v>0</v>
      </c>
      <c r="AA162" s="171">
        <f>IF('Indicator Date hidden'!AB163="x","x",$AA$2-'Indicator Date hidden'!AB163)</f>
        <v>0</v>
      </c>
      <c r="AB162" s="171">
        <f>IF('Indicator Date hidden'!AC163="x","x",$AB$2-'Indicator Date hidden'!AC163)</f>
        <v>0</v>
      </c>
      <c r="AC162" s="171">
        <f>IF('Indicator Date hidden'!AD163="x","x",$AC$2-'Indicator Date hidden'!AD163)</f>
        <v>0</v>
      </c>
      <c r="AD162" s="171">
        <f>IF('Indicator Date hidden'!AE163="x","x",$AD$2-'Indicator Date hidden'!AE163)</f>
        <v>0</v>
      </c>
      <c r="AE162" s="171">
        <f>IF('Indicator Date hidden'!AF163="x","x",$AE$2-'Indicator Date hidden'!AF163)</f>
        <v>0</v>
      </c>
      <c r="AF162" s="171">
        <f>IF('Indicator Date hidden'!AG163="x","x",$AF$2-'Indicator Date hidden'!AG163)</f>
        <v>2</v>
      </c>
      <c r="AG162" s="171">
        <f>IF('Indicator Date hidden'!AH163="x","x",$AG$2-'Indicator Date hidden'!AH163)</f>
        <v>0</v>
      </c>
      <c r="AH162" s="171">
        <f>IF('Indicator Date hidden'!AI163="x","x",$AH$2-'Indicator Date hidden'!AI163)</f>
        <v>0</v>
      </c>
      <c r="AI162" s="171">
        <f>IF('Indicator Date hidden'!AJ163="x","x",$AI$2-'Indicator Date hidden'!AJ163)</f>
        <v>0</v>
      </c>
      <c r="AJ162" s="171">
        <f>IF('Indicator Date hidden'!AK163="x","x",$AJ$2-'Indicator Date hidden'!AK163)</f>
        <v>1</v>
      </c>
      <c r="AK162" s="171">
        <f>IF('Indicator Date hidden'!AL163="x","x",$AK$2-'Indicator Date hidden'!AL163)</f>
        <v>1</v>
      </c>
      <c r="AL162" s="171">
        <f>IF('Indicator Date hidden'!AM163="x","x",$AL$2-'Indicator Date hidden'!AM163)</f>
        <v>0</v>
      </c>
      <c r="AM162" s="171">
        <f>IF('Indicator Date hidden'!AN163="x","x",$AM$2-'Indicator Date hidden'!AN163)</f>
        <v>0</v>
      </c>
      <c r="AN162" s="171">
        <f>IF('Indicator Date hidden'!AO163="x","x",$AN$2-'Indicator Date hidden'!AO163)</f>
        <v>0</v>
      </c>
      <c r="AO162" s="171">
        <f>IF('Indicator Date hidden'!AP163="x","x",$AO$2-'Indicator Date hidden'!AP163)</f>
        <v>0</v>
      </c>
      <c r="AP162" s="171">
        <f>IF('Indicator Date hidden'!AQ163="x","x",$AP$2-'Indicator Date hidden'!AQ163)</f>
        <v>0</v>
      </c>
      <c r="AQ162" s="171">
        <f>IF('Indicator Date hidden'!AR163="x","x",$AQ$2-'Indicator Date hidden'!AR163)</f>
        <v>0</v>
      </c>
      <c r="AR162" s="171">
        <f>IF('Indicator Date hidden'!AS163="x","x",$AR$2-'Indicator Date hidden'!AS163)</f>
        <v>0</v>
      </c>
      <c r="AS162" s="171">
        <f>IF('Indicator Date hidden'!AT163="x","x",$AS$2-'Indicator Date hidden'!AT163)</f>
        <v>0</v>
      </c>
      <c r="AT162" s="171">
        <f>IF('Indicator Date hidden'!AU163="x","x",$AT$2-'Indicator Date hidden'!AU163)</f>
        <v>0</v>
      </c>
      <c r="AU162" s="171">
        <f>IF('Indicator Date hidden'!AV163="x","x",$AU$2-'Indicator Date hidden'!AV163)</f>
        <v>0</v>
      </c>
      <c r="AV162" s="171">
        <f>IF('Indicator Date hidden'!AW163="x","x",$AV$2-'Indicator Date hidden'!AW163)</f>
        <v>0</v>
      </c>
      <c r="AW162" s="171">
        <f>IF('Indicator Date hidden'!AX163="x","x",$AW$2-'Indicator Date hidden'!AX163)</f>
        <v>0</v>
      </c>
      <c r="AX162" s="171">
        <f>IF('Indicator Date hidden'!AY163="x","x",$AX$2-'Indicator Date hidden'!AY163)</f>
        <v>0</v>
      </c>
      <c r="AY162" s="171">
        <f>IF('Indicator Date hidden'!AZ163="x","x",$AY$2-'Indicator Date hidden'!AZ163)</f>
        <v>0</v>
      </c>
      <c r="AZ162" s="171">
        <f>IF('Indicator Date hidden'!BA163="x","x",$AZ$2-'Indicator Date hidden'!BA163)</f>
        <v>0</v>
      </c>
      <c r="BA162" s="5">
        <f t="shared" si="10"/>
        <v>13</v>
      </c>
      <c r="BB162" s="172">
        <f t="shared" si="11"/>
        <v>0.26</v>
      </c>
      <c r="BC162" s="5">
        <f t="shared" si="12"/>
        <v>6</v>
      </c>
      <c r="BD162" s="172">
        <f t="shared" si="13"/>
        <v>0.86740993768805763</v>
      </c>
      <c r="BE162" s="175">
        <f t="shared" si="14"/>
        <v>0</v>
      </c>
    </row>
    <row r="163" spans="1:57" x14ac:dyDescent="0.25">
      <c r="A163" t="s">
        <v>304</v>
      </c>
      <c r="B163" s="171">
        <f>IF('Indicator Date hidden'!C164="x","x",$B$2-'Indicator Date hidden'!C164)</f>
        <v>0</v>
      </c>
      <c r="C163" s="171">
        <f>IF('Indicator Date hidden'!D164="x","x",$C$2-'Indicator Date hidden'!D164)</f>
        <v>0</v>
      </c>
      <c r="D163" s="171">
        <f>IF('Indicator Date hidden'!E164="x","x",$D$2-'Indicator Date hidden'!E164)</f>
        <v>0</v>
      </c>
      <c r="E163" s="171">
        <f>IF('Indicator Date hidden'!F164="x","x",$E$2-'Indicator Date hidden'!F164)</f>
        <v>0</v>
      </c>
      <c r="F163" s="171">
        <f>IF('Indicator Date hidden'!G164="x","x",$F$2-'Indicator Date hidden'!G164)</f>
        <v>0</v>
      </c>
      <c r="G163" s="171">
        <f>IF('Indicator Date hidden'!H164="x","x",$G$2-'Indicator Date hidden'!H164)</f>
        <v>0</v>
      </c>
      <c r="H163" s="171">
        <f>IF('Indicator Date hidden'!I164="x","x",$H$2-'Indicator Date hidden'!I164)</f>
        <v>0</v>
      </c>
      <c r="I163" s="171">
        <f>IF('Indicator Date hidden'!J164="x","x",$I$2-'Indicator Date hidden'!J164)</f>
        <v>0</v>
      </c>
      <c r="J163" s="171">
        <f>IF('Indicator Date hidden'!K164="x","x",$J$2-'Indicator Date hidden'!K164)</f>
        <v>0</v>
      </c>
      <c r="K163" s="171">
        <f>IF('Indicator Date hidden'!L164="x","x",$K$2-'Indicator Date hidden'!L164)</f>
        <v>0</v>
      </c>
      <c r="L163" s="171">
        <f>IF('Indicator Date hidden'!M164="x","x",$L$2-'Indicator Date hidden'!M164)</f>
        <v>0</v>
      </c>
      <c r="M163" s="171">
        <f>IF('Indicator Date hidden'!N164="x","x",$M$2-'Indicator Date hidden'!N164)</f>
        <v>0</v>
      </c>
      <c r="N163" s="171">
        <f>IF('Indicator Date hidden'!O164="x","x",$N$2-'Indicator Date hidden'!O164)</f>
        <v>0</v>
      </c>
      <c r="O163" s="171">
        <f>IF('Indicator Date hidden'!P164="x","x",$O$2-'Indicator Date hidden'!P164)</f>
        <v>0</v>
      </c>
      <c r="P163" s="171">
        <f>IF('Indicator Date hidden'!Q164="x","x",$P$2-'Indicator Date hidden'!Q164)</f>
        <v>0</v>
      </c>
      <c r="Q163" s="171">
        <f>IF('Indicator Date hidden'!R164="x","x",$Q$2-'Indicator Date hidden'!R164)</f>
        <v>5</v>
      </c>
      <c r="R163" s="171">
        <f>IF('Indicator Date hidden'!S164="x","x",$R$2-'Indicator Date hidden'!S164)</f>
        <v>0</v>
      </c>
      <c r="S163" s="171">
        <f>IF('Indicator Date hidden'!T164="x","x",$S$2-'Indicator Date hidden'!T164)</f>
        <v>0</v>
      </c>
      <c r="T163" s="171">
        <f>IF('Indicator Date hidden'!U164="x","x",$T$2-'Indicator Date hidden'!U164)</f>
        <v>0</v>
      </c>
      <c r="U163" s="171">
        <f>IF('Indicator Date hidden'!V164="x","x",$U$2-'Indicator Date hidden'!V164)</f>
        <v>0</v>
      </c>
      <c r="V163" s="171">
        <f>IF('Indicator Date hidden'!W164="x","x",$V$2-'Indicator Date hidden'!W164)</f>
        <v>0</v>
      </c>
      <c r="W163" s="171">
        <f>IF('Indicator Date hidden'!X164="x","x",$W$2-'Indicator Date hidden'!X164)</f>
        <v>1</v>
      </c>
      <c r="X163" s="171">
        <f>IF('Indicator Date hidden'!Y164="x","x",$X$2-'Indicator Date hidden'!Y164)</f>
        <v>5</v>
      </c>
      <c r="Y163" s="171">
        <f>IF('Indicator Date hidden'!Z164="x","x",$Y$2-'Indicator Date hidden'!Z164)</f>
        <v>1</v>
      </c>
      <c r="Z163" s="171">
        <f>IF('Indicator Date hidden'!AA164="x","x",$Z$2-'Indicator Date hidden'!AA164)</f>
        <v>0</v>
      </c>
      <c r="AA163" s="171">
        <f>IF('Indicator Date hidden'!AB164="x","x",$AA$2-'Indicator Date hidden'!AB164)</f>
        <v>0</v>
      </c>
      <c r="AB163" s="171">
        <f>IF('Indicator Date hidden'!AC164="x","x",$AB$2-'Indicator Date hidden'!AC164)</f>
        <v>0</v>
      </c>
      <c r="AC163" s="171">
        <f>IF('Indicator Date hidden'!AD164="x","x",$AC$2-'Indicator Date hidden'!AD164)</f>
        <v>0</v>
      </c>
      <c r="AD163" s="171">
        <f>IF('Indicator Date hidden'!AE164="x","x",$AD$2-'Indicator Date hidden'!AE164)</f>
        <v>0</v>
      </c>
      <c r="AE163" s="171">
        <f>IF('Indicator Date hidden'!AF164="x","x",$AE$2-'Indicator Date hidden'!AF164)</f>
        <v>0</v>
      </c>
      <c r="AF163" s="171">
        <f>IF('Indicator Date hidden'!AG164="x","x",$AF$2-'Indicator Date hidden'!AG164)</f>
        <v>5</v>
      </c>
      <c r="AG163" s="171">
        <f>IF('Indicator Date hidden'!AH164="x","x",$AG$2-'Indicator Date hidden'!AH164)</f>
        <v>0</v>
      </c>
      <c r="AH163" s="171">
        <f>IF('Indicator Date hidden'!AI164="x","x",$AH$2-'Indicator Date hidden'!AI164)</f>
        <v>0</v>
      </c>
      <c r="AI163" s="171">
        <f>IF('Indicator Date hidden'!AJ164="x","x",$AI$2-'Indicator Date hidden'!AJ164)</f>
        <v>0</v>
      </c>
      <c r="AJ163" s="171">
        <f>IF('Indicator Date hidden'!AK164="x","x",$AJ$2-'Indicator Date hidden'!AK164)</f>
        <v>1</v>
      </c>
      <c r="AK163" s="171">
        <f>IF('Indicator Date hidden'!AL164="x","x",$AK$2-'Indicator Date hidden'!AL164)</f>
        <v>0</v>
      </c>
      <c r="AL163" s="171">
        <f>IF('Indicator Date hidden'!AM164="x","x",$AL$2-'Indicator Date hidden'!AM164)</f>
        <v>0</v>
      </c>
      <c r="AM163" s="171">
        <f>IF('Indicator Date hidden'!AN164="x","x",$AM$2-'Indicator Date hidden'!AN164)</f>
        <v>0</v>
      </c>
      <c r="AN163" s="171">
        <f>IF('Indicator Date hidden'!AO164="x","x",$AN$2-'Indicator Date hidden'!AO164)</f>
        <v>0</v>
      </c>
      <c r="AO163" s="171" t="str">
        <f>IF('Indicator Date hidden'!AP164="x","x",$AO$2-'Indicator Date hidden'!AP164)</f>
        <v>x</v>
      </c>
      <c r="AP163" s="171" t="str">
        <f>IF('Indicator Date hidden'!AQ164="x","x",$AP$2-'Indicator Date hidden'!AQ164)</f>
        <v>x</v>
      </c>
      <c r="AQ163" s="171">
        <f>IF('Indicator Date hidden'!AR164="x","x",$AQ$2-'Indicator Date hidden'!AR164)</f>
        <v>4</v>
      </c>
      <c r="AR163" s="171">
        <f>IF('Indicator Date hidden'!AS164="x","x",$AR$2-'Indicator Date hidden'!AS164)</f>
        <v>0</v>
      </c>
      <c r="AS163" s="171">
        <f>IF('Indicator Date hidden'!AT164="x","x",$AS$2-'Indicator Date hidden'!AT164)</f>
        <v>0</v>
      </c>
      <c r="AT163" s="171">
        <f>IF('Indicator Date hidden'!AU164="x","x",$AT$2-'Indicator Date hidden'!AU164)</f>
        <v>0</v>
      </c>
      <c r="AU163" s="171">
        <f>IF('Indicator Date hidden'!AV164="x","x",$AU$2-'Indicator Date hidden'!AV164)</f>
        <v>0</v>
      </c>
      <c r="AV163" s="171">
        <f>IF('Indicator Date hidden'!AW164="x","x",$AV$2-'Indicator Date hidden'!AW164)</f>
        <v>0</v>
      </c>
      <c r="AW163" s="171">
        <f>IF('Indicator Date hidden'!AX164="x","x",$AW$2-'Indicator Date hidden'!AX164)</f>
        <v>0</v>
      </c>
      <c r="AX163" s="171">
        <f>IF('Indicator Date hidden'!AY164="x","x",$AX$2-'Indicator Date hidden'!AY164)</f>
        <v>0</v>
      </c>
      <c r="AY163" s="171">
        <f>IF('Indicator Date hidden'!AZ164="x","x",$AY$2-'Indicator Date hidden'!AZ164)</f>
        <v>1</v>
      </c>
      <c r="AZ163" s="171">
        <f>IF('Indicator Date hidden'!BA164="x","x",$AZ$2-'Indicator Date hidden'!BA164)</f>
        <v>1</v>
      </c>
      <c r="BA163" s="5">
        <f t="shared" si="10"/>
        <v>24</v>
      </c>
      <c r="BB163" s="172">
        <f t="shared" si="11"/>
        <v>0.48979591836734693</v>
      </c>
      <c r="BC163" s="5">
        <f t="shared" si="12"/>
        <v>9</v>
      </c>
      <c r="BD163" s="172">
        <f t="shared" si="13"/>
        <v>1.3112145636088988</v>
      </c>
      <c r="BE163" s="175">
        <f t="shared" si="14"/>
        <v>0</v>
      </c>
    </row>
    <row r="164" spans="1:57" x14ac:dyDescent="0.25">
      <c r="A164" t="s">
        <v>306</v>
      </c>
      <c r="B164" s="171">
        <f>IF('Indicator Date hidden'!C165="x","x",$B$2-'Indicator Date hidden'!C165)</f>
        <v>0</v>
      </c>
      <c r="C164" s="171">
        <f>IF('Indicator Date hidden'!D165="x","x",$C$2-'Indicator Date hidden'!D165)</f>
        <v>0</v>
      </c>
      <c r="D164" s="171">
        <f>IF('Indicator Date hidden'!E165="x","x",$D$2-'Indicator Date hidden'!E165)</f>
        <v>0</v>
      </c>
      <c r="E164" s="171">
        <f>IF('Indicator Date hidden'!F165="x","x",$E$2-'Indicator Date hidden'!F165)</f>
        <v>0</v>
      </c>
      <c r="F164" s="171">
        <f>IF('Indicator Date hidden'!G165="x","x",$F$2-'Indicator Date hidden'!G165)</f>
        <v>0</v>
      </c>
      <c r="G164" s="171">
        <f>IF('Indicator Date hidden'!H165="x","x",$G$2-'Indicator Date hidden'!H165)</f>
        <v>0</v>
      </c>
      <c r="H164" s="171">
        <f>IF('Indicator Date hidden'!I165="x","x",$H$2-'Indicator Date hidden'!I165)</f>
        <v>0</v>
      </c>
      <c r="I164" s="171">
        <f>IF('Indicator Date hidden'!J165="x","x",$I$2-'Indicator Date hidden'!J165)</f>
        <v>0</v>
      </c>
      <c r="J164" s="171">
        <f>IF('Indicator Date hidden'!K165="x","x",$J$2-'Indicator Date hidden'!K165)</f>
        <v>0</v>
      </c>
      <c r="K164" s="171">
        <f>IF('Indicator Date hidden'!L165="x","x",$K$2-'Indicator Date hidden'!L165)</f>
        <v>0</v>
      </c>
      <c r="L164" s="171">
        <f>IF('Indicator Date hidden'!M165="x","x",$L$2-'Indicator Date hidden'!M165)</f>
        <v>0</v>
      </c>
      <c r="M164" s="171">
        <f>IF('Indicator Date hidden'!N165="x","x",$M$2-'Indicator Date hidden'!N165)</f>
        <v>0</v>
      </c>
      <c r="N164" s="171">
        <f>IF('Indicator Date hidden'!O165="x","x",$N$2-'Indicator Date hidden'!O165)</f>
        <v>0</v>
      </c>
      <c r="O164" s="171">
        <f>IF('Indicator Date hidden'!P165="x","x",$O$2-'Indicator Date hidden'!P165)</f>
        <v>0</v>
      </c>
      <c r="P164" s="171">
        <f>IF('Indicator Date hidden'!Q165="x","x",$P$2-'Indicator Date hidden'!Q165)</f>
        <v>0</v>
      </c>
      <c r="Q164" s="171">
        <f>IF('Indicator Date hidden'!R165="x","x",$Q$2-'Indicator Date hidden'!R165)</f>
        <v>5</v>
      </c>
      <c r="R164" s="171">
        <f>IF('Indicator Date hidden'!S165="x","x",$R$2-'Indicator Date hidden'!S165)</f>
        <v>0</v>
      </c>
      <c r="S164" s="171">
        <f>IF('Indicator Date hidden'!T165="x","x",$S$2-'Indicator Date hidden'!T165)</f>
        <v>0</v>
      </c>
      <c r="T164" s="171">
        <f>IF('Indicator Date hidden'!U165="x","x",$T$2-'Indicator Date hidden'!U165)</f>
        <v>0</v>
      </c>
      <c r="U164" s="171">
        <f>IF('Indicator Date hidden'!V165="x","x",$U$2-'Indicator Date hidden'!V165)</f>
        <v>0</v>
      </c>
      <c r="V164" s="171">
        <f>IF('Indicator Date hidden'!W165="x","x",$V$2-'Indicator Date hidden'!W165)</f>
        <v>0</v>
      </c>
      <c r="W164" s="171">
        <f>IF('Indicator Date hidden'!X165="x","x",$W$2-'Indicator Date hidden'!X165)</f>
        <v>5</v>
      </c>
      <c r="X164" s="171">
        <f>IF('Indicator Date hidden'!Y165="x","x",$X$2-'Indicator Date hidden'!Y165)</f>
        <v>3</v>
      </c>
      <c r="Y164" s="171">
        <f>IF('Indicator Date hidden'!Z165="x","x",$Y$2-'Indicator Date hidden'!Z165)</f>
        <v>1</v>
      </c>
      <c r="Z164" s="171">
        <f>IF('Indicator Date hidden'!AA165="x","x",$Z$2-'Indicator Date hidden'!AA165)</f>
        <v>0</v>
      </c>
      <c r="AA164" s="171">
        <f>IF('Indicator Date hidden'!AB165="x","x",$AA$2-'Indicator Date hidden'!AB165)</f>
        <v>0</v>
      </c>
      <c r="AB164" s="171">
        <f>IF('Indicator Date hidden'!AC165="x","x",$AB$2-'Indicator Date hidden'!AC165)</f>
        <v>0</v>
      </c>
      <c r="AC164" s="171">
        <f>IF('Indicator Date hidden'!AD165="x","x",$AC$2-'Indicator Date hidden'!AD165)</f>
        <v>0</v>
      </c>
      <c r="AD164" s="171">
        <f>IF('Indicator Date hidden'!AE165="x","x",$AD$2-'Indicator Date hidden'!AE165)</f>
        <v>0</v>
      </c>
      <c r="AE164" s="171">
        <f>IF('Indicator Date hidden'!AF165="x","x",$AE$2-'Indicator Date hidden'!AF165)</f>
        <v>0</v>
      </c>
      <c r="AF164" s="171" t="str">
        <f>IF('Indicator Date hidden'!AG165="x","x",$AF$2-'Indicator Date hidden'!AG165)</f>
        <v>x</v>
      </c>
      <c r="AG164" s="171">
        <f>IF('Indicator Date hidden'!AH165="x","x",$AG$2-'Indicator Date hidden'!AH165)</f>
        <v>0</v>
      </c>
      <c r="AH164" s="171">
        <f>IF('Indicator Date hidden'!AI165="x","x",$AH$2-'Indicator Date hidden'!AI165)</f>
        <v>0</v>
      </c>
      <c r="AI164" s="171">
        <f>IF('Indicator Date hidden'!AJ165="x","x",$AI$2-'Indicator Date hidden'!AJ165)</f>
        <v>0</v>
      </c>
      <c r="AJ164" s="171" t="str">
        <f>IF('Indicator Date hidden'!AK165="x","x",$AJ$2-'Indicator Date hidden'!AK165)</f>
        <v>x</v>
      </c>
      <c r="AK164" s="171">
        <f>IF('Indicator Date hidden'!AL165="x","x",$AK$2-'Indicator Date hidden'!AL165)</f>
        <v>1</v>
      </c>
      <c r="AL164" s="171">
        <f>IF('Indicator Date hidden'!AM165="x","x",$AL$2-'Indicator Date hidden'!AM165)</f>
        <v>0</v>
      </c>
      <c r="AM164" s="171">
        <f>IF('Indicator Date hidden'!AN165="x","x",$AM$2-'Indicator Date hidden'!AN165)</f>
        <v>0</v>
      </c>
      <c r="AN164" s="171">
        <f>IF('Indicator Date hidden'!AO165="x","x",$AN$2-'Indicator Date hidden'!AO165)</f>
        <v>0</v>
      </c>
      <c r="AO164" s="171">
        <f>IF('Indicator Date hidden'!AP165="x","x",$AO$2-'Indicator Date hidden'!AP165)</f>
        <v>1</v>
      </c>
      <c r="AP164" s="171">
        <f>IF('Indicator Date hidden'!AQ165="x","x",$AP$2-'Indicator Date hidden'!AQ165)</f>
        <v>1</v>
      </c>
      <c r="AQ164" s="171" t="str">
        <f>IF('Indicator Date hidden'!AR165="x","x",$AQ$2-'Indicator Date hidden'!AR165)</f>
        <v>x</v>
      </c>
      <c r="AR164" s="171">
        <f>IF('Indicator Date hidden'!AS165="x","x",$AR$2-'Indicator Date hidden'!AS165)</f>
        <v>0</v>
      </c>
      <c r="AS164" s="171">
        <f>IF('Indicator Date hidden'!AT165="x","x",$AS$2-'Indicator Date hidden'!AT165)</f>
        <v>0</v>
      </c>
      <c r="AT164" s="171">
        <f>IF('Indicator Date hidden'!AU165="x","x",$AT$2-'Indicator Date hidden'!AU165)</f>
        <v>0</v>
      </c>
      <c r="AU164" s="171">
        <f>IF('Indicator Date hidden'!AV165="x","x",$AU$2-'Indicator Date hidden'!AV165)</f>
        <v>0</v>
      </c>
      <c r="AV164" s="171">
        <f>IF('Indicator Date hidden'!AW165="x","x",$AV$2-'Indicator Date hidden'!AW165)</f>
        <v>0</v>
      </c>
      <c r="AW164" s="171">
        <f>IF('Indicator Date hidden'!AX165="x","x",$AW$2-'Indicator Date hidden'!AX165)</f>
        <v>0</v>
      </c>
      <c r="AX164" s="171">
        <f>IF('Indicator Date hidden'!AY165="x","x",$AX$2-'Indicator Date hidden'!AY165)</f>
        <v>0</v>
      </c>
      <c r="AY164" s="171">
        <f>IF('Indicator Date hidden'!AZ165="x","x",$AY$2-'Indicator Date hidden'!AZ165)</f>
        <v>0</v>
      </c>
      <c r="AZ164" s="171">
        <f>IF('Indicator Date hidden'!BA165="x","x",$AZ$2-'Indicator Date hidden'!BA165)</f>
        <v>0</v>
      </c>
      <c r="BA164" s="5">
        <f t="shared" si="10"/>
        <v>17</v>
      </c>
      <c r="BB164" s="172">
        <f t="shared" si="11"/>
        <v>0.35416666666666669</v>
      </c>
      <c r="BC164" s="5">
        <f t="shared" si="12"/>
        <v>7</v>
      </c>
      <c r="BD164" s="172">
        <f t="shared" si="13"/>
        <v>1.0895255720827401</v>
      </c>
      <c r="BE164" s="175">
        <f t="shared" si="14"/>
        <v>0</v>
      </c>
    </row>
    <row r="165" spans="1:57" x14ac:dyDescent="0.25">
      <c r="A165" t="s">
        <v>308</v>
      </c>
      <c r="B165" s="171">
        <f>IF('Indicator Date hidden'!C166="x","x",$B$2-'Indicator Date hidden'!C166)</f>
        <v>0</v>
      </c>
      <c r="C165" s="171">
        <f>IF('Indicator Date hidden'!D166="x","x",$C$2-'Indicator Date hidden'!D166)</f>
        <v>0</v>
      </c>
      <c r="D165" s="171">
        <f>IF('Indicator Date hidden'!E166="x","x",$D$2-'Indicator Date hidden'!E166)</f>
        <v>0</v>
      </c>
      <c r="E165" s="171">
        <f>IF('Indicator Date hidden'!F166="x","x",$E$2-'Indicator Date hidden'!F166)</f>
        <v>0</v>
      </c>
      <c r="F165" s="171">
        <f>IF('Indicator Date hidden'!G166="x","x",$F$2-'Indicator Date hidden'!G166)</f>
        <v>0</v>
      </c>
      <c r="G165" s="171">
        <f>IF('Indicator Date hidden'!H166="x","x",$G$2-'Indicator Date hidden'!H166)</f>
        <v>0</v>
      </c>
      <c r="H165" s="171">
        <f>IF('Indicator Date hidden'!I166="x","x",$H$2-'Indicator Date hidden'!I166)</f>
        <v>0</v>
      </c>
      <c r="I165" s="171">
        <f>IF('Indicator Date hidden'!J166="x","x",$I$2-'Indicator Date hidden'!J166)</f>
        <v>0</v>
      </c>
      <c r="J165" s="171">
        <f>IF('Indicator Date hidden'!K166="x","x",$J$2-'Indicator Date hidden'!K166)</f>
        <v>0</v>
      </c>
      <c r="K165" s="171">
        <f>IF('Indicator Date hidden'!L166="x","x",$K$2-'Indicator Date hidden'!L166)</f>
        <v>0</v>
      </c>
      <c r="L165" s="171">
        <f>IF('Indicator Date hidden'!M166="x","x",$L$2-'Indicator Date hidden'!M166)</f>
        <v>0</v>
      </c>
      <c r="M165" s="171">
        <f>IF('Indicator Date hidden'!N166="x","x",$M$2-'Indicator Date hidden'!N166)</f>
        <v>0</v>
      </c>
      <c r="N165" s="171">
        <f>IF('Indicator Date hidden'!O166="x","x",$N$2-'Indicator Date hidden'!O166)</f>
        <v>0</v>
      </c>
      <c r="O165" s="171">
        <f>IF('Indicator Date hidden'!P166="x","x",$O$2-'Indicator Date hidden'!P166)</f>
        <v>0</v>
      </c>
      <c r="P165" s="171">
        <f>IF('Indicator Date hidden'!Q166="x","x",$P$2-'Indicator Date hidden'!Q166)</f>
        <v>0</v>
      </c>
      <c r="Q165" s="171">
        <f>IF('Indicator Date hidden'!R166="x","x",$Q$2-'Indicator Date hidden'!R166)</f>
        <v>5</v>
      </c>
      <c r="R165" s="171">
        <f>IF('Indicator Date hidden'!S166="x","x",$R$2-'Indicator Date hidden'!S166)</f>
        <v>0</v>
      </c>
      <c r="S165" s="171">
        <f>IF('Indicator Date hidden'!T166="x","x",$S$2-'Indicator Date hidden'!T166)</f>
        <v>0</v>
      </c>
      <c r="T165" s="171">
        <f>IF('Indicator Date hidden'!U166="x","x",$T$2-'Indicator Date hidden'!U166)</f>
        <v>0</v>
      </c>
      <c r="U165" s="171">
        <f>IF('Indicator Date hidden'!V166="x","x",$U$2-'Indicator Date hidden'!V166)</f>
        <v>0</v>
      </c>
      <c r="V165" s="171">
        <f>IF('Indicator Date hidden'!W166="x","x",$V$2-'Indicator Date hidden'!W166)</f>
        <v>0</v>
      </c>
      <c r="W165" s="171">
        <f>IF('Indicator Date hidden'!X166="x","x",$W$2-'Indicator Date hidden'!X166)</f>
        <v>5</v>
      </c>
      <c r="X165" s="171">
        <f>IF('Indicator Date hidden'!Y166="x","x",$X$2-'Indicator Date hidden'!Y166)</f>
        <v>6</v>
      </c>
      <c r="Y165" s="171">
        <f>IF('Indicator Date hidden'!Z166="x","x",$Y$2-'Indicator Date hidden'!Z166)</f>
        <v>1</v>
      </c>
      <c r="Z165" s="171">
        <f>IF('Indicator Date hidden'!AA166="x","x",$Z$2-'Indicator Date hidden'!AA166)</f>
        <v>0</v>
      </c>
      <c r="AA165" s="171">
        <f>IF('Indicator Date hidden'!AB166="x","x",$AA$2-'Indicator Date hidden'!AB166)</f>
        <v>0</v>
      </c>
      <c r="AB165" s="171">
        <f>IF('Indicator Date hidden'!AC166="x","x",$AB$2-'Indicator Date hidden'!AC166)</f>
        <v>0</v>
      </c>
      <c r="AC165" s="171">
        <f>IF('Indicator Date hidden'!AD166="x","x",$AC$2-'Indicator Date hidden'!AD166)</f>
        <v>0</v>
      </c>
      <c r="AD165" s="171">
        <f>IF('Indicator Date hidden'!AE166="x","x",$AD$2-'Indicator Date hidden'!AE166)</f>
        <v>0</v>
      </c>
      <c r="AE165" s="171">
        <f>IF('Indicator Date hidden'!AF166="x","x",$AE$2-'Indicator Date hidden'!AF166)</f>
        <v>0</v>
      </c>
      <c r="AF165" s="171">
        <f>IF('Indicator Date hidden'!AG166="x","x",$AF$2-'Indicator Date hidden'!AG166)</f>
        <v>5</v>
      </c>
      <c r="AG165" s="171">
        <f>IF('Indicator Date hidden'!AH166="x","x",$AG$2-'Indicator Date hidden'!AH166)</f>
        <v>0</v>
      </c>
      <c r="AH165" s="171">
        <f>IF('Indicator Date hidden'!AI166="x","x",$AH$2-'Indicator Date hidden'!AI166)</f>
        <v>0</v>
      </c>
      <c r="AI165" s="171">
        <f>IF('Indicator Date hidden'!AJ166="x","x",$AI$2-'Indicator Date hidden'!AJ166)</f>
        <v>0</v>
      </c>
      <c r="AJ165" s="171" t="str">
        <f>IF('Indicator Date hidden'!AK166="x","x",$AJ$2-'Indicator Date hidden'!AK166)</f>
        <v>x</v>
      </c>
      <c r="AK165" s="171">
        <f>IF('Indicator Date hidden'!AL166="x","x",$AK$2-'Indicator Date hidden'!AL166)</f>
        <v>1</v>
      </c>
      <c r="AL165" s="171">
        <f>IF('Indicator Date hidden'!AM166="x","x",$AL$2-'Indicator Date hidden'!AM166)</f>
        <v>0</v>
      </c>
      <c r="AM165" s="171">
        <f>IF('Indicator Date hidden'!AN166="x","x",$AM$2-'Indicator Date hidden'!AN166)</f>
        <v>0</v>
      </c>
      <c r="AN165" s="171">
        <f>IF('Indicator Date hidden'!AO166="x","x",$AN$2-'Indicator Date hidden'!AO166)</f>
        <v>0</v>
      </c>
      <c r="AO165" s="171" t="str">
        <f>IF('Indicator Date hidden'!AP166="x","x",$AO$2-'Indicator Date hidden'!AP166)</f>
        <v>x</v>
      </c>
      <c r="AP165" s="171" t="str">
        <f>IF('Indicator Date hidden'!AQ166="x","x",$AP$2-'Indicator Date hidden'!AQ166)</f>
        <v>x</v>
      </c>
      <c r="AQ165" s="171">
        <f>IF('Indicator Date hidden'!AR166="x","x",$AQ$2-'Indicator Date hidden'!AR166)</f>
        <v>0</v>
      </c>
      <c r="AR165" s="171">
        <f>IF('Indicator Date hidden'!AS166="x","x",$AR$2-'Indicator Date hidden'!AS166)</f>
        <v>0</v>
      </c>
      <c r="AS165" s="171">
        <f>IF('Indicator Date hidden'!AT166="x","x",$AS$2-'Indicator Date hidden'!AT166)</f>
        <v>1</v>
      </c>
      <c r="AT165" s="171">
        <f>IF('Indicator Date hidden'!AU166="x","x",$AT$2-'Indicator Date hidden'!AU166)</f>
        <v>0</v>
      </c>
      <c r="AU165" s="171">
        <f>IF('Indicator Date hidden'!AV166="x","x",$AU$2-'Indicator Date hidden'!AV166)</f>
        <v>0</v>
      </c>
      <c r="AV165" s="171">
        <f>IF('Indicator Date hidden'!AW166="x","x",$AV$2-'Indicator Date hidden'!AW166)</f>
        <v>0</v>
      </c>
      <c r="AW165" s="171">
        <f>IF('Indicator Date hidden'!AX166="x","x",$AW$2-'Indicator Date hidden'!AX166)</f>
        <v>0</v>
      </c>
      <c r="AX165" s="171">
        <f>IF('Indicator Date hidden'!AY166="x","x",$AX$2-'Indicator Date hidden'!AY166)</f>
        <v>0</v>
      </c>
      <c r="AY165" s="171">
        <f>IF('Indicator Date hidden'!AZ166="x","x",$AY$2-'Indicator Date hidden'!AZ166)</f>
        <v>0</v>
      </c>
      <c r="AZ165" s="171">
        <f>IF('Indicator Date hidden'!BA166="x","x",$AZ$2-'Indicator Date hidden'!BA166)</f>
        <v>0</v>
      </c>
      <c r="BA165" s="5">
        <f t="shared" si="10"/>
        <v>24</v>
      </c>
      <c r="BB165" s="172">
        <f t="shared" si="11"/>
        <v>0.5</v>
      </c>
      <c r="BC165" s="5">
        <f t="shared" si="12"/>
        <v>7</v>
      </c>
      <c r="BD165" s="172">
        <f t="shared" si="13"/>
        <v>1.4577379737113252</v>
      </c>
      <c r="BE165" s="175">
        <f t="shared" si="14"/>
        <v>0</v>
      </c>
    </row>
    <row r="166" spans="1:57" x14ac:dyDescent="0.25">
      <c r="A166" t="s">
        <v>310</v>
      </c>
      <c r="B166" s="171">
        <f>IF('Indicator Date hidden'!C167="x","x",$B$2-'Indicator Date hidden'!C167)</f>
        <v>0</v>
      </c>
      <c r="C166" s="171">
        <f>IF('Indicator Date hidden'!D167="x","x",$C$2-'Indicator Date hidden'!D167)</f>
        <v>0</v>
      </c>
      <c r="D166" s="171">
        <f>IF('Indicator Date hidden'!E167="x","x",$D$2-'Indicator Date hidden'!E167)</f>
        <v>0</v>
      </c>
      <c r="E166" s="171">
        <f>IF('Indicator Date hidden'!F167="x","x",$E$2-'Indicator Date hidden'!F167)</f>
        <v>0</v>
      </c>
      <c r="F166" s="171">
        <f>IF('Indicator Date hidden'!G167="x","x",$F$2-'Indicator Date hidden'!G167)</f>
        <v>0</v>
      </c>
      <c r="G166" s="171">
        <f>IF('Indicator Date hidden'!H167="x","x",$G$2-'Indicator Date hidden'!H167)</f>
        <v>0</v>
      </c>
      <c r="H166" s="171">
        <f>IF('Indicator Date hidden'!I167="x","x",$H$2-'Indicator Date hidden'!I167)</f>
        <v>0</v>
      </c>
      <c r="I166" s="171">
        <f>IF('Indicator Date hidden'!J167="x","x",$I$2-'Indicator Date hidden'!J167)</f>
        <v>0</v>
      </c>
      <c r="J166" s="171">
        <f>IF('Indicator Date hidden'!K167="x","x",$J$2-'Indicator Date hidden'!K167)</f>
        <v>0</v>
      </c>
      <c r="K166" s="171">
        <f>IF('Indicator Date hidden'!L167="x","x",$K$2-'Indicator Date hidden'!L167)</f>
        <v>0</v>
      </c>
      <c r="L166" s="171">
        <f>IF('Indicator Date hidden'!M167="x","x",$L$2-'Indicator Date hidden'!M167)</f>
        <v>0</v>
      </c>
      <c r="M166" s="171">
        <f>IF('Indicator Date hidden'!N167="x","x",$M$2-'Indicator Date hidden'!N167)</f>
        <v>0</v>
      </c>
      <c r="N166" s="171">
        <f>IF('Indicator Date hidden'!O167="x","x",$N$2-'Indicator Date hidden'!O167)</f>
        <v>0</v>
      </c>
      <c r="O166" s="171">
        <f>IF('Indicator Date hidden'!P167="x","x",$O$2-'Indicator Date hidden'!P167)</f>
        <v>0</v>
      </c>
      <c r="P166" s="171">
        <f>IF('Indicator Date hidden'!Q167="x","x",$P$2-'Indicator Date hidden'!Q167)</f>
        <v>0</v>
      </c>
      <c r="Q166" s="171" t="str">
        <f>IF('Indicator Date hidden'!R167="x","x",$Q$2-'Indicator Date hidden'!R167)</f>
        <v>x</v>
      </c>
      <c r="R166" s="171">
        <f>IF('Indicator Date hidden'!S167="x","x",$R$2-'Indicator Date hidden'!S167)</f>
        <v>0</v>
      </c>
      <c r="S166" s="171">
        <f>IF('Indicator Date hidden'!T167="x","x",$S$2-'Indicator Date hidden'!T167)</f>
        <v>0</v>
      </c>
      <c r="T166" s="171">
        <f>IF('Indicator Date hidden'!U167="x","x",$T$2-'Indicator Date hidden'!U167)</f>
        <v>0</v>
      </c>
      <c r="U166" s="171" t="str">
        <f>IF('Indicator Date hidden'!V167="x","x",$U$2-'Indicator Date hidden'!V167)</f>
        <v>x</v>
      </c>
      <c r="V166" s="171">
        <f>IF('Indicator Date hidden'!W167="x","x",$V$2-'Indicator Date hidden'!W167)</f>
        <v>0</v>
      </c>
      <c r="W166" s="171" t="str">
        <f>IF('Indicator Date hidden'!X167="x","x",$W$2-'Indicator Date hidden'!X167)</f>
        <v>x</v>
      </c>
      <c r="X166" s="171">
        <f>IF('Indicator Date hidden'!Y167="x","x",$X$2-'Indicator Date hidden'!Y167)</f>
        <v>4</v>
      </c>
      <c r="Y166" s="171">
        <f>IF('Indicator Date hidden'!Z167="x","x",$Y$2-'Indicator Date hidden'!Z167)</f>
        <v>1</v>
      </c>
      <c r="Z166" s="171">
        <f>IF('Indicator Date hidden'!AA167="x","x",$Z$2-'Indicator Date hidden'!AA167)</f>
        <v>0</v>
      </c>
      <c r="AA166" s="171">
        <f>IF('Indicator Date hidden'!AB167="x","x",$AA$2-'Indicator Date hidden'!AB167)</f>
        <v>1</v>
      </c>
      <c r="AB166" s="171">
        <f>IF('Indicator Date hidden'!AC167="x","x",$AB$2-'Indicator Date hidden'!AC167)</f>
        <v>0</v>
      </c>
      <c r="AC166" s="171">
        <f>IF('Indicator Date hidden'!AD167="x","x",$AC$2-'Indicator Date hidden'!AD167)</f>
        <v>0</v>
      </c>
      <c r="AD166" s="171" t="str">
        <f>IF('Indicator Date hidden'!AE167="x","x",$AD$2-'Indicator Date hidden'!AE167)</f>
        <v>x</v>
      </c>
      <c r="AE166" s="171">
        <f>IF('Indicator Date hidden'!AF167="x","x",$AE$2-'Indicator Date hidden'!AF167)</f>
        <v>0</v>
      </c>
      <c r="AF166" s="171">
        <f>IF('Indicator Date hidden'!AG167="x","x",$AF$2-'Indicator Date hidden'!AG167)</f>
        <v>2</v>
      </c>
      <c r="AG166" s="171">
        <f>IF('Indicator Date hidden'!AH167="x","x",$AG$2-'Indicator Date hidden'!AH167)</f>
        <v>0</v>
      </c>
      <c r="AH166" s="171">
        <f>IF('Indicator Date hidden'!AI167="x","x",$AH$2-'Indicator Date hidden'!AI167)</f>
        <v>0</v>
      </c>
      <c r="AI166" s="171">
        <f>IF('Indicator Date hidden'!AJ167="x","x",$AI$2-'Indicator Date hidden'!AJ167)</f>
        <v>0</v>
      </c>
      <c r="AJ166" s="171" t="str">
        <f>IF('Indicator Date hidden'!AK167="x","x",$AJ$2-'Indicator Date hidden'!AK167)</f>
        <v>x</v>
      </c>
      <c r="AK166" s="171">
        <f>IF('Indicator Date hidden'!AL167="x","x",$AK$2-'Indicator Date hidden'!AL167)</f>
        <v>1</v>
      </c>
      <c r="AL166" s="171">
        <f>IF('Indicator Date hidden'!AM167="x","x",$AL$2-'Indicator Date hidden'!AM167)</f>
        <v>0</v>
      </c>
      <c r="AM166" s="171">
        <f>IF('Indicator Date hidden'!AN167="x","x",$AM$2-'Indicator Date hidden'!AN167)</f>
        <v>0</v>
      </c>
      <c r="AN166" s="171">
        <f>IF('Indicator Date hidden'!AO167="x","x",$AN$2-'Indicator Date hidden'!AO167)</f>
        <v>0</v>
      </c>
      <c r="AO166" s="171">
        <f>IF('Indicator Date hidden'!AP167="x","x",$AO$2-'Indicator Date hidden'!AP167)</f>
        <v>0</v>
      </c>
      <c r="AP166" s="171">
        <f>IF('Indicator Date hidden'!AQ167="x","x",$AP$2-'Indicator Date hidden'!AQ167)</f>
        <v>0</v>
      </c>
      <c r="AQ166" s="171">
        <f>IF('Indicator Date hidden'!AR167="x","x",$AQ$2-'Indicator Date hidden'!AR167)</f>
        <v>0</v>
      </c>
      <c r="AR166" s="171">
        <f>IF('Indicator Date hidden'!AS167="x","x",$AR$2-'Indicator Date hidden'!AS167)</f>
        <v>0</v>
      </c>
      <c r="AS166" s="171">
        <f>IF('Indicator Date hidden'!AT167="x","x",$AS$2-'Indicator Date hidden'!AT167)</f>
        <v>0</v>
      </c>
      <c r="AT166" s="171">
        <f>IF('Indicator Date hidden'!AU167="x","x",$AT$2-'Indicator Date hidden'!AU167)</f>
        <v>0</v>
      </c>
      <c r="AU166" s="171" t="str">
        <f>IF('Indicator Date hidden'!AV167="x","x",$AU$2-'Indicator Date hidden'!AV167)</f>
        <v>x</v>
      </c>
      <c r="AV166" s="171">
        <f>IF('Indicator Date hidden'!AW167="x","x",$AV$2-'Indicator Date hidden'!AW167)</f>
        <v>0</v>
      </c>
      <c r="AW166" s="171">
        <f>IF('Indicator Date hidden'!AX167="x","x",$AW$2-'Indicator Date hidden'!AX167)</f>
        <v>0</v>
      </c>
      <c r="AX166" s="171">
        <f>IF('Indicator Date hidden'!AY167="x","x",$AX$2-'Indicator Date hidden'!AY167)</f>
        <v>0</v>
      </c>
      <c r="AY166" s="171">
        <f>IF('Indicator Date hidden'!AZ167="x","x",$AY$2-'Indicator Date hidden'!AZ167)</f>
        <v>0</v>
      </c>
      <c r="AZ166" s="171">
        <f>IF('Indicator Date hidden'!BA167="x","x",$AZ$2-'Indicator Date hidden'!BA167)</f>
        <v>0</v>
      </c>
      <c r="BA166" s="5">
        <f t="shared" si="10"/>
        <v>9</v>
      </c>
      <c r="BB166" s="172">
        <f t="shared" si="11"/>
        <v>0.2</v>
      </c>
      <c r="BC166" s="5">
        <f t="shared" si="12"/>
        <v>5</v>
      </c>
      <c r="BD166" s="172">
        <f t="shared" si="13"/>
        <v>0.6863753427324667</v>
      </c>
      <c r="BE166" s="175">
        <f t="shared" si="14"/>
        <v>0</v>
      </c>
    </row>
    <row r="167" spans="1:57" x14ac:dyDescent="0.25">
      <c r="A167" t="s">
        <v>312</v>
      </c>
      <c r="B167" s="171">
        <f>IF('Indicator Date hidden'!C168="x","x",$B$2-'Indicator Date hidden'!C168)</f>
        <v>0</v>
      </c>
      <c r="C167" s="171">
        <f>IF('Indicator Date hidden'!D168="x","x",$C$2-'Indicator Date hidden'!D168)</f>
        <v>0</v>
      </c>
      <c r="D167" s="171">
        <f>IF('Indicator Date hidden'!E168="x","x",$D$2-'Indicator Date hidden'!E168)</f>
        <v>0</v>
      </c>
      <c r="E167" s="171">
        <f>IF('Indicator Date hidden'!F168="x","x",$E$2-'Indicator Date hidden'!F168)</f>
        <v>0</v>
      </c>
      <c r="F167" s="171">
        <f>IF('Indicator Date hidden'!G168="x","x",$F$2-'Indicator Date hidden'!G168)</f>
        <v>0</v>
      </c>
      <c r="G167" s="171">
        <f>IF('Indicator Date hidden'!H168="x","x",$G$2-'Indicator Date hidden'!H168)</f>
        <v>0</v>
      </c>
      <c r="H167" s="171">
        <f>IF('Indicator Date hidden'!I168="x","x",$H$2-'Indicator Date hidden'!I168)</f>
        <v>0</v>
      </c>
      <c r="I167" s="171">
        <f>IF('Indicator Date hidden'!J168="x","x",$I$2-'Indicator Date hidden'!J168)</f>
        <v>0</v>
      </c>
      <c r="J167" s="171">
        <f>IF('Indicator Date hidden'!K168="x","x",$J$2-'Indicator Date hidden'!K168)</f>
        <v>0</v>
      </c>
      <c r="K167" s="171">
        <f>IF('Indicator Date hidden'!L168="x","x",$K$2-'Indicator Date hidden'!L168)</f>
        <v>0</v>
      </c>
      <c r="L167" s="171">
        <f>IF('Indicator Date hidden'!M168="x","x",$L$2-'Indicator Date hidden'!M168)</f>
        <v>0</v>
      </c>
      <c r="M167" s="171">
        <f>IF('Indicator Date hidden'!N168="x","x",$M$2-'Indicator Date hidden'!N168)</f>
        <v>0</v>
      </c>
      <c r="N167" s="171">
        <f>IF('Indicator Date hidden'!O168="x","x",$N$2-'Indicator Date hidden'!O168)</f>
        <v>0</v>
      </c>
      <c r="O167" s="171">
        <f>IF('Indicator Date hidden'!P168="x","x",$O$2-'Indicator Date hidden'!P168)</f>
        <v>0</v>
      </c>
      <c r="P167" s="171">
        <f>IF('Indicator Date hidden'!Q168="x","x",$P$2-'Indicator Date hidden'!Q168)</f>
        <v>0</v>
      </c>
      <c r="Q167" s="171" t="str">
        <f>IF('Indicator Date hidden'!R168="x","x",$Q$2-'Indicator Date hidden'!R168)</f>
        <v>x</v>
      </c>
      <c r="R167" s="171">
        <f>IF('Indicator Date hidden'!S168="x","x",$R$2-'Indicator Date hidden'!S168)</f>
        <v>0</v>
      </c>
      <c r="S167" s="171">
        <f>IF('Indicator Date hidden'!T168="x","x",$S$2-'Indicator Date hidden'!T168)</f>
        <v>0</v>
      </c>
      <c r="T167" s="171">
        <f>IF('Indicator Date hidden'!U168="x","x",$T$2-'Indicator Date hidden'!U168)</f>
        <v>0</v>
      </c>
      <c r="U167" s="171" t="str">
        <f>IF('Indicator Date hidden'!V168="x","x",$U$2-'Indicator Date hidden'!V168)</f>
        <v>x</v>
      </c>
      <c r="V167" s="171">
        <f>IF('Indicator Date hidden'!W168="x","x",$V$2-'Indicator Date hidden'!W168)</f>
        <v>0</v>
      </c>
      <c r="W167" s="171" t="str">
        <f>IF('Indicator Date hidden'!X168="x","x",$W$2-'Indicator Date hidden'!X168)</f>
        <v>x</v>
      </c>
      <c r="X167" s="171">
        <f>IF('Indicator Date hidden'!Y168="x","x",$X$2-'Indicator Date hidden'!Y168)</f>
        <v>3</v>
      </c>
      <c r="Y167" s="171">
        <f>IF('Indicator Date hidden'!Z168="x","x",$Y$2-'Indicator Date hidden'!Z168)</f>
        <v>1</v>
      </c>
      <c r="Z167" s="171">
        <f>IF('Indicator Date hidden'!AA168="x","x",$Z$2-'Indicator Date hidden'!AA168)</f>
        <v>0</v>
      </c>
      <c r="AA167" s="171">
        <f>IF('Indicator Date hidden'!AB168="x","x",$AA$2-'Indicator Date hidden'!AB168)</f>
        <v>2</v>
      </c>
      <c r="AB167" s="171">
        <f>IF('Indicator Date hidden'!AC168="x","x",$AB$2-'Indicator Date hidden'!AC168)</f>
        <v>0</v>
      </c>
      <c r="AC167" s="171">
        <f>IF('Indicator Date hidden'!AD168="x","x",$AC$2-'Indicator Date hidden'!AD168)</f>
        <v>0</v>
      </c>
      <c r="AD167" s="171" t="str">
        <f>IF('Indicator Date hidden'!AE168="x","x",$AD$2-'Indicator Date hidden'!AE168)</f>
        <v>x</v>
      </c>
      <c r="AE167" s="171">
        <f>IF('Indicator Date hidden'!AF168="x","x",$AE$2-'Indicator Date hidden'!AF168)</f>
        <v>0</v>
      </c>
      <c r="AF167" s="171">
        <f>IF('Indicator Date hidden'!AG168="x","x",$AF$2-'Indicator Date hidden'!AG168)</f>
        <v>2</v>
      </c>
      <c r="AG167" s="171">
        <f>IF('Indicator Date hidden'!AH168="x","x",$AG$2-'Indicator Date hidden'!AH168)</f>
        <v>0</v>
      </c>
      <c r="AH167" s="171">
        <f>IF('Indicator Date hidden'!AI168="x","x",$AH$2-'Indicator Date hidden'!AI168)</f>
        <v>0</v>
      </c>
      <c r="AI167" s="171">
        <f>IF('Indicator Date hidden'!AJ168="x","x",$AI$2-'Indicator Date hidden'!AJ168)</f>
        <v>0</v>
      </c>
      <c r="AJ167" s="171" t="str">
        <f>IF('Indicator Date hidden'!AK168="x","x",$AJ$2-'Indicator Date hidden'!AK168)</f>
        <v>x</v>
      </c>
      <c r="AK167" s="171">
        <f>IF('Indicator Date hidden'!AL168="x","x",$AK$2-'Indicator Date hidden'!AL168)</f>
        <v>1</v>
      </c>
      <c r="AL167" s="171">
        <f>IF('Indicator Date hidden'!AM168="x","x",$AL$2-'Indicator Date hidden'!AM168)</f>
        <v>0</v>
      </c>
      <c r="AM167" s="171">
        <f>IF('Indicator Date hidden'!AN168="x","x",$AM$2-'Indicator Date hidden'!AN168)</f>
        <v>0</v>
      </c>
      <c r="AN167" s="171">
        <f>IF('Indicator Date hidden'!AO168="x","x",$AN$2-'Indicator Date hidden'!AO168)</f>
        <v>0</v>
      </c>
      <c r="AO167" s="171">
        <f>IF('Indicator Date hidden'!AP168="x","x",$AO$2-'Indicator Date hidden'!AP168)</f>
        <v>0</v>
      </c>
      <c r="AP167" s="171">
        <f>IF('Indicator Date hidden'!AQ168="x","x",$AP$2-'Indicator Date hidden'!AQ168)</f>
        <v>0</v>
      </c>
      <c r="AQ167" s="171">
        <f>IF('Indicator Date hidden'!AR168="x","x",$AQ$2-'Indicator Date hidden'!AR168)</f>
        <v>0</v>
      </c>
      <c r="AR167" s="171">
        <f>IF('Indicator Date hidden'!AS168="x","x",$AR$2-'Indicator Date hidden'!AS168)</f>
        <v>0</v>
      </c>
      <c r="AS167" s="171">
        <f>IF('Indicator Date hidden'!AT168="x","x",$AS$2-'Indicator Date hidden'!AT168)</f>
        <v>0</v>
      </c>
      <c r="AT167" s="171">
        <f>IF('Indicator Date hidden'!AU168="x","x",$AT$2-'Indicator Date hidden'!AU168)</f>
        <v>0</v>
      </c>
      <c r="AU167" s="171" t="str">
        <f>IF('Indicator Date hidden'!AV168="x","x",$AU$2-'Indicator Date hidden'!AV168)</f>
        <v>x</v>
      </c>
      <c r="AV167" s="171">
        <f>IF('Indicator Date hidden'!AW168="x","x",$AV$2-'Indicator Date hidden'!AW168)</f>
        <v>0</v>
      </c>
      <c r="AW167" s="171">
        <f>IF('Indicator Date hidden'!AX168="x","x",$AW$2-'Indicator Date hidden'!AX168)</f>
        <v>0</v>
      </c>
      <c r="AX167" s="171">
        <f>IF('Indicator Date hidden'!AY168="x","x",$AX$2-'Indicator Date hidden'!AY168)</f>
        <v>0</v>
      </c>
      <c r="AY167" s="171">
        <f>IF('Indicator Date hidden'!AZ168="x","x",$AY$2-'Indicator Date hidden'!AZ168)</f>
        <v>0</v>
      </c>
      <c r="AZ167" s="171">
        <f>IF('Indicator Date hidden'!BA168="x","x",$AZ$2-'Indicator Date hidden'!BA168)</f>
        <v>0</v>
      </c>
      <c r="BA167" s="5">
        <f t="shared" si="10"/>
        <v>9</v>
      </c>
      <c r="BB167" s="172">
        <f t="shared" si="11"/>
        <v>0.2</v>
      </c>
      <c r="BC167" s="5">
        <f t="shared" si="12"/>
        <v>5</v>
      </c>
      <c r="BD167" s="172">
        <f t="shared" si="13"/>
        <v>0.6182412330330469</v>
      </c>
      <c r="BE167" s="175">
        <f t="shared" si="14"/>
        <v>0</v>
      </c>
    </row>
    <row r="168" spans="1:57" x14ac:dyDescent="0.25">
      <c r="A168" t="s">
        <v>314</v>
      </c>
      <c r="B168" s="171">
        <f>IF('Indicator Date hidden'!C169="x","x",$B$2-'Indicator Date hidden'!C169)</f>
        <v>0</v>
      </c>
      <c r="C168" s="171">
        <f>IF('Indicator Date hidden'!D169="x","x",$C$2-'Indicator Date hidden'!D169)</f>
        <v>0</v>
      </c>
      <c r="D168" s="171">
        <f>IF('Indicator Date hidden'!E169="x","x",$D$2-'Indicator Date hidden'!E169)</f>
        <v>0</v>
      </c>
      <c r="E168" s="171">
        <f>IF('Indicator Date hidden'!F169="x","x",$E$2-'Indicator Date hidden'!F169)</f>
        <v>0</v>
      </c>
      <c r="F168" s="171">
        <f>IF('Indicator Date hidden'!G169="x","x",$F$2-'Indicator Date hidden'!G169)</f>
        <v>0</v>
      </c>
      <c r="G168" s="171">
        <f>IF('Indicator Date hidden'!H169="x","x",$G$2-'Indicator Date hidden'!H169)</f>
        <v>0</v>
      </c>
      <c r="H168" s="171">
        <f>IF('Indicator Date hidden'!I169="x","x",$H$2-'Indicator Date hidden'!I169)</f>
        <v>0</v>
      </c>
      <c r="I168" s="171">
        <f>IF('Indicator Date hidden'!J169="x","x",$I$2-'Indicator Date hidden'!J169)</f>
        <v>0</v>
      </c>
      <c r="J168" s="171">
        <f>IF('Indicator Date hidden'!K169="x","x",$J$2-'Indicator Date hidden'!K169)</f>
        <v>0</v>
      </c>
      <c r="K168" s="171">
        <f>IF('Indicator Date hidden'!L169="x","x",$K$2-'Indicator Date hidden'!L169)</f>
        <v>0</v>
      </c>
      <c r="L168" s="171">
        <f>IF('Indicator Date hidden'!M169="x","x",$L$2-'Indicator Date hidden'!M169)</f>
        <v>0</v>
      </c>
      <c r="M168" s="171">
        <f>IF('Indicator Date hidden'!N169="x","x",$M$2-'Indicator Date hidden'!N169)</f>
        <v>0</v>
      </c>
      <c r="N168" s="171">
        <f>IF('Indicator Date hidden'!O169="x","x",$N$2-'Indicator Date hidden'!O169)</f>
        <v>0</v>
      </c>
      <c r="O168" s="171">
        <f>IF('Indicator Date hidden'!P169="x","x",$O$2-'Indicator Date hidden'!P169)</f>
        <v>0</v>
      </c>
      <c r="P168" s="171">
        <f>IF('Indicator Date hidden'!Q169="x","x",$P$2-'Indicator Date hidden'!Q169)</f>
        <v>0</v>
      </c>
      <c r="Q168" s="171">
        <f>IF('Indicator Date hidden'!R169="x","x",$Q$2-'Indicator Date hidden'!R169)</f>
        <v>6</v>
      </c>
      <c r="R168" s="171">
        <f>IF('Indicator Date hidden'!S169="x","x",$R$2-'Indicator Date hidden'!S169)</f>
        <v>0</v>
      </c>
      <c r="S168" s="171">
        <f>IF('Indicator Date hidden'!T169="x","x",$S$2-'Indicator Date hidden'!T169)</f>
        <v>0</v>
      </c>
      <c r="T168" s="171">
        <f>IF('Indicator Date hidden'!U169="x","x",$T$2-'Indicator Date hidden'!U169)</f>
        <v>0</v>
      </c>
      <c r="U168" s="171" t="str">
        <f>IF('Indicator Date hidden'!V169="x","x",$U$2-'Indicator Date hidden'!V169)</f>
        <v>x</v>
      </c>
      <c r="V168" s="171">
        <f>IF('Indicator Date hidden'!W169="x","x",$V$2-'Indicator Date hidden'!W169)</f>
        <v>0</v>
      </c>
      <c r="W168" s="171">
        <f>IF('Indicator Date hidden'!X169="x","x",$W$2-'Indicator Date hidden'!X169)</f>
        <v>6</v>
      </c>
      <c r="X168" s="171">
        <f>IF('Indicator Date hidden'!Y169="x","x",$X$2-'Indicator Date hidden'!Y169)</f>
        <v>5</v>
      </c>
      <c r="Y168" s="171">
        <f>IF('Indicator Date hidden'!Z169="x","x",$Y$2-'Indicator Date hidden'!Z169)</f>
        <v>1</v>
      </c>
      <c r="Z168" s="171">
        <f>IF('Indicator Date hidden'!AA169="x","x",$Z$2-'Indicator Date hidden'!AA169)</f>
        <v>0</v>
      </c>
      <c r="AA168" s="171">
        <f>IF('Indicator Date hidden'!AB169="x","x",$AA$2-'Indicator Date hidden'!AB169)</f>
        <v>1</v>
      </c>
      <c r="AB168" s="171">
        <f>IF('Indicator Date hidden'!AC169="x","x",$AB$2-'Indicator Date hidden'!AC169)</f>
        <v>0</v>
      </c>
      <c r="AC168" s="171">
        <f>IF('Indicator Date hidden'!AD169="x","x",$AC$2-'Indicator Date hidden'!AD169)</f>
        <v>0</v>
      </c>
      <c r="AD168" s="171" t="str">
        <f>IF('Indicator Date hidden'!AE169="x","x",$AD$2-'Indicator Date hidden'!AE169)</f>
        <v>x</v>
      </c>
      <c r="AE168" s="171">
        <f>IF('Indicator Date hidden'!AF169="x","x",$AE$2-'Indicator Date hidden'!AF169)</f>
        <v>0</v>
      </c>
      <c r="AF168" s="171">
        <f>IF('Indicator Date hidden'!AG169="x","x",$AF$2-'Indicator Date hidden'!AG169)</f>
        <v>10</v>
      </c>
      <c r="AG168" s="171">
        <f>IF('Indicator Date hidden'!AH169="x","x",$AG$2-'Indicator Date hidden'!AH169)</f>
        <v>0</v>
      </c>
      <c r="AH168" s="171">
        <f>IF('Indicator Date hidden'!AI169="x","x",$AH$2-'Indicator Date hidden'!AI169)</f>
        <v>0</v>
      </c>
      <c r="AI168" s="171">
        <f>IF('Indicator Date hidden'!AJ169="x","x",$AI$2-'Indicator Date hidden'!AJ169)</f>
        <v>0</v>
      </c>
      <c r="AJ168" s="171">
        <f>IF('Indicator Date hidden'!AK169="x","x",$AJ$2-'Indicator Date hidden'!AK169)</f>
        <v>0</v>
      </c>
      <c r="AK168" s="171">
        <f>IF('Indicator Date hidden'!AL169="x","x",$AK$2-'Indicator Date hidden'!AL169)</f>
        <v>1</v>
      </c>
      <c r="AL168" s="171">
        <f>IF('Indicator Date hidden'!AM169="x","x",$AL$2-'Indicator Date hidden'!AM169)</f>
        <v>0</v>
      </c>
      <c r="AM168" s="171">
        <f>IF('Indicator Date hidden'!AN169="x","x",$AM$2-'Indicator Date hidden'!AN169)</f>
        <v>0</v>
      </c>
      <c r="AN168" s="171">
        <f>IF('Indicator Date hidden'!AO169="x","x",$AN$2-'Indicator Date hidden'!AO169)</f>
        <v>0</v>
      </c>
      <c r="AO168" s="171" t="str">
        <f>IF('Indicator Date hidden'!AP169="x","x",$AO$2-'Indicator Date hidden'!AP169)</f>
        <v>x</v>
      </c>
      <c r="AP168" s="171" t="str">
        <f>IF('Indicator Date hidden'!AQ169="x","x",$AP$2-'Indicator Date hidden'!AQ169)</f>
        <v>x</v>
      </c>
      <c r="AQ168" s="171">
        <f>IF('Indicator Date hidden'!AR169="x","x",$AQ$2-'Indicator Date hidden'!AR169)</f>
        <v>6</v>
      </c>
      <c r="AR168" s="171">
        <f>IF('Indicator Date hidden'!AS169="x","x",$AR$2-'Indicator Date hidden'!AS169)</f>
        <v>0</v>
      </c>
      <c r="AS168" s="171">
        <f>IF('Indicator Date hidden'!AT169="x","x",$AS$2-'Indicator Date hidden'!AT169)</f>
        <v>0</v>
      </c>
      <c r="AT168" s="171">
        <f>IF('Indicator Date hidden'!AU169="x","x",$AT$2-'Indicator Date hidden'!AU169)</f>
        <v>0</v>
      </c>
      <c r="AU168" s="171">
        <f>IF('Indicator Date hidden'!AV169="x","x",$AU$2-'Indicator Date hidden'!AV169)</f>
        <v>0</v>
      </c>
      <c r="AV168" s="171">
        <f>IF('Indicator Date hidden'!AW169="x","x",$AV$2-'Indicator Date hidden'!AW169)</f>
        <v>0</v>
      </c>
      <c r="AW168" s="171">
        <f>IF('Indicator Date hidden'!AX169="x","x",$AW$2-'Indicator Date hidden'!AX169)</f>
        <v>0</v>
      </c>
      <c r="AX168" s="171">
        <f>IF('Indicator Date hidden'!AY169="x","x",$AX$2-'Indicator Date hidden'!AY169)</f>
        <v>0</v>
      </c>
      <c r="AY168" s="171">
        <f>IF('Indicator Date hidden'!AZ169="x","x",$AY$2-'Indicator Date hidden'!AZ169)</f>
        <v>0</v>
      </c>
      <c r="AZ168" s="171">
        <f>IF('Indicator Date hidden'!BA169="x","x",$AZ$2-'Indicator Date hidden'!BA169)</f>
        <v>0</v>
      </c>
      <c r="BA168" s="5">
        <f t="shared" si="10"/>
        <v>36</v>
      </c>
      <c r="BB168" s="172">
        <f t="shared" si="11"/>
        <v>0.76595744680851063</v>
      </c>
      <c r="BC168" s="5">
        <f t="shared" si="12"/>
        <v>8</v>
      </c>
      <c r="BD168" s="172">
        <f t="shared" si="13"/>
        <v>2.1058456224099782</v>
      </c>
      <c r="BE168" s="175">
        <f t="shared" si="14"/>
        <v>0</v>
      </c>
    </row>
    <row r="169" spans="1:57" x14ac:dyDescent="0.25">
      <c r="A169" t="s">
        <v>316</v>
      </c>
      <c r="B169" s="171">
        <f>IF('Indicator Date hidden'!C170="x","x",$B$2-'Indicator Date hidden'!C170)</f>
        <v>0</v>
      </c>
      <c r="C169" s="171">
        <f>IF('Indicator Date hidden'!D170="x","x",$C$2-'Indicator Date hidden'!D170)</f>
        <v>0</v>
      </c>
      <c r="D169" s="171">
        <f>IF('Indicator Date hidden'!E170="x","x",$D$2-'Indicator Date hidden'!E170)</f>
        <v>0</v>
      </c>
      <c r="E169" s="171">
        <f>IF('Indicator Date hidden'!F170="x","x",$E$2-'Indicator Date hidden'!F170)</f>
        <v>0</v>
      </c>
      <c r="F169" s="171">
        <f>IF('Indicator Date hidden'!G170="x","x",$F$2-'Indicator Date hidden'!G170)</f>
        <v>0</v>
      </c>
      <c r="G169" s="171">
        <f>IF('Indicator Date hidden'!H170="x","x",$G$2-'Indicator Date hidden'!H170)</f>
        <v>0</v>
      </c>
      <c r="H169" s="171">
        <f>IF('Indicator Date hidden'!I170="x","x",$H$2-'Indicator Date hidden'!I170)</f>
        <v>0</v>
      </c>
      <c r="I169" s="171">
        <f>IF('Indicator Date hidden'!J170="x","x",$I$2-'Indicator Date hidden'!J170)</f>
        <v>0</v>
      </c>
      <c r="J169" s="171">
        <f>IF('Indicator Date hidden'!K170="x","x",$J$2-'Indicator Date hidden'!K170)</f>
        <v>0</v>
      </c>
      <c r="K169" s="171">
        <f>IF('Indicator Date hidden'!L170="x","x",$K$2-'Indicator Date hidden'!L170)</f>
        <v>0</v>
      </c>
      <c r="L169" s="171">
        <f>IF('Indicator Date hidden'!M170="x","x",$L$2-'Indicator Date hidden'!M170)</f>
        <v>0</v>
      </c>
      <c r="M169" s="171">
        <f>IF('Indicator Date hidden'!N170="x","x",$M$2-'Indicator Date hidden'!N170)</f>
        <v>0</v>
      </c>
      <c r="N169" s="171">
        <f>IF('Indicator Date hidden'!O170="x","x",$N$2-'Indicator Date hidden'!O170)</f>
        <v>0</v>
      </c>
      <c r="O169" s="171">
        <f>IF('Indicator Date hidden'!P170="x","x",$O$2-'Indicator Date hidden'!P170)</f>
        <v>0</v>
      </c>
      <c r="P169" s="171">
        <f>IF('Indicator Date hidden'!Q170="x","x",$P$2-'Indicator Date hidden'!Q170)</f>
        <v>0</v>
      </c>
      <c r="Q169" s="171">
        <f>IF('Indicator Date hidden'!R170="x","x",$Q$2-'Indicator Date hidden'!R170)</f>
        <v>3</v>
      </c>
      <c r="R169" s="171">
        <f>IF('Indicator Date hidden'!S170="x","x",$R$2-'Indicator Date hidden'!S170)</f>
        <v>0</v>
      </c>
      <c r="S169" s="171">
        <f>IF('Indicator Date hidden'!T170="x","x",$S$2-'Indicator Date hidden'!T170)</f>
        <v>0</v>
      </c>
      <c r="T169" s="171">
        <f>IF('Indicator Date hidden'!U170="x","x",$T$2-'Indicator Date hidden'!U170)</f>
        <v>0</v>
      </c>
      <c r="U169" s="171">
        <f>IF('Indicator Date hidden'!V170="x","x",$U$2-'Indicator Date hidden'!V170)</f>
        <v>0</v>
      </c>
      <c r="V169" s="171">
        <f>IF('Indicator Date hidden'!W170="x","x",$V$2-'Indicator Date hidden'!W170)</f>
        <v>0</v>
      </c>
      <c r="W169" s="171">
        <f>IF('Indicator Date hidden'!X170="x","x",$W$2-'Indicator Date hidden'!X170)</f>
        <v>3</v>
      </c>
      <c r="X169" s="171">
        <f>IF('Indicator Date hidden'!Y170="x","x",$X$2-'Indicator Date hidden'!Y170)</f>
        <v>2</v>
      </c>
      <c r="Y169" s="171">
        <f>IF('Indicator Date hidden'!Z170="x","x",$Y$2-'Indicator Date hidden'!Z170)</f>
        <v>1</v>
      </c>
      <c r="Z169" s="171">
        <f>IF('Indicator Date hidden'!AA170="x","x",$Z$2-'Indicator Date hidden'!AA170)</f>
        <v>0</v>
      </c>
      <c r="AA169" s="171">
        <f>IF('Indicator Date hidden'!AB170="x","x",$AA$2-'Indicator Date hidden'!AB170)</f>
        <v>0</v>
      </c>
      <c r="AB169" s="171">
        <f>IF('Indicator Date hidden'!AC170="x","x",$AB$2-'Indicator Date hidden'!AC170)</f>
        <v>0</v>
      </c>
      <c r="AC169" s="171">
        <f>IF('Indicator Date hidden'!AD170="x","x",$AC$2-'Indicator Date hidden'!AD170)</f>
        <v>0</v>
      </c>
      <c r="AD169" s="171">
        <f>IF('Indicator Date hidden'!AE170="x","x",$AD$2-'Indicator Date hidden'!AE170)</f>
        <v>0</v>
      </c>
      <c r="AE169" s="171">
        <f>IF('Indicator Date hidden'!AF170="x","x",$AE$2-'Indicator Date hidden'!AF170)</f>
        <v>0</v>
      </c>
      <c r="AF169" s="171">
        <f>IF('Indicator Date hidden'!AG170="x","x",$AF$2-'Indicator Date hidden'!AG170)</f>
        <v>0</v>
      </c>
      <c r="AG169" s="171">
        <f>IF('Indicator Date hidden'!AH170="x","x",$AG$2-'Indicator Date hidden'!AH170)</f>
        <v>0</v>
      </c>
      <c r="AH169" s="171">
        <f>IF('Indicator Date hidden'!AI170="x","x",$AH$2-'Indicator Date hidden'!AI170)</f>
        <v>0</v>
      </c>
      <c r="AI169" s="171">
        <f>IF('Indicator Date hidden'!AJ170="x","x",$AI$2-'Indicator Date hidden'!AJ170)</f>
        <v>0</v>
      </c>
      <c r="AJ169" s="171" t="str">
        <f>IF('Indicator Date hidden'!AK170="x","x",$AJ$2-'Indicator Date hidden'!AK170)</f>
        <v>x</v>
      </c>
      <c r="AK169" s="171">
        <f>IF('Indicator Date hidden'!AL170="x","x",$AK$2-'Indicator Date hidden'!AL170)</f>
        <v>1</v>
      </c>
      <c r="AL169" s="171">
        <f>IF('Indicator Date hidden'!AM170="x","x",$AL$2-'Indicator Date hidden'!AM170)</f>
        <v>0</v>
      </c>
      <c r="AM169" s="171">
        <f>IF('Indicator Date hidden'!AN170="x","x",$AM$2-'Indicator Date hidden'!AN170)</f>
        <v>0</v>
      </c>
      <c r="AN169" s="171">
        <f>IF('Indicator Date hidden'!AO170="x","x",$AN$2-'Indicator Date hidden'!AO170)</f>
        <v>0</v>
      </c>
      <c r="AO169" s="171" t="str">
        <f>IF('Indicator Date hidden'!AP170="x","x",$AO$2-'Indicator Date hidden'!AP170)</f>
        <v>x</v>
      </c>
      <c r="AP169" s="171" t="str">
        <f>IF('Indicator Date hidden'!AQ170="x","x",$AP$2-'Indicator Date hidden'!AQ170)</f>
        <v>x</v>
      </c>
      <c r="AQ169" s="171">
        <f>IF('Indicator Date hidden'!AR170="x","x",$AQ$2-'Indicator Date hidden'!AR170)</f>
        <v>6</v>
      </c>
      <c r="AR169" s="171">
        <f>IF('Indicator Date hidden'!AS170="x","x",$AR$2-'Indicator Date hidden'!AS170)</f>
        <v>0</v>
      </c>
      <c r="AS169" s="171">
        <f>IF('Indicator Date hidden'!AT170="x","x",$AS$2-'Indicator Date hidden'!AT170)</f>
        <v>0</v>
      </c>
      <c r="AT169" s="171">
        <f>IF('Indicator Date hidden'!AU170="x","x",$AT$2-'Indicator Date hidden'!AU170)</f>
        <v>0</v>
      </c>
      <c r="AU169" s="171">
        <f>IF('Indicator Date hidden'!AV170="x","x",$AU$2-'Indicator Date hidden'!AV170)</f>
        <v>0</v>
      </c>
      <c r="AV169" s="171">
        <f>IF('Indicator Date hidden'!AW170="x","x",$AV$2-'Indicator Date hidden'!AW170)</f>
        <v>0</v>
      </c>
      <c r="AW169" s="171">
        <f>IF('Indicator Date hidden'!AX170="x","x",$AW$2-'Indicator Date hidden'!AX170)</f>
        <v>0</v>
      </c>
      <c r="AX169" s="171">
        <f>IF('Indicator Date hidden'!AY170="x","x",$AX$2-'Indicator Date hidden'!AY170)</f>
        <v>0</v>
      </c>
      <c r="AY169" s="171">
        <f>IF('Indicator Date hidden'!AZ170="x","x",$AY$2-'Indicator Date hidden'!AZ170)</f>
        <v>0</v>
      </c>
      <c r="AZ169" s="171">
        <f>IF('Indicator Date hidden'!BA170="x","x",$AZ$2-'Indicator Date hidden'!BA170)</f>
        <v>0</v>
      </c>
      <c r="BA169" s="5">
        <f t="shared" si="10"/>
        <v>16</v>
      </c>
      <c r="BB169" s="172">
        <f t="shared" si="11"/>
        <v>0.33333333333333331</v>
      </c>
      <c r="BC169" s="5">
        <f t="shared" si="12"/>
        <v>6</v>
      </c>
      <c r="BD169" s="172">
        <f t="shared" si="13"/>
        <v>1.0671873729054748</v>
      </c>
      <c r="BE169" s="175">
        <f t="shared" si="14"/>
        <v>0</v>
      </c>
    </row>
    <row r="170" spans="1:57" x14ac:dyDescent="0.25">
      <c r="A170" t="s">
        <v>318</v>
      </c>
      <c r="B170" s="171">
        <f>IF('Indicator Date hidden'!C171="x","x",$B$2-'Indicator Date hidden'!C171)</f>
        <v>0</v>
      </c>
      <c r="C170" s="171">
        <f>IF('Indicator Date hidden'!D171="x","x",$C$2-'Indicator Date hidden'!D171)</f>
        <v>0</v>
      </c>
      <c r="D170" s="171">
        <f>IF('Indicator Date hidden'!E171="x","x",$D$2-'Indicator Date hidden'!E171)</f>
        <v>0</v>
      </c>
      <c r="E170" s="171">
        <f>IF('Indicator Date hidden'!F171="x","x",$E$2-'Indicator Date hidden'!F171)</f>
        <v>0</v>
      </c>
      <c r="F170" s="171">
        <f>IF('Indicator Date hidden'!G171="x","x",$F$2-'Indicator Date hidden'!G171)</f>
        <v>0</v>
      </c>
      <c r="G170" s="171">
        <f>IF('Indicator Date hidden'!H171="x","x",$G$2-'Indicator Date hidden'!H171)</f>
        <v>0</v>
      </c>
      <c r="H170" s="171">
        <f>IF('Indicator Date hidden'!I171="x","x",$H$2-'Indicator Date hidden'!I171)</f>
        <v>0</v>
      </c>
      <c r="I170" s="171">
        <f>IF('Indicator Date hidden'!J171="x","x",$I$2-'Indicator Date hidden'!J171)</f>
        <v>0</v>
      </c>
      <c r="J170" s="171">
        <f>IF('Indicator Date hidden'!K171="x","x",$J$2-'Indicator Date hidden'!K171)</f>
        <v>0</v>
      </c>
      <c r="K170" s="171">
        <f>IF('Indicator Date hidden'!L171="x","x",$K$2-'Indicator Date hidden'!L171)</f>
        <v>0</v>
      </c>
      <c r="L170" s="171">
        <f>IF('Indicator Date hidden'!M171="x","x",$L$2-'Indicator Date hidden'!M171)</f>
        <v>0</v>
      </c>
      <c r="M170" s="171">
        <f>IF('Indicator Date hidden'!N171="x","x",$M$2-'Indicator Date hidden'!N171)</f>
        <v>0</v>
      </c>
      <c r="N170" s="171">
        <f>IF('Indicator Date hidden'!O171="x","x",$N$2-'Indicator Date hidden'!O171)</f>
        <v>0</v>
      </c>
      <c r="O170" s="171">
        <f>IF('Indicator Date hidden'!P171="x","x",$O$2-'Indicator Date hidden'!P171)</f>
        <v>0</v>
      </c>
      <c r="P170" s="171">
        <f>IF('Indicator Date hidden'!Q171="x","x",$P$2-'Indicator Date hidden'!Q171)</f>
        <v>0</v>
      </c>
      <c r="Q170" s="171">
        <f>IF('Indicator Date hidden'!R171="x","x",$Q$2-'Indicator Date hidden'!R171)</f>
        <v>5</v>
      </c>
      <c r="R170" s="171">
        <f>IF('Indicator Date hidden'!S171="x","x",$R$2-'Indicator Date hidden'!S171)</f>
        <v>0</v>
      </c>
      <c r="S170" s="171">
        <f>IF('Indicator Date hidden'!T171="x","x",$S$2-'Indicator Date hidden'!T171)</f>
        <v>0</v>
      </c>
      <c r="T170" s="171">
        <f>IF('Indicator Date hidden'!U171="x","x",$T$2-'Indicator Date hidden'!U171)</f>
        <v>0</v>
      </c>
      <c r="U170" s="171">
        <f>IF('Indicator Date hidden'!V171="x","x",$U$2-'Indicator Date hidden'!V171)</f>
        <v>0</v>
      </c>
      <c r="V170" s="171">
        <f>IF('Indicator Date hidden'!W171="x","x",$V$2-'Indicator Date hidden'!W171)</f>
        <v>0</v>
      </c>
      <c r="W170" s="171">
        <f>IF('Indicator Date hidden'!X171="x","x",$W$2-'Indicator Date hidden'!X171)</f>
        <v>4</v>
      </c>
      <c r="X170" s="171">
        <f>IF('Indicator Date hidden'!Y171="x","x",$X$2-'Indicator Date hidden'!Y171)</f>
        <v>3</v>
      </c>
      <c r="Y170" s="171">
        <f>IF('Indicator Date hidden'!Z171="x","x",$Y$2-'Indicator Date hidden'!Z171)</f>
        <v>1</v>
      </c>
      <c r="Z170" s="171">
        <f>IF('Indicator Date hidden'!AA171="x","x",$Z$2-'Indicator Date hidden'!AA171)</f>
        <v>0</v>
      </c>
      <c r="AA170" s="171">
        <f>IF('Indicator Date hidden'!AB171="x","x",$AA$2-'Indicator Date hidden'!AB171)</f>
        <v>0</v>
      </c>
      <c r="AB170" s="171">
        <f>IF('Indicator Date hidden'!AC171="x","x",$AB$2-'Indicator Date hidden'!AC171)</f>
        <v>0</v>
      </c>
      <c r="AC170" s="171">
        <f>IF('Indicator Date hidden'!AD171="x","x",$AC$2-'Indicator Date hidden'!AD171)</f>
        <v>0</v>
      </c>
      <c r="AD170" s="171">
        <f>IF('Indicator Date hidden'!AE171="x","x",$AD$2-'Indicator Date hidden'!AE171)</f>
        <v>0</v>
      </c>
      <c r="AE170" s="171">
        <f>IF('Indicator Date hidden'!AF171="x","x",$AE$2-'Indicator Date hidden'!AF171)</f>
        <v>0</v>
      </c>
      <c r="AF170" s="171">
        <f>IF('Indicator Date hidden'!AG171="x","x",$AF$2-'Indicator Date hidden'!AG171)</f>
        <v>3</v>
      </c>
      <c r="AG170" s="171">
        <f>IF('Indicator Date hidden'!AH171="x","x",$AG$2-'Indicator Date hidden'!AH171)</f>
        <v>0</v>
      </c>
      <c r="AH170" s="171">
        <f>IF('Indicator Date hidden'!AI171="x","x",$AH$2-'Indicator Date hidden'!AI171)</f>
        <v>0</v>
      </c>
      <c r="AI170" s="171">
        <f>IF('Indicator Date hidden'!AJ171="x","x",$AI$2-'Indicator Date hidden'!AJ171)</f>
        <v>0</v>
      </c>
      <c r="AJ170" s="171" t="str">
        <f>IF('Indicator Date hidden'!AK171="x","x",$AJ$2-'Indicator Date hidden'!AK171)</f>
        <v>x</v>
      </c>
      <c r="AK170" s="171">
        <f>IF('Indicator Date hidden'!AL171="x","x",$AK$2-'Indicator Date hidden'!AL171)</f>
        <v>0</v>
      </c>
      <c r="AL170" s="171">
        <f>IF('Indicator Date hidden'!AM171="x","x",$AL$2-'Indicator Date hidden'!AM171)</f>
        <v>0</v>
      </c>
      <c r="AM170" s="171">
        <f>IF('Indicator Date hidden'!AN171="x","x",$AM$2-'Indicator Date hidden'!AN171)</f>
        <v>0</v>
      </c>
      <c r="AN170" s="171">
        <f>IF('Indicator Date hidden'!AO171="x","x",$AN$2-'Indicator Date hidden'!AO171)</f>
        <v>0</v>
      </c>
      <c r="AO170" s="171">
        <f>IF('Indicator Date hidden'!AP171="x","x",$AO$2-'Indicator Date hidden'!AP171)</f>
        <v>1</v>
      </c>
      <c r="AP170" s="171">
        <f>IF('Indicator Date hidden'!AQ171="x","x",$AP$2-'Indicator Date hidden'!AQ171)</f>
        <v>0</v>
      </c>
      <c r="AQ170" s="171">
        <f>IF('Indicator Date hidden'!AR171="x","x",$AQ$2-'Indicator Date hidden'!AR171)</f>
        <v>0</v>
      </c>
      <c r="AR170" s="171">
        <f>IF('Indicator Date hidden'!AS171="x","x",$AR$2-'Indicator Date hidden'!AS171)</f>
        <v>0</v>
      </c>
      <c r="AS170" s="171">
        <f>IF('Indicator Date hidden'!AT171="x","x",$AS$2-'Indicator Date hidden'!AT171)</f>
        <v>0</v>
      </c>
      <c r="AT170" s="171">
        <f>IF('Indicator Date hidden'!AU171="x","x",$AT$2-'Indicator Date hidden'!AU171)</f>
        <v>0</v>
      </c>
      <c r="AU170" s="171">
        <f>IF('Indicator Date hidden'!AV171="x","x",$AU$2-'Indicator Date hidden'!AV171)</f>
        <v>0</v>
      </c>
      <c r="AV170" s="171">
        <f>IF('Indicator Date hidden'!AW171="x","x",$AV$2-'Indicator Date hidden'!AW171)</f>
        <v>0</v>
      </c>
      <c r="AW170" s="171">
        <f>IF('Indicator Date hidden'!AX171="x","x",$AW$2-'Indicator Date hidden'!AX171)</f>
        <v>0</v>
      </c>
      <c r="AX170" s="171">
        <f>IF('Indicator Date hidden'!AY171="x","x",$AX$2-'Indicator Date hidden'!AY171)</f>
        <v>0</v>
      </c>
      <c r="AY170" s="171">
        <f>IF('Indicator Date hidden'!AZ171="x","x",$AY$2-'Indicator Date hidden'!AZ171)</f>
        <v>0</v>
      </c>
      <c r="AZ170" s="171">
        <f>IF('Indicator Date hidden'!BA171="x","x",$AZ$2-'Indicator Date hidden'!BA171)</f>
        <v>0</v>
      </c>
      <c r="BA170" s="5">
        <f t="shared" si="10"/>
        <v>17</v>
      </c>
      <c r="BB170" s="172">
        <f t="shared" si="11"/>
        <v>0.34</v>
      </c>
      <c r="BC170" s="5">
        <f t="shared" si="12"/>
        <v>6</v>
      </c>
      <c r="BD170" s="172">
        <f t="shared" si="13"/>
        <v>1.050904372433572</v>
      </c>
      <c r="BE170" s="175">
        <f t="shared" si="14"/>
        <v>0</v>
      </c>
    </row>
    <row r="171" spans="1:57" x14ac:dyDescent="0.25">
      <c r="A171" t="s">
        <v>319</v>
      </c>
      <c r="B171" s="171">
        <f>IF('Indicator Date hidden'!C172="x","x",$B$2-'Indicator Date hidden'!C172)</f>
        <v>0</v>
      </c>
      <c r="C171" s="171">
        <f>IF('Indicator Date hidden'!D172="x","x",$C$2-'Indicator Date hidden'!D172)</f>
        <v>0</v>
      </c>
      <c r="D171" s="171">
        <f>IF('Indicator Date hidden'!E172="x","x",$D$2-'Indicator Date hidden'!E172)</f>
        <v>0</v>
      </c>
      <c r="E171" s="171">
        <f>IF('Indicator Date hidden'!F172="x","x",$E$2-'Indicator Date hidden'!F172)</f>
        <v>0</v>
      </c>
      <c r="F171" s="171">
        <f>IF('Indicator Date hidden'!G172="x","x",$F$2-'Indicator Date hidden'!G172)</f>
        <v>0</v>
      </c>
      <c r="G171" s="171">
        <f>IF('Indicator Date hidden'!H172="x","x",$G$2-'Indicator Date hidden'!H172)</f>
        <v>0</v>
      </c>
      <c r="H171" s="171">
        <f>IF('Indicator Date hidden'!I172="x","x",$H$2-'Indicator Date hidden'!I172)</f>
        <v>0</v>
      </c>
      <c r="I171" s="171">
        <f>IF('Indicator Date hidden'!J172="x","x",$I$2-'Indicator Date hidden'!J172)</f>
        <v>0</v>
      </c>
      <c r="J171" s="171">
        <f>IF('Indicator Date hidden'!K172="x","x",$J$2-'Indicator Date hidden'!K172)</f>
        <v>0</v>
      </c>
      <c r="K171" s="171">
        <f>IF('Indicator Date hidden'!L172="x","x",$K$2-'Indicator Date hidden'!L172)</f>
        <v>0</v>
      </c>
      <c r="L171" s="171">
        <f>IF('Indicator Date hidden'!M172="x","x",$L$2-'Indicator Date hidden'!M172)</f>
        <v>0</v>
      </c>
      <c r="M171" s="171">
        <f>IF('Indicator Date hidden'!N172="x","x",$M$2-'Indicator Date hidden'!N172)</f>
        <v>0</v>
      </c>
      <c r="N171" s="171">
        <f>IF('Indicator Date hidden'!O172="x","x",$N$2-'Indicator Date hidden'!O172)</f>
        <v>0</v>
      </c>
      <c r="O171" s="171">
        <f>IF('Indicator Date hidden'!P172="x","x",$O$2-'Indicator Date hidden'!P172)</f>
        <v>0</v>
      </c>
      <c r="P171" s="171">
        <f>IF('Indicator Date hidden'!Q172="x","x",$P$2-'Indicator Date hidden'!Q172)</f>
        <v>0</v>
      </c>
      <c r="Q171" s="171">
        <f>IF('Indicator Date hidden'!R172="x","x",$Q$2-'Indicator Date hidden'!R172)</f>
        <v>9</v>
      </c>
      <c r="R171" s="171">
        <f>IF('Indicator Date hidden'!S172="x","x",$R$2-'Indicator Date hidden'!S172)</f>
        <v>0</v>
      </c>
      <c r="S171" s="171">
        <f>IF('Indicator Date hidden'!T172="x","x",$S$2-'Indicator Date hidden'!T172)</f>
        <v>0</v>
      </c>
      <c r="T171" s="171">
        <f>IF('Indicator Date hidden'!U172="x","x",$T$2-'Indicator Date hidden'!U172)</f>
        <v>0</v>
      </c>
      <c r="U171" s="171">
        <f>IF('Indicator Date hidden'!V172="x","x",$U$2-'Indicator Date hidden'!V172)</f>
        <v>0</v>
      </c>
      <c r="V171" s="171">
        <f>IF('Indicator Date hidden'!W172="x","x",$V$2-'Indicator Date hidden'!W172)</f>
        <v>0</v>
      </c>
      <c r="W171" s="171">
        <f>IF('Indicator Date hidden'!X172="x","x",$W$2-'Indicator Date hidden'!X172)</f>
        <v>3</v>
      </c>
      <c r="X171" s="171">
        <f>IF('Indicator Date hidden'!Y172="x","x",$X$2-'Indicator Date hidden'!Y172)</f>
        <v>5</v>
      </c>
      <c r="Y171" s="171">
        <f>IF('Indicator Date hidden'!Z172="x","x",$Y$2-'Indicator Date hidden'!Z172)</f>
        <v>1</v>
      </c>
      <c r="Z171" s="171">
        <f>IF('Indicator Date hidden'!AA172="x","x",$Z$2-'Indicator Date hidden'!AA172)</f>
        <v>0</v>
      </c>
      <c r="AA171" s="171">
        <f>IF('Indicator Date hidden'!AB172="x","x",$AA$2-'Indicator Date hidden'!AB172)</f>
        <v>0</v>
      </c>
      <c r="AB171" s="171">
        <f>IF('Indicator Date hidden'!AC172="x","x",$AB$2-'Indicator Date hidden'!AC172)</f>
        <v>0</v>
      </c>
      <c r="AC171" s="171">
        <f>IF('Indicator Date hidden'!AD172="x","x",$AC$2-'Indicator Date hidden'!AD172)</f>
        <v>0</v>
      </c>
      <c r="AD171" s="171">
        <f>IF('Indicator Date hidden'!AE172="x","x",$AD$2-'Indicator Date hidden'!AE172)</f>
        <v>0</v>
      </c>
      <c r="AE171" s="171">
        <f>IF('Indicator Date hidden'!AF172="x","x",$AE$2-'Indicator Date hidden'!AF172)</f>
        <v>0</v>
      </c>
      <c r="AF171" s="171">
        <f>IF('Indicator Date hidden'!AG172="x","x",$AF$2-'Indicator Date hidden'!AG172)</f>
        <v>2</v>
      </c>
      <c r="AG171" s="171">
        <f>IF('Indicator Date hidden'!AH172="x","x",$AG$2-'Indicator Date hidden'!AH172)</f>
        <v>0</v>
      </c>
      <c r="AH171" s="171">
        <f>IF('Indicator Date hidden'!AI172="x","x",$AH$2-'Indicator Date hidden'!AI172)</f>
        <v>0</v>
      </c>
      <c r="AI171" s="171">
        <f>IF('Indicator Date hidden'!AJ172="x","x",$AI$2-'Indicator Date hidden'!AJ172)</f>
        <v>0</v>
      </c>
      <c r="AJ171" s="171">
        <f>IF('Indicator Date hidden'!AK172="x","x",$AJ$2-'Indicator Date hidden'!AK172)</f>
        <v>1</v>
      </c>
      <c r="AK171" s="171">
        <f>IF('Indicator Date hidden'!AL172="x","x",$AK$2-'Indicator Date hidden'!AL172)</f>
        <v>1</v>
      </c>
      <c r="AL171" s="171">
        <f>IF('Indicator Date hidden'!AM172="x","x",$AL$2-'Indicator Date hidden'!AM172)</f>
        <v>0</v>
      </c>
      <c r="AM171" s="171">
        <f>IF('Indicator Date hidden'!AN172="x","x",$AM$2-'Indicator Date hidden'!AN172)</f>
        <v>0</v>
      </c>
      <c r="AN171" s="171">
        <f>IF('Indicator Date hidden'!AO172="x","x",$AN$2-'Indicator Date hidden'!AO172)</f>
        <v>0</v>
      </c>
      <c r="AO171" s="171">
        <f>IF('Indicator Date hidden'!AP172="x","x",$AO$2-'Indicator Date hidden'!AP172)</f>
        <v>0</v>
      </c>
      <c r="AP171" s="171">
        <f>IF('Indicator Date hidden'!AQ172="x","x",$AP$2-'Indicator Date hidden'!AQ172)</f>
        <v>0</v>
      </c>
      <c r="AQ171" s="171">
        <f>IF('Indicator Date hidden'!AR172="x","x",$AQ$2-'Indicator Date hidden'!AR172)</f>
        <v>0</v>
      </c>
      <c r="AR171" s="171">
        <f>IF('Indicator Date hidden'!AS172="x","x",$AR$2-'Indicator Date hidden'!AS172)</f>
        <v>0</v>
      </c>
      <c r="AS171" s="171">
        <f>IF('Indicator Date hidden'!AT172="x","x",$AS$2-'Indicator Date hidden'!AT172)</f>
        <v>0</v>
      </c>
      <c r="AT171" s="171">
        <f>IF('Indicator Date hidden'!AU172="x","x",$AT$2-'Indicator Date hidden'!AU172)</f>
        <v>0</v>
      </c>
      <c r="AU171" s="171">
        <f>IF('Indicator Date hidden'!AV172="x","x",$AU$2-'Indicator Date hidden'!AV172)</f>
        <v>0</v>
      </c>
      <c r="AV171" s="171">
        <f>IF('Indicator Date hidden'!AW172="x","x",$AV$2-'Indicator Date hidden'!AW172)</f>
        <v>0</v>
      </c>
      <c r="AW171" s="171">
        <f>IF('Indicator Date hidden'!AX172="x","x",$AW$2-'Indicator Date hidden'!AX172)</f>
        <v>0</v>
      </c>
      <c r="AX171" s="171">
        <f>IF('Indicator Date hidden'!AY172="x","x",$AX$2-'Indicator Date hidden'!AY172)</f>
        <v>0</v>
      </c>
      <c r="AY171" s="171">
        <f>IF('Indicator Date hidden'!AZ172="x","x",$AY$2-'Indicator Date hidden'!AZ172)</f>
        <v>0</v>
      </c>
      <c r="AZ171" s="171">
        <f>IF('Indicator Date hidden'!BA172="x","x",$AZ$2-'Indicator Date hidden'!BA172)</f>
        <v>0</v>
      </c>
      <c r="BA171" s="5">
        <f t="shared" si="10"/>
        <v>22</v>
      </c>
      <c r="BB171" s="172">
        <f t="shared" si="11"/>
        <v>0.43137254901960786</v>
      </c>
      <c r="BC171" s="5">
        <f t="shared" si="12"/>
        <v>7</v>
      </c>
      <c r="BD171" s="172">
        <f t="shared" si="13"/>
        <v>1.4852860285808334</v>
      </c>
      <c r="BE171" s="175">
        <f t="shared" si="14"/>
        <v>0</v>
      </c>
    </row>
    <row r="172" spans="1:57" x14ac:dyDescent="0.25">
      <c r="A172" t="s">
        <v>187</v>
      </c>
      <c r="B172" s="171">
        <f>IF('Indicator Date hidden'!C173="x","x",$B$2-'Indicator Date hidden'!C173)</f>
        <v>0</v>
      </c>
      <c r="C172" s="171">
        <f>IF('Indicator Date hidden'!D173="x","x",$C$2-'Indicator Date hidden'!D173)</f>
        <v>0</v>
      </c>
      <c r="D172" s="171">
        <f>IF('Indicator Date hidden'!E173="x","x",$D$2-'Indicator Date hidden'!E173)</f>
        <v>0</v>
      </c>
      <c r="E172" s="171">
        <f>IF('Indicator Date hidden'!F173="x","x",$E$2-'Indicator Date hidden'!F173)</f>
        <v>0</v>
      </c>
      <c r="F172" s="171">
        <f>IF('Indicator Date hidden'!G173="x","x",$F$2-'Indicator Date hidden'!G173)</f>
        <v>0</v>
      </c>
      <c r="G172" s="171">
        <f>IF('Indicator Date hidden'!H173="x","x",$G$2-'Indicator Date hidden'!H173)</f>
        <v>0</v>
      </c>
      <c r="H172" s="171">
        <f>IF('Indicator Date hidden'!I173="x","x",$H$2-'Indicator Date hidden'!I173)</f>
        <v>0</v>
      </c>
      <c r="I172" s="171">
        <f>IF('Indicator Date hidden'!J173="x","x",$I$2-'Indicator Date hidden'!J173)</f>
        <v>0</v>
      </c>
      <c r="J172" s="171">
        <f>IF('Indicator Date hidden'!K173="x","x",$J$2-'Indicator Date hidden'!K173)</f>
        <v>0</v>
      </c>
      <c r="K172" s="171">
        <f>IF('Indicator Date hidden'!L173="x","x",$K$2-'Indicator Date hidden'!L173)</f>
        <v>0</v>
      </c>
      <c r="L172" s="171">
        <f>IF('Indicator Date hidden'!M173="x","x",$L$2-'Indicator Date hidden'!M173)</f>
        <v>0</v>
      </c>
      <c r="M172" s="171">
        <f>IF('Indicator Date hidden'!N173="x","x",$M$2-'Indicator Date hidden'!N173)</f>
        <v>0</v>
      </c>
      <c r="N172" s="171">
        <f>IF('Indicator Date hidden'!O173="x","x",$N$2-'Indicator Date hidden'!O173)</f>
        <v>0</v>
      </c>
      <c r="O172" s="171">
        <f>IF('Indicator Date hidden'!P173="x","x",$O$2-'Indicator Date hidden'!P173)</f>
        <v>0</v>
      </c>
      <c r="P172" s="171">
        <f>IF('Indicator Date hidden'!Q173="x","x",$P$2-'Indicator Date hidden'!Q173)</f>
        <v>0</v>
      </c>
      <c r="Q172" s="171">
        <f>IF('Indicator Date hidden'!R173="x","x",$Q$2-'Indicator Date hidden'!R173)</f>
        <v>4</v>
      </c>
      <c r="R172" s="171">
        <f>IF('Indicator Date hidden'!S173="x","x",$R$2-'Indicator Date hidden'!S173)</f>
        <v>0</v>
      </c>
      <c r="S172" s="171">
        <f>IF('Indicator Date hidden'!T173="x","x",$S$2-'Indicator Date hidden'!T173)</f>
        <v>0</v>
      </c>
      <c r="T172" s="171">
        <f>IF('Indicator Date hidden'!U173="x","x",$T$2-'Indicator Date hidden'!U173)</f>
        <v>0</v>
      </c>
      <c r="U172" s="171">
        <f>IF('Indicator Date hidden'!V173="x","x",$U$2-'Indicator Date hidden'!V173)</f>
        <v>0</v>
      </c>
      <c r="V172" s="171">
        <f>IF('Indicator Date hidden'!W173="x","x",$V$2-'Indicator Date hidden'!W173)</f>
        <v>0</v>
      </c>
      <c r="W172" s="171">
        <f>IF('Indicator Date hidden'!X173="x","x",$W$2-'Indicator Date hidden'!X173)</f>
        <v>4</v>
      </c>
      <c r="X172" s="171">
        <f>IF('Indicator Date hidden'!Y173="x","x",$X$2-'Indicator Date hidden'!Y173)</f>
        <v>5</v>
      </c>
      <c r="Y172" s="171">
        <f>IF('Indicator Date hidden'!Z173="x","x",$Y$2-'Indicator Date hidden'!Z173)</f>
        <v>1</v>
      </c>
      <c r="Z172" s="171">
        <f>IF('Indicator Date hidden'!AA173="x","x",$Z$2-'Indicator Date hidden'!AA173)</f>
        <v>0</v>
      </c>
      <c r="AA172" s="171">
        <f>IF('Indicator Date hidden'!AB173="x","x",$AA$2-'Indicator Date hidden'!AB173)</f>
        <v>2</v>
      </c>
      <c r="AB172" s="171">
        <f>IF('Indicator Date hidden'!AC173="x","x",$AB$2-'Indicator Date hidden'!AC173)</f>
        <v>0</v>
      </c>
      <c r="AC172" s="171">
        <f>IF('Indicator Date hidden'!AD173="x","x",$AC$2-'Indicator Date hidden'!AD173)</f>
        <v>0</v>
      </c>
      <c r="AD172" s="171" t="str">
        <f>IF('Indicator Date hidden'!AE173="x","x",$AD$2-'Indicator Date hidden'!AE173)</f>
        <v>x</v>
      </c>
      <c r="AE172" s="171">
        <f>IF('Indicator Date hidden'!AF173="x","x",$AE$2-'Indicator Date hidden'!AF173)</f>
        <v>0</v>
      </c>
      <c r="AF172" s="171">
        <f>IF('Indicator Date hidden'!AG173="x","x",$AF$2-'Indicator Date hidden'!AG173)</f>
        <v>6</v>
      </c>
      <c r="AG172" s="171">
        <f>IF('Indicator Date hidden'!AH173="x","x",$AG$2-'Indicator Date hidden'!AH173)</f>
        <v>0</v>
      </c>
      <c r="AH172" s="171">
        <f>IF('Indicator Date hidden'!AI173="x","x",$AH$2-'Indicator Date hidden'!AI173)</f>
        <v>0</v>
      </c>
      <c r="AI172" s="171">
        <f>IF('Indicator Date hidden'!AJ173="x","x",$AI$2-'Indicator Date hidden'!AJ173)</f>
        <v>0</v>
      </c>
      <c r="AJ172" s="171">
        <f>IF('Indicator Date hidden'!AK173="x","x",$AJ$2-'Indicator Date hidden'!AK173)</f>
        <v>1</v>
      </c>
      <c r="AK172" s="171">
        <f>IF('Indicator Date hidden'!AL173="x","x",$AK$2-'Indicator Date hidden'!AL173)</f>
        <v>1</v>
      </c>
      <c r="AL172" s="171">
        <f>IF('Indicator Date hidden'!AM173="x","x",$AL$2-'Indicator Date hidden'!AM173)</f>
        <v>0</v>
      </c>
      <c r="AM172" s="171">
        <f>IF('Indicator Date hidden'!AN173="x","x",$AM$2-'Indicator Date hidden'!AN173)</f>
        <v>0</v>
      </c>
      <c r="AN172" s="171">
        <f>IF('Indicator Date hidden'!AO173="x","x",$AN$2-'Indicator Date hidden'!AO173)</f>
        <v>0</v>
      </c>
      <c r="AO172" s="171">
        <f>IF('Indicator Date hidden'!AP173="x","x",$AO$2-'Indicator Date hidden'!AP173)</f>
        <v>1</v>
      </c>
      <c r="AP172" s="171">
        <f>IF('Indicator Date hidden'!AQ173="x","x",$AP$2-'Indicator Date hidden'!AQ173)</f>
        <v>1</v>
      </c>
      <c r="AQ172" s="171">
        <f>IF('Indicator Date hidden'!AR173="x","x",$AQ$2-'Indicator Date hidden'!AR173)</f>
        <v>0</v>
      </c>
      <c r="AR172" s="171">
        <f>IF('Indicator Date hidden'!AS173="x","x",$AR$2-'Indicator Date hidden'!AS173)</f>
        <v>0</v>
      </c>
      <c r="AS172" s="171">
        <f>IF('Indicator Date hidden'!AT173="x","x",$AS$2-'Indicator Date hidden'!AT173)</f>
        <v>0</v>
      </c>
      <c r="AT172" s="171">
        <f>IF('Indicator Date hidden'!AU173="x","x",$AT$2-'Indicator Date hidden'!AU173)</f>
        <v>0</v>
      </c>
      <c r="AU172" s="171">
        <f>IF('Indicator Date hidden'!AV173="x","x",$AU$2-'Indicator Date hidden'!AV173)</f>
        <v>0</v>
      </c>
      <c r="AV172" s="171">
        <f>IF('Indicator Date hidden'!AW173="x","x",$AV$2-'Indicator Date hidden'!AW173)</f>
        <v>0</v>
      </c>
      <c r="AW172" s="171">
        <f>IF('Indicator Date hidden'!AX173="x","x",$AW$2-'Indicator Date hidden'!AX173)</f>
        <v>0</v>
      </c>
      <c r="AX172" s="171">
        <f>IF('Indicator Date hidden'!AY173="x","x",$AX$2-'Indicator Date hidden'!AY173)</f>
        <v>0</v>
      </c>
      <c r="AY172" s="171">
        <f>IF('Indicator Date hidden'!AZ173="x","x",$AY$2-'Indicator Date hidden'!AZ173)</f>
        <v>0</v>
      </c>
      <c r="AZ172" s="171">
        <f>IF('Indicator Date hidden'!BA173="x","x",$AZ$2-'Indicator Date hidden'!BA173)</f>
        <v>0</v>
      </c>
      <c r="BA172" s="5">
        <f t="shared" si="10"/>
        <v>26</v>
      </c>
      <c r="BB172" s="172">
        <f t="shared" si="11"/>
        <v>0.52</v>
      </c>
      <c r="BC172" s="5">
        <f t="shared" si="12"/>
        <v>10</v>
      </c>
      <c r="BD172" s="172">
        <f t="shared" si="13"/>
        <v>1.3302631318652713</v>
      </c>
      <c r="BE172" s="175">
        <f t="shared" si="14"/>
        <v>0</v>
      </c>
    </row>
    <row r="173" spans="1:57" x14ac:dyDescent="0.25">
      <c r="A173" t="s">
        <v>91</v>
      </c>
      <c r="B173" s="171">
        <f>IF('Indicator Date hidden'!C174="x","x",$B$2-'Indicator Date hidden'!C174)</f>
        <v>0</v>
      </c>
      <c r="C173" s="171">
        <f>IF('Indicator Date hidden'!D174="x","x",$C$2-'Indicator Date hidden'!D174)</f>
        <v>0</v>
      </c>
      <c r="D173" s="171">
        <f>IF('Indicator Date hidden'!E174="x","x",$D$2-'Indicator Date hidden'!E174)</f>
        <v>0</v>
      </c>
      <c r="E173" s="171">
        <f>IF('Indicator Date hidden'!F174="x","x",$E$2-'Indicator Date hidden'!F174)</f>
        <v>0</v>
      </c>
      <c r="F173" s="171">
        <f>IF('Indicator Date hidden'!G174="x","x",$F$2-'Indicator Date hidden'!G174)</f>
        <v>0</v>
      </c>
      <c r="G173" s="171">
        <f>IF('Indicator Date hidden'!H174="x","x",$G$2-'Indicator Date hidden'!H174)</f>
        <v>0</v>
      </c>
      <c r="H173" s="171">
        <f>IF('Indicator Date hidden'!I174="x","x",$H$2-'Indicator Date hidden'!I174)</f>
        <v>0</v>
      </c>
      <c r="I173" s="171">
        <f>IF('Indicator Date hidden'!J174="x","x",$I$2-'Indicator Date hidden'!J174)</f>
        <v>0</v>
      </c>
      <c r="J173" s="171">
        <f>IF('Indicator Date hidden'!K174="x","x",$J$2-'Indicator Date hidden'!K174)</f>
        <v>0</v>
      </c>
      <c r="K173" s="171">
        <f>IF('Indicator Date hidden'!L174="x","x",$K$2-'Indicator Date hidden'!L174)</f>
        <v>0</v>
      </c>
      <c r="L173" s="171">
        <f>IF('Indicator Date hidden'!M174="x","x",$L$2-'Indicator Date hidden'!M174)</f>
        <v>0</v>
      </c>
      <c r="M173" s="171">
        <f>IF('Indicator Date hidden'!N174="x","x",$M$2-'Indicator Date hidden'!N174)</f>
        <v>0</v>
      </c>
      <c r="N173" s="171">
        <f>IF('Indicator Date hidden'!O174="x","x",$N$2-'Indicator Date hidden'!O174)</f>
        <v>0</v>
      </c>
      <c r="O173" s="171">
        <f>IF('Indicator Date hidden'!P174="x","x",$O$2-'Indicator Date hidden'!P174)</f>
        <v>0</v>
      </c>
      <c r="P173" s="171">
        <f>IF('Indicator Date hidden'!Q174="x","x",$P$2-'Indicator Date hidden'!Q174)</f>
        <v>0</v>
      </c>
      <c r="Q173" s="171">
        <f>IF('Indicator Date hidden'!R174="x","x",$Q$2-'Indicator Date hidden'!R174)</f>
        <v>5</v>
      </c>
      <c r="R173" s="171">
        <f>IF('Indicator Date hidden'!S174="x","x",$R$2-'Indicator Date hidden'!S174)</f>
        <v>0</v>
      </c>
      <c r="S173" s="171">
        <f>IF('Indicator Date hidden'!T174="x","x",$S$2-'Indicator Date hidden'!T174)</f>
        <v>0</v>
      </c>
      <c r="T173" s="171">
        <f>IF('Indicator Date hidden'!U174="x","x",$T$2-'Indicator Date hidden'!U174)</f>
        <v>0</v>
      </c>
      <c r="U173" s="171">
        <f>IF('Indicator Date hidden'!V174="x","x",$U$2-'Indicator Date hidden'!V174)</f>
        <v>0</v>
      </c>
      <c r="V173" s="171">
        <f>IF('Indicator Date hidden'!W174="x","x",$V$2-'Indicator Date hidden'!W174)</f>
        <v>0</v>
      </c>
      <c r="W173" s="171">
        <f>IF('Indicator Date hidden'!X174="x","x",$W$2-'Indicator Date hidden'!X174)</f>
        <v>6</v>
      </c>
      <c r="X173" s="171">
        <f>IF('Indicator Date hidden'!Y174="x","x",$X$2-'Indicator Date hidden'!Y174)</f>
        <v>4</v>
      </c>
      <c r="Y173" s="171">
        <f>IF('Indicator Date hidden'!Z174="x","x",$Y$2-'Indicator Date hidden'!Z174)</f>
        <v>1</v>
      </c>
      <c r="Z173" s="171">
        <f>IF('Indicator Date hidden'!AA174="x","x",$Z$2-'Indicator Date hidden'!AA174)</f>
        <v>0</v>
      </c>
      <c r="AA173" s="171" t="str">
        <f>IF('Indicator Date hidden'!AB174="x","x",$AA$2-'Indicator Date hidden'!AB174)</f>
        <v>x</v>
      </c>
      <c r="AB173" s="171">
        <f>IF('Indicator Date hidden'!AC174="x","x",$AB$2-'Indicator Date hidden'!AC174)</f>
        <v>0</v>
      </c>
      <c r="AC173" s="171">
        <f>IF('Indicator Date hidden'!AD174="x","x",$AC$2-'Indicator Date hidden'!AD174)</f>
        <v>0</v>
      </c>
      <c r="AD173" s="171">
        <f>IF('Indicator Date hidden'!AE174="x","x",$AD$2-'Indicator Date hidden'!AE174)</f>
        <v>0</v>
      </c>
      <c r="AE173" s="171" t="str">
        <f>IF('Indicator Date hidden'!AF174="x","x",$AE$2-'Indicator Date hidden'!AF174)</f>
        <v>x</v>
      </c>
      <c r="AF173" s="171">
        <f>IF('Indicator Date hidden'!AG174="x","x",$AF$2-'Indicator Date hidden'!AG174)</f>
        <v>7</v>
      </c>
      <c r="AG173" s="171">
        <f>IF('Indicator Date hidden'!AH174="x","x",$AG$2-'Indicator Date hidden'!AH174)</f>
        <v>0</v>
      </c>
      <c r="AH173" s="171">
        <f>IF('Indicator Date hidden'!AI174="x","x",$AH$2-'Indicator Date hidden'!AI174)</f>
        <v>0</v>
      </c>
      <c r="AI173" s="171">
        <f>IF('Indicator Date hidden'!AJ174="x","x",$AI$2-'Indicator Date hidden'!AJ174)</f>
        <v>0</v>
      </c>
      <c r="AJ173" s="171" t="str">
        <f>IF('Indicator Date hidden'!AK174="x","x",$AJ$2-'Indicator Date hidden'!AK174)</f>
        <v>x</v>
      </c>
      <c r="AK173" s="171">
        <f>IF('Indicator Date hidden'!AL174="x","x",$AK$2-'Indicator Date hidden'!AL174)</f>
        <v>1</v>
      </c>
      <c r="AL173" s="171">
        <f>IF('Indicator Date hidden'!AM174="x","x",$AL$2-'Indicator Date hidden'!AM174)</f>
        <v>0</v>
      </c>
      <c r="AM173" s="171">
        <f>IF('Indicator Date hidden'!AN174="x","x",$AM$2-'Indicator Date hidden'!AN174)</f>
        <v>0</v>
      </c>
      <c r="AN173" s="171">
        <f>IF('Indicator Date hidden'!AO174="x","x",$AN$2-'Indicator Date hidden'!AO174)</f>
        <v>0</v>
      </c>
      <c r="AO173" s="171" t="str">
        <f>IF('Indicator Date hidden'!AP174="x","x",$AO$2-'Indicator Date hidden'!AP174)</f>
        <v>x</v>
      </c>
      <c r="AP173" s="171" t="str">
        <f>IF('Indicator Date hidden'!AQ174="x","x",$AP$2-'Indicator Date hidden'!AQ174)</f>
        <v>x</v>
      </c>
      <c r="AQ173" s="171">
        <f>IF('Indicator Date hidden'!AR174="x","x",$AQ$2-'Indicator Date hidden'!AR174)</f>
        <v>6</v>
      </c>
      <c r="AR173" s="171">
        <f>IF('Indicator Date hidden'!AS174="x","x",$AR$2-'Indicator Date hidden'!AS174)</f>
        <v>0</v>
      </c>
      <c r="AS173" s="171">
        <f>IF('Indicator Date hidden'!AT174="x","x",$AS$2-'Indicator Date hidden'!AT174)</f>
        <v>0</v>
      </c>
      <c r="AT173" s="171">
        <f>IF('Indicator Date hidden'!AU174="x","x",$AT$2-'Indicator Date hidden'!AU174)</f>
        <v>0</v>
      </c>
      <c r="AU173" s="171">
        <f>IF('Indicator Date hidden'!AV174="x","x",$AU$2-'Indicator Date hidden'!AV174)</f>
        <v>0</v>
      </c>
      <c r="AV173" s="171">
        <f>IF('Indicator Date hidden'!AW174="x","x",$AV$2-'Indicator Date hidden'!AW174)</f>
        <v>0</v>
      </c>
      <c r="AW173" s="171">
        <f>IF('Indicator Date hidden'!AX174="x","x",$AW$2-'Indicator Date hidden'!AX174)</f>
        <v>0</v>
      </c>
      <c r="AX173" s="171">
        <f>IF('Indicator Date hidden'!AY174="x","x",$AX$2-'Indicator Date hidden'!AY174)</f>
        <v>0</v>
      </c>
      <c r="AY173" s="171">
        <f>IF('Indicator Date hidden'!AZ174="x","x",$AY$2-'Indicator Date hidden'!AZ174)</f>
        <v>0</v>
      </c>
      <c r="AZ173" s="171">
        <f>IF('Indicator Date hidden'!BA174="x","x",$AZ$2-'Indicator Date hidden'!BA174)</f>
        <v>0</v>
      </c>
      <c r="BA173" s="5">
        <f t="shared" si="10"/>
        <v>30</v>
      </c>
      <c r="BB173" s="172">
        <f t="shared" si="11"/>
        <v>0.65217391304347827</v>
      </c>
      <c r="BC173" s="5">
        <f t="shared" si="12"/>
        <v>7</v>
      </c>
      <c r="BD173" s="172">
        <f t="shared" si="13"/>
        <v>1.7719725106360724</v>
      </c>
      <c r="BE173" s="175">
        <f t="shared" si="14"/>
        <v>0</v>
      </c>
    </row>
    <row r="174" spans="1:57" x14ac:dyDescent="0.25">
      <c r="A174" t="s">
        <v>321</v>
      </c>
      <c r="B174" s="171">
        <f>IF('Indicator Date hidden'!C175="x","x",$B$2-'Indicator Date hidden'!C175)</f>
        <v>0</v>
      </c>
      <c r="C174" s="171">
        <f>IF('Indicator Date hidden'!D175="x","x",$C$2-'Indicator Date hidden'!D175)</f>
        <v>0</v>
      </c>
      <c r="D174" s="171">
        <f>IF('Indicator Date hidden'!E175="x","x",$D$2-'Indicator Date hidden'!E175)</f>
        <v>0</v>
      </c>
      <c r="E174" s="171">
        <f>IF('Indicator Date hidden'!F175="x","x",$E$2-'Indicator Date hidden'!F175)</f>
        <v>0</v>
      </c>
      <c r="F174" s="171">
        <f>IF('Indicator Date hidden'!G175="x","x",$F$2-'Indicator Date hidden'!G175)</f>
        <v>0</v>
      </c>
      <c r="G174" s="171">
        <f>IF('Indicator Date hidden'!H175="x","x",$G$2-'Indicator Date hidden'!H175)</f>
        <v>0</v>
      </c>
      <c r="H174" s="171">
        <f>IF('Indicator Date hidden'!I175="x","x",$H$2-'Indicator Date hidden'!I175)</f>
        <v>0</v>
      </c>
      <c r="I174" s="171">
        <f>IF('Indicator Date hidden'!J175="x","x",$I$2-'Indicator Date hidden'!J175)</f>
        <v>0</v>
      </c>
      <c r="J174" s="171">
        <f>IF('Indicator Date hidden'!K175="x","x",$J$2-'Indicator Date hidden'!K175)</f>
        <v>0</v>
      </c>
      <c r="K174" s="171">
        <f>IF('Indicator Date hidden'!L175="x","x",$K$2-'Indicator Date hidden'!L175)</f>
        <v>0</v>
      </c>
      <c r="L174" s="171">
        <f>IF('Indicator Date hidden'!M175="x","x",$L$2-'Indicator Date hidden'!M175)</f>
        <v>0</v>
      </c>
      <c r="M174" s="171">
        <f>IF('Indicator Date hidden'!N175="x","x",$M$2-'Indicator Date hidden'!N175)</f>
        <v>0</v>
      </c>
      <c r="N174" s="171">
        <f>IF('Indicator Date hidden'!O175="x","x",$N$2-'Indicator Date hidden'!O175)</f>
        <v>0</v>
      </c>
      <c r="O174" s="171">
        <f>IF('Indicator Date hidden'!P175="x","x",$O$2-'Indicator Date hidden'!P175)</f>
        <v>0</v>
      </c>
      <c r="P174" s="171">
        <f>IF('Indicator Date hidden'!Q175="x","x",$P$2-'Indicator Date hidden'!Q175)</f>
        <v>0</v>
      </c>
      <c r="Q174" s="171">
        <f>IF('Indicator Date hidden'!R175="x","x",$Q$2-'Indicator Date hidden'!R175)</f>
        <v>1</v>
      </c>
      <c r="R174" s="171">
        <f>IF('Indicator Date hidden'!S175="x","x",$R$2-'Indicator Date hidden'!S175)</f>
        <v>0</v>
      </c>
      <c r="S174" s="171">
        <f>IF('Indicator Date hidden'!T175="x","x",$S$2-'Indicator Date hidden'!T175)</f>
        <v>0</v>
      </c>
      <c r="T174" s="171">
        <f>IF('Indicator Date hidden'!U175="x","x",$T$2-'Indicator Date hidden'!U175)</f>
        <v>0</v>
      </c>
      <c r="U174" s="171">
        <f>IF('Indicator Date hidden'!V175="x","x",$U$2-'Indicator Date hidden'!V175)</f>
        <v>0</v>
      </c>
      <c r="V174" s="171">
        <f>IF('Indicator Date hidden'!W175="x","x",$V$2-'Indicator Date hidden'!W175)</f>
        <v>0</v>
      </c>
      <c r="W174" s="171">
        <f>IF('Indicator Date hidden'!X175="x","x",$W$2-'Indicator Date hidden'!X175)</f>
        <v>1</v>
      </c>
      <c r="X174" s="171">
        <f>IF('Indicator Date hidden'!Y175="x","x",$X$2-'Indicator Date hidden'!Y175)</f>
        <v>5</v>
      </c>
      <c r="Y174" s="171">
        <f>IF('Indicator Date hidden'!Z175="x","x",$Y$2-'Indicator Date hidden'!Z175)</f>
        <v>1</v>
      </c>
      <c r="Z174" s="171">
        <f>IF('Indicator Date hidden'!AA175="x","x",$Z$2-'Indicator Date hidden'!AA175)</f>
        <v>0</v>
      </c>
      <c r="AA174" s="171">
        <f>IF('Indicator Date hidden'!AB175="x","x",$AA$2-'Indicator Date hidden'!AB175)</f>
        <v>0</v>
      </c>
      <c r="AB174" s="171">
        <f>IF('Indicator Date hidden'!AC175="x","x",$AB$2-'Indicator Date hidden'!AC175)</f>
        <v>0</v>
      </c>
      <c r="AC174" s="171">
        <f>IF('Indicator Date hidden'!AD175="x","x",$AC$2-'Indicator Date hidden'!AD175)</f>
        <v>0</v>
      </c>
      <c r="AD174" s="171">
        <f>IF('Indicator Date hidden'!AE175="x","x",$AD$2-'Indicator Date hidden'!AE175)</f>
        <v>0</v>
      </c>
      <c r="AE174" s="171">
        <f>IF('Indicator Date hidden'!AF175="x","x",$AE$2-'Indicator Date hidden'!AF175)</f>
        <v>0</v>
      </c>
      <c r="AF174" s="171">
        <f>IF('Indicator Date hidden'!AG175="x","x",$AF$2-'Indicator Date hidden'!AG175)</f>
        <v>3</v>
      </c>
      <c r="AG174" s="171">
        <f>IF('Indicator Date hidden'!AH175="x","x",$AG$2-'Indicator Date hidden'!AH175)</f>
        <v>0</v>
      </c>
      <c r="AH174" s="171">
        <f>IF('Indicator Date hidden'!AI175="x","x",$AH$2-'Indicator Date hidden'!AI175)</f>
        <v>0</v>
      </c>
      <c r="AI174" s="171">
        <f>IF('Indicator Date hidden'!AJ175="x","x",$AI$2-'Indicator Date hidden'!AJ175)</f>
        <v>0</v>
      </c>
      <c r="AJ174" s="171">
        <f>IF('Indicator Date hidden'!AK175="x","x",$AJ$2-'Indicator Date hidden'!AK175)</f>
        <v>1</v>
      </c>
      <c r="AK174" s="171">
        <f>IF('Indicator Date hidden'!AL175="x","x",$AK$2-'Indicator Date hidden'!AL175)</f>
        <v>1</v>
      </c>
      <c r="AL174" s="171">
        <f>IF('Indicator Date hidden'!AM175="x","x",$AL$2-'Indicator Date hidden'!AM175)</f>
        <v>0</v>
      </c>
      <c r="AM174" s="171">
        <f>IF('Indicator Date hidden'!AN175="x","x",$AM$2-'Indicator Date hidden'!AN175)</f>
        <v>0</v>
      </c>
      <c r="AN174" s="171">
        <f>IF('Indicator Date hidden'!AO175="x","x",$AN$2-'Indicator Date hidden'!AO175)</f>
        <v>0</v>
      </c>
      <c r="AO174" s="171">
        <f>IF('Indicator Date hidden'!AP175="x","x",$AO$2-'Indicator Date hidden'!AP175)</f>
        <v>0</v>
      </c>
      <c r="AP174" s="171">
        <f>IF('Indicator Date hidden'!AQ175="x","x",$AP$2-'Indicator Date hidden'!AQ175)</f>
        <v>0</v>
      </c>
      <c r="AQ174" s="171">
        <f>IF('Indicator Date hidden'!AR175="x","x",$AQ$2-'Indicator Date hidden'!AR175)</f>
        <v>0</v>
      </c>
      <c r="AR174" s="171">
        <f>IF('Indicator Date hidden'!AS175="x","x",$AR$2-'Indicator Date hidden'!AS175)</f>
        <v>0</v>
      </c>
      <c r="AS174" s="171">
        <f>IF('Indicator Date hidden'!AT175="x","x",$AS$2-'Indicator Date hidden'!AT175)</f>
        <v>0</v>
      </c>
      <c r="AT174" s="171">
        <f>IF('Indicator Date hidden'!AU175="x","x",$AT$2-'Indicator Date hidden'!AU175)</f>
        <v>0</v>
      </c>
      <c r="AU174" s="171">
        <f>IF('Indicator Date hidden'!AV175="x","x",$AU$2-'Indicator Date hidden'!AV175)</f>
        <v>0</v>
      </c>
      <c r="AV174" s="171">
        <f>IF('Indicator Date hidden'!AW175="x","x",$AV$2-'Indicator Date hidden'!AW175)</f>
        <v>0</v>
      </c>
      <c r="AW174" s="171">
        <f>IF('Indicator Date hidden'!AX175="x","x",$AW$2-'Indicator Date hidden'!AX175)</f>
        <v>0</v>
      </c>
      <c r="AX174" s="171">
        <f>IF('Indicator Date hidden'!AY175="x","x",$AX$2-'Indicator Date hidden'!AY175)</f>
        <v>0</v>
      </c>
      <c r="AY174" s="171">
        <f>IF('Indicator Date hidden'!AZ175="x","x",$AY$2-'Indicator Date hidden'!AZ175)</f>
        <v>0</v>
      </c>
      <c r="AZ174" s="171">
        <f>IF('Indicator Date hidden'!BA175="x","x",$AZ$2-'Indicator Date hidden'!BA175)</f>
        <v>0</v>
      </c>
      <c r="BA174" s="5">
        <f t="shared" si="10"/>
        <v>13</v>
      </c>
      <c r="BB174" s="172">
        <f t="shared" si="11"/>
        <v>0.25490196078431371</v>
      </c>
      <c r="BC174" s="5">
        <f t="shared" si="12"/>
        <v>7</v>
      </c>
      <c r="BD174" s="172">
        <f t="shared" si="13"/>
        <v>0.83649917677260943</v>
      </c>
      <c r="BE174" s="175">
        <f t="shared" si="14"/>
        <v>0</v>
      </c>
    </row>
    <row r="175" spans="1:57" x14ac:dyDescent="0.25">
      <c r="A175" t="s">
        <v>323</v>
      </c>
      <c r="B175" s="171">
        <f>IF('Indicator Date hidden'!C176="x","x",$B$2-'Indicator Date hidden'!C176)</f>
        <v>0</v>
      </c>
      <c r="C175" s="171">
        <f>IF('Indicator Date hidden'!D176="x","x",$C$2-'Indicator Date hidden'!D176)</f>
        <v>0</v>
      </c>
      <c r="D175" s="171">
        <f>IF('Indicator Date hidden'!E176="x","x",$D$2-'Indicator Date hidden'!E176)</f>
        <v>0</v>
      </c>
      <c r="E175" s="171">
        <f>IF('Indicator Date hidden'!F176="x","x",$E$2-'Indicator Date hidden'!F176)</f>
        <v>0</v>
      </c>
      <c r="F175" s="171">
        <f>IF('Indicator Date hidden'!G176="x","x",$F$2-'Indicator Date hidden'!G176)</f>
        <v>0</v>
      </c>
      <c r="G175" s="171">
        <f>IF('Indicator Date hidden'!H176="x","x",$G$2-'Indicator Date hidden'!H176)</f>
        <v>0</v>
      </c>
      <c r="H175" s="171">
        <f>IF('Indicator Date hidden'!I176="x","x",$H$2-'Indicator Date hidden'!I176)</f>
        <v>0</v>
      </c>
      <c r="I175" s="171">
        <f>IF('Indicator Date hidden'!J176="x","x",$I$2-'Indicator Date hidden'!J176)</f>
        <v>0</v>
      </c>
      <c r="J175" s="171">
        <f>IF('Indicator Date hidden'!K176="x","x",$J$2-'Indicator Date hidden'!K176)</f>
        <v>0</v>
      </c>
      <c r="K175" s="171">
        <f>IF('Indicator Date hidden'!L176="x","x",$K$2-'Indicator Date hidden'!L176)</f>
        <v>0</v>
      </c>
      <c r="L175" s="171">
        <f>IF('Indicator Date hidden'!M176="x","x",$L$2-'Indicator Date hidden'!M176)</f>
        <v>0</v>
      </c>
      <c r="M175" s="171">
        <f>IF('Indicator Date hidden'!N176="x","x",$M$2-'Indicator Date hidden'!N176)</f>
        <v>0</v>
      </c>
      <c r="N175" s="171">
        <f>IF('Indicator Date hidden'!O176="x","x",$N$2-'Indicator Date hidden'!O176)</f>
        <v>0</v>
      </c>
      <c r="O175" s="171">
        <f>IF('Indicator Date hidden'!P176="x","x",$O$2-'Indicator Date hidden'!P176)</f>
        <v>0</v>
      </c>
      <c r="P175" s="171">
        <f>IF('Indicator Date hidden'!Q176="x","x",$P$2-'Indicator Date hidden'!Q176)</f>
        <v>0</v>
      </c>
      <c r="Q175" s="171" t="str">
        <f>IF('Indicator Date hidden'!R176="x","x",$Q$2-'Indicator Date hidden'!R176)</f>
        <v>x</v>
      </c>
      <c r="R175" s="171">
        <f>IF('Indicator Date hidden'!S176="x","x",$R$2-'Indicator Date hidden'!S176)</f>
        <v>0</v>
      </c>
      <c r="S175" s="171">
        <f>IF('Indicator Date hidden'!T176="x","x",$S$2-'Indicator Date hidden'!T176)</f>
        <v>0</v>
      </c>
      <c r="T175" s="171">
        <f>IF('Indicator Date hidden'!U176="x","x",$T$2-'Indicator Date hidden'!U176)</f>
        <v>0</v>
      </c>
      <c r="U175" s="171">
        <f>IF('Indicator Date hidden'!V176="x","x",$U$2-'Indicator Date hidden'!V176)</f>
        <v>0</v>
      </c>
      <c r="V175" s="171">
        <f>IF('Indicator Date hidden'!W176="x","x",$V$2-'Indicator Date hidden'!W176)</f>
        <v>0</v>
      </c>
      <c r="W175" s="171">
        <f>IF('Indicator Date hidden'!X176="x","x",$W$2-'Indicator Date hidden'!X176)</f>
        <v>3</v>
      </c>
      <c r="X175" s="171">
        <f>IF('Indicator Date hidden'!Y176="x","x",$X$2-'Indicator Date hidden'!Y176)</f>
        <v>5</v>
      </c>
      <c r="Y175" s="171">
        <f>IF('Indicator Date hidden'!Z176="x","x",$Y$2-'Indicator Date hidden'!Z176)</f>
        <v>1</v>
      </c>
      <c r="Z175" s="171">
        <f>IF('Indicator Date hidden'!AA176="x","x",$Z$2-'Indicator Date hidden'!AA176)</f>
        <v>0</v>
      </c>
      <c r="AA175" s="171" t="str">
        <f>IF('Indicator Date hidden'!AB176="x","x",$AA$2-'Indicator Date hidden'!AB176)</f>
        <v>x</v>
      </c>
      <c r="AB175" s="171">
        <f>IF('Indicator Date hidden'!AC176="x","x",$AB$2-'Indicator Date hidden'!AC176)</f>
        <v>0</v>
      </c>
      <c r="AC175" s="171">
        <f>IF('Indicator Date hidden'!AD176="x","x",$AC$2-'Indicator Date hidden'!AD176)</f>
        <v>0</v>
      </c>
      <c r="AD175" s="171" t="str">
        <f>IF('Indicator Date hidden'!AE176="x","x",$AD$2-'Indicator Date hidden'!AE176)</f>
        <v>x</v>
      </c>
      <c r="AE175" s="171">
        <f>IF('Indicator Date hidden'!AF176="x","x",$AE$2-'Indicator Date hidden'!AF176)</f>
        <v>0</v>
      </c>
      <c r="AF175" s="171">
        <f>IF('Indicator Date hidden'!AG176="x","x",$AF$2-'Indicator Date hidden'!AG176)</f>
        <v>5</v>
      </c>
      <c r="AG175" s="171">
        <f>IF('Indicator Date hidden'!AH176="x","x",$AG$2-'Indicator Date hidden'!AH176)</f>
        <v>0</v>
      </c>
      <c r="AH175" s="171">
        <f>IF('Indicator Date hidden'!AI176="x","x",$AH$2-'Indicator Date hidden'!AI176)</f>
        <v>0</v>
      </c>
      <c r="AI175" s="171">
        <f>IF('Indicator Date hidden'!AJ176="x","x",$AI$2-'Indicator Date hidden'!AJ176)</f>
        <v>0</v>
      </c>
      <c r="AJ175" s="171" t="str">
        <f>IF('Indicator Date hidden'!AK176="x","x",$AJ$2-'Indicator Date hidden'!AK176)</f>
        <v>x</v>
      </c>
      <c r="AK175" s="171">
        <f>IF('Indicator Date hidden'!AL176="x","x",$AK$2-'Indicator Date hidden'!AL176)</f>
        <v>1</v>
      </c>
      <c r="AL175" s="171">
        <f>IF('Indicator Date hidden'!AM176="x","x",$AL$2-'Indicator Date hidden'!AM176)</f>
        <v>0</v>
      </c>
      <c r="AM175" s="171">
        <f>IF('Indicator Date hidden'!AN176="x","x",$AM$2-'Indicator Date hidden'!AN176)</f>
        <v>0</v>
      </c>
      <c r="AN175" s="171">
        <f>IF('Indicator Date hidden'!AO176="x","x",$AN$2-'Indicator Date hidden'!AO176)</f>
        <v>0</v>
      </c>
      <c r="AO175" s="171" t="str">
        <f>IF('Indicator Date hidden'!AP176="x","x",$AO$2-'Indicator Date hidden'!AP176)</f>
        <v>x</v>
      </c>
      <c r="AP175" s="171" t="str">
        <f>IF('Indicator Date hidden'!AQ176="x","x",$AP$2-'Indicator Date hidden'!AQ176)</f>
        <v>x</v>
      </c>
      <c r="AQ175" s="171">
        <f>IF('Indicator Date hidden'!AR176="x","x",$AQ$2-'Indicator Date hidden'!AR176)</f>
        <v>4</v>
      </c>
      <c r="AR175" s="171">
        <f>IF('Indicator Date hidden'!AS176="x","x",$AR$2-'Indicator Date hidden'!AS176)</f>
        <v>0</v>
      </c>
      <c r="AS175" s="171" t="str">
        <f>IF('Indicator Date hidden'!AT176="x","x",$AS$2-'Indicator Date hidden'!AT176)</f>
        <v>x</v>
      </c>
      <c r="AT175" s="171">
        <f>IF('Indicator Date hidden'!AU176="x","x",$AT$2-'Indicator Date hidden'!AU176)</f>
        <v>0</v>
      </c>
      <c r="AU175" s="171">
        <f>IF('Indicator Date hidden'!AV176="x","x",$AU$2-'Indicator Date hidden'!AV176)</f>
        <v>0</v>
      </c>
      <c r="AV175" s="171">
        <f>IF('Indicator Date hidden'!AW176="x","x",$AV$2-'Indicator Date hidden'!AW176)</f>
        <v>0</v>
      </c>
      <c r="AW175" s="171">
        <f>IF('Indicator Date hidden'!AX176="x","x",$AW$2-'Indicator Date hidden'!AX176)</f>
        <v>0</v>
      </c>
      <c r="AX175" s="171">
        <f>IF('Indicator Date hidden'!AY176="x","x",$AX$2-'Indicator Date hidden'!AY176)</f>
        <v>0</v>
      </c>
      <c r="AY175" s="171">
        <f>IF('Indicator Date hidden'!AZ176="x","x",$AY$2-'Indicator Date hidden'!AZ176)</f>
        <v>0</v>
      </c>
      <c r="AZ175" s="171">
        <f>IF('Indicator Date hidden'!BA176="x","x",$AZ$2-'Indicator Date hidden'!BA176)</f>
        <v>0</v>
      </c>
      <c r="BA175" s="5">
        <f t="shared" si="10"/>
        <v>19</v>
      </c>
      <c r="BB175" s="172">
        <f t="shared" si="11"/>
        <v>0.43181818181818182</v>
      </c>
      <c r="BC175" s="5">
        <f t="shared" si="12"/>
        <v>6</v>
      </c>
      <c r="BD175" s="172">
        <f t="shared" si="13"/>
        <v>1.2504131548617199</v>
      </c>
      <c r="BE175" s="175">
        <f t="shared" si="14"/>
        <v>0</v>
      </c>
    </row>
    <row r="176" spans="1:57" x14ac:dyDescent="0.25">
      <c r="A176" t="s">
        <v>325</v>
      </c>
      <c r="B176" s="171">
        <f>IF('Indicator Date hidden'!C177="x","x",$B$2-'Indicator Date hidden'!C177)</f>
        <v>0</v>
      </c>
      <c r="C176" s="171">
        <f>IF('Indicator Date hidden'!D177="x","x",$C$2-'Indicator Date hidden'!D177)</f>
        <v>0</v>
      </c>
      <c r="D176" s="171">
        <f>IF('Indicator Date hidden'!E177="x","x",$D$2-'Indicator Date hidden'!E177)</f>
        <v>0</v>
      </c>
      <c r="E176" s="171">
        <f>IF('Indicator Date hidden'!F177="x","x",$E$2-'Indicator Date hidden'!F177)</f>
        <v>0</v>
      </c>
      <c r="F176" s="171">
        <f>IF('Indicator Date hidden'!G177="x","x",$F$2-'Indicator Date hidden'!G177)</f>
        <v>0</v>
      </c>
      <c r="G176" s="171">
        <f>IF('Indicator Date hidden'!H177="x","x",$G$2-'Indicator Date hidden'!H177)</f>
        <v>0</v>
      </c>
      <c r="H176" s="171">
        <f>IF('Indicator Date hidden'!I177="x","x",$H$2-'Indicator Date hidden'!I177)</f>
        <v>0</v>
      </c>
      <c r="I176" s="171">
        <f>IF('Indicator Date hidden'!J177="x","x",$I$2-'Indicator Date hidden'!J177)</f>
        <v>0</v>
      </c>
      <c r="J176" s="171">
        <f>IF('Indicator Date hidden'!K177="x","x",$J$2-'Indicator Date hidden'!K177)</f>
        <v>0</v>
      </c>
      <c r="K176" s="171">
        <f>IF('Indicator Date hidden'!L177="x","x",$K$2-'Indicator Date hidden'!L177)</f>
        <v>0</v>
      </c>
      <c r="L176" s="171">
        <f>IF('Indicator Date hidden'!M177="x","x",$L$2-'Indicator Date hidden'!M177)</f>
        <v>0</v>
      </c>
      <c r="M176" s="171">
        <f>IF('Indicator Date hidden'!N177="x","x",$M$2-'Indicator Date hidden'!N177)</f>
        <v>0</v>
      </c>
      <c r="N176" s="171">
        <f>IF('Indicator Date hidden'!O177="x","x",$N$2-'Indicator Date hidden'!O177)</f>
        <v>0</v>
      </c>
      <c r="O176" s="171">
        <f>IF('Indicator Date hidden'!P177="x","x",$O$2-'Indicator Date hidden'!P177)</f>
        <v>0</v>
      </c>
      <c r="P176" s="171">
        <f>IF('Indicator Date hidden'!Q177="x","x",$P$2-'Indicator Date hidden'!Q177)</f>
        <v>0</v>
      </c>
      <c r="Q176" s="171">
        <f>IF('Indicator Date hidden'!R177="x","x",$Q$2-'Indicator Date hidden'!R177)</f>
        <v>9</v>
      </c>
      <c r="R176" s="171">
        <f>IF('Indicator Date hidden'!S177="x","x",$R$2-'Indicator Date hidden'!S177)</f>
        <v>0</v>
      </c>
      <c r="S176" s="171">
        <f>IF('Indicator Date hidden'!T177="x","x",$S$2-'Indicator Date hidden'!T177)</f>
        <v>0</v>
      </c>
      <c r="T176" s="171">
        <f>IF('Indicator Date hidden'!U177="x","x",$T$2-'Indicator Date hidden'!U177)</f>
        <v>0</v>
      </c>
      <c r="U176" s="171" t="str">
        <f>IF('Indicator Date hidden'!V177="x","x",$U$2-'Indicator Date hidden'!V177)</f>
        <v>x</v>
      </c>
      <c r="V176" s="171">
        <f>IF('Indicator Date hidden'!W177="x","x",$V$2-'Indicator Date hidden'!W177)</f>
        <v>0</v>
      </c>
      <c r="W176" s="171" t="str">
        <f>IF('Indicator Date hidden'!X177="x","x",$W$2-'Indicator Date hidden'!X177)</f>
        <v>x</v>
      </c>
      <c r="X176" s="171">
        <f>IF('Indicator Date hidden'!Y177="x","x",$X$2-'Indicator Date hidden'!Y177)</f>
        <v>5</v>
      </c>
      <c r="Y176" s="171">
        <f>IF('Indicator Date hidden'!Z177="x","x",$Y$2-'Indicator Date hidden'!Z177)</f>
        <v>1</v>
      </c>
      <c r="Z176" s="171">
        <f>IF('Indicator Date hidden'!AA177="x","x",$Z$2-'Indicator Date hidden'!AA177)</f>
        <v>0</v>
      </c>
      <c r="AA176" s="171">
        <f>IF('Indicator Date hidden'!AB177="x","x",$AA$2-'Indicator Date hidden'!AB177)</f>
        <v>0</v>
      </c>
      <c r="AB176" s="171">
        <f>IF('Indicator Date hidden'!AC177="x","x",$AB$2-'Indicator Date hidden'!AC177)</f>
        <v>0</v>
      </c>
      <c r="AC176" s="171">
        <f>IF('Indicator Date hidden'!AD177="x","x",$AC$2-'Indicator Date hidden'!AD177)</f>
        <v>0</v>
      </c>
      <c r="AD176" s="171" t="str">
        <f>IF('Indicator Date hidden'!AE177="x","x",$AD$2-'Indicator Date hidden'!AE177)</f>
        <v>x</v>
      </c>
      <c r="AE176" s="171">
        <f>IF('Indicator Date hidden'!AF177="x","x",$AE$2-'Indicator Date hidden'!AF177)</f>
        <v>0</v>
      </c>
      <c r="AF176" s="171" t="str">
        <f>IF('Indicator Date hidden'!AG177="x","x",$AF$2-'Indicator Date hidden'!AG177)</f>
        <v>x</v>
      </c>
      <c r="AG176" s="171">
        <f>IF('Indicator Date hidden'!AH177="x","x",$AG$2-'Indicator Date hidden'!AH177)</f>
        <v>0</v>
      </c>
      <c r="AH176" s="171">
        <f>IF('Indicator Date hidden'!AI177="x","x",$AH$2-'Indicator Date hidden'!AI177)</f>
        <v>0</v>
      </c>
      <c r="AI176" s="171">
        <f>IF('Indicator Date hidden'!AJ177="x","x",$AI$2-'Indicator Date hidden'!AJ177)</f>
        <v>0</v>
      </c>
      <c r="AJ176" s="171" t="str">
        <f>IF('Indicator Date hidden'!AK177="x","x",$AJ$2-'Indicator Date hidden'!AK177)</f>
        <v>x</v>
      </c>
      <c r="AK176" s="171">
        <f>IF('Indicator Date hidden'!AL177="x","x",$AK$2-'Indicator Date hidden'!AL177)</f>
        <v>1</v>
      </c>
      <c r="AL176" s="171">
        <f>IF('Indicator Date hidden'!AM177="x","x",$AL$2-'Indicator Date hidden'!AM177)</f>
        <v>0</v>
      </c>
      <c r="AM176" s="171">
        <f>IF('Indicator Date hidden'!AN177="x","x",$AM$2-'Indicator Date hidden'!AN177)</f>
        <v>0</v>
      </c>
      <c r="AN176" s="171">
        <f>IF('Indicator Date hidden'!AO177="x","x",$AN$2-'Indicator Date hidden'!AO177)</f>
        <v>0</v>
      </c>
      <c r="AO176" s="171">
        <f>IF('Indicator Date hidden'!AP177="x","x",$AO$2-'Indicator Date hidden'!AP177)</f>
        <v>1</v>
      </c>
      <c r="AP176" s="171">
        <f>IF('Indicator Date hidden'!AQ177="x","x",$AP$2-'Indicator Date hidden'!AQ177)</f>
        <v>1</v>
      </c>
      <c r="AQ176" s="171">
        <f>IF('Indicator Date hidden'!AR177="x","x",$AQ$2-'Indicator Date hidden'!AR177)</f>
        <v>4</v>
      </c>
      <c r="AR176" s="171">
        <f>IF('Indicator Date hidden'!AS177="x","x",$AR$2-'Indicator Date hidden'!AS177)</f>
        <v>0</v>
      </c>
      <c r="AS176" s="171">
        <f>IF('Indicator Date hidden'!AT177="x","x",$AS$2-'Indicator Date hidden'!AT177)</f>
        <v>0</v>
      </c>
      <c r="AT176" s="171">
        <f>IF('Indicator Date hidden'!AU177="x","x",$AT$2-'Indicator Date hidden'!AU177)</f>
        <v>0</v>
      </c>
      <c r="AU176" s="171">
        <f>IF('Indicator Date hidden'!AV177="x","x",$AU$2-'Indicator Date hidden'!AV177)</f>
        <v>0</v>
      </c>
      <c r="AV176" s="171">
        <f>IF('Indicator Date hidden'!AW177="x","x",$AV$2-'Indicator Date hidden'!AW177)</f>
        <v>0</v>
      </c>
      <c r="AW176" s="171">
        <f>IF('Indicator Date hidden'!AX177="x","x",$AW$2-'Indicator Date hidden'!AX177)</f>
        <v>0</v>
      </c>
      <c r="AX176" s="171">
        <f>IF('Indicator Date hidden'!AY177="x","x",$AX$2-'Indicator Date hidden'!AY177)</f>
        <v>0</v>
      </c>
      <c r="AY176" s="171">
        <f>IF('Indicator Date hidden'!AZ177="x","x",$AY$2-'Indicator Date hidden'!AZ177)</f>
        <v>0</v>
      </c>
      <c r="AZ176" s="171">
        <f>IF('Indicator Date hidden'!BA177="x","x",$AZ$2-'Indicator Date hidden'!BA177)</f>
        <v>0</v>
      </c>
      <c r="BA176" s="5">
        <f t="shared" si="10"/>
        <v>22</v>
      </c>
      <c r="BB176" s="172">
        <f t="shared" si="11"/>
        <v>0.47826086956521741</v>
      </c>
      <c r="BC176" s="5">
        <f t="shared" si="12"/>
        <v>7</v>
      </c>
      <c r="BD176" s="172">
        <f t="shared" si="13"/>
        <v>1.5844232311555302</v>
      </c>
      <c r="BE176" s="175">
        <f t="shared" si="14"/>
        <v>0</v>
      </c>
    </row>
    <row r="177" spans="1:57" x14ac:dyDescent="0.25">
      <c r="A177" t="s">
        <v>327</v>
      </c>
      <c r="B177" s="171">
        <f>IF('Indicator Date hidden'!C178="x","x",$B$2-'Indicator Date hidden'!C178)</f>
        <v>0</v>
      </c>
      <c r="C177" s="171">
        <f>IF('Indicator Date hidden'!D178="x","x",$C$2-'Indicator Date hidden'!D178)</f>
        <v>0</v>
      </c>
      <c r="D177" s="171">
        <f>IF('Indicator Date hidden'!E178="x","x",$D$2-'Indicator Date hidden'!E178)</f>
        <v>0</v>
      </c>
      <c r="E177" s="171">
        <f>IF('Indicator Date hidden'!F178="x","x",$E$2-'Indicator Date hidden'!F178)</f>
        <v>0</v>
      </c>
      <c r="F177" s="171">
        <f>IF('Indicator Date hidden'!G178="x","x",$F$2-'Indicator Date hidden'!G178)</f>
        <v>0</v>
      </c>
      <c r="G177" s="171">
        <f>IF('Indicator Date hidden'!H178="x","x",$G$2-'Indicator Date hidden'!H178)</f>
        <v>0</v>
      </c>
      <c r="H177" s="171">
        <f>IF('Indicator Date hidden'!I178="x","x",$H$2-'Indicator Date hidden'!I178)</f>
        <v>0</v>
      </c>
      <c r="I177" s="171">
        <f>IF('Indicator Date hidden'!J178="x","x",$I$2-'Indicator Date hidden'!J178)</f>
        <v>0</v>
      </c>
      <c r="J177" s="171">
        <f>IF('Indicator Date hidden'!K178="x","x",$J$2-'Indicator Date hidden'!K178)</f>
        <v>0</v>
      </c>
      <c r="K177" s="171">
        <f>IF('Indicator Date hidden'!L178="x","x",$K$2-'Indicator Date hidden'!L178)</f>
        <v>0</v>
      </c>
      <c r="L177" s="171">
        <f>IF('Indicator Date hidden'!M178="x","x",$L$2-'Indicator Date hidden'!M178)</f>
        <v>0</v>
      </c>
      <c r="M177" s="171">
        <f>IF('Indicator Date hidden'!N178="x","x",$M$2-'Indicator Date hidden'!N178)</f>
        <v>0</v>
      </c>
      <c r="N177" s="171">
        <f>IF('Indicator Date hidden'!O178="x","x",$N$2-'Indicator Date hidden'!O178)</f>
        <v>0</v>
      </c>
      <c r="O177" s="171">
        <f>IF('Indicator Date hidden'!P178="x","x",$O$2-'Indicator Date hidden'!P178)</f>
        <v>0</v>
      </c>
      <c r="P177" s="171">
        <f>IF('Indicator Date hidden'!Q178="x","x",$P$2-'Indicator Date hidden'!Q178)</f>
        <v>0</v>
      </c>
      <c r="Q177" s="171">
        <f>IF('Indicator Date hidden'!R178="x","x",$Q$2-'Indicator Date hidden'!R178)</f>
        <v>3</v>
      </c>
      <c r="R177" s="171">
        <f>IF('Indicator Date hidden'!S178="x","x",$R$2-'Indicator Date hidden'!S178)</f>
        <v>0</v>
      </c>
      <c r="S177" s="171">
        <f>IF('Indicator Date hidden'!T178="x","x",$S$2-'Indicator Date hidden'!T178)</f>
        <v>0</v>
      </c>
      <c r="T177" s="171">
        <f>IF('Indicator Date hidden'!U178="x","x",$T$2-'Indicator Date hidden'!U178)</f>
        <v>0</v>
      </c>
      <c r="U177" s="171">
        <f>IF('Indicator Date hidden'!V178="x","x",$U$2-'Indicator Date hidden'!V178)</f>
        <v>0</v>
      </c>
      <c r="V177" s="171">
        <f>IF('Indicator Date hidden'!W178="x","x",$V$2-'Indicator Date hidden'!W178)</f>
        <v>0</v>
      </c>
      <c r="W177" s="171">
        <f>IF('Indicator Date hidden'!X178="x","x",$W$2-'Indicator Date hidden'!X178)</f>
        <v>3</v>
      </c>
      <c r="X177" s="171">
        <f>IF('Indicator Date hidden'!Y178="x","x",$X$2-'Indicator Date hidden'!Y178)</f>
        <v>5</v>
      </c>
      <c r="Y177" s="171">
        <f>IF('Indicator Date hidden'!Z178="x","x",$Y$2-'Indicator Date hidden'!Z178)</f>
        <v>1</v>
      </c>
      <c r="Z177" s="171">
        <f>IF('Indicator Date hidden'!AA178="x","x",$Z$2-'Indicator Date hidden'!AA178)</f>
        <v>0</v>
      </c>
      <c r="AA177" s="171">
        <f>IF('Indicator Date hidden'!AB178="x","x",$AA$2-'Indicator Date hidden'!AB178)</f>
        <v>0</v>
      </c>
      <c r="AB177" s="171">
        <f>IF('Indicator Date hidden'!AC178="x","x",$AB$2-'Indicator Date hidden'!AC178)</f>
        <v>0</v>
      </c>
      <c r="AC177" s="171">
        <f>IF('Indicator Date hidden'!AD178="x","x",$AC$2-'Indicator Date hidden'!AD178)</f>
        <v>0</v>
      </c>
      <c r="AD177" s="171" t="str">
        <f>IF('Indicator Date hidden'!AE178="x","x",$AD$2-'Indicator Date hidden'!AE178)</f>
        <v>x</v>
      </c>
      <c r="AE177" s="171">
        <f>IF('Indicator Date hidden'!AF178="x","x",$AE$2-'Indicator Date hidden'!AF178)</f>
        <v>0</v>
      </c>
      <c r="AF177" s="171">
        <f>IF('Indicator Date hidden'!AG178="x","x",$AF$2-'Indicator Date hidden'!AG178)</f>
        <v>4</v>
      </c>
      <c r="AG177" s="171">
        <f>IF('Indicator Date hidden'!AH178="x","x",$AG$2-'Indicator Date hidden'!AH178)</f>
        <v>0</v>
      </c>
      <c r="AH177" s="171">
        <f>IF('Indicator Date hidden'!AI178="x","x",$AH$2-'Indicator Date hidden'!AI178)</f>
        <v>0</v>
      </c>
      <c r="AI177" s="171">
        <f>IF('Indicator Date hidden'!AJ178="x","x",$AI$2-'Indicator Date hidden'!AJ178)</f>
        <v>0</v>
      </c>
      <c r="AJ177" s="171" t="str">
        <f>IF('Indicator Date hidden'!AK178="x","x",$AJ$2-'Indicator Date hidden'!AK178)</f>
        <v>x</v>
      </c>
      <c r="AK177" s="171">
        <f>IF('Indicator Date hidden'!AL178="x","x",$AK$2-'Indicator Date hidden'!AL178)</f>
        <v>1</v>
      </c>
      <c r="AL177" s="171">
        <f>IF('Indicator Date hidden'!AM178="x","x",$AL$2-'Indicator Date hidden'!AM178)</f>
        <v>0</v>
      </c>
      <c r="AM177" s="171">
        <f>IF('Indicator Date hidden'!AN178="x","x",$AM$2-'Indicator Date hidden'!AN178)</f>
        <v>0</v>
      </c>
      <c r="AN177" s="171">
        <f>IF('Indicator Date hidden'!AO178="x","x",$AN$2-'Indicator Date hidden'!AO178)</f>
        <v>0</v>
      </c>
      <c r="AO177" s="171">
        <f>IF('Indicator Date hidden'!AP178="x","x",$AO$2-'Indicator Date hidden'!AP178)</f>
        <v>0</v>
      </c>
      <c r="AP177" s="171">
        <f>IF('Indicator Date hidden'!AQ178="x","x",$AP$2-'Indicator Date hidden'!AQ178)</f>
        <v>0</v>
      </c>
      <c r="AQ177" s="171">
        <f>IF('Indicator Date hidden'!AR178="x","x",$AQ$2-'Indicator Date hidden'!AR178)</f>
        <v>4</v>
      </c>
      <c r="AR177" s="171">
        <f>IF('Indicator Date hidden'!AS178="x","x",$AR$2-'Indicator Date hidden'!AS178)</f>
        <v>0</v>
      </c>
      <c r="AS177" s="171">
        <f>IF('Indicator Date hidden'!AT178="x","x",$AS$2-'Indicator Date hidden'!AT178)</f>
        <v>0</v>
      </c>
      <c r="AT177" s="171">
        <f>IF('Indicator Date hidden'!AU178="x","x",$AT$2-'Indicator Date hidden'!AU178)</f>
        <v>0</v>
      </c>
      <c r="AU177" s="171">
        <f>IF('Indicator Date hidden'!AV178="x","x",$AU$2-'Indicator Date hidden'!AV178)</f>
        <v>0</v>
      </c>
      <c r="AV177" s="171">
        <f>IF('Indicator Date hidden'!AW178="x","x",$AV$2-'Indicator Date hidden'!AW178)</f>
        <v>0</v>
      </c>
      <c r="AW177" s="171">
        <f>IF('Indicator Date hidden'!AX178="x","x",$AW$2-'Indicator Date hidden'!AX178)</f>
        <v>0</v>
      </c>
      <c r="AX177" s="171">
        <f>IF('Indicator Date hidden'!AY178="x","x",$AX$2-'Indicator Date hidden'!AY178)</f>
        <v>0</v>
      </c>
      <c r="AY177" s="171">
        <f>IF('Indicator Date hidden'!AZ178="x","x",$AY$2-'Indicator Date hidden'!AZ178)</f>
        <v>0</v>
      </c>
      <c r="AZ177" s="171">
        <f>IF('Indicator Date hidden'!BA178="x","x",$AZ$2-'Indicator Date hidden'!BA178)</f>
        <v>0</v>
      </c>
      <c r="BA177" s="5">
        <f t="shared" si="10"/>
        <v>21</v>
      </c>
      <c r="BB177" s="172">
        <f t="shared" si="11"/>
        <v>0.42857142857142855</v>
      </c>
      <c r="BC177" s="5">
        <f t="shared" si="12"/>
        <v>7</v>
      </c>
      <c r="BD177" s="172">
        <f t="shared" si="13"/>
        <v>1.1780301787479031</v>
      </c>
      <c r="BE177" s="175">
        <f t="shared" si="14"/>
        <v>0</v>
      </c>
    </row>
    <row r="178" spans="1:57" x14ac:dyDescent="0.25">
      <c r="A178" t="s">
        <v>329</v>
      </c>
      <c r="B178" s="171">
        <f>IF('Indicator Date hidden'!C179="x","x",$B$2-'Indicator Date hidden'!C179)</f>
        <v>0</v>
      </c>
      <c r="C178" s="171">
        <f>IF('Indicator Date hidden'!D179="x","x",$C$2-'Indicator Date hidden'!D179)</f>
        <v>0</v>
      </c>
      <c r="D178" s="171">
        <f>IF('Indicator Date hidden'!E179="x","x",$D$2-'Indicator Date hidden'!E179)</f>
        <v>0</v>
      </c>
      <c r="E178" s="171">
        <f>IF('Indicator Date hidden'!F179="x","x",$E$2-'Indicator Date hidden'!F179)</f>
        <v>0</v>
      </c>
      <c r="F178" s="171">
        <f>IF('Indicator Date hidden'!G179="x","x",$F$2-'Indicator Date hidden'!G179)</f>
        <v>0</v>
      </c>
      <c r="G178" s="171">
        <f>IF('Indicator Date hidden'!H179="x","x",$G$2-'Indicator Date hidden'!H179)</f>
        <v>0</v>
      </c>
      <c r="H178" s="171">
        <f>IF('Indicator Date hidden'!I179="x","x",$H$2-'Indicator Date hidden'!I179)</f>
        <v>0</v>
      </c>
      <c r="I178" s="171">
        <f>IF('Indicator Date hidden'!J179="x","x",$I$2-'Indicator Date hidden'!J179)</f>
        <v>0</v>
      </c>
      <c r="J178" s="171">
        <f>IF('Indicator Date hidden'!K179="x","x",$J$2-'Indicator Date hidden'!K179)</f>
        <v>0</v>
      </c>
      <c r="K178" s="171">
        <f>IF('Indicator Date hidden'!L179="x","x",$K$2-'Indicator Date hidden'!L179)</f>
        <v>0</v>
      </c>
      <c r="L178" s="171">
        <f>IF('Indicator Date hidden'!M179="x","x",$L$2-'Indicator Date hidden'!M179)</f>
        <v>0</v>
      </c>
      <c r="M178" s="171">
        <f>IF('Indicator Date hidden'!N179="x","x",$M$2-'Indicator Date hidden'!N179)</f>
        <v>0</v>
      </c>
      <c r="N178" s="171">
        <f>IF('Indicator Date hidden'!O179="x","x",$N$2-'Indicator Date hidden'!O179)</f>
        <v>0</v>
      </c>
      <c r="O178" s="171">
        <f>IF('Indicator Date hidden'!P179="x","x",$O$2-'Indicator Date hidden'!P179)</f>
        <v>0</v>
      </c>
      <c r="P178" s="171">
        <f>IF('Indicator Date hidden'!Q179="x","x",$P$2-'Indicator Date hidden'!Q179)</f>
        <v>0</v>
      </c>
      <c r="Q178" s="171" t="str">
        <f>IF('Indicator Date hidden'!R179="x","x",$Q$2-'Indicator Date hidden'!R179)</f>
        <v>x</v>
      </c>
      <c r="R178" s="171">
        <f>IF('Indicator Date hidden'!S179="x","x",$R$2-'Indicator Date hidden'!S179)</f>
        <v>0</v>
      </c>
      <c r="S178" s="171">
        <f>IF('Indicator Date hidden'!T179="x","x",$S$2-'Indicator Date hidden'!T179)</f>
        <v>0</v>
      </c>
      <c r="T178" s="171">
        <f>IF('Indicator Date hidden'!U179="x","x",$T$2-'Indicator Date hidden'!U179)</f>
        <v>0</v>
      </c>
      <c r="U178" s="171">
        <f>IF('Indicator Date hidden'!V179="x","x",$U$2-'Indicator Date hidden'!V179)</f>
        <v>0</v>
      </c>
      <c r="V178" s="171">
        <f>IF('Indicator Date hidden'!W179="x","x",$V$2-'Indicator Date hidden'!W179)</f>
        <v>0</v>
      </c>
      <c r="W178" s="171">
        <f>IF('Indicator Date hidden'!X179="x","x",$W$2-'Indicator Date hidden'!X179)</f>
        <v>2</v>
      </c>
      <c r="X178" s="171">
        <f>IF('Indicator Date hidden'!Y179="x","x",$X$2-'Indicator Date hidden'!Y179)</f>
        <v>4</v>
      </c>
      <c r="Y178" s="171">
        <f>IF('Indicator Date hidden'!Z179="x","x",$Y$2-'Indicator Date hidden'!Z179)</f>
        <v>1</v>
      </c>
      <c r="Z178" s="171">
        <f>IF('Indicator Date hidden'!AA179="x","x",$Z$2-'Indicator Date hidden'!AA179)</f>
        <v>0</v>
      </c>
      <c r="AA178" s="171" t="str">
        <f>IF('Indicator Date hidden'!AB179="x","x",$AA$2-'Indicator Date hidden'!AB179)</f>
        <v>x</v>
      </c>
      <c r="AB178" s="171">
        <f>IF('Indicator Date hidden'!AC179="x","x",$AB$2-'Indicator Date hidden'!AC179)</f>
        <v>0</v>
      </c>
      <c r="AC178" s="171">
        <f>IF('Indicator Date hidden'!AD179="x","x",$AC$2-'Indicator Date hidden'!AD179)</f>
        <v>0</v>
      </c>
      <c r="AD178" s="171">
        <f>IF('Indicator Date hidden'!AE179="x","x",$AD$2-'Indicator Date hidden'!AE179)</f>
        <v>0</v>
      </c>
      <c r="AE178" s="171">
        <f>IF('Indicator Date hidden'!AF179="x","x",$AE$2-'Indicator Date hidden'!AF179)</f>
        <v>0</v>
      </c>
      <c r="AF178" s="171">
        <f>IF('Indicator Date hidden'!AG179="x","x",$AF$2-'Indicator Date hidden'!AG179)</f>
        <v>2</v>
      </c>
      <c r="AG178" s="171">
        <f>IF('Indicator Date hidden'!AH179="x","x",$AG$2-'Indicator Date hidden'!AH179)</f>
        <v>0</v>
      </c>
      <c r="AH178" s="171">
        <f>IF('Indicator Date hidden'!AI179="x","x",$AH$2-'Indicator Date hidden'!AI179)</f>
        <v>0</v>
      </c>
      <c r="AI178" s="171">
        <f>IF('Indicator Date hidden'!AJ179="x","x",$AI$2-'Indicator Date hidden'!AJ179)</f>
        <v>0</v>
      </c>
      <c r="AJ178" s="171">
        <f>IF('Indicator Date hidden'!AK179="x","x",$AJ$2-'Indicator Date hidden'!AK179)</f>
        <v>1</v>
      </c>
      <c r="AK178" s="171">
        <f>IF('Indicator Date hidden'!AL179="x","x",$AK$2-'Indicator Date hidden'!AL179)</f>
        <v>0</v>
      </c>
      <c r="AL178" s="171">
        <f>IF('Indicator Date hidden'!AM179="x","x",$AL$2-'Indicator Date hidden'!AM179)</f>
        <v>0</v>
      </c>
      <c r="AM178" s="171">
        <f>IF('Indicator Date hidden'!AN179="x","x",$AM$2-'Indicator Date hidden'!AN179)</f>
        <v>0</v>
      </c>
      <c r="AN178" s="171">
        <f>IF('Indicator Date hidden'!AO179="x","x",$AN$2-'Indicator Date hidden'!AO179)</f>
        <v>0</v>
      </c>
      <c r="AO178" s="171">
        <f>IF('Indicator Date hidden'!AP179="x","x",$AO$2-'Indicator Date hidden'!AP179)</f>
        <v>0</v>
      </c>
      <c r="AP178" s="171">
        <f>IF('Indicator Date hidden'!AQ179="x","x",$AP$2-'Indicator Date hidden'!AQ179)</f>
        <v>0</v>
      </c>
      <c r="AQ178" s="171">
        <f>IF('Indicator Date hidden'!AR179="x","x",$AQ$2-'Indicator Date hidden'!AR179)</f>
        <v>0</v>
      </c>
      <c r="AR178" s="171">
        <f>IF('Indicator Date hidden'!AS179="x","x",$AR$2-'Indicator Date hidden'!AS179)</f>
        <v>0</v>
      </c>
      <c r="AS178" s="171">
        <f>IF('Indicator Date hidden'!AT179="x","x",$AS$2-'Indicator Date hidden'!AT179)</f>
        <v>0</v>
      </c>
      <c r="AT178" s="171">
        <f>IF('Indicator Date hidden'!AU179="x","x",$AT$2-'Indicator Date hidden'!AU179)</f>
        <v>0</v>
      </c>
      <c r="AU178" s="171">
        <f>IF('Indicator Date hidden'!AV179="x","x",$AU$2-'Indicator Date hidden'!AV179)</f>
        <v>0</v>
      </c>
      <c r="AV178" s="171">
        <f>IF('Indicator Date hidden'!AW179="x","x",$AV$2-'Indicator Date hidden'!AW179)</f>
        <v>0</v>
      </c>
      <c r="AW178" s="171">
        <f>IF('Indicator Date hidden'!AX179="x","x",$AW$2-'Indicator Date hidden'!AX179)</f>
        <v>0</v>
      </c>
      <c r="AX178" s="171">
        <f>IF('Indicator Date hidden'!AY179="x","x",$AX$2-'Indicator Date hidden'!AY179)</f>
        <v>0</v>
      </c>
      <c r="AY178" s="171">
        <f>IF('Indicator Date hidden'!AZ179="x","x",$AY$2-'Indicator Date hidden'!AZ179)</f>
        <v>0</v>
      </c>
      <c r="AZ178" s="171">
        <f>IF('Indicator Date hidden'!BA179="x","x",$AZ$2-'Indicator Date hidden'!BA179)</f>
        <v>0</v>
      </c>
      <c r="BA178" s="5">
        <f t="shared" si="10"/>
        <v>10</v>
      </c>
      <c r="BB178" s="172">
        <f t="shared" si="11"/>
        <v>0.20408163265306123</v>
      </c>
      <c r="BC178" s="5">
        <f t="shared" si="12"/>
        <v>5</v>
      </c>
      <c r="BD178" s="172">
        <f t="shared" si="13"/>
        <v>0.69925884485762513</v>
      </c>
      <c r="BE178" s="175">
        <f t="shared" si="14"/>
        <v>0</v>
      </c>
    </row>
    <row r="179" spans="1:57" x14ac:dyDescent="0.25">
      <c r="A179" t="s">
        <v>331</v>
      </c>
      <c r="B179" s="171">
        <f>IF('Indicator Date hidden'!C180="x","x",$B$2-'Indicator Date hidden'!C180)</f>
        <v>0</v>
      </c>
      <c r="C179" s="171">
        <f>IF('Indicator Date hidden'!D180="x","x",$C$2-'Indicator Date hidden'!D180)</f>
        <v>0</v>
      </c>
      <c r="D179" s="171">
        <f>IF('Indicator Date hidden'!E180="x","x",$D$2-'Indicator Date hidden'!E180)</f>
        <v>0</v>
      </c>
      <c r="E179" s="171">
        <f>IF('Indicator Date hidden'!F180="x","x",$E$2-'Indicator Date hidden'!F180)</f>
        <v>0</v>
      </c>
      <c r="F179" s="171">
        <f>IF('Indicator Date hidden'!G180="x","x",$F$2-'Indicator Date hidden'!G180)</f>
        <v>0</v>
      </c>
      <c r="G179" s="171">
        <f>IF('Indicator Date hidden'!H180="x","x",$G$2-'Indicator Date hidden'!H180)</f>
        <v>0</v>
      </c>
      <c r="H179" s="171">
        <f>IF('Indicator Date hidden'!I180="x","x",$H$2-'Indicator Date hidden'!I180)</f>
        <v>0</v>
      </c>
      <c r="I179" s="171">
        <f>IF('Indicator Date hidden'!J180="x","x",$I$2-'Indicator Date hidden'!J180)</f>
        <v>0</v>
      </c>
      <c r="J179" s="171">
        <f>IF('Indicator Date hidden'!K180="x","x",$J$2-'Indicator Date hidden'!K180)</f>
        <v>0</v>
      </c>
      <c r="K179" s="171">
        <f>IF('Indicator Date hidden'!L180="x","x",$K$2-'Indicator Date hidden'!L180)</f>
        <v>0</v>
      </c>
      <c r="L179" s="171">
        <f>IF('Indicator Date hidden'!M180="x","x",$L$2-'Indicator Date hidden'!M180)</f>
        <v>0</v>
      </c>
      <c r="M179" s="171">
        <f>IF('Indicator Date hidden'!N180="x","x",$M$2-'Indicator Date hidden'!N180)</f>
        <v>0</v>
      </c>
      <c r="N179" s="171">
        <f>IF('Indicator Date hidden'!O180="x","x",$N$2-'Indicator Date hidden'!O180)</f>
        <v>0</v>
      </c>
      <c r="O179" s="171">
        <f>IF('Indicator Date hidden'!P180="x","x",$O$2-'Indicator Date hidden'!P180)</f>
        <v>0</v>
      </c>
      <c r="P179" s="171">
        <f>IF('Indicator Date hidden'!Q180="x","x",$P$2-'Indicator Date hidden'!Q180)</f>
        <v>0</v>
      </c>
      <c r="Q179" s="171" t="str">
        <f>IF('Indicator Date hidden'!R180="x","x",$Q$2-'Indicator Date hidden'!R180)</f>
        <v>x</v>
      </c>
      <c r="R179" s="171">
        <f>IF('Indicator Date hidden'!S180="x","x",$R$2-'Indicator Date hidden'!S180)</f>
        <v>0</v>
      </c>
      <c r="S179" s="171">
        <f>IF('Indicator Date hidden'!T180="x","x",$S$2-'Indicator Date hidden'!T180)</f>
        <v>0</v>
      </c>
      <c r="T179" s="171">
        <f>IF('Indicator Date hidden'!U180="x","x",$T$2-'Indicator Date hidden'!U180)</f>
        <v>0</v>
      </c>
      <c r="U179" s="171">
        <f>IF('Indicator Date hidden'!V180="x","x",$U$2-'Indicator Date hidden'!V180)</f>
        <v>0</v>
      </c>
      <c r="V179" s="171">
        <f>IF('Indicator Date hidden'!W180="x","x",$V$2-'Indicator Date hidden'!W180)</f>
        <v>0</v>
      </c>
      <c r="W179" s="171" t="str">
        <f>IF('Indicator Date hidden'!X180="x","x",$W$2-'Indicator Date hidden'!X180)</f>
        <v>x</v>
      </c>
      <c r="X179" s="171">
        <f>IF('Indicator Date hidden'!Y180="x","x",$X$2-'Indicator Date hidden'!Y180)</f>
        <v>5</v>
      </c>
      <c r="Y179" s="171">
        <f>IF('Indicator Date hidden'!Z180="x","x",$Y$2-'Indicator Date hidden'!Z180)</f>
        <v>1</v>
      </c>
      <c r="Z179" s="171">
        <f>IF('Indicator Date hidden'!AA180="x","x",$Z$2-'Indicator Date hidden'!AA180)</f>
        <v>0</v>
      </c>
      <c r="AA179" s="171" t="str">
        <f>IF('Indicator Date hidden'!AB180="x","x",$AA$2-'Indicator Date hidden'!AB180)</f>
        <v>x</v>
      </c>
      <c r="AB179" s="171">
        <f>IF('Indicator Date hidden'!AC180="x","x",$AB$2-'Indicator Date hidden'!AC180)</f>
        <v>0</v>
      </c>
      <c r="AC179" s="171">
        <f>IF('Indicator Date hidden'!AD180="x","x",$AC$2-'Indicator Date hidden'!AD180)</f>
        <v>0</v>
      </c>
      <c r="AD179" s="171" t="str">
        <f>IF('Indicator Date hidden'!AE180="x","x",$AD$2-'Indicator Date hidden'!AE180)</f>
        <v>x</v>
      </c>
      <c r="AE179" s="171" t="str">
        <f>IF('Indicator Date hidden'!AF180="x","x",$AE$2-'Indicator Date hidden'!AF180)</f>
        <v>x</v>
      </c>
      <c r="AF179" s="171" t="str">
        <f>IF('Indicator Date hidden'!AG180="x","x",$AF$2-'Indicator Date hidden'!AG180)</f>
        <v>x</v>
      </c>
      <c r="AG179" s="171">
        <f>IF('Indicator Date hidden'!AH180="x","x",$AG$2-'Indicator Date hidden'!AH180)</f>
        <v>0</v>
      </c>
      <c r="AH179" s="171">
        <f>IF('Indicator Date hidden'!AI180="x","x",$AH$2-'Indicator Date hidden'!AI180)</f>
        <v>0</v>
      </c>
      <c r="AI179" s="171">
        <f>IF('Indicator Date hidden'!AJ180="x","x",$AI$2-'Indicator Date hidden'!AJ180)</f>
        <v>0</v>
      </c>
      <c r="AJ179" s="171" t="str">
        <f>IF('Indicator Date hidden'!AK180="x","x",$AJ$2-'Indicator Date hidden'!AK180)</f>
        <v>x</v>
      </c>
      <c r="AK179" s="171">
        <f>IF('Indicator Date hidden'!AL180="x","x",$AK$2-'Indicator Date hidden'!AL180)</f>
        <v>1</v>
      </c>
      <c r="AL179" s="171">
        <f>IF('Indicator Date hidden'!AM180="x","x",$AL$2-'Indicator Date hidden'!AM180)</f>
        <v>0</v>
      </c>
      <c r="AM179" s="171">
        <f>IF('Indicator Date hidden'!AN180="x","x",$AM$2-'Indicator Date hidden'!AN180)</f>
        <v>0</v>
      </c>
      <c r="AN179" s="171">
        <f>IF('Indicator Date hidden'!AO180="x","x",$AN$2-'Indicator Date hidden'!AO180)</f>
        <v>0</v>
      </c>
      <c r="AO179" s="171" t="str">
        <f>IF('Indicator Date hidden'!AP180="x","x",$AO$2-'Indicator Date hidden'!AP180)</f>
        <v>x</v>
      </c>
      <c r="AP179" s="171" t="str">
        <f>IF('Indicator Date hidden'!AQ180="x","x",$AP$2-'Indicator Date hidden'!AQ180)</f>
        <v>x</v>
      </c>
      <c r="AQ179" s="171" t="str">
        <f>IF('Indicator Date hidden'!AR180="x","x",$AQ$2-'Indicator Date hidden'!AR180)</f>
        <v>x</v>
      </c>
      <c r="AR179" s="171">
        <f>IF('Indicator Date hidden'!AS180="x","x",$AR$2-'Indicator Date hidden'!AS180)</f>
        <v>0</v>
      </c>
      <c r="AS179" s="171">
        <f>IF('Indicator Date hidden'!AT180="x","x",$AS$2-'Indicator Date hidden'!AT180)</f>
        <v>0</v>
      </c>
      <c r="AT179" s="171">
        <f>IF('Indicator Date hidden'!AU180="x","x",$AT$2-'Indicator Date hidden'!AU180)</f>
        <v>0</v>
      </c>
      <c r="AU179" s="171">
        <f>IF('Indicator Date hidden'!AV180="x","x",$AU$2-'Indicator Date hidden'!AV180)</f>
        <v>0</v>
      </c>
      <c r="AV179" s="171">
        <f>IF('Indicator Date hidden'!AW180="x","x",$AV$2-'Indicator Date hidden'!AW180)</f>
        <v>0</v>
      </c>
      <c r="AW179" s="171">
        <f>IF('Indicator Date hidden'!AX180="x","x",$AW$2-'Indicator Date hidden'!AX180)</f>
        <v>0</v>
      </c>
      <c r="AX179" s="171">
        <f>IF('Indicator Date hidden'!AY180="x","x",$AX$2-'Indicator Date hidden'!AY180)</f>
        <v>0</v>
      </c>
      <c r="AY179" s="171">
        <f>IF('Indicator Date hidden'!AZ180="x","x",$AY$2-'Indicator Date hidden'!AZ180)</f>
        <v>9</v>
      </c>
      <c r="AZ179" s="171">
        <f>IF('Indicator Date hidden'!BA180="x","x",$AZ$2-'Indicator Date hidden'!BA180)</f>
        <v>9</v>
      </c>
      <c r="BA179" s="5">
        <f t="shared" si="10"/>
        <v>25</v>
      </c>
      <c r="BB179" s="172">
        <f t="shared" si="11"/>
        <v>0.6097560975609756</v>
      </c>
      <c r="BC179" s="5">
        <f t="shared" si="12"/>
        <v>5</v>
      </c>
      <c r="BD179" s="172">
        <f t="shared" si="13"/>
        <v>2.0586290581472384</v>
      </c>
      <c r="BE179" s="175">
        <f t="shared" si="14"/>
        <v>0</v>
      </c>
    </row>
    <row r="180" spans="1:57" x14ac:dyDescent="0.25">
      <c r="A180" t="s">
        <v>333</v>
      </c>
      <c r="B180" s="171">
        <f>IF('Indicator Date hidden'!C181="x","x",$B$2-'Indicator Date hidden'!C181)</f>
        <v>0</v>
      </c>
      <c r="C180" s="171">
        <f>IF('Indicator Date hidden'!D181="x","x",$C$2-'Indicator Date hidden'!D181)</f>
        <v>0</v>
      </c>
      <c r="D180" s="171">
        <f>IF('Indicator Date hidden'!E181="x","x",$D$2-'Indicator Date hidden'!E181)</f>
        <v>0</v>
      </c>
      <c r="E180" s="171">
        <f>IF('Indicator Date hidden'!F181="x","x",$E$2-'Indicator Date hidden'!F181)</f>
        <v>0</v>
      </c>
      <c r="F180" s="171">
        <f>IF('Indicator Date hidden'!G181="x","x",$F$2-'Indicator Date hidden'!G181)</f>
        <v>0</v>
      </c>
      <c r="G180" s="171">
        <f>IF('Indicator Date hidden'!H181="x","x",$G$2-'Indicator Date hidden'!H181)</f>
        <v>0</v>
      </c>
      <c r="H180" s="171">
        <f>IF('Indicator Date hidden'!I181="x","x",$H$2-'Indicator Date hidden'!I181)</f>
        <v>0</v>
      </c>
      <c r="I180" s="171">
        <f>IF('Indicator Date hidden'!J181="x","x",$I$2-'Indicator Date hidden'!J181)</f>
        <v>0</v>
      </c>
      <c r="J180" s="171">
        <f>IF('Indicator Date hidden'!K181="x","x",$J$2-'Indicator Date hidden'!K181)</f>
        <v>0</v>
      </c>
      <c r="K180" s="171">
        <f>IF('Indicator Date hidden'!L181="x","x",$K$2-'Indicator Date hidden'!L181)</f>
        <v>0</v>
      </c>
      <c r="L180" s="171">
        <f>IF('Indicator Date hidden'!M181="x","x",$L$2-'Indicator Date hidden'!M181)</f>
        <v>0</v>
      </c>
      <c r="M180" s="171">
        <f>IF('Indicator Date hidden'!N181="x","x",$M$2-'Indicator Date hidden'!N181)</f>
        <v>0</v>
      </c>
      <c r="N180" s="171">
        <f>IF('Indicator Date hidden'!O181="x","x",$N$2-'Indicator Date hidden'!O181)</f>
        <v>0</v>
      </c>
      <c r="O180" s="171">
        <f>IF('Indicator Date hidden'!P181="x","x",$O$2-'Indicator Date hidden'!P181)</f>
        <v>0</v>
      </c>
      <c r="P180" s="171" t="str">
        <f>IF('Indicator Date hidden'!Q181="x","x",$P$2-'Indicator Date hidden'!Q181)</f>
        <v>x</v>
      </c>
      <c r="Q180" s="171" t="str">
        <f>IF('Indicator Date hidden'!R181="x","x",$Q$2-'Indicator Date hidden'!R181)</f>
        <v>x</v>
      </c>
      <c r="R180" s="171">
        <f>IF('Indicator Date hidden'!S181="x","x",$R$2-'Indicator Date hidden'!S181)</f>
        <v>0</v>
      </c>
      <c r="S180" s="171">
        <f>IF('Indicator Date hidden'!T181="x","x",$S$2-'Indicator Date hidden'!T181)</f>
        <v>0</v>
      </c>
      <c r="T180" s="171">
        <f>IF('Indicator Date hidden'!U181="x","x",$T$2-'Indicator Date hidden'!U181)</f>
        <v>0</v>
      </c>
      <c r="U180" s="171">
        <f>IF('Indicator Date hidden'!V181="x","x",$U$2-'Indicator Date hidden'!V181)</f>
        <v>0</v>
      </c>
      <c r="V180" s="171">
        <f>IF('Indicator Date hidden'!W181="x","x",$V$2-'Indicator Date hidden'!W181)</f>
        <v>0</v>
      </c>
      <c r="W180" s="171">
        <f>IF('Indicator Date hidden'!X181="x","x",$W$2-'Indicator Date hidden'!X181)</f>
        <v>8</v>
      </c>
      <c r="X180" s="171">
        <f>IF('Indicator Date hidden'!Y181="x","x",$X$2-'Indicator Date hidden'!Y181)</f>
        <v>5</v>
      </c>
      <c r="Y180" s="171">
        <f>IF('Indicator Date hidden'!Z181="x","x",$Y$2-'Indicator Date hidden'!Z181)</f>
        <v>1</v>
      </c>
      <c r="Z180" s="171">
        <f>IF('Indicator Date hidden'!AA181="x","x",$Z$2-'Indicator Date hidden'!AA181)</f>
        <v>0</v>
      </c>
      <c r="AA180" s="171" t="str">
        <f>IF('Indicator Date hidden'!AB181="x","x",$AA$2-'Indicator Date hidden'!AB181)</f>
        <v>x</v>
      </c>
      <c r="AB180" s="171">
        <f>IF('Indicator Date hidden'!AC181="x","x",$AB$2-'Indicator Date hidden'!AC181)</f>
        <v>0</v>
      </c>
      <c r="AC180" s="171">
        <f>IF('Indicator Date hidden'!AD181="x","x",$AC$2-'Indicator Date hidden'!AD181)</f>
        <v>0</v>
      </c>
      <c r="AD180" s="171" t="str">
        <f>IF('Indicator Date hidden'!AE181="x","x",$AD$2-'Indicator Date hidden'!AE181)</f>
        <v>x</v>
      </c>
      <c r="AE180" s="171" t="str">
        <f>IF('Indicator Date hidden'!AF181="x","x",$AE$2-'Indicator Date hidden'!AF181)</f>
        <v>x</v>
      </c>
      <c r="AF180" s="171" t="str">
        <f>IF('Indicator Date hidden'!AG181="x","x",$AF$2-'Indicator Date hidden'!AG181)</f>
        <v>x</v>
      </c>
      <c r="AG180" s="171">
        <f>IF('Indicator Date hidden'!AH181="x","x",$AG$2-'Indicator Date hidden'!AH181)</f>
        <v>0</v>
      </c>
      <c r="AH180" s="171">
        <f>IF('Indicator Date hidden'!AI181="x","x",$AH$2-'Indicator Date hidden'!AI181)</f>
        <v>0</v>
      </c>
      <c r="AI180" s="171">
        <f>IF('Indicator Date hidden'!AJ181="x","x",$AI$2-'Indicator Date hidden'!AJ181)</f>
        <v>0</v>
      </c>
      <c r="AJ180" s="171" t="str">
        <f>IF('Indicator Date hidden'!AK181="x","x",$AJ$2-'Indicator Date hidden'!AK181)</f>
        <v>x</v>
      </c>
      <c r="AK180" s="171" t="str">
        <f>IF('Indicator Date hidden'!AL181="x","x",$AK$2-'Indicator Date hidden'!AL181)</f>
        <v>x</v>
      </c>
      <c r="AL180" s="171">
        <f>IF('Indicator Date hidden'!AM181="x","x",$AL$2-'Indicator Date hidden'!AM181)</f>
        <v>0</v>
      </c>
      <c r="AM180" s="171">
        <f>IF('Indicator Date hidden'!AN181="x","x",$AM$2-'Indicator Date hidden'!AN181)</f>
        <v>0</v>
      </c>
      <c r="AN180" s="171">
        <f>IF('Indicator Date hidden'!AO181="x","x",$AN$2-'Indicator Date hidden'!AO181)</f>
        <v>0</v>
      </c>
      <c r="AO180" s="171" t="str">
        <f>IF('Indicator Date hidden'!AP181="x","x",$AO$2-'Indicator Date hidden'!AP181)</f>
        <v>x</v>
      </c>
      <c r="AP180" s="171" t="str">
        <f>IF('Indicator Date hidden'!AQ181="x","x",$AP$2-'Indicator Date hidden'!AQ181)</f>
        <v>x</v>
      </c>
      <c r="AQ180" s="171" t="str">
        <f>IF('Indicator Date hidden'!AR181="x","x",$AQ$2-'Indicator Date hidden'!AR181)</f>
        <v>x</v>
      </c>
      <c r="AR180" s="171">
        <f>IF('Indicator Date hidden'!AS181="x","x",$AR$2-'Indicator Date hidden'!AS181)</f>
        <v>0</v>
      </c>
      <c r="AS180" s="171" t="str">
        <f>IF('Indicator Date hidden'!AT181="x","x",$AS$2-'Indicator Date hidden'!AT181)</f>
        <v>x</v>
      </c>
      <c r="AT180" s="171">
        <f>IF('Indicator Date hidden'!AU181="x","x",$AT$2-'Indicator Date hidden'!AU181)</f>
        <v>0</v>
      </c>
      <c r="AU180" s="171" t="str">
        <f>IF('Indicator Date hidden'!AV181="x","x",$AU$2-'Indicator Date hidden'!AV181)</f>
        <v>x</v>
      </c>
      <c r="AV180" s="171">
        <f>IF('Indicator Date hidden'!AW181="x","x",$AV$2-'Indicator Date hidden'!AW181)</f>
        <v>0</v>
      </c>
      <c r="AW180" s="171">
        <f>IF('Indicator Date hidden'!AX181="x","x",$AW$2-'Indicator Date hidden'!AX181)</f>
        <v>0</v>
      </c>
      <c r="AX180" s="171">
        <f>IF('Indicator Date hidden'!AY181="x","x",$AX$2-'Indicator Date hidden'!AY181)</f>
        <v>0</v>
      </c>
      <c r="AY180" s="171">
        <f>IF('Indicator Date hidden'!AZ181="x","x",$AY$2-'Indicator Date hidden'!AZ181)</f>
        <v>2</v>
      </c>
      <c r="AZ180" s="171">
        <f>IF('Indicator Date hidden'!BA181="x","x",$AZ$2-'Indicator Date hidden'!BA181)</f>
        <v>0</v>
      </c>
      <c r="BA180" s="5">
        <f t="shared" si="10"/>
        <v>16</v>
      </c>
      <c r="BB180" s="172">
        <f t="shared" si="11"/>
        <v>0.42105263157894735</v>
      </c>
      <c r="BC180" s="5">
        <f t="shared" si="12"/>
        <v>4</v>
      </c>
      <c r="BD180" s="172">
        <f t="shared" si="13"/>
        <v>1.5153873735671546</v>
      </c>
      <c r="BE180" s="175">
        <f t="shared" si="14"/>
        <v>0</v>
      </c>
    </row>
    <row r="181" spans="1:57" x14ac:dyDescent="0.25">
      <c r="A181" t="s">
        <v>335</v>
      </c>
      <c r="B181" s="171">
        <f>IF('Indicator Date hidden'!C182="x","x",$B$2-'Indicator Date hidden'!C182)</f>
        <v>0</v>
      </c>
      <c r="C181" s="171">
        <f>IF('Indicator Date hidden'!D182="x","x",$C$2-'Indicator Date hidden'!D182)</f>
        <v>0</v>
      </c>
      <c r="D181" s="171">
        <f>IF('Indicator Date hidden'!E182="x","x",$D$2-'Indicator Date hidden'!E182)</f>
        <v>0</v>
      </c>
      <c r="E181" s="171">
        <f>IF('Indicator Date hidden'!F182="x","x",$E$2-'Indicator Date hidden'!F182)</f>
        <v>0</v>
      </c>
      <c r="F181" s="171">
        <f>IF('Indicator Date hidden'!G182="x","x",$F$2-'Indicator Date hidden'!G182)</f>
        <v>0</v>
      </c>
      <c r="G181" s="171">
        <f>IF('Indicator Date hidden'!H182="x","x",$G$2-'Indicator Date hidden'!H182)</f>
        <v>0</v>
      </c>
      <c r="H181" s="171">
        <f>IF('Indicator Date hidden'!I182="x","x",$H$2-'Indicator Date hidden'!I182)</f>
        <v>0</v>
      </c>
      <c r="I181" s="171">
        <f>IF('Indicator Date hidden'!J182="x","x",$I$2-'Indicator Date hidden'!J182)</f>
        <v>0</v>
      </c>
      <c r="J181" s="171">
        <f>IF('Indicator Date hidden'!K182="x","x",$J$2-'Indicator Date hidden'!K182)</f>
        <v>0</v>
      </c>
      <c r="K181" s="171">
        <f>IF('Indicator Date hidden'!L182="x","x",$K$2-'Indicator Date hidden'!L182)</f>
        <v>0</v>
      </c>
      <c r="L181" s="171">
        <f>IF('Indicator Date hidden'!M182="x","x",$L$2-'Indicator Date hidden'!M182)</f>
        <v>0</v>
      </c>
      <c r="M181" s="171">
        <f>IF('Indicator Date hidden'!N182="x","x",$M$2-'Indicator Date hidden'!N182)</f>
        <v>0</v>
      </c>
      <c r="N181" s="171">
        <f>IF('Indicator Date hidden'!O182="x","x",$N$2-'Indicator Date hidden'!O182)</f>
        <v>0</v>
      </c>
      <c r="O181" s="171">
        <f>IF('Indicator Date hidden'!P182="x","x",$O$2-'Indicator Date hidden'!P182)</f>
        <v>0</v>
      </c>
      <c r="P181" s="171">
        <f>IF('Indicator Date hidden'!Q182="x","x",$P$2-'Indicator Date hidden'!Q182)</f>
        <v>0</v>
      </c>
      <c r="Q181" s="171">
        <f>IF('Indicator Date hidden'!R182="x","x",$Q$2-'Indicator Date hidden'!R182)</f>
        <v>4</v>
      </c>
      <c r="R181" s="171">
        <f>IF('Indicator Date hidden'!S182="x","x",$R$2-'Indicator Date hidden'!S182)</f>
        <v>0</v>
      </c>
      <c r="S181" s="171">
        <f>IF('Indicator Date hidden'!T182="x","x",$S$2-'Indicator Date hidden'!T182)</f>
        <v>0</v>
      </c>
      <c r="T181" s="171">
        <f>IF('Indicator Date hidden'!U182="x","x",$T$2-'Indicator Date hidden'!U182)</f>
        <v>0</v>
      </c>
      <c r="U181" s="171">
        <f>IF('Indicator Date hidden'!V182="x","x",$U$2-'Indicator Date hidden'!V182)</f>
        <v>0</v>
      </c>
      <c r="V181" s="171">
        <f>IF('Indicator Date hidden'!W182="x","x",$V$2-'Indicator Date hidden'!W182)</f>
        <v>0</v>
      </c>
      <c r="W181" s="171">
        <f>IF('Indicator Date hidden'!X182="x","x",$W$2-'Indicator Date hidden'!X182)</f>
        <v>4</v>
      </c>
      <c r="X181" s="171">
        <f>IF('Indicator Date hidden'!Y182="x","x",$X$2-'Indicator Date hidden'!Y182)</f>
        <v>5</v>
      </c>
      <c r="Y181" s="171">
        <f>IF('Indicator Date hidden'!Z182="x","x",$Y$2-'Indicator Date hidden'!Z182)</f>
        <v>1</v>
      </c>
      <c r="Z181" s="171">
        <f>IF('Indicator Date hidden'!AA182="x","x",$Z$2-'Indicator Date hidden'!AA182)</f>
        <v>0</v>
      </c>
      <c r="AA181" s="171">
        <f>IF('Indicator Date hidden'!AB182="x","x",$AA$2-'Indicator Date hidden'!AB182)</f>
        <v>0</v>
      </c>
      <c r="AB181" s="171">
        <f>IF('Indicator Date hidden'!AC182="x","x",$AB$2-'Indicator Date hidden'!AC182)</f>
        <v>0</v>
      </c>
      <c r="AC181" s="171">
        <f>IF('Indicator Date hidden'!AD182="x","x",$AC$2-'Indicator Date hidden'!AD182)</f>
        <v>0</v>
      </c>
      <c r="AD181" s="171">
        <f>IF('Indicator Date hidden'!AE182="x","x",$AD$2-'Indicator Date hidden'!AE182)</f>
        <v>0</v>
      </c>
      <c r="AE181" s="171">
        <f>IF('Indicator Date hidden'!AF182="x","x",$AE$2-'Indicator Date hidden'!AF182)</f>
        <v>0</v>
      </c>
      <c r="AF181" s="171">
        <f>IF('Indicator Date hidden'!AG182="x","x",$AF$2-'Indicator Date hidden'!AG182)</f>
        <v>2</v>
      </c>
      <c r="AG181" s="171">
        <f>IF('Indicator Date hidden'!AH182="x","x",$AG$2-'Indicator Date hidden'!AH182)</f>
        <v>0</v>
      </c>
      <c r="AH181" s="171">
        <f>IF('Indicator Date hidden'!AI182="x","x",$AH$2-'Indicator Date hidden'!AI182)</f>
        <v>0</v>
      </c>
      <c r="AI181" s="171">
        <f>IF('Indicator Date hidden'!AJ182="x","x",$AI$2-'Indicator Date hidden'!AJ182)</f>
        <v>0</v>
      </c>
      <c r="AJ181" s="171">
        <f>IF('Indicator Date hidden'!AK182="x","x",$AJ$2-'Indicator Date hidden'!AK182)</f>
        <v>1</v>
      </c>
      <c r="AK181" s="171">
        <f>IF('Indicator Date hidden'!AL182="x","x",$AK$2-'Indicator Date hidden'!AL182)</f>
        <v>0</v>
      </c>
      <c r="AL181" s="171">
        <f>IF('Indicator Date hidden'!AM182="x","x",$AL$2-'Indicator Date hidden'!AM182)</f>
        <v>0</v>
      </c>
      <c r="AM181" s="171">
        <f>IF('Indicator Date hidden'!AN182="x","x",$AM$2-'Indicator Date hidden'!AN182)</f>
        <v>0</v>
      </c>
      <c r="AN181" s="171">
        <f>IF('Indicator Date hidden'!AO182="x","x",$AN$2-'Indicator Date hidden'!AO182)</f>
        <v>0</v>
      </c>
      <c r="AO181" s="171">
        <f>IF('Indicator Date hidden'!AP182="x","x",$AO$2-'Indicator Date hidden'!AP182)</f>
        <v>1</v>
      </c>
      <c r="AP181" s="171">
        <f>IF('Indicator Date hidden'!AQ182="x","x",$AP$2-'Indicator Date hidden'!AQ182)</f>
        <v>0</v>
      </c>
      <c r="AQ181" s="171" t="str">
        <f>IF('Indicator Date hidden'!AR182="x","x",$AQ$2-'Indicator Date hidden'!AR182)</f>
        <v>x</v>
      </c>
      <c r="AR181" s="171">
        <f>IF('Indicator Date hidden'!AS182="x","x",$AR$2-'Indicator Date hidden'!AS182)</f>
        <v>0</v>
      </c>
      <c r="AS181" s="171">
        <f>IF('Indicator Date hidden'!AT182="x","x",$AS$2-'Indicator Date hidden'!AT182)</f>
        <v>0</v>
      </c>
      <c r="AT181" s="171">
        <f>IF('Indicator Date hidden'!AU182="x","x",$AT$2-'Indicator Date hidden'!AU182)</f>
        <v>0</v>
      </c>
      <c r="AU181" s="171">
        <f>IF('Indicator Date hidden'!AV182="x","x",$AU$2-'Indicator Date hidden'!AV182)</f>
        <v>0</v>
      </c>
      <c r="AV181" s="171">
        <f>IF('Indicator Date hidden'!AW182="x","x",$AV$2-'Indicator Date hidden'!AW182)</f>
        <v>0</v>
      </c>
      <c r="AW181" s="171">
        <f>IF('Indicator Date hidden'!AX182="x","x",$AW$2-'Indicator Date hidden'!AX182)</f>
        <v>0</v>
      </c>
      <c r="AX181" s="171">
        <f>IF('Indicator Date hidden'!AY182="x","x",$AX$2-'Indicator Date hidden'!AY182)</f>
        <v>0</v>
      </c>
      <c r="AY181" s="171">
        <f>IF('Indicator Date hidden'!AZ182="x","x",$AY$2-'Indicator Date hidden'!AZ182)</f>
        <v>0</v>
      </c>
      <c r="AZ181" s="171">
        <f>IF('Indicator Date hidden'!BA182="x","x",$AZ$2-'Indicator Date hidden'!BA182)</f>
        <v>0</v>
      </c>
      <c r="BA181" s="5">
        <f t="shared" si="10"/>
        <v>18</v>
      </c>
      <c r="BB181" s="172">
        <f t="shared" si="11"/>
        <v>0.36</v>
      </c>
      <c r="BC181" s="5">
        <f t="shared" si="12"/>
        <v>7</v>
      </c>
      <c r="BD181" s="172">
        <f t="shared" si="13"/>
        <v>1.0725670142233539</v>
      </c>
      <c r="BE181" s="175">
        <f t="shared" si="14"/>
        <v>0</v>
      </c>
    </row>
    <row r="182" spans="1:57" x14ac:dyDescent="0.25">
      <c r="A182" t="s">
        <v>337</v>
      </c>
      <c r="B182" s="171">
        <f>IF('Indicator Date hidden'!C183="x","x",$B$2-'Indicator Date hidden'!C183)</f>
        <v>0</v>
      </c>
      <c r="C182" s="171">
        <f>IF('Indicator Date hidden'!D183="x","x",$C$2-'Indicator Date hidden'!D183)</f>
        <v>0</v>
      </c>
      <c r="D182" s="171">
        <f>IF('Indicator Date hidden'!E183="x","x",$D$2-'Indicator Date hidden'!E183)</f>
        <v>0</v>
      </c>
      <c r="E182" s="171">
        <f>IF('Indicator Date hidden'!F183="x","x",$E$2-'Indicator Date hidden'!F183)</f>
        <v>0</v>
      </c>
      <c r="F182" s="171">
        <f>IF('Indicator Date hidden'!G183="x","x",$F$2-'Indicator Date hidden'!G183)</f>
        <v>0</v>
      </c>
      <c r="G182" s="171">
        <f>IF('Indicator Date hidden'!H183="x","x",$G$2-'Indicator Date hidden'!H183)</f>
        <v>0</v>
      </c>
      <c r="H182" s="171">
        <f>IF('Indicator Date hidden'!I183="x","x",$H$2-'Indicator Date hidden'!I183)</f>
        <v>0</v>
      </c>
      <c r="I182" s="171">
        <f>IF('Indicator Date hidden'!J183="x","x",$I$2-'Indicator Date hidden'!J183)</f>
        <v>0</v>
      </c>
      <c r="J182" s="171">
        <f>IF('Indicator Date hidden'!K183="x","x",$J$2-'Indicator Date hidden'!K183)</f>
        <v>0</v>
      </c>
      <c r="K182" s="171">
        <f>IF('Indicator Date hidden'!L183="x","x",$K$2-'Indicator Date hidden'!L183)</f>
        <v>0</v>
      </c>
      <c r="L182" s="171">
        <f>IF('Indicator Date hidden'!M183="x","x",$L$2-'Indicator Date hidden'!M183)</f>
        <v>0</v>
      </c>
      <c r="M182" s="171">
        <f>IF('Indicator Date hidden'!N183="x","x",$M$2-'Indicator Date hidden'!N183)</f>
        <v>0</v>
      </c>
      <c r="N182" s="171">
        <f>IF('Indicator Date hidden'!O183="x","x",$N$2-'Indicator Date hidden'!O183)</f>
        <v>0</v>
      </c>
      <c r="O182" s="171">
        <f>IF('Indicator Date hidden'!P183="x","x",$O$2-'Indicator Date hidden'!P183)</f>
        <v>0</v>
      </c>
      <c r="P182" s="171">
        <f>IF('Indicator Date hidden'!Q183="x","x",$P$2-'Indicator Date hidden'!Q183)</f>
        <v>0</v>
      </c>
      <c r="Q182" s="171">
        <f>IF('Indicator Date hidden'!R183="x","x",$Q$2-'Indicator Date hidden'!R183)</f>
        <v>3</v>
      </c>
      <c r="R182" s="171">
        <f>IF('Indicator Date hidden'!S183="x","x",$R$2-'Indicator Date hidden'!S183)</f>
        <v>0</v>
      </c>
      <c r="S182" s="171">
        <f>IF('Indicator Date hidden'!T183="x","x",$S$2-'Indicator Date hidden'!T183)</f>
        <v>0</v>
      </c>
      <c r="T182" s="171">
        <f>IF('Indicator Date hidden'!U183="x","x",$T$2-'Indicator Date hidden'!U183)</f>
        <v>0</v>
      </c>
      <c r="U182" s="171">
        <f>IF('Indicator Date hidden'!V183="x","x",$U$2-'Indicator Date hidden'!V183)</f>
        <v>0</v>
      </c>
      <c r="V182" s="171">
        <f>IF('Indicator Date hidden'!W183="x","x",$V$2-'Indicator Date hidden'!W183)</f>
        <v>0</v>
      </c>
      <c r="W182" s="171" t="str">
        <f>IF('Indicator Date hidden'!X183="x","x",$W$2-'Indicator Date hidden'!X183)</f>
        <v>x</v>
      </c>
      <c r="X182" s="171">
        <f>IF('Indicator Date hidden'!Y183="x","x",$X$2-'Indicator Date hidden'!Y183)</f>
        <v>2</v>
      </c>
      <c r="Y182" s="171">
        <f>IF('Indicator Date hidden'!Z183="x","x",$Y$2-'Indicator Date hidden'!Z183)</f>
        <v>1</v>
      </c>
      <c r="Z182" s="171">
        <f>IF('Indicator Date hidden'!AA183="x","x",$Z$2-'Indicator Date hidden'!AA183)</f>
        <v>0</v>
      </c>
      <c r="AA182" s="171">
        <f>IF('Indicator Date hidden'!AB183="x","x",$AA$2-'Indicator Date hidden'!AB183)</f>
        <v>0</v>
      </c>
      <c r="AB182" s="171">
        <f>IF('Indicator Date hidden'!AC183="x","x",$AB$2-'Indicator Date hidden'!AC183)</f>
        <v>0</v>
      </c>
      <c r="AC182" s="171">
        <f>IF('Indicator Date hidden'!AD183="x","x",$AC$2-'Indicator Date hidden'!AD183)</f>
        <v>0</v>
      </c>
      <c r="AD182" s="171" t="str">
        <f>IF('Indicator Date hidden'!AE183="x","x",$AD$2-'Indicator Date hidden'!AE183)</f>
        <v>x</v>
      </c>
      <c r="AE182" s="171">
        <f>IF('Indicator Date hidden'!AF183="x","x",$AE$2-'Indicator Date hidden'!AF183)</f>
        <v>0</v>
      </c>
      <c r="AF182" s="171">
        <f>IF('Indicator Date hidden'!AG183="x","x",$AF$2-'Indicator Date hidden'!AG183)</f>
        <v>0</v>
      </c>
      <c r="AG182" s="171">
        <f>IF('Indicator Date hidden'!AH183="x","x",$AG$2-'Indicator Date hidden'!AH183)</f>
        <v>0</v>
      </c>
      <c r="AH182" s="171">
        <f>IF('Indicator Date hidden'!AI183="x","x",$AH$2-'Indicator Date hidden'!AI183)</f>
        <v>0</v>
      </c>
      <c r="AI182" s="171">
        <f>IF('Indicator Date hidden'!AJ183="x","x",$AI$2-'Indicator Date hidden'!AJ183)</f>
        <v>0</v>
      </c>
      <c r="AJ182" s="171">
        <f>IF('Indicator Date hidden'!AK183="x","x",$AJ$2-'Indicator Date hidden'!AK183)</f>
        <v>0</v>
      </c>
      <c r="AK182" s="171">
        <f>IF('Indicator Date hidden'!AL183="x","x",$AK$2-'Indicator Date hidden'!AL183)</f>
        <v>1</v>
      </c>
      <c r="AL182" s="171">
        <f>IF('Indicator Date hidden'!AM183="x","x",$AL$2-'Indicator Date hidden'!AM183)</f>
        <v>0</v>
      </c>
      <c r="AM182" s="171">
        <f>IF('Indicator Date hidden'!AN183="x","x",$AM$2-'Indicator Date hidden'!AN183)</f>
        <v>0</v>
      </c>
      <c r="AN182" s="171">
        <f>IF('Indicator Date hidden'!AO183="x","x",$AN$2-'Indicator Date hidden'!AO183)</f>
        <v>0</v>
      </c>
      <c r="AO182" s="171">
        <f>IF('Indicator Date hidden'!AP183="x","x",$AO$2-'Indicator Date hidden'!AP183)</f>
        <v>1</v>
      </c>
      <c r="AP182" s="171">
        <f>IF('Indicator Date hidden'!AQ183="x","x",$AP$2-'Indicator Date hidden'!AQ183)</f>
        <v>0</v>
      </c>
      <c r="AQ182" s="171" t="str">
        <f>IF('Indicator Date hidden'!AR183="x","x",$AQ$2-'Indicator Date hidden'!AR183)</f>
        <v>x</v>
      </c>
      <c r="AR182" s="171">
        <f>IF('Indicator Date hidden'!AS183="x","x",$AR$2-'Indicator Date hidden'!AS183)</f>
        <v>0</v>
      </c>
      <c r="AS182" s="171">
        <f>IF('Indicator Date hidden'!AT183="x","x",$AS$2-'Indicator Date hidden'!AT183)</f>
        <v>0</v>
      </c>
      <c r="AT182" s="171">
        <f>IF('Indicator Date hidden'!AU183="x","x",$AT$2-'Indicator Date hidden'!AU183)</f>
        <v>0</v>
      </c>
      <c r="AU182" s="171">
        <f>IF('Indicator Date hidden'!AV183="x","x",$AU$2-'Indicator Date hidden'!AV183)</f>
        <v>0</v>
      </c>
      <c r="AV182" s="171">
        <f>IF('Indicator Date hidden'!AW183="x","x",$AV$2-'Indicator Date hidden'!AW183)</f>
        <v>0</v>
      </c>
      <c r="AW182" s="171">
        <f>IF('Indicator Date hidden'!AX183="x","x",$AW$2-'Indicator Date hidden'!AX183)</f>
        <v>0</v>
      </c>
      <c r="AX182" s="171">
        <f>IF('Indicator Date hidden'!AY183="x","x",$AX$2-'Indicator Date hidden'!AY183)</f>
        <v>0</v>
      </c>
      <c r="AY182" s="171">
        <f>IF('Indicator Date hidden'!AZ183="x","x",$AY$2-'Indicator Date hidden'!AZ183)</f>
        <v>0</v>
      </c>
      <c r="AZ182" s="171">
        <f>IF('Indicator Date hidden'!BA183="x","x",$AZ$2-'Indicator Date hidden'!BA183)</f>
        <v>0</v>
      </c>
      <c r="BA182" s="5">
        <f t="shared" si="10"/>
        <v>8</v>
      </c>
      <c r="BB182" s="172">
        <f t="shared" si="11"/>
        <v>0.16666666666666666</v>
      </c>
      <c r="BC182" s="5">
        <f t="shared" si="12"/>
        <v>5</v>
      </c>
      <c r="BD182" s="172">
        <f t="shared" si="13"/>
        <v>0.55277079839256671</v>
      </c>
      <c r="BE182" s="175">
        <f t="shared" si="14"/>
        <v>0</v>
      </c>
    </row>
    <row r="183" spans="1:57" x14ac:dyDescent="0.25">
      <c r="A183" t="s">
        <v>339</v>
      </c>
      <c r="B183" s="171">
        <f>IF('Indicator Date hidden'!C184="x","x",$B$2-'Indicator Date hidden'!C184)</f>
        <v>0</v>
      </c>
      <c r="C183" s="171">
        <f>IF('Indicator Date hidden'!D184="x","x",$C$2-'Indicator Date hidden'!D184)</f>
        <v>0</v>
      </c>
      <c r="D183" s="171">
        <f>IF('Indicator Date hidden'!E184="x","x",$D$2-'Indicator Date hidden'!E184)</f>
        <v>0</v>
      </c>
      <c r="E183" s="171">
        <f>IF('Indicator Date hidden'!F184="x","x",$E$2-'Indicator Date hidden'!F184)</f>
        <v>0</v>
      </c>
      <c r="F183" s="171">
        <f>IF('Indicator Date hidden'!G184="x","x",$F$2-'Indicator Date hidden'!G184)</f>
        <v>0</v>
      </c>
      <c r="G183" s="171">
        <f>IF('Indicator Date hidden'!H184="x","x",$G$2-'Indicator Date hidden'!H184)</f>
        <v>0</v>
      </c>
      <c r="H183" s="171">
        <f>IF('Indicator Date hidden'!I184="x","x",$H$2-'Indicator Date hidden'!I184)</f>
        <v>0</v>
      </c>
      <c r="I183" s="171">
        <f>IF('Indicator Date hidden'!J184="x","x",$I$2-'Indicator Date hidden'!J184)</f>
        <v>0</v>
      </c>
      <c r="J183" s="171">
        <f>IF('Indicator Date hidden'!K184="x","x",$J$2-'Indicator Date hidden'!K184)</f>
        <v>0</v>
      </c>
      <c r="K183" s="171">
        <f>IF('Indicator Date hidden'!L184="x","x",$K$2-'Indicator Date hidden'!L184)</f>
        <v>0</v>
      </c>
      <c r="L183" s="171">
        <f>IF('Indicator Date hidden'!M184="x","x",$L$2-'Indicator Date hidden'!M184)</f>
        <v>0</v>
      </c>
      <c r="M183" s="171">
        <f>IF('Indicator Date hidden'!N184="x","x",$M$2-'Indicator Date hidden'!N184)</f>
        <v>0</v>
      </c>
      <c r="N183" s="171">
        <f>IF('Indicator Date hidden'!O184="x","x",$N$2-'Indicator Date hidden'!O184)</f>
        <v>0</v>
      </c>
      <c r="O183" s="171">
        <f>IF('Indicator Date hidden'!P184="x","x",$O$2-'Indicator Date hidden'!P184)</f>
        <v>0</v>
      </c>
      <c r="P183" s="171">
        <f>IF('Indicator Date hidden'!Q184="x","x",$P$2-'Indicator Date hidden'!Q184)</f>
        <v>0</v>
      </c>
      <c r="Q183" s="171" t="str">
        <f>IF('Indicator Date hidden'!R184="x","x",$Q$2-'Indicator Date hidden'!R184)</f>
        <v>x</v>
      </c>
      <c r="R183" s="171">
        <f>IF('Indicator Date hidden'!S184="x","x",$R$2-'Indicator Date hidden'!S184)</f>
        <v>0</v>
      </c>
      <c r="S183" s="171">
        <f>IF('Indicator Date hidden'!T184="x","x",$S$2-'Indicator Date hidden'!T184)</f>
        <v>0</v>
      </c>
      <c r="T183" s="171">
        <f>IF('Indicator Date hidden'!U184="x","x",$T$2-'Indicator Date hidden'!U184)</f>
        <v>0</v>
      </c>
      <c r="U183" s="171" t="str">
        <f>IF('Indicator Date hidden'!V184="x","x",$U$2-'Indicator Date hidden'!V184)</f>
        <v>x</v>
      </c>
      <c r="V183" s="171">
        <f>IF('Indicator Date hidden'!W184="x","x",$V$2-'Indicator Date hidden'!W184)</f>
        <v>0</v>
      </c>
      <c r="W183" s="171" t="str">
        <f>IF('Indicator Date hidden'!X184="x","x",$W$2-'Indicator Date hidden'!X184)</f>
        <v>x</v>
      </c>
      <c r="X183" s="171">
        <f>IF('Indicator Date hidden'!Y184="x","x",$X$2-'Indicator Date hidden'!Y184)</f>
        <v>5</v>
      </c>
      <c r="Y183" s="171">
        <f>IF('Indicator Date hidden'!Z184="x","x",$Y$2-'Indicator Date hidden'!Z184)</f>
        <v>1</v>
      </c>
      <c r="Z183" s="171">
        <f>IF('Indicator Date hidden'!AA184="x","x",$Z$2-'Indicator Date hidden'!AA184)</f>
        <v>0</v>
      </c>
      <c r="AA183" s="171" t="str">
        <f>IF('Indicator Date hidden'!AB184="x","x",$AA$2-'Indicator Date hidden'!AB184)</f>
        <v>x</v>
      </c>
      <c r="AB183" s="171">
        <f>IF('Indicator Date hidden'!AC184="x","x",$AB$2-'Indicator Date hidden'!AC184)</f>
        <v>0</v>
      </c>
      <c r="AC183" s="171">
        <f>IF('Indicator Date hidden'!AD184="x","x",$AC$2-'Indicator Date hidden'!AD184)</f>
        <v>0</v>
      </c>
      <c r="AD183" s="171" t="str">
        <f>IF('Indicator Date hidden'!AE184="x","x",$AD$2-'Indicator Date hidden'!AE184)</f>
        <v>x</v>
      </c>
      <c r="AE183" s="171">
        <f>IF('Indicator Date hidden'!AF184="x","x",$AE$2-'Indicator Date hidden'!AF184)</f>
        <v>0</v>
      </c>
      <c r="AF183" s="171" t="str">
        <f>IF('Indicator Date hidden'!AG184="x","x",$AF$2-'Indicator Date hidden'!AG184)</f>
        <v>x</v>
      </c>
      <c r="AG183" s="171">
        <f>IF('Indicator Date hidden'!AH184="x","x",$AG$2-'Indicator Date hidden'!AH184)</f>
        <v>0</v>
      </c>
      <c r="AH183" s="171">
        <f>IF('Indicator Date hidden'!AI184="x","x",$AH$2-'Indicator Date hidden'!AI184)</f>
        <v>0</v>
      </c>
      <c r="AI183" s="171">
        <f>IF('Indicator Date hidden'!AJ184="x","x",$AI$2-'Indicator Date hidden'!AJ184)</f>
        <v>0</v>
      </c>
      <c r="AJ183" s="171" t="str">
        <f>IF('Indicator Date hidden'!AK184="x","x",$AJ$2-'Indicator Date hidden'!AK184)</f>
        <v>x</v>
      </c>
      <c r="AK183" s="171">
        <f>IF('Indicator Date hidden'!AL184="x","x",$AK$2-'Indicator Date hidden'!AL184)</f>
        <v>1</v>
      </c>
      <c r="AL183" s="171">
        <f>IF('Indicator Date hidden'!AM184="x","x",$AL$2-'Indicator Date hidden'!AM184)</f>
        <v>0</v>
      </c>
      <c r="AM183" s="171">
        <f>IF('Indicator Date hidden'!AN184="x","x",$AM$2-'Indicator Date hidden'!AN184)</f>
        <v>0</v>
      </c>
      <c r="AN183" s="171">
        <f>IF('Indicator Date hidden'!AO184="x","x",$AN$2-'Indicator Date hidden'!AO184)</f>
        <v>0</v>
      </c>
      <c r="AO183" s="171" t="str">
        <f>IF('Indicator Date hidden'!AP184="x","x",$AO$2-'Indicator Date hidden'!AP184)</f>
        <v>x</v>
      </c>
      <c r="AP183" s="171" t="str">
        <f>IF('Indicator Date hidden'!AQ184="x","x",$AP$2-'Indicator Date hidden'!AQ184)</f>
        <v>x</v>
      </c>
      <c r="AQ183" s="171">
        <f>IF('Indicator Date hidden'!AR184="x","x",$AQ$2-'Indicator Date hidden'!AR184)</f>
        <v>0</v>
      </c>
      <c r="AR183" s="171">
        <f>IF('Indicator Date hidden'!AS184="x","x",$AR$2-'Indicator Date hidden'!AS184)</f>
        <v>0</v>
      </c>
      <c r="AS183" s="171">
        <f>IF('Indicator Date hidden'!AT184="x","x",$AS$2-'Indicator Date hidden'!AT184)</f>
        <v>0</v>
      </c>
      <c r="AT183" s="171">
        <f>IF('Indicator Date hidden'!AU184="x","x",$AT$2-'Indicator Date hidden'!AU184)</f>
        <v>0</v>
      </c>
      <c r="AU183" s="171">
        <f>IF('Indicator Date hidden'!AV184="x","x",$AU$2-'Indicator Date hidden'!AV184)</f>
        <v>0</v>
      </c>
      <c r="AV183" s="171">
        <f>IF('Indicator Date hidden'!AW184="x","x",$AV$2-'Indicator Date hidden'!AW184)</f>
        <v>0</v>
      </c>
      <c r="AW183" s="171">
        <f>IF('Indicator Date hidden'!AX184="x","x",$AW$2-'Indicator Date hidden'!AX184)</f>
        <v>0</v>
      </c>
      <c r="AX183" s="171">
        <f>IF('Indicator Date hidden'!AY184="x","x",$AX$2-'Indicator Date hidden'!AY184)</f>
        <v>0</v>
      </c>
      <c r="AY183" s="171">
        <f>IF('Indicator Date hidden'!AZ184="x","x",$AY$2-'Indicator Date hidden'!AZ184)</f>
        <v>0</v>
      </c>
      <c r="AZ183" s="171">
        <f>IF('Indicator Date hidden'!BA184="x","x",$AZ$2-'Indicator Date hidden'!BA184)</f>
        <v>0</v>
      </c>
      <c r="BA183" s="5">
        <f t="shared" si="10"/>
        <v>7</v>
      </c>
      <c r="BB183" s="172">
        <f t="shared" si="11"/>
        <v>0.16666666666666666</v>
      </c>
      <c r="BC183" s="5">
        <f t="shared" si="12"/>
        <v>3</v>
      </c>
      <c r="BD183" s="172">
        <f t="shared" si="13"/>
        <v>0.78426995676193356</v>
      </c>
      <c r="BE183" s="175">
        <f t="shared" si="14"/>
        <v>0</v>
      </c>
    </row>
    <row r="184" spans="1:57" x14ac:dyDescent="0.25">
      <c r="A184" t="s">
        <v>341</v>
      </c>
      <c r="B184" s="171">
        <f>IF('Indicator Date hidden'!C185="x","x",$B$2-'Indicator Date hidden'!C185)</f>
        <v>0</v>
      </c>
      <c r="C184" s="171">
        <f>IF('Indicator Date hidden'!D185="x","x",$C$2-'Indicator Date hidden'!D185)</f>
        <v>0</v>
      </c>
      <c r="D184" s="171">
        <f>IF('Indicator Date hidden'!E185="x","x",$D$2-'Indicator Date hidden'!E185)</f>
        <v>0</v>
      </c>
      <c r="E184" s="171">
        <f>IF('Indicator Date hidden'!F185="x","x",$E$2-'Indicator Date hidden'!F185)</f>
        <v>0</v>
      </c>
      <c r="F184" s="171">
        <f>IF('Indicator Date hidden'!G185="x","x",$F$2-'Indicator Date hidden'!G185)</f>
        <v>0</v>
      </c>
      <c r="G184" s="171">
        <f>IF('Indicator Date hidden'!H185="x","x",$G$2-'Indicator Date hidden'!H185)</f>
        <v>0</v>
      </c>
      <c r="H184" s="171">
        <f>IF('Indicator Date hidden'!I185="x","x",$H$2-'Indicator Date hidden'!I185)</f>
        <v>0</v>
      </c>
      <c r="I184" s="171">
        <f>IF('Indicator Date hidden'!J185="x","x",$I$2-'Indicator Date hidden'!J185)</f>
        <v>0</v>
      </c>
      <c r="J184" s="171">
        <f>IF('Indicator Date hidden'!K185="x","x",$J$2-'Indicator Date hidden'!K185)</f>
        <v>0</v>
      </c>
      <c r="K184" s="171">
        <f>IF('Indicator Date hidden'!L185="x","x",$K$2-'Indicator Date hidden'!L185)</f>
        <v>0</v>
      </c>
      <c r="L184" s="171">
        <f>IF('Indicator Date hidden'!M185="x","x",$L$2-'Indicator Date hidden'!M185)</f>
        <v>0</v>
      </c>
      <c r="M184" s="171">
        <f>IF('Indicator Date hidden'!N185="x","x",$M$2-'Indicator Date hidden'!N185)</f>
        <v>0</v>
      </c>
      <c r="N184" s="171">
        <f>IF('Indicator Date hidden'!O185="x","x",$N$2-'Indicator Date hidden'!O185)</f>
        <v>0</v>
      </c>
      <c r="O184" s="171">
        <f>IF('Indicator Date hidden'!P185="x","x",$O$2-'Indicator Date hidden'!P185)</f>
        <v>0</v>
      </c>
      <c r="P184" s="171">
        <f>IF('Indicator Date hidden'!Q185="x","x",$P$2-'Indicator Date hidden'!Q185)</f>
        <v>0</v>
      </c>
      <c r="Q184" s="171" t="str">
        <f>IF('Indicator Date hidden'!R185="x","x",$Q$2-'Indicator Date hidden'!R185)</f>
        <v>x</v>
      </c>
      <c r="R184" s="171">
        <f>IF('Indicator Date hidden'!S185="x","x",$R$2-'Indicator Date hidden'!S185)</f>
        <v>0</v>
      </c>
      <c r="S184" s="171">
        <f>IF('Indicator Date hidden'!T185="x","x",$S$2-'Indicator Date hidden'!T185)</f>
        <v>0</v>
      </c>
      <c r="T184" s="171">
        <f>IF('Indicator Date hidden'!U185="x","x",$T$2-'Indicator Date hidden'!U185)</f>
        <v>0</v>
      </c>
      <c r="U184" s="171" t="str">
        <f>IF('Indicator Date hidden'!V185="x","x",$U$2-'Indicator Date hidden'!V185)</f>
        <v>x</v>
      </c>
      <c r="V184" s="171">
        <f>IF('Indicator Date hidden'!W185="x","x",$V$2-'Indicator Date hidden'!W185)</f>
        <v>0</v>
      </c>
      <c r="W184" s="171" t="str">
        <f>IF('Indicator Date hidden'!X185="x","x",$W$2-'Indicator Date hidden'!X185)</f>
        <v>x</v>
      </c>
      <c r="X184" s="171">
        <f>IF('Indicator Date hidden'!Y185="x","x",$X$2-'Indicator Date hidden'!Y185)</f>
        <v>0</v>
      </c>
      <c r="Y184" s="171">
        <f>IF('Indicator Date hidden'!Z185="x","x",$Y$2-'Indicator Date hidden'!Z185)</f>
        <v>1</v>
      </c>
      <c r="Z184" s="171">
        <f>IF('Indicator Date hidden'!AA185="x","x",$Z$2-'Indicator Date hidden'!AA185)</f>
        <v>0</v>
      </c>
      <c r="AA184" s="171">
        <f>IF('Indicator Date hidden'!AB185="x","x",$AA$2-'Indicator Date hidden'!AB185)</f>
        <v>2</v>
      </c>
      <c r="AB184" s="171">
        <f>IF('Indicator Date hidden'!AC185="x","x",$AB$2-'Indicator Date hidden'!AC185)</f>
        <v>0</v>
      </c>
      <c r="AC184" s="171">
        <f>IF('Indicator Date hidden'!AD185="x","x",$AC$2-'Indicator Date hidden'!AD185)</f>
        <v>0</v>
      </c>
      <c r="AD184" s="171" t="str">
        <f>IF('Indicator Date hidden'!AE185="x","x",$AD$2-'Indicator Date hidden'!AE185)</f>
        <v>x</v>
      </c>
      <c r="AE184" s="171">
        <f>IF('Indicator Date hidden'!AF185="x","x",$AE$2-'Indicator Date hidden'!AF185)</f>
        <v>0</v>
      </c>
      <c r="AF184" s="171">
        <f>IF('Indicator Date hidden'!AG185="x","x",$AF$2-'Indicator Date hidden'!AG185)</f>
        <v>2</v>
      </c>
      <c r="AG184" s="171">
        <f>IF('Indicator Date hidden'!AH185="x","x",$AG$2-'Indicator Date hidden'!AH185)</f>
        <v>0</v>
      </c>
      <c r="AH184" s="171">
        <f>IF('Indicator Date hidden'!AI185="x","x",$AH$2-'Indicator Date hidden'!AI185)</f>
        <v>0</v>
      </c>
      <c r="AI184" s="171">
        <f>IF('Indicator Date hidden'!AJ185="x","x",$AI$2-'Indicator Date hidden'!AJ185)</f>
        <v>0</v>
      </c>
      <c r="AJ184" s="171" t="str">
        <f>IF('Indicator Date hidden'!AK185="x","x",$AJ$2-'Indicator Date hidden'!AK185)</f>
        <v>x</v>
      </c>
      <c r="AK184" s="171">
        <f>IF('Indicator Date hidden'!AL185="x","x",$AK$2-'Indicator Date hidden'!AL185)</f>
        <v>1</v>
      </c>
      <c r="AL184" s="171">
        <f>IF('Indicator Date hidden'!AM185="x","x",$AL$2-'Indicator Date hidden'!AM185)</f>
        <v>0</v>
      </c>
      <c r="AM184" s="171">
        <f>IF('Indicator Date hidden'!AN185="x","x",$AM$2-'Indicator Date hidden'!AN185)</f>
        <v>0</v>
      </c>
      <c r="AN184" s="171">
        <f>IF('Indicator Date hidden'!AO185="x","x",$AN$2-'Indicator Date hidden'!AO185)</f>
        <v>0</v>
      </c>
      <c r="AO184" s="171">
        <f>IF('Indicator Date hidden'!AP185="x","x",$AO$2-'Indicator Date hidden'!AP185)</f>
        <v>0</v>
      </c>
      <c r="AP184" s="171">
        <f>IF('Indicator Date hidden'!AQ185="x","x",$AP$2-'Indicator Date hidden'!AQ185)</f>
        <v>0</v>
      </c>
      <c r="AQ184" s="171">
        <f>IF('Indicator Date hidden'!AR185="x","x",$AQ$2-'Indicator Date hidden'!AR185)</f>
        <v>0</v>
      </c>
      <c r="AR184" s="171">
        <f>IF('Indicator Date hidden'!AS185="x","x",$AR$2-'Indicator Date hidden'!AS185)</f>
        <v>0</v>
      </c>
      <c r="AS184" s="171">
        <f>IF('Indicator Date hidden'!AT185="x","x",$AS$2-'Indicator Date hidden'!AT185)</f>
        <v>0</v>
      </c>
      <c r="AT184" s="171">
        <f>IF('Indicator Date hidden'!AU185="x","x",$AT$2-'Indicator Date hidden'!AU185)</f>
        <v>0</v>
      </c>
      <c r="AU184" s="171" t="str">
        <f>IF('Indicator Date hidden'!AV185="x","x",$AU$2-'Indicator Date hidden'!AV185)</f>
        <v>x</v>
      </c>
      <c r="AV184" s="171">
        <f>IF('Indicator Date hidden'!AW185="x","x",$AV$2-'Indicator Date hidden'!AW185)</f>
        <v>0</v>
      </c>
      <c r="AW184" s="171">
        <f>IF('Indicator Date hidden'!AX185="x","x",$AW$2-'Indicator Date hidden'!AX185)</f>
        <v>0</v>
      </c>
      <c r="AX184" s="171">
        <f>IF('Indicator Date hidden'!AY185="x","x",$AX$2-'Indicator Date hidden'!AY185)</f>
        <v>0</v>
      </c>
      <c r="AY184" s="171">
        <f>IF('Indicator Date hidden'!AZ185="x","x",$AY$2-'Indicator Date hidden'!AZ185)</f>
        <v>0</v>
      </c>
      <c r="AZ184" s="171">
        <f>IF('Indicator Date hidden'!BA185="x","x",$AZ$2-'Indicator Date hidden'!BA185)</f>
        <v>0</v>
      </c>
      <c r="BA184" s="5">
        <f t="shared" si="10"/>
        <v>6</v>
      </c>
      <c r="BB184" s="172">
        <f t="shared" si="11"/>
        <v>0.13333333333333333</v>
      </c>
      <c r="BC184" s="5">
        <f t="shared" si="12"/>
        <v>4</v>
      </c>
      <c r="BD184" s="172">
        <f t="shared" si="13"/>
        <v>0.45215533220835125</v>
      </c>
      <c r="BE184" s="175">
        <f t="shared" si="14"/>
        <v>0</v>
      </c>
    </row>
    <row r="185" spans="1:57" x14ac:dyDescent="0.25">
      <c r="A185" t="s">
        <v>342</v>
      </c>
      <c r="B185" s="171">
        <f>IF('Indicator Date hidden'!C186="x","x",$B$2-'Indicator Date hidden'!C186)</f>
        <v>0</v>
      </c>
      <c r="C185" s="171">
        <f>IF('Indicator Date hidden'!D186="x","x",$C$2-'Indicator Date hidden'!D186)</f>
        <v>0</v>
      </c>
      <c r="D185" s="171">
        <f>IF('Indicator Date hidden'!E186="x","x",$D$2-'Indicator Date hidden'!E186)</f>
        <v>0</v>
      </c>
      <c r="E185" s="171">
        <f>IF('Indicator Date hidden'!F186="x","x",$E$2-'Indicator Date hidden'!F186)</f>
        <v>0</v>
      </c>
      <c r="F185" s="171">
        <f>IF('Indicator Date hidden'!G186="x","x",$F$2-'Indicator Date hidden'!G186)</f>
        <v>0</v>
      </c>
      <c r="G185" s="171">
        <f>IF('Indicator Date hidden'!H186="x","x",$G$2-'Indicator Date hidden'!H186)</f>
        <v>0</v>
      </c>
      <c r="H185" s="171">
        <f>IF('Indicator Date hidden'!I186="x","x",$H$2-'Indicator Date hidden'!I186)</f>
        <v>0</v>
      </c>
      <c r="I185" s="171">
        <f>IF('Indicator Date hidden'!J186="x","x",$I$2-'Indicator Date hidden'!J186)</f>
        <v>0</v>
      </c>
      <c r="J185" s="171">
        <f>IF('Indicator Date hidden'!K186="x","x",$J$2-'Indicator Date hidden'!K186)</f>
        <v>0</v>
      </c>
      <c r="K185" s="171">
        <f>IF('Indicator Date hidden'!L186="x","x",$K$2-'Indicator Date hidden'!L186)</f>
        <v>0</v>
      </c>
      <c r="L185" s="171">
        <f>IF('Indicator Date hidden'!M186="x","x",$L$2-'Indicator Date hidden'!M186)</f>
        <v>0</v>
      </c>
      <c r="M185" s="171">
        <f>IF('Indicator Date hidden'!N186="x","x",$M$2-'Indicator Date hidden'!N186)</f>
        <v>0</v>
      </c>
      <c r="N185" s="171">
        <f>IF('Indicator Date hidden'!O186="x","x",$N$2-'Indicator Date hidden'!O186)</f>
        <v>0</v>
      </c>
      <c r="O185" s="171">
        <f>IF('Indicator Date hidden'!P186="x","x",$O$2-'Indicator Date hidden'!P186)</f>
        <v>0</v>
      </c>
      <c r="P185" s="171">
        <f>IF('Indicator Date hidden'!Q186="x","x",$P$2-'Indicator Date hidden'!Q186)</f>
        <v>0</v>
      </c>
      <c r="Q185" s="171" t="str">
        <f>IF('Indicator Date hidden'!R186="x","x",$Q$2-'Indicator Date hidden'!R186)</f>
        <v>x</v>
      </c>
      <c r="R185" s="171">
        <f>IF('Indicator Date hidden'!S186="x","x",$R$2-'Indicator Date hidden'!S186)</f>
        <v>0</v>
      </c>
      <c r="S185" s="171">
        <f>IF('Indicator Date hidden'!T186="x","x",$S$2-'Indicator Date hidden'!T186)</f>
        <v>0</v>
      </c>
      <c r="T185" s="171">
        <f>IF('Indicator Date hidden'!U186="x","x",$T$2-'Indicator Date hidden'!U186)</f>
        <v>0</v>
      </c>
      <c r="U185" s="171" t="str">
        <f>IF('Indicator Date hidden'!V186="x","x",$U$2-'Indicator Date hidden'!V186)</f>
        <v>x</v>
      </c>
      <c r="V185" s="171">
        <f>IF('Indicator Date hidden'!W186="x","x",$V$2-'Indicator Date hidden'!W186)</f>
        <v>0</v>
      </c>
      <c r="W185" s="171">
        <f>IF('Indicator Date hidden'!X186="x","x",$W$2-'Indicator Date hidden'!X186)</f>
        <v>3</v>
      </c>
      <c r="X185" s="171">
        <f>IF('Indicator Date hidden'!Y186="x","x",$X$2-'Indicator Date hidden'!Y186)</f>
        <v>4</v>
      </c>
      <c r="Y185" s="171">
        <f>IF('Indicator Date hidden'!Z186="x","x",$Y$2-'Indicator Date hidden'!Z186)</f>
        <v>1</v>
      </c>
      <c r="Z185" s="171">
        <f>IF('Indicator Date hidden'!AA186="x","x",$Z$2-'Indicator Date hidden'!AA186)</f>
        <v>0</v>
      </c>
      <c r="AA185" s="171" t="str">
        <f>IF('Indicator Date hidden'!AB186="x","x",$AA$2-'Indicator Date hidden'!AB186)</f>
        <v>x</v>
      </c>
      <c r="AB185" s="171">
        <f>IF('Indicator Date hidden'!AC186="x","x",$AB$2-'Indicator Date hidden'!AC186)</f>
        <v>0</v>
      </c>
      <c r="AC185" s="171">
        <f>IF('Indicator Date hidden'!AD186="x","x",$AC$2-'Indicator Date hidden'!AD186)</f>
        <v>0</v>
      </c>
      <c r="AD185" s="171" t="str">
        <f>IF('Indicator Date hidden'!AE186="x","x",$AD$2-'Indicator Date hidden'!AE186)</f>
        <v>x</v>
      </c>
      <c r="AE185" s="171">
        <f>IF('Indicator Date hidden'!AF186="x","x",$AE$2-'Indicator Date hidden'!AF186)</f>
        <v>0</v>
      </c>
      <c r="AF185" s="171">
        <f>IF('Indicator Date hidden'!AG186="x","x",$AF$2-'Indicator Date hidden'!AG186)</f>
        <v>1</v>
      </c>
      <c r="AG185" s="171">
        <f>IF('Indicator Date hidden'!AH186="x","x",$AG$2-'Indicator Date hidden'!AH186)</f>
        <v>0</v>
      </c>
      <c r="AH185" s="171">
        <f>IF('Indicator Date hidden'!AI186="x","x",$AH$2-'Indicator Date hidden'!AI186)</f>
        <v>0</v>
      </c>
      <c r="AI185" s="171">
        <f>IF('Indicator Date hidden'!AJ186="x","x",$AI$2-'Indicator Date hidden'!AJ186)</f>
        <v>0</v>
      </c>
      <c r="AJ185" s="171" t="str">
        <f>IF('Indicator Date hidden'!AK186="x","x",$AJ$2-'Indicator Date hidden'!AK186)</f>
        <v>x</v>
      </c>
      <c r="AK185" s="171">
        <f>IF('Indicator Date hidden'!AL186="x","x",$AK$2-'Indicator Date hidden'!AL186)</f>
        <v>1</v>
      </c>
      <c r="AL185" s="171">
        <f>IF('Indicator Date hidden'!AM186="x","x",$AL$2-'Indicator Date hidden'!AM186)</f>
        <v>0</v>
      </c>
      <c r="AM185" s="171">
        <f>IF('Indicator Date hidden'!AN186="x","x",$AM$2-'Indicator Date hidden'!AN186)</f>
        <v>0</v>
      </c>
      <c r="AN185" s="171">
        <f>IF('Indicator Date hidden'!AO186="x","x",$AN$2-'Indicator Date hidden'!AO186)</f>
        <v>0</v>
      </c>
      <c r="AO185" s="171">
        <f>IF('Indicator Date hidden'!AP186="x","x",$AO$2-'Indicator Date hidden'!AP186)</f>
        <v>0</v>
      </c>
      <c r="AP185" s="171">
        <f>IF('Indicator Date hidden'!AQ186="x","x",$AP$2-'Indicator Date hidden'!AQ186)</f>
        <v>0</v>
      </c>
      <c r="AQ185" s="171">
        <f>IF('Indicator Date hidden'!AR186="x","x",$AQ$2-'Indicator Date hidden'!AR186)</f>
        <v>4</v>
      </c>
      <c r="AR185" s="171">
        <f>IF('Indicator Date hidden'!AS186="x","x",$AR$2-'Indicator Date hidden'!AS186)</f>
        <v>0</v>
      </c>
      <c r="AS185" s="171">
        <f>IF('Indicator Date hidden'!AT186="x","x",$AS$2-'Indicator Date hidden'!AT186)</f>
        <v>0</v>
      </c>
      <c r="AT185" s="171">
        <f>IF('Indicator Date hidden'!AU186="x","x",$AT$2-'Indicator Date hidden'!AU186)</f>
        <v>0</v>
      </c>
      <c r="AU185" s="171" t="str">
        <f>IF('Indicator Date hidden'!AV186="x","x",$AU$2-'Indicator Date hidden'!AV186)</f>
        <v>x</v>
      </c>
      <c r="AV185" s="171">
        <f>IF('Indicator Date hidden'!AW186="x","x",$AV$2-'Indicator Date hidden'!AW186)</f>
        <v>0</v>
      </c>
      <c r="AW185" s="171">
        <f>IF('Indicator Date hidden'!AX186="x","x",$AW$2-'Indicator Date hidden'!AX186)</f>
        <v>0</v>
      </c>
      <c r="AX185" s="171">
        <f>IF('Indicator Date hidden'!AY186="x","x",$AX$2-'Indicator Date hidden'!AY186)</f>
        <v>1</v>
      </c>
      <c r="AY185" s="171">
        <f>IF('Indicator Date hidden'!AZ186="x","x",$AY$2-'Indicator Date hidden'!AZ186)</f>
        <v>0</v>
      </c>
      <c r="AZ185" s="171">
        <f>IF('Indicator Date hidden'!BA186="x","x",$AZ$2-'Indicator Date hidden'!BA186)</f>
        <v>0</v>
      </c>
      <c r="BA185" s="5">
        <f t="shared" si="10"/>
        <v>15</v>
      </c>
      <c r="BB185" s="172">
        <f t="shared" si="11"/>
        <v>0.33333333333333331</v>
      </c>
      <c r="BC185" s="5">
        <f t="shared" si="12"/>
        <v>7</v>
      </c>
      <c r="BD185" s="172">
        <f t="shared" si="13"/>
        <v>0.94280904158206336</v>
      </c>
      <c r="BE185" s="175">
        <f t="shared" si="14"/>
        <v>0</v>
      </c>
    </row>
    <row r="186" spans="1:57" x14ac:dyDescent="0.25">
      <c r="A186" t="s">
        <v>344</v>
      </c>
      <c r="B186" s="171">
        <f>IF('Indicator Date hidden'!C187="x","x",$B$2-'Indicator Date hidden'!C187)</f>
        <v>0</v>
      </c>
      <c r="C186" s="171">
        <f>IF('Indicator Date hidden'!D187="x","x",$C$2-'Indicator Date hidden'!D187)</f>
        <v>0</v>
      </c>
      <c r="D186" s="171">
        <f>IF('Indicator Date hidden'!E187="x","x",$D$2-'Indicator Date hidden'!E187)</f>
        <v>0</v>
      </c>
      <c r="E186" s="171">
        <f>IF('Indicator Date hidden'!F187="x","x",$E$2-'Indicator Date hidden'!F187)</f>
        <v>0</v>
      </c>
      <c r="F186" s="171">
        <f>IF('Indicator Date hidden'!G187="x","x",$F$2-'Indicator Date hidden'!G187)</f>
        <v>0</v>
      </c>
      <c r="G186" s="171">
        <f>IF('Indicator Date hidden'!H187="x","x",$G$2-'Indicator Date hidden'!H187)</f>
        <v>0</v>
      </c>
      <c r="H186" s="171">
        <f>IF('Indicator Date hidden'!I187="x","x",$H$2-'Indicator Date hidden'!I187)</f>
        <v>0</v>
      </c>
      <c r="I186" s="171">
        <f>IF('Indicator Date hidden'!J187="x","x",$I$2-'Indicator Date hidden'!J187)</f>
        <v>0</v>
      </c>
      <c r="J186" s="171">
        <f>IF('Indicator Date hidden'!K187="x","x",$J$2-'Indicator Date hidden'!K187)</f>
        <v>0</v>
      </c>
      <c r="K186" s="171">
        <f>IF('Indicator Date hidden'!L187="x","x",$K$2-'Indicator Date hidden'!L187)</f>
        <v>0</v>
      </c>
      <c r="L186" s="171">
        <f>IF('Indicator Date hidden'!M187="x","x",$L$2-'Indicator Date hidden'!M187)</f>
        <v>0</v>
      </c>
      <c r="M186" s="171">
        <f>IF('Indicator Date hidden'!N187="x","x",$M$2-'Indicator Date hidden'!N187)</f>
        <v>0</v>
      </c>
      <c r="N186" s="171">
        <f>IF('Indicator Date hidden'!O187="x","x",$N$2-'Indicator Date hidden'!O187)</f>
        <v>0</v>
      </c>
      <c r="O186" s="171">
        <f>IF('Indicator Date hidden'!P187="x","x",$O$2-'Indicator Date hidden'!P187)</f>
        <v>0</v>
      </c>
      <c r="P186" s="171">
        <f>IF('Indicator Date hidden'!Q187="x","x",$P$2-'Indicator Date hidden'!Q187)</f>
        <v>0</v>
      </c>
      <c r="Q186" s="171" t="str">
        <f>IF('Indicator Date hidden'!R187="x","x",$Q$2-'Indicator Date hidden'!R187)</f>
        <v>x</v>
      </c>
      <c r="R186" s="171">
        <f>IF('Indicator Date hidden'!S187="x","x",$R$2-'Indicator Date hidden'!S187)</f>
        <v>0</v>
      </c>
      <c r="S186" s="171">
        <f>IF('Indicator Date hidden'!T187="x","x",$S$2-'Indicator Date hidden'!T187)</f>
        <v>0</v>
      </c>
      <c r="T186" s="171">
        <f>IF('Indicator Date hidden'!U187="x","x",$T$2-'Indicator Date hidden'!U187)</f>
        <v>0</v>
      </c>
      <c r="U186" s="171">
        <f>IF('Indicator Date hidden'!V187="x","x",$U$2-'Indicator Date hidden'!V187)</f>
        <v>0</v>
      </c>
      <c r="V186" s="171">
        <f>IF('Indicator Date hidden'!W187="x","x",$V$2-'Indicator Date hidden'!W187)</f>
        <v>0</v>
      </c>
      <c r="W186" s="171">
        <f>IF('Indicator Date hidden'!X187="x","x",$W$2-'Indicator Date hidden'!X187)</f>
        <v>4</v>
      </c>
      <c r="X186" s="171">
        <f>IF('Indicator Date hidden'!Y187="x","x",$X$2-'Indicator Date hidden'!Y187)</f>
        <v>5</v>
      </c>
      <c r="Y186" s="171">
        <f>IF('Indicator Date hidden'!Z187="x","x",$Y$2-'Indicator Date hidden'!Z187)</f>
        <v>1</v>
      </c>
      <c r="Z186" s="171">
        <f>IF('Indicator Date hidden'!AA187="x","x",$Z$2-'Indicator Date hidden'!AA187)</f>
        <v>0</v>
      </c>
      <c r="AA186" s="171">
        <f>IF('Indicator Date hidden'!AB187="x","x",$AA$2-'Indicator Date hidden'!AB187)</f>
        <v>0</v>
      </c>
      <c r="AB186" s="171">
        <f>IF('Indicator Date hidden'!AC187="x","x",$AB$2-'Indicator Date hidden'!AC187)</f>
        <v>0</v>
      </c>
      <c r="AC186" s="171">
        <f>IF('Indicator Date hidden'!AD187="x","x",$AC$2-'Indicator Date hidden'!AD187)</f>
        <v>0</v>
      </c>
      <c r="AD186" s="171" t="str">
        <f>IF('Indicator Date hidden'!AE187="x","x",$AD$2-'Indicator Date hidden'!AE187)</f>
        <v>x</v>
      </c>
      <c r="AE186" s="171">
        <f>IF('Indicator Date hidden'!AF187="x","x",$AE$2-'Indicator Date hidden'!AF187)</f>
        <v>0</v>
      </c>
      <c r="AF186" s="171">
        <f>IF('Indicator Date hidden'!AG187="x","x",$AF$2-'Indicator Date hidden'!AG187)</f>
        <v>0</v>
      </c>
      <c r="AG186" s="171">
        <f>IF('Indicator Date hidden'!AH187="x","x",$AG$2-'Indicator Date hidden'!AH187)</f>
        <v>0</v>
      </c>
      <c r="AH186" s="171">
        <f>IF('Indicator Date hidden'!AI187="x","x",$AH$2-'Indicator Date hidden'!AI187)</f>
        <v>0</v>
      </c>
      <c r="AI186" s="171">
        <f>IF('Indicator Date hidden'!AJ187="x","x",$AI$2-'Indicator Date hidden'!AJ187)</f>
        <v>0</v>
      </c>
      <c r="AJ186" s="171" t="str">
        <f>IF('Indicator Date hidden'!AK187="x","x",$AJ$2-'Indicator Date hidden'!AK187)</f>
        <v>x</v>
      </c>
      <c r="AK186" s="171">
        <f>IF('Indicator Date hidden'!AL187="x","x",$AK$2-'Indicator Date hidden'!AL187)</f>
        <v>1</v>
      </c>
      <c r="AL186" s="171">
        <f>IF('Indicator Date hidden'!AM187="x","x",$AL$2-'Indicator Date hidden'!AM187)</f>
        <v>0</v>
      </c>
      <c r="AM186" s="171">
        <f>IF('Indicator Date hidden'!AN187="x","x",$AM$2-'Indicator Date hidden'!AN187)</f>
        <v>0</v>
      </c>
      <c r="AN186" s="171">
        <f>IF('Indicator Date hidden'!AO187="x","x",$AN$2-'Indicator Date hidden'!AO187)</f>
        <v>0</v>
      </c>
      <c r="AO186" s="171">
        <f>IF('Indicator Date hidden'!AP187="x","x",$AO$2-'Indicator Date hidden'!AP187)</f>
        <v>0</v>
      </c>
      <c r="AP186" s="171">
        <f>IF('Indicator Date hidden'!AQ187="x","x",$AP$2-'Indicator Date hidden'!AQ187)</f>
        <v>0</v>
      </c>
      <c r="AQ186" s="171">
        <f>IF('Indicator Date hidden'!AR187="x","x",$AQ$2-'Indicator Date hidden'!AR187)</f>
        <v>4</v>
      </c>
      <c r="AR186" s="171">
        <f>IF('Indicator Date hidden'!AS187="x","x",$AR$2-'Indicator Date hidden'!AS187)</f>
        <v>0</v>
      </c>
      <c r="AS186" s="171">
        <f>IF('Indicator Date hidden'!AT187="x","x",$AS$2-'Indicator Date hidden'!AT187)</f>
        <v>0</v>
      </c>
      <c r="AT186" s="171">
        <f>IF('Indicator Date hidden'!AU187="x","x",$AT$2-'Indicator Date hidden'!AU187)</f>
        <v>0</v>
      </c>
      <c r="AU186" s="171">
        <f>IF('Indicator Date hidden'!AV187="x","x",$AU$2-'Indicator Date hidden'!AV187)</f>
        <v>0</v>
      </c>
      <c r="AV186" s="171">
        <f>IF('Indicator Date hidden'!AW187="x","x",$AV$2-'Indicator Date hidden'!AW187)</f>
        <v>0</v>
      </c>
      <c r="AW186" s="171">
        <f>IF('Indicator Date hidden'!AX187="x","x",$AW$2-'Indicator Date hidden'!AX187)</f>
        <v>0</v>
      </c>
      <c r="AX186" s="171">
        <f>IF('Indicator Date hidden'!AY187="x","x",$AX$2-'Indicator Date hidden'!AY187)</f>
        <v>0</v>
      </c>
      <c r="AY186" s="171">
        <f>IF('Indicator Date hidden'!AZ187="x","x",$AY$2-'Indicator Date hidden'!AZ187)</f>
        <v>0</v>
      </c>
      <c r="AZ186" s="171">
        <f>IF('Indicator Date hidden'!BA187="x","x",$AZ$2-'Indicator Date hidden'!BA187)</f>
        <v>0</v>
      </c>
      <c r="BA186" s="5">
        <f t="shared" si="10"/>
        <v>15</v>
      </c>
      <c r="BB186" s="172">
        <f t="shared" si="11"/>
        <v>0.3125</v>
      </c>
      <c r="BC186" s="5">
        <f t="shared" si="12"/>
        <v>5</v>
      </c>
      <c r="BD186" s="172">
        <f t="shared" si="13"/>
        <v>1.063724784268312</v>
      </c>
      <c r="BE186" s="175">
        <f t="shared" si="14"/>
        <v>0</v>
      </c>
    </row>
    <row r="187" spans="1:57" x14ac:dyDescent="0.25">
      <c r="A187" t="s">
        <v>346</v>
      </c>
      <c r="B187" s="171">
        <f>IF('Indicator Date hidden'!C188="x","x",$B$2-'Indicator Date hidden'!C188)</f>
        <v>0</v>
      </c>
      <c r="C187" s="171">
        <f>IF('Indicator Date hidden'!D188="x","x",$C$2-'Indicator Date hidden'!D188)</f>
        <v>0</v>
      </c>
      <c r="D187" s="171">
        <f>IF('Indicator Date hidden'!E188="x","x",$D$2-'Indicator Date hidden'!E188)</f>
        <v>0</v>
      </c>
      <c r="E187" s="171">
        <f>IF('Indicator Date hidden'!F188="x","x",$E$2-'Indicator Date hidden'!F188)</f>
        <v>0</v>
      </c>
      <c r="F187" s="171">
        <f>IF('Indicator Date hidden'!G188="x","x",$F$2-'Indicator Date hidden'!G188)</f>
        <v>0</v>
      </c>
      <c r="G187" s="171">
        <f>IF('Indicator Date hidden'!H188="x","x",$G$2-'Indicator Date hidden'!H188)</f>
        <v>0</v>
      </c>
      <c r="H187" s="171">
        <f>IF('Indicator Date hidden'!I188="x","x",$H$2-'Indicator Date hidden'!I188)</f>
        <v>0</v>
      </c>
      <c r="I187" s="171">
        <f>IF('Indicator Date hidden'!J188="x","x",$I$2-'Indicator Date hidden'!J188)</f>
        <v>0</v>
      </c>
      <c r="J187" s="171">
        <f>IF('Indicator Date hidden'!K188="x","x",$J$2-'Indicator Date hidden'!K188)</f>
        <v>0</v>
      </c>
      <c r="K187" s="171">
        <f>IF('Indicator Date hidden'!L188="x","x",$K$2-'Indicator Date hidden'!L188)</f>
        <v>0</v>
      </c>
      <c r="L187" s="171">
        <f>IF('Indicator Date hidden'!M188="x","x",$L$2-'Indicator Date hidden'!M188)</f>
        <v>0</v>
      </c>
      <c r="M187" s="171">
        <f>IF('Indicator Date hidden'!N188="x","x",$M$2-'Indicator Date hidden'!N188)</f>
        <v>0</v>
      </c>
      <c r="N187" s="171">
        <f>IF('Indicator Date hidden'!O188="x","x",$N$2-'Indicator Date hidden'!O188)</f>
        <v>0</v>
      </c>
      <c r="O187" s="171">
        <f>IF('Indicator Date hidden'!P188="x","x",$O$2-'Indicator Date hidden'!P188)</f>
        <v>0</v>
      </c>
      <c r="P187" s="171">
        <f>IF('Indicator Date hidden'!Q188="x","x",$P$2-'Indicator Date hidden'!Q188)</f>
        <v>0</v>
      </c>
      <c r="Q187" s="171">
        <f>IF('Indicator Date hidden'!R188="x","x",$Q$2-'Indicator Date hidden'!R188)</f>
        <v>9</v>
      </c>
      <c r="R187" s="171">
        <f>IF('Indicator Date hidden'!S188="x","x",$R$2-'Indicator Date hidden'!S188)</f>
        <v>0</v>
      </c>
      <c r="S187" s="171">
        <f>IF('Indicator Date hidden'!T188="x","x",$S$2-'Indicator Date hidden'!T188)</f>
        <v>0</v>
      </c>
      <c r="T187" s="171">
        <f>IF('Indicator Date hidden'!U188="x","x",$T$2-'Indicator Date hidden'!U188)</f>
        <v>0</v>
      </c>
      <c r="U187" s="171">
        <f>IF('Indicator Date hidden'!V188="x","x",$U$2-'Indicator Date hidden'!V188)</f>
        <v>0</v>
      </c>
      <c r="V187" s="171">
        <f>IF('Indicator Date hidden'!W188="x","x",$V$2-'Indicator Date hidden'!W188)</f>
        <v>0</v>
      </c>
      <c r="W187" s="171">
        <f>IF('Indicator Date hidden'!X188="x","x",$W$2-'Indicator Date hidden'!X188)</f>
        <v>9</v>
      </c>
      <c r="X187" s="171">
        <f>IF('Indicator Date hidden'!Y188="x","x",$X$2-'Indicator Date hidden'!Y188)</f>
        <v>2</v>
      </c>
      <c r="Y187" s="171">
        <f>IF('Indicator Date hidden'!Z188="x","x",$Y$2-'Indicator Date hidden'!Z188)</f>
        <v>1</v>
      </c>
      <c r="Z187" s="171">
        <f>IF('Indicator Date hidden'!AA188="x","x",$Z$2-'Indicator Date hidden'!AA188)</f>
        <v>0</v>
      </c>
      <c r="AA187" s="171">
        <f>IF('Indicator Date hidden'!AB188="x","x",$AA$2-'Indicator Date hidden'!AB188)</f>
        <v>0</v>
      </c>
      <c r="AB187" s="171">
        <f>IF('Indicator Date hidden'!AC188="x","x",$AB$2-'Indicator Date hidden'!AC188)</f>
        <v>0</v>
      </c>
      <c r="AC187" s="171">
        <f>IF('Indicator Date hidden'!AD188="x","x",$AC$2-'Indicator Date hidden'!AD188)</f>
        <v>0</v>
      </c>
      <c r="AD187" s="171" t="str">
        <f>IF('Indicator Date hidden'!AE188="x","x",$AD$2-'Indicator Date hidden'!AE188)</f>
        <v>x</v>
      </c>
      <c r="AE187" s="171">
        <f>IF('Indicator Date hidden'!AF188="x","x",$AE$2-'Indicator Date hidden'!AF188)</f>
        <v>0</v>
      </c>
      <c r="AF187" s="171">
        <f>IF('Indicator Date hidden'!AG188="x","x",$AF$2-'Indicator Date hidden'!AG188)</f>
        <v>11</v>
      </c>
      <c r="AG187" s="171">
        <f>IF('Indicator Date hidden'!AH188="x","x",$AG$2-'Indicator Date hidden'!AH188)</f>
        <v>0</v>
      </c>
      <c r="AH187" s="171">
        <f>IF('Indicator Date hidden'!AI188="x","x",$AH$2-'Indicator Date hidden'!AI188)</f>
        <v>0</v>
      </c>
      <c r="AI187" s="171">
        <f>IF('Indicator Date hidden'!AJ188="x","x",$AI$2-'Indicator Date hidden'!AJ188)</f>
        <v>0</v>
      </c>
      <c r="AJ187" s="171" t="str">
        <f>IF('Indicator Date hidden'!AK188="x","x",$AJ$2-'Indicator Date hidden'!AK188)</f>
        <v>x</v>
      </c>
      <c r="AK187" s="171">
        <f>IF('Indicator Date hidden'!AL188="x","x",$AK$2-'Indicator Date hidden'!AL188)</f>
        <v>1</v>
      </c>
      <c r="AL187" s="171">
        <f>IF('Indicator Date hidden'!AM188="x","x",$AL$2-'Indicator Date hidden'!AM188)</f>
        <v>0</v>
      </c>
      <c r="AM187" s="171">
        <f>IF('Indicator Date hidden'!AN188="x","x",$AM$2-'Indicator Date hidden'!AN188)</f>
        <v>0</v>
      </c>
      <c r="AN187" s="171">
        <f>IF('Indicator Date hidden'!AO188="x","x",$AN$2-'Indicator Date hidden'!AO188)</f>
        <v>0</v>
      </c>
      <c r="AO187" s="171" t="str">
        <f>IF('Indicator Date hidden'!AP188="x","x",$AO$2-'Indicator Date hidden'!AP188)</f>
        <v>x</v>
      </c>
      <c r="AP187" s="171" t="str">
        <f>IF('Indicator Date hidden'!AQ188="x","x",$AP$2-'Indicator Date hidden'!AQ188)</f>
        <v>x</v>
      </c>
      <c r="AQ187" s="171">
        <f>IF('Indicator Date hidden'!AR188="x","x",$AQ$2-'Indicator Date hidden'!AR188)</f>
        <v>8</v>
      </c>
      <c r="AR187" s="171">
        <f>IF('Indicator Date hidden'!AS188="x","x",$AR$2-'Indicator Date hidden'!AS188)</f>
        <v>0</v>
      </c>
      <c r="AS187" s="171">
        <f>IF('Indicator Date hidden'!AT188="x","x",$AS$2-'Indicator Date hidden'!AT188)</f>
        <v>0</v>
      </c>
      <c r="AT187" s="171">
        <f>IF('Indicator Date hidden'!AU188="x","x",$AT$2-'Indicator Date hidden'!AU188)</f>
        <v>0</v>
      </c>
      <c r="AU187" s="171">
        <f>IF('Indicator Date hidden'!AV188="x","x",$AU$2-'Indicator Date hidden'!AV188)</f>
        <v>0</v>
      </c>
      <c r="AV187" s="171">
        <f>IF('Indicator Date hidden'!AW188="x","x",$AV$2-'Indicator Date hidden'!AW188)</f>
        <v>0</v>
      </c>
      <c r="AW187" s="171">
        <f>IF('Indicator Date hidden'!AX188="x","x",$AW$2-'Indicator Date hidden'!AX188)</f>
        <v>0</v>
      </c>
      <c r="AX187" s="171">
        <f>IF('Indicator Date hidden'!AY188="x","x",$AX$2-'Indicator Date hidden'!AY188)</f>
        <v>0</v>
      </c>
      <c r="AY187" s="171">
        <f>IF('Indicator Date hidden'!AZ188="x","x",$AY$2-'Indicator Date hidden'!AZ188)</f>
        <v>0</v>
      </c>
      <c r="AZ187" s="171">
        <f>IF('Indicator Date hidden'!BA188="x","x",$AZ$2-'Indicator Date hidden'!BA188)</f>
        <v>3</v>
      </c>
      <c r="BA187" s="5">
        <f t="shared" si="10"/>
        <v>44</v>
      </c>
      <c r="BB187" s="172">
        <f t="shared" si="11"/>
        <v>0.93617021276595747</v>
      </c>
      <c r="BC187" s="5">
        <f t="shared" si="12"/>
        <v>8</v>
      </c>
      <c r="BD187" s="172">
        <f t="shared" si="13"/>
        <v>2.6126065513781844</v>
      </c>
      <c r="BE187" s="175">
        <f t="shared" si="14"/>
        <v>0</v>
      </c>
    </row>
    <row r="188" spans="1:57" x14ac:dyDescent="0.25">
      <c r="A188" t="s">
        <v>348</v>
      </c>
      <c r="B188" s="171">
        <f>IF('Indicator Date hidden'!C189="x","x",$B$2-'Indicator Date hidden'!C189)</f>
        <v>0</v>
      </c>
      <c r="C188" s="171">
        <f>IF('Indicator Date hidden'!D189="x","x",$C$2-'Indicator Date hidden'!D189)</f>
        <v>0</v>
      </c>
      <c r="D188" s="171">
        <f>IF('Indicator Date hidden'!E189="x","x",$D$2-'Indicator Date hidden'!E189)</f>
        <v>0</v>
      </c>
      <c r="E188" s="171">
        <f>IF('Indicator Date hidden'!F189="x","x",$E$2-'Indicator Date hidden'!F189)</f>
        <v>0</v>
      </c>
      <c r="F188" s="171">
        <f>IF('Indicator Date hidden'!G189="x","x",$F$2-'Indicator Date hidden'!G189)</f>
        <v>0</v>
      </c>
      <c r="G188" s="171">
        <f>IF('Indicator Date hidden'!H189="x","x",$G$2-'Indicator Date hidden'!H189)</f>
        <v>0</v>
      </c>
      <c r="H188" s="171">
        <f>IF('Indicator Date hidden'!I189="x","x",$H$2-'Indicator Date hidden'!I189)</f>
        <v>0</v>
      </c>
      <c r="I188" s="171">
        <f>IF('Indicator Date hidden'!J189="x","x",$I$2-'Indicator Date hidden'!J189)</f>
        <v>0</v>
      </c>
      <c r="J188" s="171">
        <f>IF('Indicator Date hidden'!K189="x","x",$J$2-'Indicator Date hidden'!K189)</f>
        <v>0</v>
      </c>
      <c r="K188" s="171">
        <f>IF('Indicator Date hidden'!L189="x","x",$K$2-'Indicator Date hidden'!L189)</f>
        <v>0</v>
      </c>
      <c r="L188" s="171">
        <f>IF('Indicator Date hidden'!M189="x","x",$L$2-'Indicator Date hidden'!M189)</f>
        <v>0</v>
      </c>
      <c r="M188" s="171">
        <f>IF('Indicator Date hidden'!N189="x","x",$M$2-'Indicator Date hidden'!N189)</f>
        <v>0</v>
      </c>
      <c r="N188" s="171">
        <f>IF('Indicator Date hidden'!O189="x","x",$N$2-'Indicator Date hidden'!O189)</f>
        <v>0</v>
      </c>
      <c r="O188" s="171">
        <f>IF('Indicator Date hidden'!P189="x","x",$O$2-'Indicator Date hidden'!P189)</f>
        <v>0</v>
      </c>
      <c r="P188" s="171">
        <f>IF('Indicator Date hidden'!Q189="x","x",$P$2-'Indicator Date hidden'!Q189)</f>
        <v>0</v>
      </c>
      <c r="Q188" s="171">
        <f>IF('Indicator Date hidden'!R189="x","x",$Q$2-'Indicator Date hidden'!R189)</f>
        <v>8</v>
      </c>
      <c r="R188" s="171">
        <f>IF('Indicator Date hidden'!S189="x","x",$R$2-'Indicator Date hidden'!S189)</f>
        <v>0</v>
      </c>
      <c r="S188" s="171">
        <f>IF('Indicator Date hidden'!T189="x","x",$S$2-'Indicator Date hidden'!T189)</f>
        <v>0</v>
      </c>
      <c r="T188" s="171">
        <f>IF('Indicator Date hidden'!U189="x","x",$T$2-'Indicator Date hidden'!U189)</f>
        <v>0</v>
      </c>
      <c r="U188" s="171" t="str">
        <f>IF('Indicator Date hidden'!V189="x","x",$U$2-'Indicator Date hidden'!V189)</f>
        <v>x</v>
      </c>
      <c r="V188" s="171">
        <f>IF('Indicator Date hidden'!W189="x","x",$V$2-'Indicator Date hidden'!W189)</f>
        <v>0</v>
      </c>
      <c r="W188" s="171">
        <f>IF('Indicator Date hidden'!X189="x","x",$W$2-'Indicator Date hidden'!X189)</f>
        <v>2</v>
      </c>
      <c r="X188" s="171">
        <f>IF('Indicator Date hidden'!Y189="x","x",$X$2-'Indicator Date hidden'!Y189)</f>
        <v>5</v>
      </c>
      <c r="Y188" s="171">
        <f>IF('Indicator Date hidden'!Z189="x","x",$Y$2-'Indicator Date hidden'!Z189)</f>
        <v>1</v>
      </c>
      <c r="Z188" s="171">
        <f>IF('Indicator Date hidden'!AA189="x","x",$Z$2-'Indicator Date hidden'!AA189)</f>
        <v>0</v>
      </c>
      <c r="AA188" s="171" t="str">
        <f>IF('Indicator Date hidden'!AB189="x","x",$AA$2-'Indicator Date hidden'!AB189)</f>
        <v>x</v>
      </c>
      <c r="AB188" s="171">
        <f>IF('Indicator Date hidden'!AC189="x","x",$AB$2-'Indicator Date hidden'!AC189)</f>
        <v>0</v>
      </c>
      <c r="AC188" s="171">
        <f>IF('Indicator Date hidden'!AD189="x","x",$AC$2-'Indicator Date hidden'!AD189)</f>
        <v>0</v>
      </c>
      <c r="AD188" s="171">
        <f>IF('Indicator Date hidden'!AE189="x","x",$AD$2-'Indicator Date hidden'!AE189)</f>
        <v>0</v>
      </c>
      <c r="AE188" s="171" t="str">
        <f>IF('Indicator Date hidden'!AF189="x","x",$AE$2-'Indicator Date hidden'!AF189)</f>
        <v>x</v>
      </c>
      <c r="AF188" s="171">
        <f>IF('Indicator Date hidden'!AG189="x","x",$AF$2-'Indicator Date hidden'!AG189)</f>
        <v>4</v>
      </c>
      <c r="AG188" s="171">
        <f>IF('Indicator Date hidden'!AH189="x","x",$AG$2-'Indicator Date hidden'!AH189)</f>
        <v>0</v>
      </c>
      <c r="AH188" s="171">
        <f>IF('Indicator Date hidden'!AI189="x","x",$AH$2-'Indicator Date hidden'!AI189)</f>
        <v>0</v>
      </c>
      <c r="AI188" s="171">
        <f>IF('Indicator Date hidden'!AJ189="x","x",$AI$2-'Indicator Date hidden'!AJ189)</f>
        <v>0</v>
      </c>
      <c r="AJ188" s="171" t="str">
        <f>IF('Indicator Date hidden'!AK189="x","x",$AJ$2-'Indicator Date hidden'!AK189)</f>
        <v>x</v>
      </c>
      <c r="AK188" s="171">
        <f>IF('Indicator Date hidden'!AL189="x","x",$AK$2-'Indicator Date hidden'!AL189)</f>
        <v>1</v>
      </c>
      <c r="AL188" s="171">
        <f>IF('Indicator Date hidden'!AM189="x","x",$AL$2-'Indicator Date hidden'!AM189)</f>
        <v>0</v>
      </c>
      <c r="AM188" s="171">
        <f>IF('Indicator Date hidden'!AN189="x","x",$AM$2-'Indicator Date hidden'!AN189)</f>
        <v>0</v>
      </c>
      <c r="AN188" s="171">
        <f>IF('Indicator Date hidden'!AO189="x","x",$AN$2-'Indicator Date hidden'!AO189)</f>
        <v>0</v>
      </c>
      <c r="AO188" s="171" t="str">
        <f>IF('Indicator Date hidden'!AP189="x","x",$AO$2-'Indicator Date hidden'!AP189)</f>
        <v>x</v>
      </c>
      <c r="AP188" s="171" t="str">
        <f>IF('Indicator Date hidden'!AQ189="x","x",$AP$2-'Indicator Date hidden'!AQ189)</f>
        <v>x</v>
      </c>
      <c r="AQ188" s="171">
        <f>IF('Indicator Date hidden'!AR189="x","x",$AQ$2-'Indicator Date hidden'!AR189)</f>
        <v>4</v>
      </c>
      <c r="AR188" s="171">
        <f>IF('Indicator Date hidden'!AS189="x","x",$AR$2-'Indicator Date hidden'!AS189)</f>
        <v>0</v>
      </c>
      <c r="AS188" s="171" t="str">
        <f>IF('Indicator Date hidden'!AT189="x","x",$AS$2-'Indicator Date hidden'!AT189)</f>
        <v>x</v>
      </c>
      <c r="AT188" s="171">
        <f>IF('Indicator Date hidden'!AU189="x","x",$AT$2-'Indicator Date hidden'!AU189)</f>
        <v>0</v>
      </c>
      <c r="AU188" s="171">
        <f>IF('Indicator Date hidden'!AV189="x","x",$AU$2-'Indicator Date hidden'!AV189)</f>
        <v>0</v>
      </c>
      <c r="AV188" s="171">
        <f>IF('Indicator Date hidden'!AW189="x","x",$AV$2-'Indicator Date hidden'!AW189)</f>
        <v>0</v>
      </c>
      <c r="AW188" s="171">
        <f>IF('Indicator Date hidden'!AX189="x","x",$AW$2-'Indicator Date hidden'!AX189)</f>
        <v>0</v>
      </c>
      <c r="AX188" s="171">
        <f>IF('Indicator Date hidden'!AY189="x","x",$AX$2-'Indicator Date hidden'!AY189)</f>
        <v>0</v>
      </c>
      <c r="AY188" s="171">
        <f>IF('Indicator Date hidden'!AZ189="x","x",$AY$2-'Indicator Date hidden'!AZ189)</f>
        <v>0</v>
      </c>
      <c r="AZ188" s="171">
        <f>IF('Indicator Date hidden'!BA189="x","x",$AZ$2-'Indicator Date hidden'!BA189)</f>
        <v>0</v>
      </c>
      <c r="BA188" s="5">
        <f t="shared" si="10"/>
        <v>25</v>
      </c>
      <c r="BB188" s="172">
        <f t="shared" si="11"/>
        <v>0.56818181818181823</v>
      </c>
      <c r="BC188" s="5">
        <f t="shared" si="12"/>
        <v>7</v>
      </c>
      <c r="BD188" s="172">
        <f t="shared" si="13"/>
        <v>1.6011036999055495</v>
      </c>
      <c r="BE188" s="175">
        <f t="shared" si="14"/>
        <v>0</v>
      </c>
    </row>
    <row r="189" spans="1:57" x14ac:dyDescent="0.25">
      <c r="A189" t="s">
        <v>350</v>
      </c>
      <c r="B189" s="171">
        <f>IF('Indicator Date hidden'!C190="x","x",$B$2-'Indicator Date hidden'!C190)</f>
        <v>0</v>
      </c>
      <c r="C189" s="171">
        <f>IF('Indicator Date hidden'!D190="x","x",$C$2-'Indicator Date hidden'!D190)</f>
        <v>0</v>
      </c>
      <c r="D189" s="171">
        <f>IF('Indicator Date hidden'!E190="x","x",$D$2-'Indicator Date hidden'!E190)</f>
        <v>0</v>
      </c>
      <c r="E189" s="171">
        <f>IF('Indicator Date hidden'!F190="x","x",$E$2-'Indicator Date hidden'!F190)</f>
        <v>0</v>
      </c>
      <c r="F189" s="171">
        <f>IF('Indicator Date hidden'!G190="x","x",$F$2-'Indicator Date hidden'!G190)</f>
        <v>0</v>
      </c>
      <c r="G189" s="171">
        <f>IF('Indicator Date hidden'!H190="x","x",$G$2-'Indicator Date hidden'!H190)</f>
        <v>0</v>
      </c>
      <c r="H189" s="171">
        <f>IF('Indicator Date hidden'!I190="x","x",$H$2-'Indicator Date hidden'!I190)</f>
        <v>0</v>
      </c>
      <c r="I189" s="171">
        <f>IF('Indicator Date hidden'!J190="x","x",$I$2-'Indicator Date hidden'!J190)</f>
        <v>0</v>
      </c>
      <c r="J189" s="171">
        <f>IF('Indicator Date hidden'!K190="x","x",$J$2-'Indicator Date hidden'!K190)</f>
        <v>0</v>
      </c>
      <c r="K189" s="171">
        <f>IF('Indicator Date hidden'!L190="x","x",$K$2-'Indicator Date hidden'!L190)</f>
        <v>0</v>
      </c>
      <c r="L189" s="171">
        <f>IF('Indicator Date hidden'!M190="x","x",$L$2-'Indicator Date hidden'!M190)</f>
        <v>0</v>
      </c>
      <c r="M189" s="171">
        <f>IF('Indicator Date hidden'!N190="x","x",$M$2-'Indicator Date hidden'!N190)</f>
        <v>0</v>
      </c>
      <c r="N189" s="171">
        <f>IF('Indicator Date hidden'!O190="x","x",$N$2-'Indicator Date hidden'!O190)</f>
        <v>0</v>
      </c>
      <c r="O189" s="171">
        <f>IF('Indicator Date hidden'!P190="x","x",$O$2-'Indicator Date hidden'!P190)</f>
        <v>0</v>
      </c>
      <c r="P189" s="171">
        <f>IF('Indicator Date hidden'!Q190="x","x",$P$2-'Indicator Date hidden'!Q190)</f>
        <v>0</v>
      </c>
      <c r="Q189" s="171" t="str">
        <f>IF('Indicator Date hidden'!R190="x","x",$Q$2-'Indicator Date hidden'!R190)</f>
        <v>x</v>
      </c>
      <c r="R189" s="171">
        <f>IF('Indicator Date hidden'!S190="x","x",$R$2-'Indicator Date hidden'!S190)</f>
        <v>0</v>
      </c>
      <c r="S189" s="171">
        <f>IF('Indicator Date hidden'!T190="x","x",$S$2-'Indicator Date hidden'!T190)</f>
        <v>0</v>
      </c>
      <c r="T189" s="171">
        <f>IF('Indicator Date hidden'!U190="x","x",$T$2-'Indicator Date hidden'!U190)</f>
        <v>0</v>
      </c>
      <c r="U189" s="171" t="str">
        <f>IF('Indicator Date hidden'!V190="x","x",$U$2-'Indicator Date hidden'!V190)</f>
        <v>x</v>
      </c>
      <c r="V189" s="171">
        <f>IF('Indicator Date hidden'!W190="x","x",$V$2-'Indicator Date hidden'!W190)</f>
        <v>0</v>
      </c>
      <c r="W189" s="171">
        <f>IF('Indicator Date hidden'!X190="x","x",$W$2-'Indicator Date hidden'!X190)</f>
        <v>6</v>
      </c>
      <c r="X189" s="171" t="str">
        <f>IF('Indicator Date hidden'!Y190="x","x",$X$2-'Indicator Date hidden'!Y190)</f>
        <v>x</v>
      </c>
      <c r="Y189" s="171">
        <f>IF('Indicator Date hidden'!Z190="x","x",$Y$2-'Indicator Date hidden'!Z190)</f>
        <v>1</v>
      </c>
      <c r="Z189" s="171">
        <f>IF('Indicator Date hidden'!AA190="x","x",$Z$2-'Indicator Date hidden'!AA190)</f>
        <v>0</v>
      </c>
      <c r="AA189" s="171">
        <f>IF('Indicator Date hidden'!AB190="x","x",$AA$2-'Indicator Date hidden'!AB190)</f>
        <v>0</v>
      </c>
      <c r="AB189" s="171">
        <f>IF('Indicator Date hidden'!AC190="x","x",$AB$2-'Indicator Date hidden'!AC190)</f>
        <v>0</v>
      </c>
      <c r="AC189" s="171">
        <f>IF('Indicator Date hidden'!AD190="x","x",$AC$2-'Indicator Date hidden'!AD190)</f>
        <v>0</v>
      </c>
      <c r="AD189" s="171">
        <f>IF('Indicator Date hidden'!AE190="x","x",$AD$2-'Indicator Date hidden'!AE190)</f>
        <v>0</v>
      </c>
      <c r="AE189" s="171">
        <f>IF('Indicator Date hidden'!AF190="x","x",$AE$2-'Indicator Date hidden'!AF190)</f>
        <v>0</v>
      </c>
      <c r="AF189" s="171">
        <f>IF('Indicator Date hidden'!AG190="x","x",$AF$2-'Indicator Date hidden'!AG190)</f>
        <v>8</v>
      </c>
      <c r="AG189" s="171">
        <f>IF('Indicator Date hidden'!AH190="x","x",$AG$2-'Indicator Date hidden'!AH190)</f>
        <v>0</v>
      </c>
      <c r="AH189" s="171">
        <f>IF('Indicator Date hidden'!AI190="x","x",$AH$2-'Indicator Date hidden'!AI190)</f>
        <v>0</v>
      </c>
      <c r="AI189" s="171">
        <f>IF('Indicator Date hidden'!AJ190="x","x",$AI$2-'Indicator Date hidden'!AJ190)</f>
        <v>0</v>
      </c>
      <c r="AJ189" s="171" t="str">
        <f>IF('Indicator Date hidden'!AK190="x","x",$AJ$2-'Indicator Date hidden'!AK190)</f>
        <v>x</v>
      </c>
      <c r="AK189" s="171">
        <f>IF('Indicator Date hidden'!AL190="x","x",$AK$2-'Indicator Date hidden'!AL190)</f>
        <v>1</v>
      </c>
      <c r="AL189" s="171">
        <f>IF('Indicator Date hidden'!AM190="x","x",$AL$2-'Indicator Date hidden'!AM190)</f>
        <v>0</v>
      </c>
      <c r="AM189" s="171">
        <f>IF('Indicator Date hidden'!AN190="x","x",$AM$2-'Indicator Date hidden'!AN190)</f>
        <v>0</v>
      </c>
      <c r="AN189" s="171">
        <f>IF('Indicator Date hidden'!AO190="x","x",$AN$2-'Indicator Date hidden'!AO190)</f>
        <v>0</v>
      </c>
      <c r="AO189" s="171">
        <f>IF('Indicator Date hidden'!AP190="x","x",$AO$2-'Indicator Date hidden'!AP190)</f>
        <v>0</v>
      </c>
      <c r="AP189" s="171">
        <f>IF('Indicator Date hidden'!AQ190="x","x",$AP$2-'Indicator Date hidden'!AQ190)</f>
        <v>0</v>
      </c>
      <c r="AQ189" s="171">
        <f>IF('Indicator Date hidden'!AR190="x","x",$AQ$2-'Indicator Date hidden'!AR190)</f>
        <v>0</v>
      </c>
      <c r="AR189" s="171">
        <f>IF('Indicator Date hidden'!AS190="x","x",$AR$2-'Indicator Date hidden'!AS190)</f>
        <v>0</v>
      </c>
      <c r="AS189" s="171">
        <f>IF('Indicator Date hidden'!AT190="x","x",$AS$2-'Indicator Date hidden'!AT190)</f>
        <v>0</v>
      </c>
      <c r="AT189" s="171">
        <f>IF('Indicator Date hidden'!AU190="x","x",$AT$2-'Indicator Date hidden'!AU190)</f>
        <v>0</v>
      </c>
      <c r="AU189" s="171">
        <f>IF('Indicator Date hidden'!AV190="x","x",$AU$2-'Indicator Date hidden'!AV190)</f>
        <v>0</v>
      </c>
      <c r="AV189" s="171">
        <f>IF('Indicator Date hidden'!AW190="x","x",$AV$2-'Indicator Date hidden'!AW190)</f>
        <v>0</v>
      </c>
      <c r="AW189" s="171">
        <f>IF('Indicator Date hidden'!AX190="x","x",$AW$2-'Indicator Date hidden'!AX190)</f>
        <v>0</v>
      </c>
      <c r="AX189" s="171">
        <f>IF('Indicator Date hidden'!AY190="x","x",$AX$2-'Indicator Date hidden'!AY190)</f>
        <v>0</v>
      </c>
      <c r="AY189" s="171">
        <f>IF('Indicator Date hidden'!AZ190="x","x",$AY$2-'Indicator Date hidden'!AZ190)</f>
        <v>0</v>
      </c>
      <c r="AZ189" s="171">
        <f>IF('Indicator Date hidden'!BA190="x","x",$AZ$2-'Indicator Date hidden'!BA190)</f>
        <v>0</v>
      </c>
      <c r="BA189" s="5">
        <f t="shared" si="10"/>
        <v>16</v>
      </c>
      <c r="BB189" s="172">
        <f t="shared" si="11"/>
        <v>0.34042553191489361</v>
      </c>
      <c r="BC189" s="5">
        <f t="shared" si="12"/>
        <v>4</v>
      </c>
      <c r="BD189" s="172">
        <f t="shared" si="13"/>
        <v>1.4332910462212163</v>
      </c>
      <c r="BE189" s="175">
        <f t="shared" si="14"/>
        <v>0</v>
      </c>
    </row>
    <row r="190" spans="1:57" x14ac:dyDescent="0.25">
      <c r="A190" t="s">
        <v>351</v>
      </c>
      <c r="B190" s="171">
        <f>IF('Indicator Date hidden'!C191="x","x",$B$2-'Indicator Date hidden'!C191)</f>
        <v>0</v>
      </c>
      <c r="C190" s="171">
        <f>IF('Indicator Date hidden'!D191="x","x",$C$2-'Indicator Date hidden'!D191)</f>
        <v>0</v>
      </c>
      <c r="D190" s="171">
        <f>IF('Indicator Date hidden'!E191="x","x",$D$2-'Indicator Date hidden'!E191)</f>
        <v>0</v>
      </c>
      <c r="E190" s="171">
        <f>IF('Indicator Date hidden'!F191="x","x",$E$2-'Indicator Date hidden'!F191)</f>
        <v>0</v>
      </c>
      <c r="F190" s="171">
        <f>IF('Indicator Date hidden'!G191="x","x",$F$2-'Indicator Date hidden'!G191)</f>
        <v>0</v>
      </c>
      <c r="G190" s="171">
        <f>IF('Indicator Date hidden'!H191="x","x",$G$2-'Indicator Date hidden'!H191)</f>
        <v>0</v>
      </c>
      <c r="H190" s="171">
        <f>IF('Indicator Date hidden'!I191="x","x",$H$2-'Indicator Date hidden'!I191)</f>
        <v>0</v>
      </c>
      <c r="I190" s="171">
        <f>IF('Indicator Date hidden'!J191="x","x",$I$2-'Indicator Date hidden'!J191)</f>
        <v>0</v>
      </c>
      <c r="J190" s="171">
        <f>IF('Indicator Date hidden'!K191="x","x",$J$2-'Indicator Date hidden'!K191)</f>
        <v>0</v>
      </c>
      <c r="K190" s="171">
        <f>IF('Indicator Date hidden'!L191="x","x",$K$2-'Indicator Date hidden'!L191)</f>
        <v>0</v>
      </c>
      <c r="L190" s="171">
        <f>IF('Indicator Date hidden'!M191="x","x",$L$2-'Indicator Date hidden'!M191)</f>
        <v>0</v>
      </c>
      <c r="M190" s="171">
        <f>IF('Indicator Date hidden'!N191="x","x",$M$2-'Indicator Date hidden'!N191)</f>
        <v>0</v>
      </c>
      <c r="N190" s="171">
        <f>IF('Indicator Date hidden'!O191="x","x",$N$2-'Indicator Date hidden'!O191)</f>
        <v>0</v>
      </c>
      <c r="O190" s="171">
        <f>IF('Indicator Date hidden'!P191="x","x",$O$2-'Indicator Date hidden'!P191)</f>
        <v>0</v>
      </c>
      <c r="P190" s="171">
        <f>IF('Indicator Date hidden'!Q191="x","x",$P$2-'Indicator Date hidden'!Q191)</f>
        <v>0</v>
      </c>
      <c r="Q190" s="171">
        <f>IF('Indicator Date hidden'!R191="x","x",$Q$2-'Indicator Date hidden'!R191)</f>
        <v>4</v>
      </c>
      <c r="R190" s="171">
        <f>IF('Indicator Date hidden'!S191="x","x",$R$2-'Indicator Date hidden'!S191)</f>
        <v>0</v>
      </c>
      <c r="S190" s="171">
        <f>IF('Indicator Date hidden'!T191="x","x",$S$2-'Indicator Date hidden'!T191)</f>
        <v>0</v>
      </c>
      <c r="T190" s="171">
        <f>IF('Indicator Date hidden'!U191="x","x",$T$2-'Indicator Date hidden'!U191)</f>
        <v>0</v>
      </c>
      <c r="U190" s="171">
        <f>IF('Indicator Date hidden'!V191="x","x",$U$2-'Indicator Date hidden'!V191)</f>
        <v>0</v>
      </c>
      <c r="V190" s="171">
        <f>IF('Indicator Date hidden'!W191="x","x",$V$2-'Indicator Date hidden'!W191)</f>
        <v>0</v>
      </c>
      <c r="W190" s="171">
        <f>IF('Indicator Date hidden'!X191="x","x",$W$2-'Indicator Date hidden'!X191)</f>
        <v>2</v>
      </c>
      <c r="X190" s="171">
        <f>IF('Indicator Date hidden'!Y191="x","x",$X$2-'Indicator Date hidden'!Y191)</f>
        <v>2</v>
      </c>
      <c r="Y190" s="171">
        <f>IF('Indicator Date hidden'!Z191="x","x",$Y$2-'Indicator Date hidden'!Z191)</f>
        <v>1</v>
      </c>
      <c r="Z190" s="171">
        <f>IF('Indicator Date hidden'!AA191="x","x",$Z$2-'Indicator Date hidden'!AA191)</f>
        <v>0</v>
      </c>
      <c r="AA190" s="171">
        <f>IF('Indicator Date hidden'!AB191="x","x",$AA$2-'Indicator Date hidden'!AB191)</f>
        <v>0</v>
      </c>
      <c r="AB190" s="171">
        <f>IF('Indicator Date hidden'!AC191="x","x",$AB$2-'Indicator Date hidden'!AC191)</f>
        <v>0</v>
      </c>
      <c r="AC190" s="171">
        <f>IF('Indicator Date hidden'!AD191="x","x",$AC$2-'Indicator Date hidden'!AD191)</f>
        <v>0</v>
      </c>
      <c r="AD190" s="171">
        <f>IF('Indicator Date hidden'!AE191="x","x",$AD$2-'Indicator Date hidden'!AE191)</f>
        <v>0</v>
      </c>
      <c r="AE190" s="171">
        <f>IF('Indicator Date hidden'!AF191="x","x",$AE$2-'Indicator Date hidden'!AF191)</f>
        <v>0</v>
      </c>
      <c r="AF190" s="171">
        <f>IF('Indicator Date hidden'!AG191="x","x",$AF$2-'Indicator Date hidden'!AG191)</f>
        <v>0</v>
      </c>
      <c r="AG190" s="171">
        <f>IF('Indicator Date hidden'!AH191="x","x",$AG$2-'Indicator Date hidden'!AH191)</f>
        <v>0</v>
      </c>
      <c r="AH190" s="171">
        <f>IF('Indicator Date hidden'!AI191="x","x",$AH$2-'Indicator Date hidden'!AI191)</f>
        <v>0</v>
      </c>
      <c r="AI190" s="171">
        <f>IF('Indicator Date hidden'!AJ191="x","x",$AI$2-'Indicator Date hidden'!AJ191)</f>
        <v>0</v>
      </c>
      <c r="AJ190" s="171" t="str">
        <f>IF('Indicator Date hidden'!AK191="x","x",$AJ$2-'Indicator Date hidden'!AK191)</f>
        <v>x</v>
      </c>
      <c r="AK190" s="171">
        <f>IF('Indicator Date hidden'!AL191="x","x",$AK$2-'Indicator Date hidden'!AL191)</f>
        <v>1</v>
      </c>
      <c r="AL190" s="171">
        <f>IF('Indicator Date hidden'!AM191="x","x",$AL$2-'Indicator Date hidden'!AM191)</f>
        <v>0</v>
      </c>
      <c r="AM190" s="171">
        <f>IF('Indicator Date hidden'!AN191="x","x",$AM$2-'Indicator Date hidden'!AN191)</f>
        <v>0</v>
      </c>
      <c r="AN190" s="171">
        <f>IF('Indicator Date hidden'!AO191="x","x",$AN$2-'Indicator Date hidden'!AO191)</f>
        <v>0</v>
      </c>
      <c r="AO190" s="171" t="str">
        <f>IF('Indicator Date hidden'!AP191="x","x",$AO$2-'Indicator Date hidden'!AP191)</f>
        <v>x</v>
      </c>
      <c r="AP190" s="171" t="str">
        <f>IF('Indicator Date hidden'!AQ191="x","x",$AP$2-'Indicator Date hidden'!AQ191)</f>
        <v>x</v>
      </c>
      <c r="AQ190" s="171">
        <f>IF('Indicator Date hidden'!AR191="x","x",$AQ$2-'Indicator Date hidden'!AR191)</f>
        <v>0</v>
      </c>
      <c r="AR190" s="171">
        <f>IF('Indicator Date hidden'!AS191="x","x",$AR$2-'Indicator Date hidden'!AS191)</f>
        <v>0</v>
      </c>
      <c r="AS190" s="171">
        <f>IF('Indicator Date hidden'!AT191="x","x",$AS$2-'Indicator Date hidden'!AT191)</f>
        <v>0</v>
      </c>
      <c r="AT190" s="171">
        <f>IF('Indicator Date hidden'!AU191="x","x",$AT$2-'Indicator Date hidden'!AU191)</f>
        <v>0</v>
      </c>
      <c r="AU190" s="171">
        <f>IF('Indicator Date hidden'!AV191="x","x",$AU$2-'Indicator Date hidden'!AV191)</f>
        <v>0</v>
      </c>
      <c r="AV190" s="171">
        <f>IF('Indicator Date hidden'!AW191="x","x",$AV$2-'Indicator Date hidden'!AW191)</f>
        <v>0</v>
      </c>
      <c r="AW190" s="171">
        <f>IF('Indicator Date hidden'!AX191="x","x",$AW$2-'Indicator Date hidden'!AX191)</f>
        <v>0</v>
      </c>
      <c r="AX190" s="171">
        <f>IF('Indicator Date hidden'!AY191="x","x",$AX$2-'Indicator Date hidden'!AY191)</f>
        <v>0</v>
      </c>
      <c r="AY190" s="171">
        <f>IF('Indicator Date hidden'!AZ191="x","x",$AY$2-'Indicator Date hidden'!AZ191)</f>
        <v>0</v>
      </c>
      <c r="AZ190" s="171">
        <f>IF('Indicator Date hidden'!BA191="x","x",$AZ$2-'Indicator Date hidden'!BA191)</f>
        <v>0</v>
      </c>
      <c r="BA190" s="5">
        <f t="shared" si="10"/>
        <v>10</v>
      </c>
      <c r="BB190" s="172">
        <f t="shared" si="11"/>
        <v>0.20833333333333334</v>
      </c>
      <c r="BC190" s="5">
        <f t="shared" si="12"/>
        <v>5</v>
      </c>
      <c r="BD190" s="172">
        <f t="shared" si="13"/>
        <v>0.70587809775405896</v>
      </c>
      <c r="BE190" s="175">
        <f t="shared" si="14"/>
        <v>0</v>
      </c>
    </row>
    <row r="191" spans="1:57" x14ac:dyDescent="0.25">
      <c r="A191" t="s">
        <v>352</v>
      </c>
      <c r="B191" s="171">
        <f>IF('Indicator Date hidden'!C192="x","x",$B$2-'Indicator Date hidden'!C192)</f>
        <v>0</v>
      </c>
      <c r="C191" s="171">
        <f>IF('Indicator Date hidden'!D192="x","x",$C$2-'Indicator Date hidden'!D192)</f>
        <v>0</v>
      </c>
      <c r="D191" s="171">
        <f>IF('Indicator Date hidden'!E192="x","x",$D$2-'Indicator Date hidden'!E192)</f>
        <v>0</v>
      </c>
      <c r="E191" s="171">
        <f>IF('Indicator Date hidden'!F192="x","x",$E$2-'Indicator Date hidden'!F192)</f>
        <v>0</v>
      </c>
      <c r="F191" s="171">
        <f>IF('Indicator Date hidden'!G192="x","x",$F$2-'Indicator Date hidden'!G192)</f>
        <v>0</v>
      </c>
      <c r="G191" s="171">
        <f>IF('Indicator Date hidden'!H192="x","x",$G$2-'Indicator Date hidden'!H192)</f>
        <v>0</v>
      </c>
      <c r="H191" s="171">
        <f>IF('Indicator Date hidden'!I192="x","x",$H$2-'Indicator Date hidden'!I192)</f>
        <v>0</v>
      </c>
      <c r="I191" s="171">
        <f>IF('Indicator Date hidden'!J192="x","x",$I$2-'Indicator Date hidden'!J192)</f>
        <v>0</v>
      </c>
      <c r="J191" s="171">
        <f>IF('Indicator Date hidden'!K192="x","x",$J$2-'Indicator Date hidden'!K192)</f>
        <v>0</v>
      </c>
      <c r="K191" s="171">
        <f>IF('Indicator Date hidden'!L192="x","x",$K$2-'Indicator Date hidden'!L192)</f>
        <v>0</v>
      </c>
      <c r="L191" s="171">
        <f>IF('Indicator Date hidden'!M192="x","x",$L$2-'Indicator Date hidden'!M192)</f>
        <v>0</v>
      </c>
      <c r="M191" s="171">
        <f>IF('Indicator Date hidden'!N192="x","x",$M$2-'Indicator Date hidden'!N192)</f>
        <v>0</v>
      </c>
      <c r="N191" s="171">
        <f>IF('Indicator Date hidden'!O192="x","x",$N$2-'Indicator Date hidden'!O192)</f>
        <v>0</v>
      </c>
      <c r="O191" s="171">
        <f>IF('Indicator Date hidden'!P192="x","x",$O$2-'Indicator Date hidden'!P192)</f>
        <v>0</v>
      </c>
      <c r="P191" s="171">
        <f>IF('Indicator Date hidden'!Q192="x","x",$P$2-'Indicator Date hidden'!Q192)</f>
        <v>0</v>
      </c>
      <c r="Q191" s="171">
        <f>IF('Indicator Date hidden'!R192="x","x",$Q$2-'Indicator Date hidden'!R192)</f>
        <v>2</v>
      </c>
      <c r="R191" s="171">
        <f>IF('Indicator Date hidden'!S192="x","x",$R$2-'Indicator Date hidden'!S192)</f>
        <v>0</v>
      </c>
      <c r="S191" s="171">
        <f>IF('Indicator Date hidden'!T192="x","x",$S$2-'Indicator Date hidden'!T192)</f>
        <v>0</v>
      </c>
      <c r="T191" s="171">
        <f>IF('Indicator Date hidden'!U192="x","x",$T$2-'Indicator Date hidden'!U192)</f>
        <v>0</v>
      </c>
      <c r="U191" s="171">
        <f>IF('Indicator Date hidden'!V192="x","x",$U$2-'Indicator Date hidden'!V192)</f>
        <v>0</v>
      </c>
      <c r="V191" s="171">
        <f>IF('Indicator Date hidden'!W192="x","x",$V$2-'Indicator Date hidden'!W192)</f>
        <v>0</v>
      </c>
      <c r="W191" s="171">
        <f>IF('Indicator Date hidden'!X192="x","x",$W$2-'Indicator Date hidden'!X192)</f>
        <v>2</v>
      </c>
      <c r="X191" s="171">
        <f>IF('Indicator Date hidden'!Y192="x","x",$X$2-'Indicator Date hidden'!Y192)</f>
        <v>5</v>
      </c>
      <c r="Y191" s="171">
        <f>IF('Indicator Date hidden'!Z192="x","x",$Y$2-'Indicator Date hidden'!Z192)</f>
        <v>1</v>
      </c>
      <c r="Z191" s="171">
        <f>IF('Indicator Date hidden'!AA192="x","x",$Z$2-'Indicator Date hidden'!AA192)</f>
        <v>0</v>
      </c>
      <c r="AA191" s="171">
        <f>IF('Indicator Date hidden'!AB192="x","x",$AA$2-'Indicator Date hidden'!AB192)</f>
        <v>0</v>
      </c>
      <c r="AB191" s="171">
        <f>IF('Indicator Date hidden'!AC192="x","x",$AB$2-'Indicator Date hidden'!AC192)</f>
        <v>0</v>
      </c>
      <c r="AC191" s="171">
        <f>IF('Indicator Date hidden'!AD192="x","x",$AC$2-'Indicator Date hidden'!AD192)</f>
        <v>0</v>
      </c>
      <c r="AD191" s="171">
        <f>IF('Indicator Date hidden'!AE192="x","x",$AD$2-'Indicator Date hidden'!AE192)</f>
        <v>0</v>
      </c>
      <c r="AE191" s="171">
        <f>IF('Indicator Date hidden'!AF192="x","x",$AE$2-'Indicator Date hidden'!AF192)</f>
        <v>0</v>
      </c>
      <c r="AF191" s="171">
        <f>IF('Indicator Date hidden'!AG192="x","x",$AF$2-'Indicator Date hidden'!AG192)</f>
        <v>9</v>
      </c>
      <c r="AG191" s="171">
        <f>IF('Indicator Date hidden'!AH192="x","x",$AG$2-'Indicator Date hidden'!AH192)</f>
        <v>0</v>
      </c>
      <c r="AH191" s="171">
        <f>IF('Indicator Date hidden'!AI192="x","x",$AH$2-'Indicator Date hidden'!AI192)</f>
        <v>0</v>
      </c>
      <c r="AI191" s="171">
        <f>IF('Indicator Date hidden'!AJ192="x","x",$AI$2-'Indicator Date hidden'!AJ192)</f>
        <v>0</v>
      </c>
      <c r="AJ191" s="171">
        <f>IF('Indicator Date hidden'!AK192="x","x",$AJ$2-'Indicator Date hidden'!AK192)</f>
        <v>0</v>
      </c>
      <c r="AK191" s="171">
        <f>IF('Indicator Date hidden'!AL192="x","x",$AK$2-'Indicator Date hidden'!AL192)</f>
        <v>0</v>
      </c>
      <c r="AL191" s="171">
        <f>IF('Indicator Date hidden'!AM192="x","x",$AL$2-'Indicator Date hidden'!AM192)</f>
        <v>0</v>
      </c>
      <c r="AM191" s="171">
        <f>IF('Indicator Date hidden'!AN192="x","x",$AM$2-'Indicator Date hidden'!AN192)</f>
        <v>0</v>
      </c>
      <c r="AN191" s="171">
        <f>IF('Indicator Date hidden'!AO192="x","x",$AN$2-'Indicator Date hidden'!AO192)</f>
        <v>0</v>
      </c>
      <c r="AO191" s="171">
        <f>IF('Indicator Date hidden'!AP192="x","x",$AO$2-'Indicator Date hidden'!AP192)</f>
        <v>1</v>
      </c>
      <c r="AP191" s="171">
        <f>IF('Indicator Date hidden'!AQ192="x","x",$AP$2-'Indicator Date hidden'!AQ192)</f>
        <v>1</v>
      </c>
      <c r="AQ191" s="171">
        <f>IF('Indicator Date hidden'!AR192="x","x",$AQ$2-'Indicator Date hidden'!AR192)</f>
        <v>0</v>
      </c>
      <c r="AR191" s="171">
        <f>IF('Indicator Date hidden'!AS192="x","x",$AR$2-'Indicator Date hidden'!AS192)</f>
        <v>0</v>
      </c>
      <c r="AS191" s="171">
        <f>IF('Indicator Date hidden'!AT192="x","x",$AS$2-'Indicator Date hidden'!AT192)</f>
        <v>0</v>
      </c>
      <c r="AT191" s="171">
        <f>IF('Indicator Date hidden'!AU192="x","x",$AT$2-'Indicator Date hidden'!AU192)</f>
        <v>0</v>
      </c>
      <c r="AU191" s="171">
        <f>IF('Indicator Date hidden'!AV192="x","x",$AU$2-'Indicator Date hidden'!AV192)</f>
        <v>0</v>
      </c>
      <c r="AV191" s="171">
        <f>IF('Indicator Date hidden'!AW192="x","x",$AV$2-'Indicator Date hidden'!AW192)</f>
        <v>0</v>
      </c>
      <c r="AW191" s="171">
        <f>IF('Indicator Date hidden'!AX192="x","x",$AW$2-'Indicator Date hidden'!AX192)</f>
        <v>0</v>
      </c>
      <c r="AX191" s="171">
        <f>IF('Indicator Date hidden'!AY192="x","x",$AX$2-'Indicator Date hidden'!AY192)</f>
        <v>0</v>
      </c>
      <c r="AY191" s="171">
        <f>IF('Indicator Date hidden'!AZ192="x","x",$AY$2-'Indicator Date hidden'!AZ192)</f>
        <v>3</v>
      </c>
      <c r="AZ191" s="171">
        <f>IF('Indicator Date hidden'!BA192="x","x",$AZ$2-'Indicator Date hidden'!BA192)</f>
        <v>3</v>
      </c>
      <c r="BA191" s="5">
        <f t="shared" si="10"/>
        <v>27</v>
      </c>
      <c r="BB191" s="172">
        <f t="shared" si="11"/>
        <v>0.52941176470588236</v>
      </c>
      <c r="BC191" s="5">
        <f t="shared" si="12"/>
        <v>9</v>
      </c>
      <c r="BD191" s="172">
        <f t="shared" si="13"/>
        <v>1.5384349212496495</v>
      </c>
      <c r="BE191" s="175">
        <f t="shared" si="14"/>
        <v>0</v>
      </c>
    </row>
    <row r="192" spans="1:57" x14ac:dyDescent="0.25">
      <c r="A192" t="s">
        <v>354</v>
      </c>
      <c r="B192" s="171">
        <f>IF('Indicator Date hidden'!C193="x","x",$B$2-'Indicator Date hidden'!C193)</f>
        <v>0</v>
      </c>
      <c r="C192" s="171">
        <f>IF('Indicator Date hidden'!D193="x","x",$C$2-'Indicator Date hidden'!D193)</f>
        <v>0</v>
      </c>
      <c r="D192" s="171">
        <f>IF('Indicator Date hidden'!E193="x","x",$D$2-'Indicator Date hidden'!E193)</f>
        <v>0</v>
      </c>
      <c r="E192" s="171">
        <f>IF('Indicator Date hidden'!F193="x","x",$E$2-'Indicator Date hidden'!F193)</f>
        <v>0</v>
      </c>
      <c r="F192" s="171">
        <f>IF('Indicator Date hidden'!G193="x","x",$F$2-'Indicator Date hidden'!G193)</f>
        <v>0</v>
      </c>
      <c r="G192" s="171">
        <f>IF('Indicator Date hidden'!H193="x","x",$G$2-'Indicator Date hidden'!H193)</f>
        <v>0</v>
      </c>
      <c r="H192" s="171">
        <f>IF('Indicator Date hidden'!I193="x","x",$H$2-'Indicator Date hidden'!I193)</f>
        <v>0</v>
      </c>
      <c r="I192" s="171">
        <f>IF('Indicator Date hidden'!J193="x","x",$I$2-'Indicator Date hidden'!J193)</f>
        <v>0</v>
      </c>
      <c r="J192" s="171">
        <f>IF('Indicator Date hidden'!K193="x","x",$J$2-'Indicator Date hidden'!K193)</f>
        <v>0</v>
      </c>
      <c r="K192" s="171">
        <f>IF('Indicator Date hidden'!L193="x","x",$K$2-'Indicator Date hidden'!L193)</f>
        <v>0</v>
      </c>
      <c r="L192" s="171">
        <f>IF('Indicator Date hidden'!M193="x","x",$L$2-'Indicator Date hidden'!M193)</f>
        <v>0</v>
      </c>
      <c r="M192" s="171">
        <f>IF('Indicator Date hidden'!N193="x","x",$M$2-'Indicator Date hidden'!N193)</f>
        <v>0</v>
      </c>
      <c r="N192" s="171">
        <f>IF('Indicator Date hidden'!O193="x","x",$N$2-'Indicator Date hidden'!O193)</f>
        <v>0</v>
      </c>
      <c r="O192" s="171">
        <f>IF('Indicator Date hidden'!P193="x","x",$O$2-'Indicator Date hidden'!P193)</f>
        <v>0</v>
      </c>
      <c r="P192" s="171">
        <f>IF('Indicator Date hidden'!Q193="x","x",$P$2-'Indicator Date hidden'!Q193)</f>
        <v>0</v>
      </c>
      <c r="Q192" s="171">
        <f>IF('Indicator Date hidden'!R193="x","x",$Q$2-'Indicator Date hidden'!R193)</f>
        <v>1</v>
      </c>
      <c r="R192" s="171">
        <f>IF('Indicator Date hidden'!S193="x","x",$R$2-'Indicator Date hidden'!S193)</f>
        <v>0</v>
      </c>
      <c r="S192" s="171">
        <f>IF('Indicator Date hidden'!T193="x","x",$S$2-'Indicator Date hidden'!T193)</f>
        <v>0</v>
      </c>
      <c r="T192" s="171">
        <f>IF('Indicator Date hidden'!U193="x","x",$T$2-'Indicator Date hidden'!U193)</f>
        <v>0</v>
      </c>
      <c r="U192" s="171">
        <f>IF('Indicator Date hidden'!V193="x","x",$U$2-'Indicator Date hidden'!V193)</f>
        <v>0</v>
      </c>
      <c r="V192" s="171">
        <f>IF('Indicator Date hidden'!W193="x","x",$V$2-'Indicator Date hidden'!W193)</f>
        <v>0</v>
      </c>
      <c r="W192" s="171">
        <f>IF('Indicator Date hidden'!X193="x","x",$W$2-'Indicator Date hidden'!X193)</f>
        <v>2</v>
      </c>
      <c r="X192" s="171">
        <f>IF('Indicator Date hidden'!Y193="x","x",$X$2-'Indicator Date hidden'!Y193)</f>
        <v>3</v>
      </c>
      <c r="Y192" s="171">
        <f>IF('Indicator Date hidden'!Z193="x","x",$Y$2-'Indicator Date hidden'!Z193)</f>
        <v>1</v>
      </c>
      <c r="Z192" s="171">
        <f>IF('Indicator Date hidden'!AA193="x","x",$Z$2-'Indicator Date hidden'!AA193)</f>
        <v>0</v>
      </c>
      <c r="AA192" s="171">
        <f>IF('Indicator Date hidden'!AB193="x","x",$AA$2-'Indicator Date hidden'!AB193)</f>
        <v>0</v>
      </c>
      <c r="AB192" s="171">
        <f>IF('Indicator Date hidden'!AC193="x","x",$AB$2-'Indicator Date hidden'!AC193)</f>
        <v>0</v>
      </c>
      <c r="AC192" s="171">
        <f>IF('Indicator Date hidden'!AD193="x","x",$AC$2-'Indicator Date hidden'!AD193)</f>
        <v>0</v>
      </c>
      <c r="AD192" s="171">
        <f>IF('Indicator Date hidden'!AE193="x","x",$AD$2-'Indicator Date hidden'!AE193)</f>
        <v>0</v>
      </c>
      <c r="AE192" s="171">
        <f>IF('Indicator Date hidden'!AF193="x","x",$AE$2-'Indicator Date hidden'!AF193)</f>
        <v>0</v>
      </c>
      <c r="AF192" s="171">
        <f>IF('Indicator Date hidden'!AG193="x","x",$AF$2-'Indicator Date hidden'!AG193)</f>
        <v>4</v>
      </c>
      <c r="AG192" s="171">
        <f>IF('Indicator Date hidden'!AH193="x","x",$AG$2-'Indicator Date hidden'!AH193)</f>
        <v>0</v>
      </c>
      <c r="AH192" s="171">
        <f>IF('Indicator Date hidden'!AI193="x","x",$AH$2-'Indicator Date hidden'!AI193)</f>
        <v>0</v>
      </c>
      <c r="AI192" s="171">
        <f>IF('Indicator Date hidden'!AJ193="x","x",$AI$2-'Indicator Date hidden'!AJ193)</f>
        <v>0</v>
      </c>
      <c r="AJ192" s="171" t="str">
        <f>IF('Indicator Date hidden'!AK193="x","x",$AJ$2-'Indicator Date hidden'!AK193)</f>
        <v>x</v>
      </c>
      <c r="AK192" s="171">
        <f>IF('Indicator Date hidden'!AL193="x","x",$AK$2-'Indicator Date hidden'!AL193)</f>
        <v>1</v>
      </c>
      <c r="AL192" s="171">
        <f>IF('Indicator Date hidden'!AM193="x","x",$AL$2-'Indicator Date hidden'!AM193)</f>
        <v>0</v>
      </c>
      <c r="AM192" s="171">
        <f>IF('Indicator Date hidden'!AN193="x","x",$AM$2-'Indicator Date hidden'!AN193)</f>
        <v>0</v>
      </c>
      <c r="AN192" s="171">
        <f>IF('Indicator Date hidden'!AO193="x","x",$AN$2-'Indicator Date hidden'!AO193)</f>
        <v>0</v>
      </c>
      <c r="AO192" s="171">
        <f>IF('Indicator Date hidden'!AP193="x","x",$AO$2-'Indicator Date hidden'!AP193)</f>
        <v>1</v>
      </c>
      <c r="AP192" s="171">
        <f>IF('Indicator Date hidden'!AQ193="x","x",$AP$2-'Indicator Date hidden'!AQ193)</f>
        <v>1</v>
      </c>
      <c r="AQ192" s="171">
        <f>IF('Indicator Date hidden'!AR193="x","x",$AQ$2-'Indicator Date hidden'!AR193)</f>
        <v>6</v>
      </c>
      <c r="AR192" s="171">
        <f>IF('Indicator Date hidden'!AS193="x","x",$AR$2-'Indicator Date hidden'!AS193)</f>
        <v>0</v>
      </c>
      <c r="AS192" s="171">
        <f>IF('Indicator Date hidden'!AT193="x","x",$AS$2-'Indicator Date hidden'!AT193)</f>
        <v>0</v>
      </c>
      <c r="AT192" s="171">
        <f>IF('Indicator Date hidden'!AU193="x","x",$AT$2-'Indicator Date hidden'!AU193)</f>
        <v>0</v>
      </c>
      <c r="AU192" s="171">
        <f>IF('Indicator Date hidden'!AV193="x","x",$AU$2-'Indicator Date hidden'!AV193)</f>
        <v>0</v>
      </c>
      <c r="AV192" s="171">
        <f>IF('Indicator Date hidden'!AW193="x","x",$AV$2-'Indicator Date hidden'!AW193)</f>
        <v>0</v>
      </c>
      <c r="AW192" s="171">
        <f>IF('Indicator Date hidden'!AX193="x","x",$AW$2-'Indicator Date hidden'!AX193)</f>
        <v>0</v>
      </c>
      <c r="AX192" s="171">
        <f>IF('Indicator Date hidden'!AY193="x","x",$AX$2-'Indicator Date hidden'!AY193)</f>
        <v>0</v>
      </c>
      <c r="AY192" s="171">
        <f>IF('Indicator Date hidden'!AZ193="x","x",$AY$2-'Indicator Date hidden'!AZ193)</f>
        <v>0</v>
      </c>
      <c r="AZ192" s="171">
        <f>IF('Indicator Date hidden'!BA193="x","x",$AZ$2-'Indicator Date hidden'!BA193)</f>
        <v>0</v>
      </c>
      <c r="BA192" s="5">
        <f t="shared" si="10"/>
        <v>20</v>
      </c>
      <c r="BB192" s="172">
        <f t="shared" si="11"/>
        <v>0.4</v>
      </c>
      <c r="BC192" s="5">
        <f t="shared" si="12"/>
        <v>9</v>
      </c>
      <c r="BD192" s="172">
        <f t="shared" si="13"/>
        <v>1.1135528725660044</v>
      </c>
      <c r="BE192" s="175">
        <f t="shared" si="14"/>
        <v>0</v>
      </c>
    </row>
    <row r="193" spans="1:57" x14ac:dyDescent="0.25">
      <c r="A193" t="s">
        <v>356</v>
      </c>
      <c r="B193" s="171">
        <f>IF('Indicator Date hidden'!C194="x","x",$B$2-'Indicator Date hidden'!C194)</f>
        <v>0</v>
      </c>
      <c r="C193" s="171">
        <f>IF('Indicator Date hidden'!D194="x","x",$C$2-'Indicator Date hidden'!D194)</f>
        <v>0</v>
      </c>
      <c r="D193" s="171">
        <f>IF('Indicator Date hidden'!E194="x","x",$D$2-'Indicator Date hidden'!E194)</f>
        <v>0</v>
      </c>
      <c r="E193" s="171">
        <f>IF('Indicator Date hidden'!F194="x","x",$E$2-'Indicator Date hidden'!F194)</f>
        <v>0</v>
      </c>
      <c r="F193" s="171">
        <f>IF('Indicator Date hidden'!G194="x","x",$F$2-'Indicator Date hidden'!G194)</f>
        <v>0</v>
      </c>
      <c r="G193" s="171">
        <f>IF('Indicator Date hidden'!H194="x","x",$G$2-'Indicator Date hidden'!H194)</f>
        <v>0</v>
      </c>
      <c r="H193" s="171">
        <f>IF('Indicator Date hidden'!I194="x","x",$H$2-'Indicator Date hidden'!I194)</f>
        <v>0</v>
      </c>
      <c r="I193" s="171">
        <f>IF('Indicator Date hidden'!J194="x","x",$I$2-'Indicator Date hidden'!J194)</f>
        <v>0</v>
      </c>
      <c r="J193" s="171">
        <f>IF('Indicator Date hidden'!K194="x","x",$J$2-'Indicator Date hidden'!K194)</f>
        <v>0</v>
      </c>
      <c r="K193" s="171">
        <f>IF('Indicator Date hidden'!L194="x","x",$K$2-'Indicator Date hidden'!L194)</f>
        <v>0</v>
      </c>
      <c r="L193" s="171">
        <f>IF('Indicator Date hidden'!M194="x","x",$L$2-'Indicator Date hidden'!M194)</f>
        <v>0</v>
      </c>
      <c r="M193" s="171">
        <f>IF('Indicator Date hidden'!N194="x","x",$M$2-'Indicator Date hidden'!N194)</f>
        <v>0</v>
      </c>
      <c r="N193" s="171">
        <f>IF('Indicator Date hidden'!O194="x","x",$N$2-'Indicator Date hidden'!O194)</f>
        <v>0</v>
      </c>
      <c r="O193" s="171">
        <f>IF('Indicator Date hidden'!P194="x","x",$O$2-'Indicator Date hidden'!P194)</f>
        <v>0</v>
      </c>
      <c r="P193" s="171">
        <f>IF('Indicator Date hidden'!Q194="x","x",$P$2-'Indicator Date hidden'!Q194)</f>
        <v>0</v>
      </c>
      <c r="Q193" s="171">
        <f>IF('Indicator Date hidden'!R194="x","x",$Q$2-'Indicator Date hidden'!R194)</f>
        <v>1</v>
      </c>
      <c r="R193" s="171">
        <f>IF('Indicator Date hidden'!S194="x","x",$R$2-'Indicator Date hidden'!S194)</f>
        <v>0</v>
      </c>
      <c r="S193" s="171">
        <f>IF('Indicator Date hidden'!T194="x","x",$S$2-'Indicator Date hidden'!T194)</f>
        <v>0</v>
      </c>
      <c r="T193" s="171">
        <f>IF('Indicator Date hidden'!U194="x","x",$T$2-'Indicator Date hidden'!U194)</f>
        <v>0</v>
      </c>
      <c r="U193" s="171">
        <f>IF('Indicator Date hidden'!V194="x","x",$U$2-'Indicator Date hidden'!V194)</f>
        <v>0</v>
      </c>
      <c r="V193" s="171">
        <f>IF('Indicator Date hidden'!W194="x","x",$V$2-'Indicator Date hidden'!W194)</f>
        <v>0</v>
      </c>
      <c r="W193" s="171">
        <f>IF('Indicator Date hidden'!X194="x","x",$W$2-'Indicator Date hidden'!X194)</f>
        <v>1</v>
      </c>
      <c r="X193" s="171">
        <f>IF('Indicator Date hidden'!Y194="x","x",$X$2-'Indicator Date hidden'!Y194)</f>
        <v>4</v>
      </c>
      <c r="Y193" s="171">
        <f>IF('Indicator Date hidden'!Z194="x","x",$Y$2-'Indicator Date hidden'!Z194)</f>
        <v>1</v>
      </c>
      <c r="Z193" s="171">
        <f>IF('Indicator Date hidden'!AA194="x","x",$Z$2-'Indicator Date hidden'!AA194)</f>
        <v>0</v>
      </c>
      <c r="AA193" s="171">
        <f>IF('Indicator Date hidden'!AB194="x","x",$AA$2-'Indicator Date hidden'!AB194)</f>
        <v>0</v>
      </c>
      <c r="AB193" s="171">
        <f>IF('Indicator Date hidden'!AC194="x","x",$AB$2-'Indicator Date hidden'!AC194)</f>
        <v>0</v>
      </c>
      <c r="AC193" s="171">
        <f>IF('Indicator Date hidden'!AD194="x","x",$AC$2-'Indicator Date hidden'!AD194)</f>
        <v>0</v>
      </c>
      <c r="AD193" s="171">
        <f>IF('Indicator Date hidden'!AE194="x","x",$AD$2-'Indicator Date hidden'!AE194)</f>
        <v>0</v>
      </c>
      <c r="AE193" s="171">
        <f>IF('Indicator Date hidden'!AF194="x","x",$AE$2-'Indicator Date hidden'!AF194)</f>
        <v>0</v>
      </c>
      <c r="AF193" s="171" t="str">
        <f>IF('Indicator Date hidden'!AG194="x","x",$AF$2-'Indicator Date hidden'!AG194)</f>
        <v>x</v>
      </c>
      <c r="AG193" s="171">
        <f>IF('Indicator Date hidden'!AH194="x","x",$AG$2-'Indicator Date hidden'!AH194)</f>
        <v>0</v>
      </c>
      <c r="AH193" s="171">
        <f>IF('Indicator Date hidden'!AI194="x","x",$AH$2-'Indicator Date hidden'!AI194)</f>
        <v>0</v>
      </c>
      <c r="AI193" s="171">
        <f>IF('Indicator Date hidden'!AJ194="x","x",$AI$2-'Indicator Date hidden'!AJ194)</f>
        <v>0</v>
      </c>
      <c r="AJ193" s="171" t="str">
        <f>IF('Indicator Date hidden'!AK194="x","x",$AJ$2-'Indicator Date hidden'!AK194)</f>
        <v>x</v>
      </c>
      <c r="AK193" s="171">
        <f>IF('Indicator Date hidden'!AL194="x","x",$AK$2-'Indicator Date hidden'!AL194)</f>
        <v>0</v>
      </c>
      <c r="AL193" s="171">
        <f>IF('Indicator Date hidden'!AM194="x","x",$AL$2-'Indicator Date hidden'!AM194)</f>
        <v>0</v>
      </c>
      <c r="AM193" s="171">
        <f>IF('Indicator Date hidden'!AN194="x","x",$AM$2-'Indicator Date hidden'!AN194)</f>
        <v>0</v>
      </c>
      <c r="AN193" s="171">
        <f>IF('Indicator Date hidden'!AO194="x","x",$AN$2-'Indicator Date hidden'!AO194)</f>
        <v>0</v>
      </c>
      <c r="AO193" s="171" t="str">
        <f>IF('Indicator Date hidden'!AP194="x","x",$AO$2-'Indicator Date hidden'!AP194)</f>
        <v>x</v>
      </c>
      <c r="AP193" s="171" t="str">
        <f>IF('Indicator Date hidden'!AQ194="x","x",$AP$2-'Indicator Date hidden'!AQ194)</f>
        <v>x</v>
      </c>
      <c r="AQ193" s="171">
        <f>IF('Indicator Date hidden'!AR194="x","x",$AQ$2-'Indicator Date hidden'!AR194)</f>
        <v>0</v>
      </c>
      <c r="AR193" s="171">
        <f>IF('Indicator Date hidden'!AS194="x","x",$AR$2-'Indicator Date hidden'!AS194)</f>
        <v>0</v>
      </c>
      <c r="AS193" s="171">
        <f>IF('Indicator Date hidden'!AT194="x","x",$AS$2-'Indicator Date hidden'!AT194)</f>
        <v>0</v>
      </c>
      <c r="AT193" s="171">
        <f>IF('Indicator Date hidden'!AU194="x","x",$AT$2-'Indicator Date hidden'!AU194)</f>
        <v>0</v>
      </c>
      <c r="AU193" s="171">
        <f>IF('Indicator Date hidden'!AV194="x","x",$AU$2-'Indicator Date hidden'!AV194)</f>
        <v>0</v>
      </c>
      <c r="AV193" s="171">
        <f>IF('Indicator Date hidden'!AW194="x","x",$AV$2-'Indicator Date hidden'!AW194)</f>
        <v>0</v>
      </c>
      <c r="AW193" s="171">
        <f>IF('Indicator Date hidden'!AX194="x","x",$AW$2-'Indicator Date hidden'!AX194)</f>
        <v>0</v>
      </c>
      <c r="AX193" s="171">
        <f>IF('Indicator Date hidden'!AY194="x","x",$AX$2-'Indicator Date hidden'!AY194)</f>
        <v>0</v>
      </c>
      <c r="AY193" s="171">
        <f>IF('Indicator Date hidden'!AZ194="x","x",$AY$2-'Indicator Date hidden'!AZ194)</f>
        <v>0</v>
      </c>
      <c r="AZ193" s="171">
        <f>IF('Indicator Date hidden'!BA194="x","x",$AZ$2-'Indicator Date hidden'!BA194)</f>
        <v>0</v>
      </c>
      <c r="BA193" s="5">
        <f t="shared" si="10"/>
        <v>7</v>
      </c>
      <c r="BB193" s="172">
        <f t="shared" si="11"/>
        <v>0.14893617021276595</v>
      </c>
      <c r="BC193" s="5">
        <f t="shared" si="12"/>
        <v>4</v>
      </c>
      <c r="BD193" s="172">
        <f t="shared" si="13"/>
        <v>0.61812081048229572</v>
      </c>
      <c r="BE193" s="175">
        <f t="shared" si="1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BF195"/>
  <sheetViews>
    <sheetView showGridLines="0" workbookViewId="0">
      <pane xSplit="2" ySplit="4" topLeftCell="AN5" activePane="bottomRight" state="frozen"/>
      <selection pane="topRight" activeCell="C1" sqref="C1"/>
      <selection pane="bottomLeft" activeCell="A5" sqref="A5"/>
      <selection pane="bottomRight" sqref="A1:BE1"/>
    </sheetView>
  </sheetViews>
  <sheetFormatPr defaultRowHeight="15" x14ac:dyDescent="0.25"/>
  <cols>
    <col min="1" max="1" width="49.42578125" style="4" bestFit="1" customWidth="1"/>
    <col min="2" max="2" width="5.5703125" style="4" bestFit="1" customWidth="1"/>
    <col min="3" max="56" width="11.42578125" style="4" customWidth="1"/>
    <col min="57" max="16384" width="9.140625" style="4"/>
  </cols>
  <sheetData>
    <row r="1" spans="1:58" x14ac:dyDescent="0.25">
      <c r="A1" s="197"/>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row>
    <row r="2" spans="1:58" s="17" customFormat="1" ht="121.5" customHeight="1" x14ac:dyDescent="0.2">
      <c r="A2" s="146" t="s">
        <v>380</v>
      </c>
      <c r="B2" s="147" t="s">
        <v>358</v>
      </c>
      <c r="C2" s="143" t="s">
        <v>437</v>
      </c>
      <c r="D2" s="143" t="s">
        <v>438</v>
      </c>
      <c r="E2" s="143" t="s">
        <v>873</v>
      </c>
      <c r="F2" s="143" t="s">
        <v>874</v>
      </c>
      <c r="G2" s="143" t="s">
        <v>875</v>
      </c>
      <c r="H2" s="143" t="s">
        <v>876</v>
      </c>
      <c r="I2" s="143" t="s">
        <v>882</v>
      </c>
      <c r="J2" s="143" t="s">
        <v>813</v>
      </c>
      <c r="K2" s="143" t="s">
        <v>814</v>
      </c>
      <c r="L2" s="143" t="s">
        <v>812</v>
      </c>
      <c r="M2" s="143" t="s">
        <v>793</v>
      </c>
      <c r="N2" s="143" t="s">
        <v>838</v>
      </c>
      <c r="O2" s="143" t="s">
        <v>949</v>
      </c>
      <c r="P2" s="143" t="s">
        <v>950</v>
      </c>
      <c r="Q2" s="143" t="s">
        <v>386</v>
      </c>
      <c r="R2" s="143" t="s">
        <v>387</v>
      </c>
      <c r="S2" s="143" t="s">
        <v>489</v>
      </c>
      <c r="T2" s="143" t="s">
        <v>490</v>
      </c>
      <c r="U2" s="143" t="s">
        <v>490</v>
      </c>
      <c r="V2" s="143" t="s">
        <v>395</v>
      </c>
      <c r="W2" s="143" t="s">
        <v>482</v>
      </c>
      <c r="X2" s="143" t="s">
        <v>394</v>
      </c>
      <c r="Y2" s="143" t="s">
        <v>907</v>
      </c>
      <c r="Z2" s="143" t="s">
        <v>480</v>
      </c>
      <c r="AA2" s="143" t="s">
        <v>914</v>
      </c>
      <c r="AB2" s="143" t="s">
        <v>405</v>
      </c>
      <c r="AC2" s="143" t="s">
        <v>481</v>
      </c>
      <c r="AD2" s="143" t="s">
        <v>1007</v>
      </c>
      <c r="AE2" s="143" t="s">
        <v>475</v>
      </c>
      <c r="AF2" s="143" t="s">
        <v>385</v>
      </c>
      <c r="AG2" s="143" t="s">
        <v>483</v>
      </c>
      <c r="AH2" s="143" t="s">
        <v>484</v>
      </c>
      <c r="AI2" s="143" t="s">
        <v>484</v>
      </c>
      <c r="AJ2" s="143" t="s">
        <v>484</v>
      </c>
      <c r="AK2" s="143" t="s">
        <v>485</v>
      </c>
      <c r="AL2" s="143" t="s">
        <v>486</v>
      </c>
      <c r="AM2" s="143" t="s">
        <v>397</v>
      </c>
      <c r="AN2" s="143" t="s">
        <v>417</v>
      </c>
      <c r="AO2" s="143" t="s">
        <v>418</v>
      </c>
      <c r="AP2" s="143" t="s">
        <v>419</v>
      </c>
      <c r="AQ2" s="143" t="s">
        <v>420</v>
      </c>
      <c r="AR2" s="143" t="s">
        <v>442</v>
      </c>
      <c r="AS2" s="143" t="s">
        <v>360</v>
      </c>
      <c r="AT2" s="143" t="s">
        <v>408</v>
      </c>
      <c r="AU2" s="143" t="s">
        <v>362</v>
      </c>
      <c r="AV2" s="143" t="s">
        <v>426</v>
      </c>
      <c r="AW2" s="143" t="s">
        <v>363</v>
      </c>
      <c r="AX2" s="143" t="s">
        <v>364</v>
      </c>
      <c r="AY2" s="143" t="s">
        <v>879</v>
      </c>
      <c r="AZ2" s="143" t="s">
        <v>389</v>
      </c>
      <c r="BA2" s="143" t="s">
        <v>388</v>
      </c>
      <c r="BB2" s="143" t="s">
        <v>909</v>
      </c>
      <c r="BC2" s="143" t="s">
        <v>930</v>
      </c>
      <c r="BD2" s="143" t="s">
        <v>952</v>
      </c>
      <c r="BE2" s="143" t="s">
        <v>789</v>
      </c>
    </row>
    <row r="3" spans="1:58" x14ac:dyDescent="0.25">
      <c r="A3" s="134" t="s">
        <v>488</v>
      </c>
      <c r="B3" s="111"/>
      <c r="C3" s="162">
        <v>2014</v>
      </c>
      <c r="D3" s="162">
        <v>2014</v>
      </c>
      <c r="E3" s="162">
        <v>2014</v>
      </c>
      <c r="F3" s="162">
        <v>2014</v>
      </c>
      <c r="G3" s="162">
        <v>2014</v>
      </c>
      <c r="H3" s="162">
        <v>2014</v>
      </c>
      <c r="I3" s="162">
        <v>2014</v>
      </c>
      <c r="J3" s="162" t="s">
        <v>1122</v>
      </c>
      <c r="K3" s="162" t="s">
        <v>1122</v>
      </c>
      <c r="L3" s="162" t="s">
        <v>1122</v>
      </c>
      <c r="M3" s="162">
        <v>2017</v>
      </c>
      <c r="N3" s="162">
        <v>2017</v>
      </c>
      <c r="O3" s="162">
        <v>2016</v>
      </c>
      <c r="P3" s="162">
        <v>2016</v>
      </c>
      <c r="Q3" s="162">
        <v>2015</v>
      </c>
      <c r="R3" s="162" t="s">
        <v>1098</v>
      </c>
      <c r="S3" s="162" t="s">
        <v>1097</v>
      </c>
      <c r="T3" s="162">
        <v>2014</v>
      </c>
      <c r="U3" s="162">
        <v>2015</v>
      </c>
      <c r="V3" s="162">
        <v>2015</v>
      </c>
      <c r="W3" s="162">
        <v>2015</v>
      </c>
      <c r="X3" s="162" t="s">
        <v>1098</v>
      </c>
      <c r="Y3" s="162" t="s">
        <v>1099</v>
      </c>
      <c r="Z3" s="162">
        <v>2016</v>
      </c>
      <c r="AA3" s="162">
        <v>2015</v>
      </c>
      <c r="AB3" s="162">
        <v>2015</v>
      </c>
      <c r="AC3" s="162">
        <v>2014</v>
      </c>
      <c r="AD3" s="162">
        <v>2015</v>
      </c>
      <c r="AE3" s="162">
        <v>2012</v>
      </c>
      <c r="AF3" s="162">
        <v>2015</v>
      </c>
      <c r="AG3" s="162" t="s">
        <v>1128</v>
      </c>
      <c r="AH3" s="162">
        <v>2015</v>
      </c>
      <c r="AI3" s="162">
        <v>2016</v>
      </c>
      <c r="AJ3" s="162">
        <v>2017</v>
      </c>
      <c r="AK3" s="162">
        <v>2017</v>
      </c>
      <c r="AL3" s="162">
        <v>2017</v>
      </c>
      <c r="AM3" s="162">
        <v>2016</v>
      </c>
      <c r="AN3" s="162" t="s">
        <v>908</v>
      </c>
      <c r="AO3" s="162" t="s">
        <v>908</v>
      </c>
      <c r="AP3" s="162" t="s">
        <v>1068</v>
      </c>
      <c r="AQ3" s="162" t="s">
        <v>1069</v>
      </c>
      <c r="AR3" s="162" t="s">
        <v>948</v>
      </c>
      <c r="AS3" s="162">
        <v>2015</v>
      </c>
      <c r="AT3" s="162">
        <v>2016</v>
      </c>
      <c r="AU3" s="162">
        <v>2014</v>
      </c>
      <c r="AV3" s="162" t="s">
        <v>948</v>
      </c>
      <c r="AW3" s="162">
        <v>2015</v>
      </c>
      <c r="AX3" s="162">
        <v>2015</v>
      </c>
      <c r="AY3" s="162">
        <v>2014</v>
      </c>
      <c r="AZ3" s="162">
        <v>2015</v>
      </c>
      <c r="BA3" s="162">
        <v>2015</v>
      </c>
      <c r="BB3" s="162">
        <v>2016</v>
      </c>
      <c r="BC3" s="162">
        <v>2016</v>
      </c>
      <c r="BD3" s="162">
        <v>2014</v>
      </c>
      <c r="BE3" s="162">
        <v>2014</v>
      </c>
    </row>
    <row r="4" spans="1:58" ht="25.5" x14ac:dyDescent="0.25">
      <c r="A4" s="135" t="s">
        <v>439</v>
      </c>
      <c r="B4" s="111"/>
      <c r="C4" s="112" t="s">
        <v>953</v>
      </c>
      <c r="D4" s="112" t="s">
        <v>953</v>
      </c>
      <c r="E4" s="112" t="s">
        <v>953</v>
      </c>
      <c r="F4" s="112" t="s">
        <v>953</v>
      </c>
      <c r="G4" s="112" t="s">
        <v>953</v>
      </c>
      <c r="H4" s="112" t="s">
        <v>953</v>
      </c>
      <c r="I4" s="112" t="s">
        <v>953</v>
      </c>
      <c r="J4" s="112" t="s">
        <v>953</v>
      </c>
      <c r="K4" s="112" t="s">
        <v>953</v>
      </c>
      <c r="L4" s="112" t="s">
        <v>953</v>
      </c>
      <c r="M4" s="112" t="s">
        <v>953</v>
      </c>
      <c r="N4" s="112" t="s">
        <v>953</v>
      </c>
      <c r="O4" s="112" t="s">
        <v>953</v>
      </c>
      <c r="P4" s="112" t="s">
        <v>953</v>
      </c>
      <c r="Q4" s="112" t="s">
        <v>953</v>
      </c>
      <c r="R4" s="112" t="s">
        <v>953</v>
      </c>
      <c r="S4" s="112" t="s">
        <v>953</v>
      </c>
      <c r="T4" s="112" t="s">
        <v>953</v>
      </c>
      <c r="U4" s="112" t="s">
        <v>953</v>
      </c>
      <c r="V4" s="112" t="s">
        <v>953</v>
      </c>
      <c r="W4" s="112" t="s">
        <v>953</v>
      </c>
      <c r="X4" s="112" t="s">
        <v>953</v>
      </c>
      <c r="Y4" s="112" t="s">
        <v>953</v>
      </c>
      <c r="Z4" s="112" t="s">
        <v>953</v>
      </c>
      <c r="AA4" s="112" t="s">
        <v>953</v>
      </c>
      <c r="AB4" s="112" t="s">
        <v>953</v>
      </c>
      <c r="AC4" s="112" t="s">
        <v>953</v>
      </c>
      <c r="AD4" s="112" t="s">
        <v>1006</v>
      </c>
      <c r="AE4" s="112" t="s">
        <v>953</v>
      </c>
      <c r="AF4" s="112" t="s">
        <v>953</v>
      </c>
      <c r="AG4" s="112" t="s">
        <v>953</v>
      </c>
      <c r="AH4" s="112" t="s">
        <v>953</v>
      </c>
      <c r="AI4" s="112" t="s">
        <v>953</v>
      </c>
      <c r="AJ4" s="112" t="s">
        <v>953</v>
      </c>
      <c r="AK4" s="112" t="s">
        <v>953</v>
      </c>
      <c r="AL4" s="112" t="s">
        <v>953</v>
      </c>
      <c r="AM4" s="112" t="s">
        <v>953</v>
      </c>
      <c r="AN4" s="112" t="s">
        <v>953</v>
      </c>
      <c r="AO4" s="112" t="s">
        <v>953</v>
      </c>
      <c r="AP4" s="112" t="s">
        <v>953</v>
      </c>
      <c r="AQ4" s="112" t="s">
        <v>953</v>
      </c>
      <c r="AR4" s="112" t="s">
        <v>953</v>
      </c>
      <c r="AS4" s="112" t="s">
        <v>953</v>
      </c>
      <c r="AT4" s="112" t="s">
        <v>953</v>
      </c>
      <c r="AU4" s="112" t="s">
        <v>953</v>
      </c>
      <c r="AV4" s="112" t="s">
        <v>953</v>
      </c>
      <c r="AW4" s="112" t="s">
        <v>953</v>
      </c>
      <c r="AX4" s="112" t="s">
        <v>953</v>
      </c>
      <c r="AY4" s="112" t="s">
        <v>953</v>
      </c>
      <c r="AZ4" s="112" t="s">
        <v>953</v>
      </c>
      <c r="BA4" s="112" t="s">
        <v>953</v>
      </c>
      <c r="BB4" s="112" t="s">
        <v>953</v>
      </c>
      <c r="BC4" s="112" t="s">
        <v>953</v>
      </c>
      <c r="BD4" s="112" t="s">
        <v>953</v>
      </c>
      <c r="BE4" s="112" t="s">
        <v>953</v>
      </c>
    </row>
    <row r="5" spans="1:58" x14ac:dyDescent="0.25">
      <c r="A5" s="133" t="s">
        <v>1</v>
      </c>
      <c r="B5" s="111" t="s">
        <v>0</v>
      </c>
      <c r="C5" s="166" t="s">
        <v>1027</v>
      </c>
      <c r="D5" s="166" t="s">
        <v>1027</v>
      </c>
      <c r="E5" s="166" t="s">
        <v>1027</v>
      </c>
      <c r="F5" s="166" t="s">
        <v>1027</v>
      </c>
      <c r="G5" s="166" t="s">
        <v>1027</v>
      </c>
      <c r="H5" s="166" t="s">
        <v>1027</v>
      </c>
      <c r="I5" s="166" t="s">
        <v>1027</v>
      </c>
      <c r="J5" s="166" t="s">
        <v>1023</v>
      </c>
      <c r="K5" s="166" t="s">
        <v>1023</v>
      </c>
      <c r="L5" s="166" t="s">
        <v>545</v>
      </c>
      <c r="M5" s="166" t="s">
        <v>1020</v>
      </c>
      <c r="N5" s="166" t="s">
        <v>1020</v>
      </c>
      <c r="O5" s="166" t="s">
        <v>1028</v>
      </c>
      <c r="P5" s="166" t="s">
        <v>1028</v>
      </c>
      <c r="Q5" s="166" t="s">
        <v>1025</v>
      </c>
      <c r="R5" s="166" t="s">
        <v>1025</v>
      </c>
      <c r="S5" s="166" t="s">
        <v>1029</v>
      </c>
      <c r="T5" s="166" t="s">
        <v>1030</v>
      </c>
      <c r="U5" s="166" t="s">
        <v>1030</v>
      </c>
      <c r="V5" s="166" t="s">
        <v>559</v>
      </c>
      <c r="W5" s="166" t="s">
        <v>1004</v>
      </c>
      <c r="X5" s="166" t="s">
        <v>1004</v>
      </c>
      <c r="Y5" s="166" t="s">
        <v>1004</v>
      </c>
      <c r="Z5" s="166" t="s">
        <v>1004</v>
      </c>
      <c r="AA5" s="166" t="s">
        <v>1004</v>
      </c>
      <c r="AB5" s="166" t="s">
        <v>1017</v>
      </c>
      <c r="AC5" s="166" t="s">
        <v>1004</v>
      </c>
      <c r="AD5" s="109" t="s">
        <v>1026</v>
      </c>
      <c r="AE5" s="166" t="s">
        <v>1004</v>
      </c>
      <c r="AF5" s="166" t="s">
        <v>1025</v>
      </c>
      <c r="AG5" s="166" t="s">
        <v>559</v>
      </c>
      <c r="AH5" s="166" t="s">
        <v>1023</v>
      </c>
      <c r="AI5" s="166" t="s">
        <v>1023</v>
      </c>
      <c r="AJ5" s="166" t="s">
        <v>1023</v>
      </c>
      <c r="AK5" s="168" t="s">
        <v>961</v>
      </c>
      <c r="AL5" s="166" t="s">
        <v>1022</v>
      </c>
      <c r="AM5" s="166" t="s">
        <v>1022</v>
      </c>
      <c r="AN5" s="166" t="s">
        <v>545</v>
      </c>
      <c r="AO5" s="166" t="s">
        <v>545</v>
      </c>
      <c r="AP5" s="166" t="s">
        <v>545</v>
      </c>
      <c r="AQ5" s="166" t="s">
        <v>545</v>
      </c>
      <c r="AR5" s="166" t="s">
        <v>1018</v>
      </c>
      <c r="AS5" s="166" t="s">
        <v>559</v>
      </c>
      <c r="AT5" s="166" t="s">
        <v>1019</v>
      </c>
      <c r="AU5" s="166" t="s">
        <v>559</v>
      </c>
      <c r="AV5" s="166" t="s">
        <v>556</v>
      </c>
      <c r="AW5" s="166" t="s">
        <v>559</v>
      </c>
      <c r="AX5" s="166" t="s">
        <v>559</v>
      </c>
      <c r="AY5" s="166" t="s">
        <v>960</v>
      </c>
      <c r="AZ5" s="166" t="s">
        <v>1021</v>
      </c>
      <c r="BA5" s="166" t="s">
        <v>1021</v>
      </c>
      <c r="BB5" s="166" t="s">
        <v>559</v>
      </c>
      <c r="BC5" s="166" t="s">
        <v>559</v>
      </c>
      <c r="BD5" s="166" t="s">
        <v>1020</v>
      </c>
      <c r="BE5" s="166" t="s">
        <v>559</v>
      </c>
      <c r="BF5" s="108"/>
    </row>
    <row r="6" spans="1:58" x14ac:dyDescent="0.25">
      <c r="A6" s="133" t="s">
        <v>3</v>
      </c>
      <c r="B6" s="111" t="s">
        <v>2</v>
      </c>
      <c r="C6" s="166" t="s">
        <v>1027</v>
      </c>
      <c r="D6" s="166" t="s">
        <v>1027</v>
      </c>
      <c r="E6" s="166" t="s">
        <v>1027</v>
      </c>
      <c r="F6" s="166" t="s">
        <v>1027</v>
      </c>
      <c r="G6" s="166" t="s">
        <v>1027</v>
      </c>
      <c r="H6" s="166" t="s">
        <v>1027</v>
      </c>
      <c r="I6" s="166" t="s">
        <v>1027</v>
      </c>
      <c r="J6" s="166" t="s">
        <v>1023</v>
      </c>
      <c r="K6" s="166" t="s">
        <v>1023</v>
      </c>
      <c r="L6" s="166" t="s">
        <v>545</v>
      </c>
      <c r="M6" s="166" t="s">
        <v>1020</v>
      </c>
      <c r="N6" s="166" t="s">
        <v>1020</v>
      </c>
      <c r="O6" s="166" t="s">
        <v>1028</v>
      </c>
      <c r="P6" s="166" t="s">
        <v>1028</v>
      </c>
      <c r="Q6" s="166" t="s">
        <v>1025</v>
      </c>
      <c r="R6" s="166" t="s">
        <v>1025</v>
      </c>
      <c r="S6" s="166" t="s">
        <v>1029</v>
      </c>
      <c r="T6" s="166" t="s">
        <v>1030</v>
      </c>
      <c r="U6" s="166" t="s">
        <v>1030</v>
      </c>
      <c r="V6" s="166" t="s">
        <v>559</v>
      </c>
      <c r="W6" s="166" t="s">
        <v>1004</v>
      </c>
      <c r="X6" s="166" t="s">
        <v>1004</v>
      </c>
      <c r="Y6" s="166" t="s">
        <v>1004</v>
      </c>
      <c r="Z6" s="166" t="s">
        <v>1004</v>
      </c>
      <c r="AA6" s="166" t="s">
        <v>1004</v>
      </c>
      <c r="AB6" s="166" t="s">
        <v>1004</v>
      </c>
      <c r="AC6" s="166" t="s">
        <v>1004</v>
      </c>
      <c r="AD6" s="109" t="s">
        <v>1026</v>
      </c>
      <c r="AE6" s="166" t="s">
        <v>1004</v>
      </c>
      <c r="AF6" s="166" t="s">
        <v>1025</v>
      </c>
      <c r="AG6" s="166" t="s">
        <v>559</v>
      </c>
      <c r="AH6" s="166" t="s">
        <v>1023</v>
      </c>
      <c r="AI6" s="166" t="s">
        <v>1023</v>
      </c>
      <c r="AJ6" s="166" t="s">
        <v>1023</v>
      </c>
      <c r="AK6" s="168" t="s">
        <v>958</v>
      </c>
      <c r="AL6" s="166" t="s">
        <v>1022</v>
      </c>
      <c r="AM6" s="166" t="s">
        <v>1022</v>
      </c>
      <c r="AN6" s="166" t="s">
        <v>545</v>
      </c>
      <c r="AO6" s="166" t="s">
        <v>545</v>
      </c>
      <c r="AP6" s="166" t="s">
        <v>545</v>
      </c>
      <c r="AQ6" s="166" t="s">
        <v>545</v>
      </c>
      <c r="AR6" s="166" t="s">
        <v>1018</v>
      </c>
      <c r="AS6" s="166" t="s">
        <v>559</v>
      </c>
      <c r="AT6" s="166" t="s">
        <v>1019</v>
      </c>
      <c r="AU6" s="166" t="s">
        <v>559</v>
      </c>
      <c r="AV6" s="166" t="s">
        <v>556</v>
      </c>
      <c r="AW6" s="166" t="s">
        <v>559</v>
      </c>
      <c r="AX6" s="166" t="s">
        <v>559</v>
      </c>
      <c r="AY6" s="166" t="s">
        <v>960</v>
      </c>
      <c r="AZ6" s="166" t="s">
        <v>1021</v>
      </c>
      <c r="BA6" s="166" t="s">
        <v>1021</v>
      </c>
      <c r="BB6" s="166" t="s">
        <v>559</v>
      </c>
      <c r="BC6" s="166" t="s">
        <v>559</v>
      </c>
      <c r="BD6" s="166" t="s">
        <v>1020</v>
      </c>
      <c r="BE6" s="166" t="s">
        <v>559</v>
      </c>
      <c r="BF6" s="108"/>
    </row>
    <row r="7" spans="1:58" x14ac:dyDescent="0.25">
      <c r="A7" s="133" t="s">
        <v>5</v>
      </c>
      <c r="B7" s="111" t="s">
        <v>4</v>
      </c>
      <c r="C7" s="166" t="s">
        <v>1027</v>
      </c>
      <c r="D7" s="166" t="s">
        <v>1027</v>
      </c>
      <c r="E7" s="166" t="s">
        <v>1027</v>
      </c>
      <c r="F7" s="166" t="s">
        <v>1027</v>
      </c>
      <c r="G7" s="166" t="s">
        <v>1027</v>
      </c>
      <c r="H7" s="166" t="s">
        <v>1027</v>
      </c>
      <c r="I7" s="166" t="s">
        <v>1027</v>
      </c>
      <c r="J7" s="166" t="s">
        <v>1023</v>
      </c>
      <c r="K7" s="166" t="s">
        <v>1023</v>
      </c>
      <c r="L7" s="166" t="s">
        <v>545</v>
      </c>
      <c r="M7" s="166" t="s">
        <v>1020</v>
      </c>
      <c r="N7" s="166" t="s">
        <v>1020</v>
      </c>
      <c r="O7" s="166" t="s">
        <v>1028</v>
      </c>
      <c r="P7" s="166" t="s">
        <v>1028</v>
      </c>
      <c r="Q7" s="166" t="s">
        <v>1025</v>
      </c>
      <c r="R7" s="166" t="s">
        <v>1025</v>
      </c>
      <c r="S7" s="166" t="s">
        <v>1029</v>
      </c>
      <c r="T7" s="166" t="s">
        <v>1030</v>
      </c>
      <c r="U7" s="166" t="s">
        <v>1030</v>
      </c>
      <c r="V7" s="166" t="s">
        <v>559</v>
      </c>
      <c r="W7" s="166" t="s">
        <v>1004</v>
      </c>
      <c r="X7" s="166" t="s">
        <v>1004</v>
      </c>
      <c r="Y7" s="166" t="s">
        <v>1004</v>
      </c>
      <c r="Z7" s="166" t="s">
        <v>1004</v>
      </c>
      <c r="AA7" s="166" t="s">
        <v>1004</v>
      </c>
      <c r="AB7" s="166" t="s">
        <v>1017</v>
      </c>
      <c r="AC7" s="166" t="s">
        <v>1004</v>
      </c>
      <c r="AD7" s="109" t="s">
        <v>1026</v>
      </c>
      <c r="AE7" s="166" t="s">
        <v>1004</v>
      </c>
      <c r="AF7" s="166" t="s">
        <v>1025</v>
      </c>
      <c r="AG7" s="166" t="s">
        <v>559</v>
      </c>
      <c r="AH7" s="166" t="s">
        <v>1023</v>
      </c>
      <c r="AI7" s="166" t="s">
        <v>1023</v>
      </c>
      <c r="AJ7" s="166" t="s">
        <v>1023</v>
      </c>
      <c r="AK7" s="168" t="s">
        <v>961</v>
      </c>
      <c r="AL7" s="166" t="s">
        <v>1022</v>
      </c>
      <c r="AM7" s="166" t="s">
        <v>1022</v>
      </c>
      <c r="AN7" s="166" t="s">
        <v>545</v>
      </c>
      <c r="AO7" s="166" t="s">
        <v>545</v>
      </c>
      <c r="AP7" s="166" t="s">
        <v>545</v>
      </c>
      <c r="AQ7" s="166" t="s">
        <v>545</v>
      </c>
      <c r="AR7" s="166" t="s">
        <v>1018</v>
      </c>
      <c r="AS7" s="166" t="s">
        <v>559</v>
      </c>
      <c r="AT7" s="166" t="s">
        <v>1019</v>
      </c>
      <c r="AU7" s="166" t="s">
        <v>559</v>
      </c>
      <c r="AV7" s="166" t="s">
        <v>556</v>
      </c>
      <c r="AW7" s="166" t="s">
        <v>559</v>
      </c>
      <c r="AX7" s="166" t="s">
        <v>559</v>
      </c>
      <c r="AY7" s="166" t="s">
        <v>960</v>
      </c>
      <c r="AZ7" s="166" t="s">
        <v>1021</v>
      </c>
      <c r="BA7" s="166" t="s">
        <v>1021</v>
      </c>
      <c r="BB7" s="166" t="s">
        <v>559</v>
      </c>
      <c r="BC7" s="166" t="s">
        <v>559</v>
      </c>
      <c r="BD7" s="166" t="s">
        <v>1020</v>
      </c>
      <c r="BE7" s="166" t="s">
        <v>559</v>
      </c>
      <c r="BF7" s="108"/>
    </row>
    <row r="8" spans="1:58" x14ac:dyDescent="0.25">
      <c r="A8" s="133" t="s">
        <v>7</v>
      </c>
      <c r="B8" s="111" t="s">
        <v>6</v>
      </c>
      <c r="C8" s="166" t="s">
        <v>1027</v>
      </c>
      <c r="D8" s="166" t="s">
        <v>1027</v>
      </c>
      <c r="E8" s="166" t="s">
        <v>1027</v>
      </c>
      <c r="F8" s="166" t="s">
        <v>1027</v>
      </c>
      <c r="G8" s="166" t="s">
        <v>1027</v>
      </c>
      <c r="H8" s="166" t="s">
        <v>1027</v>
      </c>
      <c r="I8" s="166" t="s">
        <v>1027</v>
      </c>
      <c r="J8" s="166" t="s">
        <v>1023</v>
      </c>
      <c r="K8" s="166" t="s">
        <v>1023</v>
      </c>
      <c r="L8" s="166" t="s">
        <v>545</v>
      </c>
      <c r="M8" s="166" t="s">
        <v>1020</v>
      </c>
      <c r="N8" s="166" t="s">
        <v>1020</v>
      </c>
      <c r="O8" s="166" t="s">
        <v>1028</v>
      </c>
      <c r="P8" s="166" t="s">
        <v>1028</v>
      </c>
      <c r="Q8" s="166" t="s">
        <v>1025</v>
      </c>
      <c r="R8" s="166" t="s">
        <v>1025</v>
      </c>
      <c r="S8" s="166" t="s">
        <v>1029</v>
      </c>
      <c r="T8" s="166" t="s">
        <v>1030</v>
      </c>
      <c r="U8" s="166" t="s">
        <v>1030</v>
      </c>
      <c r="V8" s="166" t="s">
        <v>559</v>
      </c>
      <c r="W8" s="166" t="s">
        <v>1004</v>
      </c>
      <c r="X8" s="166" t="s">
        <v>1004</v>
      </c>
      <c r="Y8" s="166" t="s">
        <v>1004</v>
      </c>
      <c r="Z8" s="166" t="s">
        <v>1004</v>
      </c>
      <c r="AA8" s="166" t="s">
        <v>1004</v>
      </c>
      <c r="AB8" s="166" t="s">
        <v>1017</v>
      </c>
      <c r="AC8" s="166" t="s">
        <v>1004</v>
      </c>
      <c r="AD8" s="109" t="s">
        <v>1026</v>
      </c>
      <c r="AE8" s="166" t="s">
        <v>1004</v>
      </c>
      <c r="AF8" s="166" t="s">
        <v>1025</v>
      </c>
      <c r="AG8" s="166" t="s">
        <v>559</v>
      </c>
      <c r="AH8" s="166" t="s">
        <v>1023</v>
      </c>
      <c r="AI8" s="166" t="s">
        <v>1023</v>
      </c>
      <c r="AJ8" s="166" t="s">
        <v>1023</v>
      </c>
      <c r="AK8" s="168" t="s">
        <v>958</v>
      </c>
      <c r="AL8" s="166" t="s">
        <v>1022</v>
      </c>
      <c r="AM8" s="166" t="s">
        <v>1022</v>
      </c>
      <c r="AN8" s="166" t="s">
        <v>545</v>
      </c>
      <c r="AO8" s="166" t="s">
        <v>545</v>
      </c>
      <c r="AP8" s="166" t="s">
        <v>545</v>
      </c>
      <c r="AQ8" s="166" t="s">
        <v>545</v>
      </c>
      <c r="AR8" s="166" t="s">
        <v>1018</v>
      </c>
      <c r="AS8" s="166" t="s">
        <v>559</v>
      </c>
      <c r="AT8" s="166" t="s">
        <v>1019</v>
      </c>
      <c r="AU8" s="166" t="s">
        <v>559</v>
      </c>
      <c r="AV8" s="166" t="s">
        <v>556</v>
      </c>
      <c r="AW8" s="166" t="s">
        <v>559</v>
      </c>
      <c r="AX8" s="166" t="s">
        <v>559</v>
      </c>
      <c r="AY8" s="166" t="s">
        <v>960</v>
      </c>
      <c r="AZ8" s="166" t="s">
        <v>1021</v>
      </c>
      <c r="BA8" s="166" t="s">
        <v>1021</v>
      </c>
      <c r="BB8" s="166" t="s">
        <v>559</v>
      </c>
      <c r="BC8" s="166" t="s">
        <v>559</v>
      </c>
      <c r="BD8" s="166" t="s">
        <v>1020</v>
      </c>
      <c r="BE8" s="166" t="s">
        <v>559</v>
      </c>
      <c r="BF8" s="108"/>
    </row>
    <row r="9" spans="1:58" x14ac:dyDescent="0.25">
      <c r="A9" s="133" t="s">
        <v>9</v>
      </c>
      <c r="B9" s="111" t="s">
        <v>8</v>
      </c>
      <c r="C9" s="166" t="s">
        <v>1027</v>
      </c>
      <c r="D9" s="166" t="s">
        <v>1027</v>
      </c>
      <c r="E9" s="166" t="s">
        <v>1027</v>
      </c>
      <c r="F9" s="166" t="s">
        <v>1027</v>
      </c>
      <c r="G9" s="166" t="s">
        <v>1027</v>
      </c>
      <c r="H9" s="166" t="s">
        <v>1027</v>
      </c>
      <c r="I9" s="166" t="s">
        <v>1027</v>
      </c>
      <c r="J9" s="166" t="s">
        <v>1023</v>
      </c>
      <c r="K9" s="166" t="s">
        <v>1023</v>
      </c>
      <c r="L9" s="166" t="s">
        <v>545</v>
      </c>
      <c r="M9" s="166" t="s">
        <v>1020</v>
      </c>
      <c r="N9" s="166" t="s">
        <v>1020</v>
      </c>
      <c r="O9" s="166" t="s">
        <v>1028</v>
      </c>
      <c r="P9" s="166" t="s">
        <v>1028</v>
      </c>
      <c r="Q9" s="166" t="s">
        <v>1025</v>
      </c>
      <c r="R9" s="166" t="s">
        <v>1025</v>
      </c>
      <c r="S9" s="166" t="s">
        <v>1029</v>
      </c>
      <c r="T9" s="166" t="s">
        <v>1030</v>
      </c>
      <c r="U9" s="166" t="s">
        <v>1030</v>
      </c>
      <c r="V9" s="166" t="s">
        <v>559</v>
      </c>
      <c r="W9" s="166" t="s">
        <v>1004</v>
      </c>
      <c r="X9" s="166" t="s">
        <v>1004</v>
      </c>
      <c r="Y9" s="166" t="s">
        <v>1004</v>
      </c>
      <c r="Z9" s="166" t="s">
        <v>1004</v>
      </c>
      <c r="AA9" s="166" t="s">
        <v>1004</v>
      </c>
      <c r="AB9" s="166" t="s">
        <v>958</v>
      </c>
      <c r="AC9" s="166" t="s">
        <v>1004</v>
      </c>
      <c r="AD9" s="109" t="s">
        <v>1026</v>
      </c>
      <c r="AE9" s="166" t="s">
        <v>1004</v>
      </c>
      <c r="AF9" s="166" t="s">
        <v>1025</v>
      </c>
      <c r="AG9" s="166" t="s">
        <v>559</v>
      </c>
      <c r="AH9" s="166" t="s">
        <v>1023</v>
      </c>
      <c r="AI9" s="166" t="s">
        <v>1023</v>
      </c>
      <c r="AJ9" s="166" t="s">
        <v>1023</v>
      </c>
      <c r="AK9" s="168" t="s">
        <v>958</v>
      </c>
      <c r="AL9" s="166" t="s">
        <v>1022</v>
      </c>
      <c r="AM9" s="166" t="s">
        <v>1022</v>
      </c>
      <c r="AN9" s="166" t="s">
        <v>545</v>
      </c>
      <c r="AO9" s="166" t="s">
        <v>545</v>
      </c>
      <c r="AP9" s="166" t="s">
        <v>545</v>
      </c>
      <c r="AQ9" s="166" t="s">
        <v>545</v>
      </c>
      <c r="AR9" s="166" t="s">
        <v>1018</v>
      </c>
      <c r="AS9" s="166" t="s">
        <v>559</v>
      </c>
      <c r="AT9" s="166" t="s">
        <v>1019</v>
      </c>
      <c r="AU9" s="166" t="s">
        <v>559</v>
      </c>
      <c r="AV9" s="166" t="s">
        <v>556</v>
      </c>
      <c r="AW9" s="166" t="s">
        <v>559</v>
      </c>
      <c r="AX9" s="166" t="s">
        <v>559</v>
      </c>
      <c r="AY9" s="166" t="s">
        <v>960</v>
      </c>
      <c r="AZ9" s="166" t="s">
        <v>1021</v>
      </c>
      <c r="BA9" s="166" t="s">
        <v>1021</v>
      </c>
      <c r="BB9" s="166" t="s">
        <v>559</v>
      </c>
      <c r="BC9" s="166" t="s">
        <v>559</v>
      </c>
      <c r="BD9" s="166" t="s">
        <v>1020</v>
      </c>
      <c r="BE9" s="166" t="s">
        <v>559</v>
      </c>
      <c r="BF9" s="108"/>
    </row>
    <row r="10" spans="1:58" x14ac:dyDescent="0.25">
      <c r="A10" s="133" t="s">
        <v>11</v>
      </c>
      <c r="B10" s="111" t="s">
        <v>10</v>
      </c>
      <c r="C10" s="166" t="s">
        <v>1027</v>
      </c>
      <c r="D10" s="166" t="s">
        <v>1027</v>
      </c>
      <c r="E10" s="166" t="s">
        <v>1027</v>
      </c>
      <c r="F10" s="166" t="s">
        <v>1027</v>
      </c>
      <c r="G10" s="166" t="s">
        <v>1027</v>
      </c>
      <c r="H10" s="166" t="s">
        <v>1027</v>
      </c>
      <c r="I10" s="166" t="s">
        <v>1027</v>
      </c>
      <c r="J10" s="166" t="s">
        <v>1023</v>
      </c>
      <c r="K10" s="166" t="s">
        <v>1023</v>
      </c>
      <c r="L10" s="166" t="s">
        <v>545</v>
      </c>
      <c r="M10" s="166" t="s">
        <v>1020</v>
      </c>
      <c r="N10" s="166" t="s">
        <v>1020</v>
      </c>
      <c r="O10" s="166" t="s">
        <v>1028</v>
      </c>
      <c r="P10" s="166" t="s">
        <v>1028</v>
      </c>
      <c r="Q10" s="166" t="s">
        <v>1025</v>
      </c>
      <c r="R10" s="166" t="s">
        <v>1025</v>
      </c>
      <c r="S10" s="166" t="s">
        <v>1029</v>
      </c>
      <c r="T10" s="166" t="s">
        <v>1030</v>
      </c>
      <c r="U10" s="166" t="s">
        <v>1030</v>
      </c>
      <c r="V10" s="166" t="s">
        <v>559</v>
      </c>
      <c r="W10" s="166" t="s">
        <v>1004</v>
      </c>
      <c r="X10" s="166" t="s">
        <v>1004</v>
      </c>
      <c r="Y10" s="166" t="s">
        <v>1004</v>
      </c>
      <c r="Z10" s="166" t="s">
        <v>1004</v>
      </c>
      <c r="AA10" s="166" t="s">
        <v>1004</v>
      </c>
      <c r="AB10" s="166" t="s">
        <v>1017</v>
      </c>
      <c r="AC10" s="166" t="s">
        <v>1004</v>
      </c>
      <c r="AD10" s="109" t="s">
        <v>1026</v>
      </c>
      <c r="AE10" s="166" t="s">
        <v>1004</v>
      </c>
      <c r="AF10" s="166" t="s">
        <v>1025</v>
      </c>
      <c r="AG10" s="166" t="s">
        <v>559</v>
      </c>
      <c r="AH10" s="166" t="s">
        <v>1023</v>
      </c>
      <c r="AI10" s="166" t="s">
        <v>1023</v>
      </c>
      <c r="AJ10" s="166" t="s">
        <v>1023</v>
      </c>
      <c r="AK10" s="168" t="s">
        <v>958</v>
      </c>
      <c r="AL10" s="166" t="s">
        <v>1022</v>
      </c>
      <c r="AM10" s="166" t="s">
        <v>1022</v>
      </c>
      <c r="AN10" s="166" t="s">
        <v>545</v>
      </c>
      <c r="AO10" s="166" t="s">
        <v>545</v>
      </c>
      <c r="AP10" s="166" t="s">
        <v>545</v>
      </c>
      <c r="AQ10" s="166" t="s">
        <v>545</v>
      </c>
      <c r="AR10" s="166" t="s">
        <v>1018</v>
      </c>
      <c r="AS10" s="166" t="s">
        <v>559</v>
      </c>
      <c r="AT10" s="166" t="s">
        <v>1019</v>
      </c>
      <c r="AU10" s="166" t="s">
        <v>559</v>
      </c>
      <c r="AV10" s="166" t="s">
        <v>556</v>
      </c>
      <c r="AW10" s="166" t="s">
        <v>559</v>
      </c>
      <c r="AX10" s="166" t="s">
        <v>559</v>
      </c>
      <c r="AY10" s="166" t="s">
        <v>960</v>
      </c>
      <c r="AZ10" s="166" t="s">
        <v>1021</v>
      </c>
      <c r="BA10" s="166" t="s">
        <v>1021</v>
      </c>
      <c r="BB10" s="166" t="s">
        <v>443</v>
      </c>
      <c r="BC10" s="166" t="s">
        <v>559</v>
      </c>
      <c r="BD10" s="166" t="s">
        <v>1020</v>
      </c>
      <c r="BE10" s="166" t="s">
        <v>559</v>
      </c>
      <c r="BF10" s="108"/>
    </row>
    <row r="11" spans="1:58" x14ac:dyDescent="0.25">
      <c r="A11" s="133" t="s">
        <v>13</v>
      </c>
      <c r="B11" s="111" t="s">
        <v>12</v>
      </c>
      <c r="C11" s="166" t="s">
        <v>1027</v>
      </c>
      <c r="D11" s="166" t="s">
        <v>1027</v>
      </c>
      <c r="E11" s="166" t="s">
        <v>1027</v>
      </c>
      <c r="F11" s="166" t="s">
        <v>1027</v>
      </c>
      <c r="G11" s="166" t="s">
        <v>1027</v>
      </c>
      <c r="H11" s="166" t="s">
        <v>1027</v>
      </c>
      <c r="I11" s="166" t="s">
        <v>1027</v>
      </c>
      <c r="J11" s="166" t="s">
        <v>1023</v>
      </c>
      <c r="K11" s="166" t="s">
        <v>1023</v>
      </c>
      <c r="L11" s="166" t="s">
        <v>545</v>
      </c>
      <c r="M11" s="166" t="s">
        <v>1020</v>
      </c>
      <c r="N11" s="166" t="s">
        <v>1020</v>
      </c>
      <c r="O11" s="166" t="s">
        <v>1028</v>
      </c>
      <c r="P11" s="166" t="s">
        <v>1028</v>
      </c>
      <c r="Q11" s="166" t="s">
        <v>1025</v>
      </c>
      <c r="R11" s="166" t="s">
        <v>1025</v>
      </c>
      <c r="S11" s="166" t="s">
        <v>1029</v>
      </c>
      <c r="T11" s="166" t="s">
        <v>1030</v>
      </c>
      <c r="U11" s="166" t="s">
        <v>1030</v>
      </c>
      <c r="V11" s="166" t="s">
        <v>559</v>
      </c>
      <c r="W11" s="166" t="s">
        <v>1004</v>
      </c>
      <c r="X11" s="166" t="s">
        <v>1004</v>
      </c>
      <c r="Y11" s="166" t="s">
        <v>1004</v>
      </c>
      <c r="Z11" s="166" t="s">
        <v>1004</v>
      </c>
      <c r="AA11" s="166" t="s">
        <v>1004</v>
      </c>
      <c r="AB11" s="166" t="s">
        <v>1017</v>
      </c>
      <c r="AC11" s="166" t="s">
        <v>1004</v>
      </c>
      <c r="AD11" s="109" t="s">
        <v>1026</v>
      </c>
      <c r="AE11" s="166" t="s">
        <v>1004</v>
      </c>
      <c r="AF11" s="166" t="s">
        <v>1025</v>
      </c>
      <c r="AG11" s="166" t="s">
        <v>559</v>
      </c>
      <c r="AH11" s="166" t="s">
        <v>1023</v>
      </c>
      <c r="AI11" s="166" t="s">
        <v>1023</v>
      </c>
      <c r="AJ11" s="166" t="s">
        <v>1023</v>
      </c>
      <c r="AK11" s="168" t="s">
        <v>961</v>
      </c>
      <c r="AL11" s="166" t="s">
        <v>1022</v>
      </c>
      <c r="AM11" s="166" t="s">
        <v>1022</v>
      </c>
      <c r="AN11" s="166" t="s">
        <v>545</v>
      </c>
      <c r="AO11" s="166" t="s">
        <v>545</v>
      </c>
      <c r="AP11" s="166" t="s">
        <v>545</v>
      </c>
      <c r="AQ11" s="166" t="s">
        <v>545</v>
      </c>
      <c r="AR11" s="166" t="s">
        <v>1018</v>
      </c>
      <c r="AS11" s="166" t="s">
        <v>559</v>
      </c>
      <c r="AT11" s="166" t="s">
        <v>1019</v>
      </c>
      <c r="AU11" s="166" t="s">
        <v>559</v>
      </c>
      <c r="AV11" s="166" t="s">
        <v>556</v>
      </c>
      <c r="AW11" s="166" t="s">
        <v>559</v>
      </c>
      <c r="AX11" s="166" t="s">
        <v>559</v>
      </c>
      <c r="AY11" s="166" t="s">
        <v>960</v>
      </c>
      <c r="AZ11" s="166" t="s">
        <v>1021</v>
      </c>
      <c r="BA11" s="166" t="s">
        <v>1021</v>
      </c>
      <c r="BB11" s="166" t="s">
        <v>559</v>
      </c>
      <c r="BC11" s="166" t="s">
        <v>559</v>
      </c>
      <c r="BD11" s="166" t="s">
        <v>1020</v>
      </c>
      <c r="BE11" s="166" t="s">
        <v>559</v>
      </c>
      <c r="BF11" s="108"/>
    </row>
    <row r="12" spans="1:58" x14ac:dyDescent="0.25">
      <c r="A12" s="133" t="s">
        <v>15</v>
      </c>
      <c r="B12" s="111" t="s">
        <v>14</v>
      </c>
      <c r="C12" s="166" t="s">
        <v>1027</v>
      </c>
      <c r="D12" s="166" t="s">
        <v>1027</v>
      </c>
      <c r="E12" s="166" t="s">
        <v>1027</v>
      </c>
      <c r="F12" s="166" t="s">
        <v>1027</v>
      </c>
      <c r="G12" s="166" t="s">
        <v>1027</v>
      </c>
      <c r="H12" s="166" t="s">
        <v>1027</v>
      </c>
      <c r="I12" s="166" t="s">
        <v>1027</v>
      </c>
      <c r="J12" s="166" t="s">
        <v>1023</v>
      </c>
      <c r="K12" s="166" t="s">
        <v>1023</v>
      </c>
      <c r="L12" s="166" t="s">
        <v>545</v>
      </c>
      <c r="M12" s="166" t="s">
        <v>1020</v>
      </c>
      <c r="N12" s="166" t="s">
        <v>1020</v>
      </c>
      <c r="O12" s="166" t="s">
        <v>1028</v>
      </c>
      <c r="P12" s="166" t="s">
        <v>1028</v>
      </c>
      <c r="Q12" s="166" t="s">
        <v>1025</v>
      </c>
      <c r="R12" s="166" t="s">
        <v>1025</v>
      </c>
      <c r="S12" s="166" t="s">
        <v>1029</v>
      </c>
      <c r="T12" s="166" t="s">
        <v>1030</v>
      </c>
      <c r="U12" s="166" t="s">
        <v>1030</v>
      </c>
      <c r="V12" s="166" t="s">
        <v>559</v>
      </c>
      <c r="W12" s="166" t="s">
        <v>1004</v>
      </c>
      <c r="X12" s="166" t="s">
        <v>1004</v>
      </c>
      <c r="Y12" s="166" t="s">
        <v>1004</v>
      </c>
      <c r="Z12" s="166" t="s">
        <v>1004</v>
      </c>
      <c r="AA12" s="166" t="s">
        <v>1004</v>
      </c>
      <c r="AB12" s="166" t="s">
        <v>1004</v>
      </c>
      <c r="AC12" s="166" t="s">
        <v>1004</v>
      </c>
      <c r="AD12" s="109" t="s">
        <v>1026</v>
      </c>
      <c r="AE12" s="166" t="s">
        <v>1004</v>
      </c>
      <c r="AF12" s="166" t="s">
        <v>1025</v>
      </c>
      <c r="AG12" s="166" t="s">
        <v>559</v>
      </c>
      <c r="AH12" s="166" t="s">
        <v>1023</v>
      </c>
      <c r="AI12" s="166" t="s">
        <v>1023</v>
      </c>
      <c r="AJ12" s="166" t="s">
        <v>1023</v>
      </c>
      <c r="AK12" s="168" t="s">
        <v>958</v>
      </c>
      <c r="AL12" s="166" t="s">
        <v>1022</v>
      </c>
      <c r="AM12" s="166" t="s">
        <v>1022</v>
      </c>
      <c r="AN12" s="166" t="s">
        <v>545</v>
      </c>
      <c r="AO12" s="166" t="s">
        <v>545</v>
      </c>
      <c r="AP12" s="166" t="s">
        <v>545</v>
      </c>
      <c r="AQ12" s="166" t="s">
        <v>545</v>
      </c>
      <c r="AR12" s="166" t="s">
        <v>1018</v>
      </c>
      <c r="AS12" s="166" t="s">
        <v>559</v>
      </c>
      <c r="AT12" s="166" t="s">
        <v>1019</v>
      </c>
      <c r="AU12" s="166" t="s">
        <v>559</v>
      </c>
      <c r="AV12" s="166" t="s">
        <v>556</v>
      </c>
      <c r="AW12" s="166" t="s">
        <v>559</v>
      </c>
      <c r="AX12" s="166" t="s">
        <v>559</v>
      </c>
      <c r="AY12" s="166" t="s">
        <v>960</v>
      </c>
      <c r="AZ12" s="166" t="s">
        <v>1021</v>
      </c>
      <c r="BA12" s="166" t="s">
        <v>1021</v>
      </c>
      <c r="BB12" s="166" t="s">
        <v>559</v>
      </c>
      <c r="BC12" s="166" t="s">
        <v>559</v>
      </c>
      <c r="BD12" s="166" t="s">
        <v>1020</v>
      </c>
      <c r="BE12" s="166" t="s">
        <v>559</v>
      </c>
      <c r="BF12" s="108"/>
    </row>
    <row r="13" spans="1:58" x14ac:dyDescent="0.25">
      <c r="A13" s="133" t="s">
        <v>17</v>
      </c>
      <c r="B13" s="111" t="s">
        <v>16</v>
      </c>
      <c r="C13" s="166" t="s">
        <v>1027</v>
      </c>
      <c r="D13" s="166" t="s">
        <v>1027</v>
      </c>
      <c r="E13" s="166" t="s">
        <v>1027</v>
      </c>
      <c r="F13" s="166" t="s">
        <v>1027</v>
      </c>
      <c r="G13" s="166" t="s">
        <v>1027</v>
      </c>
      <c r="H13" s="166" t="s">
        <v>1027</v>
      </c>
      <c r="I13" s="166" t="s">
        <v>1027</v>
      </c>
      <c r="J13" s="166" t="s">
        <v>1023</v>
      </c>
      <c r="K13" s="166" t="s">
        <v>1023</v>
      </c>
      <c r="L13" s="166" t="s">
        <v>545</v>
      </c>
      <c r="M13" s="166" t="s">
        <v>1020</v>
      </c>
      <c r="N13" s="166" t="s">
        <v>1020</v>
      </c>
      <c r="O13" s="166" t="s">
        <v>1028</v>
      </c>
      <c r="P13" s="166" t="s">
        <v>1028</v>
      </c>
      <c r="Q13" s="166" t="s">
        <v>1025</v>
      </c>
      <c r="R13" s="166" t="s">
        <v>1025</v>
      </c>
      <c r="S13" s="166" t="s">
        <v>1029</v>
      </c>
      <c r="T13" s="166" t="s">
        <v>1030</v>
      </c>
      <c r="U13" s="166" t="s">
        <v>1030</v>
      </c>
      <c r="V13" s="166" t="s">
        <v>559</v>
      </c>
      <c r="W13" s="166" t="s">
        <v>1004</v>
      </c>
      <c r="X13" s="166" t="s">
        <v>1004</v>
      </c>
      <c r="Y13" s="166" t="s">
        <v>1004</v>
      </c>
      <c r="Z13" s="166" t="s">
        <v>1004</v>
      </c>
      <c r="AA13" s="166" t="s">
        <v>1004</v>
      </c>
      <c r="AB13" s="166" t="s">
        <v>958</v>
      </c>
      <c r="AC13" s="166" t="s">
        <v>1004</v>
      </c>
      <c r="AD13" s="109" t="s">
        <v>1026</v>
      </c>
      <c r="AE13" s="166" t="s">
        <v>1004</v>
      </c>
      <c r="AF13" s="166" t="s">
        <v>1025</v>
      </c>
      <c r="AG13" s="166" t="s">
        <v>559</v>
      </c>
      <c r="AH13" s="166" t="s">
        <v>1023</v>
      </c>
      <c r="AI13" s="166" t="s">
        <v>1023</v>
      </c>
      <c r="AJ13" s="166" t="s">
        <v>1023</v>
      </c>
      <c r="AK13" s="168" t="s">
        <v>958</v>
      </c>
      <c r="AL13" s="166" t="s">
        <v>1022</v>
      </c>
      <c r="AM13" s="166" t="s">
        <v>1022</v>
      </c>
      <c r="AN13" s="166" t="s">
        <v>545</v>
      </c>
      <c r="AO13" s="166" t="s">
        <v>545</v>
      </c>
      <c r="AP13" s="166" t="s">
        <v>545</v>
      </c>
      <c r="AQ13" s="166" t="s">
        <v>545</v>
      </c>
      <c r="AR13" s="166" t="s">
        <v>1018</v>
      </c>
      <c r="AS13" s="166" t="s">
        <v>559</v>
      </c>
      <c r="AT13" s="166" t="s">
        <v>1019</v>
      </c>
      <c r="AU13" s="166" t="s">
        <v>559</v>
      </c>
      <c r="AV13" s="166" t="s">
        <v>556</v>
      </c>
      <c r="AW13" s="166" t="s">
        <v>559</v>
      </c>
      <c r="AX13" s="166" t="s">
        <v>559</v>
      </c>
      <c r="AY13" s="166" t="s">
        <v>960</v>
      </c>
      <c r="AZ13" s="166" t="s">
        <v>1021</v>
      </c>
      <c r="BA13" s="166" t="s">
        <v>1021</v>
      </c>
      <c r="BB13" s="166" t="s">
        <v>559</v>
      </c>
      <c r="BC13" s="166" t="s">
        <v>559</v>
      </c>
      <c r="BD13" s="166" t="s">
        <v>1020</v>
      </c>
      <c r="BE13" s="166" t="s">
        <v>559</v>
      </c>
      <c r="BF13" s="108"/>
    </row>
    <row r="14" spans="1:58" x14ac:dyDescent="0.25">
      <c r="A14" s="133" t="s">
        <v>19</v>
      </c>
      <c r="B14" s="111" t="s">
        <v>18</v>
      </c>
      <c r="C14" s="166" t="s">
        <v>1027</v>
      </c>
      <c r="D14" s="166" t="s">
        <v>1027</v>
      </c>
      <c r="E14" s="166" t="s">
        <v>1027</v>
      </c>
      <c r="F14" s="166" t="s">
        <v>1027</v>
      </c>
      <c r="G14" s="166" t="s">
        <v>1027</v>
      </c>
      <c r="H14" s="166" t="s">
        <v>1027</v>
      </c>
      <c r="I14" s="166" t="s">
        <v>1027</v>
      </c>
      <c r="J14" s="166" t="s">
        <v>1023</v>
      </c>
      <c r="K14" s="166" t="s">
        <v>1023</v>
      </c>
      <c r="L14" s="166" t="s">
        <v>545</v>
      </c>
      <c r="M14" s="166" t="s">
        <v>1020</v>
      </c>
      <c r="N14" s="166" t="s">
        <v>1020</v>
      </c>
      <c r="O14" s="166" t="s">
        <v>1028</v>
      </c>
      <c r="P14" s="166" t="s">
        <v>1028</v>
      </c>
      <c r="Q14" s="166" t="s">
        <v>1025</v>
      </c>
      <c r="R14" s="166" t="s">
        <v>1025</v>
      </c>
      <c r="S14" s="166" t="s">
        <v>1029</v>
      </c>
      <c r="T14" s="166" t="s">
        <v>1030</v>
      </c>
      <c r="U14" s="166" t="s">
        <v>1030</v>
      </c>
      <c r="V14" s="166" t="s">
        <v>559</v>
      </c>
      <c r="W14" s="166" t="s">
        <v>1004</v>
      </c>
      <c r="X14" s="166" t="s">
        <v>1004</v>
      </c>
      <c r="Y14" s="166" t="s">
        <v>1004</v>
      </c>
      <c r="Z14" s="166" t="s">
        <v>1004</v>
      </c>
      <c r="AA14" s="166" t="s">
        <v>1004</v>
      </c>
      <c r="AB14" s="166" t="s">
        <v>1017</v>
      </c>
      <c r="AC14" s="166" t="s">
        <v>1004</v>
      </c>
      <c r="AD14" s="109" t="s">
        <v>1026</v>
      </c>
      <c r="AE14" s="166" t="s">
        <v>1004</v>
      </c>
      <c r="AF14" s="166" t="s">
        <v>1025</v>
      </c>
      <c r="AG14" s="166" t="s">
        <v>559</v>
      </c>
      <c r="AH14" s="166" t="s">
        <v>1023</v>
      </c>
      <c r="AI14" s="166" t="s">
        <v>1023</v>
      </c>
      <c r="AJ14" s="166" t="s">
        <v>1023</v>
      </c>
      <c r="AK14" s="168" t="s">
        <v>961</v>
      </c>
      <c r="AL14" s="166" t="s">
        <v>1022</v>
      </c>
      <c r="AM14" s="166" t="s">
        <v>1022</v>
      </c>
      <c r="AN14" s="166" t="s">
        <v>545</v>
      </c>
      <c r="AO14" s="166" t="s">
        <v>545</v>
      </c>
      <c r="AP14" s="166" t="s">
        <v>545</v>
      </c>
      <c r="AQ14" s="166" t="s">
        <v>545</v>
      </c>
      <c r="AR14" s="166" t="s">
        <v>1018</v>
      </c>
      <c r="AS14" s="166" t="s">
        <v>559</v>
      </c>
      <c r="AT14" s="166" t="s">
        <v>1019</v>
      </c>
      <c r="AU14" s="166" t="s">
        <v>559</v>
      </c>
      <c r="AV14" s="166" t="s">
        <v>556</v>
      </c>
      <c r="AW14" s="166" t="s">
        <v>559</v>
      </c>
      <c r="AX14" s="166" t="s">
        <v>559</v>
      </c>
      <c r="AY14" s="166" t="s">
        <v>960</v>
      </c>
      <c r="AZ14" s="166" t="s">
        <v>1021</v>
      </c>
      <c r="BA14" s="166" t="s">
        <v>1021</v>
      </c>
      <c r="BB14" s="166" t="s">
        <v>559</v>
      </c>
      <c r="BC14" s="166" t="s">
        <v>559</v>
      </c>
      <c r="BD14" s="166" t="s">
        <v>1020</v>
      </c>
      <c r="BE14" s="166" t="s">
        <v>559</v>
      </c>
      <c r="BF14" s="108"/>
    </row>
    <row r="15" spans="1:58" x14ac:dyDescent="0.25">
      <c r="A15" s="133" t="s">
        <v>21</v>
      </c>
      <c r="B15" s="111" t="s">
        <v>20</v>
      </c>
      <c r="C15" s="166" t="s">
        <v>1027</v>
      </c>
      <c r="D15" s="166" t="s">
        <v>1027</v>
      </c>
      <c r="E15" s="166" t="s">
        <v>1027</v>
      </c>
      <c r="F15" s="166" t="s">
        <v>1027</v>
      </c>
      <c r="G15" s="166" t="s">
        <v>1027</v>
      </c>
      <c r="H15" s="166" t="s">
        <v>1027</v>
      </c>
      <c r="I15" s="166" t="s">
        <v>1027</v>
      </c>
      <c r="J15" s="166" t="s">
        <v>1023</v>
      </c>
      <c r="K15" s="166" t="s">
        <v>1023</v>
      </c>
      <c r="L15" s="166" t="s">
        <v>545</v>
      </c>
      <c r="M15" s="166" t="s">
        <v>1020</v>
      </c>
      <c r="N15" s="166" t="s">
        <v>1020</v>
      </c>
      <c r="O15" s="166" t="s">
        <v>1028</v>
      </c>
      <c r="P15" s="166" t="s">
        <v>1028</v>
      </c>
      <c r="Q15" s="166" t="s">
        <v>1025</v>
      </c>
      <c r="R15" s="166" t="s">
        <v>1025</v>
      </c>
      <c r="S15" s="166" t="s">
        <v>1029</v>
      </c>
      <c r="T15" s="166" t="s">
        <v>1030</v>
      </c>
      <c r="U15" s="166" t="s">
        <v>1030</v>
      </c>
      <c r="V15" s="166" t="s">
        <v>559</v>
      </c>
      <c r="W15" s="166" t="s">
        <v>1004</v>
      </c>
      <c r="X15" s="166" t="s">
        <v>1004</v>
      </c>
      <c r="Y15" s="166" t="s">
        <v>1004</v>
      </c>
      <c r="Z15" s="166" t="s">
        <v>1004</v>
      </c>
      <c r="AA15" s="166" t="s">
        <v>1004</v>
      </c>
      <c r="AB15" s="166" t="s">
        <v>1004</v>
      </c>
      <c r="AC15" s="166" t="s">
        <v>1004</v>
      </c>
      <c r="AD15" s="109" t="s">
        <v>1026</v>
      </c>
      <c r="AE15" s="166" t="s">
        <v>1004</v>
      </c>
      <c r="AF15" s="166" t="s">
        <v>1025</v>
      </c>
      <c r="AG15" s="166" t="s">
        <v>559</v>
      </c>
      <c r="AH15" s="166" t="s">
        <v>1023</v>
      </c>
      <c r="AI15" s="166" t="s">
        <v>1023</v>
      </c>
      <c r="AJ15" s="166" t="s">
        <v>1023</v>
      </c>
      <c r="AK15" s="168" t="s">
        <v>958</v>
      </c>
      <c r="AL15" s="166" t="s">
        <v>1022</v>
      </c>
      <c r="AM15" s="166" t="s">
        <v>1022</v>
      </c>
      <c r="AN15" s="166" t="s">
        <v>545</v>
      </c>
      <c r="AO15" s="166" t="s">
        <v>545</v>
      </c>
      <c r="AP15" s="166" t="s">
        <v>545</v>
      </c>
      <c r="AQ15" s="166" t="s">
        <v>545</v>
      </c>
      <c r="AR15" s="166" t="s">
        <v>1018</v>
      </c>
      <c r="AS15" s="166" t="s">
        <v>559</v>
      </c>
      <c r="AT15" s="166" t="s">
        <v>1019</v>
      </c>
      <c r="AU15" s="166" t="s">
        <v>559</v>
      </c>
      <c r="AV15" s="166" t="s">
        <v>556</v>
      </c>
      <c r="AW15" s="166" t="s">
        <v>559</v>
      </c>
      <c r="AX15" s="166" t="s">
        <v>559</v>
      </c>
      <c r="AY15" s="166" t="s">
        <v>960</v>
      </c>
      <c r="AZ15" s="166" t="s">
        <v>1021</v>
      </c>
      <c r="BA15" s="166" t="s">
        <v>1021</v>
      </c>
      <c r="BB15" s="166" t="s">
        <v>559</v>
      </c>
      <c r="BC15" s="166" t="s">
        <v>559</v>
      </c>
      <c r="BD15" s="166" t="s">
        <v>1020</v>
      </c>
      <c r="BE15" s="166" t="s">
        <v>559</v>
      </c>
      <c r="BF15" s="108"/>
    </row>
    <row r="16" spans="1:58" x14ac:dyDescent="0.25">
      <c r="A16" s="133" t="s">
        <v>23</v>
      </c>
      <c r="B16" s="111" t="s">
        <v>22</v>
      </c>
      <c r="C16" s="166" t="s">
        <v>1027</v>
      </c>
      <c r="D16" s="166" t="s">
        <v>1027</v>
      </c>
      <c r="E16" s="166" t="s">
        <v>1027</v>
      </c>
      <c r="F16" s="166" t="s">
        <v>1027</v>
      </c>
      <c r="G16" s="166" t="s">
        <v>1027</v>
      </c>
      <c r="H16" s="166" t="s">
        <v>1027</v>
      </c>
      <c r="I16" s="166" t="s">
        <v>1027</v>
      </c>
      <c r="J16" s="166" t="s">
        <v>1023</v>
      </c>
      <c r="K16" s="166" t="s">
        <v>1023</v>
      </c>
      <c r="L16" s="166" t="s">
        <v>545</v>
      </c>
      <c r="M16" s="166" t="s">
        <v>1020</v>
      </c>
      <c r="N16" s="166" t="s">
        <v>1020</v>
      </c>
      <c r="O16" s="166" t="s">
        <v>1028</v>
      </c>
      <c r="P16" s="166" t="s">
        <v>1028</v>
      </c>
      <c r="Q16" s="166" t="s">
        <v>1025</v>
      </c>
      <c r="R16" s="166" t="s">
        <v>1025</v>
      </c>
      <c r="S16" s="166" t="s">
        <v>1029</v>
      </c>
      <c r="T16" s="166" t="s">
        <v>1030</v>
      </c>
      <c r="U16" s="166" t="s">
        <v>1030</v>
      </c>
      <c r="V16" s="166" t="s">
        <v>559</v>
      </c>
      <c r="W16" s="166" t="s">
        <v>1004</v>
      </c>
      <c r="X16" s="166" t="s">
        <v>1004</v>
      </c>
      <c r="Y16" s="166" t="s">
        <v>1004</v>
      </c>
      <c r="Z16" s="166" t="s">
        <v>1004</v>
      </c>
      <c r="AA16" s="166" t="s">
        <v>1004</v>
      </c>
      <c r="AB16" s="166" t="s">
        <v>958</v>
      </c>
      <c r="AC16" s="166" t="s">
        <v>1004</v>
      </c>
      <c r="AD16" s="109" t="s">
        <v>1026</v>
      </c>
      <c r="AE16" s="166" t="s">
        <v>1004</v>
      </c>
      <c r="AF16" s="166" t="s">
        <v>1025</v>
      </c>
      <c r="AG16" s="166" t="s">
        <v>559</v>
      </c>
      <c r="AH16" s="166" t="s">
        <v>1023</v>
      </c>
      <c r="AI16" s="166" t="s">
        <v>1023</v>
      </c>
      <c r="AJ16" s="166" t="s">
        <v>1023</v>
      </c>
      <c r="AK16" s="168" t="s">
        <v>958</v>
      </c>
      <c r="AL16" s="166" t="s">
        <v>1022</v>
      </c>
      <c r="AM16" s="166" t="s">
        <v>1022</v>
      </c>
      <c r="AN16" s="166" t="s">
        <v>545</v>
      </c>
      <c r="AO16" s="166" t="s">
        <v>545</v>
      </c>
      <c r="AP16" s="166" t="s">
        <v>545</v>
      </c>
      <c r="AQ16" s="166" t="s">
        <v>545</v>
      </c>
      <c r="AR16" s="166" t="s">
        <v>1018</v>
      </c>
      <c r="AS16" s="166" t="s">
        <v>559</v>
      </c>
      <c r="AT16" s="166" t="s">
        <v>1019</v>
      </c>
      <c r="AU16" s="166" t="s">
        <v>559</v>
      </c>
      <c r="AV16" s="166" t="s">
        <v>556</v>
      </c>
      <c r="AW16" s="166" t="s">
        <v>559</v>
      </c>
      <c r="AX16" s="166" t="s">
        <v>559</v>
      </c>
      <c r="AY16" s="166" t="s">
        <v>960</v>
      </c>
      <c r="AZ16" s="166" t="s">
        <v>1021</v>
      </c>
      <c r="BA16" s="166" t="s">
        <v>1021</v>
      </c>
      <c r="BB16" s="166" t="s">
        <v>559</v>
      </c>
      <c r="BC16" s="166" t="s">
        <v>559</v>
      </c>
      <c r="BD16" s="166" t="s">
        <v>1020</v>
      </c>
      <c r="BE16" s="166" t="s">
        <v>559</v>
      </c>
      <c r="BF16" s="108"/>
    </row>
    <row r="17" spans="1:58" x14ac:dyDescent="0.25">
      <c r="A17" s="133" t="s">
        <v>25</v>
      </c>
      <c r="B17" s="111" t="s">
        <v>24</v>
      </c>
      <c r="C17" s="166" t="s">
        <v>1027</v>
      </c>
      <c r="D17" s="166" t="s">
        <v>1027</v>
      </c>
      <c r="E17" s="166" t="s">
        <v>1027</v>
      </c>
      <c r="F17" s="166" t="s">
        <v>1027</v>
      </c>
      <c r="G17" s="166" t="s">
        <v>1027</v>
      </c>
      <c r="H17" s="166" t="s">
        <v>1027</v>
      </c>
      <c r="I17" s="166" t="s">
        <v>1027</v>
      </c>
      <c r="J17" s="166" t="s">
        <v>1023</v>
      </c>
      <c r="K17" s="166" t="s">
        <v>1023</v>
      </c>
      <c r="L17" s="166" t="s">
        <v>545</v>
      </c>
      <c r="M17" s="166" t="s">
        <v>1020</v>
      </c>
      <c r="N17" s="166" t="s">
        <v>1020</v>
      </c>
      <c r="O17" s="166" t="s">
        <v>1028</v>
      </c>
      <c r="P17" s="166" t="s">
        <v>1028</v>
      </c>
      <c r="Q17" s="166" t="s">
        <v>1025</v>
      </c>
      <c r="R17" s="166" t="s">
        <v>1025</v>
      </c>
      <c r="S17" s="166" t="s">
        <v>1029</v>
      </c>
      <c r="T17" s="166" t="s">
        <v>1030</v>
      </c>
      <c r="U17" s="166" t="s">
        <v>1030</v>
      </c>
      <c r="V17" s="166" t="s">
        <v>559</v>
      </c>
      <c r="W17" s="166" t="s">
        <v>1004</v>
      </c>
      <c r="X17" s="166" t="s">
        <v>1004</v>
      </c>
      <c r="Y17" s="166" t="s">
        <v>1004</v>
      </c>
      <c r="Z17" s="166" t="s">
        <v>1004</v>
      </c>
      <c r="AA17" s="166" t="s">
        <v>1004</v>
      </c>
      <c r="AB17" s="166" t="s">
        <v>1017</v>
      </c>
      <c r="AC17" s="166" t="s">
        <v>1004</v>
      </c>
      <c r="AD17" s="109" t="s">
        <v>1026</v>
      </c>
      <c r="AE17" s="166" t="s">
        <v>1004</v>
      </c>
      <c r="AF17" s="166" t="s">
        <v>1025</v>
      </c>
      <c r="AG17" s="166" t="s">
        <v>559</v>
      </c>
      <c r="AH17" s="166" t="s">
        <v>1023</v>
      </c>
      <c r="AI17" s="166" t="s">
        <v>1023</v>
      </c>
      <c r="AJ17" s="166" t="s">
        <v>1023</v>
      </c>
      <c r="AK17" s="168" t="s">
        <v>961</v>
      </c>
      <c r="AL17" s="166" t="s">
        <v>1022</v>
      </c>
      <c r="AM17" s="166" t="s">
        <v>1022</v>
      </c>
      <c r="AN17" s="166" t="s">
        <v>545</v>
      </c>
      <c r="AO17" s="166" t="s">
        <v>545</v>
      </c>
      <c r="AP17" s="166" t="s">
        <v>545</v>
      </c>
      <c r="AQ17" s="166" t="s">
        <v>545</v>
      </c>
      <c r="AR17" s="166" t="s">
        <v>1018</v>
      </c>
      <c r="AS17" s="166" t="s">
        <v>559</v>
      </c>
      <c r="AT17" s="166" t="s">
        <v>1019</v>
      </c>
      <c r="AU17" s="166" t="s">
        <v>559</v>
      </c>
      <c r="AV17" s="166" t="s">
        <v>556</v>
      </c>
      <c r="AW17" s="166" t="s">
        <v>559</v>
      </c>
      <c r="AX17" s="166" t="s">
        <v>559</v>
      </c>
      <c r="AY17" s="166" t="s">
        <v>960</v>
      </c>
      <c r="AZ17" s="166" t="s">
        <v>1021</v>
      </c>
      <c r="BA17" s="166" t="s">
        <v>1021</v>
      </c>
      <c r="BB17" s="166" t="s">
        <v>559</v>
      </c>
      <c r="BC17" s="166" t="s">
        <v>559</v>
      </c>
      <c r="BD17" s="166" t="s">
        <v>1020</v>
      </c>
      <c r="BE17" s="166" t="s">
        <v>559</v>
      </c>
      <c r="BF17" s="108"/>
    </row>
    <row r="18" spans="1:58" x14ac:dyDescent="0.25">
      <c r="A18" s="133" t="s">
        <v>27</v>
      </c>
      <c r="B18" s="111" t="s">
        <v>26</v>
      </c>
      <c r="C18" s="166" t="s">
        <v>1027</v>
      </c>
      <c r="D18" s="166" t="s">
        <v>1027</v>
      </c>
      <c r="E18" s="166" t="s">
        <v>1027</v>
      </c>
      <c r="F18" s="166" t="s">
        <v>1027</v>
      </c>
      <c r="G18" s="166" t="s">
        <v>1027</v>
      </c>
      <c r="H18" s="166" t="s">
        <v>1027</v>
      </c>
      <c r="I18" s="166" t="s">
        <v>1027</v>
      </c>
      <c r="J18" s="166" t="s">
        <v>1023</v>
      </c>
      <c r="K18" s="166" t="s">
        <v>1023</v>
      </c>
      <c r="L18" s="166" t="s">
        <v>545</v>
      </c>
      <c r="M18" s="166" t="s">
        <v>1020</v>
      </c>
      <c r="N18" s="166" t="s">
        <v>1020</v>
      </c>
      <c r="O18" s="166" t="s">
        <v>1028</v>
      </c>
      <c r="P18" s="166" t="s">
        <v>1028</v>
      </c>
      <c r="Q18" s="166" t="s">
        <v>1025</v>
      </c>
      <c r="R18" s="166" t="s">
        <v>1025</v>
      </c>
      <c r="S18" s="166" t="s">
        <v>1029</v>
      </c>
      <c r="T18" s="166" t="s">
        <v>1030</v>
      </c>
      <c r="U18" s="166" t="s">
        <v>1030</v>
      </c>
      <c r="V18" s="166" t="s">
        <v>559</v>
      </c>
      <c r="W18" s="166" t="s">
        <v>1004</v>
      </c>
      <c r="X18" s="166" t="s">
        <v>1004</v>
      </c>
      <c r="Y18" s="166" t="s">
        <v>1004</v>
      </c>
      <c r="Z18" s="166" t="s">
        <v>1004</v>
      </c>
      <c r="AA18" s="166" t="s">
        <v>1004</v>
      </c>
      <c r="AB18" s="166" t="s">
        <v>1004</v>
      </c>
      <c r="AC18" s="166" t="s">
        <v>1004</v>
      </c>
      <c r="AD18" s="109" t="s">
        <v>1026</v>
      </c>
      <c r="AE18" s="166" t="s">
        <v>1004</v>
      </c>
      <c r="AF18" s="166" t="s">
        <v>1025</v>
      </c>
      <c r="AG18" s="166" t="s">
        <v>559</v>
      </c>
      <c r="AH18" s="166" t="s">
        <v>1023</v>
      </c>
      <c r="AI18" s="166" t="s">
        <v>1023</v>
      </c>
      <c r="AJ18" s="166" t="s">
        <v>1023</v>
      </c>
      <c r="AK18" s="168" t="s">
        <v>958</v>
      </c>
      <c r="AL18" s="166" t="s">
        <v>1022</v>
      </c>
      <c r="AM18" s="166" t="s">
        <v>1022</v>
      </c>
      <c r="AN18" s="166" t="s">
        <v>545</v>
      </c>
      <c r="AO18" s="166" t="s">
        <v>545</v>
      </c>
      <c r="AP18" s="166" t="s">
        <v>545</v>
      </c>
      <c r="AQ18" s="166" t="s">
        <v>545</v>
      </c>
      <c r="AR18" s="166" t="s">
        <v>1018</v>
      </c>
      <c r="AS18" s="166" t="s">
        <v>559</v>
      </c>
      <c r="AT18" s="166" t="s">
        <v>1019</v>
      </c>
      <c r="AU18" s="166" t="s">
        <v>559</v>
      </c>
      <c r="AV18" s="166" t="s">
        <v>556</v>
      </c>
      <c r="AW18" s="166" t="s">
        <v>559</v>
      </c>
      <c r="AX18" s="166" t="s">
        <v>559</v>
      </c>
      <c r="AY18" s="166" t="s">
        <v>960</v>
      </c>
      <c r="AZ18" s="166" t="s">
        <v>1021</v>
      </c>
      <c r="BA18" s="166" t="s">
        <v>1021</v>
      </c>
      <c r="BB18" s="166" t="s">
        <v>559</v>
      </c>
      <c r="BC18" s="166" t="s">
        <v>559</v>
      </c>
      <c r="BD18" s="166" t="s">
        <v>1020</v>
      </c>
      <c r="BE18" s="166" t="s">
        <v>559</v>
      </c>
      <c r="BF18" s="108"/>
    </row>
    <row r="19" spans="1:58" x14ac:dyDescent="0.25">
      <c r="A19" s="133" t="s">
        <v>29</v>
      </c>
      <c r="B19" s="111" t="s">
        <v>28</v>
      </c>
      <c r="C19" s="166" t="s">
        <v>1027</v>
      </c>
      <c r="D19" s="166" t="s">
        <v>1027</v>
      </c>
      <c r="E19" s="166" t="s">
        <v>1027</v>
      </c>
      <c r="F19" s="166" t="s">
        <v>1027</v>
      </c>
      <c r="G19" s="166" t="s">
        <v>1027</v>
      </c>
      <c r="H19" s="166" t="s">
        <v>1027</v>
      </c>
      <c r="I19" s="166" t="s">
        <v>1027</v>
      </c>
      <c r="J19" s="166" t="s">
        <v>1023</v>
      </c>
      <c r="K19" s="166" t="s">
        <v>1023</v>
      </c>
      <c r="L19" s="166" t="s">
        <v>545</v>
      </c>
      <c r="M19" s="166" t="s">
        <v>1020</v>
      </c>
      <c r="N19" s="166" t="s">
        <v>1020</v>
      </c>
      <c r="O19" s="166" t="s">
        <v>1028</v>
      </c>
      <c r="P19" s="166" t="s">
        <v>1028</v>
      </c>
      <c r="Q19" s="166" t="s">
        <v>1025</v>
      </c>
      <c r="R19" s="166" t="s">
        <v>1025</v>
      </c>
      <c r="S19" s="166" t="s">
        <v>1029</v>
      </c>
      <c r="T19" s="166" t="s">
        <v>1030</v>
      </c>
      <c r="U19" s="166" t="s">
        <v>1030</v>
      </c>
      <c r="V19" s="166" t="s">
        <v>559</v>
      </c>
      <c r="W19" s="166" t="s">
        <v>1004</v>
      </c>
      <c r="X19" s="166" t="s">
        <v>1004</v>
      </c>
      <c r="Y19" s="166" t="s">
        <v>1004</v>
      </c>
      <c r="Z19" s="166" t="s">
        <v>1004</v>
      </c>
      <c r="AA19" s="166" t="s">
        <v>1004</v>
      </c>
      <c r="AB19" s="166" t="s">
        <v>1017</v>
      </c>
      <c r="AC19" s="166" t="s">
        <v>1004</v>
      </c>
      <c r="AD19" s="109" t="s">
        <v>1026</v>
      </c>
      <c r="AE19" s="166" t="s">
        <v>1004</v>
      </c>
      <c r="AF19" s="166" t="s">
        <v>1025</v>
      </c>
      <c r="AG19" s="166" t="s">
        <v>559</v>
      </c>
      <c r="AH19" s="166" t="s">
        <v>1023</v>
      </c>
      <c r="AI19" s="166" t="s">
        <v>1023</v>
      </c>
      <c r="AJ19" s="166" t="s">
        <v>1023</v>
      </c>
      <c r="AK19" s="168" t="s">
        <v>958</v>
      </c>
      <c r="AL19" s="166" t="s">
        <v>1022</v>
      </c>
      <c r="AM19" s="166" t="s">
        <v>1022</v>
      </c>
      <c r="AN19" s="166" t="s">
        <v>545</v>
      </c>
      <c r="AO19" s="166" t="s">
        <v>545</v>
      </c>
      <c r="AP19" s="166" t="s">
        <v>545</v>
      </c>
      <c r="AQ19" s="166" t="s">
        <v>545</v>
      </c>
      <c r="AR19" s="166" t="s">
        <v>1018</v>
      </c>
      <c r="AS19" s="166" t="s">
        <v>559</v>
      </c>
      <c r="AT19" s="166" t="s">
        <v>1019</v>
      </c>
      <c r="AU19" s="166" t="s">
        <v>559</v>
      </c>
      <c r="AV19" s="166" t="s">
        <v>556</v>
      </c>
      <c r="AW19" s="166" t="s">
        <v>559</v>
      </c>
      <c r="AX19" s="166" t="s">
        <v>559</v>
      </c>
      <c r="AY19" s="166" t="s">
        <v>960</v>
      </c>
      <c r="AZ19" s="166" t="s">
        <v>1021</v>
      </c>
      <c r="BA19" s="166" t="s">
        <v>1021</v>
      </c>
      <c r="BB19" s="166" t="s">
        <v>559</v>
      </c>
      <c r="BC19" s="166" t="s">
        <v>559</v>
      </c>
      <c r="BD19" s="166" t="s">
        <v>1020</v>
      </c>
      <c r="BE19" s="166" t="s">
        <v>559</v>
      </c>
      <c r="BF19" s="108"/>
    </row>
    <row r="20" spans="1:58" x14ac:dyDescent="0.25">
      <c r="A20" s="133" t="s">
        <v>31</v>
      </c>
      <c r="B20" s="111" t="s">
        <v>30</v>
      </c>
      <c r="C20" s="166" t="s">
        <v>1027</v>
      </c>
      <c r="D20" s="166" t="s">
        <v>1027</v>
      </c>
      <c r="E20" s="166" t="s">
        <v>1027</v>
      </c>
      <c r="F20" s="166" t="s">
        <v>1027</v>
      </c>
      <c r="G20" s="166" t="s">
        <v>1027</v>
      </c>
      <c r="H20" s="166" t="s">
        <v>1027</v>
      </c>
      <c r="I20" s="166" t="s">
        <v>1027</v>
      </c>
      <c r="J20" s="166" t="s">
        <v>1023</v>
      </c>
      <c r="K20" s="166" t="s">
        <v>1023</v>
      </c>
      <c r="L20" s="166" t="s">
        <v>545</v>
      </c>
      <c r="M20" s="166" t="s">
        <v>1020</v>
      </c>
      <c r="N20" s="166" t="s">
        <v>1020</v>
      </c>
      <c r="O20" s="166" t="s">
        <v>1028</v>
      </c>
      <c r="P20" s="166" t="s">
        <v>1028</v>
      </c>
      <c r="Q20" s="166" t="s">
        <v>1025</v>
      </c>
      <c r="R20" s="166" t="s">
        <v>1025</v>
      </c>
      <c r="S20" s="166" t="s">
        <v>1029</v>
      </c>
      <c r="T20" s="166" t="s">
        <v>1030</v>
      </c>
      <c r="U20" s="166" t="s">
        <v>1030</v>
      </c>
      <c r="V20" s="166" t="s">
        <v>559</v>
      </c>
      <c r="W20" s="166" t="s">
        <v>1004</v>
      </c>
      <c r="X20" s="166" t="s">
        <v>1004</v>
      </c>
      <c r="Y20" s="166" t="s">
        <v>1004</v>
      </c>
      <c r="Z20" s="166" t="s">
        <v>1004</v>
      </c>
      <c r="AA20" s="166" t="s">
        <v>1004</v>
      </c>
      <c r="AB20" s="166" t="s">
        <v>958</v>
      </c>
      <c r="AC20" s="166" t="s">
        <v>1004</v>
      </c>
      <c r="AD20" s="109" t="s">
        <v>1026</v>
      </c>
      <c r="AE20" s="166" t="s">
        <v>1004</v>
      </c>
      <c r="AF20" s="166" t="s">
        <v>1025</v>
      </c>
      <c r="AG20" s="166" t="s">
        <v>559</v>
      </c>
      <c r="AH20" s="166" t="s">
        <v>1023</v>
      </c>
      <c r="AI20" s="166" t="s">
        <v>1023</v>
      </c>
      <c r="AJ20" s="166" t="s">
        <v>1023</v>
      </c>
      <c r="AK20" s="168" t="s">
        <v>958</v>
      </c>
      <c r="AL20" s="166" t="s">
        <v>1022</v>
      </c>
      <c r="AM20" s="166" t="s">
        <v>1022</v>
      </c>
      <c r="AN20" s="166" t="s">
        <v>545</v>
      </c>
      <c r="AO20" s="166" t="s">
        <v>545</v>
      </c>
      <c r="AP20" s="166" t="s">
        <v>545</v>
      </c>
      <c r="AQ20" s="166" t="s">
        <v>545</v>
      </c>
      <c r="AR20" s="166" t="s">
        <v>1018</v>
      </c>
      <c r="AS20" s="166" t="s">
        <v>559</v>
      </c>
      <c r="AT20" s="166" t="s">
        <v>1019</v>
      </c>
      <c r="AU20" s="166" t="s">
        <v>559</v>
      </c>
      <c r="AV20" s="166" t="s">
        <v>556</v>
      </c>
      <c r="AW20" s="166" t="s">
        <v>559</v>
      </c>
      <c r="AX20" s="166" t="s">
        <v>559</v>
      </c>
      <c r="AY20" s="166" t="s">
        <v>960</v>
      </c>
      <c r="AZ20" s="166" t="s">
        <v>1021</v>
      </c>
      <c r="BA20" s="166" t="s">
        <v>1021</v>
      </c>
      <c r="BB20" s="166" t="s">
        <v>559</v>
      </c>
      <c r="BC20" s="166" t="s">
        <v>559</v>
      </c>
      <c r="BD20" s="166" t="s">
        <v>1020</v>
      </c>
      <c r="BE20" s="166" t="s">
        <v>559</v>
      </c>
      <c r="BF20" s="108"/>
    </row>
    <row r="21" spans="1:58" x14ac:dyDescent="0.25">
      <c r="A21" s="133" t="s">
        <v>33</v>
      </c>
      <c r="B21" s="111" t="s">
        <v>32</v>
      </c>
      <c r="C21" s="166" t="s">
        <v>1027</v>
      </c>
      <c r="D21" s="166" t="s">
        <v>1027</v>
      </c>
      <c r="E21" s="166" t="s">
        <v>1027</v>
      </c>
      <c r="F21" s="166" t="s">
        <v>1027</v>
      </c>
      <c r="G21" s="166" t="s">
        <v>1027</v>
      </c>
      <c r="H21" s="166" t="s">
        <v>1027</v>
      </c>
      <c r="I21" s="166" t="s">
        <v>1027</v>
      </c>
      <c r="J21" s="166" t="s">
        <v>1023</v>
      </c>
      <c r="K21" s="166" t="s">
        <v>1023</v>
      </c>
      <c r="L21" s="166" t="s">
        <v>545</v>
      </c>
      <c r="M21" s="166" t="s">
        <v>1020</v>
      </c>
      <c r="N21" s="166" t="s">
        <v>1020</v>
      </c>
      <c r="O21" s="166" t="s">
        <v>1028</v>
      </c>
      <c r="P21" s="166" t="s">
        <v>1028</v>
      </c>
      <c r="Q21" s="166" t="s">
        <v>1025</v>
      </c>
      <c r="R21" s="166" t="s">
        <v>1025</v>
      </c>
      <c r="S21" s="166" t="s">
        <v>1029</v>
      </c>
      <c r="T21" s="166" t="s">
        <v>1030</v>
      </c>
      <c r="U21" s="166" t="s">
        <v>1030</v>
      </c>
      <c r="V21" s="166" t="s">
        <v>559</v>
      </c>
      <c r="W21" s="166" t="s">
        <v>1004</v>
      </c>
      <c r="X21" s="166" t="s">
        <v>1004</v>
      </c>
      <c r="Y21" s="166" t="s">
        <v>1004</v>
      </c>
      <c r="Z21" s="166" t="s">
        <v>1004</v>
      </c>
      <c r="AA21" s="166" t="s">
        <v>1004</v>
      </c>
      <c r="AB21" s="166" t="s">
        <v>1017</v>
      </c>
      <c r="AC21" s="166" t="s">
        <v>1004</v>
      </c>
      <c r="AD21" s="109" t="s">
        <v>1026</v>
      </c>
      <c r="AE21" s="166" t="s">
        <v>1004</v>
      </c>
      <c r="AF21" s="166" t="s">
        <v>1025</v>
      </c>
      <c r="AG21" s="166" t="s">
        <v>559</v>
      </c>
      <c r="AH21" s="166" t="s">
        <v>1023</v>
      </c>
      <c r="AI21" s="166" t="s">
        <v>1023</v>
      </c>
      <c r="AJ21" s="166" t="s">
        <v>1023</v>
      </c>
      <c r="AK21" s="168" t="s">
        <v>958</v>
      </c>
      <c r="AL21" s="166" t="s">
        <v>1022</v>
      </c>
      <c r="AM21" s="166" t="s">
        <v>1022</v>
      </c>
      <c r="AN21" s="166" t="s">
        <v>545</v>
      </c>
      <c r="AO21" s="166" t="s">
        <v>545</v>
      </c>
      <c r="AP21" s="166" t="s">
        <v>545</v>
      </c>
      <c r="AQ21" s="166" t="s">
        <v>545</v>
      </c>
      <c r="AR21" s="166" t="s">
        <v>1018</v>
      </c>
      <c r="AS21" s="166" t="s">
        <v>559</v>
      </c>
      <c r="AT21" s="166" t="s">
        <v>1019</v>
      </c>
      <c r="AU21" s="166" t="s">
        <v>559</v>
      </c>
      <c r="AV21" s="166" t="s">
        <v>556</v>
      </c>
      <c r="AW21" s="166" t="s">
        <v>559</v>
      </c>
      <c r="AX21" s="166" t="s">
        <v>559</v>
      </c>
      <c r="AY21" s="166" t="s">
        <v>960</v>
      </c>
      <c r="AZ21" s="166" t="s">
        <v>1021</v>
      </c>
      <c r="BA21" s="166" t="s">
        <v>1021</v>
      </c>
      <c r="BB21" s="166" t="s">
        <v>559</v>
      </c>
      <c r="BC21" s="166" t="s">
        <v>559</v>
      </c>
      <c r="BD21" s="166" t="s">
        <v>1020</v>
      </c>
      <c r="BE21" s="166" t="s">
        <v>559</v>
      </c>
      <c r="BF21" s="108"/>
    </row>
    <row r="22" spans="1:58" x14ac:dyDescent="0.25">
      <c r="A22" s="133" t="s">
        <v>35</v>
      </c>
      <c r="B22" s="111" t="s">
        <v>34</v>
      </c>
      <c r="C22" s="166" t="s">
        <v>1027</v>
      </c>
      <c r="D22" s="166" t="s">
        <v>1027</v>
      </c>
      <c r="E22" s="166" t="s">
        <v>1027</v>
      </c>
      <c r="F22" s="166" t="s">
        <v>1027</v>
      </c>
      <c r="G22" s="166" t="s">
        <v>1027</v>
      </c>
      <c r="H22" s="166" t="s">
        <v>1027</v>
      </c>
      <c r="I22" s="166" t="s">
        <v>1027</v>
      </c>
      <c r="J22" s="166" t="s">
        <v>1023</v>
      </c>
      <c r="K22" s="166" t="s">
        <v>1023</v>
      </c>
      <c r="L22" s="166" t="s">
        <v>545</v>
      </c>
      <c r="M22" s="166" t="s">
        <v>1020</v>
      </c>
      <c r="N22" s="166" t="s">
        <v>1020</v>
      </c>
      <c r="O22" s="166" t="s">
        <v>1028</v>
      </c>
      <c r="P22" s="166" t="s">
        <v>1028</v>
      </c>
      <c r="Q22" s="166" t="s">
        <v>1025</v>
      </c>
      <c r="R22" s="166" t="s">
        <v>1025</v>
      </c>
      <c r="S22" s="166" t="s">
        <v>1029</v>
      </c>
      <c r="T22" s="166" t="s">
        <v>1030</v>
      </c>
      <c r="U22" s="166" t="s">
        <v>1030</v>
      </c>
      <c r="V22" s="166" t="s">
        <v>559</v>
      </c>
      <c r="W22" s="166" t="s">
        <v>1004</v>
      </c>
      <c r="X22" s="166" t="s">
        <v>1004</v>
      </c>
      <c r="Y22" s="166" t="s">
        <v>1004</v>
      </c>
      <c r="Z22" s="166" t="s">
        <v>1004</v>
      </c>
      <c r="AA22" s="166" t="s">
        <v>1004</v>
      </c>
      <c r="AB22" s="166" t="s">
        <v>1017</v>
      </c>
      <c r="AC22" s="166" t="s">
        <v>1004</v>
      </c>
      <c r="AD22" s="109" t="s">
        <v>1026</v>
      </c>
      <c r="AE22" s="166" t="s">
        <v>1004</v>
      </c>
      <c r="AF22" s="166" t="s">
        <v>1025</v>
      </c>
      <c r="AG22" s="166" t="s">
        <v>559</v>
      </c>
      <c r="AH22" s="166" t="s">
        <v>1023</v>
      </c>
      <c r="AI22" s="166" t="s">
        <v>1023</v>
      </c>
      <c r="AJ22" s="166" t="s">
        <v>1023</v>
      </c>
      <c r="AK22" s="168" t="s">
        <v>958</v>
      </c>
      <c r="AL22" s="166" t="s">
        <v>1022</v>
      </c>
      <c r="AM22" s="166" t="s">
        <v>1022</v>
      </c>
      <c r="AN22" s="166" t="s">
        <v>545</v>
      </c>
      <c r="AO22" s="166" t="s">
        <v>545</v>
      </c>
      <c r="AP22" s="166" t="s">
        <v>545</v>
      </c>
      <c r="AQ22" s="166" t="s">
        <v>545</v>
      </c>
      <c r="AR22" s="166" t="s">
        <v>1018</v>
      </c>
      <c r="AS22" s="166" t="s">
        <v>559</v>
      </c>
      <c r="AT22" s="166" t="s">
        <v>1019</v>
      </c>
      <c r="AU22" s="166" t="s">
        <v>559</v>
      </c>
      <c r="AV22" s="166" t="s">
        <v>556</v>
      </c>
      <c r="AW22" s="166" t="s">
        <v>559</v>
      </c>
      <c r="AX22" s="166" t="s">
        <v>559</v>
      </c>
      <c r="AY22" s="166" t="s">
        <v>960</v>
      </c>
      <c r="AZ22" s="166" t="s">
        <v>1021</v>
      </c>
      <c r="BA22" s="166" t="s">
        <v>1021</v>
      </c>
      <c r="BB22" s="166" t="s">
        <v>559</v>
      </c>
      <c r="BC22" s="166" t="s">
        <v>559</v>
      </c>
      <c r="BD22" s="166" t="s">
        <v>1020</v>
      </c>
      <c r="BE22" s="166" t="s">
        <v>559</v>
      </c>
      <c r="BF22" s="108"/>
    </row>
    <row r="23" spans="1:58" x14ac:dyDescent="0.25">
      <c r="A23" s="133" t="s">
        <v>37</v>
      </c>
      <c r="B23" s="111" t="s">
        <v>36</v>
      </c>
      <c r="C23" s="166" t="s">
        <v>1027</v>
      </c>
      <c r="D23" s="166" t="s">
        <v>1027</v>
      </c>
      <c r="E23" s="166" t="s">
        <v>1027</v>
      </c>
      <c r="F23" s="166" t="s">
        <v>1027</v>
      </c>
      <c r="G23" s="166" t="s">
        <v>1027</v>
      </c>
      <c r="H23" s="166" t="s">
        <v>1027</v>
      </c>
      <c r="I23" s="166" t="s">
        <v>1027</v>
      </c>
      <c r="J23" s="166" t="s">
        <v>1023</v>
      </c>
      <c r="K23" s="166" t="s">
        <v>1023</v>
      </c>
      <c r="L23" s="166" t="s">
        <v>545</v>
      </c>
      <c r="M23" s="166" t="s">
        <v>1020</v>
      </c>
      <c r="N23" s="166" t="s">
        <v>1020</v>
      </c>
      <c r="O23" s="166" t="s">
        <v>1028</v>
      </c>
      <c r="P23" s="166" t="s">
        <v>1028</v>
      </c>
      <c r="Q23" s="166" t="s">
        <v>1025</v>
      </c>
      <c r="R23" s="166" t="s">
        <v>1025</v>
      </c>
      <c r="S23" s="166" t="s">
        <v>1029</v>
      </c>
      <c r="T23" s="166" t="s">
        <v>1030</v>
      </c>
      <c r="U23" s="166" t="s">
        <v>1030</v>
      </c>
      <c r="V23" s="166" t="s">
        <v>559</v>
      </c>
      <c r="W23" s="166" t="s">
        <v>1004</v>
      </c>
      <c r="X23" s="166" t="s">
        <v>1004</v>
      </c>
      <c r="Y23" s="166" t="s">
        <v>1004</v>
      </c>
      <c r="Z23" s="166" t="s">
        <v>1004</v>
      </c>
      <c r="AA23" s="166" t="s">
        <v>1004</v>
      </c>
      <c r="AB23" s="166" t="s">
        <v>1004</v>
      </c>
      <c r="AC23" s="166" t="s">
        <v>1004</v>
      </c>
      <c r="AD23" s="109" t="s">
        <v>1026</v>
      </c>
      <c r="AE23" s="166" t="s">
        <v>1004</v>
      </c>
      <c r="AF23" s="166" t="s">
        <v>1025</v>
      </c>
      <c r="AG23" s="166" t="s">
        <v>559</v>
      </c>
      <c r="AH23" s="166" t="s">
        <v>1023</v>
      </c>
      <c r="AI23" s="166" t="s">
        <v>1023</v>
      </c>
      <c r="AJ23" s="166" t="s">
        <v>1023</v>
      </c>
      <c r="AK23" s="168" t="s">
        <v>958</v>
      </c>
      <c r="AL23" s="166" t="s">
        <v>1022</v>
      </c>
      <c r="AM23" s="166" t="s">
        <v>1022</v>
      </c>
      <c r="AN23" s="166" t="s">
        <v>545</v>
      </c>
      <c r="AO23" s="166" t="s">
        <v>545</v>
      </c>
      <c r="AP23" s="166" t="s">
        <v>545</v>
      </c>
      <c r="AQ23" s="166" t="s">
        <v>545</v>
      </c>
      <c r="AR23" s="166" t="s">
        <v>1018</v>
      </c>
      <c r="AS23" s="166" t="s">
        <v>559</v>
      </c>
      <c r="AT23" s="166" t="s">
        <v>1019</v>
      </c>
      <c r="AU23" s="166" t="s">
        <v>559</v>
      </c>
      <c r="AV23" s="166" t="s">
        <v>556</v>
      </c>
      <c r="AW23" s="166" t="s">
        <v>559</v>
      </c>
      <c r="AX23" s="166" t="s">
        <v>559</v>
      </c>
      <c r="AY23" s="166" t="s">
        <v>960</v>
      </c>
      <c r="AZ23" s="166" t="s">
        <v>1021</v>
      </c>
      <c r="BA23" s="166" t="s">
        <v>1021</v>
      </c>
      <c r="BB23" s="166" t="s">
        <v>559</v>
      </c>
      <c r="BC23" s="166" t="s">
        <v>559</v>
      </c>
      <c r="BD23" s="166" t="s">
        <v>1020</v>
      </c>
      <c r="BE23" s="166" t="s">
        <v>559</v>
      </c>
      <c r="BF23" s="108"/>
    </row>
    <row r="24" spans="1:58" x14ac:dyDescent="0.25">
      <c r="A24" s="133" t="s">
        <v>843</v>
      </c>
      <c r="B24" s="111" t="s">
        <v>38</v>
      </c>
      <c r="C24" s="166" t="s">
        <v>1027</v>
      </c>
      <c r="D24" s="166" t="s">
        <v>1027</v>
      </c>
      <c r="E24" s="166" t="s">
        <v>1027</v>
      </c>
      <c r="F24" s="166" t="s">
        <v>1027</v>
      </c>
      <c r="G24" s="166" t="s">
        <v>1027</v>
      </c>
      <c r="H24" s="166" t="s">
        <v>1027</v>
      </c>
      <c r="I24" s="166" t="s">
        <v>1027</v>
      </c>
      <c r="J24" s="166" t="s">
        <v>1023</v>
      </c>
      <c r="K24" s="166" t="s">
        <v>1023</v>
      </c>
      <c r="L24" s="166" t="s">
        <v>545</v>
      </c>
      <c r="M24" s="166" t="s">
        <v>1020</v>
      </c>
      <c r="N24" s="166" t="s">
        <v>1020</v>
      </c>
      <c r="O24" s="166" t="s">
        <v>1028</v>
      </c>
      <c r="P24" s="166" t="s">
        <v>1028</v>
      </c>
      <c r="Q24" s="166" t="s">
        <v>1025</v>
      </c>
      <c r="R24" s="166" t="s">
        <v>1025</v>
      </c>
      <c r="S24" s="166" t="s">
        <v>1029</v>
      </c>
      <c r="T24" s="166" t="s">
        <v>1030</v>
      </c>
      <c r="U24" s="166" t="s">
        <v>1030</v>
      </c>
      <c r="V24" s="166" t="s">
        <v>559</v>
      </c>
      <c r="W24" s="166" t="s">
        <v>1004</v>
      </c>
      <c r="X24" s="166" t="s">
        <v>1004</v>
      </c>
      <c r="Y24" s="166" t="s">
        <v>1004</v>
      </c>
      <c r="Z24" s="166" t="s">
        <v>1004</v>
      </c>
      <c r="AA24" s="166" t="s">
        <v>1004</v>
      </c>
      <c r="AB24" s="166" t="s">
        <v>1017</v>
      </c>
      <c r="AC24" s="166" t="s">
        <v>1004</v>
      </c>
      <c r="AD24" s="109" t="s">
        <v>1026</v>
      </c>
      <c r="AE24" s="166" t="s">
        <v>1004</v>
      </c>
      <c r="AF24" s="166" t="s">
        <v>1025</v>
      </c>
      <c r="AG24" s="166" t="s">
        <v>559</v>
      </c>
      <c r="AH24" s="166" t="s">
        <v>1023</v>
      </c>
      <c r="AI24" s="166" t="s">
        <v>1023</v>
      </c>
      <c r="AJ24" s="166" t="s">
        <v>1023</v>
      </c>
      <c r="AK24" s="168" t="s">
        <v>958</v>
      </c>
      <c r="AL24" s="166" t="s">
        <v>1022</v>
      </c>
      <c r="AM24" s="166" t="s">
        <v>1022</v>
      </c>
      <c r="AN24" s="166" t="s">
        <v>545</v>
      </c>
      <c r="AO24" s="166" t="s">
        <v>545</v>
      </c>
      <c r="AP24" s="166" t="s">
        <v>545</v>
      </c>
      <c r="AQ24" s="166" t="s">
        <v>545</v>
      </c>
      <c r="AR24" s="166" t="s">
        <v>1018</v>
      </c>
      <c r="AS24" s="166" t="s">
        <v>559</v>
      </c>
      <c r="AT24" s="166" t="s">
        <v>1019</v>
      </c>
      <c r="AU24" s="166" t="s">
        <v>559</v>
      </c>
      <c r="AV24" s="166" t="s">
        <v>556</v>
      </c>
      <c r="AW24" s="166" t="s">
        <v>559</v>
      </c>
      <c r="AX24" s="166" t="s">
        <v>559</v>
      </c>
      <c r="AY24" s="166" t="s">
        <v>960</v>
      </c>
      <c r="AZ24" s="166" t="s">
        <v>1021</v>
      </c>
      <c r="BA24" s="166" t="s">
        <v>1021</v>
      </c>
      <c r="BB24" s="166" t="s">
        <v>559</v>
      </c>
      <c r="BC24" s="166" t="s">
        <v>559</v>
      </c>
      <c r="BD24" s="166" t="s">
        <v>1020</v>
      </c>
      <c r="BE24" s="166" t="s">
        <v>559</v>
      </c>
      <c r="BF24" s="108"/>
    </row>
    <row r="25" spans="1:58" x14ac:dyDescent="0.25">
      <c r="A25" s="133" t="s">
        <v>40</v>
      </c>
      <c r="B25" s="111" t="s">
        <v>39</v>
      </c>
      <c r="C25" s="166" t="s">
        <v>1027</v>
      </c>
      <c r="D25" s="166" t="s">
        <v>1027</v>
      </c>
      <c r="E25" s="166" t="s">
        <v>1027</v>
      </c>
      <c r="F25" s="166" t="s">
        <v>1027</v>
      </c>
      <c r="G25" s="166" t="s">
        <v>1027</v>
      </c>
      <c r="H25" s="166" t="s">
        <v>1027</v>
      </c>
      <c r="I25" s="166" t="s">
        <v>1027</v>
      </c>
      <c r="J25" s="166" t="s">
        <v>1023</v>
      </c>
      <c r="K25" s="166" t="s">
        <v>1023</v>
      </c>
      <c r="L25" s="166" t="s">
        <v>545</v>
      </c>
      <c r="M25" s="166" t="s">
        <v>1020</v>
      </c>
      <c r="N25" s="166" t="s">
        <v>1020</v>
      </c>
      <c r="O25" s="166" t="s">
        <v>1028</v>
      </c>
      <c r="P25" s="166" t="s">
        <v>1028</v>
      </c>
      <c r="Q25" s="166" t="s">
        <v>1025</v>
      </c>
      <c r="R25" s="166" t="s">
        <v>1025</v>
      </c>
      <c r="S25" s="166" t="s">
        <v>1029</v>
      </c>
      <c r="T25" s="166" t="s">
        <v>1030</v>
      </c>
      <c r="U25" s="166" t="s">
        <v>1030</v>
      </c>
      <c r="V25" s="166" t="s">
        <v>559</v>
      </c>
      <c r="W25" s="166" t="s">
        <v>1004</v>
      </c>
      <c r="X25" s="166" t="s">
        <v>1004</v>
      </c>
      <c r="Y25" s="166" t="s">
        <v>1004</v>
      </c>
      <c r="Z25" s="166" t="s">
        <v>1004</v>
      </c>
      <c r="AA25" s="166" t="s">
        <v>1004</v>
      </c>
      <c r="AB25" s="166" t="s">
        <v>958</v>
      </c>
      <c r="AC25" s="166" t="s">
        <v>1004</v>
      </c>
      <c r="AD25" s="109" t="s">
        <v>1026</v>
      </c>
      <c r="AE25" s="166" t="s">
        <v>1004</v>
      </c>
      <c r="AF25" s="166" t="s">
        <v>1025</v>
      </c>
      <c r="AG25" s="166" t="s">
        <v>559</v>
      </c>
      <c r="AH25" s="166" t="s">
        <v>1023</v>
      </c>
      <c r="AI25" s="166" t="s">
        <v>1023</v>
      </c>
      <c r="AJ25" s="166" t="s">
        <v>1023</v>
      </c>
      <c r="AK25" s="168" t="s">
        <v>961</v>
      </c>
      <c r="AL25" s="166" t="s">
        <v>1022</v>
      </c>
      <c r="AM25" s="166" t="s">
        <v>1022</v>
      </c>
      <c r="AN25" s="166" t="s">
        <v>545</v>
      </c>
      <c r="AO25" s="166" t="s">
        <v>545</v>
      </c>
      <c r="AP25" s="166" t="s">
        <v>545</v>
      </c>
      <c r="AQ25" s="166" t="s">
        <v>545</v>
      </c>
      <c r="AR25" s="166" t="s">
        <v>1018</v>
      </c>
      <c r="AS25" s="166" t="s">
        <v>559</v>
      </c>
      <c r="AT25" s="166" t="s">
        <v>1019</v>
      </c>
      <c r="AU25" s="166" t="s">
        <v>559</v>
      </c>
      <c r="AV25" s="166" t="s">
        <v>556</v>
      </c>
      <c r="AW25" s="166" t="s">
        <v>559</v>
      </c>
      <c r="AX25" s="166" t="s">
        <v>559</v>
      </c>
      <c r="AY25" s="166" t="s">
        <v>960</v>
      </c>
      <c r="AZ25" s="166" t="s">
        <v>1021</v>
      </c>
      <c r="BA25" s="166" t="s">
        <v>1021</v>
      </c>
      <c r="BB25" s="166" t="s">
        <v>559</v>
      </c>
      <c r="BC25" s="166" t="s">
        <v>559</v>
      </c>
      <c r="BD25" s="166" t="s">
        <v>1020</v>
      </c>
      <c r="BE25" s="166" t="s">
        <v>559</v>
      </c>
      <c r="BF25" s="108"/>
    </row>
    <row r="26" spans="1:58" x14ac:dyDescent="0.25">
      <c r="A26" s="133" t="s">
        <v>42</v>
      </c>
      <c r="B26" s="111" t="s">
        <v>41</v>
      </c>
      <c r="C26" s="166" t="s">
        <v>1027</v>
      </c>
      <c r="D26" s="166" t="s">
        <v>1027</v>
      </c>
      <c r="E26" s="166" t="s">
        <v>1027</v>
      </c>
      <c r="F26" s="166" t="s">
        <v>1027</v>
      </c>
      <c r="G26" s="166" t="s">
        <v>1027</v>
      </c>
      <c r="H26" s="166" t="s">
        <v>1027</v>
      </c>
      <c r="I26" s="166" t="s">
        <v>1027</v>
      </c>
      <c r="J26" s="166" t="s">
        <v>1023</v>
      </c>
      <c r="K26" s="166" t="s">
        <v>1023</v>
      </c>
      <c r="L26" s="166" t="s">
        <v>545</v>
      </c>
      <c r="M26" s="166" t="s">
        <v>1020</v>
      </c>
      <c r="N26" s="166" t="s">
        <v>1020</v>
      </c>
      <c r="O26" s="166" t="s">
        <v>1028</v>
      </c>
      <c r="P26" s="166" t="s">
        <v>1028</v>
      </c>
      <c r="Q26" s="166" t="s">
        <v>1025</v>
      </c>
      <c r="R26" s="166" t="s">
        <v>1025</v>
      </c>
      <c r="S26" s="166" t="s">
        <v>1029</v>
      </c>
      <c r="T26" s="166" t="s">
        <v>1030</v>
      </c>
      <c r="U26" s="166" t="s">
        <v>1030</v>
      </c>
      <c r="V26" s="166" t="s">
        <v>559</v>
      </c>
      <c r="W26" s="166" t="s">
        <v>1004</v>
      </c>
      <c r="X26" s="166" t="s">
        <v>1004</v>
      </c>
      <c r="Y26" s="166" t="s">
        <v>1004</v>
      </c>
      <c r="Z26" s="166" t="s">
        <v>1004</v>
      </c>
      <c r="AA26" s="166" t="s">
        <v>1004</v>
      </c>
      <c r="AB26" s="166" t="s">
        <v>1017</v>
      </c>
      <c r="AC26" s="166" t="s">
        <v>1004</v>
      </c>
      <c r="AD26" s="109" t="s">
        <v>1026</v>
      </c>
      <c r="AE26" s="166" t="s">
        <v>1004</v>
      </c>
      <c r="AF26" s="166" t="s">
        <v>1025</v>
      </c>
      <c r="AG26" s="166" t="s">
        <v>559</v>
      </c>
      <c r="AH26" s="166" t="s">
        <v>1023</v>
      </c>
      <c r="AI26" s="166" t="s">
        <v>1023</v>
      </c>
      <c r="AJ26" s="166" t="s">
        <v>1023</v>
      </c>
      <c r="AK26" s="168" t="s">
        <v>958</v>
      </c>
      <c r="AL26" s="166" t="s">
        <v>1022</v>
      </c>
      <c r="AM26" s="166" t="s">
        <v>1022</v>
      </c>
      <c r="AN26" s="166" t="s">
        <v>545</v>
      </c>
      <c r="AO26" s="166" t="s">
        <v>545</v>
      </c>
      <c r="AP26" s="166" t="s">
        <v>545</v>
      </c>
      <c r="AQ26" s="166" t="s">
        <v>545</v>
      </c>
      <c r="AR26" s="166" t="s">
        <v>1018</v>
      </c>
      <c r="AS26" s="166" t="s">
        <v>559</v>
      </c>
      <c r="AT26" s="166" t="s">
        <v>1019</v>
      </c>
      <c r="AU26" s="166" t="s">
        <v>559</v>
      </c>
      <c r="AV26" s="166" t="s">
        <v>556</v>
      </c>
      <c r="AW26" s="166" t="s">
        <v>559</v>
      </c>
      <c r="AX26" s="166" t="s">
        <v>559</v>
      </c>
      <c r="AY26" s="166" t="s">
        <v>960</v>
      </c>
      <c r="AZ26" s="166" t="s">
        <v>1021</v>
      </c>
      <c r="BA26" s="166" t="s">
        <v>1021</v>
      </c>
      <c r="BB26" s="166" t="s">
        <v>559</v>
      </c>
      <c r="BC26" s="166" t="s">
        <v>559</v>
      </c>
      <c r="BD26" s="166" t="s">
        <v>1020</v>
      </c>
      <c r="BE26" s="166" t="s">
        <v>559</v>
      </c>
      <c r="BF26" s="108"/>
    </row>
    <row r="27" spans="1:58" x14ac:dyDescent="0.25">
      <c r="A27" s="133" t="s">
        <v>44</v>
      </c>
      <c r="B27" s="111" t="s">
        <v>43</v>
      </c>
      <c r="C27" s="166" t="s">
        <v>1027</v>
      </c>
      <c r="D27" s="166" t="s">
        <v>1027</v>
      </c>
      <c r="E27" s="166" t="s">
        <v>1027</v>
      </c>
      <c r="F27" s="166" t="s">
        <v>1027</v>
      </c>
      <c r="G27" s="166" t="s">
        <v>1027</v>
      </c>
      <c r="H27" s="166" t="s">
        <v>1027</v>
      </c>
      <c r="I27" s="166" t="s">
        <v>1027</v>
      </c>
      <c r="J27" s="166" t="s">
        <v>1023</v>
      </c>
      <c r="K27" s="166" t="s">
        <v>1023</v>
      </c>
      <c r="L27" s="166" t="s">
        <v>545</v>
      </c>
      <c r="M27" s="166" t="s">
        <v>1020</v>
      </c>
      <c r="N27" s="166" t="s">
        <v>1020</v>
      </c>
      <c r="O27" s="166" t="s">
        <v>1028</v>
      </c>
      <c r="P27" s="166" t="s">
        <v>1028</v>
      </c>
      <c r="Q27" s="166" t="s">
        <v>1025</v>
      </c>
      <c r="R27" s="166" t="s">
        <v>1025</v>
      </c>
      <c r="S27" s="166" t="s">
        <v>1029</v>
      </c>
      <c r="T27" s="166" t="s">
        <v>1030</v>
      </c>
      <c r="U27" s="166" t="s">
        <v>1030</v>
      </c>
      <c r="V27" s="166" t="s">
        <v>559</v>
      </c>
      <c r="W27" s="166" t="s">
        <v>1004</v>
      </c>
      <c r="X27" s="166" t="s">
        <v>1004</v>
      </c>
      <c r="Y27" s="166" t="s">
        <v>1004</v>
      </c>
      <c r="Z27" s="166" t="s">
        <v>1004</v>
      </c>
      <c r="AA27" s="166" t="s">
        <v>1004</v>
      </c>
      <c r="AB27" s="166" t="s">
        <v>1004</v>
      </c>
      <c r="AC27" s="166" t="s">
        <v>1004</v>
      </c>
      <c r="AD27" s="109" t="s">
        <v>1026</v>
      </c>
      <c r="AE27" s="166" t="s">
        <v>1004</v>
      </c>
      <c r="AF27" s="166" t="s">
        <v>1025</v>
      </c>
      <c r="AG27" s="166" t="s">
        <v>559</v>
      </c>
      <c r="AH27" s="166" t="s">
        <v>1023</v>
      </c>
      <c r="AI27" s="166" t="s">
        <v>1023</v>
      </c>
      <c r="AJ27" s="166" t="s">
        <v>1023</v>
      </c>
      <c r="AK27" s="168" t="s">
        <v>958</v>
      </c>
      <c r="AL27" s="166" t="s">
        <v>1022</v>
      </c>
      <c r="AM27" s="166" t="s">
        <v>1022</v>
      </c>
      <c r="AN27" s="166" t="s">
        <v>545</v>
      </c>
      <c r="AO27" s="166" t="s">
        <v>545</v>
      </c>
      <c r="AP27" s="166" t="s">
        <v>545</v>
      </c>
      <c r="AQ27" s="166" t="s">
        <v>545</v>
      </c>
      <c r="AR27" s="166" t="s">
        <v>1018</v>
      </c>
      <c r="AS27" s="166" t="s">
        <v>559</v>
      </c>
      <c r="AT27" s="166" t="s">
        <v>1019</v>
      </c>
      <c r="AU27" s="166" t="s">
        <v>559</v>
      </c>
      <c r="AV27" s="166" t="s">
        <v>556</v>
      </c>
      <c r="AW27" s="166" t="s">
        <v>559</v>
      </c>
      <c r="AX27" s="166" t="s">
        <v>559</v>
      </c>
      <c r="AY27" s="166" t="s">
        <v>960</v>
      </c>
      <c r="AZ27" s="166" t="s">
        <v>1021</v>
      </c>
      <c r="BA27" s="166" t="s">
        <v>1021</v>
      </c>
      <c r="BB27" s="166" t="s">
        <v>559</v>
      </c>
      <c r="BC27" s="166" t="s">
        <v>559</v>
      </c>
      <c r="BD27" s="166" t="s">
        <v>1020</v>
      </c>
      <c r="BE27" s="166" t="s">
        <v>559</v>
      </c>
      <c r="BF27" s="108"/>
    </row>
    <row r="28" spans="1:58" x14ac:dyDescent="0.25">
      <c r="A28" s="133" t="s">
        <v>379</v>
      </c>
      <c r="B28" s="111" t="s">
        <v>45</v>
      </c>
      <c r="C28" s="166" t="s">
        <v>1027</v>
      </c>
      <c r="D28" s="166" t="s">
        <v>1027</v>
      </c>
      <c r="E28" s="166" t="s">
        <v>1027</v>
      </c>
      <c r="F28" s="166" t="s">
        <v>1027</v>
      </c>
      <c r="G28" s="166" t="s">
        <v>1027</v>
      </c>
      <c r="H28" s="166" t="s">
        <v>1027</v>
      </c>
      <c r="I28" s="166" t="s">
        <v>1027</v>
      </c>
      <c r="J28" s="166" t="s">
        <v>1023</v>
      </c>
      <c r="K28" s="166" t="s">
        <v>1023</v>
      </c>
      <c r="L28" s="166" t="s">
        <v>545</v>
      </c>
      <c r="M28" s="166" t="s">
        <v>1020</v>
      </c>
      <c r="N28" s="166" t="s">
        <v>1020</v>
      </c>
      <c r="O28" s="166" t="s">
        <v>1028</v>
      </c>
      <c r="P28" s="166" t="s">
        <v>1028</v>
      </c>
      <c r="Q28" s="166" t="s">
        <v>1025</v>
      </c>
      <c r="R28" s="166" t="s">
        <v>1025</v>
      </c>
      <c r="S28" s="166" t="s">
        <v>1029</v>
      </c>
      <c r="T28" s="166" t="s">
        <v>1030</v>
      </c>
      <c r="U28" s="166" t="s">
        <v>1030</v>
      </c>
      <c r="V28" s="166" t="s">
        <v>559</v>
      </c>
      <c r="W28" s="166" t="s">
        <v>1004</v>
      </c>
      <c r="X28" s="166" t="s">
        <v>1004</v>
      </c>
      <c r="Y28" s="166" t="s">
        <v>1004</v>
      </c>
      <c r="Z28" s="166" t="s">
        <v>1004</v>
      </c>
      <c r="AA28" s="166" t="s">
        <v>1004</v>
      </c>
      <c r="AB28" s="166" t="s">
        <v>958</v>
      </c>
      <c r="AC28" s="166" t="s">
        <v>1004</v>
      </c>
      <c r="AD28" s="109" t="s">
        <v>1026</v>
      </c>
      <c r="AE28" s="166" t="s">
        <v>1004</v>
      </c>
      <c r="AF28" s="166" t="s">
        <v>1025</v>
      </c>
      <c r="AG28" s="166" t="s">
        <v>559</v>
      </c>
      <c r="AH28" s="166" t="s">
        <v>1023</v>
      </c>
      <c r="AI28" s="166" t="s">
        <v>1023</v>
      </c>
      <c r="AJ28" s="166" t="s">
        <v>1023</v>
      </c>
      <c r="AK28" s="168" t="s">
        <v>958</v>
      </c>
      <c r="AL28" s="166" t="s">
        <v>1022</v>
      </c>
      <c r="AM28" s="166" t="s">
        <v>1022</v>
      </c>
      <c r="AN28" s="166" t="s">
        <v>545</v>
      </c>
      <c r="AO28" s="166" t="s">
        <v>545</v>
      </c>
      <c r="AP28" s="166" t="s">
        <v>545</v>
      </c>
      <c r="AQ28" s="166" t="s">
        <v>545</v>
      </c>
      <c r="AR28" s="166" t="s">
        <v>1018</v>
      </c>
      <c r="AS28" s="166" t="s">
        <v>559</v>
      </c>
      <c r="AT28" s="166" t="s">
        <v>1019</v>
      </c>
      <c r="AU28" s="166" t="s">
        <v>559</v>
      </c>
      <c r="AV28" s="166" t="s">
        <v>556</v>
      </c>
      <c r="AW28" s="166" t="s">
        <v>559</v>
      </c>
      <c r="AX28" s="166" t="s">
        <v>559</v>
      </c>
      <c r="AY28" s="166" t="s">
        <v>960</v>
      </c>
      <c r="AZ28" s="166" t="s">
        <v>1021</v>
      </c>
      <c r="BA28" s="166" t="s">
        <v>1021</v>
      </c>
      <c r="BB28" s="166" t="s">
        <v>559</v>
      </c>
      <c r="BC28" s="166" t="s">
        <v>559</v>
      </c>
      <c r="BD28" s="166" t="s">
        <v>1020</v>
      </c>
      <c r="BE28" s="166" t="s">
        <v>559</v>
      </c>
      <c r="BF28" s="108"/>
    </row>
    <row r="29" spans="1:58" x14ac:dyDescent="0.25">
      <c r="A29" s="133" t="s">
        <v>47</v>
      </c>
      <c r="B29" s="111" t="s">
        <v>46</v>
      </c>
      <c r="C29" s="166" t="s">
        <v>1027</v>
      </c>
      <c r="D29" s="166" t="s">
        <v>1027</v>
      </c>
      <c r="E29" s="166" t="s">
        <v>1027</v>
      </c>
      <c r="F29" s="166" t="s">
        <v>1027</v>
      </c>
      <c r="G29" s="166" t="s">
        <v>1027</v>
      </c>
      <c r="H29" s="166" t="s">
        <v>1027</v>
      </c>
      <c r="I29" s="166" t="s">
        <v>1027</v>
      </c>
      <c r="J29" s="166" t="s">
        <v>1023</v>
      </c>
      <c r="K29" s="166" t="s">
        <v>1023</v>
      </c>
      <c r="L29" s="166" t="s">
        <v>545</v>
      </c>
      <c r="M29" s="166" t="s">
        <v>1020</v>
      </c>
      <c r="N29" s="166" t="s">
        <v>1020</v>
      </c>
      <c r="O29" s="166" t="s">
        <v>1028</v>
      </c>
      <c r="P29" s="166" t="s">
        <v>1028</v>
      </c>
      <c r="Q29" s="166" t="s">
        <v>1025</v>
      </c>
      <c r="R29" s="166" t="s">
        <v>1025</v>
      </c>
      <c r="S29" s="166" t="s">
        <v>1029</v>
      </c>
      <c r="T29" s="166" t="s">
        <v>1030</v>
      </c>
      <c r="U29" s="166" t="s">
        <v>1030</v>
      </c>
      <c r="V29" s="166" t="s">
        <v>559</v>
      </c>
      <c r="W29" s="166" t="s">
        <v>1004</v>
      </c>
      <c r="X29" s="166" t="s">
        <v>1004</v>
      </c>
      <c r="Y29" s="166" t="s">
        <v>1004</v>
      </c>
      <c r="Z29" s="166" t="s">
        <v>1004</v>
      </c>
      <c r="AA29" s="166" t="s">
        <v>1004</v>
      </c>
      <c r="AB29" s="166" t="s">
        <v>958</v>
      </c>
      <c r="AC29" s="166" t="s">
        <v>1004</v>
      </c>
      <c r="AD29" s="109" t="s">
        <v>1026</v>
      </c>
      <c r="AE29" s="166" t="s">
        <v>1004</v>
      </c>
      <c r="AF29" s="166" t="s">
        <v>1025</v>
      </c>
      <c r="AG29" s="166" t="s">
        <v>559</v>
      </c>
      <c r="AH29" s="166" t="s">
        <v>1023</v>
      </c>
      <c r="AI29" s="166" t="s">
        <v>1023</v>
      </c>
      <c r="AJ29" s="166" t="s">
        <v>1023</v>
      </c>
      <c r="AK29" s="168" t="s">
        <v>958</v>
      </c>
      <c r="AL29" s="166" t="s">
        <v>1022</v>
      </c>
      <c r="AM29" s="166" t="s">
        <v>1022</v>
      </c>
      <c r="AN29" s="166" t="s">
        <v>545</v>
      </c>
      <c r="AO29" s="166" t="s">
        <v>545</v>
      </c>
      <c r="AP29" s="166" t="s">
        <v>545</v>
      </c>
      <c r="AQ29" s="166" t="s">
        <v>545</v>
      </c>
      <c r="AR29" s="166" t="s">
        <v>1018</v>
      </c>
      <c r="AS29" s="166" t="s">
        <v>559</v>
      </c>
      <c r="AT29" s="166" t="s">
        <v>1019</v>
      </c>
      <c r="AU29" s="166" t="s">
        <v>559</v>
      </c>
      <c r="AV29" s="166" t="s">
        <v>556</v>
      </c>
      <c r="AW29" s="166" t="s">
        <v>559</v>
      </c>
      <c r="AX29" s="166" t="s">
        <v>559</v>
      </c>
      <c r="AY29" s="166" t="s">
        <v>960</v>
      </c>
      <c r="AZ29" s="166" t="s">
        <v>1021</v>
      </c>
      <c r="BA29" s="166" t="s">
        <v>1021</v>
      </c>
      <c r="BB29" s="166" t="s">
        <v>559</v>
      </c>
      <c r="BC29" s="166" t="s">
        <v>559</v>
      </c>
      <c r="BD29" s="166" t="s">
        <v>1020</v>
      </c>
      <c r="BE29" s="166" t="s">
        <v>559</v>
      </c>
      <c r="BF29" s="108"/>
    </row>
    <row r="30" spans="1:58" x14ac:dyDescent="0.25">
      <c r="A30" s="133" t="s">
        <v>49</v>
      </c>
      <c r="B30" s="111" t="s">
        <v>48</v>
      </c>
      <c r="C30" s="166" t="s">
        <v>1027</v>
      </c>
      <c r="D30" s="166" t="s">
        <v>1027</v>
      </c>
      <c r="E30" s="166" t="s">
        <v>1027</v>
      </c>
      <c r="F30" s="166" t="s">
        <v>1027</v>
      </c>
      <c r="G30" s="166" t="s">
        <v>1027</v>
      </c>
      <c r="H30" s="166" t="s">
        <v>1027</v>
      </c>
      <c r="I30" s="166" t="s">
        <v>1027</v>
      </c>
      <c r="J30" s="166" t="s">
        <v>1023</v>
      </c>
      <c r="K30" s="166" t="s">
        <v>1023</v>
      </c>
      <c r="L30" s="166" t="s">
        <v>545</v>
      </c>
      <c r="M30" s="166" t="s">
        <v>1020</v>
      </c>
      <c r="N30" s="166" t="s">
        <v>1020</v>
      </c>
      <c r="O30" s="166" t="s">
        <v>1028</v>
      </c>
      <c r="P30" s="166" t="s">
        <v>1028</v>
      </c>
      <c r="Q30" s="166" t="s">
        <v>1025</v>
      </c>
      <c r="R30" s="166" t="s">
        <v>1025</v>
      </c>
      <c r="S30" s="166" t="s">
        <v>1029</v>
      </c>
      <c r="T30" s="166" t="s">
        <v>1030</v>
      </c>
      <c r="U30" s="166" t="s">
        <v>1030</v>
      </c>
      <c r="V30" s="166" t="s">
        <v>559</v>
      </c>
      <c r="W30" s="166" t="s">
        <v>1004</v>
      </c>
      <c r="X30" s="166" t="s">
        <v>1004</v>
      </c>
      <c r="Y30" s="166" t="s">
        <v>1004</v>
      </c>
      <c r="Z30" s="166" t="s">
        <v>1004</v>
      </c>
      <c r="AA30" s="166" t="s">
        <v>1004</v>
      </c>
      <c r="AB30" s="166" t="s">
        <v>1017</v>
      </c>
      <c r="AC30" s="166" t="s">
        <v>1004</v>
      </c>
      <c r="AD30" s="109" t="s">
        <v>1026</v>
      </c>
      <c r="AE30" s="166" t="s">
        <v>1004</v>
      </c>
      <c r="AF30" s="166" t="s">
        <v>1025</v>
      </c>
      <c r="AG30" s="166" t="s">
        <v>559</v>
      </c>
      <c r="AH30" s="166" t="s">
        <v>1023</v>
      </c>
      <c r="AI30" s="166" t="s">
        <v>1023</v>
      </c>
      <c r="AJ30" s="166" t="s">
        <v>1023</v>
      </c>
      <c r="AK30" s="168" t="s">
        <v>958</v>
      </c>
      <c r="AL30" s="166" t="s">
        <v>1022</v>
      </c>
      <c r="AM30" s="166" t="s">
        <v>1022</v>
      </c>
      <c r="AN30" s="166" t="s">
        <v>545</v>
      </c>
      <c r="AO30" s="166" t="s">
        <v>545</v>
      </c>
      <c r="AP30" s="166" t="s">
        <v>545</v>
      </c>
      <c r="AQ30" s="166" t="s">
        <v>545</v>
      </c>
      <c r="AR30" s="166" t="s">
        <v>1018</v>
      </c>
      <c r="AS30" s="166" t="s">
        <v>559</v>
      </c>
      <c r="AT30" s="166" t="s">
        <v>1019</v>
      </c>
      <c r="AU30" s="166" t="s">
        <v>559</v>
      </c>
      <c r="AV30" s="166" t="s">
        <v>556</v>
      </c>
      <c r="AW30" s="166" t="s">
        <v>559</v>
      </c>
      <c r="AX30" s="166" t="s">
        <v>559</v>
      </c>
      <c r="AY30" s="166" t="s">
        <v>960</v>
      </c>
      <c r="AZ30" s="166" t="s">
        <v>1021</v>
      </c>
      <c r="BA30" s="166" t="s">
        <v>1021</v>
      </c>
      <c r="BB30" s="166" t="s">
        <v>559</v>
      </c>
      <c r="BC30" s="166" t="s">
        <v>559</v>
      </c>
      <c r="BD30" s="166" t="s">
        <v>1020</v>
      </c>
      <c r="BE30" s="166" t="s">
        <v>559</v>
      </c>
      <c r="BF30" s="108"/>
    </row>
    <row r="31" spans="1:58" x14ac:dyDescent="0.25">
      <c r="A31" s="133" t="s">
        <v>51</v>
      </c>
      <c r="B31" s="111" t="s">
        <v>50</v>
      </c>
      <c r="C31" s="166" t="s">
        <v>1027</v>
      </c>
      <c r="D31" s="166" t="s">
        <v>1027</v>
      </c>
      <c r="E31" s="166" t="s">
        <v>1027</v>
      </c>
      <c r="F31" s="166" t="s">
        <v>1027</v>
      </c>
      <c r="G31" s="166" t="s">
        <v>1027</v>
      </c>
      <c r="H31" s="166" t="s">
        <v>1027</v>
      </c>
      <c r="I31" s="166" t="s">
        <v>1027</v>
      </c>
      <c r="J31" s="166" t="s">
        <v>1023</v>
      </c>
      <c r="K31" s="166" t="s">
        <v>1023</v>
      </c>
      <c r="L31" s="166" t="s">
        <v>545</v>
      </c>
      <c r="M31" s="166" t="s">
        <v>1020</v>
      </c>
      <c r="N31" s="166" t="s">
        <v>1020</v>
      </c>
      <c r="O31" s="166" t="s">
        <v>1028</v>
      </c>
      <c r="P31" s="166" t="s">
        <v>1028</v>
      </c>
      <c r="Q31" s="166" t="s">
        <v>1025</v>
      </c>
      <c r="R31" s="166" t="s">
        <v>1025</v>
      </c>
      <c r="S31" s="166" t="s">
        <v>1029</v>
      </c>
      <c r="T31" s="166" t="s">
        <v>1030</v>
      </c>
      <c r="U31" s="166" t="s">
        <v>1030</v>
      </c>
      <c r="V31" s="166" t="s">
        <v>559</v>
      </c>
      <c r="W31" s="166" t="s">
        <v>1004</v>
      </c>
      <c r="X31" s="166" t="s">
        <v>1004</v>
      </c>
      <c r="Y31" s="166" t="s">
        <v>1004</v>
      </c>
      <c r="Z31" s="166" t="s">
        <v>1004</v>
      </c>
      <c r="AA31" s="166" t="s">
        <v>1004</v>
      </c>
      <c r="AB31" s="166" t="s">
        <v>1017</v>
      </c>
      <c r="AC31" s="166" t="s">
        <v>1004</v>
      </c>
      <c r="AD31" s="109" t="s">
        <v>1026</v>
      </c>
      <c r="AE31" s="166" t="s">
        <v>1004</v>
      </c>
      <c r="AF31" s="166" t="s">
        <v>1025</v>
      </c>
      <c r="AG31" s="166" t="s">
        <v>559</v>
      </c>
      <c r="AH31" s="166" t="s">
        <v>1023</v>
      </c>
      <c r="AI31" s="166" t="s">
        <v>1023</v>
      </c>
      <c r="AJ31" s="166" t="s">
        <v>1023</v>
      </c>
      <c r="AK31" s="168" t="s">
        <v>961</v>
      </c>
      <c r="AL31" s="166" t="s">
        <v>1022</v>
      </c>
      <c r="AM31" s="166" t="s">
        <v>1022</v>
      </c>
      <c r="AN31" s="166" t="s">
        <v>545</v>
      </c>
      <c r="AO31" s="166" t="s">
        <v>545</v>
      </c>
      <c r="AP31" s="166" t="s">
        <v>545</v>
      </c>
      <c r="AQ31" s="166" t="s">
        <v>545</v>
      </c>
      <c r="AR31" s="166" t="s">
        <v>1018</v>
      </c>
      <c r="AS31" s="166" t="s">
        <v>559</v>
      </c>
      <c r="AT31" s="166" t="s">
        <v>1019</v>
      </c>
      <c r="AU31" s="166" t="s">
        <v>559</v>
      </c>
      <c r="AV31" s="166" t="s">
        <v>556</v>
      </c>
      <c r="AW31" s="166" t="s">
        <v>559</v>
      </c>
      <c r="AX31" s="166" t="s">
        <v>559</v>
      </c>
      <c r="AY31" s="166" t="s">
        <v>960</v>
      </c>
      <c r="AZ31" s="166" t="s">
        <v>1021</v>
      </c>
      <c r="BA31" s="166" t="s">
        <v>1021</v>
      </c>
      <c r="BB31" s="166" t="s">
        <v>559</v>
      </c>
      <c r="BC31" s="166" t="s">
        <v>559</v>
      </c>
      <c r="BD31" s="166" t="s">
        <v>1020</v>
      </c>
      <c r="BE31" s="166" t="s">
        <v>559</v>
      </c>
      <c r="BF31" s="108"/>
    </row>
    <row r="32" spans="1:58" x14ac:dyDescent="0.25">
      <c r="A32" s="133" t="s">
        <v>844</v>
      </c>
      <c r="B32" s="111" t="s">
        <v>58</v>
      </c>
      <c r="C32" s="166" t="s">
        <v>1027</v>
      </c>
      <c r="D32" s="166" t="s">
        <v>1027</v>
      </c>
      <c r="E32" s="166" t="s">
        <v>1027</v>
      </c>
      <c r="F32" s="166" t="s">
        <v>1027</v>
      </c>
      <c r="G32" s="166" t="s">
        <v>1027</v>
      </c>
      <c r="H32" s="166" t="s">
        <v>1027</v>
      </c>
      <c r="I32" s="166" t="s">
        <v>1027</v>
      </c>
      <c r="J32" s="166" t="s">
        <v>1023</v>
      </c>
      <c r="K32" s="166" t="s">
        <v>1023</v>
      </c>
      <c r="L32" s="166" t="s">
        <v>545</v>
      </c>
      <c r="M32" s="166" t="s">
        <v>1020</v>
      </c>
      <c r="N32" s="166" t="s">
        <v>1020</v>
      </c>
      <c r="O32" s="166" t="s">
        <v>1028</v>
      </c>
      <c r="P32" s="166" t="s">
        <v>1028</v>
      </c>
      <c r="Q32" s="166" t="s">
        <v>1025</v>
      </c>
      <c r="R32" s="166" t="s">
        <v>1025</v>
      </c>
      <c r="S32" s="166" t="s">
        <v>1029</v>
      </c>
      <c r="T32" s="166" t="s">
        <v>1030</v>
      </c>
      <c r="U32" s="166" t="s">
        <v>1030</v>
      </c>
      <c r="V32" s="166" t="s">
        <v>559</v>
      </c>
      <c r="W32" s="166" t="s">
        <v>1004</v>
      </c>
      <c r="X32" s="166" t="s">
        <v>1004</v>
      </c>
      <c r="Y32" s="166" t="s">
        <v>1004</v>
      </c>
      <c r="Z32" s="166" t="s">
        <v>1004</v>
      </c>
      <c r="AA32" s="166" t="s">
        <v>1004</v>
      </c>
      <c r="AB32" s="166" t="s">
        <v>1017</v>
      </c>
      <c r="AC32" s="166" t="s">
        <v>1004</v>
      </c>
      <c r="AD32" s="109" t="s">
        <v>1026</v>
      </c>
      <c r="AE32" s="166" t="s">
        <v>1004</v>
      </c>
      <c r="AF32" s="166" t="s">
        <v>1025</v>
      </c>
      <c r="AG32" s="166" t="s">
        <v>559</v>
      </c>
      <c r="AH32" s="166" t="s">
        <v>1023</v>
      </c>
      <c r="AI32" s="166" t="s">
        <v>1023</v>
      </c>
      <c r="AJ32" s="166" t="s">
        <v>1023</v>
      </c>
      <c r="AK32" s="168" t="s">
        <v>958</v>
      </c>
      <c r="AL32" s="166" t="s">
        <v>1022</v>
      </c>
      <c r="AM32" s="166" t="s">
        <v>1022</v>
      </c>
      <c r="AN32" s="166" t="s">
        <v>545</v>
      </c>
      <c r="AO32" s="166" t="s">
        <v>545</v>
      </c>
      <c r="AP32" s="166" t="s">
        <v>545</v>
      </c>
      <c r="AQ32" s="166" t="s">
        <v>545</v>
      </c>
      <c r="AR32" s="166" t="s">
        <v>1018</v>
      </c>
      <c r="AS32" s="166" t="s">
        <v>559</v>
      </c>
      <c r="AT32" s="166" t="s">
        <v>1019</v>
      </c>
      <c r="AU32" s="166" t="s">
        <v>559</v>
      </c>
      <c r="AV32" s="166" t="s">
        <v>556</v>
      </c>
      <c r="AW32" s="166" t="s">
        <v>559</v>
      </c>
      <c r="AX32" s="166" t="s">
        <v>559</v>
      </c>
      <c r="AY32" s="166" t="s">
        <v>960</v>
      </c>
      <c r="AZ32" s="166" t="s">
        <v>1021</v>
      </c>
      <c r="BA32" s="166" t="s">
        <v>1021</v>
      </c>
      <c r="BB32" s="166" t="s">
        <v>559</v>
      </c>
      <c r="BC32" s="166" t="s">
        <v>559</v>
      </c>
      <c r="BD32" s="166" t="s">
        <v>1020</v>
      </c>
      <c r="BE32" s="166" t="s">
        <v>559</v>
      </c>
      <c r="BF32" s="108"/>
    </row>
    <row r="33" spans="1:58" x14ac:dyDescent="0.25">
      <c r="A33" s="133" t="s">
        <v>53</v>
      </c>
      <c r="B33" s="111" t="s">
        <v>52</v>
      </c>
      <c r="C33" s="166" t="s">
        <v>1027</v>
      </c>
      <c r="D33" s="166" t="s">
        <v>1027</v>
      </c>
      <c r="E33" s="166" t="s">
        <v>1027</v>
      </c>
      <c r="F33" s="166" t="s">
        <v>1027</v>
      </c>
      <c r="G33" s="166" t="s">
        <v>1027</v>
      </c>
      <c r="H33" s="166" t="s">
        <v>1027</v>
      </c>
      <c r="I33" s="166" t="s">
        <v>1027</v>
      </c>
      <c r="J33" s="166" t="s">
        <v>1023</v>
      </c>
      <c r="K33" s="166" t="s">
        <v>1023</v>
      </c>
      <c r="L33" s="166" t="s">
        <v>545</v>
      </c>
      <c r="M33" s="166" t="s">
        <v>1020</v>
      </c>
      <c r="N33" s="166" t="s">
        <v>1020</v>
      </c>
      <c r="O33" s="166" t="s">
        <v>1028</v>
      </c>
      <c r="P33" s="166" t="s">
        <v>1028</v>
      </c>
      <c r="Q33" s="166" t="s">
        <v>1025</v>
      </c>
      <c r="R33" s="166" t="s">
        <v>1025</v>
      </c>
      <c r="S33" s="166" t="s">
        <v>1029</v>
      </c>
      <c r="T33" s="166" t="s">
        <v>1030</v>
      </c>
      <c r="U33" s="166" t="s">
        <v>1030</v>
      </c>
      <c r="V33" s="166" t="s">
        <v>559</v>
      </c>
      <c r="W33" s="166" t="s">
        <v>1004</v>
      </c>
      <c r="X33" s="166" t="s">
        <v>1004</v>
      </c>
      <c r="Y33" s="166" t="s">
        <v>1004</v>
      </c>
      <c r="Z33" s="166" t="s">
        <v>1004</v>
      </c>
      <c r="AA33" s="166" t="s">
        <v>1004</v>
      </c>
      <c r="AB33" s="166" t="s">
        <v>1017</v>
      </c>
      <c r="AC33" s="166" t="s">
        <v>1004</v>
      </c>
      <c r="AD33" s="109" t="s">
        <v>1026</v>
      </c>
      <c r="AE33" s="166" t="s">
        <v>1004</v>
      </c>
      <c r="AF33" s="166" t="s">
        <v>1025</v>
      </c>
      <c r="AG33" s="166" t="s">
        <v>559</v>
      </c>
      <c r="AH33" s="166" t="s">
        <v>1023</v>
      </c>
      <c r="AI33" s="166" t="s">
        <v>1023</v>
      </c>
      <c r="AJ33" s="166" t="s">
        <v>1023</v>
      </c>
      <c r="AK33" s="168" t="s">
        <v>958</v>
      </c>
      <c r="AL33" s="166" t="s">
        <v>1022</v>
      </c>
      <c r="AM33" s="166" t="s">
        <v>1022</v>
      </c>
      <c r="AN33" s="166" t="s">
        <v>545</v>
      </c>
      <c r="AO33" s="166" t="s">
        <v>545</v>
      </c>
      <c r="AP33" s="166" t="s">
        <v>545</v>
      </c>
      <c r="AQ33" s="166" t="s">
        <v>545</v>
      </c>
      <c r="AR33" s="166" t="s">
        <v>1018</v>
      </c>
      <c r="AS33" s="166" t="s">
        <v>559</v>
      </c>
      <c r="AT33" s="166" t="s">
        <v>1019</v>
      </c>
      <c r="AU33" s="166" t="s">
        <v>559</v>
      </c>
      <c r="AV33" s="166" t="s">
        <v>556</v>
      </c>
      <c r="AW33" s="166" t="s">
        <v>559</v>
      </c>
      <c r="AX33" s="166" t="s">
        <v>559</v>
      </c>
      <c r="AY33" s="166" t="s">
        <v>960</v>
      </c>
      <c r="AZ33" s="166" t="s">
        <v>1021</v>
      </c>
      <c r="BA33" s="166" t="s">
        <v>1021</v>
      </c>
      <c r="BB33" s="166" t="s">
        <v>559</v>
      </c>
      <c r="BC33" s="166" t="s">
        <v>559</v>
      </c>
      <c r="BD33" s="166" t="s">
        <v>1020</v>
      </c>
      <c r="BE33" s="166" t="s">
        <v>559</v>
      </c>
      <c r="BF33" s="108"/>
    </row>
    <row r="34" spans="1:58" x14ac:dyDescent="0.25">
      <c r="A34" s="133" t="s">
        <v>55</v>
      </c>
      <c r="B34" s="111" t="s">
        <v>54</v>
      </c>
      <c r="C34" s="166" t="s">
        <v>1027</v>
      </c>
      <c r="D34" s="166" t="s">
        <v>1027</v>
      </c>
      <c r="E34" s="166" t="s">
        <v>1027</v>
      </c>
      <c r="F34" s="166" t="s">
        <v>1027</v>
      </c>
      <c r="G34" s="166" t="s">
        <v>1027</v>
      </c>
      <c r="H34" s="166" t="s">
        <v>1027</v>
      </c>
      <c r="I34" s="166" t="s">
        <v>1027</v>
      </c>
      <c r="J34" s="166" t="s">
        <v>1023</v>
      </c>
      <c r="K34" s="166" t="s">
        <v>1023</v>
      </c>
      <c r="L34" s="166" t="s">
        <v>545</v>
      </c>
      <c r="M34" s="166" t="s">
        <v>1020</v>
      </c>
      <c r="N34" s="166" t="s">
        <v>1020</v>
      </c>
      <c r="O34" s="166" t="s">
        <v>1028</v>
      </c>
      <c r="P34" s="166" t="s">
        <v>1028</v>
      </c>
      <c r="Q34" s="166" t="s">
        <v>1025</v>
      </c>
      <c r="R34" s="166" t="s">
        <v>1025</v>
      </c>
      <c r="S34" s="166" t="s">
        <v>1029</v>
      </c>
      <c r="T34" s="166" t="s">
        <v>1030</v>
      </c>
      <c r="U34" s="166" t="s">
        <v>1030</v>
      </c>
      <c r="V34" s="166" t="s">
        <v>559</v>
      </c>
      <c r="W34" s="166" t="s">
        <v>1004</v>
      </c>
      <c r="X34" s="166" t="s">
        <v>1004</v>
      </c>
      <c r="Y34" s="166" t="s">
        <v>1004</v>
      </c>
      <c r="Z34" s="166" t="s">
        <v>1004</v>
      </c>
      <c r="AA34" s="166" t="s">
        <v>1004</v>
      </c>
      <c r="AB34" s="166" t="s">
        <v>1017</v>
      </c>
      <c r="AC34" s="166" t="s">
        <v>1004</v>
      </c>
      <c r="AD34" s="109" t="s">
        <v>1026</v>
      </c>
      <c r="AE34" s="166" t="s">
        <v>1004</v>
      </c>
      <c r="AF34" s="166" t="s">
        <v>1025</v>
      </c>
      <c r="AG34" s="166" t="s">
        <v>559</v>
      </c>
      <c r="AH34" s="166" t="s">
        <v>1023</v>
      </c>
      <c r="AI34" s="166" t="s">
        <v>1023</v>
      </c>
      <c r="AJ34" s="166" t="s">
        <v>1023</v>
      </c>
      <c r="AK34" s="168" t="s">
        <v>962</v>
      </c>
      <c r="AL34" s="166" t="s">
        <v>1022</v>
      </c>
      <c r="AM34" s="166" t="s">
        <v>1022</v>
      </c>
      <c r="AN34" s="166" t="s">
        <v>545</v>
      </c>
      <c r="AO34" s="166" t="s">
        <v>545</v>
      </c>
      <c r="AP34" s="166" t="s">
        <v>545</v>
      </c>
      <c r="AQ34" s="166" t="s">
        <v>545</v>
      </c>
      <c r="AR34" s="166" t="s">
        <v>1018</v>
      </c>
      <c r="AS34" s="166" t="s">
        <v>559</v>
      </c>
      <c r="AT34" s="166" t="s">
        <v>1019</v>
      </c>
      <c r="AU34" s="166" t="s">
        <v>559</v>
      </c>
      <c r="AV34" s="166" t="s">
        <v>556</v>
      </c>
      <c r="AW34" s="166" t="s">
        <v>559</v>
      </c>
      <c r="AX34" s="166" t="s">
        <v>559</v>
      </c>
      <c r="AY34" s="166" t="s">
        <v>960</v>
      </c>
      <c r="AZ34" s="166" t="s">
        <v>1021</v>
      </c>
      <c r="BA34" s="166" t="s">
        <v>1021</v>
      </c>
      <c r="BB34" s="166" t="s">
        <v>559</v>
      </c>
      <c r="BC34" s="166" t="s">
        <v>559</v>
      </c>
      <c r="BD34" s="166" t="s">
        <v>1020</v>
      </c>
      <c r="BE34" s="166" t="s">
        <v>559</v>
      </c>
      <c r="BF34" s="108"/>
    </row>
    <row r="35" spans="1:58" x14ac:dyDescent="0.25">
      <c r="A35" s="133" t="s">
        <v>57</v>
      </c>
      <c r="B35" s="111" t="s">
        <v>56</v>
      </c>
      <c r="C35" s="166" t="s">
        <v>1027</v>
      </c>
      <c r="D35" s="166" t="s">
        <v>1027</v>
      </c>
      <c r="E35" s="166" t="s">
        <v>1027</v>
      </c>
      <c r="F35" s="166" t="s">
        <v>1027</v>
      </c>
      <c r="G35" s="166" t="s">
        <v>1027</v>
      </c>
      <c r="H35" s="166" t="s">
        <v>1027</v>
      </c>
      <c r="I35" s="166" t="s">
        <v>1027</v>
      </c>
      <c r="J35" s="166" t="s">
        <v>1023</v>
      </c>
      <c r="K35" s="166" t="s">
        <v>1023</v>
      </c>
      <c r="L35" s="166" t="s">
        <v>545</v>
      </c>
      <c r="M35" s="166" t="s">
        <v>1020</v>
      </c>
      <c r="N35" s="166" t="s">
        <v>1020</v>
      </c>
      <c r="O35" s="166" t="s">
        <v>1028</v>
      </c>
      <c r="P35" s="166" t="s">
        <v>1028</v>
      </c>
      <c r="Q35" s="166" t="s">
        <v>1025</v>
      </c>
      <c r="R35" s="166" t="s">
        <v>1025</v>
      </c>
      <c r="S35" s="166" t="s">
        <v>1029</v>
      </c>
      <c r="T35" s="166" t="s">
        <v>1030</v>
      </c>
      <c r="U35" s="166" t="s">
        <v>1030</v>
      </c>
      <c r="V35" s="166" t="s">
        <v>559</v>
      </c>
      <c r="W35" s="166" t="s">
        <v>1004</v>
      </c>
      <c r="X35" s="166" t="s">
        <v>1004</v>
      </c>
      <c r="Y35" s="166" t="s">
        <v>1004</v>
      </c>
      <c r="Z35" s="166" t="s">
        <v>1004</v>
      </c>
      <c r="AA35" s="166" t="s">
        <v>1004</v>
      </c>
      <c r="AB35" s="166" t="s">
        <v>958</v>
      </c>
      <c r="AC35" s="166" t="s">
        <v>1004</v>
      </c>
      <c r="AD35" s="109" t="s">
        <v>1026</v>
      </c>
      <c r="AE35" s="166" t="s">
        <v>1004</v>
      </c>
      <c r="AF35" s="166" t="s">
        <v>1025</v>
      </c>
      <c r="AG35" s="166" t="s">
        <v>559</v>
      </c>
      <c r="AH35" s="166" t="s">
        <v>1023</v>
      </c>
      <c r="AI35" s="166" t="s">
        <v>1023</v>
      </c>
      <c r="AJ35" s="166" t="s">
        <v>1023</v>
      </c>
      <c r="AK35" s="168" t="s">
        <v>958</v>
      </c>
      <c r="AL35" s="166" t="s">
        <v>1022</v>
      </c>
      <c r="AM35" s="166" t="s">
        <v>1022</v>
      </c>
      <c r="AN35" s="166" t="s">
        <v>545</v>
      </c>
      <c r="AO35" s="166" t="s">
        <v>545</v>
      </c>
      <c r="AP35" s="166" t="s">
        <v>545</v>
      </c>
      <c r="AQ35" s="166" t="s">
        <v>545</v>
      </c>
      <c r="AR35" s="166" t="s">
        <v>1018</v>
      </c>
      <c r="AS35" s="166" t="s">
        <v>559</v>
      </c>
      <c r="AT35" s="166" t="s">
        <v>1019</v>
      </c>
      <c r="AU35" s="166" t="s">
        <v>559</v>
      </c>
      <c r="AV35" s="166" t="s">
        <v>556</v>
      </c>
      <c r="AW35" s="166" t="s">
        <v>559</v>
      </c>
      <c r="AX35" s="166" t="s">
        <v>559</v>
      </c>
      <c r="AY35" s="166" t="s">
        <v>960</v>
      </c>
      <c r="AZ35" s="166" t="s">
        <v>1021</v>
      </c>
      <c r="BA35" s="166" t="s">
        <v>1021</v>
      </c>
      <c r="BB35" s="166" t="s">
        <v>559</v>
      </c>
      <c r="BC35" s="166" t="s">
        <v>559</v>
      </c>
      <c r="BD35" s="166" t="s">
        <v>1020</v>
      </c>
      <c r="BE35" s="166" t="s">
        <v>559</v>
      </c>
      <c r="BF35" s="108"/>
    </row>
    <row r="36" spans="1:58" x14ac:dyDescent="0.25">
      <c r="A36" s="133" t="s">
        <v>60</v>
      </c>
      <c r="B36" s="111" t="s">
        <v>59</v>
      </c>
      <c r="C36" s="166" t="s">
        <v>1027</v>
      </c>
      <c r="D36" s="166" t="s">
        <v>1027</v>
      </c>
      <c r="E36" s="166" t="s">
        <v>1027</v>
      </c>
      <c r="F36" s="166" t="s">
        <v>1027</v>
      </c>
      <c r="G36" s="166" t="s">
        <v>1027</v>
      </c>
      <c r="H36" s="166" t="s">
        <v>1027</v>
      </c>
      <c r="I36" s="166" t="s">
        <v>1027</v>
      </c>
      <c r="J36" s="166" t="s">
        <v>1023</v>
      </c>
      <c r="K36" s="166" t="s">
        <v>1023</v>
      </c>
      <c r="L36" s="166" t="s">
        <v>545</v>
      </c>
      <c r="M36" s="166" t="s">
        <v>1020</v>
      </c>
      <c r="N36" s="166" t="s">
        <v>1020</v>
      </c>
      <c r="O36" s="166" t="s">
        <v>1028</v>
      </c>
      <c r="P36" s="166" t="s">
        <v>1028</v>
      </c>
      <c r="Q36" s="166" t="s">
        <v>1025</v>
      </c>
      <c r="R36" s="166" t="s">
        <v>1025</v>
      </c>
      <c r="S36" s="166" t="s">
        <v>1029</v>
      </c>
      <c r="T36" s="166" t="s">
        <v>1030</v>
      </c>
      <c r="U36" s="166" t="s">
        <v>1030</v>
      </c>
      <c r="V36" s="166" t="s">
        <v>559</v>
      </c>
      <c r="W36" s="166" t="s">
        <v>1004</v>
      </c>
      <c r="X36" s="166" t="s">
        <v>1004</v>
      </c>
      <c r="Y36" s="166" t="s">
        <v>1004</v>
      </c>
      <c r="Z36" s="166" t="s">
        <v>1004</v>
      </c>
      <c r="AA36" s="166" t="s">
        <v>1004</v>
      </c>
      <c r="AB36" s="166" t="s">
        <v>1017</v>
      </c>
      <c r="AC36" s="166" t="s">
        <v>1004</v>
      </c>
      <c r="AD36" s="109" t="s">
        <v>1026</v>
      </c>
      <c r="AE36" s="166" t="s">
        <v>1004</v>
      </c>
      <c r="AF36" s="166" t="s">
        <v>1025</v>
      </c>
      <c r="AG36" s="166" t="s">
        <v>559</v>
      </c>
      <c r="AH36" s="166" t="s">
        <v>1023</v>
      </c>
      <c r="AI36" s="166" t="s">
        <v>1023</v>
      </c>
      <c r="AJ36" s="166" t="s">
        <v>1023</v>
      </c>
      <c r="AK36" s="168" t="s">
        <v>962</v>
      </c>
      <c r="AL36" s="166" t="s">
        <v>1022</v>
      </c>
      <c r="AM36" s="166" t="s">
        <v>1022</v>
      </c>
      <c r="AN36" s="166" t="s">
        <v>545</v>
      </c>
      <c r="AO36" s="166" t="s">
        <v>545</v>
      </c>
      <c r="AP36" s="166" t="s">
        <v>545</v>
      </c>
      <c r="AQ36" s="166" t="s">
        <v>545</v>
      </c>
      <c r="AR36" s="166" t="s">
        <v>1018</v>
      </c>
      <c r="AS36" s="166" t="s">
        <v>559</v>
      </c>
      <c r="AT36" s="166" t="s">
        <v>1019</v>
      </c>
      <c r="AU36" s="166" t="s">
        <v>559</v>
      </c>
      <c r="AV36" s="166" t="s">
        <v>556</v>
      </c>
      <c r="AW36" s="166" t="s">
        <v>559</v>
      </c>
      <c r="AX36" s="166" t="s">
        <v>559</v>
      </c>
      <c r="AY36" s="166" t="s">
        <v>960</v>
      </c>
      <c r="AZ36" s="166" t="s">
        <v>1021</v>
      </c>
      <c r="BA36" s="166" t="s">
        <v>1021</v>
      </c>
      <c r="BB36" s="166" t="s">
        <v>559</v>
      </c>
      <c r="BC36" s="166" t="s">
        <v>559</v>
      </c>
      <c r="BD36" s="166" t="s">
        <v>1020</v>
      </c>
      <c r="BE36" s="166" t="s">
        <v>559</v>
      </c>
      <c r="BF36" s="108"/>
    </row>
    <row r="37" spans="1:58" x14ac:dyDescent="0.25">
      <c r="A37" s="133" t="s">
        <v>62</v>
      </c>
      <c r="B37" s="111" t="s">
        <v>61</v>
      </c>
      <c r="C37" s="166" t="s">
        <v>1027</v>
      </c>
      <c r="D37" s="166" t="s">
        <v>1027</v>
      </c>
      <c r="E37" s="166" t="s">
        <v>1027</v>
      </c>
      <c r="F37" s="166" t="s">
        <v>1027</v>
      </c>
      <c r="G37" s="166" t="s">
        <v>1027</v>
      </c>
      <c r="H37" s="166" t="s">
        <v>1027</v>
      </c>
      <c r="I37" s="166" t="s">
        <v>1027</v>
      </c>
      <c r="J37" s="166" t="s">
        <v>1023</v>
      </c>
      <c r="K37" s="166" t="s">
        <v>1023</v>
      </c>
      <c r="L37" s="166" t="s">
        <v>545</v>
      </c>
      <c r="M37" s="166" t="s">
        <v>1020</v>
      </c>
      <c r="N37" s="166" t="s">
        <v>1020</v>
      </c>
      <c r="O37" s="166" t="s">
        <v>1028</v>
      </c>
      <c r="P37" s="166" t="s">
        <v>1028</v>
      </c>
      <c r="Q37" s="166" t="s">
        <v>1025</v>
      </c>
      <c r="R37" s="166" t="s">
        <v>1025</v>
      </c>
      <c r="S37" s="166" t="s">
        <v>1029</v>
      </c>
      <c r="T37" s="166" t="s">
        <v>1030</v>
      </c>
      <c r="U37" s="166" t="s">
        <v>1030</v>
      </c>
      <c r="V37" s="166" t="s">
        <v>559</v>
      </c>
      <c r="W37" s="166" t="s">
        <v>1004</v>
      </c>
      <c r="X37" s="166" t="s">
        <v>1004</v>
      </c>
      <c r="Y37" s="166" t="s">
        <v>1004</v>
      </c>
      <c r="Z37" s="166" t="s">
        <v>1004</v>
      </c>
      <c r="AA37" s="166" t="s">
        <v>1004</v>
      </c>
      <c r="AB37" s="166" t="s">
        <v>1017</v>
      </c>
      <c r="AC37" s="166" t="s">
        <v>1004</v>
      </c>
      <c r="AD37" s="109" t="s">
        <v>1026</v>
      </c>
      <c r="AE37" s="166" t="s">
        <v>1004</v>
      </c>
      <c r="AF37" s="166" t="s">
        <v>1025</v>
      </c>
      <c r="AG37" s="166" t="s">
        <v>559</v>
      </c>
      <c r="AH37" s="166" t="s">
        <v>1023</v>
      </c>
      <c r="AI37" s="166" t="s">
        <v>1023</v>
      </c>
      <c r="AJ37" s="166" t="s">
        <v>1023</v>
      </c>
      <c r="AK37" s="168" t="s">
        <v>961</v>
      </c>
      <c r="AL37" s="166" t="s">
        <v>1022</v>
      </c>
      <c r="AM37" s="166" t="s">
        <v>1022</v>
      </c>
      <c r="AN37" s="166" t="s">
        <v>545</v>
      </c>
      <c r="AO37" s="166" t="s">
        <v>545</v>
      </c>
      <c r="AP37" s="166" t="s">
        <v>545</v>
      </c>
      <c r="AQ37" s="166" t="s">
        <v>545</v>
      </c>
      <c r="AR37" s="166" t="s">
        <v>1018</v>
      </c>
      <c r="AS37" s="166" t="s">
        <v>559</v>
      </c>
      <c r="AT37" s="166" t="s">
        <v>1019</v>
      </c>
      <c r="AU37" s="166" t="s">
        <v>559</v>
      </c>
      <c r="AV37" s="166" t="s">
        <v>556</v>
      </c>
      <c r="AW37" s="166" t="s">
        <v>559</v>
      </c>
      <c r="AX37" s="166" t="s">
        <v>559</v>
      </c>
      <c r="AY37" s="166" t="s">
        <v>960</v>
      </c>
      <c r="AZ37" s="166" t="s">
        <v>1021</v>
      </c>
      <c r="BA37" s="166" t="s">
        <v>1021</v>
      </c>
      <c r="BB37" s="166" t="s">
        <v>559</v>
      </c>
      <c r="BC37" s="166" t="s">
        <v>559</v>
      </c>
      <c r="BD37" s="166" t="s">
        <v>1020</v>
      </c>
      <c r="BE37" s="166" t="s">
        <v>559</v>
      </c>
      <c r="BF37" s="108"/>
    </row>
    <row r="38" spans="1:58" x14ac:dyDescent="0.25">
      <c r="A38" s="133" t="s">
        <v>64</v>
      </c>
      <c r="B38" s="111" t="s">
        <v>63</v>
      </c>
      <c r="C38" s="166" t="s">
        <v>1027</v>
      </c>
      <c r="D38" s="166" t="s">
        <v>1027</v>
      </c>
      <c r="E38" s="166" t="s">
        <v>1027</v>
      </c>
      <c r="F38" s="166" t="s">
        <v>1027</v>
      </c>
      <c r="G38" s="166" t="s">
        <v>1027</v>
      </c>
      <c r="H38" s="166" t="s">
        <v>1027</v>
      </c>
      <c r="I38" s="166" t="s">
        <v>1027</v>
      </c>
      <c r="J38" s="166" t="s">
        <v>1023</v>
      </c>
      <c r="K38" s="166" t="s">
        <v>1023</v>
      </c>
      <c r="L38" s="166" t="s">
        <v>545</v>
      </c>
      <c r="M38" s="166" t="s">
        <v>1020</v>
      </c>
      <c r="N38" s="166" t="s">
        <v>1020</v>
      </c>
      <c r="O38" s="166" t="s">
        <v>1028</v>
      </c>
      <c r="P38" s="166" t="s">
        <v>1028</v>
      </c>
      <c r="Q38" s="166" t="s">
        <v>1025</v>
      </c>
      <c r="R38" s="166" t="s">
        <v>1025</v>
      </c>
      <c r="S38" s="166" t="s">
        <v>1029</v>
      </c>
      <c r="T38" s="166" t="s">
        <v>1030</v>
      </c>
      <c r="U38" s="166" t="s">
        <v>1030</v>
      </c>
      <c r="V38" s="166" t="s">
        <v>559</v>
      </c>
      <c r="W38" s="166" t="s">
        <v>1004</v>
      </c>
      <c r="X38" s="166" t="s">
        <v>1004</v>
      </c>
      <c r="Y38" s="166" t="s">
        <v>1004</v>
      </c>
      <c r="Z38" s="166" t="s">
        <v>1004</v>
      </c>
      <c r="AA38" s="166" t="s">
        <v>1004</v>
      </c>
      <c r="AB38" s="166" t="s">
        <v>1017</v>
      </c>
      <c r="AC38" s="166" t="s">
        <v>1004</v>
      </c>
      <c r="AD38" s="109" t="s">
        <v>1026</v>
      </c>
      <c r="AE38" s="166" t="s">
        <v>1004</v>
      </c>
      <c r="AF38" s="166" t="s">
        <v>1025</v>
      </c>
      <c r="AG38" s="166" t="s">
        <v>559</v>
      </c>
      <c r="AH38" s="166" t="s">
        <v>1023</v>
      </c>
      <c r="AI38" s="166" t="s">
        <v>1023</v>
      </c>
      <c r="AJ38" s="166" t="s">
        <v>1023</v>
      </c>
      <c r="AK38" s="168" t="s">
        <v>958</v>
      </c>
      <c r="AL38" s="166" t="s">
        <v>1022</v>
      </c>
      <c r="AM38" s="166" t="s">
        <v>1022</v>
      </c>
      <c r="AN38" s="166" t="s">
        <v>545</v>
      </c>
      <c r="AO38" s="166" t="s">
        <v>545</v>
      </c>
      <c r="AP38" s="166" t="s">
        <v>545</v>
      </c>
      <c r="AQ38" s="166" t="s">
        <v>545</v>
      </c>
      <c r="AR38" s="166" t="s">
        <v>1018</v>
      </c>
      <c r="AS38" s="166" t="s">
        <v>559</v>
      </c>
      <c r="AT38" s="166" t="s">
        <v>1019</v>
      </c>
      <c r="AU38" s="166" t="s">
        <v>559</v>
      </c>
      <c r="AV38" s="166" t="s">
        <v>556</v>
      </c>
      <c r="AW38" s="166" t="s">
        <v>559</v>
      </c>
      <c r="AX38" s="166" t="s">
        <v>559</v>
      </c>
      <c r="AY38" s="166" t="s">
        <v>960</v>
      </c>
      <c r="AZ38" s="166" t="s">
        <v>1021</v>
      </c>
      <c r="BA38" s="166" t="s">
        <v>1021</v>
      </c>
      <c r="BB38" s="166" t="s">
        <v>559</v>
      </c>
      <c r="BC38" s="166" t="s">
        <v>559</v>
      </c>
      <c r="BD38" s="166" t="s">
        <v>1020</v>
      </c>
      <c r="BE38" s="166" t="s">
        <v>559</v>
      </c>
      <c r="BF38" s="108"/>
    </row>
    <row r="39" spans="1:58" x14ac:dyDescent="0.25">
      <c r="A39" s="133" t="s">
        <v>376</v>
      </c>
      <c r="B39" s="111" t="s">
        <v>65</v>
      </c>
      <c r="C39" s="166" t="s">
        <v>1027</v>
      </c>
      <c r="D39" s="166" t="s">
        <v>1027</v>
      </c>
      <c r="E39" s="166" t="s">
        <v>1027</v>
      </c>
      <c r="F39" s="166" t="s">
        <v>1027</v>
      </c>
      <c r="G39" s="166" t="s">
        <v>1027</v>
      </c>
      <c r="H39" s="166" t="s">
        <v>1027</v>
      </c>
      <c r="I39" s="166" t="s">
        <v>1027</v>
      </c>
      <c r="J39" s="166" t="s">
        <v>1023</v>
      </c>
      <c r="K39" s="166" t="s">
        <v>1023</v>
      </c>
      <c r="L39" s="166" t="s">
        <v>545</v>
      </c>
      <c r="M39" s="166" t="s">
        <v>1020</v>
      </c>
      <c r="N39" s="166" t="s">
        <v>1020</v>
      </c>
      <c r="O39" s="166" t="s">
        <v>1028</v>
      </c>
      <c r="P39" s="166" t="s">
        <v>1028</v>
      </c>
      <c r="Q39" s="166" t="s">
        <v>1025</v>
      </c>
      <c r="R39" s="166" t="s">
        <v>1025</v>
      </c>
      <c r="S39" s="166" t="s">
        <v>1029</v>
      </c>
      <c r="T39" s="166" t="s">
        <v>1030</v>
      </c>
      <c r="U39" s="166" t="s">
        <v>1030</v>
      </c>
      <c r="V39" s="166" t="s">
        <v>559</v>
      </c>
      <c r="W39" s="166" t="s">
        <v>1004</v>
      </c>
      <c r="X39" s="166" t="s">
        <v>1004</v>
      </c>
      <c r="Y39" s="166" t="s">
        <v>1004</v>
      </c>
      <c r="Z39" s="166" t="s">
        <v>1004</v>
      </c>
      <c r="AA39" s="166" t="s">
        <v>1004</v>
      </c>
      <c r="AB39" s="166" t="s">
        <v>1015</v>
      </c>
      <c r="AC39" s="166" t="s">
        <v>1004</v>
      </c>
      <c r="AD39" s="109" t="s">
        <v>1026</v>
      </c>
      <c r="AE39" s="166" t="s">
        <v>1004</v>
      </c>
      <c r="AF39" s="166" t="s">
        <v>1025</v>
      </c>
      <c r="AG39" s="166" t="s">
        <v>559</v>
      </c>
      <c r="AH39" s="166" t="s">
        <v>1023</v>
      </c>
      <c r="AI39" s="166" t="s">
        <v>1023</v>
      </c>
      <c r="AJ39" s="166" t="s">
        <v>1023</v>
      </c>
      <c r="AK39" s="168" t="s">
        <v>958</v>
      </c>
      <c r="AL39" s="166" t="s">
        <v>1022</v>
      </c>
      <c r="AM39" s="166" t="s">
        <v>1022</v>
      </c>
      <c r="AN39" s="166" t="s">
        <v>545</v>
      </c>
      <c r="AO39" s="166" t="s">
        <v>545</v>
      </c>
      <c r="AP39" s="166" t="s">
        <v>545</v>
      </c>
      <c r="AQ39" s="166" t="s">
        <v>545</v>
      </c>
      <c r="AR39" s="166" t="s">
        <v>1018</v>
      </c>
      <c r="AS39" s="166" t="s">
        <v>559</v>
      </c>
      <c r="AT39" s="166" t="s">
        <v>1019</v>
      </c>
      <c r="AU39" s="166" t="s">
        <v>559</v>
      </c>
      <c r="AV39" s="166" t="s">
        <v>556</v>
      </c>
      <c r="AW39" s="166" t="s">
        <v>559</v>
      </c>
      <c r="AX39" s="166" t="s">
        <v>559</v>
      </c>
      <c r="AY39" s="166" t="s">
        <v>960</v>
      </c>
      <c r="AZ39" s="166" t="s">
        <v>1021</v>
      </c>
      <c r="BA39" s="166" t="s">
        <v>1021</v>
      </c>
      <c r="BB39" s="166" t="s">
        <v>559</v>
      </c>
      <c r="BC39" s="166" t="s">
        <v>559</v>
      </c>
      <c r="BD39" s="166" t="s">
        <v>1020</v>
      </c>
      <c r="BE39" s="166" t="s">
        <v>559</v>
      </c>
      <c r="BF39" s="108"/>
    </row>
    <row r="40" spans="1:58" x14ac:dyDescent="0.25">
      <c r="A40" s="133" t="s">
        <v>67</v>
      </c>
      <c r="B40" s="111" t="s">
        <v>66</v>
      </c>
      <c r="C40" s="166" t="s">
        <v>1027</v>
      </c>
      <c r="D40" s="166" t="s">
        <v>1027</v>
      </c>
      <c r="E40" s="166" t="s">
        <v>1027</v>
      </c>
      <c r="F40" s="166" t="s">
        <v>1027</v>
      </c>
      <c r="G40" s="166" t="s">
        <v>1027</v>
      </c>
      <c r="H40" s="166" t="s">
        <v>1027</v>
      </c>
      <c r="I40" s="166" t="s">
        <v>1027</v>
      </c>
      <c r="J40" s="166" t="s">
        <v>1023</v>
      </c>
      <c r="K40" s="166" t="s">
        <v>1023</v>
      </c>
      <c r="L40" s="166" t="s">
        <v>545</v>
      </c>
      <c r="M40" s="166" t="s">
        <v>1020</v>
      </c>
      <c r="N40" s="166" t="s">
        <v>1020</v>
      </c>
      <c r="O40" s="166" t="s">
        <v>1028</v>
      </c>
      <c r="P40" s="166" t="s">
        <v>1028</v>
      </c>
      <c r="Q40" s="166" t="s">
        <v>1025</v>
      </c>
      <c r="R40" s="166" t="s">
        <v>1025</v>
      </c>
      <c r="S40" s="166" t="s">
        <v>1029</v>
      </c>
      <c r="T40" s="166" t="s">
        <v>1030</v>
      </c>
      <c r="U40" s="166" t="s">
        <v>1030</v>
      </c>
      <c r="V40" s="166" t="s">
        <v>559</v>
      </c>
      <c r="W40" s="166" t="s">
        <v>1004</v>
      </c>
      <c r="X40" s="166" t="s">
        <v>1004</v>
      </c>
      <c r="Y40" s="166" t="s">
        <v>1004</v>
      </c>
      <c r="Z40" s="166" t="s">
        <v>1004</v>
      </c>
      <c r="AA40" s="166" t="s">
        <v>1004</v>
      </c>
      <c r="AB40" s="166" t="s">
        <v>1017</v>
      </c>
      <c r="AC40" s="166" t="s">
        <v>1004</v>
      </c>
      <c r="AD40" s="109" t="s">
        <v>1026</v>
      </c>
      <c r="AE40" s="166" t="s">
        <v>1004</v>
      </c>
      <c r="AF40" s="166" t="s">
        <v>1025</v>
      </c>
      <c r="AG40" s="166" t="s">
        <v>559</v>
      </c>
      <c r="AH40" s="166" t="s">
        <v>1023</v>
      </c>
      <c r="AI40" s="166" t="s">
        <v>1023</v>
      </c>
      <c r="AJ40" s="166" t="s">
        <v>1023</v>
      </c>
      <c r="AK40" s="168" t="s">
        <v>961</v>
      </c>
      <c r="AL40" s="166" t="s">
        <v>1022</v>
      </c>
      <c r="AM40" s="166" t="s">
        <v>1022</v>
      </c>
      <c r="AN40" s="166" t="s">
        <v>545</v>
      </c>
      <c r="AO40" s="166" t="s">
        <v>545</v>
      </c>
      <c r="AP40" s="166" t="s">
        <v>545</v>
      </c>
      <c r="AQ40" s="166" t="s">
        <v>545</v>
      </c>
      <c r="AR40" s="166" t="s">
        <v>1018</v>
      </c>
      <c r="AS40" s="166" t="s">
        <v>559</v>
      </c>
      <c r="AT40" s="166" t="s">
        <v>1019</v>
      </c>
      <c r="AU40" s="166" t="s">
        <v>559</v>
      </c>
      <c r="AV40" s="166" t="s">
        <v>556</v>
      </c>
      <c r="AW40" s="166" t="s">
        <v>559</v>
      </c>
      <c r="AX40" s="166" t="s">
        <v>559</v>
      </c>
      <c r="AY40" s="166" t="s">
        <v>960</v>
      </c>
      <c r="AZ40" s="166" t="s">
        <v>1021</v>
      </c>
      <c r="BA40" s="166" t="s">
        <v>1021</v>
      </c>
      <c r="BB40" s="166" t="s">
        <v>559</v>
      </c>
      <c r="BC40" s="166" t="s">
        <v>559</v>
      </c>
      <c r="BD40" s="166" t="s">
        <v>1020</v>
      </c>
      <c r="BE40" s="166" t="s">
        <v>559</v>
      </c>
      <c r="BF40" s="108"/>
    </row>
    <row r="41" spans="1:58" x14ac:dyDescent="0.25">
      <c r="A41" s="133" t="s">
        <v>69</v>
      </c>
      <c r="B41" s="111" t="s">
        <v>68</v>
      </c>
      <c r="C41" s="166" t="s">
        <v>1027</v>
      </c>
      <c r="D41" s="166" t="s">
        <v>1027</v>
      </c>
      <c r="E41" s="166" t="s">
        <v>1027</v>
      </c>
      <c r="F41" s="166" t="s">
        <v>1027</v>
      </c>
      <c r="G41" s="166" t="s">
        <v>1027</v>
      </c>
      <c r="H41" s="166" t="s">
        <v>1027</v>
      </c>
      <c r="I41" s="166" t="s">
        <v>1027</v>
      </c>
      <c r="J41" s="166" t="s">
        <v>1023</v>
      </c>
      <c r="K41" s="166" t="s">
        <v>1023</v>
      </c>
      <c r="L41" s="166" t="s">
        <v>545</v>
      </c>
      <c r="M41" s="166" t="s">
        <v>1020</v>
      </c>
      <c r="N41" s="166" t="s">
        <v>1020</v>
      </c>
      <c r="O41" s="166" t="s">
        <v>1028</v>
      </c>
      <c r="P41" s="166" t="s">
        <v>1028</v>
      </c>
      <c r="Q41" s="166" t="s">
        <v>1025</v>
      </c>
      <c r="R41" s="166" t="s">
        <v>1025</v>
      </c>
      <c r="S41" s="166" t="s">
        <v>1029</v>
      </c>
      <c r="T41" s="166" t="s">
        <v>1030</v>
      </c>
      <c r="U41" s="166" t="s">
        <v>1030</v>
      </c>
      <c r="V41" s="166" t="s">
        <v>559</v>
      </c>
      <c r="W41" s="166" t="s">
        <v>1004</v>
      </c>
      <c r="X41" s="166" t="s">
        <v>1004</v>
      </c>
      <c r="Y41" s="166" t="s">
        <v>1004</v>
      </c>
      <c r="Z41" s="166" t="s">
        <v>1004</v>
      </c>
      <c r="AA41" s="166" t="s">
        <v>1004</v>
      </c>
      <c r="AB41" s="166" t="s">
        <v>958</v>
      </c>
      <c r="AC41" s="166" t="s">
        <v>1004</v>
      </c>
      <c r="AD41" s="109" t="s">
        <v>1026</v>
      </c>
      <c r="AE41" s="166" t="s">
        <v>1004</v>
      </c>
      <c r="AF41" s="166" t="s">
        <v>1025</v>
      </c>
      <c r="AG41" s="166" t="s">
        <v>559</v>
      </c>
      <c r="AH41" s="166" t="s">
        <v>1023</v>
      </c>
      <c r="AI41" s="166" t="s">
        <v>1023</v>
      </c>
      <c r="AJ41" s="166" t="s">
        <v>1023</v>
      </c>
      <c r="AK41" s="168" t="s">
        <v>958</v>
      </c>
      <c r="AL41" s="166" t="s">
        <v>1022</v>
      </c>
      <c r="AM41" s="166" t="s">
        <v>1022</v>
      </c>
      <c r="AN41" s="166" t="s">
        <v>545</v>
      </c>
      <c r="AO41" s="166" t="s">
        <v>545</v>
      </c>
      <c r="AP41" s="166" t="s">
        <v>545</v>
      </c>
      <c r="AQ41" s="166" t="s">
        <v>545</v>
      </c>
      <c r="AR41" s="166" t="s">
        <v>1018</v>
      </c>
      <c r="AS41" s="166" t="s">
        <v>559</v>
      </c>
      <c r="AT41" s="166" t="s">
        <v>1019</v>
      </c>
      <c r="AU41" s="166" t="s">
        <v>559</v>
      </c>
      <c r="AV41" s="166" t="s">
        <v>556</v>
      </c>
      <c r="AW41" s="166" t="s">
        <v>559</v>
      </c>
      <c r="AX41" s="166" t="s">
        <v>559</v>
      </c>
      <c r="AY41" s="166" t="s">
        <v>960</v>
      </c>
      <c r="AZ41" s="166" t="s">
        <v>1021</v>
      </c>
      <c r="BA41" s="166" t="s">
        <v>1021</v>
      </c>
      <c r="BB41" s="166" t="s">
        <v>559</v>
      </c>
      <c r="BC41" s="166" t="s">
        <v>559</v>
      </c>
      <c r="BD41" s="166" t="s">
        <v>1020</v>
      </c>
      <c r="BE41" s="166" t="s">
        <v>559</v>
      </c>
      <c r="BF41" s="108"/>
    </row>
    <row r="42" spans="1:58" x14ac:dyDescent="0.25">
      <c r="A42" s="133" t="s">
        <v>374</v>
      </c>
      <c r="B42" s="111" t="s">
        <v>71</v>
      </c>
      <c r="C42" s="166" t="s">
        <v>1027</v>
      </c>
      <c r="D42" s="166" t="s">
        <v>1027</v>
      </c>
      <c r="E42" s="166" t="s">
        <v>1027</v>
      </c>
      <c r="F42" s="166" t="s">
        <v>1027</v>
      </c>
      <c r="G42" s="166" t="s">
        <v>1027</v>
      </c>
      <c r="H42" s="166" t="s">
        <v>1027</v>
      </c>
      <c r="I42" s="166" t="s">
        <v>1027</v>
      </c>
      <c r="J42" s="166" t="s">
        <v>1023</v>
      </c>
      <c r="K42" s="166" t="s">
        <v>1023</v>
      </c>
      <c r="L42" s="166" t="s">
        <v>545</v>
      </c>
      <c r="M42" s="166" t="s">
        <v>1020</v>
      </c>
      <c r="N42" s="166" t="s">
        <v>1020</v>
      </c>
      <c r="O42" s="166" t="s">
        <v>1028</v>
      </c>
      <c r="P42" s="166" t="s">
        <v>1028</v>
      </c>
      <c r="Q42" s="166" t="s">
        <v>1025</v>
      </c>
      <c r="R42" s="166" t="s">
        <v>1025</v>
      </c>
      <c r="S42" s="166" t="s">
        <v>1029</v>
      </c>
      <c r="T42" s="166" t="s">
        <v>1030</v>
      </c>
      <c r="U42" s="166" t="s">
        <v>1030</v>
      </c>
      <c r="V42" s="166" t="s">
        <v>559</v>
      </c>
      <c r="W42" s="166" t="s">
        <v>1004</v>
      </c>
      <c r="X42" s="166" t="s">
        <v>1004</v>
      </c>
      <c r="Y42" s="166" t="s">
        <v>1004</v>
      </c>
      <c r="Z42" s="166" t="s">
        <v>1004</v>
      </c>
      <c r="AA42" s="166" t="s">
        <v>1004</v>
      </c>
      <c r="AB42" s="166" t="s">
        <v>1017</v>
      </c>
      <c r="AC42" s="166" t="s">
        <v>1004</v>
      </c>
      <c r="AD42" s="109" t="s">
        <v>1026</v>
      </c>
      <c r="AE42" s="166" t="s">
        <v>1004</v>
      </c>
      <c r="AF42" s="166" t="s">
        <v>1025</v>
      </c>
      <c r="AG42" s="166" t="s">
        <v>559</v>
      </c>
      <c r="AH42" s="166" t="s">
        <v>1023</v>
      </c>
      <c r="AI42" s="166" t="s">
        <v>1023</v>
      </c>
      <c r="AJ42" s="166" t="s">
        <v>1023</v>
      </c>
      <c r="AK42" s="168" t="s">
        <v>961</v>
      </c>
      <c r="AL42" s="166" t="s">
        <v>1022</v>
      </c>
      <c r="AM42" s="166" t="s">
        <v>1022</v>
      </c>
      <c r="AN42" s="166" t="s">
        <v>545</v>
      </c>
      <c r="AO42" s="166" t="s">
        <v>545</v>
      </c>
      <c r="AP42" s="166" t="s">
        <v>545</v>
      </c>
      <c r="AQ42" s="166" t="s">
        <v>545</v>
      </c>
      <c r="AR42" s="166" t="s">
        <v>1018</v>
      </c>
      <c r="AS42" s="166" t="s">
        <v>559</v>
      </c>
      <c r="AT42" s="166" t="s">
        <v>1019</v>
      </c>
      <c r="AU42" s="166" t="s">
        <v>559</v>
      </c>
      <c r="AV42" s="166" t="s">
        <v>556</v>
      </c>
      <c r="AW42" s="166" t="s">
        <v>559</v>
      </c>
      <c r="AX42" s="166" t="s">
        <v>559</v>
      </c>
      <c r="AY42" s="166" t="s">
        <v>960</v>
      </c>
      <c r="AZ42" s="166" t="s">
        <v>1021</v>
      </c>
      <c r="BA42" s="166" t="s">
        <v>1021</v>
      </c>
      <c r="BB42" s="166" t="s">
        <v>559</v>
      </c>
      <c r="BC42" s="166" t="s">
        <v>559</v>
      </c>
      <c r="BD42" s="166" t="s">
        <v>1020</v>
      </c>
      <c r="BE42" s="166" t="s">
        <v>559</v>
      </c>
      <c r="BF42" s="108"/>
    </row>
    <row r="43" spans="1:58" x14ac:dyDescent="0.25">
      <c r="A43" s="133" t="s">
        <v>846</v>
      </c>
      <c r="B43" s="111" t="s">
        <v>70</v>
      </c>
      <c r="C43" s="166" t="s">
        <v>1027</v>
      </c>
      <c r="D43" s="166" t="s">
        <v>1027</v>
      </c>
      <c r="E43" s="166" t="s">
        <v>1027</v>
      </c>
      <c r="F43" s="166" t="s">
        <v>1027</v>
      </c>
      <c r="G43" s="166" t="s">
        <v>1027</v>
      </c>
      <c r="H43" s="166" t="s">
        <v>1027</v>
      </c>
      <c r="I43" s="166" t="s">
        <v>1027</v>
      </c>
      <c r="J43" s="166" t="s">
        <v>1023</v>
      </c>
      <c r="K43" s="166" t="s">
        <v>1023</v>
      </c>
      <c r="L43" s="166" t="s">
        <v>545</v>
      </c>
      <c r="M43" s="166" t="s">
        <v>1020</v>
      </c>
      <c r="N43" s="166" t="s">
        <v>1020</v>
      </c>
      <c r="O43" s="166" t="s">
        <v>1028</v>
      </c>
      <c r="P43" s="166" t="s">
        <v>1028</v>
      </c>
      <c r="Q43" s="166" t="s">
        <v>1025</v>
      </c>
      <c r="R43" s="166" t="s">
        <v>1025</v>
      </c>
      <c r="S43" s="166" t="s">
        <v>1029</v>
      </c>
      <c r="T43" s="166" t="s">
        <v>1030</v>
      </c>
      <c r="U43" s="166" t="s">
        <v>1030</v>
      </c>
      <c r="V43" s="166" t="s">
        <v>559</v>
      </c>
      <c r="W43" s="166" t="s">
        <v>1004</v>
      </c>
      <c r="X43" s="166" t="s">
        <v>1004</v>
      </c>
      <c r="Y43" s="166" t="s">
        <v>1004</v>
      </c>
      <c r="Z43" s="166" t="s">
        <v>1004</v>
      </c>
      <c r="AA43" s="166" t="s">
        <v>1004</v>
      </c>
      <c r="AB43" s="166" t="s">
        <v>1017</v>
      </c>
      <c r="AC43" s="166" t="s">
        <v>1004</v>
      </c>
      <c r="AD43" s="109" t="s">
        <v>1026</v>
      </c>
      <c r="AE43" s="166" t="s">
        <v>1004</v>
      </c>
      <c r="AF43" s="166" t="s">
        <v>1025</v>
      </c>
      <c r="AG43" s="166" t="s">
        <v>559</v>
      </c>
      <c r="AH43" s="166" t="s">
        <v>1023</v>
      </c>
      <c r="AI43" s="166" t="s">
        <v>1023</v>
      </c>
      <c r="AJ43" s="166" t="s">
        <v>1023</v>
      </c>
      <c r="AK43" s="168" t="s">
        <v>961</v>
      </c>
      <c r="AL43" s="166" t="s">
        <v>1022</v>
      </c>
      <c r="AM43" s="166" t="s">
        <v>1022</v>
      </c>
      <c r="AN43" s="166" t="s">
        <v>545</v>
      </c>
      <c r="AO43" s="166" t="s">
        <v>545</v>
      </c>
      <c r="AP43" s="166" t="s">
        <v>545</v>
      </c>
      <c r="AQ43" s="166" t="s">
        <v>545</v>
      </c>
      <c r="AR43" s="166" t="s">
        <v>1018</v>
      </c>
      <c r="AS43" s="166" t="s">
        <v>559</v>
      </c>
      <c r="AT43" s="166" t="s">
        <v>1019</v>
      </c>
      <c r="AU43" s="166" t="s">
        <v>559</v>
      </c>
      <c r="AV43" s="166" t="s">
        <v>556</v>
      </c>
      <c r="AW43" s="166" t="s">
        <v>559</v>
      </c>
      <c r="AX43" s="166" t="s">
        <v>559</v>
      </c>
      <c r="AY43" s="166" t="s">
        <v>960</v>
      </c>
      <c r="AZ43" s="166" t="s">
        <v>1021</v>
      </c>
      <c r="BA43" s="166" t="s">
        <v>1021</v>
      </c>
      <c r="BB43" s="166" t="s">
        <v>559</v>
      </c>
      <c r="BC43" s="166" t="s">
        <v>559</v>
      </c>
      <c r="BD43" s="166" t="s">
        <v>1020</v>
      </c>
      <c r="BE43" s="166" t="s">
        <v>559</v>
      </c>
      <c r="BF43" s="108"/>
    </row>
    <row r="44" spans="1:58" x14ac:dyDescent="0.25">
      <c r="A44" s="133" t="s">
        <v>73</v>
      </c>
      <c r="B44" s="111" t="s">
        <v>72</v>
      </c>
      <c r="C44" s="166" t="s">
        <v>1027</v>
      </c>
      <c r="D44" s="166" t="s">
        <v>1027</v>
      </c>
      <c r="E44" s="166" t="s">
        <v>1027</v>
      </c>
      <c r="F44" s="166" t="s">
        <v>1027</v>
      </c>
      <c r="G44" s="166" t="s">
        <v>1027</v>
      </c>
      <c r="H44" s="166" t="s">
        <v>1027</v>
      </c>
      <c r="I44" s="166" t="s">
        <v>1027</v>
      </c>
      <c r="J44" s="166" t="s">
        <v>1023</v>
      </c>
      <c r="K44" s="166" t="s">
        <v>1023</v>
      </c>
      <c r="L44" s="166" t="s">
        <v>545</v>
      </c>
      <c r="M44" s="166" t="s">
        <v>1020</v>
      </c>
      <c r="N44" s="166" t="s">
        <v>1020</v>
      </c>
      <c r="O44" s="166" t="s">
        <v>1028</v>
      </c>
      <c r="P44" s="166" t="s">
        <v>1028</v>
      </c>
      <c r="Q44" s="166" t="s">
        <v>1025</v>
      </c>
      <c r="R44" s="166" t="s">
        <v>1025</v>
      </c>
      <c r="S44" s="166" t="s">
        <v>1029</v>
      </c>
      <c r="T44" s="166" t="s">
        <v>1030</v>
      </c>
      <c r="U44" s="166" t="s">
        <v>1030</v>
      </c>
      <c r="V44" s="166" t="s">
        <v>559</v>
      </c>
      <c r="W44" s="166" t="s">
        <v>1004</v>
      </c>
      <c r="X44" s="166" t="s">
        <v>1004</v>
      </c>
      <c r="Y44" s="166" t="s">
        <v>1004</v>
      </c>
      <c r="Z44" s="166" t="s">
        <v>1004</v>
      </c>
      <c r="AA44" s="166" t="s">
        <v>1004</v>
      </c>
      <c r="AB44" s="166" t="s">
        <v>1017</v>
      </c>
      <c r="AC44" s="166" t="s">
        <v>1004</v>
      </c>
      <c r="AD44" s="109" t="s">
        <v>1026</v>
      </c>
      <c r="AE44" s="166" t="s">
        <v>1004</v>
      </c>
      <c r="AF44" s="166" t="s">
        <v>1025</v>
      </c>
      <c r="AG44" s="166" t="s">
        <v>559</v>
      </c>
      <c r="AH44" s="166" t="s">
        <v>1023</v>
      </c>
      <c r="AI44" s="166" t="s">
        <v>1023</v>
      </c>
      <c r="AJ44" s="166" t="s">
        <v>1023</v>
      </c>
      <c r="AK44" s="168" t="s">
        <v>958</v>
      </c>
      <c r="AL44" s="166" t="s">
        <v>1022</v>
      </c>
      <c r="AM44" s="166" t="s">
        <v>1022</v>
      </c>
      <c r="AN44" s="166" t="s">
        <v>545</v>
      </c>
      <c r="AO44" s="166" t="s">
        <v>545</v>
      </c>
      <c r="AP44" s="166" t="s">
        <v>545</v>
      </c>
      <c r="AQ44" s="166" t="s">
        <v>545</v>
      </c>
      <c r="AR44" s="166" t="s">
        <v>1018</v>
      </c>
      <c r="AS44" s="166" t="s">
        <v>559</v>
      </c>
      <c r="AT44" s="166" t="s">
        <v>1019</v>
      </c>
      <c r="AU44" s="166" t="s">
        <v>559</v>
      </c>
      <c r="AV44" s="166" t="s">
        <v>556</v>
      </c>
      <c r="AW44" s="166" t="s">
        <v>559</v>
      </c>
      <c r="AX44" s="166" t="s">
        <v>559</v>
      </c>
      <c r="AY44" s="166" t="s">
        <v>960</v>
      </c>
      <c r="AZ44" s="166" t="s">
        <v>1021</v>
      </c>
      <c r="BA44" s="166" t="s">
        <v>1021</v>
      </c>
      <c r="BB44" s="166" t="s">
        <v>559</v>
      </c>
      <c r="BC44" s="166" t="s">
        <v>559</v>
      </c>
      <c r="BD44" s="166" t="s">
        <v>1020</v>
      </c>
      <c r="BE44" s="166" t="s">
        <v>559</v>
      </c>
      <c r="BF44" s="108"/>
    </row>
    <row r="45" spans="1:58" x14ac:dyDescent="0.25">
      <c r="A45" s="133" t="s">
        <v>371</v>
      </c>
      <c r="B45" s="111" t="s">
        <v>74</v>
      </c>
      <c r="C45" s="166" t="s">
        <v>1027</v>
      </c>
      <c r="D45" s="166" t="s">
        <v>1027</v>
      </c>
      <c r="E45" s="166" t="s">
        <v>1027</v>
      </c>
      <c r="F45" s="166" t="s">
        <v>1027</v>
      </c>
      <c r="G45" s="166" t="s">
        <v>1027</v>
      </c>
      <c r="H45" s="166" t="s">
        <v>1027</v>
      </c>
      <c r="I45" s="166" t="s">
        <v>1027</v>
      </c>
      <c r="J45" s="166" t="s">
        <v>1023</v>
      </c>
      <c r="K45" s="166" t="s">
        <v>1023</v>
      </c>
      <c r="L45" s="166" t="s">
        <v>545</v>
      </c>
      <c r="M45" s="166" t="s">
        <v>1020</v>
      </c>
      <c r="N45" s="166" t="s">
        <v>1020</v>
      </c>
      <c r="O45" s="166" t="s">
        <v>1028</v>
      </c>
      <c r="P45" s="166" t="s">
        <v>1028</v>
      </c>
      <c r="Q45" s="166" t="s">
        <v>1025</v>
      </c>
      <c r="R45" s="166" t="s">
        <v>1025</v>
      </c>
      <c r="S45" s="166" t="s">
        <v>1029</v>
      </c>
      <c r="T45" s="166" t="s">
        <v>1030</v>
      </c>
      <c r="U45" s="166" t="s">
        <v>1030</v>
      </c>
      <c r="V45" s="166" t="s">
        <v>559</v>
      </c>
      <c r="W45" s="166" t="s">
        <v>1004</v>
      </c>
      <c r="X45" s="166" t="s">
        <v>1004</v>
      </c>
      <c r="Y45" s="166" t="s">
        <v>1004</v>
      </c>
      <c r="Z45" s="166" t="s">
        <v>1004</v>
      </c>
      <c r="AA45" s="166" t="s">
        <v>1004</v>
      </c>
      <c r="AB45" s="166" t="s">
        <v>1017</v>
      </c>
      <c r="AC45" s="166" t="s">
        <v>1004</v>
      </c>
      <c r="AD45" s="109" t="s">
        <v>1026</v>
      </c>
      <c r="AE45" s="166" t="s">
        <v>1004</v>
      </c>
      <c r="AF45" s="166" t="s">
        <v>1025</v>
      </c>
      <c r="AG45" s="166" t="s">
        <v>559</v>
      </c>
      <c r="AH45" s="166" t="s">
        <v>1023</v>
      </c>
      <c r="AI45" s="166" t="s">
        <v>1023</v>
      </c>
      <c r="AJ45" s="166" t="s">
        <v>1023</v>
      </c>
      <c r="AK45" s="168" t="s">
        <v>961</v>
      </c>
      <c r="AL45" s="166" t="s">
        <v>1022</v>
      </c>
      <c r="AM45" s="166" t="s">
        <v>1022</v>
      </c>
      <c r="AN45" s="166" t="s">
        <v>545</v>
      </c>
      <c r="AO45" s="166" t="s">
        <v>545</v>
      </c>
      <c r="AP45" s="166" t="s">
        <v>545</v>
      </c>
      <c r="AQ45" s="166" t="s">
        <v>545</v>
      </c>
      <c r="AR45" s="166" t="s">
        <v>1018</v>
      </c>
      <c r="AS45" s="166" t="s">
        <v>559</v>
      </c>
      <c r="AT45" s="166" t="s">
        <v>1019</v>
      </c>
      <c r="AU45" s="166" t="s">
        <v>559</v>
      </c>
      <c r="AV45" s="166" t="s">
        <v>556</v>
      </c>
      <c r="AW45" s="166" t="s">
        <v>559</v>
      </c>
      <c r="AX45" s="166" t="s">
        <v>559</v>
      </c>
      <c r="AY45" s="166" t="s">
        <v>960</v>
      </c>
      <c r="AZ45" s="166" t="s">
        <v>1021</v>
      </c>
      <c r="BA45" s="166" t="s">
        <v>1021</v>
      </c>
      <c r="BB45" s="166" t="s">
        <v>559</v>
      </c>
      <c r="BC45" s="166" t="s">
        <v>559</v>
      </c>
      <c r="BD45" s="166" t="s">
        <v>1020</v>
      </c>
      <c r="BE45" s="166" t="s">
        <v>559</v>
      </c>
      <c r="BF45" s="108"/>
    </row>
    <row r="46" spans="1:58" x14ac:dyDescent="0.25">
      <c r="A46" s="133" t="s">
        <v>76</v>
      </c>
      <c r="B46" s="111" t="s">
        <v>75</v>
      </c>
      <c r="C46" s="166" t="s">
        <v>1027</v>
      </c>
      <c r="D46" s="166" t="s">
        <v>1027</v>
      </c>
      <c r="E46" s="166" t="s">
        <v>1027</v>
      </c>
      <c r="F46" s="166" t="s">
        <v>1027</v>
      </c>
      <c r="G46" s="166" t="s">
        <v>1027</v>
      </c>
      <c r="H46" s="166" t="s">
        <v>1027</v>
      </c>
      <c r="I46" s="166" t="s">
        <v>1027</v>
      </c>
      <c r="J46" s="166" t="s">
        <v>1023</v>
      </c>
      <c r="K46" s="166" t="s">
        <v>1023</v>
      </c>
      <c r="L46" s="166" t="s">
        <v>545</v>
      </c>
      <c r="M46" s="166" t="s">
        <v>1020</v>
      </c>
      <c r="N46" s="166" t="s">
        <v>1020</v>
      </c>
      <c r="O46" s="166" t="s">
        <v>1028</v>
      </c>
      <c r="P46" s="166" t="s">
        <v>1028</v>
      </c>
      <c r="Q46" s="166" t="s">
        <v>1025</v>
      </c>
      <c r="R46" s="166" t="s">
        <v>1025</v>
      </c>
      <c r="S46" s="166" t="s">
        <v>1029</v>
      </c>
      <c r="T46" s="166" t="s">
        <v>1030</v>
      </c>
      <c r="U46" s="166" t="s">
        <v>1030</v>
      </c>
      <c r="V46" s="166" t="s">
        <v>559</v>
      </c>
      <c r="W46" s="166" t="s">
        <v>1004</v>
      </c>
      <c r="X46" s="166" t="s">
        <v>1004</v>
      </c>
      <c r="Y46" s="166" t="s">
        <v>1004</v>
      </c>
      <c r="Z46" s="166" t="s">
        <v>1004</v>
      </c>
      <c r="AA46" s="166" t="s">
        <v>1004</v>
      </c>
      <c r="AB46" s="166" t="s">
        <v>958</v>
      </c>
      <c r="AC46" s="166" t="s">
        <v>1004</v>
      </c>
      <c r="AD46" s="109" t="s">
        <v>1026</v>
      </c>
      <c r="AE46" s="166" t="s">
        <v>1004</v>
      </c>
      <c r="AF46" s="166" t="s">
        <v>1025</v>
      </c>
      <c r="AG46" s="166" t="s">
        <v>559</v>
      </c>
      <c r="AH46" s="166" t="s">
        <v>1023</v>
      </c>
      <c r="AI46" s="166" t="s">
        <v>1023</v>
      </c>
      <c r="AJ46" s="166" t="s">
        <v>1023</v>
      </c>
      <c r="AK46" s="168" t="s">
        <v>958</v>
      </c>
      <c r="AL46" s="166" t="s">
        <v>1022</v>
      </c>
      <c r="AM46" s="166" t="s">
        <v>1022</v>
      </c>
      <c r="AN46" s="166" t="s">
        <v>545</v>
      </c>
      <c r="AO46" s="166" t="s">
        <v>545</v>
      </c>
      <c r="AP46" s="166" t="s">
        <v>545</v>
      </c>
      <c r="AQ46" s="166" t="s">
        <v>545</v>
      </c>
      <c r="AR46" s="166" t="s">
        <v>1018</v>
      </c>
      <c r="AS46" s="166" t="s">
        <v>559</v>
      </c>
      <c r="AT46" s="166" t="s">
        <v>1019</v>
      </c>
      <c r="AU46" s="166" t="s">
        <v>559</v>
      </c>
      <c r="AV46" s="166" t="s">
        <v>556</v>
      </c>
      <c r="AW46" s="166" t="s">
        <v>559</v>
      </c>
      <c r="AX46" s="166" t="s">
        <v>559</v>
      </c>
      <c r="AY46" s="166" t="s">
        <v>960</v>
      </c>
      <c r="AZ46" s="166" t="s">
        <v>1021</v>
      </c>
      <c r="BA46" s="166" t="s">
        <v>1021</v>
      </c>
      <c r="BB46" s="166" t="s">
        <v>559</v>
      </c>
      <c r="BC46" s="166" t="s">
        <v>559</v>
      </c>
      <c r="BD46" s="166" t="s">
        <v>1020</v>
      </c>
      <c r="BE46" s="166" t="s">
        <v>559</v>
      </c>
      <c r="BF46" s="108"/>
    </row>
    <row r="47" spans="1:58" x14ac:dyDescent="0.25">
      <c r="A47" s="133" t="s">
        <v>78</v>
      </c>
      <c r="B47" s="111" t="s">
        <v>77</v>
      </c>
      <c r="C47" s="166" t="s">
        <v>1027</v>
      </c>
      <c r="D47" s="166" t="s">
        <v>1027</v>
      </c>
      <c r="E47" s="166" t="s">
        <v>1027</v>
      </c>
      <c r="F47" s="166" t="s">
        <v>1027</v>
      </c>
      <c r="G47" s="166" t="s">
        <v>1027</v>
      </c>
      <c r="H47" s="166" t="s">
        <v>1027</v>
      </c>
      <c r="I47" s="166" t="s">
        <v>1027</v>
      </c>
      <c r="J47" s="166" t="s">
        <v>1023</v>
      </c>
      <c r="K47" s="166" t="s">
        <v>1023</v>
      </c>
      <c r="L47" s="166" t="s">
        <v>545</v>
      </c>
      <c r="M47" s="166" t="s">
        <v>1020</v>
      </c>
      <c r="N47" s="166" t="s">
        <v>1020</v>
      </c>
      <c r="O47" s="166" t="s">
        <v>1028</v>
      </c>
      <c r="P47" s="166" t="s">
        <v>1028</v>
      </c>
      <c r="Q47" s="166" t="s">
        <v>1025</v>
      </c>
      <c r="R47" s="166" t="s">
        <v>1025</v>
      </c>
      <c r="S47" s="166" t="s">
        <v>1029</v>
      </c>
      <c r="T47" s="166" t="s">
        <v>1030</v>
      </c>
      <c r="U47" s="166" t="s">
        <v>1030</v>
      </c>
      <c r="V47" s="166" t="s">
        <v>559</v>
      </c>
      <c r="W47" s="166" t="s">
        <v>1004</v>
      </c>
      <c r="X47" s="166" t="s">
        <v>1004</v>
      </c>
      <c r="Y47" s="166" t="s">
        <v>1004</v>
      </c>
      <c r="Z47" s="166" t="s">
        <v>1004</v>
      </c>
      <c r="AA47" s="166" t="s">
        <v>1004</v>
      </c>
      <c r="AB47" s="166" t="s">
        <v>1017</v>
      </c>
      <c r="AC47" s="166" t="s">
        <v>1004</v>
      </c>
      <c r="AD47" s="109" t="s">
        <v>1026</v>
      </c>
      <c r="AE47" s="166" t="s">
        <v>1004</v>
      </c>
      <c r="AF47" s="166" t="s">
        <v>1025</v>
      </c>
      <c r="AG47" s="166" t="s">
        <v>559</v>
      </c>
      <c r="AH47" s="166" t="s">
        <v>1023</v>
      </c>
      <c r="AI47" s="166" t="s">
        <v>1023</v>
      </c>
      <c r="AJ47" s="166" t="s">
        <v>1023</v>
      </c>
      <c r="AK47" s="168" t="s">
        <v>958</v>
      </c>
      <c r="AL47" s="166" t="s">
        <v>1022</v>
      </c>
      <c r="AM47" s="166" t="s">
        <v>1022</v>
      </c>
      <c r="AN47" s="166" t="s">
        <v>545</v>
      </c>
      <c r="AO47" s="166" t="s">
        <v>545</v>
      </c>
      <c r="AP47" s="166" t="s">
        <v>545</v>
      </c>
      <c r="AQ47" s="166" t="s">
        <v>545</v>
      </c>
      <c r="AR47" s="166" t="s">
        <v>1018</v>
      </c>
      <c r="AS47" s="166" t="s">
        <v>559</v>
      </c>
      <c r="AT47" s="166" t="s">
        <v>1019</v>
      </c>
      <c r="AU47" s="166" t="s">
        <v>559</v>
      </c>
      <c r="AV47" s="166" t="s">
        <v>556</v>
      </c>
      <c r="AW47" s="166" t="s">
        <v>559</v>
      </c>
      <c r="AX47" s="166" t="s">
        <v>559</v>
      </c>
      <c r="AY47" s="166" t="s">
        <v>960</v>
      </c>
      <c r="AZ47" s="166" t="s">
        <v>1021</v>
      </c>
      <c r="BA47" s="166" t="s">
        <v>1021</v>
      </c>
      <c r="BB47" s="166" t="s">
        <v>559</v>
      </c>
      <c r="BC47" s="166" t="s">
        <v>559</v>
      </c>
      <c r="BD47" s="166" t="s">
        <v>1020</v>
      </c>
      <c r="BE47" s="166" t="s">
        <v>559</v>
      </c>
      <c r="BF47" s="108"/>
    </row>
    <row r="48" spans="1:58" x14ac:dyDescent="0.25">
      <c r="A48" s="133" t="s">
        <v>80</v>
      </c>
      <c r="B48" s="111" t="s">
        <v>79</v>
      </c>
      <c r="C48" s="166" t="s">
        <v>1027</v>
      </c>
      <c r="D48" s="166" t="s">
        <v>1027</v>
      </c>
      <c r="E48" s="166" t="s">
        <v>1027</v>
      </c>
      <c r="F48" s="166" t="s">
        <v>1027</v>
      </c>
      <c r="G48" s="166" t="s">
        <v>1027</v>
      </c>
      <c r="H48" s="166" t="s">
        <v>1027</v>
      </c>
      <c r="I48" s="166" t="s">
        <v>1027</v>
      </c>
      <c r="J48" s="166" t="s">
        <v>1023</v>
      </c>
      <c r="K48" s="166" t="s">
        <v>1023</v>
      </c>
      <c r="L48" s="166" t="s">
        <v>545</v>
      </c>
      <c r="M48" s="166" t="s">
        <v>1020</v>
      </c>
      <c r="N48" s="166" t="s">
        <v>1020</v>
      </c>
      <c r="O48" s="166" t="s">
        <v>1028</v>
      </c>
      <c r="P48" s="166" t="s">
        <v>1028</v>
      </c>
      <c r="Q48" s="166" t="s">
        <v>1025</v>
      </c>
      <c r="R48" s="166" t="s">
        <v>1025</v>
      </c>
      <c r="S48" s="166" t="s">
        <v>1029</v>
      </c>
      <c r="T48" s="166" t="s">
        <v>1030</v>
      </c>
      <c r="U48" s="166" t="s">
        <v>1030</v>
      </c>
      <c r="V48" s="166" t="s">
        <v>559</v>
      </c>
      <c r="W48" s="166" t="s">
        <v>1004</v>
      </c>
      <c r="X48" s="166" t="s">
        <v>1004</v>
      </c>
      <c r="Y48" s="166" t="s">
        <v>1004</v>
      </c>
      <c r="Z48" s="166" t="s">
        <v>1004</v>
      </c>
      <c r="AA48" s="166" t="s">
        <v>1004</v>
      </c>
      <c r="AB48" s="166" t="s">
        <v>1004</v>
      </c>
      <c r="AC48" s="166" t="s">
        <v>1004</v>
      </c>
      <c r="AD48" s="109" t="s">
        <v>1026</v>
      </c>
      <c r="AE48" s="166" t="s">
        <v>1004</v>
      </c>
      <c r="AF48" s="166" t="s">
        <v>1025</v>
      </c>
      <c r="AG48" s="166" t="s">
        <v>559</v>
      </c>
      <c r="AH48" s="166" t="s">
        <v>1023</v>
      </c>
      <c r="AI48" s="166" t="s">
        <v>1023</v>
      </c>
      <c r="AJ48" s="166" t="s">
        <v>1023</v>
      </c>
      <c r="AK48" s="168" t="s">
        <v>961</v>
      </c>
      <c r="AL48" s="166" t="s">
        <v>1022</v>
      </c>
      <c r="AM48" s="166" t="s">
        <v>1022</v>
      </c>
      <c r="AN48" s="166" t="s">
        <v>545</v>
      </c>
      <c r="AO48" s="166" t="s">
        <v>545</v>
      </c>
      <c r="AP48" s="166" t="s">
        <v>545</v>
      </c>
      <c r="AQ48" s="166" t="s">
        <v>545</v>
      </c>
      <c r="AR48" s="166" t="s">
        <v>1018</v>
      </c>
      <c r="AS48" s="166" t="s">
        <v>559</v>
      </c>
      <c r="AT48" s="166" t="s">
        <v>1019</v>
      </c>
      <c r="AU48" s="166" t="s">
        <v>559</v>
      </c>
      <c r="AV48" s="166" t="s">
        <v>556</v>
      </c>
      <c r="AW48" s="166" t="s">
        <v>559</v>
      </c>
      <c r="AX48" s="166" t="s">
        <v>559</v>
      </c>
      <c r="AY48" s="166" t="s">
        <v>960</v>
      </c>
      <c r="AZ48" s="166" t="s">
        <v>1021</v>
      </c>
      <c r="BA48" s="166" t="s">
        <v>1021</v>
      </c>
      <c r="BB48" s="166" t="s">
        <v>559</v>
      </c>
      <c r="BC48" s="166" t="s">
        <v>559</v>
      </c>
      <c r="BD48" s="166" t="s">
        <v>1020</v>
      </c>
      <c r="BE48" s="166" t="s">
        <v>559</v>
      </c>
      <c r="BF48" s="108"/>
    </row>
    <row r="49" spans="1:58" x14ac:dyDescent="0.25">
      <c r="A49" s="133" t="s">
        <v>82</v>
      </c>
      <c r="B49" s="111" t="s">
        <v>81</v>
      </c>
      <c r="C49" s="166" t="s">
        <v>1027</v>
      </c>
      <c r="D49" s="166" t="s">
        <v>1027</v>
      </c>
      <c r="E49" s="166" t="s">
        <v>1027</v>
      </c>
      <c r="F49" s="166" t="s">
        <v>1027</v>
      </c>
      <c r="G49" s="166" t="s">
        <v>1027</v>
      </c>
      <c r="H49" s="166" t="s">
        <v>1027</v>
      </c>
      <c r="I49" s="166" t="s">
        <v>1027</v>
      </c>
      <c r="J49" s="166" t="s">
        <v>1023</v>
      </c>
      <c r="K49" s="166" t="s">
        <v>1023</v>
      </c>
      <c r="L49" s="166" t="s">
        <v>545</v>
      </c>
      <c r="M49" s="166" t="s">
        <v>1020</v>
      </c>
      <c r="N49" s="166" t="s">
        <v>1020</v>
      </c>
      <c r="O49" s="166" t="s">
        <v>1028</v>
      </c>
      <c r="P49" s="166" t="s">
        <v>1028</v>
      </c>
      <c r="Q49" s="166" t="s">
        <v>1025</v>
      </c>
      <c r="R49" s="166" t="s">
        <v>1025</v>
      </c>
      <c r="S49" s="166" t="s">
        <v>1029</v>
      </c>
      <c r="T49" s="166" t="s">
        <v>1030</v>
      </c>
      <c r="U49" s="166" t="s">
        <v>1030</v>
      </c>
      <c r="V49" s="166" t="s">
        <v>559</v>
      </c>
      <c r="W49" s="166" t="s">
        <v>1004</v>
      </c>
      <c r="X49" s="166" t="s">
        <v>1004</v>
      </c>
      <c r="Y49" s="166" t="s">
        <v>1004</v>
      </c>
      <c r="Z49" s="166" t="s">
        <v>1004</v>
      </c>
      <c r="AA49" s="166" t="s">
        <v>1004</v>
      </c>
      <c r="AB49" s="166" t="s">
        <v>1004</v>
      </c>
      <c r="AC49" s="166" t="s">
        <v>1004</v>
      </c>
      <c r="AD49" s="109" t="s">
        <v>1026</v>
      </c>
      <c r="AE49" s="166" t="s">
        <v>1004</v>
      </c>
      <c r="AF49" s="166" t="s">
        <v>1025</v>
      </c>
      <c r="AG49" s="166" t="s">
        <v>559</v>
      </c>
      <c r="AH49" s="166" t="s">
        <v>1023</v>
      </c>
      <c r="AI49" s="166" t="s">
        <v>1023</v>
      </c>
      <c r="AJ49" s="166" t="s">
        <v>1023</v>
      </c>
      <c r="AK49" s="168" t="s">
        <v>958</v>
      </c>
      <c r="AL49" s="166" t="s">
        <v>1022</v>
      </c>
      <c r="AM49" s="166" t="s">
        <v>1022</v>
      </c>
      <c r="AN49" s="166" t="s">
        <v>545</v>
      </c>
      <c r="AO49" s="166" t="s">
        <v>545</v>
      </c>
      <c r="AP49" s="166" t="s">
        <v>545</v>
      </c>
      <c r="AQ49" s="166" t="s">
        <v>545</v>
      </c>
      <c r="AR49" s="166" t="s">
        <v>1018</v>
      </c>
      <c r="AS49" s="166" t="s">
        <v>559</v>
      </c>
      <c r="AT49" s="166" t="s">
        <v>1019</v>
      </c>
      <c r="AU49" s="166" t="s">
        <v>559</v>
      </c>
      <c r="AV49" s="166" t="s">
        <v>556</v>
      </c>
      <c r="AW49" s="166" t="s">
        <v>559</v>
      </c>
      <c r="AX49" s="166" t="s">
        <v>559</v>
      </c>
      <c r="AY49" s="166" t="s">
        <v>960</v>
      </c>
      <c r="AZ49" s="166" t="s">
        <v>1021</v>
      </c>
      <c r="BA49" s="166" t="s">
        <v>1021</v>
      </c>
      <c r="BB49" s="166" t="s">
        <v>559</v>
      </c>
      <c r="BC49" s="166" t="s">
        <v>559</v>
      </c>
      <c r="BD49" s="166" t="s">
        <v>1020</v>
      </c>
      <c r="BE49" s="166" t="s">
        <v>559</v>
      </c>
      <c r="BF49" s="108"/>
    </row>
    <row r="50" spans="1:58" x14ac:dyDescent="0.25">
      <c r="A50" s="133" t="s">
        <v>84</v>
      </c>
      <c r="B50" s="111" t="s">
        <v>83</v>
      </c>
      <c r="C50" s="166" t="s">
        <v>1027</v>
      </c>
      <c r="D50" s="166" t="s">
        <v>1027</v>
      </c>
      <c r="E50" s="166" t="s">
        <v>1027</v>
      </c>
      <c r="F50" s="166" t="s">
        <v>1027</v>
      </c>
      <c r="G50" s="166" t="s">
        <v>1027</v>
      </c>
      <c r="H50" s="166" t="s">
        <v>1027</v>
      </c>
      <c r="I50" s="166" t="s">
        <v>1027</v>
      </c>
      <c r="J50" s="166" t="s">
        <v>1023</v>
      </c>
      <c r="K50" s="166" t="s">
        <v>1023</v>
      </c>
      <c r="L50" s="166" t="s">
        <v>545</v>
      </c>
      <c r="M50" s="166" t="s">
        <v>1020</v>
      </c>
      <c r="N50" s="166" t="s">
        <v>1020</v>
      </c>
      <c r="O50" s="166" t="s">
        <v>1028</v>
      </c>
      <c r="P50" s="166" t="s">
        <v>1028</v>
      </c>
      <c r="Q50" s="166" t="s">
        <v>1025</v>
      </c>
      <c r="R50" s="166" t="s">
        <v>1025</v>
      </c>
      <c r="S50" s="166" t="s">
        <v>1029</v>
      </c>
      <c r="T50" s="166" t="s">
        <v>1030</v>
      </c>
      <c r="U50" s="166" t="s">
        <v>1030</v>
      </c>
      <c r="V50" s="166" t="s">
        <v>559</v>
      </c>
      <c r="W50" s="166" t="s">
        <v>1004</v>
      </c>
      <c r="X50" s="166" t="s">
        <v>1004</v>
      </c>
      <c r="Y50" s="166" t="s">
        <v>1004</v>
      </c>
      <c r="Z50" s="166" t="s">
        <v>1004</v>
      </c>
      <c r="AA50" s="166" t="s">
        <v>1004</v>
      </c>
      <c r="AB50" s="166" t="s">
        <v>1017</v>
      </c>
      <c r="AC50" s="166" t="s">
        <v>1004</v>
      </c>
      <c r="AD50" s="109" t="s">
        <v>1026</v>
      </c>
      <c r="AE50" s="166" t="s">
        <v>1004</v>
      </c>
      <c r="AF50" s="166" t="s">
        <v>1025</v>
      </c>
      <c r="AG50" s="166" t="s">
        <v>559</v>
      </c>
      <c r="AH50" s="166" t="s">
        <v>1023</v>
      </c>
      <c r="AI50" s="166" t="s">
        <v>1023</v>
      </c>
      <c r="AJ50" s="166" t="s">
        <v>1023</v>
      </c>
      <c r="AK50" s="168" t="s">
        <v>958</v>
      </c>
      <c r="AL50" s="166" t="s">
        <v>1022</v>
      </c>
      <c r="AM50" s="166" t="s">
        <v>1022</v>
      </c>
      <c r="AN50" s="166" t="s">
        <v>545</v>
      </c>
      <c r="AO50" s="166" t="s">
        <v>545</v>
      </c>
      <c r="AP50" s="166" t="s">
        <v>545</v>
      </c>
      <c r="AQ50" s="166" t="s">
        <v>545</v>
      </c>
      <c r="AR50" s="166" t="s">
        <v>1018</v>
      </c>
      <c r="AS50" s="166" t="s">
        <v>559</v>
      </c>
      <c r="AT50" s="166" t="s">
        <v>1019</v>
      </c>
      <c r="AU50" s="166" t="s">
        <v>559</v>
      </c>
      <c r="AV50" s="166" t="s">
        <v>556</v>
      </c>
      <c r="AW50" s="166" t="s">
        <v>559</v>
      </c>
      <c r="AX50" s="166" t="s">
        <v>559</v>
      </c>
      <c r="AY50" s="166" t="s">
        <v>960</v>
      </c>
      <c r="AZ50" s="166" t="s">
        <v>1021</v>
      </c>
      <c r="BA50" s="166" t="s">
        <v>1021</v>
      </c>
      <c r="BB50" s="166" t="s">
        <v>559</v>
      </c>
      <c r="BC50" s="166" t="s">
        <v>559</v>
      </c>
      <c r="BD50" s="166" t="s">
        <v>1020</v>
      </c>
      <c r="BE50" s="166" t="s">
        <v>559</v>
      </c>
      <c r="BF50" s="108"/>
    </row>
    <row r="51" spans="1:58" x14ac:dyDescent="0.25">
      <c r="A51" s="133" t="s">
        <v>86</v>
      </c>
      <c r="B51" s="111" t="s">
        <v>85</v>
      </c>
      <c r="C51" s="166" t="s">
        <v>1027</v>
      </c>
      <c r="D51" s="166" t="s">
        <v>1027</v>
      </c>
      <c r="E51" s="166" t="s">
        <v>1027</v>
      </c>
      <c r="F51" s="166" t="s">
        <v>1027</v>
      </c>
      <c r="G51" s="166" t="s">
        <v>1027</v>
      </c>
      <c r="H51" s="166" t="s">
        <v>1027</v>
      </c>
      <c r="I51" s="166" t="s">
        <v>1027</v>
      </c>
      <c r="J51" s="166" t="s">
        <v>1023</v>
      </c>
      <c r="K51" s="166" t="s">
        <v>1023</v>
      </c>
      <c r="L51" s="166" t="s">
        <v>545</v>
      </c>
      <c r="M51" s="166" t="s">
        <v>1020</v>
      </c>
      <c r="N51" s="166" t="s">
        <v>1020</v>
      </c>
      <c r="O51" s="166" t="s">
        <v>1028</v>
      </c>
      <c r="P51" s="166" t="s">
        <v>1028</v>
      </c>
      <c r="Q51" s="166" t="s">
        <v>1025</v>
      </c>
      <c r="R51" s="166" t="s">
        <v>1025</v>
      </c>
      <c r="S51" s="166" t="s">
        <v>1029</v>
      </c>
      <c r="T51" s="166" t="s">
        <v>1030</v>
      </c>
      <c r="U51" s="166" t="s">
        <v>1030</v>
      </c>
      <c r="V51" s="166" t="s">
        <v>559</v>
      </c>
      <c r="W51" s="166" t="s">
        <v>1004</v>
      </c>
      <c r="X51" s="166" t="s">
        <v>1004</v>
      </c>
      <c r="Y51" s="166" t="s">
        <v>1004</v>
      </c>
      <c r="Z51" s="166" t="s">
        <v>1004</v>
      </c>
      <c r="AA51" s="166" t="s">
        <v>1004</v>
      </c>
      <c r="AB51" s="166" t="s">
        <v>1017</v>
      </c>
      <c r="AC51" s="166" t="s">
        <v>1004</v>
      </c>
      <c r="AD51" s="109" t="s">
        <v>1026</v>
      </c>
      <c r="AE51" s="166" t="s">
        <v>1004</v>
      </c>
      <c r="AF51" s="166" t="s">
        <v>1025</v>
      </c>
      <c r="AG51" s="166" t="s">
        <v>559</v>
      </c>
      <c r="AH51" s="166" t="s">
        <v>1023</v>
      </c>
      <c r="AI51" s="166" t="s">
        <v>1023</v>
      </c>
      <c r="AJ51" s="166" t="s">
        <v>1023</v>
      </c>
      <c r="AK51" s="168" t="s">
        <v>958</v>
      </c>
      <c r="AL51" s="166" t="s">
        <v>1022</v>
      </c>
      <c r="AM51" s="166" t="s">
        <v>1022</v>
      </c>
      <c r="AN51" s="166" t="s">
        <v>545</v>
      </c>
      <c r="AO51" s="166" t="s">
        <v>545</v>
      </c>
      <c r="AP51" s="166" t="s">
        <v>545</v>
      </c>
      <c r="AQ51" s="166" t="s">
        <v>545</v>
      </c>
      <c r="AR51" s="166" t="s">
        <v>1018</v>
      </c>
      <c r="AS51" s="166" t="s">
        <v>559</v>
      </c>
      <c r="AT51" s="166" t="s">
        <v>1019</v>
      </c>
      <c r="AU51" s="166" t="s">
        <v>559</v>
      </c>
      <c r="AV51" s="166" t="s">
        <v>556</v>
      </c>
      <c r="AW51" s="166" t="s">
        <v>559</v>
      </c>
      <c r="AX51" s="166" t="s">
        <v>559</v>
      </c>
      <c r="AY51" s="166" t="s">
        <v>960</v>
      </c>
      <c r="AZ51" s="166" t="s">
        <v>1021</v>
      </c>
      <c r="BA51" s="166" t="s">
        <v>1021</v>
      </c>
      <c r="BB51" s="166" t="s">
        <v>559</v>
      </c>
      <c r="BC51" s="166" t="s">
        <v>559</v>
      </c>
      <c r="BD51" s="166" t="s">
        <v>1020</v>
      </c>
      <c r="BE51" s="166" t="s">
        <v>559</v>
      </c>
      <c r="BF51" s="108"/>
    </row>
    <row r="52" spans="1:58" x14ac:dyDescent="0.25">
      <c r="A52" s="133" t="s">
        <v>88</v>
      </c>
      <c r="B52" s="111" t="s">
        <v>87</v>
      </c>
      <c r="C52" s="166" t="s">
        <v>1027</v>
      </c>
      <c r="D52" s="166" t="s">
        <v>1027</v>
      </c>
      <c r="E52" s="166" t="s">
        <v>1027</v>
      </c>
      <c r="F52" s="166" t="s">
        <v>1027</v>
      </c>
      <c r="G52" s="166" t="s">
        <v>1027</v>
      </c>
      <c r="H52" s="166" t="s">
        <v>1027</v>
      </c>
      <c r="I52" s="166" t="s">
        <v>1027</v>
      </c>
      <c r="J52" s="166" t="s">
        <v>1023</v>
      </c>
      <c r="K52" s="166" t="s">
        <v>1023</v>
      </c>
      <c r="L52" s="166" t="s">
        <v>545</v>
      </c>
      <c r="M52" s="166" t="s">
        <v>1020</v>
      </c>
      <c r="N52" s="166" t="s">
        <v>1020</v>
      </c>
      <c r="O52" s="166" t="s">
        <v>1028</v>
      </c>
      <c r="P52" s="166" t="s">
        <v>1028</v>
      </c>
      <c r="Q52" s="166" t="s">
        <v>1025</v>
      </c>
      <c r="R52" s="166" t="s">
        <v>1025</v>
      </c>
      <c r="S52" s="166" t="s">
        <v>1029</v>
      </c>
      <c r="T52" s="166" t="s">
        <v>1030</v>
      </c>
      <c r="U52" s="166" t="s">
        <v>1030</v>
      </c>
      <c r="V52" s="166" t="s">
        <v>559</v>
      </c>
      <c r="W52" s="166" t="s">
        <v>1004</v>
      </c>
      <c r="X52" s="166" t="s">
        <v>1004</v>
      </c>
      <c r="Y52" s="166" t="s">
        <v>1004</v>
      </c>
      <c r="Z52" s="166" t="s">
        <v>1004</v>
      </c>
      <c r="AA52" s="166" t="s">
        <v>1004</v>
      </c>
      <c r="AB52" s="166" t="s">
        <v>958</v>
      </c>
      <c r="AC52" s="166" t="s">
        <v>1004</v>
      </c>
      <c r="AD52" s="109" t="s">
        <v>1026</v>
      </c>
      <c r="AE52" s="166" t="s">
        <v>1004</v>
      </c>
      <c r="AF52" s="166" t="s">
        <v>1025</v>
      </c>
      <c r="AG52" s="166" t="s">
        <v>559</v>
      </c>
      <c r="AH52" s="166" t="s">
        <v>1023</v>
      </c>
      <c r="AI52" s="166" t="s">
        <v>1023</v>
      </c>
      <c r="AJ52" s="166" t="s">
        <v>1023</v>
      </c>
      <c r="AK52" s="168" t="s">
        <v>958</v>
      </c>
      <c r="AL52" s="166" t="s">
        <v>1022</v>
      </c>
      <c r="AM52" s="166" t="s">
        <v>1022</v>
      </c>
      <c r="AN52" s="166" t="s">
        <v>545</v>
      </c>
      <c r="AO52" s="166" t="s">
        <v>545</v>
      </c>
      <c r="AP52" s="166" t="s">
        <v>545</v>
      </c>
      <c r="AQ52" s="166" t="s">
        <v>545</v>
      </c>
      <c r="AR52" s="166" t="s">
        <v>1018</v>
      </c>
      <c r="AS52" s="166" t="s">
        <v>559</v>
      </c>
      <c r="AT52" s="166" t="s">
        <v>1019</v>
      </c>
      <c r="AU52" s="166" t="s">
        <v>559</v>
      </c>
      <c r="AV52" s="166" t="s">
        <v>556</v>
      </c>
      <c r="AW52" s="166" t="s">
        <v>559</v>
      </c>
      <c r="AX52" s="166" t="s">
        <v>559</v>
      </c>
      <c r="AY52" s="166" t="s">
        <v>960</v>
      </c>
      <c r="AZ52" s="166" t="s">
        <v>1021</v>
      </c>
      <c r="BA52" s="166" t="s">
        <v>1021</v>
      </c>
      <c r="BB52" s="166" t="s">
        <v>559</v>
      </c>
      <c r="BC52" s="166" t="s">
        <v>559</v>
      </c>
      <c r="BD52" s="166" t="s">
        <v>1020</v>
      </c>
      <c r="BE52" s="166" t="s">
        <v>559</v>
      </c>
      <c r="BF52" s="108"/>
    </row>
    <row r="53" spans="1:58" x14ac:dyDescent="0.25">
      <c r="A53" s="133" t="s">
        <v>90</v>
      </c>
      <c r="B53" s="111" t="s">
        <v>89</v>
      </c>
      <c r="C53" s="166" t="s">
        <v>1027</v>
      </c>
      <c r="D53" s="166" t="s">
        <v>1027</v>
      </c>
      <c r="E53" s="166" t="s">
        <v>1027</v>
      </c>
      <c r="F53" s="166" t="s">
        <v>1027</v>
      </c>
      <c r="G53" s="166" t="s">
        <v>1027</v>
      </c>
      <c r="H53" s="166" t="s">
        <v>1027</v>
      </c>
      <c r="I53" s="166" t="s">
        <v>1027</v>
      </c>
      <c r="J53" s="166" t="s">
        <v>1023</v>
      </c>
      <c r="K53" s="166" t="s">
        <v>1023</v>
      </c>
      <c r="L53" s="166" t="s">
        <v>545</v>
      </c>
      <c r="M53" s="166" t="s">
        <v>1020</v>
      </c>
      <c r="N53" s="166" t="s">
        <v>1020</v>
      </c>
      <c r="O53" s="166" t="s">
        <v>1028</v>
      </c>
      <c r="P53" s="166" t="s">
        <v>1028</v>
      </c>
      <c r="Q53" s="166" t="s">
        <v>1025</v>
      </c>
      <c r="R53" s="166" t="s">
        <v>1025</v>
      </c>
      <c r="S53" s="166" t="s">
        <v>1029</v>
      </c>
      <c r="T53" s="166" t="s">
        <v>1030</v>
      </c>
      <c r="U53" s="166" t="s">
        <v>1030</v>
      </c>
      <c r="V53" s="166" t="s">
        <v>559</v>
      </c>
      <c r="W53" s="166" t="s">
        <v>1004</v>
      </c>
      <c r="X53" s="166" t="s">
        <v>1004</v>
      </c>
      <c r="Y53" s="166" t="s">
        <v>1004</v>
      </c>
      <c r="Z53" s="166" t="s">
        <v>1004</v>
      </c>
      <c r="AA53" s="166" t="s">
        <v>1004</v>
      </c>
      <c r="AB53" s="166" t="s">
        <v>1017</v>
      </c>
      <c r="AC53" s="166" t="s">
        <v>1004</v>
      </c>
      <c r="AD53" s="109" t="s">
        <v>1026</v>
      </c>
      <c r="AE53" s="166" t="s">
        <v>1004</v>
      </c>
      <c r="AF53" s="166" t="s">
        <v>1025</v>
      </c>
      <c r="AG53" s="166" t="s">
        <v>559</v>
      </c>
      <c r="AH53" s="166" t="s">
        <v>1023</v>
      </c>
      <c r="AI53" s="166" t="s">
        <v>1023</v>
      </c>
      <c r="AJ53" s="166" t="s">
        <v>1023</v>
      </c>
      <c r="AK53" s="168" t="s">
        <v>958</v>
      </c>
      <c r="AL53" s="166" t="s">
        <v>1022</v>
      </c>
      <c r="AM53" s="166" t="s">
        <v>1022</v>
      </c>
      <c r="AN53" s="166" t="s">
        <v>545</v>
      </c>
      <c r="AO53" s="166" t="s">
        <v>545</v>
      </c>
      <c r="AP53" s="166" t="s">
        <v>545</v>
      </c>
      <c r="AQ53" s="166" t="s">
        <v>545</v>
      </c>
      <c r="AR53" s="166" t="s">
        <v>1018</v>
      </c>
      <c r="AS53" s="166" t="s">
        <v>559</v>
      </c>
      <c r="AT53" s="166" t="s">
        <v>1019</v>
      </c>
      <c r="AU53" s="166" t="s">
        <v>559</v>
      </c>
      <c r="AV53" s="166" t="s">
        <v>556</v>
      </c>
      <c r="AW53" s="166" t="s">
        <v>559</v>
      </c>
      <c r="AX53" s="166" t="s">
        <v>559</v>
      </c>
      <c r="AY53" s="166" t="s">
        <v>960</v>
      </c>
      <c r="AZ53" s="166" t="s">
        <v>1021</v>
      </c>
      <c r="BA53" s="166" t="s">
        <v>1021</v>
      </c>
      <c r="BB53" s="166" t="s">
        <v>559</v>
      </c>
      <c r="BC53" s="166" t="s">
        <v>559</v>
      </c>
      <c r="BD53" s="166" t="s">
        <v>1020</v>
      </c>
      <c r="BE53" s="166" t="s">
        <v>559</v>
      </c>
      <c r="BF53" s="108"/>
    </row>
    <row r="54" spans="1:58" x14ac:dyDescent="0.25">
      <c r="A54" s="133" t="s">
        <v>93</v>
      </c>
      <c r="B54" s="111" t="s">
        <v>92</v>
      </c>
      <c r="C54" s="166" t="s">
        <v>1027</v>
      </c>
      <c r="D54" s="166" t="s">
        <v>1027</v>
      </c>
      <c r="E54" s="166" t="s">
        <v>1027</v>
      </c>
      <c r="F54" s="166" t="s">
        <v>1027</v>
      </c>
      <c r="G54" s="166" t="s">
        <v>1027</v>
      </c>
      <c r="H54" s="166" t="s">
        <v>1027</v>
      </c>
      <c r="I54" s="166" t="s">
        <v>1027</v>
      </c>
      <c r="J54" s="166" t="s">
        <v>1023</v>
      </c>
      <c r="K54" s="166" t="s">
        <v>1023</v>
      </c>
      <c r="L54" s="166" t="s">
        <v>545</v>
      </c>
      <c r="M54" s="166" t="s">
        <v>1020</v>
      </c>
      <c r="N54" s="166" t="s">
        <v>1020</v>
      </c>
      <c r="O54" s="166" t="s">
        <v>1028</v>
      </c>
      <c r="P54" s="166" t="s">
        <v>1028</v>
      </c>
      <c r="Q54" s="166" t="s">
        <v>1025</v>
      </c>
      <c r="R54" s="166" t="s">
        <v>1025</v>
      </c>
      <c r="S54" s="166" t="s">
        <v>1029</v>
      </c>
      <c r="T54" s="166" t="s">
        <v>1030</v>
      </c>
      <c r="U54" s="166" t="s">
        <v>1030</v>
      </c>
      <c r="V54" s="166" t="s">
        <v>559</v>
      </c>
      <c r="W54" s="166" t="s">
        <v>1004</v>
      </c>
      <c r="X54" s="166" t="s">
        <v>1004</v>
      </c>
      <c r="Y54" s="166" t="s">
        <v>1004</v>
      </c>
      <c r="Z54" s="166" t="s">
        <v>1004</v>
      </c>
      <c r="AA54" s="166" t="s">
        <v>1004</v>
      </c>
      <c r="AB54" s="166" t="s">
        <v>1017</v>
      </c>
      <c r="AC54" s="166" t="s">
        <v>1004</v>
      </c>
      <c r="AD54" s="109" t="s">
        <v>1026</v>
      </c>
      <c r="AE54" s="166" t="s">
        <v>1004</v>
      </c>
      <c r="AF54" s="166" t="s">
        <v>1025</v>
      </c>
      <c r="AG54" s="166" t="s">
        <v>559</v>
      </c>
      <c r="AH54" s="166" t="s">
        <v>1023</v>
      </c>
      <c r="AI54" s="166" t="s">
        <v>1023</v>
      </c>
      <c r="AJ54" s="166" t="s">
        <v>1023</v>
      </c>
      <c r="AK54" s="168" t="s">
        <v>958</v>
      </c>
      <c r="AL54" s="166" t="s">
        <v>1022</v>
      </c>
      <c r="AM54" s="166" t="s">
        <v>1022</v>
      </c>
      <c r="AN54" s="166" t="s">
        <v>545</v>
      </c>
      <c r="AO54" s="166" t="s">
        <v>545</v>
      </c>
      <c r="AP54" s="166" t="s">
        <v>545</v>
      </c>
      <c r="AQ54" s="166" t="s">
        <v>545</v>
      </c>
      <c r="AR54" s="166" t="s">
        <v>1018</v>
      </c>
      <c r="AS54" s="166" t="s">
        <v>559</v>
      </c>
      <c r="AT54" s="166" t="s">
        <v>1019</v>
      </c>
      <c r="AU54" s="166" t="s">
        <v>559</v>
      </c>
      <c r="AV54" s="166" t="s">
        <v>556</v>
      </c>
      <c r="AW54" s="166" t="s">
        <v>559</v>
      </c>
      <c r="AX54" s="166" t="s">
        <v>559</v>
      </c>
      <c r="AY54" s="166" t="s">
        <v>960</v>
      </c>
      <c r="AZ54" s="166" t="s">
        <v>1021</v>
      </c>
      <c r="BA54" s="166" t="s">
        <v>1021</v>
      </c>
      <c r="BB54" s="166" t="s">
        <v>559</v>
      </c>
      <c r="BC54" s="166" t="s">
        <v>559</v>
      </c>
      <c r="BD54" s="166" t="s">
        <v>1020</v>
      </c>
      <c r="BE54" s="166" t="s">
        <v>559</v>
      </c>
      <c r="BF54" s="108"/>
    </row>
    <row r="55" spans="1:58" x14ac:dyDescent="0.25">
      <c r="A55" s="133" t="s">
        <v>95</v>
      </c>
      <c r="B55" s="111" t="s">
        <v>94</v>
      </c>
      <c r="C55" s="166" t="s">
        <v>1027</v>
      </c>
      <c r="D55" s="166" t="s">
        <v>1027</v>
      </c>
      <c r="E55" s="166" t="s">
        <v>1027</v>
      </c>
      <c r="F55" s="166" t="s">
        <v>1027</v>
      </c>
      <c r="G55" s="166" t="s">
        <v>1027</v>
      </c>
      <c r="H55" s="166" t="s">
        <v>1027</v>
      </c>
      <c r="I55" s="166" t="s">
        <v>1027</v>
      </c>
      <c r="J55" s="166" t="s">
        <v>1023</v>
      </c>
      <c r="K55" s="166" t="s">
        <v>1023</v>
      </c>
      <c r="L55" s="166" t="s">
        <v>545</v>
      </c>
      <c r="M55" s="166" t="s">
        <v>1020</v>
      </c>
      <c r="N55" s="166" t="s">
        <v>1020</v>
      </c>
      <c r="O55" s="166" t="s">
        <v>1028</v>
      </c>
      <c r="P55" s="166" t="s">
        <v>1028</v>
      </c>
      <c r="Q55" s="166" t="s">
        <v>1025</v>
      </c>
      <c r="R55" s="166" t="s">
        <v>1025</v>
      </c>
      <c r="S55" s="166" t="s">
        <v>1029</v>
      </c>
      <c r="T55" s="166" t="s">
        <v>1030</v>
      </c>
      <c r="U55" s="166" t="s">
        <v>1030</v>
      </c>
      <c r="V55" s="166" t="s">
        <v>559</v>
      </c>
      <c r="W55" s="166" t="s">
        <v>1004</v>
      </c>
      <c r="X55" s="166" t="s">
        <v>1004</v>
      </c>
      <c r="Y55" s="166" t="s">
        <v>1004</v>
      </c>
      <c r="Z55" s="166" t="s">
        <v>1004</v>
      </c>
      <c r="AA55" s="166" t="s">
        <v>1004</v>
      </c>
      <c r="AB55" s="166" t="s">
        <v>1017</v>
      </c>
      <c r="AC55" s="166" t="s">
        <v>1004</v>
      </c>
      <c r="AD55" s="109" t="s">
        <v>1026</v>
      </c>
      <c r="AE55" s="166" t="s">
        <v>1004</v>
      </c>
      <c r="AF55" s="166" t="s">
        <v>1025</v>
      </c>
      <c r="AG55" s="166" t="s">
        <v>559</v>
      </c>
      <c r="AH55" s="166" t="s">
        <v>1023</v>
      </c>
      <c r="AI55" s="166" t="s">
        <v>1023</v>
      </c>
      <c r="AJ55" s="166" t="s">
        <v>1023</v>
      </c>
      <c r="AK55" s="168" t="s">
        <v>961</v>
      </c>
      <c r="AL55" s="166" t="s">
        <v>1022</v>
      </c>
      <c r="AM55" s="166" t="s">
        <v>1022</v>
      </c>
      <c r="AN55" s="166" t="s">
        <v>545</v>
      </c>
      <c r="AO55" s="166" t="s">
        <v>545</v>
      </c>
      <c r="AP55" s="166" t="s">
        <v>545</v>
      </c>
      <c r="AQ55" s="166" t="s">
        <v>545</v>
      </c>
      <c r="AR55" s="166" t="s">
        <v>1018</v>
      </c>
      <c r="AS55" s="166" t="s">
        <v>559</v>
      </c>
      <c r="AT55" s="166" t="s">
        <v>1019</v>
      </c>
      <c r="AU55" s="166" t="s">
        <v>559</v>
      </c>
      <c r="AV55" s="166" t="s">
        <v>556</v>
      </c>
      <c r="AW55" s="166" t="s">
        <v>559</v>
      </c>
      <c r="AX55" s="166" t="s">
        <v>559</v>
      </c>
      <c r="AY55" s="166" t="s">
        <v>960</v>
      </c>
      <c r="AZ55" s="166" t="s">
        <v>1021</v>
      </c>
      <c r="BA55" s="166" t="s">
        <v>1021</v>
      </c>
      <c r="BB55" s="166" t="s">
        <v>559</v>
      </c>
      <c r="BC55" s="166" t="s">
        <v>559</v>
      </c>
      <c r="BD55" s="166" t="s">
        <v>1020</v>
      </c>
      <c r="BE55" s="166" t="s">
        <v>559</v>
      </c>
      <c r="BF55" s="108"/>
    </row>
    <row r="56" spans="1:58" x14ac:dyDescent="0.25">
      <c r="A56" s="133" t="s">
        <v>97</v>
      </c>
      <c r="B56" s="111" t="s">
        <v>96</v>
      </c>
      <c r="C56" s="166" t="s">
        <v>1027</v>
      </c>
      <c r="D56" s="166" t="s">
        <v>1027</v>
      </c>
      <c r="E56" s="166" t="s">
        <v>1027</v>
      </c>
      <c r="F56" s="166" t="s">
        <v>1027</v>
      </c>
      <c r="G56" s="166" t="s">
        <v>1027</v>
      </c>
      <c r="H56" s="166" t="s">
        <v>1027</v>
      </c>
      <c r="I56" s="166" t="s">
        <v>1027</v>
      </c>
      <c r="J56" s="166" t="s">
        <v>1023</v>
      </c>
      <c r="K56" s="166" t="s">
        <v>1023</v>
      </c>
      <c r="L56" s="166" t="s">
        <v>545</v>
      </c>
      <c r="M56" s="166" t="s">
        <v>1020</v>
      </c>
      <c r="N56" s="166" t="s">
        <v>1020</v>
      </c>
      <c r="O56" s="166" t="s">
        <v>1028</v>
      </c>
      <c r="P56" s="166" t="s">
        <v>1028</v>
      </c>
      <c r="Q56" s="166" t="s">
        <v>1025</v>
      </c>
      <c r="R56" s="166" t="s">
        <v>1025</v>
      </c>
      <c r="S56" s="166" t="s">
        <v>1029</v>
      </c>
      <c r="T56" s="166" t="s">
        <v>1030</v>
      </c>
      <c r="U56" s="166" t="s">
        <v>1030</v>
      </c>
      <c r="V56" s="166" t="s">
        <v>559</v>
      </c>
      <c r="W56" s="166" t="s">
        <v>1004</v>
      </c>
      <c r="X56" s="166" t="s">
        <v>1004</v>
      </c>
      <c r="Y56" s="166" t="s">
        <v>1004</v>
      </c>
      <c r="Z56" s="166" t="s">
        <v>1004</v>
      </c>
      <c r="AA56" s="166" t="s">
        <v>1004</v>
      </c>
      <c r="AB56" s="166" t="s">
        <v>1017</v>
      </c>
      <c r="AC56" s="166" t="s">
        <v>1004</v>
      </c>
      <c r="AD56" s="109" t="s">
        <v>1026</v>
      </c>
      <c r="AE56" s="166" t="s">
        <v>1004</v>
      </c>
      <c r="AF56" s="166" t="s">
        <v>1025</v>
      </c>
      <c r="AG56" s="166" t="s">
        <v>559</v>
      </c>
      <c r="AH56" s="166" t="s">
        <v>1023</v>
      </c>
      <c r="AI56" s="166" t="s">
        <v>1023</v>
      </c>
      <c r="AJ56" s="166" t="s">
        <v>1023</v>
      </c>
      <c r="AK56" s="168" t="s">
        <v>961</v>
      </c>
      <c r="AL56" s="166" t="s">
        <v>1022</v>
      </c>
      <c r="AM56" s="166" t="s">
        <v>1022</v>
      </c>
      <c r="AN56" s="166" t="s">
        <v>545</v>
      </c>
      <c r="AO56" s="166" t="s">
        <v>545</v>
      </c>
      <c r="AP56" s="166" t="s">
        <v>545</v>
      </c>
      <c r="AQ56" s="166" t="s">
        <v>545</v>
      </c>
      <c r="AR56" s="166" t="s">
        <v>1018</v>
      </c>
      <c r="AS56" s="166" t="s">
        <v>559</v>
      </c>
      <c r="AT56" s="166" t="s">
        <v>1019</v>
      </c>
      <c r="AU56" s="166" t="s">
        <v>559</v>
      </c>
      <c r="AV56" s="166" t="s">
        <v>556</v>
      </c>
      <c r="AW56" s="166" t="s">
        <v>559</v>
      </c>
      <c r="AX56" s="166" t="s">
        <v>559</v>
      </c>
      <c r="AY56" s="166" t="s">
        <v>960</v>
      </c>
      <c r="AZ56" s="166" t="s">
        <v>1021</v>
      </c>
      <c r="BA56" s="166" t="s">
        <v>1021</v>
      </c>
      <c r="BB56" s="166" t="s">
        <v>559</v>
      </c>
      <c r="BC56" s="166" t="s">
        <v>559</v>
      </c>
      <c r="BD56" s="166" t="s">
        <v>1020</v>
      </c>
      <c r="BE56" s="166" t="s">
        <v>559</v>
      </c>
      <c r="BF56" s="108"/>
    </row>
    <row r="57" spans="1:58" x14ac:dyDescent="0.25">
      <c r="A57" s="133" t="s">
        <v>99</v>
      </c>
      <c r="B57" s="111" t="s">
        <v>98</v>
      </c>
      <c r="C57" s="166" t="s">
        <v>1027</v>
      </c>
      <c r="D57" s="166" t="s">
        <v>1027</v>
      </c>
      <c r="E57" s="166" t="s">
        <v>1027</v>
      </c>
      <c r="F57" s="166" t="s">
        <v>1027</v>
      </c>
      <c r="G57" s="166" t="s">
        <v>1027</v>
      </c>
      <c r="H57" s="166" t="s">
        <v>1027</v>
      </c>
      <c r="I57" s="166" t="s">
        <v>1027</v>
      </c>
      <c r="J57" s="166" t="s">
        <v>1023</v>
      </c>
      <c r="K57" s="166" t="s">
        <v>1023</v>
      </c>
      <c r="L57" s="166" t="s">
        <v>545</v>
      </c>
      <c r="M57" s="166" t="s">
        <v>1020</v>
      </c>
      <c r="N57" s="166" t="s">
        <v>1020</v>
      </c>
      <c r="O57" s="166" t="s">
        <v>1028</v>
      </c>
      <c r="P57" s="166" t="s">
        <v>1028</v>
      </c>
      <c r="Q57" s="166" t="s">
        <v>1025</v>
      </c>
      <c r="R57" s="166" t="s">
        <v>1025</v>
      </c>
      <c r="S57" s="166" t="s">
        <v>1029</v>
      </c>
      <c r="T57" s="166" t="s">
        <v>1030</v>
      </c>
      <c r="U57" s="166" t="s">
        <v>1030</v>
      </c>
      <c r="V57" s="166" t="s">
        <v>559</v>
      </c>
      <c r="W57" s="166" t="s">
        <v>1004</v>
      </c>
      <c r="X57" s="166" t="s">
        <v>1004</v>
      </c>
      <c r="Y57" s="166" t="s">
        <v>1004</v>
      </c>
      <c r="Z57" s="166" t="s">
        <v>1004</v>
      </c>
      <c r="AA57" s="166" t="s">
        <v>1004</v>
      </c>
      <c r="AB57" s="166" t="s">
        <v>1017</v>
      </c>
      <c r="AC57" s="166" t="s">
        <v>1004</v>
      </c>
      <c r="AD57" s="109" t="s">
        <v>1026</v>
      </c>
      <c r="AE57" s="166" t="s">
        <v>1004</v>
      </c>
      <c r="AF57" s="166" t="s">
        <v>1025</v>
      </c>
      <c r="AG57" s="166" t="s">
        <v>559</v>
      </c>
      <c r="AH57" s="166" t="s">
        <v>1023</v>
      </c>
      <c r="AI57" s="166" t="s">
        <v>1023</v>
      </c>
      <c r="AJ57" s="166" t="s">
        <v>1023</v>
      </c>
      <c r="AK57" s="168" t="s">
        <v>958</v>
      </c>
      <c r="AL57" s="166" t="s">
        <v>1022</v>
      </c>
      <c r="AM57" s="166" t="s">
        <v>1022</v>
      </c>
      <c r="AN57" s="166" t="s">
        <v>545</v>
      </c>
      <c r="AO57" s="166" t="s">
        <v>545</v>
      </c>
      <c r="AP57" s="166" t="s">
        <v>545</v>
      </c>
      <c r="AQ57" s="166" t="s">
        <v>545</v>
      </c>
      <c r="AR57" s="166" t="s">
        <v>1018</v>
      </c>
      <c r="AS57" s="166" t="s">
        <v>559</v>
      </c>
      <c r="AT57" s="166" t="s">
        <v>1019</v>
      </c>
      <c r="AU57" s="166" t="s">
        <v>559</v>
      </c>
      <c r="AV57" s="166" t="s">
        <v>556</v>
      </c>
      <c r="AW57" s="166" t="s">
        <v>559</v>
      </c>
      <c r="AX57" s="166" t="s">
        <v>559</v>
      </c>
      <c r="AY57" s="166" t="s">
        <v>960</v>
      </c>
      <c r="AZ57" s="166" t="s">
        <v>1021</v>
      </c>
      <c r="BA57" s="166" t="s">
        <v>1021</v>
      </c>
      <c r="BB57" s="166" t="s">
        <v>559</v>
      </c>
      <c r="BC57" s="166" t="s">
        <v>559</v>
      </c>
      <c r="BD57" s="166" t="s">
        <v>1020</v>
      </c>
      <c r="BE57" s="166" t="s">
        <v>559</v>
      </c>
      <c r="BF57" s="108"/>
    </row>
    <row r="58" spans="1:58" x14ac:dyDescent="0.25">
      <c r="A58" s="133" t="s">
        <v>101</v>
      </c>
      <c r="B58" s="111" t="s">
        <v>100</v>
      </c>
      <c r="C58" s="166" t="s">
        <v>1027</v>
      </c>
      <c r="D58" s="166" t="s">
        <v>1027</v>
      </c>
      <c r="E58" s="166" t="s">
        <v>1027</v>
      </c>
      <c r="F58" s="166" t="s">
        <v>1027</v>
      </c>
      <c r="G58" s="166" t="s">
        <v>1027</v>
      </c>
      <c r="H58" s="166" t="s">
        <v>1027</v>
      </c>
      <c r="I58" s="166" t="s">
        <v>1027</v>
      </c>
      <c r="J58" s="166" t="s">
        <v>1023</v>
      </c>
      <c r="K58" s="166" t="s">
        <v>1023</v>
      </c>
      <c r="L58" s="166" t="s">
        <v>545</v>
      </c>
      <c r="M58" s="166" t="s">
        <v>1020</v>
      </c>
      <c r="N58" s="166" t="s">
        <v>1020</v>
      </c>
      <c r="O58" s="166" t="s">
        <v>1028</v>
      </c>
      <c r="P58" s="166" t="s">
        <v>1028</v>
      </c>
      <c r="Q58" s="166" t="s">
        <v>1025</v>
      </c>
      <c r="R58" s="166" t="s">
        <v>1025</v>
      </c>
      <c r="S58" s="166" t="s">
        <v>1029</v>
      </c>
      <c r="T58" s="166" t="s">
        <v>1030</v>
      </c>
      <c r="U58" s="166" t="s">
        <v>1030</v>
      </c>
      <c r="V58" s="166" t="s">
        <v>559</v>
      </c>
      <c r="W58" s="166" t="s">
        <v>1004</v>
      </c>
      <c r="X58" s="166" t="s">
        <v>1004</v>
      </c>
      <c r="Y58" s="166" t="s">
        <v>1004</v>
      </c>
      <c r="Z58" s="166" t="s">
        <v>1004</v>
      </c>
      <c r="AA58" s="166" t="s">
        <v>1004</v>
      </c>
      <c r="AB58" s="166" t="s">
        <v>1017</v>
      </c>
      <c r="AC58" s="166" t="s">
        <v>1004</v>
      </c>
      <c r="AD58" s="109" t="s">
        <v>1026</v>
      </c>
      <c r="AE58" s="166" t="s">
        <v>1004</v>
      </c>
      <c r="AF58" s="166" t="s">
        <v>1025</v>
      </c>
      <c r="AG58" s="166" t="s">
        <v>559</v>
      </c>
      <c r="AH58" s="166" t="s">
        <v>1023</v>
      </c>
      <c r="AI58" s="166" t="s">
        <v>1023</v>
      </c>
      <c r="AJ58" s="166" t="s">
        <v>1023</v>
      </c>
      <c r="AK58" s="168" t="s">
        <v>958</v>
      </c>
      <c r="AL58" s="166" t="s">
        <v>1022</v>
      </c>
      <c r="AM58" s="166" t="s">
        <v>1022</v>
      </c>
      <c r="AN58" s="166" t="s">
        <v>545</v>
      </c>
      <c r="AO58" s="166" t="s">
        <v>545</v>
      </c>
      <c r="AP58" s="166" t="s">
        <v>545</v>
      </c>
      <c r="AQ58" s="166" t="s">
        <v>545</v>
      </c>
      <c r="AR58" s="166" t="s">
        <v>1018</v>
      </c>
      <c r="AS58" s="166" t="s">
        <v>559</v>
      </c>
      <c r="AT58" s="166" t="s">
        <v>1019</v>
      </c>
      <c r="AU58" s="166" t="s">
        <v>559</v>
      </c>
      <c r="AV58" s="166" t="s">
        <v>556</v>
      </c>
      <c r="AW58" s="166" t="s">
        <v>559</v>
      </c>
      <c r="AX58" s="166" t="s">
        <v>559</v>
      </c>
      <c r="AY58" s="166" t="s">
        <v>960</v>
      </c>
      <c r="AZ58" s="166" t="s">
        <v>1021</v>
      </c>
      <c r="BA58" s="166" t="s">
        <v>1021</v>
      </c>
      <c r="BB58" s="166" t="s">
        <v>559</v>
      </c>
      <c r="BC58" s="166" t="s">
        <v>559</v>
      </c>
      <c r="BD58" s="166" t="s">
        <v>1020</v>
      </c>
      <c r="BE58" s="166" t="s">
        <v>559</v>
      </c>
      <c r="BF58" s="108"/>
    </row>
    <row r="59" spans="1:58" x14ac:dyDescent="0.25">
      <c r="A59" s="133" t="s">
        <v>103</v>
      </c>
      <c r="B59" s="111" t="s">
        <v>102</v>
      </c>
      <c r="C59" s="166" t="s">
        <v>1027</v>
      </c>
      <c r="D59" s="166" t="s">
        <v>1027</v>
      </c>
      <c r="E59" s="166" t="s">
        <v>1027</v>
      </c>
      <c r="F59" s="166" t="s">
        <v>1027</v>
      </c>
      <c r="G59" s="166" t="s">
        <v>1027</v>
      </c>
      <c r="H59" s="166" t="s">
        <v>1027</v>
      </c>
      <c r="I59" s="166" t="s">
        <v>1027</v>
      </c>
      <c r="J59" s="166" t="s">
        <v>1023</v>
      </c>
      <c r="K59" s="166" t="s">
        <v>1023</v>
      </c>
      <c r="L59" s="166" t="s">
        <v>545</v>
      </c>
      <c r="M59" s="166" t="s">
        <v>1020</v>
      </c>
      <c r="N59" s="166" t="s">
        <v>1020</v>
      </c>
      <c r="O59" s="166" t="s">
        <v>1028</v>
      </c>
      <c r="P59" s="166" t="s">
        <v>1028</v>
      </c>
      <c r="Q59" s="166" t="s">
        <v>1025</v>
      </c>
      <c r="R59" s="166" t="s">
        <v>1025</v>
      </c>
      <c r="S59" s="166" t="s">
        <v>1029</v>
      </c>
      <c r="T59" s="166" t="s">
        <v>1030</v>
      </c>
      <c r="U59" s="166" t="s">
        <v>1030</v>
      </c>
      <c r="V59" s="166" t="s">
        <v>559</v>
      </c>
      <c r="W59" s="166" t="s">
        <v>1004</v>
      </c>
      <c r="X59" s="166" t="s">
        <v>1004</v>
      </c>
      <c r="Y59" s="166" t="s">
        <v>1004</v>
      </c>
      <c r="Z59" s="166" t="s">
        <v>1004</v>
      </c>
      <c r="AA59" s="166" t="s">
        <v>1004</v>
      </c>
      <c r="AB59" s="166" t="s">
        <v>1004</v>
      </c>
      <c r="AC59" s="166" t="s">
        <v>1004</v>
      </c>
      <c r="AD59" s="109" t="s">
        <v>1026</v>
      </c>
      <c r="AE59" s="166" t="s">
        <v>1004</v>
      </c>
      <c r="AF59" s="166" t="s">
        <v>1025</v>
      </c>
      <c r="AG59" s="166" t="s">
        <v>559</v>
      </c>
      <c r="AH59" s="166" t="s">
        <v>1023</v>
      </c>
      <c r="AI59" s="166" t="s">
        <v>1023</v>
      </c>
      <c r="AJ59" s="166" t="s">
        <v>1023</v>
      </c>
      <c r="AK59" s="168" t="s">
        <v>958</v>
      </c>
      <c r="AL59" s="166" t="s">
        <v>1022</v>
      </c>
      <c r="AM59" s="166" t="s">
        <v>1022</v>
      </c>
      <c r="AN59" s="166" t="s">
        <v>545</v>
      </c>
      <c r="AO59" s="166" t="s">
        <v>545</v>
      </c>
      <c r="AP59" s="166" t="s">
        <v>545</v>
      </c>
      <c r="AQ59" s="166" t="s">
        <v>545</v>
      </c>
      <c r="AR59" s="166" t="s">
        <v>1018</v>
      </c>
      <c r="AS59" s="166" t="s">
        <v>559</v>
      </c>
      <c r="AT59" s="166" t="s">
        <v>1019</v>
      </c>
      <c r="AU59" s="166" t="s">
        <v>559</v>
      </c>
      <c r="AV59" s="166" t="s">
        <v>556</v>
      </c>
      <c r="AW59" s="166" t="s">
        <v>559</v>
      </c>
      <c r="AX59" s="166" t="s">
        <v>559</v>
      </c>
      <c r="AY59" s="166" t="s">
        <v>960</v>
      </c>
      <c r="AZ59" s="166" t="s">
        <v>1021</v>
      </c>
      <c r="BA59" s="166" t="s">
        <v>1021</v>
      </c>
      <c r="BB59" s="166" t="s">
        <v>559</v>
      </c>
      <c r="BC59" s="166" t="s">
        <v>559</v>
      </c>
      <c r="BD59" s="166" t="s">
        <v>1020</v>
      </c>
      <c r="BE59" s="166" t="s">
        <v>559</v>
      </c>
      <c r="BF59" s="108"/>
    </row>
    <row r="60" spans="1:58" x14ac:dyDescent="0.25">
      <c r="A60" s="133" t="s">
        <v>105</v>
      </c>
      <c r="B60" s="111" t="s">
        <v>104</v>
      </c>
      <c r="C60" s="166" t="s">
        <v>1027</v>
      </c>
      <c r="D60" s="166" t="s">
        <v>1027</v>
      </c>
      <c r="E60" s="166" t="s">
        <v>1027</v>
      </c>
      <c r="F60" s="166" t="s">
        <v>1027</v>
      </c>
      <c r="G60" s="166" t="s">
        <v>1027</v>
      </c>
      <c r="H60" s="166" t="s">
        <v>1027</v>
      </c>
      <c r="I60" s="166" t="s">
        <v>1027</v>
      </c>
      <c r="J60" s="166" t="s">
        <v>1023</v>
      </c>
      <c r="K60" s="166" t="s">
        <v>1023</v>
      </c>
      <c r="L60" s="166" t="s">
        <v>545</v>
      </c>
      <c r="M60" s="166" t="s">
        <v>1020</v>
      </c>
      <c r="N60" s="166" t="s">
        <v>1020</v>
      </c>
      <c r="O60" s="166" t="s">
        <v>1028</v>
      </c>
      <c r="P60" s="166" t="s">
        <v>1028</v>
      </c>
      <c r="Q60" s="166" t="s">
        <v>1025</v>
      </c>
      <c r="R60" s="166" t="s">
        <v>1025</v>
      </c>
      <c r="S60" s="166" t="s">
        <v>1029</v>
      </c>
      <c r="T60" s="166" t="s">
        <v>1030</v>
      </c>
      <c r="U60" s="166" t="s">
        <v>1030</v>
      </c>
      <c r="V60" s="166" t="s">
        <v>559</v>
      </c>
      <c r="W60" s="166" t="s">
        <v>1004</v>
      </c>
      <c r="X60" s="166" t="s">
        <v>1004</v>
      </c>
      <c r="Y60" s="166" t="s">
        <v>1004</v>
      </c>
      <c r="Z60" s="166" t="s">
        <v>1004</v>
      </c>
      <c r="AA60" s="166" t="s">
        <v>1004</v>
      </c>
      <c r="AB60" s="166" t="s">
        <v>1017</v>
      </c>
      <c r="AC60" s="166" t="s">
        <v>1004</v>
      </c>
      <c r="AD60" s="109" t="s">
        <v>1026</v>
      </c>
      <c r="AE60" s="166" t="s">
        <v>1004</v>
      </c>
      <c r="AF60" s="166" t="s">
        <v>1025</v>
      </c>
      <c r="AG60" s="166" t="s">
        <v>559</v>
      </c>
      <c r="AH60" s="166" t="s">
        <v>1023</v>
      </c>
      <c r="AI60" s="166" t="s">
        <v>1023</v>
      </c>
      <c r="AJ60" s="166" t="s">
        <v>1023</v>
      </c>
      <c r="AK60" s="168" t="s">
        <v>961</v>
      </c>
      <c r="AL60" s="166" t="s">
        <v>1022</v>
      </c>
      <c r="AM60" s="166" t="s">
        <v>1022</v>
      </c>
      <c r="AN60" s="166" t="s">
        <v>545</v>
      </c>
      <c r="AO60" s="166" t="s">
        <v>545</v>
      </c>
      <c r="AP60" s="166" t="s">
        <v>545</v>
      </c>
      <c r="AQ60" s="166" t="s">
        <v>545</v>
      </c>
      <c r="AR60" s="166" t="s">
        <v>1018</v>
      </c>
      <c r="AS60" s="166" t="s">
        <v>559</v>
      </c>
      <c r="AT60" s="166" t="s">
        <v>1019</v>
      </c>
      <c r="AU60" s="166" t="s">
        <v>559</v>
      </c>
      <c r="AV60" s="166" t="s">
        <v>556</v>
      </c>
      <c r="AW60" s="166" t="s">
        <v>559</v>
      </c>
      <c r="AX60" s="166" t="s">
        <v>559</v>
      </c>
      <c r="AY60" s="166" t="s">
        <v>960</v>
      </c>
      <c r="AZ60" s="166" t="s">
        <v>1021</v>
      </c>
      <c r="BA60" s="166" t="s">
        <v>1021</v>
      </c>
      <c r="BB60" s="166" t="s">
        <v>559</v>
      </c>
      <c r="BC60" s="166" t="s">
        <v>559</v>
      </c>
      <c r="BD60" s="166" t="s">
        <v>1020</v>
      </c>
      <c r="BE60" s="166" t="s">
        <v>559</v>
      </c>
      <c r="BF60" s="108"/>
    </row>
    <row r="61" spans="1:58" x14ac:dyDescent="0.25">
      <c r="A61" s="133" t="s">
        <v>107</v>
      </c>
      <c r="B61" s="111" t="s">
        <v>106</v>
      </c>
      <c r="C61" s="166" t="s">
        <v>1027</v>
      </c>
      <c r="D61" s="166" t="s">
        <v>1027</v>
      </c>
      <c r="E61" s="166" t="s">
        <v>1027</v>
      </c>
      <c r="F61" s="166" t="s">
        <v>1027</v>
      </c>
      <c r="G61" s="166" t="s">
        <v>1027</v>
      </c>
      <c r="H61" s="166" t="s">
        <v>1027</v>
      </c>
      <c r="I61" s="166" t="s">
        <v>1027</v>
      </c>
      <c r="J61" s="166" t="s">
        <v>1023</v>
      </c>
      <c r="K61" s="166" t="s">
        <v>1023</v>
      </c>
      <c r="L61" s="166" t="s">
        <v>545</v>
      </c>
      <c r="M61" s="166" t="s">
        <v>1020</v>
      </c>
      <c r="N61" s="166" t="s">
        <v>1020</v>
      </c>
      <c r="O61" s="166" t="s">
        <v>1028</v>
      </c>
      <c r="P61" s="166" t="s">
        <v>1028</v>
      </c>
      <c r="Q61" s="166" t="s">
        <v>1025</v>
      </c>
      <c r="R61" s="166" t="s">
        <v>1025</v>
      </c>
      <c r="S61" s="166" t="s">
        <v>1029</v>
      </c>
      <c r="T61" s="166" t="s">
        <v>1030</v>
      </c>
      <c r="U61" s="166" t="s">
        <v>1030</v>
      </c>
      <c r="V61" s="166" t="s">
        <v>559</v>
      </c>
      <c r="W61" s="166" t="s">
        <v>1004</v>
      </c>
      <c r="X61" s="166" t="s">
        <v>1004</v>
      </c>
      <c r="Y61" s="166" t="s">
        <v>1004</v>
      </c>
      <c r="Z61" s="166" t="s">
        <v>1004</v>
      </c>
      <c r="AA61" s="166" t="s">
        <v>1004</v>
      </c>
      <c r="AB61" s="166" t="s">
        <v>1017</v>
      </c>
      <c r="AC61" s="166" t="s">
        <v>1004</v>
      </c>
      <c r="AD61" s="109" t="s">
        <v>1026</v>
      </c>
      <c r="AE61" s="166" t="s">
        <v>1004</v>
      </c>
      <c r="AF61" s="166" t="s">
        <v>1025</v>
      </c>
      <c r="AG61" s="166" t="s">
        <v>559</v>
      </c>
      <c r="AH61" s="166" t="s">
        <v>1023</v>
      </c>
      <c r="AI61" s="166" t="s">
        <v>1023</v>
      </c>
      <c r="AJ61" s="166" t="s">
        <v>1023</v>
      </c>
      <c r="AK61" s="168" t="s">
        <v>958</v>
      </c>
      <c r="AL61" s="166" t="s">
        <v>1022</v>
      </c>
      <c r="AM61" s="166" t="s">
        <v>1022</v>
      </c>
      <c r="AN61" s="166" t="s">
        <v>545</v>
      </c>
      <c r="AO61" s="166" t="s">
        <v>545</v>
      </c>
      <c r="AP61" s="166" t="s">
        <v>545</v>
      </c>
      <c r="AQ61" s="166" t="s">
        <v>545</v>
      </c>
      <c r="AR61" s="166" t="s">
        <v>1018</v>
      </c>
      <c r="AS61" s="166" t="s">
        <v>559</v>
      </c>
      <c r="AT61" s="166" t="s">
        <v>1019</v>
      </c>
      <c r="AU61" s="166" t="s">
        <v>559</v>
      </c>
      <c r="AV61" s="166" t="s">
        <v>556</v>
      </c>
      <c r="AW61" s="166" t="s">
        <v>559</v>
      </c>
      <c r="AX61" s="166" t="s">
        <v>559</v>
      </c>
      <c r="AY61" s="166" t="s">
        <v>960</v>
      </c>
      <c r="AZ61" s="166" t="s">
        <v>1021</v>
      </c>
      <c r="BA61" s="166" t="s">
        <v>1021</v>
      </c>
      <c r="BB61" s="166" t="s">
        <v>559</v>
      </c>
      <c r="BC61" s="166" t="s">
        <v>559</v>
      </c>
      <c r="BD61" s="166" t="s">
        <v>1020</v>
      </c>
      <c r="BE61" s="166" t="s">
        <v>559</v>
      </c>
      <c r="BF61" s="108"/>
    </row>
    <row r="62" spans="1:58" x14ac:dyDescent="0.25">
      <c r="A62" s="133" t="s">
        <v>109</v>
      </c>
      <c r="B62" s="111" t="s">
        <v>108</v>
      </c>
      <c r="C62" s="166" t="s">
        <v>1027</v>
      </c>
      <c r="D62" s="166" t="s">
        <v>1027</v>
      </c>
      <c r="E62" s="166" t="s">
        <v>1027</v>
      </c>
      <c r="F62" s="166" t="s">
        <v>1027</v>
      </c>
      <c r="G62" s="166" t="s">
        <v>1027</v>
      </c>
      <c r="H62" s="166" t="s">
        <v>1027</v>
      </c>
      <c r="I62" s="166" t="s">
        <v>1027</v>
      </c>
      <c r="J62" s="166" t="s">
        <v>1023</v>
      </c>
      <c r="K62" s="166" t="s">
        <v>1023</v>
      </c>
      <c r="L62" s="166" t="s">
        <v>545</v>
      </c>
      <c r="M62" s="166" t="s">
        <v>1020</v>
      </c>
      <c r="N62" s="166" t="s">
        <v>1020</v>
      </c>
      <c r="O62" s="166" t="s">
        <v>1028</v>
      </c>
      <c r="P62" s="166" t="s">
        <v>1028</v>
      </c>
      <c r="Q62" s="166" t="s">
        <v>1025</v>
      </c>
      <c r="R62" s="166" t="s">
        <v>1025</v>
      </c>
      <c r="S62" s="166" t="s">
        <v>1029</v>
      </c>
      <c r="T62" s="166" t="s">
        <v>1030</v>
      </c>
      <c r="U62" s="166" t="s">
        <v>1030</v>
      </c>
      <c r="V62" s="166" t="s">
        <v>559</v>
      </c>
      <c r="W62" s="166" t="s">
        <v>1004</v>
      </c>
      <c r="X62" s="166" t="s">
        <v>1004</v>
      </c>
      <c r="Y62" s="166" t="s">
        <v>1004</v>
      </c>
      <c r="Z62" s="166" t="s">
        <v>1004</v>
      </c>
      <c r="AA62" s="166" t="s">
        <v>1004</v>
      </c>
      <c r="AB62" s="166" t="s">
        <v>958</v>
      </c>
      <c r="AC62" s="166" t="s">
        <v>1004</v>
      </c>
      <c r="AD62" s="109" t="s">
        <v>1026</v>
      </c>
      <c r="AE62" s="166" t="s">
        <v>1004</v>
      </c>
      <c r="AF62" s="166" t="s">
        <v>1025</v>
      </c>
      <c r="AG62" s="166" t="s">
        <v>559</v>
      </c>
      <c r="AH62" s="166" t="s">
        <v>1023</v>
      </c>
      <c r="AI62" s="166" t="s">
        <v>1023</v>
      </c>
      <c r="AJ62" s="166" t="s">
        <v>1023</v>
      </c>
      <c r="AK62" s="168" t="s">
        <v>958</v>
      </c>
      <c r="AL62" s="166" t="s">
        <v>1022</v>
      </c>
      <c r="AM62" s="166" t="s">
        <v>1022</v>
      </c>
      <c r="AN62" s="166" t="s">
        <v>545</v>
      </c>
      <c r="AO62" s="166" t="s">
        <v>545</v>
      </c>
      <c r="AP62" s="166" t="s">
        <v>545</v>
      </c>
      <c r="AQ62" s="166" t="s">
        <v>545</v>
      </c>
      <c r="AR62" s="166" t="s">
        <v>1018</v>
      </c>
      <c r="AS62" s="166" t="s">
        <v>559</v>
      </c>
      <c r="AT62" s="166" t="s">
        <v>1019</v>
      </c>
      <c r="AU62" s="166" t="s">
        <v>559</v>
      </c>
      <c r="AV62" s="166" t="s">
        <v>556</v>
      </c>
      <c r="AW62" s="166" t="s">
        <v>559</v>
      </c>
      <c r="AX62" s="166" t="s">
        <v>559</v>
      </c>
      <c r="AY62" s="166" t="s">
        <v>960</v>
      </c>
      <c r="AZ62" s="166" t="s">
        <v>1021</v>
      </c>
      <c r="BA62" s="166" t="s">
        <v>1021</v>
      </c>
      <c r="BB62" s="166" t="s">
        <v>559</v>
      </c>
      <c r="BC62" s="166" t="s">
        <v>559</v>
      </c>
      <c r="BD62" s="166" t="s">
        <v>1020</v>
      </c>
      <c r="BE62" s="166" t="s">
        <v>559</v>
      </c>
      <c r="BF62" s="108"/>
    </row>
    <row r="63" spans="1:58" x14ac:dyDescent="0.25">
      <c r="A63" s="133" t="s">
        <v>111</v>
      </c>
      <c r="B63" s="111" t="s">
        <v>110</v>
      </c>
      <c r="C63" s="166" t="s">
        <v>1027</v>
      </c>
      <c r="D63" s="166" t="s">
        <v>1027</v>
      </c>
      <c r="E63" s="166" t="s">
        <v>1027</v>
      </c>
      <c r="F63" s="166" t="s">
        <v>1027</v>
      </c>
      <c r="G63" s="166" t="s">
        <v>1027</v>
      </c>
      <c r="H63" s="166" t="s">
        <v>1027</v>
      </c>
      <c r="I63" s="166" t="s">
        <v>1027</v>
      </c>
      <c r="J63" s="166" t="s">
        <v>1023</v>
      </c>
      <c r="K63" s="166" t="s">
        <v>1023</v>
      </c>
      <c r="L63" s="166" t="s">
        <v>545</v>
      </c>
      <c r="M63" s="166" t="s">
        <v>1020</v>
      </c>
      <c r="N63" s="166" t="s">
        <v>1020</v>
      </c>
      <c r="O63" s="166" t="s">
        <v>1028</v>
      </c>
      <c r="P63" s="166" t="s">
        <v>1028</v>
      </c>
      <c r="Q63" s="166" t="s">
        <v>1025</v>
      </c>
      <c r="R63" s="166" t="s">
        <v>1025</v>
      </c>
      <c r="S63" s="166" t="s">
        <v>1029</v>
      </c>
      <c r="T63" s="166" t="s">
        <v>1030</v>
      </c>
      <c r="U63" s="166" t="s">
        <v>1030</v>
      </c>
      <c r="V63" s="166" t="s">
        <v>559</v>
      </c>
      <c r="W63" s="166" t="s">
        <v>1004</v>
      </c>
      <c r="X63" s="166" t="s">
        <v>1004</v>
      </c>
      <c r="Y63" s="166" t="s">
        <v>1004</v>
      </c>
      <c r="Z63" s="166" t="s">
        <v>1004</v>
      </c>
      <c r="AA63" s="166" t="s">
        <v>1004</v>
      </c>
      <c r="AB63" s="166" t="s">
        <v>958</v>
      </c>
      <c r="AC63" s="166" t="s">
        <v>1004</v>
      </c>
      <c r="AD63" s="109" t="s">
        <v>1026</v>
      </c>
      <c r="AE63" s="166" t="s">
        <v>1004</v>
      </c>
      <c r="AF63" s="166" t="s">
        <v>1025</v>
      </c>
      <c r="AG63" s="166" t="s">
        <v>559</v>
      </c>
      <c r="AH63" s="166" t="s">
        <v>1023</v>
      </c>
      <c r="AI63" s="166" t="s">
        <v>1023</v>
      </c>
      <c r="AJ63" s="166" t="s">
        <v>1023</v>
      </c>
      <c r="AK63" s="168" t="s">
        <v>958</v>
      </c>
      <c r="AL63" s="166" t="s">
        <v>1022</v>
      </c>
      <c r="AM63" s="166" t="s">
        <v>1022</v>
      </c>
      <c r="AN63" s="166" t="s">
        <v>545</v>
      </c>
      <c r="AO63" s="166" t="s">
        <v>545</v>
      </c>
      <c r="AP63" s="166" t="s">
        <v>545</v>
      </c>
      <c r="AQ63" s="166" t="s">
        <v>545</v>
      </c>
      <c r="AR63" s="166" t="s">
        <v>1018</v>
      </c>
      <c r="AS63" s="166" t="s">
        <v>559</v>
      </c>
      <c r="AT63" s="166" t="s">
        <v>1019</v>
      </c>
      <c r="AU63" s="166" t="s">
        <v>559</v>
      </c>
      <c r="AV63" s="166" t="s">
        <v>556</v>
      </c>
      <c r="AW63" s="166" t="s">
        <v>559</v>
      </c>
      <c r="AX63" s="166" t="s">
        <v>559</v>
      </c>
      <c r="AY63" s="166" t="s">
        <v>960</v>
      </c>
      <c r="AZ63" s="166" t="s">
        <v>1021</v>
      </c>
      <c r="BA63" s="166" t="s">
        <v>1021</v>
      </c>
      <c r="BB63" s="166" t="s">
        <v>559</v>
      </c>
      <c r="BC63" s="166" t="s">
        <v>559</v>
      </c>
      <c r="BD63" s="166" t="s">
        <v>1020</v>
      </c>
      <c r="BE63" s="166" t="s">
        <v>559</v>
      </c>
      <c r="BF63" s="108"/>
    </row>
    <row r="64" spans="1:58" x14ac:dyDescent="0.25">
      <c r="A64" s="133" t="s">
        <v>113</v>
      </c>
      <c r="B64" s="111" t="s">
        <v>112</v>
      </c>
      <c r="C64" s="166" t="s">
        <v>1027</v>
      </c>
      <c r="D64" s="166" t="s">
        <v>1027</v>
      </c>
      <c r="E64" s="166" t="s">
        <v>1027</v>
      </c>
      <c r="F64" s="166" t="s">
        <v>1027</v>
      </c>
      <c r="G64" s="166" t="s">
        <v>1027</v>
      </c>
      <c r="H64" s="166" t="s">
        <v>1027</v>
      </c>
      <c r="I64" s="166" t="s">
        <v>1027</v>
      </c>
      <c r="J64" s="166" t="s">
        <v>1023</v>
      </c>
      <c r="K64" s="166" t="s">
        <v>1023</v>
      </c>
      <c r="L64" s="166" t="s">
        <v>545</v>
      </c>
      <c r="M64" s="166" t="s">
        <v>1020</v>
      </c>
      <c r="N64" s="166" t="s">
        <v>1020</v>
      </c>
      <c r="O64" s="166" t="s">
        <v>1028</v>
      </c>
      <c r="P64" s="166" t="s">
        <v>1028</v>
      </c>
      <c r="Q64" s="166" t="s">
        <v>1025</v>
      </c>
      <c r="R64" s="166" t="s">
        <v>1025</v>
      </c>
      <c r="S64" s="166" t="s">
        <v>1029</v>
      </c>
      <c r="T64" s="166" t="s">
        <v>1030</v>
      </c>
      <c r="U64" s="166" t="s">
        <v>1030</v>
      </c>
      <c r="V64" s="166" t="s">
        <v>559</v>
      </c>
      <c r="W64" s="166" t="s">
        <v>1004</v>
      </c>
      <c r="X64" s="166" t="s">
        <v>1004</v>
      </c>
      <c r="Y64" s="166" t="s">
        <v>1004</v>
      </c>
      <c r="Z64" s="166" t="s">
        <v>1004</v>
      </c>
      <c r="AA64" s="166" t="s">
        <v>1004</v>
      </c>
      <c r="AB64" s="166" t="s">
        <v>1017</v>
      </c>
      <c r="AC64" s="166" t="s">
        <v>1004</v>
      </c>
      <c r="AD64" s="109" t="s">
        <v>1026</v>
      </c>
      <c r="AE64" s="166" t="s">
        <v>1004</v>
      </c>
      <c r="AF64" s="166" t="s">
        <v>1025</v>
      </c>
      <c r="AG64" s="166" t="s">
        <v>559</v>
      </c>
      <c r="AH64" s="166" t="s">
        <v>1023</v>
      </c>
      <c r="AI64" s="166" t="s">
        <v>1023</v>
      </c>
      <c r="AJ64" s="166" t="s">
        <v>1023</v>
      </c>
      <c r="AK64" s="168" t="s">
        <v>958</v>
      </c>
      <c r="AL64" s="166" t="s">
        <v>1022</v>
      </c>
      <c r="AM64" s="166" t="s">
        <v>1022</v>
      </c>
      <c r="AN64" s="166" t="s">
        <v>545</v>
      </c>
      <c r="AO64" s="166" t="s">
        <v>545</v>
      </c>
      <c r="AP64" s="166" t="s">
        <v>545</v>
      </c>
      <c r="AQ64" s="166" t="s">
        <v>545</v>
      </c>
      <c r="AR64" s="166" t="s">
        <v>1018</v>
      </c>
      <c r="AS64" s="166" t="s">
        <v>559</v>
      </c>
      <c r="AT64" s="166" t="s">
        <v>1019</v>
      </c>
      <c r="AU64" s="166" t="s">
        <v>559</v>
      </c>
      <c r="AV64" s="166" t="s">
        <v>556</v>
      </c>
      <c r="AW64" s="166" t="s">
        <v>559</v>
      </c>
      <c r="AX64" s="166" t="s">
        <v>559</v>
      </c>
      <c r="AY64" s="166" t="s">
        <v>960</v>
      </c>
      <c r="AZ64" s="166" t="s">
        <v>1021</v>
      </c>
      <c r="BA64" s="166" t="s">
        <v>1021</v>
      </c>
      <c r="BB64" s="166" t="s">
        <v>559</v>
      </c>
      <c r="BC64" s="166" t="s">
        <v>559</v>
      </c>
      <c r="BD64" s="166" t="s">
        <v>1020</v>
      </c>
      <c r="BE64" s="166" t="s">
        <v>559</v>
      </c>
      <c r="BF64" s="108"/>
    </row>
    <row r="65" spans="1:58" x14ac:dyDescent="0.25">
      <c r="A65" s="133" t="s">
        <v>115</v>
      </c>
      <c r="B65" s="111" t="s">
        <v>114</v>
      </c>
      <c r="C65" s="166" t="s">
        <v>1027</v>
      </c>
      <c r="D65" s="166" t="s">
        <v>1027</v>
      </c>
      <c r="E65" s="166" t="s">
        <v>1027</v>
      </c>
      <c r="F65" s="166" t="s">
        <v>1027</v>
      </c>
      <c r="G65" s="166" t="s">
        <v>1027</v>
      </c>
      <c r="H65" s="166" t="s">
        <v>1027</v>
      </c>
      <c r="I65" s="166" t="s">
        <v>1027</v>
      </c>
      <c r="J65" s="166" t="s">
        <v>1023</v>
      </c>
      <c r="K65" s="166" t="s">
        <v>1023</v>
      </c>
      <c r="L65" s="166" t="s">
        <v>545</v>
      </c>
      <c r="M65" s="166" t="s">
        <v>1020</v>
      </c>
      <c r="N65" s="166" t="s">
        <v>1020</v>
      </c>
      <c r="O65" s="166" t="s">
        <v>1028</v>
      </c>
      <c r="P65" s="166" t="s">
        <v>1028</v>
      </c>
      <c r="Q65" s="166" t="s">
        <v>1025</v>
      </c>
      <c r="R65" s="166" t="s">
        <v>1025</v>
      </c>
      <c r="S65" s="166" t="s">
        <v>1029</v>
      </c>
      <c r="T65" s="166" t="s">
        <v>1030</v>
      </c>
      <c r="U65" s="166" t="s">
        <v>1030</v>
      </c>
      <c r="V65" s="166" t="s">
        <v>559</v>
      </c>
      <c r="W65" s="166" t="s">
        <v>1004</v>
      </c>
      <c r="X65" s="166" t="s">
        <v>1004</v>
      </c>
      <c r="Y65" s="166" t="s">
        <v>1004</v>
      </c>
      <c r="Z65" s="166" t="s">
        <v>1004</v>
      </c>
      <c r="AA65" s="166" t="s">
        <v>1004</v>
      </c>
      <c r="AB65" s="166" t="s">
        <v>1017</v>
      </c>
      <c r="AC65" s="166" t="s">
        <v>1004</v>
      </c>
      <c r="AD65" s="109" t="s">
        <v>1026</v>
      </c>
      <c r="AE65" s="166" t="s">
        <v>1004</v>
      </c>
      <c r="AF65" s="166" t="s">
        <v>1025</v>
      </c>
      <c r="AG65" s="166" t="s">
        <v>559</v>
      </c>
      <c r="AH65" s="166" t="s">
        <v>1023</v>
      </c>
      <c r="AI65" s="166" t="s">
        <v>1023</v>
      </c>
      <c r="AJ65" s="166" t="s">
        <v>1023</v>
      </c>
      <c r="AK65" s="168" t="s">
        <v>958</v>
      </c>
      <c r="AL65" s="166" t="s">
        <v>1022</v>
      </c>
      <c r="AM65" s="166" t="s">
        <v>1022</v>
      </c>
      <c r="AN65" s="166" t="s">
        <v>545</v>
      </c>
      <c r="AO65" s="166" t="s">
        <v>545</v>
      </c>
      <c r="AP65" s="166" t="s">
        <v>545</v>
      </c>
      <c r="AQ65" s="166" t="s">
        <v>545</v>
      </c>
      <c r="AR65" s="166" t="s">
        <v>1018</v>
      </c>
      <c r="AS65" s="166" t="s">
        <v>559</v>
      </c>
      <c r="AT65" s="166" t="s">
        <v>1019</v>
      </c>
      <c r="AU65" s="166" t="s">
        <v>559</v>
      </c>
      <c r="AV65" s="166" t="s">
        <v>556</v>
      </c>
      <c r="AW65" s="166" t="s">
        <v>559</v>
      </c>
      <c r="AX65" s="166" t="s">
        <v>559</v>
      </c>
      <c r="AY65" s="166" t="s">
        <v>960</v>
      </c>
      <c r="AZ65" s="166" t="s">
        <v>1021</v>
      </c>
      <c r="BA65" s="166" t="s">
        <v>1021</v>
      </c>
      <c r="BB65" s="166" t="s">
        <v>559</v>
      </c>
      <c r="BC65" s="166" t="s">
        <v>559</v>
      </c>
      <c r="BD65" s="166" t="s">
        <v>1020</v>
      </c>
      <c r="BE65" s="166" t="s">
        <v>559</v>
      </c>
      <c r="BF65" s="108"/>
    </row>
    <row r="66" spans="1:58" x14ac:dyDescent="0.25">
      <c r="A66" s="133" t="s">
        <v>117</v>
      </c>
      <c r="B66" s="111" t="s">
        <v>116</v>
      </c>
      <c r="C66" s="166" t="s">
        <v>1027</v>
      </c>
      <c r="D66" s="166" t="s">
        <v>1027</v>
      </c>
      <c r="E66" s="166" t="s">
        <v>1027</v>
      </c>
      <c r="F66" s="166" t="s">
        <v>1027</v>
      </c>
      <c r="G66" s="166" t="s">
        <v>1027</v>
      </c>
      <c r="H66" s="166" t="s">
        <v>1027</v>
      </c>
      <c r="I66" s="166" t="s">
        <v>1027</v>
      </c>
      <c r="J66" s="166" t="s">
        <v>1023</v>
      </c>
      <c r="K66" s="166" t="s">
        <v>1023</v>
      </c>
      <c r="L66" s="166" t="s">
        <v>545</v>
      </c>
      <c r="M66" s="166" t="s">
        <v>1020</v>
      </c>
      <c r="N66" s="166" t="s">
        <v>1020</v>
      </c>
      <c r="O66" s="166" t="s">
        <v>1028</v>
      </c>
      <c r="P66" s="166" t="s">
        <v>1028</v>
      </c>
      <c r="Q66" s="166" t="s">
        <v>1025</v>
      </c>
      <c r="R66" s="166" t="s">
        <v>1025</v>
      </c>
      <c r="S66" s="166" t="s">
        <v>1029</v>
      </c>
      <c r="T66" s="166" t="s">
        <v>1030</v>
      </c>
      <c r="U66" s="166" t="s">
        <v>1030</v>
      </c>
      <c r="V66" s="166" t="s">
        <v>559</v>
      </c>
      <c r="W66" s="166" t="s">
        <v>1004</v>
      </c>
      <c r="X66" s="166" t="s">
        <v>1004</v>
      </c>
      <c r="Y66" s="166" t="s">
        <v>1004</v>
      </c>
      <c r="Z66" s="166" t="s">
        <v>1004</v>
      </c>
      <c r="AA66" s="166" t="s">
        <v>1004</v>
      </c>
      <c r="AB66" s="166" t="s">
        <v>1017</v>
      </c>
      <c r="AC66" s="166" t="s">
        <v>1004</v>
      </c>
      <c r="AD66" s="109" t="s">
        <v>1026</v>
      </c>
      <c r="AE66" s="166" t="s">
        <v>1004</v>
      </c>
      <c r="AF66" s="166" t="s">
        <v>1025</v>
      </c>
      <c r="AG66" s="166" t="s">
        <v>559</v>
      </c>
      <c r="AH66" s="166" t="s">
        <v>1023</v>
      </c>
      <c r="AI66" s="166" t="s">
        <v>1023</v>
      </c>
      <c r="AJ66" s="166" t="s">
        <v>1023</v>
      </c>
      <c r="AK66" s="168" t="s">
        <v>961</v>
      </c>
      <c r="AL66" s="166" t="s">
        <v>1022</v>
      </c>
      <c r="AM66" s="166" t="s">
        <v>1022</v>
      </c>
      <c r="AN66" s="166" t="s">
        <v>545</v>
      </c>
      <c r="AO66" s="166" t="s">
        <v>545</v>
      </c>
      <c r="AP66" s="166" t="s">
        <v>545</v>
      </c>
      <c r="AQ66" s="166" t="s">
        <v>545</v>
      </c>
      <c r="AR66" s="166" t="s">
        <v>1018</v>
      </c>
      <c r="AS66" s="166" t="s">
        <v>559</v>
      </c>
      <c r="AT66" s="166" t="s">
        <v>1019</v>
      </c>
      <c r="AU66" s="166" t="s">
        <v>559</v>
      </c>
      <c r="AV66" s="166" t="s">
        <v>556</v>
      </c>
      <c r="AW66" s="166" t="s">
        <v>559</v>
      </c>
      <c r="AX66" s="166" t="s">
        <v>559</v>
      </c>
      <c r="AY66" s="166" t="s">
        <v>960</v>
      </c>
      <c r="AZ66" s="166" t="s">
        <v>1021</v>
      </c>
      <c r="BA66" s="166" t="s">
        <v>1021</v>
      </c>
      <c r="BB66" s="166" t="s">
        <v>559</v>
      </c>
      <c r="BC66" s="166" t="s">
        <v>559</v>
      </c>
      <c r="BD66" s="166" t="s">
        <v>1020</v>
      </c>
      <c r="BE66" s="166" t="s">
        <v>559</v>
      </c>
      <c r="BF66" s="108"/>
    </row>
    <row r="67" spans="1:58" x14ac:dyDescent="0.25">
      <c r="A67" s="133" t="s">
        <v>119</v>
      </c>
      <c r="B67" s="111" t="s">
        <v>118</v>
      </c>
      <c r="C67" s="166" t="s">
        <v>1027</v>
      </c>
      <c r="D67" s="166" t="s">
        <v>1027</v>
      </c>
      <c r="E67" s="166" t="s">
        <v>1027</v>
      </c>
      <c r="F67" s="166" t="s">
        <v>1027</v>
      </c>
      <c r="G67" s="166" t="s">
        <v>1027</v>
      </c>
      <c r="H67" s="166" t="s">
        <v>1027</v>
      </c>
      <c r="I67" s="166" t="s">
        <v>1027</v>
      </c>
      <c r="J67" s="166" t="s">
        <v>1023</v>
      </c>
      <c r="K67" s="166" t="s">
        <v>1023</v>
      </c>
      <c r="L67" s="166" t="s">
        <v>545</v>
      </c>
      <c r="M67" s="166" t="s">
        <v>1020</v>
      </c>
      <c r="N67" s="166" t="s">
        <v>1020</v>
      </c>
      <c r="O67" s="166" t="s">
        <v>1028</v>
      </c>
      <c r="P67" s="166" t="s">
        <v>1028</v>
      </c>
      <c r="Q67" s="166" t="s">
        <v>1025</v>
      </c>
      <c r="R67" s="166" t="s">
        <v>1025</v>
      </c>
      <c r="S67" s="166" t="s">
        <v>1029</v>
      </c>
      <c r="T67" s="166" t="s">
        <v>1030</v>
      </c>
      <c r="U67" s="166" t="s">
        <v>1030</v>
      </c>
      <c r="V67" s="166" t="s">
        <v>559</v>
      </c>
      <c r="W67" s="166" t="s">
        <v>1004</v>
      </c>
      <c r="X67" s="166" t="s">
        <v>1004</v>
      </c>
      <c r="Y67" s="166" t="s">
        <v>1004</v>
      </c>
      <c r="Z67" s="166" t="s">
        <v>1004</v>
      </c>
      <c r="AA67" s="166" t="s">
        <v>1004</v>
      </c>
      <c r="AB67" s="166" t="s">
        <v>958</v>
      </c>
      <c r="AC67" s="166" t="s">
        <v>1004</v>
      </c>
      <c r="AD67" s="109" t="s">
        <v>1026</v>
      </c>
      <c r="AE67" s="166" t="s">
        <v>1004</v>
      </c>
      <c r="AF67" s="166" t="s">
        <v>1025</v>
      </c>
      <c r="AG67" s="166" t="s">
        <v>559</v>
      </c>
      <c r="AH67" s="166" t="s">
        <v>1023</v>
      </c>
      <c r="AI67" s="166" t="s">
        <v>1023</v>
      </c>
      <c r="AJ67" s="166" t="s">
        <v>1023</v>
      </c>
      <c r="AK67" s="168" t="s">
        <v>958</v>
      </c>
      <c r="AL67" s="166" t="s">
        <v>1022</v>
      </c>
      <c r="AM67" s="166" t="s">
        <v>1022</v>
      </c>
      <c r="AN67" s="166" t="s">
        <v>545</v>
      </c>
      <c r="AO67" s="166" t="s">
        <v>545</v>
      </c>
      <c r="AP67" s="166" t="s">
        <v>545</v>
      </c>
      <c r="AQ67" s="166" t="s">
        <v>545</v>
      </c>
      <c r="AR67" s="166" t="s">
        <v>1018</v>
      </c>
      <c r="AS67" s="166" t="s">
        <v>559</v>
      </c>
      <c r="AT67" s="166" t="s">
        <v>1019</v>
      </c>
      <c r="AU67" s="166" t="s">
        <v>559</v>
      </c>
      <c r="AV67" s="166" t="s">
        <v>556</v>
      </c>
      <c r="AW67" s="166" t="s">
        <v>559</v>
      </c>
      <c r="AX67" s="166" t="s">
        <v>559</v>
      </c>
      <c r="AY67" s="166" t="s">
        <v>960</v>
      </c>
      <c r="AZ67" s="166" t="s">
        <v>1021</v>
      </c>
      <c r="BA67" s="166" t="s">
        <v>1021</v>
      </c>
      <c r="BB67" s="166" t="s">
        <v>559</v>
      </c>
      <c r="BC67" s="166" t="s">
        <v>559</v>
      </c>
      <c r="BD67" s="166" t="s">
        <v>1020</v>
      </c>
      <c r="BE67" s="166" t="s">
        <v>559</v>
      </c>
      <c r="BF67" s="108"/>
    </row>
    <row r="68" spans="1:58" x14ac:dyDescent="0.25">
      <c r="A68" s="133" t="s">
        <v>121</v>
      </c>
      <c r="B68" s="111" t="s">
        <v>120</v>
      </c>
      <c r="C68" s="166" t="s">
        <v>1027</v>
      </c>
      <c r="D68" s="166" t="s">
        <v>1027</v>
      </c>
      <c r="E68" s="166" t="s">
        <v>1027</v>
      </c>
      <c r="F68" s="166" t="s">
        <v>1027</v>
      </c>
      <c r="G68" s="166" t="s">
        <v>1027</v>
      </c>
      <c r="H68" s="166" t="s">
        <v>1027</v>
      </c>
      <c r="I68" s="166" t="s">
        <v>1027</v>
      </c>
      <c r="J68" s="166" t="s">
        <v>1023</v>
      </c>
      <c r="K68" s="166" t="s">
        <v>1023</v>
      </c>
      <c r="L68" s="166" t="s">
        <v>545</v>
      </c>
      <c r="M68" s="166" t="s">
        <v>1020</v>
      </c>
      <c r="N68" s="166" t="s">
        <v>1020</v>
      </c>
      <c r="O68" s="166" t="s">
        <v>1028</v>
      </c>
      <c r="P68" s="166" t="s">
        <v>1028</v>
      </c>
      <c r="Q68" s="166" t="s">
        <v>1025</v>
      </c>
      <c r="R68" s="166" t="s">
        <v>1025</v>
      </c>
      <c r="S68" s="166" t="s">
        <v>1029</v>
      </c>
      <c r="T68" s="166" t="s">
        <v>1030</v>
      </c>
      <c r="U68" s="166" t="s">
        <v>1030</v>
      </c>
      <c r="V68" s="166" t="s">
        <v>559</v>
      </c>
      <c r="W68" s="166" t="s">
        <v>1004</v>
      </c>
      <c r="X68" s="166" t="s">
        <v>1004</v>
      </c>
      <c r="Y68" s="166" t="s">
        <v>1004</v>
      </c>
      <c r="Z68" s="166" t="s">
        <v>1004</v>
      </c>
      <c r="AA68" s="166" t="s">
        <v>1004</v>
      </c>
      <c r="AB68" s="166" t="s">
        <v>1017</v>
      </c>
      <c r="AC68" s="166" t="s">
        <v>1004</v>
      </c>
      <c r="AD68" s="109" t="s">
        <v>1026</v>
      </c>
      <c r="AE68" s="166" t="s">
        <v>1004</v>
      </c>
      <c r="AF68" s="166" t="s">
        <v>1025</v>
      </c>
      <c r="AG68" s="166" t="s">
        <v>559</v>
      </c>
      <c r="AH68" s="166" t="s">
        <v>1023</v>
      </c>
      <c r="AI68" s="166" t="s">
        <v>1023</v>
      </c>
      <c r="AJ68" s="166" t="s">
        <v>1023</v>
      </c>
      <c r="AK68" s="168" t="s">
        <v>958</v>
      </c>
      <c r="AL68" s="166" t="s">
        <v>1022</v>
      </c>
      <c r="AM68" s="166" t="s">
        <v>1022</v>
      </c>
      <c r="AN68" s="166" t="s">
        <v>545</v>
      </c>
      <c r="AO68" s="166" t="s">
        <v>545</v>
      </c>
      <c r="AP68" s="166" t="s">
        <v>545</v>
      </c>
      <c r="AQ68" s="166" t="s">
        <v>545</v>
      </c>
      <c r="AR68" s="166" t="s">
        <v>1018</v>
      </c>
      <c r="AS68" s="166" t="s">
        <v>559</v>
      </c>
      <c r="AT68" s="166" t="s">
        <v>1019</v>
      </c>
      <c r="AU68" s="166" t="s">
        <v>559</v>
      </c>
      <c r="AV68" s="166" t="s">
        <v>556</v>
      </c>
      <c r="AW68" s="166" t="s">
        <v>559</v>
      </c>
      <c r="AX68" s="166" t="s">
        <v>559</v>
      </c>
      <c r="AY68" s="166" t="s">
        <v>960</v>
      </c>
      <c r="AZ68" s="166" t="s">
        <v>1021</v>
      </c>
      <c r="BA68" s="166" t="s">
        <v>1021</v>
      </c>
      <c r="BB68" s="166" t="s">
        <v>559</v>
      </c>
      <c r="BC68" s="166" t="s">
        <v>559</v>
      </c>
      <c r="BD68" s="166" t="s">
        <v>1020</v>
      </c>
      <c r="BE68" s="166" t="s">
        <v>559</v>
      </c>
      <c r="BF68" s="108"/>
    </row>
    <row r="69" spans="1:58" x14ac:dyDescent="0.25">
      <c r="A69" s="133" t="s">
        <v>123</v>
      </c>
      <c r="B69" s="111" t="s">
        <v>122</v>
      </c>
      <c r="C69" s="166" t="s">
        <v>1027</v>
      </c>
      <c r="D69" s="166" t="s">
        <v>1027</v>
      </c>
      <c r="E69" s="166" t="s">
        <v>1027</v>
      </c>
      <c r="F69" s="166" t="s">
        <v>1027</v>
      </c>
      <c r="G69" s="166" t="s">
        <v>1027</v>
      </c>
      <c r="H69" s="166" t="s">
        <v>1027</v>
      </c>
      <c r="I69" s="166" t="s">
        <v>1027</v>
      </c>
      <c r="J69" s="166" t="s">
        <v>1023</v>
      </c>
      <c r="K69" s="166" t="s">
        <v>1023</v>
      </c>
      <c r="L69" s="166" t="s">
        <v>545</v>
      </c>
      <c r="M69" s="166" t="s">
        <v>1020</v>
      </c>
      <c r="N69" s="166" t="s">
        <v>1020</v>
      </c>
      <c r="O69" s="166" t="s">
        <v>1028</v>
      </c>
      <c r="P69" s="166" t="s">
        <v>1028</v>
      </c>
      <c r="Q69" s="166" t="s">
        <v>1025</v>
      </c>
      <c r="R69" s="166" t="s">
        <v>1025</v>
      </c>
      <c r="S69" s="166" t="s">
        <v>1029</v>
      </c>
      <c r="T69" s="166" t="s">
        <v>1030</v>
      </c>
      <c r="U69" s="166" t="s">
        <v>1030</v>
      </c>
      <c r="V69" s="166" t="s">
        <v>559</v>
      </c>
      <c r="W69" s="166" t="s">
        <v>1004</v>
      </c>
      <c r="X69" s="166" t="s">
        <v>1004</v>
      </c>
      <c r="Y69" s="166" t="s">
        <v>1004</v>
      </c>
      <c r="Z69" s="166" t="s">
        <v>1004</v>
      </c>
      <c r="AA69" s="166" t="s">
        <v>1004</v>
      </c>
      <c r="AB69" s="166" t="s">
        <v>958</v>
      </c>
      <c r="AC69" s="166" t="s">
        <v>1004</v>
      </c>
      <c r="AD69" s="109" t="s">
        <v>1026</v>
      </c>
      <c r="AE69" s="166" t="s">
        <v>1004</v>
      </c>
      <c r="AF69" s="166" t="s">
        <v>1025</v>
      </c>
      <c r="AG69" s="166" t="s">
        <v>559</v>
      </c>
      <c r="AH69" s="166" t="s">
        <v>1023</v>
      </c>
      <c r="AI69" s="166" t="s">
        <v>1023</v>
      </c>
      <c r="AJ69" s="166" t="s">
        <v>1023</v>
      </c>
      <c r="AK69" s="168" t="s">
        <v>958</v>
      </c>
      <c r="AL69" s="166" t="s">
        <v>1022</v>
      </c>
      <c r="AM69" s="166" t="s">
        <v>1022</v>
      </c>
      <c r="AN69" s="166" t="s">
        <v>545</v>
      </c>
      <c r="AO69" s="166" t="s">
        <v>545</v>
      </c>
      <c r="AP69" s="166" t="s">
        <v>545</v>
      </c>
      <c r="AQ69" s="166" t="s">
        <v>545</v>
      </c>
      <c r="AR69" s="166" t="s">
        <v>1018</v>
      </c>
      <c r="AS69" s="166" t="s">
        <v>559</v>
      </c>
      <c r="AT69" s="166" t="s">
        <v>1019</v>
      </c>
      <c r="AU69" s="166" t="s">
        <v>559</v>
      </c>
      <c r="AV69" s="166" t="s">
        <v>556</v>
      </c>
      <c r="AW69" s="166" t="s">
        <v>559</v>
      </c>
      <c r="AX69" s="166" t="s">
        <v>559</v>
      </c>
      <c r="AY69" s="166" t="s">
        <v>960</v>
      </c>
      <c r="AZ69" s="166" t="s">
        <v>1021</v>
      </c>
      <c r="BA69" s="166" t="s">
        <v>1021</v>
      </c>
      <c r="BB69" s="166" t="s">
        <v>559</v>
      </c>
      <c r="BC69" s="166" t="s">
        <v>559</v>
      </c>
      <c r="BD69" s="166" t="s">
        <v>1020</v>
      </c>
      <c r="BE69" s="166" t="s">
        <v>559</v>
      </c>
      <c r="BF69" s="108"/>
    </row>
    <row r="70" spans="1:58" x14ac:dyDescent="0.25">
      <c r="A70" s="133" t="s">
        <v>125</v>
      </c>
      <c r="B70" s="111" t="s">
        <v>124</v>
      </c>
      <c r="C70" s="166" t="s">
        <v>1027</v>
      </c>
      <c r="D70" s="166" t="s">
        <v>1027</v>
      </c>
      <c r="E70" s="166" t="s">
        <v>1027</v>
      </c>
      <c r="F70" s="166" t="s">
        <v>1027</v>
      </c>
      <c r="G70" s="166" t="s">
        <v>1027</v>
      </c>
      <c r="H70" s="166" t="s">
        <v>1027</v>
      </c>
      <c r="I70" s="166" t="s">
        <v>1027</v>
      </c>
      <c r="J70" s="166" t="s">
        <v>1023</v>
      </c>
      <c r="K70" s="166" t="s">
        <v>1023</v>
      </c>
      <c r="L70" s="166" t="s">
        <v>545</v>
      </c>
      <c r="M70" s="166" t="s">
        <v>1020</v>
      </c>
      <c r="N70" s="166" t="s">
        <v>1020</v>
      </c>
      <c r="O70" s="166" t="s">
        <v>1028</v>
      </c>
      <c r="P70" s="166" t="s">
        <v>1028</v>
      </c>
      <c r="Q70" s="166" t="s">
        <v>1025</v>
      </c>
      <c r="R70" s="166" t="s">
        <v>1025</v>
      </c>
      <c r="S70" s="166" t="s">
        <v>1029</v>
      </c>
      <c r="T70" s="166" t="s">
        <v>1030</v>
      </c>
      <c r="U70" s="166" t="s">
        <v>1030</v>
      </c>
      <c r="V70" s="166" t="s">
        <v>559</v>
      </c>
      <c r="W70" s="166" t="s">
        <v>1004</v>
      </c>
      <c r="X70" s="166" t="s">
        <v>1004</v>
      </c>
      <c r="Y70" s="166" t="s">
        <v>1004</v>
      </c>
      <c r="Z70" s="166" t="s">
        <v>1004</v>
      </c>
      <c r="AA70" s="166" t="s">
        <v>1004</v>
      </c>
      <c r="AB70" s="166" t="s">
        <v>958</v>
      </c>
      <c r="AC70" s="166" t="s">
        <v>1004</v>
      </c>
      <c r="AD70" s="109" t="s">
        <v>1026</v>
      </c>
      <c r="AE70" s="166" t="s">
        <v>1004</v>
      </c>
      <c r="AF70" s="166" t="s">
        <v>1025</v>
      </c>
      <c r="AG70" s="166" t="s">
        <v>559</v>
      </c>
      <c r="AH70" s="166" t="s">
        <v>1023</v>
      </c>
      <c r="AI70" s="166" t="s">
        <v>1023</v>
      </c>
      <c r="AJ70" s="166" t="s">
        <v>1023</v>
      </c>
      <c r="AK70" s="168" t="s">
        <v>958</v>
      </c>
      <c r="AL70" s="166" t="s">
        <v>1022</v>
      </c>
      <c r="AM70" s="166" t="s">
        <v>1022</v>
      </c>
      <c r="AN70" s="166" t="s">
        <v>545</v>
      </c>
      <c r="AO70" s="166" t="s">
        <v>545</v>
      </c>
      <c r="AP70" s="166" t="s">
        <v>545</v>
      </c>
      <c r="AQ70" s="166" t="s">
        <v>545</v>
      </c>
      <c r="AR70" s="166" t="s">
        <v>1018</v>
      </c>
      <c r="AS70" s="166" t="s">
        <v>559</v>
      </c>
      <c r="AT70" s="166" t="s">
        <v>1019</v>
      </c>
      <c r="AU70" s="166" t="s">
        <v>559</v>
      </c>
      <c r="AV70" s="166" t="s">
        <v>556</v>
      </c>
      <c r="AW70" s="166" t="s">
        <v>559</v>
      </c>
      <c r="AX70" s="166" t="s">
        <v>559</v>
      </c>
      <c r="AY70" s="166" t="s">
        <v>960</v>
      </c>
      <c r="AZ70" s="166" t="s">
        <v>1021</v>
      </c>
      <c r="BA70" s="166" t="s">
        <v>1021</v>
      </c>
      <c r="BB70" s="166" t="s">
        <v>559</v>
      </c>
      <c r="BC70" s="166" t="s">
        <v>559</v>
      </c>
      <c r="BD70" s="166" t="s">
        <v>1020</v>
      </c>
      <c r="BE70" s="166" t="s">
        <v>559</v>
      </c>
      <c r="BF70" s="108"/>
    </row>
    <row r="71" spans="1:58" x14ac:dyDescent="0.25">
      <c r="A71" s="133" t="s">
        <v>127</v>
      </c>
      <c r="B71" s="111" t="s">
        <v>126</v>
      </c>
      <c r="C71" s="166" t="s">
        <v>1027</v>
      </c>
      <c r="D71" s="166" t="s">
        <v>1027</v>
      </c>
      <c r="E71" s="166" t="s">
        <v>1027</v>
      </c>
      <c r="F71" s="166" t="s">
        <v>1027</v>
      </c>
      <c r="G71" s="166" t="s">
        <v>1027</v>
      </c>
      <c r="H71" s="166" t="s">
        <v>1027</v>
      </c>
      <c r="I71" s="166" t="s">
        <v>1027</v>
      </c>
      <c r="J71" s="166" t="s">
        <v>1023</v>
      </c>
      <c r="K71" s="166" t="s">
        <v>1023</v>
      </c>
      <c r="L71" s="166" t="s">
        <v>545</v>
      </c>
      <c r="M71" s="166" t="s">
        <v>1020</v>
      </c>
      <c r="N71" s="166" t="s">
        <v>1020</v>
      </c>
      <c r="O71" s="166" t="s">
        <v>1028</v>
      </c>
      <c r="P71" s="166" t="s">
        <v>1028</v>
      </c>
      <c r="Q71" s="166" t="s">
        <v>1025</v>
      </c>
      <c r="R71" s="166" t="s">
        <v>1025</v>
      </c>
      <c r="S71" s="166" t="s">
        <v>1029</v>
      </c>
      <c r="T71" s="166" t="s">
        <v>1030</v>
      </c>
      <c r="U71" s="166" t="s">
        <v>1030</v>
      </c>
      <c r="V71" s="166" t="s">
        <v>559</v>
      </c>
      <c r="W71" s="166" t="s">
        <v>1004</v>
      </c>
      <c r="X71" s="166" t="s">
        <v>1004</v>
      </c>
      <c r="Y71" s="166" t="s">
        <v>1004</v>
      </c>
      <c r="Z71" s="166" t="s">
        <v>1004</v>
      </c>
      <c r="AA71" s="166" t="s">
        <v>1004</v>
      </c>
      <c r="AB71" s="166" t="s">
        <v>1017</v>
      </c>
      <c r="AC71" s="166" t="s">
        <v>1004</v>
      </c>
      <c r="AD71" s="109" t="s">
        <v>1026</v>
      </c>
      <c r="AE71" s="166" t="s">
        <v>1004</v>
      </c>
      <c r="AF71" s="166" t="s">
        <v>1025</v>
      </c>
      <c r="AG71" s="166" t="s">
        <v>559</v>
      </c>
      <c r="AH71" s="166" t="s">
        <v>1023</v>
      </c>
      <c r="AI71" s="166" t="s">
        <v>1023</v>
      </c>
      <c r="AJ71" s="166" t="s">
        <v>1023</v>
      </c>
      <c r="AK71" s="168" t="s">
        <v>961</v>
      </c>
      <c r="AL71" s="166" t="s">
        <v>1022</v>
      </c>
      <c r="AM71" s="166" t="s">
        <v>1022</v>
      </c>
      <c r="AN71" s="166" t="s">
        <v>545</v>
      </c>
      <c r="AO71" s="166" t="s">
        <v>545</v>
      </c>
      <c r="AP71" s="166" t="s">
        <v>545</v>
      </c>
      <c r="AQ71" s="166" t="s">
        <v>545</v>
      </c>
      <c r="AR71" s="166" t="s">
        <v>1018</v>
      </c>
      <c r="AS71" s="166" t="s">
        <v>559</v>
      </c>
      <c r="AT71" s="166" t="s">
        <v>1019</v>
      </c>
      <c r="AU71" s="166" t="s">
        <v>559</v>
      </c>
      <c r="AV71" s="166" t="s">
        <v>556</v>
      </c>
      <c r="AW71" s="166" t="s">
        <v>559</v>
      </c>
      <c r="AX71" s="166" t="s">
        <v>559</v>
      </c>
      <c r="AY71" s="166" t="s">
        <v>960</v>
      </c>
      <c r="AZ71" s="166" t="s">
        <v>1021</v>
      </c>
      <c r="BA71" s="166" t="s">
        <v>1021</v>
      </c>
      <c r="BB71" s="166" t="s">
        <v>559</v>
      </c>
      <c r="BC71" s="166" t="s">
        <v>559</v>
      </c>
      <c r="BD71" s="166" t="s">
        <v>1020</v>
      </c>
      <c r="BE71" s="166" t="s">
        <v>559</v>
      </c>
      <c r="BF71" s="108"/>
    </row>
    <row r="72" spans="1:58" x14ac:dyDescent="0.25">
      <c r="A72" s="133" t="s">
        <v>129</v>
      </c>
      <c r="B72" s="111" t="s">
        <v>128</v>
      </c>
      <c r="C72" s="166" t="s">
        <v>1027</v>
      </c>
      <c r="D72" s="166" t="s">
        <v>1027</v>
      </c>
      <c r="E72" s="166" t="s">
        <v>1027</v>
      </c>
      <c r="F72" s="166" t="s">
        <v>1027</v>
      </c>
      <c r="G72" s="166" t="s">
        <v>1027</v>
      </c>
      <c r="H72" s="166" t="s">
        <v>1027</v>
      </c>
      <c r="I72" s="166" t="s">
        <v>1027</v>
      </c>
      <c r="J72" s="166" t="s">
        <v>1023</v>
      </c>
      <c r="K72" s="166" t="s">
        <v>1023</v>
      </c>
      <c r="L72" s="166" t="s">
        <v>545</v>
      </c>
      <c r="M72" s="166" t="s">
        <v>1020</v>
      </c>
      <c r="N72" s="166" t="s">
        <v>1020</v>
      </c>
      <c r="O72" s="166" t="s">
        <v>1028</v>
      </c>
      <c r="P72" s="166" t="s">
        <v>1028</v>
      </c>
      <c r="Q72" s="166" t="s">
        <v>1025</v>
      </c>
      <c r="R72" s="166" t="s">
        <v>1025</v>
      </c>
      <c r="S72" s="166" t="s">
        <v>1029</v>
      </c>
      <c r="T72" s="166" t="s">
        <v>1030</v>
      </c>
      <c r="U72" s="166" t="s">
        <v>1030</v>
      </c>
      <c r="V72" s="166" t="s">
        <v>559</v>
      </c>
      <c r="W72" s="166" t="s">
        <v>1004</v>
      </c>
      <c r="X72" s="166" t="s">
        <v>1004</v>
      </c>
      <c r="Y72" s="166" t="s">
        <v>1004</v>
      </c>
      <c r="Z72" s="166" t="s">
        <v>1004</v>
      </c>
      <c r="AA72" s="166" t="s">
        <v>1004</v>
      </c>
      <c r="AB72" s="166" t="s">
        <v>1017</v>
      </c>
      <c r="AC72" s="166" t="s">
        <v>1004</v>
      </c>
      <c r="AD72" s="109" t="s">
        <v>1026</v>
      </c>
      <c r="AE72" s="166" t="s">
        <v>1004</v>
      </c>
      <c r="AF72" s="166" t="s">
        <v>1025</v>
      </c>
      <c r="AG72" s="166" t="s">
        <v>559</v>
      </c>
      <c r="AH72" s="166" t="s">
        <v>1023</v>
      </c>
      <c r="AI72" s="166" t="s">
        <v>1023</v>
      </c>
      <c r="AJ72" s="166" t="s">
        <v>1023</v>
      </c>
      <c r="AK72" s="168" t="s">
        <v>958</v>
      </c>
      <c r="AL72" s="166" t="s">
        <v>1022</v>
      </c>
      <c r="AM72" s="166" t="s">
        <v>1022</v>
      </c>
      <c r="AN72" s="166" t="s">
        <v>545</v>
      </c>
      <c r="AO72" s="166" t="s">
        <v>545</v>
      </c>
      <c r="AP72" s="166" t="s">
        <v>545</v>
      </c>
      <c r="AQ72" s="166" t="s">
        <v>545</v>
      </c>
      <c r="AR72" s="166" t="s">
        <v>1018</v>
      </c>
      <c r="AS72" s="166" t="s">
        <v>559</v>
      </c>
      <c r="AT72" s="166" t="s">
        <v>1019</v>
      </c>
      <c r="AU72" s="166" t="s">
        <v>559</v>
      </c>
      <c r="AV72" s="166" t="s">
        <v>556</v>
      </c>
      <c r="AW72" s="166" t="s">
        <v>559</v>
      </c>
      <c r="AX72" s="166" t="s">
        <v>559</v>
      </c>
      <c r="AY72" s="166" t="s">
        <v>960</v>
      </c>
      <c r="AZ72" s="166" t="s">
        <v>1021</v>
      </c>
      <c r="BA72" s="166" t="s">
        <v>1021</v>
      </c>
      <c r="BB72" s="166" t="s">
        <v>559</v>
      </c>
      <c r="BC72" s="166" t="s">
        <v>559</v>
      </c>
      <c r="BD72" s="166" t="s">
        <v>1020</v>
      </c>
      <c r="BE72" s="166" t="s">
        <v>559</v>
      </c>
      <c r="BF72" s="108"/>
    </row>
    <row r="73" spans="1:58" x14ac:dyDescent="0.25">
      <c r="A73" s="133" t="s">
        <v>372</v>
      </c>
      <c r="B73" s="111" t="s">
        <v>130</v>
      </c>
      <c r="C73" s="166" t="s">
        <v>1027</v>
      </c>
      <c r="D73" s="166" t="s">
        <v>1027</v>
      </c>
      <c r="E73" s="166" t="s">
        <v>1027</v>
      </c>
      <c r="F73" s="166" t="s">
        <v>1027</v>
      </c>
      <c r="G73" s="166" t="s">
        <v>1027</v>
      </c>
      <c r="H73" s="166" t="s">
        <v>1027</v>
      </c>
      <c r="I73" s="166" t="s">
        <v>1027</v>
      </c>
      <c r="J73" s="166" t="s">
        <v>1023</v>
      </c>
      <c r="K73" s="166" t="s">
        <v>1023</v>
      </c>
      <c r="L73" s="166" t="s">
        <v>545</v>
      </c>
      <c r="M73" s="166" t="s">
        <v>1020</v>
      </c>
      <c r="N73" s="166" t="s">
        <v>1020</v>
      </c>
      <c r="O73" s="166" t="s">
        <v>1028</v>
      </c>
      <c r="P73" s="166" t="s">
        <v>1028</v>
      </c>
      <c r="Q73" s="166" t="s">
        <v>1025</v>
      </c>
      <c r="R73" s="166" t="s">
        <v>1025</v>
      </c>
      <c r="S73" s="166" t="s">
        <v>1029</v>
      </c>
      <c r="T73" s="166" t="s">
        <v>1030</v>
      </c>
      <c r="U73" s="166" t="s">
        <v>1030</v>
      </c>
      <c r="V73" s="166" t="s">
        <v>559</v>
      </c>
      <c r="W73" s="166" t="s">
        <v>1004</v>
      </c>
      <c r="X73" s="166" t="s">
        <v>1004</v>
      </c>
      <c r="Y73" s="166" t="s">
        <v>1004</v>
      </c>
      <c r="Z73" s="166" t="s">
        <v>1004</v>
      </c>
      <c r="AA73" s="166" t="s">
        <v>1004</v>
      </c>
      <c r="AB73" s="166" t="s">
        <v>1017</v>
      </c>
      <c r="AC73" s="166" t="s">
        <v>1004</v>
      </c>
      <c r="AD73" s="109" t="s">
        <v>1026</v>
      </c>
      <c r="AE73" s="166" t="s">
        <v>1004</v>
      </c>
      <c r="AF73" s="166" t="s">
        <v>1025</v>
      </c>
      <c r="AG73" s="166" t="s">
        <v>559</v>
      </c>
      <c r="AH73" s="166" t="s">
        <v>1023</v>
      </c>
      <c r="AI73" s="166" t="s">
        <v>1023</v>
      </c>
      <c r="AJ73" s="166" t="s">
        <v>1023</v>
      </c>
      <c r="AK73" s="168" t="s">
        <v>958</v>
      </c>
      <c r="AL73" s="166" t="s">
        <v>1022</v>
      </c>
      <c r="AM73" s="166" t="s">
        <v>1022</v>
      </c>
      <c r="AN73" s="166" t="s">
        <v>545</v>
      </c>
      <c r="AO73" s="166" t="s">
        <v>545</v>
      </c>
      <c r="AP73" s="166" t="s">
        <v>545</v>
      </c>
      <c r="AQ73" s="166" t="s">
        <v>545</v>
      </c>
      <c r="AR73" s="166" t="s">
        <v>1018</v>
      </c>
      <c r="AS73" s="166" t="s">
        <v>559</v>
      </c>
      <c r="AT73" s="166" t="s">
        <v>1019</v>
      </c>
      <c r="AU73" s="166" t="s">
        <v>559</v>
      </c>
      <c r="AV73" s="166" t="s">
        <v>556</v>
      </c>
      <c r="AW73" s="166" t="s">
        <v>559</v>
      </c>
      <c r="AX73" s="166" t="s">
        <v>559</v>
      </c>
      <c r="AY73" s="166" t="s">
        <v>960</v>
      </c>
      <c r="AZ73" s="166" t="s">
        <v>1021</v>
      </c>
      <c r="BA73" s="166" t="s">
        <v>1021</v>
      </c>
      <c r="BB73" s="166" t="s">
        <v>559</v>
      </c>
      <c r="BC73" s="166" t="s">
        <v>559</v>
      </c>
      <c r="BD73" s="166" t="s">
        <v>1020</v>
      </c>
      <c r="BE73" s="166" t="s">
        <v>559</v>
      </c>
      <c r="BF73" s="108"/>
    </row>
    <row r="74" spans="1:58" x14ac:dyDescent="0.25">
      <c r="A74" s="133" t="s">
        <v>132</v>
      </c>
      <c r="B74" s="111" t="s">
        <v>131</v>
      </c>
      <c r="C74" s="166" t="s">
        <v>1027</v>
      </c>
      <c r="D74" s="166" t="s">
        <v>1027</v>
      </c>
      <c r="E74" s="166" t="s">
        <v>1027</v>
      </c>
      <c r="F74" s="166" t="s">
        <v>1027</v>
      </c>
      <c r="G74" s="166" t="s">
        <v>1027</v>
      </c>
      <c r="H74" s="166" t="s">
        <v>1027</v>
      </c>
      <c r="I74" s="166" t="s">
        <v>1027</v>
      </c>
      <c r="J74" s="166" t="s">
        <v>1023</v>
      </c>
      <c r="K74" s="166" t="s">
        <v>1023</v>
      </c>
      <c r="L74" s="166" t="s">
        <v>545</v>
      </c>
      <c r="M74" s="166" t="s">
        <v>1020</v>
      </c>
      <c r="N74" s="166" t="s">
        <v>1020</v>
      </c>
      <c r="O74" s="166" t="s">
        <v>1028</v>
      </c>
      <c r="P74" s="166" t="s">
        <v>1028</v>
      </c>
      <c r="Q74" s="166" t="s">
        <v>1025</v>
      </c>
      <c r="R74" s="166" t="s">
        <v>1025</v>
      </c>
      <c r="S74" s="166" t="s">
        <v>1029</v>
      </c>
      <c r="T74" s="166" t="s">
        <v>1030</v>
      </c>
      <c r="U74" s="166" t="s">
        <v>1030</v>
      </c>
      <c r="V74" s="166" t="s">
        <v>559</v>
      </c>
      <c r="W74" s="166" t="s">
        <v>1004</v>
      </c>
      <c r="X74" s="166" t="s">
        <v>1004</v>
      </c>
      <c r="Y74" s="166" t="s">
        <v>1004</v>
      </c>
      <c r="Z74" s="166" t="s">
        <v>1004</v>
      </c>
      <c r="AA74" s="166" t="s">
        <v>1004</v>
      </c>
      <c r="AB74" s="166" t="s">
        <v>1017</v>
      </c>
      <c r="AC74" s="166" t="s">
        <v>1004</v>
      </c>
      <c r="AD74" s="109" t="s">
        <v>1026</v>
      </c>
      <c r="AE74" s="166" t="s">
        <v>1004</v>
      </c>
      <c r="AF74" s="166" t="s">
        <v>1025</v>
      </c>
      <c r="AG74" s="166" t="s">
        <v>559</v>
      </c>
      <c r="AH74" s="166" t="s">
        <v>1023</v>
      </c>
      <c r="AI74" s="166" t="s">
        <v>1023</v>
      </c>
      <c r="AJ74" s="166" t="s">
        <v>1023</v>
      </c>
      <c r="AK74" s="168" t="s">
        <v>958</v>
      </c>
      <c r="AL74" s="166" t="s">
        <v>1022</v>
      </c>
      <c r="AM74" s="166" t="s">
        <v>1022</v>
      </c>
      <c r="AN74" s="166" t="s">
        <v>545</v>
      </c>
      <c r="AO74" s="166" t="s">
        <v>545</v>
      </c>
      <c r="AP74" s="166" t="s">
        <v>545</v>
      </c>
      <c r="AQ74" s="166" t="s">
        <v>545</v>
      </c>
      <c r="AR74" s="166" t="s">
        <v>1018</v>
      </c>
      <c r="AS74" s="166" t="s">
        <v>559</v>
      </c>
      <c r="AT74" s="166" t="s">
        <v>1019</v>
      </c>
      <c r="AU74" s="166" t="s">
        <v>559</v>
      </c>
      <c r="AV74" s="166" t="s">
        <v>556</v>
      </c>
      <c r="AW74" s="166" t="s">
        <v>559</v>
      </c>
      <c r="AX74" s="166" t="s">
        <v>559</v>
      </c>
      <c r="AY74" s="166" t="s">
        <v>960</v>
      </c>
      <c r="AZ74" s="166" t="s">
        <v>1021</v>
      </c>
      <c r="BA74" s="166" t="s">
        <v>1021</v>
      </c>
      <c r="BB74" s="166" t="s">
        <v>559</v>
      </c>
      <c r="BC74" s="166" t="s">
        <v>559</v>
      </c>
      <c r="BD74" s="166" t="s">
        <v>1020</v>
      </c>
      <c r="BE74" s="166" t="s">
        <v>559</v>
      </c>
      <c r="BF74" s="108"/>
    </row>
    <row r="75" spans="1:58" x14ac:dyDescent="0.25">
      <c r="A75" s="133" t="s">
        <v>134</v>
      </c>
      <c r="B75" s="111" t="s">
        <v>133</v>
      </c>
      <c r="C75" s="166" t="s">
        <v>1027</v>
      </c>
      <c r="D75" s="166" t="s">
        <v>1027</v>
      </c>
      <c r="E75" s="166" t="s">
        <v>1027</v>
      </c>
      <c r="F75" s="166" t="s">
        <v>1027</v>
      </c>
      <c r="G75" s="166" t="s">
        <v>1027</v>
      </c>
      <c r="H75" s="166" t="s">
        <v>1027</v>
      </c>
      <c r="I75" s="166" t="s">
        <v>1027</v>
      </c>
      <c r="J75" s="166" t="s">
        <v>1023</v>
      </c>
      <c r="K75" s="166" t="s">
        <v>1023</v>
      </c>
      <c r="L75" s="166" t="s">
        <v>545</v>
      </c>
      <c r="M75" s="166" t="s">
        <v>1020</v>
      </c>
      <c r="N75" s="166" t="s">
        <v>1020</v>
      </c>
      <c r="O75" s="166" t="s">
        <v>1028</v>
      </c>
      <c r="P75" s="166" t="s">
        <v>1028</v>
      </c>
      <c r="Q75" s="166" t="s">
        <v>1025</v>
      </c>
      <c r="R75" s="166" t="s">
        <v>1025</v>
      </c>
      <c r="S75" s="166" t="s">
        <v>1029</v>
      </c>
      <c r="T75" s="166" t="s">
        <v>1030</v>
      </c>
      <c r="U75" s="166" t="s">
        <v>1030</v>
      </c>
      <c r="V75" s="166" t="s">
        <v>559</v>
      </c>
      <c r="W75" s="166" t="s">
        <v>1004</v>
      </c>
      <c r="X75" s="166" t="s">
        <v>1004</v>
      </c>
      <c r="Y75" s="166" t="s">
        <v>1004</v>
      </c>
      <c r="Z75" s="166" t="s">
        <v>1004</v>
      </c>
      <c r="AA75" s="166" t="s">
        <v>1004</v>
      </c>
      <c r="AB75" s="166" t="s">
        <v>1017</v>
      </c>
      <c r="AC75" s="166" t="s">
        <v>1004</v>
      </c>
      <c r="AD75" s="109" t="s">
        <v>1026</v>
      </c>
      <c r="AE75" s="166" t="s">
        <v>1004</v>
      </c>
      <c r="AF75" s="166" t="s">
        <v>1025</v>
      </c>
      <c r="AG75" s="166" t="s">
        <v>559</v>
      </c>
      <c r="AH75" s="166" t="s">
        <v>1023</v>
      </c>
      <c r="AI75" s="166" t="s">
        <v>1023</v>
      </c>
      <c r="AJ75" s="166" t="s">
        <v>1023</v>
      </c>
      <c r="AK75" s="168" t="s">
        <v>962</v>
      </c>
      <c r="AL75" s="166" t="s">
        <v>1022</v>
      </c>
      <c r="AM75" s="166" t="s">
        <v>1022</v>
      </c>
      <c r="AN75" s="166" t="s">
        <v>545</v>
      </c>
      <c r="AO75" s="166" t="s">
        <v>545</v>
      </c>
      <c r="AP75" s="166" t="s">
        <v>545</v>
      </c>
      <c r="AQ75" s="166" t="s">
        <v>545</v>
      </c>
      <c r="AR75" s="166" t="s">
        <v>1018</v>
      </c>
      <c r="AS75" s="166" t="s">
        <v>559</v>
      </c>
      <c r="AT75" s="166" t="s">
        <v>1019</v>
      </c>
      <c r="AU75" s="166" t="s">
        <v>559</v>
      </c>
      <c r="AV75" s="166" t="s">
        <v>556</v>
      </c>
      <c r="AW75" s="166" t="s">
        <v>559</v>
      </c>
      <c r="AX75" s="166" t="s">
        <v>559</v>
      </c>
      <c r="AY75" s="166" t="s">
        <v>960</v>
      </c>
      <c r="AZ75" s="166" t="s">
        <v>1021</v>
      </c>
      <c r="BA75" s="166" t="s">
        <v>1021</v>
      </c>
      <c r="BB75" s="166" t="s">
        <v>559</v>
      </c>
      <c r="BC75" s="166" t="s">
        <v>559</v>
      </c>
      <c r="BD75" s="166" t="s">
        <v>1020</v>
      </c>
      <c r="BE75" s="166" t="s">
        <v>559</v>
      </c>
      <c r="BF75" s="108"/>
    </row>
    <row r="76" spans="1:58" x14ac:dyDescent="0.25">
      <c r="A76" s="133" t="s">
        <v>136</v>
      </c>
      <c r="B76" s="111" t="s">
        <v>135</v>
      </c>
      <c r="C76" s="166" t="s">
        <v>1027</v>
      </c>
      <c r="D76" s="166" t="s">
        <v>1027</v>
      </c>
      <c r="E76" s="166" t="s">
        <v>1027</v>
      </c>
      <c r="F76" s="166" t="s">
        <v>1027</v>
      </c>
      <c r="G76" s="166" t="s">
        <v>1027</v>
      </c>
      <c r="H76" s="166" t="s">
        <v>1027</v>
      </c>
      <c r="I76" s="166" t="s">
        <v>1027</v>
      </c>
      <c r="J76" s="166" t="s">
        <v>1023</v>
      </c>
      <c r="K76" s="166" t="s">
        <v>1023</v>
      </c>
      <c r="L76" s="166" t="s">
        <v>545</v>
      </c>
      <c r="M76" s="166" t="s">
        <v>1020</v>
      </c>
      <c r="N76" s="166" t="s">
        <v>1020</v>
      </c>
      <c r="O76" s="166" t="s">
        <v>1028</v>
      </c>
      <c r="P76" s="166" t="s">
        <v>1028</v>
      </c>
      <c r="Q76" s="166" t="s">
        <v>1025</v>
      </c>
      <c r="R76" s="166" t="s">
        <v>1025</v>
      </c>
      <c r="S76" s="166" t="s">
        <v>1029</v>
      </c>
      <c r="T76" s="166" t="s">
        <v>1030</v>
      </c>
      <c r="U76" s="166" t="s">
        <v>1030</v>
      </c>
      <c r="V76" s="166" t="s">
        <v>559</v>
      </c>
      <c r="W76" s="166" t="s">
        <v>1004</v>
      </c>
      <c r="X76" s="166" t="s">
        <v>1004</v>
      </c>
      <c r="Y76" s="166" t="s">
        <v>1004</v>
      </c>
      <c r="Z76" s="166" t="s">
        <v>1004</v>
      </c>
      <c r="AA76" s="166" t="s">
        <v>1004</v>
      </c>
      <c r="AB76" s="166" t="s">
        <v>1017</v>
      </c>
      <c r="AC76" s="166" t="s">
        <v>1004</v>
      </c>
      <c r="AD76" s="109" t="s">
        <v>1026</v>
      </c>
      <c r="AE76" s="166" t="s">
        <v>1004</v>
      </c>
      <c r="AF76" s="166" t="s">
        <v>1025</v>
      </c>
      <c r="AG76" s="166" t="s">
        <v>559</v>
      </c>
      <c r="AH76" s="166" t="s">
        <v>1023</v>
      </c>
      <c r="AI76" s="166" t="s">
        <v>1023</v>
      </c>
      <c r="AJ76" s="166" t="s">
        <v>1023</v>
      </c>
      <c r="AK76" s="168" t="s">
        <v>961</v>
      </c>
      <c r="AL76" s="166" t="s">
        <v>1022</v>
      </c>
      <c r="AM76" s="166" t="s">
        <v>1022</v>
      </c>
      <c r="AN76" s="166" t="s">
        <v>545</v>
      </c>
      <c r="AO76" s="166" t="s">
        <v>545</v>
      </c>
      <c r="AP76" s="166" t="s">
        <v>545</v>
      </c>
      <c r="AQ76" s="166" t="s">
        <v>545</v>
      </c>
      <c r="AR76" s="166" t="s">
        <v>1018</v>
      </c>
      <c r="AS76" s="166" t="s">
        <v>559</v>
      </c>
      <c r="AT76" s="166" t="s">
        <v>1019</v>
      </c>
      <c r="AU76" s="166" t="s">
        <v>559</v>
      </c>
      <c r="AV76" s="166" t="s">
        <v>556</v>
      </c>
      <c r="AW76" s="166" t="s">
        <v>559</v>
      </c>
      <c r="AX76" s="166" t="s">
        <v>559</v>
      </c>
      <c r="AY76" s="166" t="s">
        <v>960</v>
      </c>
      <c r="AZ76" s="166" t="s">
        <v>1021</v>
      </c>
      <c r="BA76" s="166" t="s">
        <v>1021</v>
      </c>
      <c r="BB76" s="166" t="s">
        <v>559</v>
      </c>
      <c r="BC76" s="166" t="s">
        <v>559</v>
      </c>
      <c r="BD76" s="166" t="s">
        <v>1020</v>
      </c>
      <c r="BE76" s="166" t="s">
        <v>559</v>
      </c>
      <c r="BF76" s="108"/>
    </row>
    <row r="77" spans="1:58" x14ac:dyDescent="0.25">
      <c r="A77" s="133" t="s">
        <v>138</v>
      </c>
      <c r="B77" s="111" t="s">
        <v>137</v>
      </c>
      <c r="C77" s="166" t="s">
        <v>1027</v>
      </c>
      <c r="D77" s="166" t="s">
        <v>1027</v>
      </c>
      <c r="E77" s="166" t="s">
        <v>1027</v>
      </c>
      <c r="F77" s="166" t="s">
        <v>1027</v>
      </c>
      <c r="G77" s="166" t="s">
        <v>1027</v>
      </c>
      <c r="H77" s="166" t="s">
        <v>1027</v>
      </c>
      <c r="I77" s="166" t="s">
        <v>1027</v>
      </c>
      <c r="J77" s="166" t="s">
        <v>1023</v>
      </c>
      <c r="K77" s="166" t="s">
        <v>1023</v>
      </c>
      <c r="L77" s="166" t="s">
        <v>545</v>
      </c>
      <c r="M77" s="166" t="s">
        <v>1020</v>
      </c>
      <c r="N77" s="166" t="s">
        <v>1020</v>
      </c>
      <c r="O77" s="166" t="s">
        <v>1028</v>
      </c>
      <c r="P77" s="166" t="s">
        <v>1028</v>
      </c>
      <c r="Q77" s="166" t="s">
        <v>1025</v>
      </c>
      <c r="R77" s="166" t="s">
        <v>1025</v>
      </c>
      <c r="S77" s="166" t="s">
        <v>1029</v>
      </c>
      <c r="T77" s="166" t="s">
        <v>1030</v>
      </c>
      <c r="U77" s="166" t="s">
        <v>1030</v>
      </c>
      <c r="V77" s="166" t="s">
        <v>559</v>
      </c>
      <c r="W77" s="166" t="s">
        <v>1004</v>
      </c>
      <c r="X77" s="166" t="s">
        <v>1004</v>
      </c>
      <c r="Y77" s="166" t="s">
        <v>1004</v>
      </c>
      <c r="Z77" s="166" t="s">
        <v>1004</v>
      </c>
      <c r="AA77" s="166" t="s">
        <v>1004</v>
      </c>
      <c r="AB77" s="166" t="s">
        <v>958</v>
      </c>
      <c r="AC77" s="166" t="s">
        <v>1004</v>
      </c>
      <c r="AD77" s="109" t="s">
        <v>1026</v>
      </c>
      <c r="AE77" s="166" t="s">
        <v>1004</v>
      </c>
      <c r="AF77" s="166" t="s">
        <v>1025</v>
      </c>
      <c r="AG77" s="166" t="s">
        <v>559</v>
      </c>
      <c r="AH77" s="166" t="s">
        <v>1023</v>
      </c>
      <c r="AI77" s="166" t="s">
        <v>1023</v>
      </c>
      <c r="AJ77" s="166" t="s">
        <v>1023</v>
      </c>
      <c r="AK77" s="168" t="s">
        <v>958</v>
      </c>
      <c r="AL77" s="166" t="s">
        <v>1022</v>
      </c>
      <c r="AM77" s="166" t="s">
        <v>1022</v>
      </c>
      <c r="AN77" s="166" t="s">
        <v>545</v>
      </c>
      <c r="AO77" s="166" t="s">
        <v>545</v>
      </c>
      <c r="AP77" s="166" t="s">
        <v>545</v>
      </c>
      <c r="AQ77" s="166" t="s">
        <v>545</v>
      </c>
      <c r="AR77" s="166" t="s">
        <v>1018</v>
      </c>
      <c r="AS77" s="166" t="s">
        <v>559</v>
      </c>
      <c r="AT77" s="166" t="s">
        <v>1019</v>
      </c>
      <c r="AU77" s="166" t="s">
        <v>559</v>
      </c>
      <c r="AV77" s="166" t="s">
        <v>556</v>
      </c>
      <c r="AW77" s="166" t="s">
        <v>559</v>
      </c>
      <c r="AX77" s="166" t="s">
        <v>559</v>
      </c>
      <c r="AY77" s="166" t="s">
        <v>960</v>
      </c>
      <c r="AZ77" s="166" t="s">
        <v>1021</v>
      </c>
      <c r="BA77" s="166" t="s">
        <v>1021</v>
      </c>
      <c r="BB77" s="166" t="s">
        <v>559</v>
      </c>
      <c r="BC77" s="166" t="s">
        <v>559</v>
      </c>
      <c r="BD77" s="166" t="s">
        <v>1020</v>
      </c>
      <c r="BE77" s="166" t="s">
        <v>559</v>
      </c>
      <c r="BF77" s="108"/>
    </row>
    <row r="78" spans="1:58" x14ac:dyDescent="0.25">
      <c r="A78" s="133" t="s">
        <v>140</v>
      </c>
      <c r="B78" s="111" t="s">
        <v>139</v>
      </c>
      <c r="C78" s="166" t="s">
        <v>1027</v>
      </c>
      <c r="D78" s="166" t="s">
        <v>1027</v>
      </c>
      <c r="E78" s="166" t="s">
        <v>1027</v>
      </c>
      <c r="F78" s="166" t="s">
        <v>1027</v>
      </c>
      <c r="G78" s="166" t="s">
        <v>1027</v>
      </c>
      <c r="H78" s="166" t="s">
        <v>1027</v>
      </c>
      <c r="I78" s="166" t="s">
        <v>1027</v>
      </c>
      <c r="J78" s="166" t="s">
        <v>1023</v>
      </c>
      <c r="K78" s="166" t="s">
        <v>1023</v>
      </c>
      <c r="L78" s="166" t="s">
        <v>545</v>
      </c>
      <c r="M78" s="166" t="s">
        <v>1020</v>
      </c>
      <c r="N78" s="166" t="s">
        <v>1020</v>
      </c>
      <c r="O78" s="166" t="s">
        <v>1028</v>
      </c>
      <c r="P78" s="166" t="s">
        <v>1028</v>
      </c>
      <c r="Q78" s="166" t="s">
        <v>1025</v>
      </c>
      <c r="R78" s="166" t="s">
        <v>1025</v>
      </c>
      <c r="S78" s="166" t="s">
        <v>1029</v>
      </c>
      <c r="T78" s="166" t="s">
        <v>1030</v>
      </c>
      <c r="U78" s="166" t="s">
        <v>1030</v>
      </c>
      <c r="V78" s="166" t="s">
        <v>559</v>
      </c>
      <c r="W78" s="166" t="s">
        <v>1004</v>
      </c>
      <c r="X78" s="166" t="s">
        <v>1004</v>
      </c>
      <c r="Y78" s="166" t="s">
        <v>1004</v>
      </c>
      <c r="Z78" s="166" t="s">
        <v>1004</v>
      </c>
      <c r="AA78" s="166" t="s">
        <v>1004</v>
      </c>
      <c r="AB78" s="166" t="s">
        <v>958</v>
      </c>
      <c r="AC78" s="166" t="s">
        <v>1004</v>
      </c>
      <c r="AD78" s="109" t="s">
        <v>1026</v>
      </c>
      <c r="AE78" s="166" t="s">
        <v>1004</v>
      </c>
      <c r="AF78" s="166" t="s">
        <v>1025</v>
      </c>
      <c r="AG78" s="166" t="s">
        <v>559</v>
      </c>
      <c r="AH78" s="166" t="s">
        <v>1023</v>
      </c>
      <c r="AI78" s="166" t="s">
        <v>1023</v>
      </c>
      <c r="AJ78" s="166" t="s">
        <v>1023</v>
      </c>
      <c r="AK78" s="168" t="s">
        <v>958</v>
      </c>
      <c r="AL78" s="166" t="s">
        <v>1022</v>
      </c>
      <c r="AM78" s="166" t="s">
        <v>1022</v>
      </c>
      <c r="AN78" s="166" t="s">
        <v>545</v>
      </c>
      <c r="AO78" s="166" t="s">
        <v>545</v>
      </c>
      <c r="AP78" s="166" t="s">
        <v>545</v>
      </c>
      <c r="AQ78" s="166" t="s">
        <v>545</v>
      </c>
      <c r="AR78" s="166" t="s">
        <v>1018</v>
      </c>
      <c r="AS78" s="166" t="s">
        <v>559</v>
      </c>
      <c r="AT78" s="166" t="s">
        <v>1019</v>
      </c>
      <c r="AU78" s="166" t="s">
        <v>559</v>
      </c>
      <c r="AV78" s="166" t="s">
        <v>556</v>
      </c>
      <c r="AW78" s="166" t="s">
        <v>559</v>
      </c>
      <c r="AX78" s="166" t="s">
        <v>559</v>
      </c>
      <c r="AY78" s="166" t="s">
        <v>960</v>
      </c>
      <c r="AZ78" s="166" t="s">
        <v>1021</v>
      </c>
      <c r="BA78" s="166" t="s">
        <v>1021</v>
      </c>
      <c r="BB78" s="166" t="s">
        <v>559</v>
      </c>
      <c r="BC78" s="166" t="s">
        <v>559</v>
      </c>
      <c r="BD78" s="166" t="s">
        <v>1020</v>
      </c>
      <c r="BE78" s="166" t="s">
        <v>559</v>
      </c>
      <c r="BF78" s="108"/>
    </row>
    <row r="79" spans="1:58" x14ac:dyDescent="0.25">
      <c r="A79" s="133" t="s">
        <v>142</v>
      </c>
      <c r="B79" s="111" t="s">
        <v>141</v>
      </c>
      <c r="C79" s="166" t="s">
        <v>1027</v>
      </c>
      <c r="D79" s="166" t="s">
        <v>1027</v>
      </c>
      <c r="E79" s="166" t="s">
        <v>1027</v>
      </c>
      <c r="F79" s="166" t="s">
        <v>1027</v>
      </c>
      <c r="G79" s="166" t="s">
        <v>1027</v>
      </c>
      <c r="H79" s="166" t="s">
        <v>1027</v>
      </c>
      <c r="I79" s="166" t="s">
        <v>1027</v>
      </c>
      <c r="J79" s="166" t="s">
        <v>1023</v>
      </c>
      <c r="K79" s="166" t="s">
        <v>1023</v>
      </c>
      <c r="L79" s="166" t="s">
        <v>545</v>
      </c>
      <c r="M79" s="166" t="s">
        <v>1020</v>
      </c>
      <c r="N79" s="166" t="s">
        <v>1020</v>
      </c>
      <c r="O79" s="166" t="s">
        <v>1028</v>
      </c>
      <c r="P79" s="166" t="s">
        <v>1028</v>
      </c>
      <c r="Q79" s="166" t="s">
        <v>1025</v>
      </c>
      <c r="R79" s="166" t="s">
        <v>1025</v>
      </c>
      <c r="S79" s="166" t="s">
        <v>1029</v>
      </c>
      <c r="T79" s="166" t="s">
        <v>1030</v>
      </c>
      <c r="U79" s="166" t="s">
        <v>1030</v>
      </c>
      <c r="V79" s="166" t="s">
        <v>559</v>
      </c>
      <c r="W79" s="166" t="s">
        <v>1004</v>
      </c>
      <c r="X79" s="166" t="s">
        <v>1004</v>
      </c>
      <c r="Y79" s="166" t="s">
        <v>1004</v>
      </c>
      <c r="Z79" s="166" t="s">
        <v>1004</v>
      </c>
      <c r="AA79" s="166" t="s">
        <v>1004</v>
      </c>
      <c r="AB79" s="166" t="s">
        <v>1004</v>
      </c>
      <c r="AC79" s="166" t="s">
        <v>1004</v>
      </c>
      <c r="AD79" s="109" t="s">
        <v>1026</v>
      </c>
      <c r="AE79" s="166" t="s">
        <v>1004</v>
      </c>
      <c r="AF79" s="166" t="s">
        <v>1025</v>
      </c>
      <c r="AG79" s="166" t="s">
        <v>559</v>
      </c>
      <c r="AH79" s="166" t="s">
        <v>1023</v>
      </c>
      <c r="AI79" s="166" t="s">
        <v>1023</v>
      </c>
      <c r="AJ79" s="166" t="s">
        <v>1023</v>
      </c>
      <c r="AK79" s="168" t="s">
        <v>961</v>
      </c>
      <c r="AL79" s="166" t="s">
        <v>1022</v>
      </c>
      <c r="AM79" s="166" t="s">
        <v>1022</v>
      </c>
      <c r="AN79" s="166" t="s">
        <v>545</v>
      </c>
      <c r="AO79" s="166" t="s">
        <v>545</v>
      </c>
      <c r="AP79" s="166" t="s">
        <v>545</v>
      </c>
      <c r="AQ79" s="166" t="s">
        <v>545</v>
      </c>
      <c r="AR79" s="166" t="s">
        <v>1018</v>
      </c>
      <c r="AS79" s="166" t="s">
        <v>559</v>
      </c>
      <c r="AT79" s="166" t="s">
        <v>1019</v>
      </c>
      <c r="AU79" s="166" t="s">
        <v>559</v>
      </c>
      <c r="AV79" s="166" t="s">
        <v>556</v>
      </c>
      <c r="AW79" s="166" t="s">
        <v>559</v>
      </c>
      <c r="AX79" s="166" t="s">
        <v>559</v>
      </c>
      <c r="AY79" s="166" t="s">
        <v>960</v>
      </c>
      <c r="AZ79" s="166" t="s">
        <v>1021</v>
      </c>
      <c r="BA79" s="166" t="s">
        <v>1021</v>
      </c>
      <c r="BB79" s="166" t="s">
        <v>559</v>
      </c>
      <c r="BC79" s="166" t="s">
        <v>559</v>
      </c>
      <c r="BD79" s="166" t="s">
        <v>1020</v>
      </c>
      <c r="BE79" s="166" t="s">
        <v>559</v>
      </c>
      <c r="BF79" s="108"/>
    </row>
    <row r="80" spans="1:58" x14ac:dyDescent="0.25">
      <c r="A80" s="133" t="s">
        <v>144</v>
      </c>
      <c r="B80" s="111" t="s">
        <v>143</v>
      </c>
      <c r="C80" s="166" t="s">
        <v>1027</v>
      </c>
      <c r="D80" s="166" t="s">
        <v>1027</v>
      </c>
      <c r="E80" s="166" t="s">
        <v>1027</v>
      </c>
      <c r="F80" s="166" t="s">
        <v>1027</v>
      </c>
      <c r="G80" s="166" t="s">
        <v>1027</v>
      </c>
      <c r="H80" s="166" t="s">
        <v>1027</v>
      </c>
      <c r="I80" s="166" t="s">
        <v>1027</v>
      </c>
      <c r="J80" s="166" t="s">
        <v>1023</v>
      </c>
      <c r="K80" s="166" t="s">
        <v>1023</v>
      </c>
      <c r="L80" s="166" t="s">
        <v>545</v>
      </c>
      <c r="M80" s="166" t="s">
        <v>1020</v>
      </c>
      <c r="N80" s="166" t="s">
        <v>1020</v>
      </c>
      <c r="O80" s="166" t="s">
        <v>1028</v>
      </c>
      <c r="P80" s="166" t="s">
        <v>1028</v>
      </c>
      <c r="Q80" s="166" t="s">
        <v>1025</v>
      </c>
      <c r="R80" s="166" t="s">
        <v>1025</v>
      </c>
      <c r="S80" s="166" t="s">
        <v>1029</v>
      </c>
      <c r="T80" s="166" t="s">
        <v>1030</v>
      </c>
      <c r="U80" s="166" t="s">
        <v>1030</v>
      </c>
      <c r="V80" s="166" t="s">
        <v>559</v>
      </c>
      <c r="W80" s="166" t="s">
        <v>1004</v>
      </c>
      <c r="X80" s="166" t="s">
        <v>1004</v>
      </c>
      <c r="Y80" s="166" t="s">
        <v>1004</v>
      </c>
      <c r="Z80" s="166" t="s">
        <v>1004</v>
      </c>
      <c r="AA80" s="166" t="s">
        <v>1004</v>
      </c>
      <c r="AB80" s="166" t="s">
        <v>1017</v>
      </c>
      <c r="AC80" s="166" t="s">
        <v>1004</v>
      </c>
      <c r="AD80" s="109" t="s">
        <v>1026</v>
      </c>
      <c r="AE80" s="166" t="s">
        <v>1004</v>
      </c>
      <c r="AF80" s="166" t="s">
        <v>1025</v>
      </c>
      <c r="AG80" s="166" t="s">
        <v>559</v>
      </c>
      <c r="AH80" s="166" t="s">
        <v>1023</v>
      </c>
      <c r="AI80" s="166" t="s">
        <v>1023</v>
      </c>
      <c r="AJ80" s="166" t="s">
        <v>1023</v>
      </c>
      <c r="AK80" s="168" t="s">
        <v>961</v>
      </c>
      <c r="AL80" s="166" t="s">
        <v>1022</v>
      </c>
      <c r="AM80" s="166" t="s">
        <v>1022</v>
      </c>
      <c r="AN80" s="166" t="s">
        <v>545</v>
      </c>
      <c r="AO80" s="166" t="s">
        <v>545</v>
      </c>
      <c r="AP80" s="166" t="s">
        <v>545</v>
      </c>
      <c r="AQ80" s="166" t="s">
        <v>545</v>
      </c>
      <c r="AR80" s="166" t="s">
        <v>1018</v>
      </c>
      <c r="AS80" s="166" t="s">
        <v>559</v>
      </c>
      <c r="AT80" s="166" t="s">
        <v>1019</v>
      </c>
      <c r="AU80" s="166" t="s">
        <v>559</v>
      </c>
      <c r="AV80" s="166" t="s">
        <v>556</v>
      </c>
      <c r="AW80" s="166" t="s">
        <v>559</v>
      </c>
      <c r="AX80" s="166" t="s">
        <v>559</v>
      </c>
      <c r="AY80" s="166" t="s">
        <v>960</v>
      </c>
      <c r="AZ80" s="166" t="s">
        <v>1021</v>
      </c>
      <c r="BA80" s="166" t="s">
        <v>1021</v>
      </c>
      <c r="BB80" s="166" t="s">
        <v>559</v>
      </c>
      <c r="BC80" s="166" t="s">
        <v>559</v>
      </c>
      <c r="BD80" s="166" t="s">
        <v>1020</v>
      </c>
      <c r="BE80" s="166" t="s">
        <v>559</v>
      </c>
      <c r="BF80" s="108"/>
    </row>
    <row r="81" spans="1:58" x14ac:dyDescent="0.25">
      <c r="A81" s="133" t="s">
        <v>847</v>
      </c>
      <c r="B81" s="111" t="s">
        <v>145</v>
      </c>
      <c r="C81" s="166" t="s">
        <v>1027</v>
      </c>
      <c r="D81" s="166" t="s">
        <v>1027</v>
      </c>
      <c r="E81" s="166" t="s">
        <v>1027</v>
      </c>
      <c r="F81" s="166" t="s">
        <v>1027</v>
      </c>
      <c r="G81" s="166" t="s">
        <v>1027</v>
      </c>
      <c r="H81" s="166" t="s">
        <v>1027</v>
      </c>
      <c r="I81" s="166" t="s">
        <v>1027</v>
      </c>
      <c r="J81" s="166" t="s">
        <v>1023</v>
      </c>
      <c r="K81" s="166" t="s">
        <v>1023</v>
      </c>
      <c r="L81" s="166" t="s">
        <v>545</v>
      </c>
      <c r="M81" s="166" t="s">
        <v>1020</v>
      </c>
      <c r="N81" s="166" t="s">
        <v>1020</v>
      </c>
      <c r="O81" s="166" t="s">
        <v>1028</v>
      </c>
      <c r="P81" s="166" t="s">
        <v>1028</v>
      </c>
      <c r="Q81" s="166" t="s">
        <v>1025</v>
      </c>
      <c r="R81" s="166" t="s">
        <v>1025</v>
      </c>
      <c r="S81" s="166" t="s">
        <v>1029</v>
      </c>
      <c r="T81" s="166" t="s">
        <v>1030</v>
      </c>
      <c r="U81" s="166" t="s">
        <v>1030</v>
      </c>
      <c r="V81" s="166" t="s">
        <v>559</v>
      </c>
      <c r="W81" s="166" t="s">
        <v>1004</v>
      </c>
      <c r="X81" s="166" t="s">
        <v>1004</v>
      </c>
      <c r="Y81" s="166" t="s">
        <v>1004</v>
      </c>
      <c r="Z81" s="166" t="s">
        <v>1004</v>
      </c>
      <c r="AA81" s="166" t="s">
        <v>1004</v>
      </c>
      <c r="AB81" s="166" t="s">
        <v>1017</v>
      </c>
      <c r="AC81" s="166" t="s">
        <v>1004</v>
      </c>
      <c r="AD81" s="109" t="s">
        <v>1026</v>
      </c>
      <c r="AE81" s="166" t="s">
        <v>1004</v>
      </c>
      <c r="AF81" s="166" t="s">
        <v>1025</v>
      </c>
      <c r="AG81" s="166" t="s">
        <v>559</v>
      </c>
      <c r="AH81" s="166" t="s">
        <v>1023</v>
      </c>
      <c r="AI81" s="166" t="s">
        <v>1023</v>
      </c>
      <c r="AJ81" s="166" t="s">
        <v>1023</v>
      </c>
      <c r="AK81" s="168" t="s">
        <v>958</v>
      </c>
      <c r="AL81" s="166" t="s">
        <v>1022</v>
      </c>
      <c r="AM81" s="166" t="s">
        <v>1022</v>
      </c>
      <c r="AN81" s="166" t="s">
        <v>545</v>
      </c>
      <c r="AO81" s="166" t="s">
        <v>545</v>
      </c>
      <c r="AP81" s="166" t="s">
        <v>545</v>
      </c>
      <c r="AQ81" s="166" t="s">
        <v>545</v>
      </c>
      <c r="AR81" s="166" t="s">
        <v>1018</v>
      </c>
      <c r="AS81" s="166" t="s">
        <v>559</v>
      </c>
      <c r="AT81" s="166" t="s">
        <v>1019</v>
      </c>
      <c r="AU81" s="166" t="s">
        <v>559</v>
      </c>
      <c r="AV81" s="166" t="s">
        <v>556</v>
      </c>
      <c r="AW81" s="166" t="s">
        <v>559</v>
      </c>
      <c r="AX81" s="166" t="s">
        <v>559</v>
      </c>
      <c r="AY81" s="166" t="s">
        <v>960</v>
      </c>
      <c r="AZ81" s="166" t="s">
        <v>1021</v>
      </c>
      <c r="BA81" s="166" t="s">
        <v>1021</v>
      </c>
      <c r="BB81" s="166" t="s">
        <v>559</v>
      </c>
      <c r="BC81" s="166" t="s">
        <v>559</v>
      </c>
      <c r="BD81" s="166" t="s">
        <v>1020</v>
      </c>
      <c r="BE81" s="166" t="s">
        <v>559</v>
      </c>
      <c r="BF81" s="108"/>
    </row>
    <row r="82" spans="1:58" x14ac:dyDescent="0.25">
      <c r="A82" s="133" t="s">
        <v>147</v>
      </c>
      <c r="B82" s="111" t="s">
        <v>146</v>
      </c>
      <c r="C82" s="166" t="s">
        <v>1027</v>
      </c>
      <c r="D82" s="166" t="s">
        <v>1027</v>
      </c>
      <c r="E82" s="166" t="s">
        <v>1027</v>
      </c>
      <c r="F82" s="166" t="s">
        <v>1027</v>
      </c>
      <c r="G82" s="166" t="s">
        <v>1027</v>
      </c>
      <c r="H82" s="166" t="s">
        <v>1027</v>
      </c>
      <c r="I82" s="166" t="s">
        <v>1027</v>
      </c>
      <c r="J82" s="166" t="s">
        <v>1023</v>
      </c>
      <c r="K82" s="166" t="s">
        <v>1023</v>
      </c>
      <c r="L82" s="166" t="s">
        <v>545</v>
      </c>
      <c r="M82" s="166" t="s">
        <v>1020</v>
      </c>
      <c r="N82" s="166" t="s">
        <v>1020</v>
      </c>
      <c r="O82" s="166" t="s">
        <v>1028</v>
      </c>
      <c r="P82" s="166" t="s">
        <v>1028</v>
      </c>
      <c r="Q82" s="166" t="s">
        <v>1025</v>
      </c>
      <c r="R82" s="166" t="s">
        <v>1025</v>
      </c>
      <c r="S82" s="166" t="s">
        <v>1029</v>
      </c>
      <c r="T82" s="166" t="s">
        <v>1030</v>
      </c>
      <c r="U82" s="166" t="s">
        <v>1030</v>
      </c>
      <c r="V82" s="166" t="s">
        <v>559</v>
      </c>
      <c r="W82" s="166" t="s">
        <v>1004</v>
      </c>
      <c r="X82" s="166" t="s">
        <v>1004</v>
      </c>
      <c r="Y82" s="166" t="s">
        <v>1004</v>
      </c>
      <c r="Z82" s="166" t="s">
        <v>1004</v>
      </c>
      <c r="AA82" s="166" t="s">
        <v>1004</v>
      </c>
      <c r="AB82" s="166" t="s">
        <v>958</v>
      </c>
      <c r="AC82" s="166" t="s">
        <v>1004</v>
      </c>
      <c r="AD82" s="109" t="s">
        <v>1026</v>
      </c>
      <c r="AE82" s="166" t="s">
        <v>1004</v>
      </c>
      <c r="AF82" s="166" t="s">
        <v>1025</v>
      </c>
      <c r="AG82" s="166" t="s">
        <v>559</v>
      </c>
      <c r="AH82" s="166" t="s">
        <v>1023</v>
      </c>
      <c r="AI82" s="166" t="s">
        <v>1023</v>
      </c>
      <c r="AJ82" s="166" t="s">
        <v>1023</v>
      </c>
      <c r="AK82" s="168" t="s">
        <v>962</v>
      </c>
      <c r="AL82" s="166" t="s">
        <v>1022</v>
      </c>
      <c r="AM82" s="166" t="s">
        <v>1022</v>
      </c>
      <c r="AN82" s="166" t="s">
        <v>545</v>
      </c>
      <c r="AO82" s="166" t="s">
        <v>545</v>
      </c>
      <c r="AP82" s="166" t="s">
        <v>545</v>
      </c>
      <c r="AQ82" s="166" t="s">
        <v>545</v>
      </c>
      <c r="AR82" s="166" t="s">
        <v>1018</v>
      </c>
      <c r="AS82" s="166" t="s">
        <v>559</v>
      </c>
      <c r="AT82" s="166" t="s">
        <v>1019</v>
      </c>
      <c r="AU82" s="166" t="s">
        <v>559</v>
      </c>
      <c r="AV82" s="166" t="s">
        <v>556</v>
      </c>
      <c r="AW82" s="166" t="s">
        <v>559</v>
      </c>
      <c r="AX82" s="166" t="s">
        <v>559</v>
      </c>
      <c r="AY82" s="166" t="s">
        <v>960</v>
      </c>
      <c r="AZ82" s="166" t="s">
        <v>1021</v>
      </c>
      <c r="BA82" s="166" t="s">
        <v>1021</v>
      </c>
      <c r="BB82" s="166" t="s">
        <v>559</v>
      </c>
      <c r="BC82" s="166" t="s">
        <v>559</v>
      </c>
      <c r="BD82" s="166" t="s">
        <v>1020</v>
      </c>
      <c r="BE82" s="166" t="s">
        <v>559</v>
      </c>
      <c r="BF82" s="108"/>
    </row>
    <row r="83" spans="1:58" x14ac:dyDescent="0.25">
      <c r="A83" s="133" t="s">
        <v>149</v>
      </c>
      <c r="B83" s="111" t="s">
        <v>148</v>
      </c>
      <c r="C83" s="166" t="s">
        <v>1027</v>
      </c>
      <c r="D83" s="166" t="s">
        <v>1027</v>
      </c>
      <c r="E83" s="166" t="s">
        <v>1027</v>
      </c>
      <c r="F83" s="166" t="s">
        <v>1027</v>
      </c>
      <c r="G83" s="166" t="s">
        <v>1027</v>
      </c>
      <c r="H83" s="166" t="s">
        <v>1027</v>
      </c>
      <c r="I83" s="166" t="s">
        <v>1027</v>
      </c>
      <c r="J83" s="166" t="s">
        <v>1023</v>
      </c>
      <c r="K83" s="166" t="s">
        <v>1023</v>
      </c>
      <c r="L83" s="166" t="s">
        <v>545</v>
      </c>
      <c r="M83" s="166" t="s">
        <v>1020</v>
      </c>
      <c r="N83" s="166" t="s">
        <v>1020</v>
      </c>
      <c r="O83" s="166" t="s">
        <v>1028</v>
      </c>
      <c r="P83" s="166" t="s">
        <v>1028</v>
      </c>
      <c r="Q83" s="166" t="s">
        <v>1025</v>
      </c>
      <c r="R83" s="166" t="s">
        <v>1025</v>
      </c>
      <c r="S83" s="166" t="s">
        <v>1029</v>
      </c>
      <c r="T83" s="166" t="s">
        <v>1030</v>
      </c>
      <c r="U83" s="166" t="s">
        <v>1030</v>
      </c>
      <c r="V83" s="166" t="s">
        <v>559</v>
      </c>
      <c r="W83" s="166" t="s">
        <v>1004</v>
      </c>
      <c r="X83" s="166" t="s">
        <v>1004</v>
      </c>
      <c r="Y83" s="166" t="s">
        <v>1004</v>
      </c>
      <c r="Z83" s="166" t="s">
        <v>1004</v>
      </c>
      <c r="AA83" s="166" t="s">
        <v>1004</v>
      </c>
      <c r="AB83" s="166" t="s">
        <v>1017</v>
      </c>
      <c r="AC83" s="166" t="s">
        <v>1004</v>
      </c>
      <c r="AD83" s="109" t="s">
        <v>1026</v>
      </c>
      <c r="AE83" s="166" t="s">
        <v>1004</v>
      </c>
      <c r="AF83" s="166" t="s">
        <v>1025</v>
      </c>
      <c r="AG83" s="166" t="s">
        <v>559</v>
      </c>
      <c r="AH83" s="166" t="s">
        <v>1023</v>
      </c>
      <c r="AI83" s="166" t="s">
        <v>1023</v>
      </c>
      <c r="AJ83" s="166" t="s">
        <v>1023</v>
      </c>
      <c r="AK83" s="168" t="s">
        <v>958</v>
      </c>
      <c r="AL83" s="166" t="s">
        <v>1022</v>
      </c>
      <c r="AM83" s="166" t="s">
        <v>1022</v>
      </c>
      <c r="AN83" s="166" t="s">
        <v>545</v>
      </c>
      <c r="AO83" s="166" t="s">
        <v>545</v>
      </c>
      <c r="AP83" s="166" t="s">
        <v>545</v>
      </c>
      <c r="AQ83" s="166" t="s">
        <v>545</v>
      </c>
      <c r="AR83" s="166" t="s">
        <v>1018</v>
      </c>
      <c r="AS83" s="166" t="s">
        <v>559</v>
      </c>
      <c r="AT83" s="166" t="s">
        <v>1019</v>
      </c>
      <c r="AU83" s="166" t="s">
        <v>559</v>
      </c>
      <c r="AV83" s="166" t="s">
        <v>556</v>
      </c>
      <c r="AW83" s="166" t="s">
        <v>559</v>
      </c>
      <c r="AX83" s="166" t="s">
        <v>559</v>
      </c>
      <c r="AY83" s="166" t="s">
        <v>960</v>
      </c>
      <c r="AZ83" s="166" t="s">
        <v>1021</v>
      </c>
      <c r="BA83" s="166" t="s">
        <v>1021</v>
      </c>
      <c r="BB83" s="166" t="s">
        <v>559</v>
      </c>
      <c r="BC83" s="166" t="s">
        <v>559</v>
      </c>
      <c r="BD83" s="166" t="s">
        <v>1020</v>
      </c>
      <c r="BE83" s="166" t="s">
        <v>559</v>
      </c>
      <c r="BF83" s="108"/>
    </row>
    <row r="84" spans="1:58" x14ac:dyDescent="0.25">
      <c r="A84" s="133" t="s">
        <v>151</v>
      </c>
      <c r="B84" s="111" t="s">
        <v>150</v>
      </c>
      <c r="C84" s="166" t="s">
        <v>1027</v>
      </c>
      <c r="D84" s="166" t="s">
        <v>1027</v>
      </c>
      <c r="E84" s="166" t="s">
        <v>1027</v>
      </c>
      <c r="F84" s="166" t="s">
        <v>1027</v>
      </c>
      <c r="G84" s="166" t="s">
        <v>1027</v>
      </c>
      <c r="H84" s="166" t="s">
        <v>1027</v>
      </c>
      <c r="I84" s="166" t="s">
        <v>1027</v>
      </c>
      <c r="J84" s="166" t="s">
        <v>1023</v>
      </c>
      <c r="K84" s="166" t="s">
        <v>1023</v>
      </c>
      <c r="L84" s="166" t="s">
        <v>545</v>
      </c>
      <c r="M84" s="166" t="s">
        <v>1020</v>
      </c>
      <c r="N84" s="166" t="s">
        <v>1020</v>
      </c>
      <c r="O84" s="166" t="s">
        <v>1028</v>
      </c>
      <c r="P84" s="166" t="s">
        <v>1028</v>
      </c>
      <c r="Q84" s="166" t="s">
        <v>1025</v>
      </c>
      <c r="R84" s="166" t="s">
        <v>1025</v>
      </c>
      <c r="S84" s="166" t="s">
        <v>1029</v>
      </c>
      <c r="T84" s="166" t="s">
        <v>1030</v>
      </c>
      <c r="U84" s="166" t="s">
        <v>1030</v>
      </c>
      <c r="V84" s="166" t="s">
        <v>559</v>
      </c>
      <c r="W84" s="166" t="s">
        <v>1004</v>
      </c>
      <c r="X84" s="166" t="s">
        <v>1004</v>
      </c>
      <c r="Y84" s="166" t="s">
        <v>1004</v>
      </c>
      <c r="Z84" s="166" t="s">
        <v>1004</v>
      </c>
      <c r="AA84" s="166" t="s">
        <v>1004</v>
      </c>
      <c r="AB84" s="166" t="s">
        <v>958</v>
      </c>
      <c r="AC84" s="166" t="s">
        <v>1004</v>
      </c>
      <c r="AD84" s="109" t="s">
        <v>1026</v>
      </c>
      <c r="AE84" s="166" t="s">
        <v>1004</v>
      </c>
      <c r="AF84" s="166" t="s">
        <v>1025</v>
      </c>
      <c r="AG84" s="166" t="s">
        <v>559</v>
      </c>
      <c r="AH84" s="166" t="s">
        <v>1023</v>
      </c>
      <c r="AI84" s="166" t="s">
        <v>1023</v>
      </c>
      <c r="AJ84" s="166" t="s">
        <v>1023</v>
      </c>
      <c r="AK84" s="168" t="s">
        <v>958</v>
      </c>
      <c r="AL84" s="166" t="s">
        <v>1022</v>
      </c>
      <c r="AM84" s="166" t="s">
        <v>1022</v>
      </c>
      <c r="AN84" s="166" t="s">
        <v>545</v>
      </c>
      <c r="AO84" s="166" t="s">
        <v>545</v>
      </c>
      <c r="AP84" s="166" t="s">
        <v>545</v>
      </c>
      <c r="AQ84" s="166" t="s">
        <v>545</v>
      </c>
      <c r="AR84" s="166" t="s">
        <v>1018</v>
      </c>
      <c r="AS84" s="166" t="s">
        <v>559</v>
      </c>
      <c r="AT84" s="166" t="s">
        <v>1019</v>
      </c>
      <c r="AU84" s="166" t="s">
        <v>559</v>
      </c>
      <c r="AV84" s="166" t="s">
        <v>556</v>
      </c>
      <c r="AW84" s="166" t="s">
        <v>559</v>
      </c>
      <c r="AX84" s="166" t="s">
        <v>559</v>
      </c>
      <c r="AY84" s="166" t="s">
        <v>960</v>
      </c>
      <c r="AZ84" s="166" t="s">
        <v>1021</v>
      </c>
      <c r="BA84" s="166" t="s">
        <v>1021</v>
      </c>
      <c r="BB84" s="166" t="s">
        <v>559</v>
      </c>
      <c r="BC84" s="166" t="s">
        <v>559</v>
      </c>
      <c r="BD84" s="166" t="s">
        <v>1020</v>
      </c>
      <c r="BE84" s="166" t="s">
        <v>559</v>
      </c>
      <c r="BF84" s="108"/>
    </row>
    <row r="85" spans="1:58" x14ac:dyDescent="0.25">
      <c r="A85" s="133" t="s">
        <v>153</v>
      </c>
      <c r="B85" s="111" t="s">
        <v>152</v>
      </c>
      <c r="C85" s="166" t="s">
        <v>1027</v>
      </c>
      <c r="D85" s="166" t="s">
        <v>1027</v>
      </c>
      <c r="E85" s="166" t="s">
        <v>1027</v>
      </c>
      <c r="F85" s="166" t="s">
        <v>1027</v>
      </c>
      <c r="G85" s="166" t="s">
        <v>1027</v>
      </c>
      <c r="H85" s="166" t="s">
        <v>1027</v>
      </c>
      <c r="I85" s="166" t="s">
        <v>1027</v>
      </c>
      <c r="J85" s="166" t="s">
        <v>1023</v>
      </c>
      <c r="K85" s="166" t="s">
        <v>1023</v>
      </c>
      <c r="L85" s="166" t="s">
        <v>545</v>
      </c>
      <c r="M85" s="166" t="s">
        <v>1020</v>
      </c>
      <c r="N85" s="166" t="s">
        <v>1020</v>
      </c>
      <c r="O85" s="166" t="s">
        <v>1028</v>
      </c>
      <c r="P85" s="166" t="s">
        <v>1028</v>
      </c>
      <c r="Q85" s="166" t="s">
        <v>1025</v>
      </c>
      <c r="R85" s="166" t="s">
        <v>1025</v>
      </c>
      <c r="S85" s="166" t="s">
        <v>1029</v>
      </c>
      <c r="T85" s="166" t="s">
        <v>1030</v>
      </c>
      <c r="U85" s="166" t="s">
        <v>1030</v>
      </c>
      <c r="V85" s="166" t="s">
        <v>559</v>
      </c>
      <c r="W85" s="166" t="s">
        <v>1004</v>
      </c>
      <c r="X85" s="166" t="s">
        <v>1004</v>
      </c>
      <c r="Y85" s="166" t="s">
        <v>1004</v>
      </c>
      <c r="Z85" s="166" t="s">
        <v>1004</v>
      </c>
      <c r="AA85" s="166" t="s">
        <v>1004</v>
      </c>
      <c r="AB85" s="166" t="s">
        <v>1004</v>
      </c>
      <c r="AC85" s="166" t="s">
        <v>1004</v>
      </c>
      <c r="AD85" s="109" t="s">
        <v>1026</v>
      </c>
      <c r="AE85" s="166" t="s">
        <v>1004</v>
      </c>
      <c r="AF85" s="166" t="s">
        <v>1025</v>
      </c>
      <c r="AG85" s="166" t="s">
        <v>559</v>
      </c>
      <c r="AH85" s="166" t="s">
        <v>1023</v>
      </c>
      <c r="AI85" s="166" t="s">
        <v>1023</v>
      </c>
      <c r="AJ85" s="166" t="s">
        <v>1023</v>
      </c>
      <c r="AK85" s="168" t="s">
        <v>958</v>
      </c>
      <c r="AL85" s="166" t="s">
        <v>1022</v>
      </c>
      <c r="AM85" s="166" t="s">
        <v>1022</v>
      </c>
      <c r="AN85" s="166" t="s">
        <v>545</v>
      </c>
      <c r="AO85" s="166" t="s">
        <v>545</v>
      </c>
      <c r="AP85" s="166" t="s">
        <v>545</v>
      </c>
      <c r="AQ85" s="166" t="s">
        <v>545</v>
      </c>
      <c r="AR85" s="166" t="s">
        <v>1018</v>
      </c>
      <c r="AS85" s="166" t="s">
        <v>559</v>
      </c>
      <c r="AT85" s="166" t="s">
        <v>1019</v>
      </c>
      <c r="AU85" s="166" t="s">
        <v>559</v>
      </c>
      <c r="AV85" s="166" t="s">
        <v>556</v>
      </c>
      <c r="AW85" s="166" t="s">
        <v>559</v>
      </c>
      <c r="AX85" s="166" t="s">
        <v>559</v>
      </c>
      <c r="AY85" s="166" t="s">
        <v>960</v>
      </c>
      <c r="AZ85" s="166" t="s">
        <v>1021</v>
      </c>
      <c r="BA85" s="166" t="s">
        <v>1021</v>
      </c>
      <c r="BB85" s="166" t="s">
        <v>559</v>
      </c>
      <c r="BC85" s="166" t="s">
        <v>559</v>
      </c>
      <c r="BD85" s="166" t="s">
        <v>1020</v>
      </c>
      <c r="BE85" s="166" t="s">
        <v>559</v>
      </c>
      <c r="BF85" s="108"/>
    </row>
    <row r="86" spans="1:58" x14ac:dyDescent="0.25">
      <c r="A86" s="133" t="s">
        <v>155</v>
      </c>
      <c r="B86" s="111" t="s">
        <v>154</v>
      </c>
      <c r="C86" s="166" t="s">
        <v>1027</v>
      </c>
      <c r="D86" s="166" t="s">
        <v>1027</v>
      </c>
      <c r="E86" s="166" t="s">
        <v>1027</v>
      </c>
      <c r="F86" s="166" t="s">
        <v>1027</v>
      </c>
      <c r="G86" s="166" t="s">
        <v>1027</v>
      </c>
      <c r="H86" s="166" t="s">
        <v>1027</v>
      </c>
      <c r="I86" s="166" t="s">
        <v>1027</v>
      </c>
      <c r="J86" s="166" t="s">
        <v>1023</v>
      </c>
      <c r="K86" s="166" t="s">
        <v>1023</v>
      </c>
      <c r="L86" s="166" t="s">
        <v>545</v>
      </c>
      <c r="M86" s="166" t="s">
        <v>1020</v>
      </c>
      <c r="N86" s="166" t="s">
        <v>1020</v>
      </c>
      <c r="O86" s="166" t="s">
        <v>1028</v>
      </c>
      <c r="P86" s="166" t="s">
        <v>1028</v>
      </c>
      <c r="Q86" s="166" t="s">
        <v>1025</v>
      </c>
      <c r="R86" s="166" t="s">
        <v>1025</v>
      </c>
      <c r="S86" s="166" t="s">
        <v>1029</v>
      </c>
      <c r="T86" s="166" t="s">
        <v>1030</v>
      </c>
      <c r="U86" s="166" t="s">
        <v>1030</v>
      </c>
      <c r="V86" s="166" t="s">
        <v>559</v>
      </c>
      <c r="W86" s="166" t="s">
        <v>1004</v>
      </c>
      <c r="X86" s="166" t="s">
        <v>1004</v>
      </c>
      <c r="Y86" s="166" t="s">
        <v>1004</v>
      </c>
      <c r="Z86" s="166" t="s">
        <v>1004</v>
      </c>
      <c r="AA86" s="166" t="s">
        <v>1004</v>
      </c>
      <c r="AB86" s="166" t="s">
        <v>1017</v>
      </c>
      <c r="AC86" s="166" t="s">
        <v>1004</v>
      </c>
      <c r="AD86" s="109" t="s">
        <v>1026</v>
      </c>
      <c r="AE86" s="166" t="s">
        <v>1004</v>
      </c>
      <c r="AF86" s="166" t="s">
        <v>1025</v>
      </c>
      <c r="AG86" s="166" t="s">
        <v>559</v>
      </c>
      <c r="AH86" s="166" t="s">
        <v>1023</v>
      </c>
      <c r="AI86" s="166" t="s">
        <v>1023</v>
      </c>
      <c r="AJ86" s="166" t="s">
        <v>1023</v>
      </c>
      <c r="AK86" s="168" t="s">
        <v>958</v>
      </c>
      <c r="AL86" s="166" t="s">
        <v>1022</v>
      </c>
      <c r="AM86" s="166" t="s">
        <v>1022</v>
      </c>
      <c r="AN86" s="166" t="s">
        <v>545</v>
      </c>
      <c r="AO86" s="166" t="s">
        <v>545</v>
      </c>
      <c r="AP86" s="166" t="s">
        <v>545</v>
      </c>
      <c r="AQ86" s="166" t="s">
        <v>545</v>
      </c>
      <c r="AR86" s="166" t="s">
        <v>1018</v>
      </c>
      <c r="AS86" s="166" t="s">
        <v>559</v>
      </c>
      <c r="AT86" s="166" t="s">
        <v>1019</v>
      </c>
      <c r="AU86" s="166" t="s">
        <v>559</v>
      </c>
      <c r="AV86" s="166" t="s">
        <v>556</v>
      </c>
      <c r="AW86" s="166" t="s">
        <v>559</v>
      </c>
      <c r="AX86" s="166" t="s">
        <v>559</v>
      </c>
      <c r="AY86" s="166" t="s">
        <v>960</v>
      </c>
      <c r="AZ86" s="166" t="s">
        <v>1021</v>
      </c>
      <c r="BA86" s="166" t="s">
        <v>1021</v>
      </c>
      <c r="BB86" s="166" t="s">
        <v>559</v>
      </c>
      <c r="BC86" s="166" t="s">
        <v>559</v>
      </c>
      <c r="BD86" s="166" t="s">
        <v>1020</v>
      </c>
      <c r="BE86" s="166" t="s">
        <v>559</v>
      </c>
      <c r="BF86" s="108"/>
    </row>
    <row r="87" spans="1:58" x14ac:dyDescent="0.25">
      <c r="A87" s="133" t="s">
        <v>157</v>
      </c>
      <c r="B87" s="111" t="s">
        <v>156</v>
      </c>
      <c r="C87" s="166" t="s">
        <v>1027</v>
      </c>
      <c r="D87" s="166" t="s">
        <v>1027</v>
      </c>
      <c r="E87" s="166" t="s">
        <v>1027</v>
      </c>
      <c r="F87" s="166" t="s">
        <v>1027</v>
      </c>
      <c r="G87" s="166" t="s">
        <v>1027</v>
      </c>
      <c r="H87" s="166" t="s">
        <v>1027</v>
      </c>
      <c r="I87" s="166" t="s">
        <v>1027</v>
      </c>
      <c r="J87" s="166" t="s">
        <v>1023</v>
      </c>
      <c r="K87" s="166" t="s">
        <v>1023</v>
      </c>
      <c r="L87" s="166" t="s">
        <v>545</v>
      </c>
      <c r="M87" s="166" t="s">
        <v>1020</v>
      </c>
      <c r="N87" s="166" t="s">
        <v>1020</v>
      </c>
      <c r="O87" s="166" t="s">
        <v>1028</v>
      </c>
      <c r="P87" s="166" t="s">
        <v>1028</v>
      </c>
      <c r="Q87" s="166" t="s">
        <v>1025</v>
      </c>
      <c r="R87" s="166" t="s">
        <v>1025</v>
      </c>
      <c r="S87" s="166" t="s">
        <v>1029</v>
      </c>
      <c r="T87" s="166" t="s">
        <v>1030</v>
      </c>
      <c r="U87" s="166" t="s">
        <v>1030</v>
      </c>
      <c r="V87" s="166" t="s">
        <v>559</v>
      </c>
      <c r="W87" s="166" t="s">
        <v>1004</v>
      </c>
      <c r="X87" s="166" t="s">
        <v>1004</v>
      </c>
      <c r="Y87" s="166" t="s">
        <v>1004</v>
      </c>
      <c r="Z87" s="166" t="s">
        <v>1004</v>
      </c>
      <c r="AA87" s="166" t="s">
        <v>1004</v>
      </c>
      <c r="AB87" s="166" t="s">
        <v>1015</v>
      </c>
      <c r="AC87" s="166" t="s">
        <v>1004</v>
      </c>
      <c r="AD87" s="109" t="s">
        <v>1026</v>
      </c>
      <c r="AE87" s="166" t="s">
        <v>1004</v>
      </c>
      <c r="AF87" s="166" t="s">
        <v>1025</v>
      </c>
      <c r="AG87" s="166" t="s">
        <v>559</v>
      </c>
      <c r="AH87" s="166" t="s">
        <v>1023</v>
      </c>
      <c r="AI87" s="166" t="s">
        <v>1023</v>
      </c>
      <c r="AJ87" s="166" t="s">
        <v>1023</v>
      </c>
      <c r="AK87" s="168" t="s">
        <v>958</v>
      </c>
      <c r="AL87" s="166" t="s">
        <v>1022</v>
      </c>
      <c r="AM87" s="166" t="s">
        <v>1022</v>
      </c>
      <c r="AN87" s="166" t="s">
        <v>545</v>
      </c>
      <c r="AO87" s="166" t="s">
        <v>545</v>
      </c>
      <c r="AP87" s="166" t="s">
        <v>545</v>
      </c>
      <c r="AQ87" s="166" t="s">
        <v>545</v>
      </c>
      <c r="AR87" s="166" t="s">
        <v>1018</v>
      </c>
      <c r="AS87" s="166" t="s">
        <v>559</v>
      </c>
      <c r="AT87" s="166" t="s">
        <v>1019</v>
      </c>
      <c r="AU87" s="166" t="s">
        <v>559</v>
      </c>
      <c r="AV87" s="166" t="s">
        <v>556</v>
      </c>
      <c r="AW87" s="166" t="s">
        <v>559</v>
      </c>
      <c r="AX87" s="166" t="s">
        <v>559</v>
      </c>
      <c r="AY87" s="166" t="s">
        <v>960</v>
      </c>
      <c r="AZ87" s="166" t="s">
        <v>1021</v>
      </c>
      <c r="BA87" s="166" t="s">
        <v>1021</v>
      </c>
      <c r="BB87" s="166" t="s">
        <v>559</v>
      </c>
      <c r="BC87" s="166" t="s">
        <v>559</v>
      </c>
      <c r="BD87" s="166" t="s">
        <v>1020</v>
      </c>
      <c r="BE87" s="166" t="s">
        <v>559</v>
      </c>
      <c r="BF87" s="108"/>
    </row>
    <row r="88" spans="1:58" x14ac:dyDescent="0.25">
      <c r="A88" s="133" t="s">
        <v>159</v>
      </c>
      <c r="B88" s="111" t="s">
        <v>158</v>
      </c>
      <c r="C88" s="166" t="s">
        <v>1027</v>
      </c>
      <c r="D88" s="166" t="s">
        <v>1027</v>
      </c>
      <c r="E88" s="166" t="s">
        <v>1027</v>
      </c>
      <c r="F88" s="166" t="s">
        <v>1027</v>
      </c>
      <c r="G88" s="166" t="s">
        <v>1027</v>
      </c>
      <c r="H88" s="166" t="s">
        <v>1027</v>
      </c>
      <c r="I88" s="166" t="s">
        <v>1027</v>
      </c>
      <c r="J88" s="166" t="s">
        <v>1023</v>
      </c>
      <c r="K88" s="166" t="s">
        <v>1023</v>
      </c>
      <c r="L88" s="166" t="s">
        <v>545</v>
      </c>
      <c r="M88" s="166" t="s">
        <v>1020</v>
      </c>
      <c r="N88" s="166" t="s">
        <v>1020</v>
      </c>
      <c r="O88" s="166" t="s">
        <v>1028</v>
      </c>
      <c r="P88" s="166" t="s">
        <v>1028</v>
      </c>
      <c r="Q88" s="166" t="s">
        <v>1025</v>
      </c>
      <c r="R88" s="166" t="s">
        <v>1025</v>
      </c>
      <c r="S88" s="166" t="s">
        <v>1029</v>
      </c>
      <c r="T88" s="166" t="s">
        <v>1030</v>
      </c>
      <c r="U88" s="166" t="s">
        <v>1030</v>
      </c>
      <c r="V88" s="166" t="s">
        <v>559</v>
      </c>
      <c r="W88" s="166" t="s">
        <v>1004</v>
      </c>
      <c r="X88" s="166" t="s">
        <v>1004</v>
      </c>
      <c r="Y88" s="166" t="s">
        <v>1004</v>
      </c>
      <c r="Z88" s="166" t="s">
        <v>1004</v>
      </c>
      <c r="AA88" s="166" t="s">
        <v>1004</v>
      </c>
      <c r="AB88" s="166" t="s">
        <v>958</v>
      </c>
      <c r="AC88" s="166" t="s">
        <v>1004</v>
      </c>
      <c r="AD88" s="109" t="s">
        <v>1026</v>
      </c>
      <c r="AE88" s="166" t="s">
        <v>1004</v>
      </c>
      <c r="AF88" s="166" t="s">
        <v>1025</v>
      </c>
      <c r="AG88" s="166" t="s">
        <v>559</v>
      </c>
      <c r="AH88" s="166" t="s">
        <v>1023</v>
      </c>
      <c r="AI88" s="166" t="s">
        <v>1023</v>
      </c>
      <c r="AJ88" s="166" t="s">
        <v>1023</v>
      </c>
      <c r="AK88" s="168" t="s">
        <v>958</v>
      </c>
      <c r="AL88" s="166" t="s">
        <v>1024</v>
      </c>
      <c r="AM88" s="166" t="s">
        <v>1022</v>
      </c>
      <c r="AN88" s="166" t="s">
        <v>545</v>
      </c>
      <c r="AO88" s="166" t="s">
        <v>545</v>
      </c>
      <c r="AP88" s="166" t="s">
        <v>545</v>
      </c>
      <c r="AQ88" s="166" t="s">
        <v>545</v>
      </c>
      <c r="AR88" s="166" t="s">
        <v>1018</v>
      </c>
      <c r="AS88" s="166" t="s">
        <v>559</v>
      </c>
      <c r="AT88" s="166" t="s">
        <v>1019</v>
      </c>
      <c r="AU88" s="166" t="s">
        <v>559</v>
      </c>
      <c r="AV88" s="166" t="s">
        <v>556</v>
      </c>
      <c r="AW88" s="166" t="s">
        <v>559</v>
      </c>
      <c r="AX88" s="166" t="s">
        <v>559</v>
      </c>
      <c r="AY88" s="166" t="s">
        <v>960</v>
      </c>
      <c r="AZ88" s="166" t="s">
        <v>1021</v>
      </c>
      <c r="BA88" s="166" t="s">
        <v>1021</v>
      </c>
      <c r="BB88" s="166" t="s">
        <v>559</v>
      </c>
      <c r="BC88" s="166" t="s">
        <v>559</v>
      </c>
      <c r="BD88" s="166" t="s">
        <v>1020</v>
      </c>
      <c r="BE88" s="166" t="s">
        <v>559</v>
      </c>
      <c r="BF88" s="108"/>
    </row>
    <row r="89" spans="1:58" x14ac:dyDescent="0.25">
      <c r="A89" s="133" t="s">
        <v>161</v>
      </c>
      <c r="B89" s="111" t="s">
        <v>160</v>
      </c>
      <c r="C89" s="166" t="s">
        <v>1027</v>
      </c>
      <c r="D89" s="166" t="s">
        <v>1027</v>
      </c>
      <c r="E89" s="166" t="s">
        <v>1027</v>
      </c>
      <c r="F89" s="166" t="s">
        <v>1027</v>
      </c>
      <c r="G89" s="166" t="s">
        <v>1027</v>
      </c>
      <c r="H89" s="166" t="s">
        <v>1027</v>
      </c>
      <c r="I89" s="166" t="s">
        <v>1027</v>
      </c>
      <c r="J89" s="166" t="s">
        <v>1023</v>
      </c>
      <c r="K89" s="166" t="s">
        <v>1023</v>
      </c>
      <c r="L89" s="166" t="s">
        <v>545</v>
      </c>
      <c r="M89" s="166" t="s">
        <v>1020</v>
      </c>
      <c r="N89" s="166" t="s">
        <v>1020</v>
      </c>
      <c r="O89" s="166" t="s">
        <v>1028</v>
      </c>
      <c r="P89" s="166" t="s">
        <v>1028</v>
      </c>
      <c r="Q89" s="166" t="s">
        <v>1025</v>
      </c>
      <c r="R89" s="166" t="s">
        <v>1025</v>
      </c>
      <c r="S89" s="166" t="s">
        <v>1029</v>
      </c>
      <c r="T89" s="166" t="s">
        <v>1030</v>
      </c>
      <c r="U89" s="166" t="s">
        <v>1030</v>
      </c>
      <c r="V89" s="166" t="s">
        <v>559</v>
      </c>
      <c r="W89" s="166" t="s">
        <v>1004</v>
      </c>
      <c r="X89" s="166" t="s">
        <v>1004</v>
      </c>
      <c r="Y89" s="166" t="s">
        <v>1004</v>
      </c>
      <c r="Z89" s="166" t="s">
        <v>1004</v>
      </c>
      <c r="AA89" s="166" t="s">
        <v>1004</v>
      </c>
      <c r="AB89" s="166" t="s">
        <v>1017</v>
      </c>
      <c r="AC89" s="166" t="s">
        <v>1004</v>
      </c>
      <c r="AD89" s="109" t="s">
        <v>1026</v>
      </c>
      <c r="AE89" s="166" t="s">
        <v>1004</v>
      </c>
      <c r="AF89" s="166" t="s">
        <v>1025</v>
      </c>
      <c r="AG89" s="166" t="s">
        <v>559</v>
      </c>
      <c r="AH89" s="166" t="s">
        <v>1023</v>
      </c>
      <c r="AI89" s="166" t="s">
        <v>1023</v>
      </c>
      <c r="AJ89" s="166" t="s">
        <v>1023</v>
      </c>
      <c r="AK89" s="168" t="s">
        <v>958</v>
      </c>
      <c r="AL89" s="166" t="s">
        <v>1022</v>
      </c>
      <c r="AM89" s="166" t="s">
        <v>1022</v>
      </c>
      <c r="AN89" s="166" t="s">
        <v>545</v>
      </c>
      <c r="AO89" s="166" t="s">
        <v>545</v>
      </c>
      <c r="AP89" s="166" t="s">
        <v>545</v>
      </c>
      <c r="AQ89" s="166" t="s">
        <v>545</v>
      </c>
      <c r="AR89" s="166" t="s">
        <v>1018</v>
      </c>
      <c r="AS89" s="166" t="s">
        <v>559</v>
      </c>
      <c r="AT89" s="166" t="s">
        <v>1019</v>
      </c>
      <c r="AU89" s="166" t="s">
        <v>559</v>
      </c>
      <c r="AV89" s="166" t="s">
        <v>556</v>
      </c>
      <c r="AW89" s="166" t="s">
        <v>559</v>
      </c>
      <c r="AX89" s="166" t="s">
        <v>559</v>
      </c>
      <c r="AY89" s="166" t="s">
        <v>960</v>
      </c>
      <c r="AZ89" s="166" t="s">
        <v>1021</v>
      </c>
      <c r="BA89" s="166" t="s">
        <v>1021</v>
      </c>
      <c r="BB89" s="166" t="s">
        <v>559</v>
      </c>
      <c r="BC89" s="166" t="s">
        <v>559</v>
      </c>
      <c r="BD89" s="166" t="s">
        <v>1020</v>
      </c>
      <c r="BE89" s="166" t="s">
        <v>559</v>
      </c>
      <c r="BF89" s="108"/>
    </row>
    <row r="90" spans="1:58" x14ac:dyDescent="0.25">
      <c r="A90" s="133" t="s">
        <v>163</v>
      </c>
      <c r="B90" s="111" t="s">
        <v>162</v>
      </c>
      <c r="C90" s="166" t="s">
        <v>1027</v>
      </c>
      <c r="D90" s="166" t="s">
        <v>1027</v>
      </c>
      <c r="E90" s="166" t="s">
        <v>1027</v>
      </c>
      <c r="F90" s="166" t="s">
        <v>1027</v>
      </c>
      <c r="G90" s="166" t="s">
        <v>1027</v>
      </c>
      <c r="H90" s="166" t="s">
        <v>1027</v>
      </c>
      <c r="I90" s="166" t="s">
        <v>1027</v>
      </c>
      <c r="J90" s="166" t="s">
        <v>1023</v>
      </c>
      <c r="K90" s="166" t="s">
        <v>1023</v>
      </c>
      <c r="L90" s="166" t="s">
        <v>545</v>
      </c>
      <c r="M90" s="166" t="s">
        <v>1020</v>
      </c>
      <c r="N90" s="166" t="s">
        <v>1020</v>
      </c>
      <c r="O90" s="166" t="s">
        <v>1028</v>
      </c>
      <c r="P90" s="166" t="s">
        <v>1028</v>
      </c>
      <c r="Q90" s="166" t="s">
        <v>1025</v>
      </c>
      <c r="R90" s="166" t="s">
        <v>1025</v>
      </c>
      <c r="S90" s="166" t="s">
        <v>1029</v>
      </c>
      <c r="T90" s="166" t="s">
        <v>1030</v>
      </c>
      <c r="U90" s="166" t="s">
        <v>1030</v>
      </c>
      <c r="V90" s="166" t="s">
        <v>559</v>
      </c>
      <c r="W90" s="166" t="s">
        <v>1004</v>
      </c>
      <c r="X90" s="166" t="s">
        <v>1004</v>
      </c>
      <c r="Y90" s="166" t="s">
        <v>1004</v>
      </c>
      <c r="Z90" s="166" t="s">
        <v>1004</v>
      </c>
      <c r="AA90" s="166" t="s">
        <v>1004</v>
      </c>
      <c r="AB90" s="166" t="s">
        <v>1017</v>
      </c>
      <c r="AC90" s="166" t="s">
        <v>1004</v>
      </c>
      <c r="AD90" s="109" t="s">
        <v>1026</v>
      </c>
      <c r="AE90" s="166" t="s">
        <v>1004</v>
      </c>
      <c r="AF90" s="166" t="s">
        <v>1025</v>
      </c>
      <c r="AG90" s="166" t="s">
        <v>559</v>
      </c>
      <c r="AH90" s="166" t="s">
        <v>1023</v>
      </c>
      <c r="AI90" s="166" t="s">
        <v>1023</v>
      </c>
      <c r="AJ90" s="166" t="s">
        <v>1023</v>
      </c>
      <c r="AK90" s="168" t="s">
        <v>961</v>
      </c>
      <c r="AL90" s="166" t="s">
        <v>1022</v>
      </c>
      <c r="AM90" s="166" t="s">
        <v>1022</v>
      </c>
      <c r="AN90" s="166" t="s">
        <v>545</v>
      </c>
      <c r="AO90" s="166" t="s">
        <v>545</v>
      </c>
      <c r="AP90" s="166" t="s">
        <v>545</v>
      </c>
      <c r="AQ90" s="166" t="s">
        <v>545</v>
      </c>
      <c r="AR90" s="166" t="s">
        <v>1018</v>
      </c>
      <c r="AS90" s="166" t="s">
        <v>559</v>
      </c>
      <c r="AT90" s="166" t="s">
        <v>1019</v>
      </c>
      <c r="AU90" s="166" t="s">
        <v>559</v>
      </c>
      <c r="AV90" s="166" t="s">
        <v>556</v>
      </c>
      <c r="AW90" s="166" t="s">
        <v>559</v>
      </c>
      <c r="AX90" s="166" t="s">
        <v>559</v>
      </c>
      <c r="AY90" s="166" t="s">
        <v>960</v>
      </c>
      <c r="AZ90" s="166" t="s">
        <v>1021</v>
      </c>
      <c r="BA90" s="166" t="s">
        <v>1021</v>
      </c>
      <c r="BB90" s="166" t="s">
        <v>559</v>
      </c>
      <c r="BC90" s="166" t="s">
        <v>559</v>
      </c>
      <c r="BD90" s="166" t="s">
        <v>1020</v>
      </c>
      <c r="BE90" s="166" t="s">
        <v>559</v>
      </c>
      <c r="BF90" s="108"/>
    </row>
    <row r="91" spans="1:58" x14ac:dyDescent="0.25">
      <c r="A91" s="133" t="s">
        <v>165</v>
      </c>
      <c r="B91" s="111" t="s">
        <v>164</v>
      </c>
      <c r="C91" s="166" t="s">
        <v>1027</v>
      </c>
      <c r="D91" s="166" t="s">
        <v>1027</v>
      </c>
      <c r="E91" s="166" t="s">
        <v>1027</v>
      </c>
      <c r="F91" s="166" t="s">
        <v>1027</v>
      </c>
      <c r="G91" s="166" t="s">
        <v>1027</v>
      </c>
      <c r="H91" s="166" t="s">
        <v>1027</v>
      </c>
      <c r="I91" s="166" t="s">
        <v>1027</v>
      </c>
      <c r="J91" s="166" t="s">
        <v>1023</v>
      </c>
      <c r="K91" s="166" t="s">
        <v>1023</v>
      </c>
      <c r="L91" s="166" t="s">
        <v>545</v>
      </c>
      <c r="M91" s="166" t="s">
        <v>1020</v>
      </c>
      <c r="N91" s="166" t="s">
        <v>1020</v>
      </c>
      <c r="O91" s="166" t="s">
        <v>1028</v>
      </c>
      <c r="P91" s="166" t="s">
        <v>1028</v>
      </c>
      <c r="Q91" s="166" t="s">
        <v>1025</v>
      </c>
      <c r="R91" s="166" t="s">
        <v>1025</v>
      </c>
      <c r="S91" s="166" t="s">
        <v>1029</v>
      </c>
      <c r="T91" s="166" t="s">
        <v>1030</v>
      </c>
      <c r="U91" s="166" t="s">
        <v>1030</v>
      </c>
      <c r="V91" s="166" t="s">
        <v>559</v>
      </c>
      <c r="W91" s="166" t="s">
        <v>1004</v>
      </c>
      <c r="X91" s="166" t="s">
        <v>1004</v>
      </c>
      <c r="Y91" s="166" t="s">
        <v>1004</v>
      </c>
      <c r="Z91" s="166" t="s">
        <v>1004</v>
      </c>
      <c r="AA91" s="166" t="s">
        <v>1004</v>
      </c>
      <c r="AB91" s="166" t="s">
        <v>958</v>
      </c>
      <c r="AC91" s="166" t="s">
        <v>1004</v>
      </c>
      <c r="AD91" s="109" t="s">
        <v>1026</v>
      </c>
      <c r="AE91" s="166" t="s">
        <v>1004</v>
      </c>
      <c r="AF91" s="166" t="s">
        <v>1025</v>
      </c>
      <c r="AG91" s="166" t="s">
        <v>559</v>
      </c>
      <c r="AH91" s="166" t="s">
        <v>1023</v>
      </c>
      <c r="AI91" s="166" t="s">
        <v>1023</v>
      </c>
      <c r="AJ91" s="166" t="s">
        <v>1023</v>
      </c>
      <c r="AK91" s="168" t="s">
        <v>958</v>
      </c>
      <c r="AL91" s="166" t="s">
        <v>1022</v>
      </c>
      <c r="AM91" s="166" t="s">
        <v>1022</v>
      </c>
      <c r="AN91" s="166" t="s">
        <v>545</v>
      </c>
      <c r="AO91" s="166" t="s">
        <v>545</v>
      </c>
      <c r="AP91" s="166" t="s">
        <v>545</v>
      </c>
      <c r="AQ91" s="166" t="s">
        <v>545</v>
      </c>
      <c r="AR91" s="166" t="s">
        <v>1018</v>
      </c>
      <c r="AS91" s="166" t="s">
        <v>559</v>
      </c>
      <c r="AT91" s="166" t="s">
        <v>1019</v>
      </c>
      <c r="AU91" s="166" t="s">
        <v>559</v>
      </c>
      <c r="AV91" s="166" t="s">
        <v>556</v>
      </c>
      <c r="AW91" s="166" t="s">
        <v>559</v>
      </c>
      <c r="AX91" s="166" t="s">
        <v>559</v>
      </c>
      <c r="AY91" s="166" t="s">
        <v>960</v>
      </c>
      <c r="AZ91" s="166" t="s">
        <v>1021</v>
      </c>
      <c r="BA91" s="166" t="s">
        <v>1021</v>
      </c>
      <c r="BB91" s="166" t="s">
        <v>559</v>
      </c>
      <c r="BC91" s="166" t="s">
        <v>559</v>
      </c>
      <c r="BD91" s="166" t="s">
        <v>1020</v>
      </c>
      <c r="BE91" s="166" t="s">
        <v>559</v>
      </c>
      <c r="BF91" s="108"/>
    </row>
    <row r="92" spans="1:58" x14ac:dyDescent="0.25">
      <c r="A92" s="133" t="s">
        <v>845</v>
      </c>
      <c r="B92" s="111" t="s">
        <v>166</v>
      </c>
      <c r="C92" s="166" t="s">
        <v>1027</v>
      </c>
      <c r="D92" s="166" t="s">
        <v>1027</v>
      </c>
      <c r="E92" s="166" t="s">
        <v>1027</v>
      </c>
      <c r="F92" s="166" t="s">
        <v>1027</v>
      </c>
      <c r="G92" s="166" t="s">
        <v>1027</v>
      </c>
      <c r="H92" s="166" t="s">
        <v>1027</v>
      </c>
      <c r="I92" s="166" t="s">
        <v>1027</v>
      </c>
      <c r="J92" s="166" t="s">
        <v>1023</v>
      </c>
      <c r="K92" s="166" t="s">
        <v>1023</v>
      </c>
      <c r="L92" s="166" t="s">
        <v>545</v>
      </c>
      <c r="M92" s="166" t="s">
        <v>1020</v>
      </c>
      <c r="N92" s="166" t="s">
        <v>1020</v>
      </c>
      <c r="O92" s="166" t="s">
        <v>1028</v>
      </c>
      <c r="P92" s="166" t="s">
        <v>1028</v>
      </c>
      <c r="Q92" s="166" t="s">
        <v>1025</v>
      </c>
      <c r="R92" s="166" t="s">
        <v>1025</v>
      </c>
      <c r="S92" s="166" t="s">
        <v>1029</v>
      </c>
      <c r="T92" s="166" t="s">
        <v>1030</v>
      </c>
      <c r="U92" s="166" t="s">
        <v>1030</v>
      </c>
      <c r="V92" s="166" t="s">
        <v>559</v>
      </c>
      <c r="W92" s="166" t="s">
        <v>1004</v>
      </c>
      <c r="X92" s="166" t="s">
        <v>1004</v>
      </c>
      <c r="Y92" s="166" t="s">
        <v>1004</v>
      </c>
      <c r="Z92" s="166" t="s">
        <v>1004</v>
      </c>
      <c r="AA92" s="166" t="s">
        <v>1004</v>
      </c>
      <c r="AB92" s="166" t="s">
        <v>958</v>
      </c>
      <c r="AC92" s="166" t="s">
        <v>1004</v>
      </c>
      <c r="AD92" s="109" t="s">
        <v>1026</v>
      </c>
      <c r="AE92" s="166" t="s">
        <v>1004</v>
      </c>
      <c r="AF92" s="166" t="s">
        <v>1025</v>
      </c>
      <c r="AG92" s="166" t="s">
        <v>559</v>
      </c>
      <c r="AH92" s="166" t="s">
        <v>1023</v>
      </c>
      <c r="AI92" s="166" t="s">
        <v>1023</v>
      </c>
      <c r="AJ92" s="166" t="s">
        <v>1023</v>
      </c>
      <c r="AK92" s="168" t="s">
        <v>958</v>
      </c>
      <c r="AL92" s="166" t="s">
        <v>1022</v>
      </c>
      <c r="AM92" s="166" t="s">
        <v>1022</v>
      </c>
      <c r="AN92" s="166" t="s">
        <v>545</v>
      </c>
      <c r="AO92" s="166" t="s">
        <v>545</v>
      </c>
      <c r="AP92" s="166" t="s">
        <v>545</v>
      </c>
      <c r="AQ92" s="166" t="s">
        <v>545</v>
      </c>
      <c r="AR92" s="166" t="s">
        <v>1018</v>
      </c>
      <c r="AS92" s="166" t="s">
        <v>559</v>
      </c>
      <c r="AT92" s="166" t="s">
        <v>1019</v>
      </c>
      <c r="AU92" s="166" t="s">
        <v>559</v>
      </c>
      <c r="AV92" s="166" t="s">
        <v>556</v>
      </c>
      <c r="AW92" s="166" t="s">
        <v>559</v>
      </c>
      <c r="AX92" s="166" t="s">
        <v>559</v>
      </c>
      <c r="AY92" s="166" t="s">
        <v>960</v>
      </c>
      <c r="AZ92" s="166" t="s">
        <v>1021</v>
      </c>
      <c r="BA92" s="166" t="s">
        <v>1021</v>
      </c>
      <c r="BB92" s="166" t="s">
        <v>959</v>
      </c>
      <c r="BC92" s="166" t="s">
        <v>559</v>
      </c>
      <c r="BD92" s="166" t="s">
        <v>1020</v>
      </c>
      <c r="BE92" s="166" t="s">
        <v>559</v>
      </c>
      <c r="BF92" s="108"/>
    </row>
    <row r="93" spans="1:58" x14ac:dyDescent="0.25">
      <c r="A93" s="133" t="s">
        <v>849</v>
      </c>
      <c r="B93" s="111" t="s">
        <v>297</v>
      </c>
      <c r="C93" s="166" t="s">
        <v>1027</v>
      </c>
      <c r="D93" s="166" t="s">
        <v>1027</v>
      </c>
      <c r="E93" s="166" t="s">
        <v>1027</v>
      </c>
      <c r="F93" s="166" t="s">
        <v>1027</v>
      </c>
      <c r="G93" s="166" t="s">
        <v>1027</v>
      </c>
      <c r="H93" s="166" t="s">
        <v>1027</v>
      </c>
      <c r="I93" s="166" t="s">
        <v>1027</v>
      </c>
      <c r="J93" s="166" t="s">
        <v>1023</v>
      </c>
      <c r="K93" s="166" t="s">
        <v>1023</v>
      </c>
      <c r="L93" s="166" t="s">
        <v>545</v>
      </c>
      <c r="M93" s="166" t="s">
        <v>1020</v>
      </c>
      <c r="N93" s="166" t="s">
        <v>1020</v>
      </c>
      <c r="O93" s="166" t="s">
        <v>1028</v>
      </c>
      <c r="P93" s="166" t="s">
        <v>1028</v>
      </c>
      <c r="Q93" s="166" t="s">
        <v>1025</v>
      </c>
      <c r="R93" s="166" t="s">
        <v>1025</v>
      </c>
      <c r="S93" s="166" t="s">
        <v>1029</v>
      </c>
      <c r="T93" s="166" t="s">
        <v>1030</v>
      </c>
      <c r="U93" s="166" t="s">
        <v>1030</v>
      </c>
      <c r="V93" s="166" t="s">
        <v>559</v>
      </c>
      <c r="W93" s="166" t="s">
        <v>1004</v>
      </c>
      <c r="X93" s="166" t="s">
        <v>1004</v>
      </c>
      <c r="Y93" s="166" t="s">
        <v>1004</v>
      </c>
      <c r="Z93" s="166" t="s">
        <v>1004</v>
      </c>
      <c r="AA93" s="166" t="s">
        <v>1004</v>
      </c>
      <c r="AB93" s="166" t="s">
        <v>958</v>
      </c>
      <c r="AC93" s="166" t="s">
        <v>1004</v>
      </c>
      <c r="AD93" s="109" t="s">
        <v>1026</v>
      </c>
      <c r="AE93" s="166" t="s">
        <v>1004</v>
      </c>
      <c r="AF93" s="166" t="s">
        <v>1025</v>
      </c>
      <c r="AG93" s="166" t="s">
        <v>559</v>
      </c>
      <c r="AH93" s="166" t="s">
        <v>1023</v>
      </c>
      <c r="AI93" s="166" t="s">
        <v>1023</v>
      </c>
      <c r="AJ93" s="166" t="s">
        <v>1023</v>
      </c>
      <c r="AK93" s="168" t="s">
        <v>958</v>
      </c>
      <c r="AL93" s="166" t="s">
        <v>1022</v>
      </c>
      <c r="AM93" s="166" t="s">
        <v>1022</v>
      </c>
      <c r="AN93" s="166" t="s">
        <v>545</v>
      </c>
      <c r="AO93" s="166" t="s">
        <v>545</v>
      </c>
      <c r="AP93" s="166" t="s">
        <v>545</v>
      </c>
      <c r="AQ93" s="166" t="s">
        <v>545</v>
      </c>
      <c r="AR93" s="166" t="s">
        <v>1018</v>
      </c>
      <c r="AS93" s="166" t="s">
        <v>559</v>
      </c>
      <c r="AT93" s="166" t="s">
        <v>1019</v>
      </c>
      <c r="AU93" s="166" t="s">
        <v>559</v>
      </c>
      <c r="AV93" s="166" t="s">
        <v>556</v>
      </c>
      <c r="AW93" s="166" t="s">
        <v>559</v>
      </c>
      <c r="AX93" s="166" t="s">
        <v>559</v>
      </c>
      <c r="AY93" s="166" t="s">
        <v>960</v>
      </c>
      <c r="AZ93" s="166" t="s">
        <v>1021</v>
      </c>
      <c r="BA93" s="166" t="s">
        <v>1021</v>
      </c>
      <c r="BB93" s="166" t="s">
        <v>559</v>
      </c>
      <c r="BC93" s="166" t="s">
        <v>559</v>
      </c>
      <c r="BD93" s="166" t="s">
        <v>1020</v>
      </c>
      <c r="BE93" s="166" t="s">
        <v>559</v>
      </c>
      <c r="BF93" s="108"/>
    </row>
    <row r="94" spans="1:58" x14ac:dyDescent="0.25">
      <c r="A94" s="133" t="s">
        <v>168</v>
      </c>
      <c r="B94" s="111" t="s">
        <v>167</v>
      </c>
      <c r="C94" s="166" t="s">
        <v>1027</v>
      </c>
      <c r="D94" s="166" t="s">
        <v>1027</v>
      </c>
      <c r="E94" s="166" t="s">
        <v>1027</v>
      </c>
      <c r="F94" s="166" t="s">
        <v>1027</v>
      </c>
      <c r="G94" s="166" t="s">
        <v>1027</v>
      </c>
      <c r="H94" s="166" t="s">
        <v>1027</v>
      </c>
      <c r="I94" s="166" t="s">
        <v>1027</v>
      </c>
      <c r="J94" s="166" t="s">
        <v>1023</v>
      </c>
      <c r="K94" s="166" t="s">
        <v>1023</v>
      </c>
      <c r="L94" s="166" t="s">
        <v>545</v>
      </c>
      <c r="M94" s="166" t="s">
        <v>1020</v>
      </c>
      <c r="N94" s="166" t="s">
        <v>1020</v>
      </c>
      <c r="O94" s="166" t="s">
        <v>1028</v>
      </c>
      <c r="P94" s="166" t="s">
        <v>1028</v>
      </c>
      <c r="Q94" s="166" t="s">
        <v>1025</v>
      </c>
      <c r="R94" s="166" t="s">
        <v>1025</v>
      </c>
      <c r="S94" s="166" t="s">
        <v>1029</v>
      </c>
      <c r="T94" s="166" t="s">
        <v>1030</v>
      </c>
      <c r="U94" s="166" t="s">
        <v>1030</v>
      </c>
      <c r="V94" s="166" t="s">
        <v>559</v>
      </c>
      <c r="W94" s="166" t="s">
        <v>1004</v>
      </c>
      <c r="X94" s="166" t="s">
        <v>1004</v>
      </c>
      <c r="Y94" s="166" t="s">
        <v>1004</v>
      </c>
      <c r="Z94" s="166" t="s">
        <v>1004</v>
      </c>
      <c r="AA94" s="166" t="s">
        <v>1004</v>
      </c>
      <c r="AB94" s="166" t="s">
        <v>958</v>
      </c>
      <c r="AC94" s="166" t="s">
        <v>1004</v>
      </c>
      <c r="AD94" s="109" t="s">
        <v>1026</v>
      </c>
      <c r="AE94" s="166" t="s">
        <v>1004</v>
      </c>
      <c r="AF94" s="166" t="s">
        <v>1025</v>
      </c>
      <c r="AG94" s="166" t="s">
        <v>559</v>
      </c>
      <c r="AH94" s="166" t="s">
        <v>1023</v>
      </c>
      <c r="AI94" s="166" t="s">
        <v>1023</v>
      </c>
      <c r="AJ94" s="166" t="s">
        <v>1023</v>
      </c>
      <c r="AK94" s="168" t="s">
        <v>958</v>
      </c>
      <c r="AL94" s="166" t="s">
        <v>1022</v>
      </c>
      <c r="AM94" s="166" t="s">
        <v>1022</v>
      </c>
      <c r="AN94" s="166" t="s">
        <v>545</v>
      </c>
      <c r="AO94" s="166" t="s">
        <v>545</v>
      </c>
      <c r="AP94" s="166" t="s">
        <v>545</v>
      </c>
      <c r="AQ94" s="166" t="s">
        <v>545</v>
      </c>
      <c r="AR94" s="166" t="s">
        <v>1018</v>
      </c>
      <c r="AS94" s="166" t="s">
        <v>559</v>
      </c>
      <c r="AT94" s="166" t="s">
        <v>1019</v>
      </c>
      <c r="AU94" s="166" t="s">
        <v>559</v>
      </c>
      <c r="AV94" s="166" t="s">
        <v>556</v>
      </c>
      <c r="AW94" s="166" t="s">
        <v>559</v>
      </c>
      <c r="AX94" s="166" t="s">
        <v>559</v>
      </c>
      <c r="AY94" s="166" t="s">
        <v>960</v>
      </c>
      <c r="AZ94" s="166" t="s">
        <v>1021</v>
      </c>
      <c r="BA94" s="166" t="s">
        <v>1021</v>
      </c>
      <c r="BB94" s="166" t="s">
        <v>559</v>
      </c>
      <c r="BC94" s="166" t="s">
        <v>559</v>
      </c>
      <c r="BD94" s="166" t="s">
        <v>1020</v>
      </c>
      <c r="BE94" s="166" t="s">
        <v>559</v>
      </c>
      <c r="BF94" s="108"/>
    </row>
    <row r="95" spans="1:58" x14ac:dyDescent="0.25">
      <c r="A95" s="133" t="s">
        <v>170</v>
      </c>
      <c r="B95" s="111" t="s">
        <v>169</v>
      </c>
      <c r="C95" s="166" t="s">
        <v>1027</v>
      </c>
      <c r="D95" s="166" t="s">
        <v>1027</v>
      </c>
      <c r="E95" s="166" t="s">
        <v>1027</v>
      </c>
      <c r="F95" s="166" t="s">
        <v>1027</v>
      </c>
      <c r="G95" s="166" t="s">
        <v>1027</v>
      </c>
      <c r="H95" s="166" t="s">
        <v>1027</v>
      </c>
      <c r="I95" s="166" t="s">
        <v>1027</v>
      </c>
      <c r="J95" s="166" t="s">
        <v>1023</v>
      </c>
      <c r="K95" s="166" t="s">
        <v>1023</v>
      </c>
      <c r="L95" s="166" t="s">
        <v>545</v>
      </c>
      <c r="M95" s="166" t="s">
        <v>1020</v>
      </c>
      <c r="N95" s="166" t="s">
        <v>1020</v>
      </c>
      <c r="O95" s="166" t="s">
        <v>1028</v>
      </c>
      <c r="P95" s="166" t="s">
        <v>1028</v>
      </c>
      <c r="Q95" s="166" t="s">
        <v>1025</v>
      </c>
      <c r="R95" s="166" t="s">
        <v>1025</v>
      </c>
      <c r="S95" s="166" t="s">
        <v>1029</v>
      </c>
      <c r="T95" s="166" t="s">
        <v>1030</v>
      </c>
      <c r="U95" s="166" t="s">
        <v>1030</v>
      </c>
      <c r="V95" s="166" t="s">
        <v>559</v>
      </c>
      <c r="W95" s="166" t="s">
        <v>1004</v>
      </c>
      <c r="X95" s="166" t="s">
        <v>1004</v>
      </c>
      <c r="Y95" s="166" t="s">
        <v>1004</v>
      </c>
      <c r="Z95" s="166" t="s">
        <v>1004</v>
      </c>
      <c r="AA95" s="166" t="s">
        <v>1004</v>
      </c>
      <c r="AB95" s="166" t="s">
        <v>1017</v>
      </c>
      <c r="AC95" s="166" t="s">
        <v>1004</v>
      </c>
      <c r="AD95" s="109" t="s">
        <v>1026</v>
      </c>
      <c r="AE95" s="166" t="s">
        <v>1004</v>
      </c>
      <c r="AF95" s="166" t="s">
        <v>1025</v>
      </c>
      <c r="AG95" s="166" t="s">
        <v>559</v>
      </c>
      <c r="AH95" s="166" t="s">
        <v>1023</v>
      </c>
      <c r="AI95" s="166" t="s">
        <v>1023</v>
      </c>
      <c r="AJ95" s="166" t="s">
        <v>1023</v>
      </c>
      <c r="AK95" s="168" t="s">
        <v>958</v>
      </c>
      <c r="AL95" s="166" t="s">
        <v>1022</v>
      </c>
      <c r="AM95" s="166" t="s">
        <v>1022</v>
      </c>
      <c r="AN95" s="166" t="s">
        <v>545</v>
      </c>
      <c r="AO95" s="166" t="s">
        <v>545</v>
      </c>
      <c r="AP95" s="166" t="s">
        <v>545</v>
      </c>
      <c r="AQ95" s="166" t="s">
        <v>545</v>
      </c>
      <c r="AR95" s="166" t="s">
        <v>1018</v>
      </c>
      <c r="AS95" s="166" t="s">
        <v>559</v>
      </c>
      <c r="AT95" s="166" t="s">
        <v>1019</v>
      </c>
      <c r="AU95" s="166" t="s">
        <v>559</v>
      </c>
      <c r="AV95" s="166" t="s">
        <v>556</v>
      </c>
      <c r="AW95" s="166" t="s">
        <v>559</v>
      </c>
      <c r="AX95" s="166" t="s">
        <v>559</v>
      </c>
      <c r="AY95" s="166" t="s">
        <v>960</v>
      </c>
      <c r="AZ95" s="166" t="s">
        <v>1021</v>
      </c>
      <c r="BA95" s="166" t="s">
        <v>1021</v>
      </c>
      <c r="BB95" s="166" t="s">
        <v>559</v>
      </c>
      <c r="BC95" s="166" t="s">
        <v>559</v>
      </c>
      <c r="BD95" s="166" t="s">
        <v>1020</v>
      </c>
      <c r="BE95" s="166" t="s">
        <v>559</v>
      </c>
      <c r="BF95" s="108"/>
    </row>
    <row r="96" spans="1:58" x14ac:dyDescent="0.25">
      <c r="A96" s="133" t="s">
        <v>848</v>
      </c>
      <c r="B96" s="111" t="s">
        <v>171</v>
      </c>
      <c r="C96" s="166" t="s">
        <v>1027</v>
      </c>
      <c r="D96" s="166" t="s">
        <v>1027</v>
      </c>
      <c r="E96" s="166" t="s">
        <v>1027</v>
      </c>
      <c r="F96" s="166" t="s">
        <v>1027</v>
      </c>
      <c r="G96" s="166" t="s">
        <v>1027</v>
      </c>
      <c r="H96" s="166" t="s">
        <v>1027</v>
      </c>
      <c r="I96" s="166" t="s">
        <v>1027</v>
      </c>
      <c r="J96" s="166" t="s">
        <v>1023</v>
      </c>
      <c r="K96" s="166" t="s">
        <v>1023</v>
      </c>
      <c r="L96" s="166" t="s">
        <v>545</v>
      </c>
      <c r="M96" s="166" t="s">
        <v>1020</v>
      </c>
      <c r="N96" s="166" t="s">
        <v>1020</v>
      </c>
      <c r="O96" s="166" t="s">
        <v>1028</v>
      </c>
      <c r="P96" s="166" t="s">
        <v>1028</v>
      </c>
      <c r="Q96" s="166" t="s">
        <v>1025</v>
      </c>
      <c r="R96" s="166" t="s">
        <v>1025</v>
      </c>
      <c r="S96" s="166" t="s">
        <v>1029</v>
      </c>
      <c r="T96" s="166" t="s">
        <v>1030</v>
      </c>
      <c r="U96" s="166" t="s">
        <v>1030</v>
      </c>
      <c r="V96" s="166" t="s">
        <v>559</v>
      </c>
      <c r="W96" s="166" t="s">
        <v>1004</v>
      </c>
      <c r="X96" s="166" t="s">
        <v>1004</v>
      </c>
      <c r="Y96" s="166" t="s">
        <v>1004</v>
      </c>
      <c r="Z96" s="166" t="s">
        <v>1004</v>
      </c>
      <c r="AA96" s="166" t="s">
        <v>1004</v>
      </c>
      <c r="AB96" s="166" t="s">
        <v>1017</v>
      </c>
      <c r="AC96" s="166" t="s">
        <v>1004</v>
      </c>
      <c r="AD96" s="109" t="s">
        <v>1026</v>
      </c>
      <c r="AE96" s="166" t="s">
        <v>1004</v>
      </c>
      <c r="AF96" s="166" t="s">
        <v>1025</v>
      </c>
      <c r="AG96" s="166" t="s">
        <v>559</v>
      </c>
      <c r="AH96" s="166" t="s">
        <v>1023</v>
      </c>
      <c r="AI96" s="166" t="s">
        <v>1023</v>
      </c>
      <c r="AJ96" s="166" t="s">
        <v>1023</v>
      </c>
      <c r="AK96" s="168" t="s">
        <v>961</v>
      </c>
      <c r="AL96" s="166" t="s">
        <v>1022</v>
      </c>
      <c r="AM96" s="166" t="s">
        <v>1022</v>
      </c>
      <c r="AN96" s="166" t="s">
        <v>545</v>
      </c>
      <c r="AO96" s="166" t="s">
        <v>545</v>
      </c>
      <c r="AP96" s="166" t="s">
        <v>545</v>
      </c>
      <c r="AQ96" s="166" t="s">
        <v>545</v>
      </c>
      <c r="AR96" s="166" t="s">
        <v>1018</v>
      </c>
      <c r="AS96" s="166" t="s">
        <v>559</v>
      </c>
      <c r="AT96" s="166" t="s">
        <v>1019</v>
      </c>
      <c r="AU96" s="166" t="s">
        <v>559</v>
      </c>
      <c r="AV96" s="166" t="s">
        <v>556</v>
      </c>
      <c r="AW96" s="166" t="s">
        <v>559</v>
      </c>
      <c r="AX96" s="166" t="s">
        <v>559</v>
      </c>
      <c r="AY96" s="166" t="s">
        <v>960</v>
      </c>
      <c r="AZ96" s="166" t="s">
        <v>1021</v>
      </c>
      <c r="BA96" s="166" t="s">
        <v>1021</v>
      </c>
      <c r="BB96" s="166" t="s">
        <v>559</v>
      </c>
      <c r="BC96" s="166" t="s">
        <v>559</v>
      </c>
      <c r="BD96" s="166" t="s">
        <v>1020</v>
      </c>
      <c r="BE96" s="166" t="s">
        <v>559</v>
      </c>
      <c r="BF96" s="108"/>
    </row>
    <row r="97" spans="1:58" x14ac:dyDescent="0.25">
      <c r="A97" s="133" t="s">
        <v>378</v>
      </c>
      <c r="B97" s="111" t="s">
        <v>172</v>
      </c>
      <c r="C97" s="166" t="s">
        <v>1027</v>
      </c>
      <c r="D97" s="166" t="s">
        <v>1027</v>
      </c>
      <c r="E97" s="166" t="s">
        <v>1027</v>
      </c>
      <c r="F97" s="166" t="s">
        <v>1027</v>
      </c>
      <c r="G97" s="166" t="s">
        <v>1027</v>
      </c>
      <c r="H97" s="166" t="s">
        <v>1027</v>
      </c>
      <c r="I97" s="166" t="s">
        <v>1027</v>
      </c>
      <c r="J97" s="166" t="s">
        <v>1023</v>
      </c>
      <c r="K97" s="166" t="s">
        <v>1023</v>
      </c>
      <c r="L97" s="166" t="s">
        <v>545</v>
      </c>
      <c r="M97" s="166" t="s">
        <v>1020</v>
      </c>
      <c r="N97" s="166" t="s">
        <v>1020</v>
      </c>
      <c r="O97" s="166" t="s">
        <v>1028</v>
      </c>
      <c r="P97" s="166" t="s">
        <v>1028</v>
      </c>
      <c r="Q97" s="166" t="s">
        <v>1025</v>
      </c>
      <c r="R97" s="166" t="s">
        <v>1025</v>
      </c>
      <c r="S97" s="166" t="s">
        <v>1029</v>
      </c>
      <c r="T97" s="166" t="s">
        <v>1030</v>
      </c>
      <c r="U97" s="166" t="s">
        <v>1030</v>
      </c>
      <c r="V97" s="166" t="s">
        <v>559</v>
      </c>
      <c r="W97" s="166" t="s">
        <v>1004</v>
      </c>
      <c r="X97" s="166" t="s">
        <v>1004</v>
      </c>
      <c r="Y97" s="166" t="s">
        <v>1004</v>
      </c>
      <c r="Z97" s="166" t="s">
        <v>1004</v>
      </c>
      <c r="AA97" s="166" t="s">
        <v>1004</v>
      </c>
      <c r="AB97" s="166" t="s">
        <v>958</v>
      </c>
      <c r="AC97" s="166" t="s">
        <v>1004</v>
      </c>
      <c r="AD97" s="109" t="s">
        <v>1026</v>
      </c>
      <c r="AE97" s="166" t="s">
        <v>1004</v>
      </c>
      <c r="AF97" s="166" t="s">
        <v>1025</v>
      </c>
      <c r="AG97" s="166" t="s">
        <v>559</v>
      </c>
      <c r="AH97" s="166" t="s">
        <v>1023</v>
      </c>
      <c r="AI97" s="166" t="s">
        <v>1023</v>
      </c>
      <c r="AJ97" s="166" t="s">
        <v>1023</v>
      </c>
      <c r="AK97" s="168" t="s">
        <v>958</v>
      </c>
      <c r="AL97" s="166" t="s">
        <v>1022</v>
      </c>
      <c r="AM97" s="166" t="s">
        <v>1022</v>
      </c>
      <c r="AN97" s="166" t="s">
        <v>545</v>
      </c>
      <c r="AO97" s="166" t="s">
        <v>545</v>
      </c>
      <c r="AP97" s="166" t="s">
        <v>545</v>
      </c>
      <c r="AQ97" s="166" t="s">
        <v>545</v>
      </c>
      <c r="AR97" s="166" t="s">
        <v>1018</v>
      </c>
      <c r="AS97" s="166" t="s">
        <v>559</v>
      </c>
      <c r="AT97" s="166" t="s">
        <v>1019</v>
      </c>
      <c r="AU97" s="166" t="s">
        <v>559</v>
      </c>
      <c r="AV97" s="166" t="s">
        <v>556</v>
      </c>
      <c r="AW97" s="166" t="s">
        <v>559</v>
      </c>
      <c r="AX97" s="166" t="s">
        <v>559</v>
      </c>
      <c r="AY97" s="166" t="s">
        <v>960</v>
      </c>
      <c r="AZ97" s="166" t="s">
        <v>1021</v>
      </c>
      <c r="BA97" s="166" t="s">
        <v>1021</v>
      </c>
      <c r="BB97" s="166" t="s">
        <v>559</v>
      </c>
      <c r="BC97" s="166" t="s">
        <v>559</v>
      </c>
      <c r="BD97" s="166" t="s">
        <v>1020</v>
      </c>
      <c r="BE97" s="166" t="s">
        <v>559</v>
      </c>
      <c r="BF97" s="108"/>
    </row>
    <row r="98" spans="1:58" x14ac:dyDescent="0.25">
      <c r="A98" s="133" t="s">
        <v>174</v>
      </c>
      <c r="B98" s="111" t="s">
        <v>173</v>
      </c>
      <c r="C98" s="166" t="s">
        <v>1027</v>
      </c>
      <c r="D98" s="166" t="s">
        <v>1027</v>
      </c>
      <c r="E98" s="166" t="s">
        <v>1027</v>
      </c>
      <c r="F98" s="166" t="s">
        <v>1027</v>
      </c>
      <c r="G98" s="166" t="s">
        <v>1027</v>
      </c>
      <c r="H98" s="166" t="s">
        <v>1027</v>
      </c>
      <c r="I98" s="166" t="s">
        <v>1027</v>
      </c>
      <c r="J98" s="166" t="s">
        <v>1023</v>
      </c>
      <c r="K98" s="166" t="s">
        <v>1023</v>
      </c>
      <c r="L98" s="166" t="s">
        <v>545</v>
      </c>
      <c r="M98" s="166" t="s">
        <v>1020</v>
      </c>
      <c r="N98" s="166" t="s">
        <v>1020</v>
      </c>
      <c r="O98" s="166" t="s">
        <v>1028</v>
      </c>
      <c r="P98" s="166" t="s">
        <v>1028</v>
      </c>
      <c r="Q98" s="166" t="s">
        <v>1025</v>
      </c>
      <c r="R98" s="166" t="s">
        <v>1025</v>
      </c>
      <c r="S98" s="166" t="s">
        <v>1029</v>
      </c>
      <c r="T98" s="166" t="s">
        <v>1030</v>
      </c>
      <c r="U98" s="166" t="s">
        <v>1030</v>
      </c>
      <c r="V98" s="166" t="s">
        <v>559</v>
      </c>
      <c r="W98" s="166" t="s">
        <v>1004</v>
      </c>
      <c r="X98" s="166" t="s">
        <v>1004</v>
      </c>
      <c r="Y98" s="166" t="s">
        <v>1004</v>
      </c>
      <c r="Z98" s="166" t="s">
        <v>1004</v>
      </c>
      <c r="AA98" s="166" t="s">
        <v>1004</v>
      </c>
      <c r="AB98" s="166" t="s">
        <v>1017</v>
      </c>
      <c r="AC98" s="166" t="s">
        <v>1004</v>
      </c>
      <c r="AD98" s="109" t="s">
        <v>1026</v>
      </c>
      <c r="AE98" s="166" t="s">
        <v>1004</v>
      </c>
      <c r="AF98" s="166" t="s">
        <v>1025</v>
      </c>
      <c r="AG98" s="166" t="s">
        <v>559</v>
      </c>
      <c r="AH98" s="166" t="s">
        <v>1023</v>
      </c>
      <c r="AI98" s="166" t="s">
        <v>1023</v>
      </c>
      <c r="AJ98" s="166" t="s">
        <v>1023</v>
      </c>
      <c r="AK98" s="168" t="s">
        <v>961</v>
      </c>
      <c r="AL98" s="166" t="s">
        <v>1024</v>
      </c>
      <c r="AM98" s="166" t="s">
        <v>1022</v>
      </c>
      <c r="AN98" s="166" t="s">
        <v>545</v>
      </c>
      <c r="AO98" s="166" t="s">
        <v>545</v>
      </c>
      <c r="AP98" s="166" t="s">
        <v>545</v>
      </c>
      <c r="AQ98" s="166" t="s">
        <v>545</v>
      </c>
      <c r="AR98" s="166" t="s">
        <v>1018</v>
      </c>
      <c r="AS98" s="166" t="s">
        <v>559</v>
      </c>
      <c r="AT98" s="166" t="s">
        <v>1019</v>
      </c>
      <c r="AU98" s="166" t="s">
        <v>559</v>
      </c>
      <c r="AV98" s="166" t="s">
        <v>556</v>
      </c>
      <c r="AW98" s="166" t="s">
        <v>559</v>
      </c>
      <c r="AX98" s="166" t="s">
        <v>559</v>
      </c>
      <c r="AY98" s="166" t="s">
        <v>960</v>
      </c>
      <c r="AZ98" s="166" t="s">
        <v>1021</v>
      </c>
      <c r="BA98" s="166" t="s">
        <v>1021</v>
      </c>
      <c r="BB98" s="166" t="s">
        <v>559</v>
      </c>
      <c r="BC98" s="166" t="s">
        <v>559</v>
      </c>
      <c r="BD98" s="166" t="s">
        <v>1020</v>
      </c>
      <c r="BE98" s="166" t="s">
        <v>559</v>
      </c>
      <c r="BF98" s="108"/>
    </row>
    <row r="99" spans="1:58" x14ac:dyDescent="0.25">
      <c r="A99" s="133" t="s">
        <v>176</v>
      </c>
      <c r="B99" s="111" t="s">
        <v>175</v>
      </c>
      <c r="C99" s="166" t="s">
        <v>1027</v>
      </c>
      <c r="D99" s="166" t="s">
        <v>1027</v>
      </c>
      <c r="E99" s="166" t="s">
        <v>1027</v>
      </c>
      <c r="F99" s="166" t="s">
        <v>1027</v>
      </c>
      <c r="G99" s="166" t="s">
        <v>1027</v>
      </c>
      <c r="H99" s="166" t="s">
        <v>1027</v>
      </c>
      <c r="I99" s="166" t="s">
        <v>1027</v>
      </c>
      <c r="J99" s="166" t="s">
        <v>1023</v>
      </c>
      <c r="K99" s="166" t="s">
        <v>1023</v>
      </c>
      <c r="L99" s="166" t="s">
        <v>545</v>
      </c>
      <c r="M99" s="166" t="s">
        <v>1020</v>
      </c>
      <c r="N99" s="166" t="s">
        <v>1020</v>
      </c>
      <c r="O99" s="166" t="s">
        <v>1028</v>
      </c>
      <c r="P99" s="166" t="s">
        <v>1028</v>
      </c>
      <c r="Q99" s="166" t="s">
        <v>1025</v>
      </c>
      <c r="R99" s="166" t="s">
        <v>1025</v>
      </c>
      <c r="S99" s="166" t="s">
        <v>1029</v>
      </c>
      <c r="T99" s="166" t="s">
        <v>1030</v>
      </c>
      <c r="U99" s="166" t="s">
        <v>1030</v>
      </c>
      <c r="V99" s="166" t="s">
        <v>559</v>
      </c>
      <c r="W99" s="166" t="s">
        <v>1004</v>
      </c>
      <c r="X99" s="166" t="s">
        <v>1004</v>
      </c>
      <c r="Y99" s="166" t="s">
        <v>1004</v>
      </c>
      <c r="Z99" s="166" t="s">
        <v>1004</v>
      </c>
      <c r="AA99" s="166" t="s">
        <v>1004</v>
      </c>
      <c r="AB99" s="166" t="s">
        <v>1017</v>
      </c>
      <c r="AC99" s="166" t="s">
        <v>1004</v>
      </c>
      <c r="AD99" s="109" t="s">
        <v>1026</v>
      </c>
      <c r="AE99" s="166" t="s">
        <v>1004</v>
      </c>
      <c r="AF99" s="166" t="s">
        <v>1025</v>
      </c>
      <c r="AG99" s="166" t="s">
        <v>559</v>
      </c>
      <c r="AH99" s="166" t="s">
        <v>1023</v>
      </c>
      <c r="AI99" s="166" t="s">
        <v>1023</v>
      </c>
      <c r="AJ99" s="166" t="s">
        <v>1023</v>
      </c>
      <c r="AK99" s="168" t="s">
        <v>958</v>
      </c>
      <c r="AL99" s="166" t="s">
        <v>1022</v>
      </c>
      <c r="AM99" s="166" t="s">
        <v>1022</v>
      </c>
      <c r="AN99" s="166" t="s">
        <v>545</v>
      </c>
      <c r="AO99" s="166" t="s">
        <v>545</v>
      </c>
      <c r="AP99" s="166" t="s">
        <v>545</v>
      </c>
      <c r="AQ99" s="166" t="s">
        <v>545</v>
      </c>
      <c r="AR99" s="166" t="s">
        <v>1018</v>
      </c>
      <c r="AS99" s="166" t="s">
        <v>559</v>
      </c>
      <c r="AT99" s="166" t="s">
        <v>1019</v>
      </c>
      <c r="AU99" s="166" t="s">
        <v>559</v>
      </c>
      <c r="AV99" s="166" t="s">
        <v>556</v>
      </c>
      <c r="AW99" s="166" t="s">
        <v>559</v>
      </c>
      <c r="AX99" s="166" t="s">
        <v>559</v>
      </c>
      <c r="AY99" s="166" t="s">
        <v>960</v>
      </c>
      <c r="AZ99" s="166" t="s">
        <v>1021</v>
      </c>
      <c r="BA99" s="166" t="s">
        <v>1021</v>
      </c>
      <c r="BB99" s="166" t="s">
        <v>559</v>
      </c>
      <c r="BC99" s="166" t="s">
        <v>559</v>
      </c>
      <c r="BD99" s="166" t="s">
        <v>1020</v>
      </c>
      <c r="BE99" s="166" t="s">
        <v>559</v>
      </c>
      <c r="BF99" s="108"/>
    </row>
    <row r="100" spans="1:58" x14ac:dyDescent="0.25">
      <c r="A100" s="133" t="s">
        <v>178</v>
      </c>
      <c r="B100" s="111" t="s">
        <v>177</v>
      </c>
      <c r="C100" s="166" t="s">
        <v>1027</v>
      </c>
      <c r="D100" s="166" t="s">
        <v>1027</v>
      </c>
      <c r="E100" s="166" t="s">
        <v>1027</v>
      </c>
      <c r="F100" s="166" t="s">
        <v>1027</v>
      </c>
      <c r="G100" s="166" t="s">
        <v>1027</v>
      </c>
      <c r="H100" s="166" t="s">
        <v>1027</v>
      </c>
      <c r="I100" s="166" t="s">
        <v>1027</v>
      </c>
      <c r="J100" s="166" t="s">
        <v>1023</v>
      </c>
      <c r="K100" s="166" t="s">
        <v>1023</v>
      </c>
      <c r="L100" s="166" t="s">
        <v>545</v>
      </c>
      <c r="M100" s="166" t="s">
        <v>1020</v>
      </c>
      <c r="N100" s="166" t="s">
        <v>1020</v>
      </c>
      <c r="O100" s="166" t="s">
        <v>1028</v>
      </c>
      <c r="P100" s="166" t="s">
        <v>1028</v>
      </c>
      <c r="Q100" s="166" t="s">
        <v>1025</v>
      </c>
      <c r="R100" s="166" t="s">
        <v>1025</v>
      </c>
      <c r="S100" s="166" t="s">
        <v>1029</v>
      </c>
      <c r="T100" s="166" t="s">
        <v>1030</v>
      </c>
      <c r="U100" s="166" t="s">
        <v>1030</v>
      </c>
      <c r="V100" s="166" t="s">
        <v>559</v>
      </c>
      <c r="W100" s="166" t="s">
        <v>1004</v>
      </c>
      <c r="X100" s="166" t="s">
        <v>1004</v>
      </c>
      <c r="Y100" s="166" t="s">
        <v>1004</v>
      </c>
      <c r="Z100" s="166" t="s">
        <v>1004</v>
      </c>
      <c r="AA100" s="166" t="s">
        <v>1004</v>
      </c>
      <c r="AB100" s="166" t="s">
        <v>1017</v>
      </c>
      <c r="AC100" s="166" t="s">
        <v>1004</v>
      </c>
      <c r="AD100" s="109" t="s">
        <v>1026</v>
      </c>
      <c r="AE100" s="166" t="s">
        <v>1004</v>
      </c>
      <c r="AF100" s="166" t="s">
        <v>1025</v>
      </c>
      <c r="AG100" s="166" t="s">
        <v>559</v>
      </c>
      <c r="AH100" s="166" t="s">
        <v>1023</v>
      </c>
      <c r="AI100" s="166" t="s">
        <v>1023</v>
      </c>
      <c r="AJ100" s="166" t="s">
        <v>1023</v>
      </c>
      <c r="AK100" s="168" t="s">
        <v>958</v>
      </c>
      <c r="AL100" s="166" t="s">
        <v>1022</v>
      </c>
      <c r="AM100" s="166" t="s">
        <v>1022</v>
      </c>
      <c r="AN100" s="166" t="s">
        <v>545</v>
      </c>
      <c r="AO100" s="166" t="s">
        <v>545</v>
      </c>
      <c r="AP100" s="166" t="s">
        <v>545</v>
      </c>
      <c r="AQ100" s="166" t="s">
        <v>545</v>
      </c>
      <c r="AR100" s="166" t="s">
        <v>1018</v>
      </c>
      <c r="AS100" s="166" t="s">
        <v>559</v>
      </c>
      <c r="AT100" s="166" t="s">
        <v>1019</v>
      </c>
      <c r="AU100" s="166" t="s">
        <v>559</v>
      </c>
      <c r="AV100" s="166" t="s">
        <v>556</v>
      </c>
      <c r="AW100" s="166" t="s">
        <v>559</v>
      </c>
      <c r="AX100" s="166" t="s">
        <v>559</v>
      </c>
      <c r="AY100" s="166" t="s">
        <v>960</v>
      </c>
      <c r="AZ100" s="166" t="s">
        <v>1021</v>
      </c>
      <c r="BA100" s="166" t="s">
        <v>1021</v>
      </c>
      <c r="BB100" s="166" t="s">
        <v>559</v>
      </c>
      <c r="BC100" s="166" t="s">
        <v>559</v>
      </c>
      <c r="BD100" s="166" t="s">
        <v>1020</v>
      </c>
      <c r="BE100" s="166" t="s">
        <v>559</v>
      </c>
      <c r="BF100" s="108"/>
    </row>
    <row r="101" spans="1:58" x14ac:dyDescent="0.25">
      <c r="A101" s="133" t="s">
        <v>180</v>
      </c>
      <c r="B101" s="111" t="s">
        <v>179</v>
      </c>
      <c r="C101" s="166" t="s">
        <v>1027</v>
      </c>
      <c r="D101" s="166" t="s">
        <v>1027</v>
      </c>
      <c r="E101" s="166" t="s">
        <v>1027</v>
      </c>
      <c r="F101" s="166" t="s">
        <v>1027</v>
      </c>
      <c r="G101" s="166" t="s">
        <v>1027</v>
      </c>
      <c r="H101" s="166" t="s">
        <v>1027</v>
      </c>
      <c r="I101" s="166" t="s">
        <v>1027</v>
      </c>
      <c r="J101" s="166" t="s">
        <v>1023</v>
      </c>
      <c r="K101" s="166" t="s">
        <v>1023</v>
      </c>
      <c r="L101" s="166" t="s">
        <v>545</v>
      </c>
      <c r="M101" s="166" t="s">
        <v>1020</v>
      </c>
      <c r="N101" s="166" t="s">
        <v>1020</v>
      </c>
      <c r="O101" s="166" t="s">
        <v>1028</v>
      </c>
      <c r="P101" s="166" t="s">
        <v>1028</v>
      </c>
      <c r="Q101" s="166" t="s">
        <v>1025</v>
      </c>
      <c r="R101" s="166" t="s">
        <v>1025</v>
      </c>
      <c r="S101" s="166" t="s">
        <v>1029</v>
      </c>
      <c r="T101" s="166" t="s">
        <v>1030</v>
      </c>
      <c r="U101" s="166" t="s">
        <v>1030</v>
      </c>
      <c r="V101" s="166" t="s">
        <v>559</v>
      </c>
      <c r="W101" s="166" t="s">
        <v>1004</v>
      </c>
      <c r="X101" s="166" t="s">
        <v>1004</v>
      </c>
      <c r="Y101" s="166" t="s">
        <v>1004</v>
      </c>
      <c r="Z101" s="166" t="s">
        <v>1004</v>
      </c>
      <c r="AA101" s="166" t="s">
        <v>1004</v>
      </c>
      <c r="AB101" s="166" t="s">
        <v>958</v>
      </c>
      <c r="AC101" s="166" t="s">
        <v>1004</v>
      </c>
      <c r="AD101" s="109" t="s">
        <v>1026</v>
      </c>
      <c r="AE101" s="166" t="s">
        <v>1004</v>
      </c>
      <c r="AF101" s="166" t="s">
        <v>1025</v>
      </c>
      <c r="AG101" s="166" t="s">
        <v>559</v>
      </c>
      <c r="AH101" s="166" t="s">
        <v>1023</v>
      </c>
      <c r="AI101" s="166" t="s">
        <v>1023</v>
      </c>
      <c r="AJ101" s="166" t="s">
        <v>1023</v>
      </c>
      <c r="AK101" s="168" t="s">
        <v>962</v>
      </c>
      <c r="AL101" s="166" t="s">
        <v>1022</v>
      </c>
      <c r="AM101" s="166" t="s">
        <v>1022</v>
      </c>
      <c r="AN101" s="166" t="s">
        <v>545</v>
      </c>
      <c r="AO101" s="166" t="s">
        <v>545</v>
      </c>
      <c r="AP101" s="166" t="s">
        <v>545</v>
      </c>
      <c r="AQ101" s="166" t="s">
        <v>545</v>
      </c>
      <c r="AR101" s="166" t="s">
        <v>1018</v>
      </c>
      <c r="AS101" s="166" t="s">
        <v>559</v>
      </c>
      <c r="AT101" s="166" t="s">
        <v>1019</v>
      </c>
      <c r="AU101" s="166" t="s">
        <v>559</v>
      </c>
      <c r="AV101" s="166" t="s">
        <v>556</v>
      </c>
      <c r="AW101" s="166" t="s">
        <v>559</v>
      </c>
      <c r="AX101" s="166" t="s">
        <v>559</v>
      </c>
      <c r="AY101" s="166" t="s">
        <v>960</v>
      </c>
      <c r="AZ101" s="166" t="s">
        <v>1021</v>
      </c>
      <c r="BA101" s="166" t="s">
        <v>1021</v>
      </c>
      <c r="BB101" s="166" t="s">
        <v>559</v>
      </c>
      <c r="BC101" s="166" t="s">
        <v>559</v>
      </c>
      <c r="BD101" s="166" t="s">
        <v>1020</v>
      </c>
      <c r="BE101" s="166" t="s">
        <v>559</v>
      </c>
      <c r="BF101" s="108"/>
    </row>
    <row r="102" spans="1:58" x14ac:dyDescent="0.25">
      <c r="A102" s="133" t="s">
        <v>182</v>
      </c>
      <c r="B102" s="111" t="s">
        <v>181</v>
      </c>
      <c r="C102" s="166" t="s">
        <v>1027</v>
      </c>
      <c r="D102" s="166" t="s">
        <v>1027</v>
      </c>
      <c r="E102" s="166" t="s">
        <v>1027</v>
      </c>
      <c r="F102" s="166" t="s">
        <v>1027</v>
      </c>
      <c r="G102" s="166" t="s">
        <v>1027</v>
      </c>
      <c r="H102" s="166" t="s">
        <v>1027</v>
      </c>
      <c r="I102" s="166" t="s">
        <v>1027</v>
      </c>
      <c r="J102" s="166" t="s">
        <v>1023</v>
      </c>
      <c r="K102" s="166" t="s">
        <v>1023</v>
      </c>
      <c r="L102" s="166" t="s">
        <v>545</v>
      </c>
      <c r="M102" s="166" t="s">
        <v>1020</v>
      </c>
      <c r="N102" s="166" t="s">
        <v>1020</v>
      </c>
      <c r="O102" s="166" t="s">
        <v>1028</v>
      </c>
      <c r="P102" s="166" t="s">
        <v>1028</v>
      </c>
      <c r="Q102" s="166" t="s">
        <v>1025</v>
      </c>
      <c r="R102" s="166" t="s">
        <v>1025</v>
      </c>
      <c r="S102" s="166" t="s">
        <v>1029</v>
      </c>
      <c r="T102" s="166" t="s">
        <v>1030</v>
      </c>
      <c r="U102" s="166" t="s">
        <v>1030</v>
      </c>
      <c r="V102" s="166" t="s">
        <v>559</v>
      </c>
      <c r="W102" s="166" t="s">
        <v>1004</v>
      </c>
      <c r="X102" s="166" t="s">
        <v>1004</v>
      </c>
      <c r="Y102" s="166" t="s">
        <v>1004</v>
      </c>
      <c r="Z102" s="166" t="s">
        <v>1004</v>
      </c>
      <c r="AA102" s="166" t="s">
        <v>1004</v>
      </c>
      <c r="AB102" s="166" t="s">
        <v>958</v>
      </c>
      <c r="AC102" s="166" t="s">
        <v>1004</v>
      </c>
      <c r="AD102" s="109" t="s">
        <v>1026</v>
      </c>
      <c r="AE102" s="166" t="s">
        <v>1004</v>
      </c>
      <c r="AF102" s="166" t="s">
        <v>1025</v>
      </c>
      <c r="AG102" s="166" t="s">
        <v>559</v>
      </c>
      <c r="AH102" s="166" t="s">
        <v>1023</v>
      </c>
      <c r="AI102" s="166" t="s">
        <v>1023</v>
      </c>
      <c r="AJ102" s="166" t="s">
        <v>1023</v>
      </c>
      <c r="AK102" s="168" t="s">
        <v>958</v>
      </c>
      <c r="AL102" s="166" t="s">
        <v>1022</v>
      </c>
      <c r="AM102" s="166" t="s">
        <v>1022</v>
      </c>
      <c r="AN102" s="166" t="s">
        <v>545</v>
      </c>
      <c r="AO102" s="166" t="s">
        <v>545</v>
      </c>
      <c r="AP102" s="166" t="s">
        <v>545</v>
      </c>
      <c r="AQ102" s="166" t="s">
        <v>545</v>
      </c>
      <c r="AR102" s="166" t="s">
        <v>1018</v>
      </c>
      <c r="AS102" s="166" t="s">
        <v>559</v>
      </c>
      <c r="AT102" s="166" t="s">
        <v>1019</v>
      </c>
      <c r="AU102" s="166" t="s">
        <v>559</v>
      </c>
      <c r="AV102" s="166" t="s">
        <v>556</v>
      </c>
      <c r="AW102" s="166" t="s">
        <v>559</v>
      </c>
      <c r="AX102" s="166" t="s">
        <v>559</v>
      </c>
      <c r="AY102" s="166" t="s">
        <v>960</v>
      </c>
      <c r="AZ102" s="166" t="s">
        <v>1021</v>
      </c>
      <c r="BA102" s="166" t="s">
        <v>1021</v>
      </c>
      <c r="BB102" s="166" t="s">
        <v>559</v>
      </c>
      <c r="BC102" s="166" t="s">
        <v>559</v>
      </c>
      <c r="BD102" s="166" t="s">
        <v>1020</v>
      </c>
      <c r="BE102" s="166" t="s">
        <v>559</v>
      </c>
      <c r="BF102" s="108"/>
    </row>
    <row r="103" spans="1:58" x14ac:dyDescent="0.25">
      <c r="A103" s="133" t="s">
        <v>184</v>
      </c>
      <c r="B103" s="111" t="s">
        <v>183</v>
      </c>
      <c r="C103" s="166" t="s">
        <v>1027</v>
      </c>
      <c r="D103" s="166" t="s">
        <v>1027</v>
      </c>
      <c r="E103" s="166" t="s">
        <v>1027</v>
      </c>
      <c r="F103" s="166" t="s">
        <v>1027</v>
      </c>
      <c r="G103" s="166" t="s">
        <v>1027</v>
      </c>
      <c r="H103" s="166" t="s">
        <v>1027</v>
      </c>
      <c r="I103" s="166" t="s">
        <v>1027</v>
      </c>
      <c r="J103" s="166" t="s">
        <v>1023</v>
      </c>
      <c r="K103" s="166" t="s">
        <v>1023</v>
      </c>
      <c r="L103" s="166" t="s">
        <v>545</v>
      </c>
      <c r="M103" s="166" t="s">
        <v>1020</v>
      </c>
      <c r="N103" s="166" t="s">
        <v>1020</v>
      </c>
      <c r="O103" s="166" t="s">
        <v>1028</v>
      </c>
      <c r="P103" s="166" t="s">
        <v>1028</v>
      </c>
      <c r="Q103" s="166" t="s">
        <v>1025</v>
      </c>
      <c r="R103" s="166" t="s">
        <v>1025</v>
      </c>
      <c r="S103" s="166" t="s">
        <v>1029</v>
      </c>
      <c r="T103" s="166" t="s">
        <v>1030</v>
      </c>
      <c r="U103" s="166" t="s">
        <v>1030</v>
      </c>
      <c r="V103" s="166" t="s">
        <v>559</v>
      </c>
      <c r="W103" s="166" t="s">
        <v>1004</v>
      </c>
      <c r="X103" s="166" t="s">
        <v>1004</v>
      </c>
      <c r="Y103" s="166" t="s">
        <v>1004</v>
      </c>
      <c r="Z103" s="166" t="s">
        <v>1004</v>
      </c>
      <c r="AA103" s="166" t="s">
        <v>1004</v>
      </c>
      <c r="AB103" s="166" t="s">
        <v>958</v>
      </c>
      <c r="AC103" s="166" t="s">
        <v>1004</v>
      </c>
      <c r="AD103" s="109" t="s">
        <v>1026</v>
      </c>
      <c r="AE103" s="166" t="s">
        <v>1004</v>
      </c>
      <c r="AF103" s="166" t="s">
        <v>1025</v>
      </c>
      <c r="AG103" s="166" t="s">
        <v>559</v>
      </c>
      <c r="AH103" s="166" t="s">
        <v>1023</v>
      </c>
      <c r="AI103" s="166" t="s">
        <v>1023</v>
      </c>
      <c r="AJ103" s="166" t="s">
        <v>1023</v>
      </c>
      <c r="AK103" s="168" t="s">
        <v>958</v>
      </c>
      <c r="AL103" s="166" t="s">
        <v>1022</v>
      </c>
      <c r="AM103" s="166" t="s">
        <v>1022</v>
      </c>
      <c r="AN103" s="166" t="s">
        <v>545</v>
      </c>
      <c r="AO103" s="166" t="s">
        <v>545</v>
      </c>
      <c r="AP103" s="166" t="s">
        <v>545</v>
      </c>
      <c r="AQ103" s="166" t="s">
        <v>545</v>
      </c>
      <c r="AR103" s="166" t="s">
        <v>1018</v>
      </c>
      <c r="AS103" s="166" t="s">
        <v>559</v>
      </c>
      <c r="AT103" s="166" t="s">
        <v>1019</v>
      </c>
      <c r="AU103" s="166" t="s">
        <v>559</v>
      </c>
      <c r="AV103" s="166" t="s">
        <v>556</v>
      </c>
      <c r="AW103" s="166" t="s">
        <v>559</v>
      </c>
      <c r="AX103" s="166" t="s">
        <v>559</v>
      </c>
      <c r="AY103" s="166" t="s">
        <v>960</v>
      </c>
      <c r="AZ103" s="166" t="s">
        <v>1021</v>
      </c>
      <c r="BA103" s="166" t="s">
        <v>1021</v>
      </c>
      <c r="BB103" s="166" t="s">
        <v>559</v>
      </c>
      <c r="BC103" s="166" t="s">
        <v>559</v>
      </c>
      <c r="BD103" s="166" t="s">
        <v>1020</v>
      </c>
      <c r="BE103" s="166" t="s">
        <v>559</v>
      </c>
      <c r="BF103" s="108"/>
    </row>
    <row r="104" spans="1:58" x14ac:dyDescent="0.25">
      <c r="A104" s="133" t="s">
        <v>186</v>
      </c>
      <c r="B104" s="111" t="s">
        <v>185</v>
      </c>
      <c r="C104" s="166" t="s">
        <v>1027</v>
      </c>
      <c r="D104" s="166" t="s">
        <v>1027</v>
      </c>
      <c r="E104" s="166" t="s">
        <v>1027</v>
      </c>
      <c r="F104" s="166" t="s">
        <v>1027</v>
      </c>
      <c r="G104" s="166" t="s">
        <v>1027</v>
      </c>
      <c r="H104" s="166" t="s">
        <v>1027</v>
      </c>
      <c r="I104" s="166" t="s">
        <v>1027</v>
      </c>
      <c r="J104" s="166" t="s">
        <v>1023</v>
      </c>
      <c r="K104" s="166" t="s">
        <v>1023</v>
      </c>
      <c r="L104" s="166" t="s">
        <v>545</v>
      </c>
      <c r="M104" s="166" t="s">
        <v>1020</v>
      </c>
      <c r="N104" s="166" t="s">
        <v>1020</v>
      </c>
      <c r="O104" s="166" t="s">
        <v>1028</v>
      </c>
      <c r="P104" s="166" t="s">
        <v>1028</v>
      </c>
      <c r="Q104" s="166" t="s">
        <v>1025</v>
      </c>
      <c r="R104" s="166" t="s">
        <v>1025</v>
      </c>
      <c r="S104" s="166" t="s">
        <v>1029</v>
      </c>
      <c r="T104" s="166" t="s">
        <v>1030</v>
      </c>
      <c r="U104" s="166" t="s">
        <v>1030</v>
      </c>
      <c r="V104" s="166" t="s">
        <v>559</v>
      </c>
      <c r="W104" s="166" t="s">
        <v>1004</v>
      </c>
      <c r="X104" s="166" t="s">
        <v>1004</v>
      </c>
      <c r="Y104" s="166" t="s">
        <v>1004</v>
      </c>
      <c r="Z104" s="166" t="s">
        <v>1004</v>
      </c>
      <c r="AA104" s="166" t="s">
        <v>1004</v>
      </c>
      <c r="AB104" s="166" t="s">
        <v>958</v>
      </c>
      <c r="AC104" s="166" t="s">
        <v>1004</v>
      </c>
      <c r="AD104" s="109" t="s">
        <v>1026</v>
      </c>
      <c r="AE104" s="166" t="s">
        <v>1004</v>
      </c>
      <c r="AF104" s="166" t="s">
        <v>1025</v>
      </c>
      <c r="AG104" s="166" t="s">
        <v>559</v>
      </c>
      <c r="AH104" s="166" t="s">
        <v>1023</v>
      </c>
      <c r="AI104" s="166" t="s">
        <v>1023</v>
      </c>
      <c r="AJ104" s="166" t="s">
        <v>1023</v>
      </c>
      <c r="AK104" s="168" t="s">
        <v>958</v>
      </c>
      <c r="AL104" s="166" t="s">
        <v>1022</v>
      </c>
      <c r="AM104" s="166" t="s">
        <v>1022</v>
      </c>
      <c r="AN104" s="166" t="s">
        <v>545</v>
      </c>
      <c r="AO104" s="166" t="s">
        <v>545</v>
      </c>
      <c r="AP104" s="166" t="s">
        <v>545</v>
      </c>
      <c r="AQ104" s="166" t="s">
        <v>545</v>
      </c>
      <c r="AR104" s="166" t="s">
        <v>1018</v>
      </c>
      <c r="AS104" s="166" t="s">
        <v>559</v>
      </c>
      <c r="AT104" s="166" t="s">
        <v>1019</v>
      </c>
      <c r="AU104" s="166" t="s">
        <v>559</v>
      </c>
      <c r="AV104" s="166" t="s">
        <v>556</v>
      </c>
      <c r="AW104" s="166" t="s">
        <v>559</v>
      </c>
      <c r="AX104" s="166" t="s">
        <v>559</v>
      </c>
      <c r="AY104" s="166" t="s">
        <v>960</v>
      </c>
      <c r="AZ104" s="166" t="s">
        <v>1021</v>
      </c>
      <c r="BA104" s="166" t="s">
        <v>1021</v>
      </c>
      <c r="BB104" s="166" t="s">
        <v>559</v>
      </c>
      <c r="BC104" s="166" t="s">
        <v>559</v>
      </c>
      <c r="BD104" s="166" t="s">
        <v>1020</v>
      </c>
      <c r="BE104" s="166" t="s">
        <v>559</v>
      </c>
      <c r="BF104" s="108"/>
    </row>
    <row r="105" spans="1:58" x14ac:dyDescent="0.25">
      <c r="A105" s="133" t="s">
        <v>189</v>
      </c>
      <c r="B105" s="111" t="s">
        <v>188</v>
      </c>
      <c r="C105" s="166" t="s">
        <v>1027</v>
      </c>
      <c r="D105" s="166" t="s">
        <v>1027</v>
      </c>
      <c r="E105" s="166" t="s">
        <v>1027</v>
      </c>
      <c r="F105" s="166" t="s">
        <v>1027</v>
      </c>
      <c r="G105" s="166" t="s">
        <v>1027</v>
      </c>
      <c r="H105" s="166" t="s">
        <v>1027</v>
      </c>
      <c r="I105" s="166" t="s">
        <v>1027</v>
      </c>
      <c r="J105" s="166" t="s">
        <v>1023</v>
      </c>
      <c r="K105" s="166" t="s">
        <v>1023</v>
      </c>
      <c r="L105" s="166" t="s">
        <v>545</v>
      </c>
      <c r="M105" s="166" t="s">
        <v>1020</v>
      </c>
      <c r="N105" s="166" t="s">
        <v>1020</v>
      </c>
      <c r="O105" s="166" t="s">
        <v>1028</v>
      </c>
      <c r="P105" s="166" t="s">
        <v>1028</v>
      </c>
      <c r="Q105" s="166" t="s">
        <v>1025</v>
      </c>
      <c r="R105" s="166" t="s">
        <v>1025</v>
      </c>
      <c r="S105" s="166" t="s">
        <v>1029</v>
      </c>
      <c r="T105" s="166" t="s">
        <v>1030</v>
      </c>
      <c r="U105" s="166" t="s">
        <v>1030</v>
      </c>
      <c r="V105" s="166" t="s">
        <v>559</v>
      </c>
      <c r="W105" s="166" t="s">
        <v>1004</v>
      </c>
      <c r="X105" s="166" t="s">
        <v>1004</v>
      </c>
      <c r="Y105" s="166" t="s">
        <v>1004</v>
      </c>
      <c r="Z105" s="166" t="s">
        <v>1004</v>
      </c>
      <c r="AA105" s="166" t="s">
        <v>1004</v>
      </c>
      <c r="AB105" s="166" t="s">
        <v>1017</v>
      </c>
      <c r="AC105" s="166" t="s">
        <v>1004</v>
      </c>
      <c r="AD105" s="109" t="s">
        <v>1026</v>
      </c>
      <c r="AE105" s="166" t="s">
        <v>1004</v>
      </c>
      <c r="AF105" s="166" t="s">
        <v>1025</v>
      </c>
      <c r="AG105" s="166" t="s">
        <v>559</v>
      </c>
      <c r="AH105" s="166" t="s">
        <v>1023</v>
      </c>
      <c r="AI105" s="166" t="s">
        <v>1023</v>
      </c>
      <c r="AJ105" s="166" t="s">
        <v>1023</v>
      </c>
      <c r="AK105" s="168" t="s">
        <v>958</v>
      </c>
      <c r="AL105" s="166" t="s">
        <v>1022</v>
      </c>
      <c r="AM105" s="166" t="s">
        <v>1022</v>
      </c>
      <c r="AN105" s="166" t="s">
        <v>545</v>
      </c>
      <c r="AO105" s="166" t="s">
        <v>545</v>
      </c>
      <c r="AP105" s="166" t="s">
        <v>545</v>
      </c>
      <c r="AQ105" s="166" t="s">
        <v>545</v>
      </c>
      <c r="AR105" s="166" t="s">
        <v>1018</v>
      </c>
      <c r="AS105" s="166" t="s">
        <v>559</v>
      </c>
      <c r="AT105" s="166" t="s">
        <v>1019</v>
      </c>
      <c r="AU105" s="166" t="s">
        <v>559</v>
      </c>
      <c r="AV105" s="166" t="s">
        <v>556</v>
      </c>
      <c r="AW105" s="166" t="s">
        <v>559</v>
      </c>
      <c r="AX105" s="166" t="s">
        <v>559</v>
      </c>
      <c r="AY105" s="166" t="s">
        <v>960</v>
      </c>
      <c r="AZ105" s="166" t="s">
        <v>1021</v>
      </c>
      <c r="BA105" s="166" t="s">
        <v>1021</v>
      </c>
      <c r="BB105" s="166" t="s">
        <v>559</v>
      </c>
      <c r="BC105" s="166" t="s">
        <v>559</v>
      </c>
      <c r="BD105" s="166" t="s">
        <v>1020</v>
      </c>
      <c r="BE105" s="166" t="s">
        <v>559</v>
      </c>
      <c r="BF105" s="108"/>
    </row>
    <row r="106" spans="1:58" x14ac:dyDescent="0.25">
      <c r="A106" s="133" t="s">
        <v>191</v>
      </c>
      <c r="B106" s="111" t="s">
        <v>190</v>
      </c>
      <c r="C106" s="166" t="s">
        <v>1027</v>
      </c>
      <c r="D106" s="166" t="s">
        <v>1027</v>
      </c>
      <c r="E106" s="166" t="s">
        <v>1027</v>
      </c>
      <c r="F106" s="166" t="s">
        <v>1027</v>
      </c>
      <c r="G106" s="166" t="s">
        <v>1027</v>
      </c>
      <c r="H106" s="166" t="s">
        <v>1027</v>
      </c>
      <c r="I106" s="166" t="s">
        <v>1027</v>
      </c>
      <c r="J106" s="166" t="s">
        <v>1023</v>
      </c>
      <c r="K106" s="166" t="s">
        <v>1023</v>
      </c>
      <c r="L106" s="166" t="s">
        <v>545</v>
      </c>
      <c r="M106" s="166" t="s">
        <v>1020</v>
      </c>
      <c r="N106" s="166" t="s">
        <v>1020</v>
      </c>
      <c r="O106" s="166" t="s">
        <v>1028</v>
      </c>
      <c r="P106" s="166" t="s">
        <v>1028</v>
      </c>
      <c r="Q106" s="166" t="s">
        <v>1025</v>
      </c>
      <c r="R106" s="166" t="s">
        <v>1025</v>
      </c>
      <c r="S106" s="166" t="s">
        <v>1029</v>
      </c>
      <c r="T106" s="166" t="s">
        <v>1030</v>
      </c>
      <c r="U106" s="166" t="s">
        <v>1030</v>
      </c>
      <c r="V106" s="166" t="s">
        <v>559</v>
      </c>
      <c r="W106" s="166" t="s">
        <v>1004</v>
      </c>
      <c r="X106" s="166" t="s">
        <v>1004</v>
      </c>
      <c r="Y106" s="166" t="s">
        <v>1004</v>
      </c>
      <c r="Z106" s="166" t="s">
        <v>1004</v>
      </c>
      <c r="AA106" s="166" t="s">
        <v>1004</v>
      </c>
      <c r="AB106" s="166" t="s">
        <v>1017</v>
      </c>
      <c r="AC106" s="166" t="s">
        <v>1004</v>
      </c>
      <c r="AD106" s="109" t="s">
        <v>1026</v>
      </c>
      <c r="AE106" s="166" t="s">
        <v>1004</v>
      </c>
      <c r="AF106" s="166" t="s">
        <v>1025</v>
      </c>
      <c r="AG106" s="166" t="s">
        <v>559</v>
      </c>
      <c r="AH106" s="166" t="s">
        <v>1023</v>
      </c>
      <c r="AI106" s="166" t="s">
        <v>1023</v>
      </c>
      <c r="AJ106" s="166" t="s">
        <v>1023</v>
      </c>
      <c r="AK106" s="168" t="s">
        <v>958</v>
      </c>
      <c r="AL106" s="166" t="s">
        <v>1022</v>
      </c>
      <c r="AM106" s="166" t="s">
        <v>1022</v>
      </c>
      <c r="AN106" s="166" t="s">
        <v>545</v>
      </c>
      <c r="AO106" s="166" t="s">
        <v>545</v>
      </c>
      <c r="AP106" s="166" t="s">
        <v>545</v>
      </c>
      <c r="AQ106" s="166" t="s">
        <v>545</v>
      </c>
      <c r="AR106" s="166" t="s">
        <v>1018</v>
      </c>
      <c r="AS106" s="166" t="s">
        <v>559</v>
      </c>
      <c r="AT106" s="166" t="s">
        <v>1019</v>
      </c>
      <c r="AU106" s="166" t="s">
        <v>559</v>
      </c>
      <c r="AV106" s="166" t="s">
        <v>556</v>
      </c>
      <c r="AW106" s="166" t="s">
        <v>559</v>
      </c>
      <c r="AX106" s="166" t="s">
        <v>559</v>
      </c>
      <c r="AY106" s="166" t="s">
        <v>960</v>
      </c>
      <c r="AZ106" s="166" t="s">
        <v>1021</v>
      </c>
      <c r="BA106" s="166" t="s">
        <v>1021</v>
      </c>
      <c r="BB106" s="166" t="s">
        <v>559</v>
      </c>
      <c r="BC106" s="166" t="s">
        <v>559</v>
      </c>
      <c r="BD106" s="166" t="s">
        <v>1020</v>
      </c>
      <c r="BE106" s="166" t="s">
        <v>559</v>
      </c>
      <c r="BF106" s="108"/>
    </row>
    <row r="107" spans="1:58" x14ac:dyDescent="0.25">
      <c r="A107" s="133" t="s">
        <v>193</v>
      </c>
      <c r="B107" s="111" t="s">
        <v>192</v>
      </c>
      <c r="C107" s="166" t="s">
        <v>1027</v>
      </c>
      <c r="D107" s="166" t="s">
        <v>1027</v>
      </c>
      <c r="E107" s="166" t="s">
        <v>1027</v>
      </c>
      <c r="F107" s="166" t="s">
        <v>1027</v>
      </c>
      <c r="G107" s="166" t="s">
        <v>1027</v>
      </c>
      <c r="H107" s="166" t="s">
        <v>1027</v>
      </c>
      <c r="I107" s="166" t="s">
        <v>1027</v>
      </c>
      <c r="J107" s="166" t="s">
        <v>1023</v>
      </c>
      <c r="K107" s="166" t="s">
        <v>1023</v>
      </c>
      <c r="L107" s="166" t="s">
        <v>545</v>
      </c>
      <c r="M107" s="166" t="s">
        <v>1020</v>
      </c>
      <c r="N107" s="166" t="s">
        <v>1020</v>
      </c>
      <c r="O107" s="166" t="s">
        <v>1028</v>
      </c>
      <c r="P107" s="166" t="s">
        <v>1028</v>
      </c>
      <c r="Q107" s="166" t="s">
        <v>1025</v>
      </c>
      <c r="R107" s="166" t="s">
        <v>1025</v>
      </c>
      <c r="S107" s="166" t="s">
        <v>1029</v>
      </c>
      <c r="T107" s="166" t="s">
        <v>1030</v>
      </c>
      <c r="U107" s="166" t="s">
        <v>1030</v>
      </c>
      <c r="V107" s="166" t="s">
        <v>559</v>
      </c>
      <c r="W107" s="166" t="s">
        <v>1004</v>
      </c>
      <c r="X107" s="166" t="s">
        <v>1004</v>
      </c>
      <c r="Y107" s="166" t="s">
        <v>1004</v>
      </c>
      <c r="Z107" s="166" t="s">
        <v>1004</v>
      </c>
      <c r="AA107" s="166" t="s">
        <v>1004</v>
      </c>
      <c r="AB107" s="166" t="s">
        <v>1017</v>
      </c>
      <c r="AC107" s="166" t="s">
        <v>1004</v>
      </c>
      <c r="AD107" s="109" t="s">
        <v>1026</v>
      </c>
      <c r="AE107" s="166" t="s">
        <v>1004</v>
      </c>
      <c r="AF107" s="166" t="s">
        <v>1025</v>
      </c>
      <c r="AG107" s="166" t="s">
        <v>559</v>
      </c>
      <c r="AH107" s="166" t="s">
        <v>1023</v>
      </c>
      <c r="AI107" s="166" t="s">
        <v>1023</v>
      </c>
      <c r="AJ107" s="166" t="s">
        <v>1023</v>
      </c>
      <c r="AK107" s="168" t="s">
        <v>958</v>
      </c>
      <c r="AL107" s="166" t="s">
        <v>1022</v>
      </c>
      <c r="AM107" s="166" t="s">
        <v>1022</v>
      </c>
      <c r="AN107" s="166" t="s">
        <v>545</v>
      </c>
      <c r="AO107" s="166" t="s">
        <v>545</v>
      </c>
      <c r="AP107" s="166" t="s">
        <v>545</v>
      </c>
      <c r="AQ107" s="166" t="s">
        <v>545</v>
      </c>
      <c r="AR107" s="166" t="s">
        <v>1018</v>
      </c>
      <c r="AS107" s="166" t="s">
        <v>559</v>
      </c>
      <c r="AT107" s="166" t="s">
        <v>1019</v>
      </c>
      <c r="AU107" s="166" t="s">
        <v>559</v>
      </c>
      <c r="AV107" s="166" t="s">
        <v>556</v>
      </c>
      <c r="AW107" s="166" t="s">
        <v>559</v>
      </c>
      <c r="AX107" s="166" t="s">
        <v>559</v>
      </c>
      <c r="AY107" s="166" t="s">
        <v>960</v>
      </c>
      <c r="AZ107" s="166" t="s">
        <v>1021</v>
      </c>
      <c r="BA107" s="166" t="s">
        <v>1021</v>
      </c>
      <c r="BB107" s="166" t="s">
        <v>559</v>
      </c>
      <c r="BC107" s="166" t="s">
        <v>559</v>
      </c>
      <c r="BD107" s="166" t="s">
        <v>1020</v>
      </c>
      <c r="BE107" s="166" t="s">
        <v>559</v>
      </c>
      <c r="BF107" s="108"/>
    </row>
    <row r="108" spans="1:58" x14ac:dyDescent="0.25">
      <c r="A108" s="133" t="s">
        <v>195</v>
      </c>
      <c r="B108" s="111" t="s">
        <v>194</v>
      </c>
      <c r="C108" s="166" t="s">
        <v>1027</v>
      </c>
      <c r="D108" s="166" t="s">
        <v>1027</v>
      </c>
      <c r="E108" s="166" t="s">
        <v>1027</v>
      </c>
      <c r="F108" s="166" t="s">
        <v>1027</v>
      </c>
      <c r="G108" s="166" t="s">
        <v>1027</v>
      </c>
      <c r="H108" s="166" t="s">
        <v>1027</v>
      </c>
      <c r="I108" s="166" t="s">
        <v>1027</v>
      </c>
      <c r="J108" s="166" t="s">
        <v>1023</v>
      </c>
      <c r="K108" s="166" t="s">
        <v>1023</v>
      </c>
      <c r="L108" s="166" t="s">
        <v>545</v>
      </c>
      <c r="M108" s="166" t="s">
        <v>1020</v>
      </c>
      <c r="N108" s="166" t="s">
        <v>1020</v>
      </c>
      <c r="O108" s="166" t="s">
        <v>1028</v>
      </c>
      <c r="P108" s="166" t="s">
        <v>1028</v>
      </c>
      <c r="Q108" s="166" t="s">
        <v>1025</v>
      </c>
      <c r="R108" s="166" t="s">
        <v>1025</v>
      </c>
      <c r="S108" s="166" t="s">
        <v>1029</v>
      </c>
      <c r="T108" s="166" t="s">
        <v>1030</v>
      </c>
      <c r="U108" s="166" t="s">
        <v>1030</v>
      </c>
      <c r="V108" s="166" t="s">
        <v>559</v>
      </c>
      <c r="W108" s="166" t="s">
        <v>1004</v>
      </c>
      <c r="X108" s="166" t="s">
        <v>1004</v>
      </c>
      <c r="Y108" s="166" t="s">
        <v>1004</v>
      </c>
      <c r="Z108" s="166" t="s">
        <v>1004</v>
      </c>
      <c r="AA108" s="166" t="s">
        <v>1004</v>
      </c>
      <c r="AB108" s="166" t="s">
        <v>1004</v>
      </c>
      <c r="AC108" s="166" t="s">
        <v>1004</v>
      </c>
      <c r="AD108" s="109" t="s">
        <v>1026</v>
      </c>
      <c r="AE108" s="166" t="s">
        <v>1004</v>
      </c>
      <c r="AF108" s="166" t="s">
        <v>1025</v>
      </c>
      <c r="AG108" s="166" t="s">
        <v>559</v>
      </c>
      <c r="AH108" s="166" t="s">
        <v>1023</v>
      </c>
      <c r="AI108" s="166" t="s">
        <v>1023</v>
      </c>
      <c r="AJ108" s="166" t="s">
        <v>1023</v>
      </c>
      <c r="AK108" s="168" t="s">
        <v>958</v>
      </c>
      <c r="AL108" s="166" t="s">
        <v>1022</v>
      </c>
      <c r="AM108" s="166" t="s">
        <v>1022</v>
      </c>
      <c r="AN108" s="166" t="s">
        <v>545</v>
      </c>
      <c r="AO108" s="166" t="s">
        <v>545</v>
      </c>
      <c r="AP108" s="166" t="s">
        <v>545</v>
      </c>
      <c r="AQ108" s="166" t="s">
        <v>545</v>
      </c>
      <c r="AR108" s="166" t="s">
        <v>1018</v>
      </c>
      <c r="AS108" s="166" t="s">
        <v>559</v>
      </c>
      <c r="AT108" s="166" t="s">
        <v>1019</v>
      </c>
      <c r="AU108" s="166" t="s">
        <v>559</v>
      </c>
      <c r="AV108" s="166" t="s">
        <v>556</v>
      </c>
      <c r="AW108" s="166" t="s">
        <v>559</v>
      </c>
      <c r="AX108" s="166" t="s">
        <v>559</v>
      </c>
      <c r="AY108" s="166" t="s">
        <v>960</v>
      </c>
      <c r="AZ108" s="166" t="s">
        <v>1021</v>
      </c>
      <c r="BA108" s="166" t="s">
        <v>1021</v>
      </c>
      <c r="BB108" s="166" t="s">
        <v>559</v>
      </c>
      <c r="BC108" s="166" t="s">
        <v>559</v>
      </c>
      <c r="BD108" s="166" t="s">
        <v>1020</v>
      </c>
      <c r="BE108" s="166" t="s">
        <v>559</v>
      </c>
      <c r="BF108" s="108"/>
    </row>
    <row r="109" spans="1:58" x14ac:dyDescent="0.25">
      <c r="A109" s="133" t="s">
        <v>197</v>
      </c>
      <c r="B109" s="111" t="s">
        <v>196</v>
      </c>
      <c r="C109" s="166" t="s">
        <v>1027</v>
      </c>
      <c r="D109" s="166" t="s">
        <v>1027</v>
      </c>
      <c r="E109" s="166" t="s">
        <v>1027</v>
      </c>
      <c r="F109" s="166" t="s">
        <v>1027</v>
      </c>
      <c r="G109" s="166" t="s">
        <v>1027</v>
      </c>
      <c r="H109" s="166" t="s">
        <v>1027</v>
      </c>
      <c r="I109" s="166" t="s">
        <v>1027</v>
      </c>
      <c r="J109" s="166" t="s">
        <v>1023</v>
      </c>
      <c r="K109" s="166" t="s">
        <v>1023</v>
      </c>
      <c r="L109" s="166" t="s">
        <v>545</v>
      </c>
      <c r="M109" s="166" t="s">
        <v>1020</v>
      </c>
      <c r="N109" s="166" t="s">
        <v>1020</v>
      </c>
      <c r="O109" s="166" t="s">
        <v>1028</v>
      </c>
      <c r="P109" s="166" t="s">
        <v>1028</v>
      </c>
      <c r="Q109" s="166" t="s">
        <v>1025</v>
      </c>
      <c r="R109" s="166" t="s">
        <v>1025</v>
      </c>
      <c r="S109" s="166" t="s">
        <v>1029</v>
      </c>
      <c r="T109" s="166" t="s">
        <v>1030</v>
      </c>
      <c r="U109" s="166" t="s">
        <v>1030</v>
      </c>
      <c r="V109" s="166" t="s">
        <v>559</v>
      </c>
      <c r="W109" s="166" t="s">
        <v>1004</v>
      </c>
      <c r="X109" s="166" t="s">
        <v>1004</v>
      </c>
      <c r="Y109" s="166" t="s">
        <v>1004</v>
      </c>
      <c r="Z109" s="166" t="s">
        <v>1004</v>
      </c>
      <c r="AA109" s="166" t="s">
        <v>1004</v>
      </c>
      <c r="AB109" s="166" t="s">
        <v>1017</v>
      </c>
      <c r="AC109" s="166" t="s">
        <v>1004</v>
      </c>
      <c r="AD109" s="109" t="s">
        <v>1026</v>
      </c>
      <c r="AE109" s="166" t="s">
        <v>1004</v>
      </c>
      <c r="AF109" s="166" t="s">
        <v>1025</v>
      </c>
      <c r="AG109" s="166" t="s">
        <v>559</v>
      </c>
      <c r="AH109" s="166" t="s">
        <v>1023</v>
      </c>
      <c r="AI109" s="166" t="s">
        <v>1023</v>
      </c>
      <c r="AJ109" s="166" t="s">
        <v>1023</v>
      </c>
      <c r="AK109" s="168" t="s">
        <v>962</v>
      </c>
      <c r="AL109" s="166" t="s">
        <v>1022</v>
      </c>
      <c r="AM109" s="166" t="s">
        <v>1022</v>
      </c>
      <c r="AN109" s="166" t="s">
        <v>545</v>
      </c>
      <c r="AO109" s="166" t="s">
        <v>545</v>
      </c>
      <c r="AP109" s="166" t="s">
        <v>545</v>
      </c>
      <c r="AQ109" s="166" t="s">
        <v>545</v>
      </c>
      <c r="AR109" s="166" t="s">
        <v>1018</v>
      </c>
      <c r="AS109" s="166" t="s">
        <v>559</v>
      </c>
      <c r="AT109" s="166" t="s">
        <v>1019</v>
      </c>
      <c r="AU109" s="166" t="s">
        <v>559</v>
      </c>
      <c r="AV109" s="166" t="s">
        <v>556</v>
      </c>
      <c r="AW109" s="166" t="s">
        <v>559</v>
      </c>
      <c r="AX109" s="166" t="s">
        <v>559</v>
      </c>
      <c r="AY109" s="166" t="s">
        <v>960</v>
      </c>
      <c r="AZ109" s="166" t="s">
        <v>1021</v>
      </c>
      <c r="BA109" s="166" t="s">
        <v>1021</v>
      </c>
      <c r="BB109" s="166" t="s">
        <v>559</v>
      </c>
      <c r="BC109" s="166" t="s">
        <v>559</v>
      </c>
      <c r="BD109" s="166" t="s">
        <v>1020</v>
      </c>
      <c r="BE109" s="166" t="s">
        <v>559</v>
      </c>
      <c r="BF109" s="108"/>
    </row>
    <row r="110" spans="1:58" x14ac:dyDescent="0.25">
      <c r="A110" s="133" t="s">
        <v>199</v>
      </c>
      <c r="B110" s="111" t="s">
        <v>198</v>
      </c>
      <c r="C110" s="166" t="s">
        <v>1027</v>
      </c>
      <c r="D110" s="166" t="s">
        <v>1027</v>
      </c>
      <c r="E110" s="166" t="s">
        <v>1027</v>
      </c>
      <c r="F110" s="166" t="s">
        <v>1027</v>
      </c>
      <c r="G110" s="166" t="s">
        <v>1027</v>
      </c>
      <c r="H110" s="166" t="s">
        <v>1027</v>
      </c>
      <c r="I110" s="166" t="s">
        <v>1027</v>
      </c>
      <c r="J110" s="166" t="s">
        <v>1023</v>
      </c>
      <c r="K110" s="166" t="s">
        <v>1023</v>
      </c>
      <c r="L110" s="166" t="s">
        <v>545</v>
      </c>
      <c r="M110" s="166" t="s">
        <v>1020</v>
      </c>
      <c r="N110" s="166" t="s">
        <v>1020</v>
      </c>
      <c r="O110" s="166" t="s">
        <v>1028</v>
      </c>
      <c r="P110" s="166" t="s">
        <v>1028</v>
      </c>
      <c r="Q110" s="166" t="s">
        <v>1025</v>
      </c>
      <c r="R110" s="166" t="s">
        <v>1025</v>
      </c>
      <c r="S110" s="166" t="s">
        <v>1029</v>
      </c>
      <c r="T110" s="166" t="s">
        <v>1030</v>
      </c>
      <c r="U110" s="166" t="s">
        <v>1030</v>
      </c>
      <c r="V110" s="166" t="s">
        <v>559</v>
      </c>
      <c r="W110" s="166" t="s">
        <v>1004</v>
      </c>
      <c r="X110" s="166" t="s">
        <v>1004</v>
      </c>
      <c r="Y110" s="166" t="s">
        <v>1004</v>
      </c>
      <c r="Z110" s="166" t="s">
        <v>1004</v>
      </c>
      <c r="AA110" s="166" t="s">
        <v>1004</v>
      </c>
      <c r="AB110" s="166" t="s">
        <v>958</v>
      </c>
      <c r="AC110" s="166" t="s">
        <v>1004</v>
      </c>
      <c r="AD110" s="109" t="s">
        <v>1026</v>
      </c>
      <c r="AE110" s="166" t="s">
        <v>1004</v>
      </c>
      <c r="AF110" s="166" t="s">
        <v>1025</v>
      </c>
      <c r="AG110" s="166" t="s">
        <v>559</v>
      </c>
      <c r="AH110" s="166" t="s">
        <v>1023</v>
      </c>
      <c r="AI110" s="166" t="s">
        <v>1023</v>
      </c>
      <c r="AJ110" s="166" t="s">
        <v>1023</v>
      </c>
      <c r="AK110" s="168" t="s">
        <v>958</v>
      </c>
      <c r="AL110" s="166" t="s">
        <v>1022</v>
      </c>
      <c r="AM110" s="166" t="s">
        <v>1022</v>
      </c>
      <c r="AN110" s="166" t="s">
        <v>545</v>
      </c>
      <c r="AO110" s="166" t="s">
        <v>545</v>
      </c>
      <c r="AP110" s="166" t="s">
        <v>545</v>
      </c>
      <c r="AQ110" s="166" t="s">
        <v>545</v>
      </c>
      <c r="AR110" s="166" t="s">
        <v>1018</v>
      </c>
      <c r="AS110" s="166" t="s">
        <v>559</v>
      </c>
      <c r="AT110" s="166" t="s">
        <v>1019</v>
      </c>
      <c r="AU110" s="166" t="s">
        <v>559</v>
      </c>
      <c r="AV110" s="166" t="s">
        <v>556</v>
      </c>
      <c r="AW110" s="166" t="s">
        <v>559</v>
      </c>
      <c r="AX110" s="166" t="s">
        <v>559</v>
      </c>
      <c r="AY110" s="166" t="s">
        <v>960</v>
      </c>
      <c r="AZ110" s="166" t="s">
        <v>1021</v>
      </c>
      <c r="BA110" s="166" t="s">
        <v>1021</v>
      </c>
      <c r="BB110" s="166" t="s">
        <v>559</v>
      </c>
      <c r="BC110" s="166" t="s">
        <v>559</v>
      </c>
      <c r="BD110" s="166" t="s">
        <v>1020</v>
      </c>
      <c r="BE110" s="166" t="s">
        <v>559</v>
      </c>
      <c r="BF110" s="108"/>
    </row>
    <row r="111" spans="1:58" x14ac:dyDescent="0.25">
      <c r="A111" s="133" t="s">
        <v>201</v>
      </c>
      <c r="B111" s="111" t="s">
        <v>200</v>
      </c>
      <c r="C111" s="166" t="s">
        <v>1027</v>
      </c>
      <c r="D111" s="166" t="s">
        <v>1027</v>
      </c>
      <c r="E111" s="166" t="s">
        <v>1027</v>
      </c>
      <c r="F111" s="166" t="s">
        <v>1027</v>
      </c>
      <c r="G111" s="166" t="s">
        <v>1027</v>
      </c>
      <c r="H111" s="166" t="s">
        <v>1027</v>
      </c>
      <c r="I111" s="166" t="s">
        <v>1027</v>
      </c>
      <c r="J111" s="166" t="s">
        <v>1023</v>
      </c>
      <c r="K111" s="166" t="s">
        <v>1023</v>
      </c>
      <c r="L111" s="166" t="s">
        <v>545</v>
      </c>
      <c r="M111" s="166" t="s">
        <v>1020</v>
      </c>
      <c r="N111" s="166" t="s">
        <v>1020</v>
      </c>
      <c r="O111" s="166" t="s">
        <v>1028</v>
      </c>
      <c r="P111" s="166" t="s">
        <v>1028</v>
      </c>
      <c r="Q111" s="166" t="s">
        <v>1025</v>
      </c>
      <c r="R111" s="166" t="s">
        <v>1025</v>
      </c>
      <c r="S111" s="166" t="s">
        <v>1029</v>
      </c>
      <c r="T111" s="166" t="s">
        <v>1030</v>
      </c>
      <c r="U111" s="166" t="s">
        <v>1030</v>
      </c>
      <c r="V111" s="166" t="s">
        <v>559</v>
      </c>
      <c r="W111" s="166" t="s">
        <v>1004</v>
      </c>
      <c r="X111" s="166" t="s">
        <v>1015</v>
      </c>
      <c r="Y111" s="166" t="s">
        <v>1004</v>
      </c>
      <c r="Z111" s="166" t="s">
        <v>1004</v>
      </c>
      <c r="AA111" s="166" t="s">
        <v>1004</v>
      </c>
      <c r="AB111" s="166" t="s">
        <v>958</v>
      </c>
      <c r="AC111" s="166" t="s">
        <v>1004</v>
      </c>
      <c r="AD111" s="109" t="s">
        <v>1026</v>
      </c>
      <c r="AE111" s="166" t="s">
        <v>1004</v>
      </c>
      <c r="AF111" s="166" t="s">
        <v>1025</v>
      </c>
      <c r="AG111" s="166" t="s">
        <v>559</v>
      </c>
      <c r="AH111" s="166" t="s">
        <v>1023</v>
      </c>
      <c r="AI111" s="166" t="s">
        <v>1023</v>
      </c>
      <c r="AJ111" s="166" t="s">
        <v>1023</v>
      </c>
      <c r="AK111" s="168" t="s">
        <v>958</v>
      </c>
      <c r="AL111" s="166" t="s">
        <v>1022</v>
      </c>
      <c r="AM111" s="166" t="s">
        <v>1022</v>
      </c>
      <c r="AN111" s="166" t="s">
        <v>545</v>
      </c>
      <c r="AO111" s="166" t="s">
        <v>545</v>
      </c>
      <c r="AP111" s="166" t="s">
        <v>545</v>
      </c>
      <c r="AQ111" s="166" t="s">
        <v>545</v>
      </c>
      <c r="AR111" s="166" t="s">
        <v>1018</v>
      </c>
      <c r="AS111" s="166" t="s">
        <v>559</v>
      </c>
      <c r="AT111" s="166" t="s">
        <v>1019</v>
      </c>
      <c r="AU111" s="166" t="s">
        <v>559</v>
      </c>
      <c r="AV111" s="166" t="s">
        <v>556</v>
      </c>
      <c r="AW111" s="166" t="s">
        <v>559</v>
      </c>
      <c r="AX111" s="166" t="s">
        <v>559</v>
      </c>
      <c r="AY111" s="166" t="s">
        <v>960</v>
      </c>
      <c r="AZ111" s="166" t="s">
        <v>1021</v>
      </c>
      <c r="BA111" s="166" t="s">
        <v>1021</v>
      </c>
      <c r="BB111" s="166" t="s">
        <v>559</v>
      </c>
      <c r="BC111" s="166" t="s">
        <v>559</v>
      </c>
      <c r="BD111" s="166" t="s">
        <v>1020</v>
      </c>
      <c r="BE111" s="166" t="s">
        <v>559</v>
      </c>
      <c r="BF111" s="108"/>
    </row>
    <row r="112" spans="1:58" x14ac:dyDescent="0.25">
      <c r="A112" s="133" t="s">
        <v>203</v>
      </c>
      <c r="B112" s="111" t="s">
        <v>202</v>
      </c>
      <c r="C112" s="166" t="s">
        <v>1027</v>
      </c>
      <c r="D112" s="166" t="s">
        <v>1027</v>
      </c>
      <c r="E112" s="166" t="s">
        <v>1027</v>
      </c>
      <c r="F112" s="166" t="s">
        <v>1027</v>
      </c>
      <c r="G112" s="166" t="s">
        <v>1027</v>
      </c>
      <c r="H112" s="166" t="s">
        <v>1027</v>
      </c>
      <c r="I112" s="166" t="s">
        <v>1027</v>
      </c>
      <c r="J112" s="166" t="s">
        <v>1023</v>
      </c>
      <c r="K112" s="166" t="s">
        <v>1023</v>
      </c>
      <c r="L112" s="166" t="s">
        <v>545</v>
      </c>
      <c r="M112" s="166" t="s">
        <v>1020</v>
      </c>
      <c r="N112" s="166" t="s">
        <v>1020</v>
      </c>
      <c r="O112" s="166" t="s">
        <v>1028</v>
      </c>
      <c r="P112" s="166" t="s">
        <v>1028</v>
      </c>
      <c r="Q112" s="166" t="s">
        <v>1025</v>
      </c>
      <c r="R112" s="166" t="s">
        <v>1025</v>
      </c>
      <c r="S112" s="166" t="s">
        <v>1029</v>
      </c>
      <c r="T112" s="166" t="s">
        <v>1030</v>
      </c>
      <c r="U112" s="166" t="s">
        <v>1030</v>
      </c>
      <c r="V112" s="166" t="s">
        <v>559</v>
      </c>
      <c r="W112" s="166" t="s">
        <v>1004</v>
      </c>
      <c r="X112" s="166" t="s">
        <v>1004</v>
      </c>
      <c r="Y112" s="166" t="s">
        <v>1004</v>
      </c>
      <c r="Z112" s="166" t="s">
        <v>1004</v>
      </c>
      <c r="AA112" s="166" t="s">
        <v>1004</v>
      </c>
      <c r="AB112" s="166" t="s">
        <v>1017</v>
      </c>
      <c r="AC112" s="166" t="s">
        <v>1004</v>
      </c>
      <c r="AD112" s="109" t="s">
        <v>1026</v>
      </c>
      <c r="AE112" s="166" t="s">
        <v>1004</v>
      </c>
      <c r="AF112" s="166" t="s">
        <v>1025</v>
      </c>
      <c r="AG112" s="166" t="s">
        <v>559</v>
      </c>
      <c r="AH112" s="166" t="s">
        <v>1023</v>
      </c>
      <c r="AI112" s="166" t="s">
        <v>1023</v>
      </c>
      <c r="AJ112" s="166" t="s">
        <v>1023</v>
      </c>
      <c r="AK112" s="168" t="s">
        <v>958</v>
      </c>
      <c r="AL112" s="166" t="s">
        <v>1022</v>
      </c>
      <c r="AM112" s="166" t="s">
        <v>1022</v>
      </c>
      <c r="AN112" s="166" t="s">
        <v>545</v>
      </c>
      <c r="AO112" s="166" t="s">
        <v>545</v>
      </c>
      <c r="AP112" s="166" t="s">
        <v>545</v>
      </c>
      <c r="AQ112" s="166" t="s">
        <v>545</v>
      </c>
      <c r="AR112" s="166" t="s">
        <v>1018</v>
      </c>
      <c r="AS112" s="166" t="s">
        <v>559</v>
      </c>
      <c r="AT112" s="166" t="s">
        <v>1019</v>
      </c>
      <c r="AU112" s="166" t="s">
        <v>559</v>
      </c>
      <c r="AV112" s="166" t="s">
        <v>556</v>
      </c>
      <c r="AW112" s="166" t="s">
        <v>559</v>
      </c>
      <c r="AX112" s="166" t="s">
        <v>559</v>
      </c>
      <c r="AY112" s="166" t="s">
        <v>960</v>
      </c>
      <c r="AZ112" s="166" t="s">
        <v>1021</v>
      </c>
      <c r="BA112" s="166" t="s">
        <v>1021</v>
      </c>
      <c r="BB112" s="166" t="s">
        <v>559</v>
      </c>
      <c r="BC112" s="166" t="s">
        <v>559</v>
      </c>
      <c r="BD112" s="166" t="s">
        <v>1020</v>
      </c>
      <c r="BE112" s="166" t="s">
        <v>559</v>
      </c>
      <c r="BF112" s="108"/>
    </row>
    <row r="113" spans="1:58" x14ac:dyDescent="0.25">
      <c r="A113" s="133" t="s">
        <v>205</v>
      </c>
      <c r="B113" s="111" t="s">
        <v>204</v>
      </c>
      <c r="C113" s="166" t="s">
        <v>1027</v>
      </c>
      <c r="D113" s="166" t="s">
        <v>1027</v>
      </c>
      <c r="E113" s="166" t="s">
        <v>1027</v>
      </c>
      <c r="F113" s="166" t="s">
        <v>1027</v>
      </c>
      <c r="G113" s="166" t="s">
        <v>1027</v>
      </c>
      <c r="H113" s="166" t="s">
        <v>1027</v>
      </c>
      <c r="I113" s="166" t="s">
        <v>1027</v>
      </c>
      <c r="J113" s="166" t="s">
        <v>1023</v>
      </c>
      <c r="K113" s="166" t="s">
        <v>1023</v>
      </c>
      <c r="L113" s="166" t="s">
        <v>545</v>
      </c>
      <c r="M113" s="166" t="s">
        <v>1020</v>
      </c>
      <c r="N113" s="166" t="s">
        <v>1020</v>
      </c>
      <c r="O113" s="166" t="s">
        <v>1028</v>
      </c>
      <c r="P113" s="166" t="s">
        <v>1028</v>
      </c>
      <c r="Q113" s="166" t="s">
        <v>1025</v>
      </c>
      <c r="R113" s="166" t="s">
        <v>1025</v>
      </c>
      <c r="S113" s="166" t="s">
        <v>1029</v>
      </c>
      <c r="T113" s="166" t="s">
        <v>1030</v>
      </c>
      <c r="U113" s="166" t="s">
        <v>1030</v>
      </c>
      <c r="V113" s="166" t="s">
        <v>559</v>
      </c>
      <c r="W113" s="166" t="s">
        <v>1004</v>
      </c>
      <c r="X113" s="166" t="s">
        <v>1004</v>
      </c>
      <c r="Y113" s="166" t="s">
        <v>1004</v>
      </c>
      <c r="Z113" s="166" t="s">
        <v>1004</v>
      </c>
      <c r="AA113" s="166" t="s">
        <v>1004</v>
      </c>
      <c r="AB113" s="166" t="s">
        <v>1017</v>
      </c>
      <c r="AC113" s="166" t="s">
        <v>1004</v>
      </c>
      <c r="AD113" s="109" t="s">
        <v>1026</v>
      </c>
      <c r="AE113" s="166" t="s">
        <v>1004</v>
      </c>
      <c r="AF113" s="166" t="s">
        <v>1025</v>
      </c>
      <c r="AG113" s="166" t="s">
        <v>559</v>
      </c>
      <c r="AH113" s="166" t="s">
        <v>1023</v>
      </c>
      <c r="AI113" s="166" t="s">
        <v>1023</v>
      </c>
      <c r="AJ113" s="166" t="s">
        <v>1023</v>
      </c>
      <c r="AK113" s="168" t="s">
        <v>958</v>
      </c>
      <c r="AL113" s="166" t="s">
        <v>1022</v>
      </c>
      <c r="AM113" s="166" t="s">
        <v>1022</v>
      </c>
      <c r="AN113" s="166" t="s">
        <v>545</v>
      </c>
      <c r="AO113" s="166" t="s">
        <v>545</v>
      </c>
      <c r="AP113" s="166" t="s">
        <v>545</v>
      </c>
      <c r="AQ113" s="166" t="s">
        <v>545</v>
      </c>
      <c r="AR113" s="166" t="s">
        <v>1018</v>
      </c>
      <c r="AS113" s="166" t="s">
        <v>559</v>
      </c>
      <c r="AT113" s="166" t="s">
        <v>1019</v>
      </c>
      <c r="AU113" s="166" t="s">
        <v>559</v>
      </c>
      <c r="AV113" s="166" t="s">
        <v>556</v>
      </c>
      <c r="AW113" s="166" t="s">
        <v>559</v>
      </c>
      <c r="AX113" s="166" t="s">
        <v>559</v>
      </c>
      <c r="AY113" s="166" t="s">
        <v>960</v>
      </c>
      <c r="AZ113" s="166" t="s">
        <v>1021</v>
      </c>
      <c r="BA113" s="166" t="s">
        <v>1021</v>
      </c>
      <c r="BB113" s="166" t="s">
        <v>559</v>
      </c>
      <c r="BC113" s="166" t="s">
        <v>559</v>
      </c>
      <c r="BD113" s="166" t="s">
        <v>1020</v>
      </c>
      <c r="BE113" s="166" t="s">
        <v>559</v>
      </c>
      <c r="BF113" s="108"/>
    </row>
    <row r="114" spans="1:58" x14ac:dyDescent="0.25">
      <c r="A114" s="133" t="s">
        <v>207</v>
      </c>
      <c r="B114" s="111" t="s">
        <v>206</v>
      </c>
      <c r="C114" s="166" t="s">
        <v>1027</v>
      </c>
      <c r="D114" s="166" t="s">
        <v>1027</v>
      </c>
      <c r="E114" s="166" t="s">
        <v>1027</v>
      </c>
      <c r="F114" s="166" t="s">
        <v>1027</v>
      </c>
      <c r="G114" s="166" t="s">
        <v>1027</v>
      </c>
      <c r="H114" s="166" t="s">
        <v>1027</v>
      </c>
      <c r="I114" s="166" t="s">
        <v>1027</v>
      </c>
      <c r="J114" s="166" t="s">
        <v>1023</v>
      </c>
      <c r="K114" s="166" t="s">
        <v>1023</v>
      </c>
      <c r="L114" s="166" t="s">
        <v>545</v>
      </c>
      <c r="M114" s="166" t="s">
        <v>1020</v>
      </c>
      <c r="N114" s="166" t="s">
        <v>1020</v>
      </c>
      <c r="O114" s="166" t="s">
        <v>1028</v>
      </c>
      <c r="P114" s="166" t="s">
        <v>1028</v>
      </c>
      <c r="Q114" s="166" t="s">
        <v>1025</v>
      </c>
      <c r="R114" s="166" t="s">
        <v>1025</v>
      </c>
      <c r="S114" s="166" t="s">
        <v>1029</v>
      </c>
      <c r="T114" s="166" t="s">
        <v>1030</v>
      </c>
      <c r="U114" s="166" t="s">
        <v>1030</v>
      </c>
      <c r="V114" s="166" t="s">
        <v>559</v>
      </c>
      <c r="W114" s="166" t="s">
        <v>1004</v>
      </c>
      <c r="X114" s="166" t="s">
        <v>1004</v>
      </c>
      <c r="Y114" s="166" t="s">
        <v>1004</v>
      </c>
      <c r="Z114" s="166" t="s">
        <v>1004</v>
      </c>
      <c r="AA114" s="166" t="s">
        <v>1004</v>
      </c>
      <c r="AB114" s="166" t="s">
        <v>1017</v>
      </c>
      <c r="AC114" s="166" t="s">
        <v>1004</v>
      </c>
      <c r="AD114" s="109" t="s">
        <v>1026</v>
      </c>
      <c r="AE114" s="166" t="s">
        <v>1004</v>
      </c>
      <c r="AF114" s="166" t="s">
        <v>1025</v>
      </c>
      <c r="AG114" s="166" t="s">
        <v>559</v>
      </c>
      <c r="AH114" s="166" t="s">
        <v>1023</v>
      </c>
      <c r="AI114" s="166" t="s">
        <v>1023</v>
      </c>
      <c r="AJ114" s="166" t="s">
        <v>1023</v>
      </c>
      <c r="AK114" s="168" t="s">
        <v>961</v>
      </c>
      <c r="AL114" s="166" t="s">
        <v>1022</v>
      </c>
      <c r="AM114" s="166" t="s">
        <v>1022</v>
      </c>
      <c r="AN114" s="166" t="s">
        <v>545</v>
      </c>
      <c r="AO114" s="166" t="s">
        <v>545</v>
      </c>
      <c r="AP114" s="166" t="s">
        <v>545</v>
      </c>
      <c r="AQ114" s="166" t="s">
        <v>545</v>
      </c>
      <c r="AR114" s="166" t="s">
        <v>1018</v>
      </c>
      <c r="AS114" s="166" t="s">
        <v>559</v>
      </c>
      <c r="AT114" s="166" t="s">
        <v>1019</v>
      </c>
      <c r="AU114" s="166" t="s">
        <v>559</v>
      </c>
      <c r="AV114" s="166" t="s">
        <v>556</v>
      </c>
      <c r="AW114" s="166" t="s">
        <v>559</v>
      </c>
      <c r="AX114" s="166" t="s">
        <v>559</v>
      </c>
      <c r="AY114" s="166" t="s">
        <v>960</v>
      </c>
      <c r="AZ114" s="166" t="s">
        <v>1021</v>
      </c>
      <c r="BA114" s="166" t="s">
        <v>1021</v>
      </c>
      <c r="BB114" s="166" t="s">
        <v>559</v>
      </c>
      <c r="BC114" s="166" t="s">
        <v>559</v>
      </c>
      <c r="BD114" s="166" t="s">
        <v>1020</v>
      </c>
      <c r="BE114" s="166" t="s">
        <v>559</v>
      </c>
      <c r="BF114" s="108"/>
    </row>
    <row r="115" spans="1:58" x14ac:dyDescent="0.25">
      <c r="A115" s="133" t="s">
        <v>754</v>
      </c>
      <c r="B115" s="111" t="s">
        <v>208</v>
      </c>
      <c r="C115" s="166" t="s">
        <v>1027</v>
      </c>
      <c r="D115" s="166" t="s">
        <v>1027</v>
      </c>
      <c r="E115" s="166" t="s">
        <v>1027</v>
      </c>
      <c r="F115" s="166" t="s">
        <v>1027</v>
      </c>
      <c r="G115" s="166" t="s">
        <v>1027</v>
      </c>
      <c r="H115" s="166" t="s">
        <v>1027</v>
      </c>
      <c r="I115" s="166" t="s">
        <v>1027</v>
      </c>
      <c r="J115" s="166" t="s">
        <v>1023</v>
      </c>
      <c r="K115" s="166" t="s">
        <v>1023</v>
      </c>
      <c r="L115" s="166" t="s">
        <v>545</v>
      </c>
      <c r="M115" s="166" t="s">
        <v>1020</v>
      </c>
      <c r="N115" s="166" t="s">
        <v>1020</v>
      </c>
      <c r="O115" s="166" t="s">
        <v>1028</v>
      </c>
      <c r="P115" s="166" t="s">
        <v>1028</v>
      </c>
      <c r="Q115" s="166" t="s">
        <v>1025</v>
      </c>
      <c r="R115" s="166" t="s">
        <v>1025</v>
      </c>
      <c r="S115" s="166" t="s">
        <v>1029</v>
      </c>
      <c r="T115" s="166" t="s">
        <v>1030</v>
      </c>
      <c r="U115" s="166" t="s">
        <v>1030</v>
      </c>
      <c r="V115" s="166" t="s">
        <v>559</v>
      </c>
      <c r="W115" s="166" t="s">
        <v>1004</v>
      </c>
      <c r="X115" s="166" t="s">
        <v>1015</v>
      </c>
      <c r="Y115" s="166" t="s">
        <v>1004</v>
      </c>
      <c r="Z115" s="166" t="s">
        <v>1004</v>
      </c>
      <c r="AA115" s="166" t="s">
        <v>1004</v>
      </c>
      <c r="AB115" s="166" t="s">
        <v>958</v>
      </c>
      <c r="AC115" s="166" t="s">
        <v>1004</v>
      </c>
      <c r="AD115" s="109" t="s">
        <v>1026</v>
      </c>
      <c r="AE115" s="166" t="s">
        <v>1004</v>
      </c>
      <c r="AF115" s="166" t="s">
        <v>1025</v>
      </c>
      <c r="AG115" s="166" t="s">
        <v>559</v>
      </c>
      <c r="AH115" s="166" t="s">
        <v>1023</v>
      </c>
      <c r="AI115" s="166" t="s">
        <v>1023</v>
      </c>
      <c r="AJ115" s="166" t="s">
        <v>1023</v>
      </c>
      <c r="AK115" s="168" t="s">
        <v>958</v>
      </c>
      <c r="AL115" s="166" t="s">
        <v>1022</v>
      </c>
      <c r="AM115" s="166" t="s">
        <v>1022</v>
      </c>
      <c r="AN115" s="166" t="s">
        <v>545</v>
      </c>
      <c r="AO115" s="166" t="s">
        <v>545</v>
      </c>
      <c r="AP115" s="166" t="s">
        <v>545</v>
      </c>
      <c r="AQ115" s="166" t="s">
        <v>545</v>
      </c>
      <c r="AR115" s="166" t="s">
        <v>1018</v>
      </c>
      <c r="AS115" s="166" t="s">
        <v>559</v>
      </c>
      <c r="AT115" s="166" t="s">
        <v>1019</v>
      </c>
      <c r="AU115" s="166" t="s">
        <v>559</v>
      </c>
      <c r="AV115" s="166" t="s">
        <v>556</v>
      </c>
      <c r="AW115" s="166" t="s">
        <v>559</v>
      </c>
      <c r="AX115" s="166" t="s">
        <v>559</v>
      </c>
      <c r="AY115" s="166" t="s">
        <v>960</v>
      </c>
      <c r="AZ115" s="166" t="s">
        <v>1021</v>
      </c>
      <c r="BA115" s="166" t="s">
        <v>1021</v>
      </c>
      <c r="BB115" s="166" t="s">
        <v>559</v>
      </c>
      <c r="BC115" s="166" t="s">
        <v>559</v>
      </c>
      <c r="BD115" s="166" t="s">
        <v>1020</v>
      </c>
      <c r="BE115" s="166" t="s">
        <v>559</v>
      </c>
      <c r="BF115" s="108"/>
    </row>
    <row r="116" spans="1:58" x14ac:dyDescent="0.25">
      <c r="A116" s="133" t="s">
        <v>850</v>
      </c>
      <c r="B116" s="111" t="s">
        <v>209</v>
      </c>
      <c r="C116" s="166" t="s">
        <v>1027</v>
      </c>
      <c r="D116" s="166" t="s">
        <v>1027</v>
      </c>
      <c r="E116" s="166" t="s">
        <v>1027</v>
      </c>
      <c r="F116" s="166" t="s">
        <v>1027</v>
      </c>
      <c r="G116" s="166" t="s">
        <v>1027</v>
      </c>
      <c r="H116" s="166" t="s">
        <v>1027</v>
      </c>
      <c r="I116" s="166" t="s">
        <v>1027</v>
      </c>
      <c r="J116" s="166" t="s">
        <v>1023</v>
      </c>
      <c r="K116" s="166" t="s">
        <v>1023</v>
      </c>
      <c r="L116" s="166" t="s">
        <v>545</v>
      </c>
      <c r="M116" s="166" t="s">
        <v>1020</v>
      </c>
      <c r="N116" s="166" t="s">
        <v>1020</v>
      </c>
      <c r="O116" s="166" t="s">
        <v>1028</v>
      </c>
      <c r="P116" s="166" t="s">
        <v>1028</v>
      </c>
      <c r="Q116" s="166" t="s">
        <v>1025</v>
      </c>
      <c r="R116" s="166" t="s">
        <v>1025</v>
      </c>
      <c r="S116" s="166" t="s">
        <v>1029</v>
      </c>
      <c r="T116" s="166" t="s">
        <v>1030</v>
      </c>
      <c r="U116" s="166" t="s">
        <v>1030</v>
      </c>
      <c r="V116" s="166" t="s">
        <v>559</v>
      </c>
      <c r="W116" s="166" t="s">
        <v>1004</v>
      </c>
      <c r="X116" s="166" t="s">
        <v>1004</v>
      </c>
      <c r="Y116" s="166" t="s">
        <v>1004</v>
      </c>
      <c r="Z116" s="166" t="s">
        <v>1004</v>
      </c>
      <c r="AA116" s="166" t="s">
        <v>1004</v>
      </c>
      <c r="AB116" s="166" t="s">
        <v>1017</v>
      </c>
      <c r="AC116" s="166" t="s">
        <v>1004</v>
      </c>
      <c r="AD116" s="109" t="s">
        <v>1026</v>
      </c>
      <c r="AE116" s="166" t="s">
        <v>1004</v>
      </c>
      <c r="AF116" s="166" t="s">
        <v>1025</v>
      </c>
      <c r="AG116" s="166" t="s">
        <v>559</v>
      </c>
      <c r="AH116" s="166" t="s">
        <v>1023</v>
      </c>
      <c r="AI116" s="166" t="s">
        <v>1023</v>
      </c>
      <c r="AJ116" s="166" t="s">
        <v>1023</v>
      </c>
      <c r="AK116" s="168" t="s">
        <v>958</v>
      </c>
      <c r="AL116" s="166" t="s">
        <v>1022</v>
      </c>
      <c r="AM116" s="166" t="s">
        <v>1022</v>
      </c>
      <c r="AN116" s="166" t="s">
        <v>545</v>
      </c>
      <c r="AO116" s="166" t="s">
        <v>545</v>
      </c>
      <c r="AP116" s="166" t="s">
        <v>545</v>
      </c>
      <c r="AQ116" s="166" t="s">
        <v>545</v>
      </c>
      <c r="AR116" s="166" t="s">
        <v>1018</v>
      </c>
      <c r="AS116" s="166" t="s">
        <v>559</v>
      </c>
      <c r="AT116" s="166" t="s">
        <v>1019</v>
      </c>
      <c r="AU116" s="166" t="s">
        <v>559</v>
      </c>
      <c r="AV116" s="166" t="s">
        <v>556</v>
      </c>
      <c r="AW116" s="166" t="s">
        <v>559</v>
      </c>
      <c r="AX116" s="166" t="s">
        <v>559</v>
      </c>
      <c r="AY116" s="166" t="s">
        <v>960</v>
      </c>
      <c r="AZ116" s="166" t="s">
        <v>1021</v>
      </c>
      <c r="BA116" s="166" t="s">
        <v>1021</v>
      </c>
      <c r="BB116" s="166" t="s">
        <v>559</v>
      </c>
      <c r="BC116" s="166" t="s">
        <v>559</v>
      </c>
      <c r="BD116" s="166" t="s">
        <v>1020</v>
      </c>
      <c r="BE116" s="166" t="s">
        <v>559</v>
      </c>
      <c r="BF116" s="108"/>
    </row>
    <row r="117" spans="1:58" x14ac:dyDescent="0.25">
      <c r="A117" s="133" t="s">
        <v>211</v>
      </c>
      <c r="B117" s="111" t="s">
        <v>210</v>
      </c>
      <c r="C117" s="166" t="s">
        <v>1027</v>
      </c>
      <c r="D117" s="166" t="s">
        <v>1027</v>
      </c>
      <c r="E117" s="166" t="s">
        <v>1027</v>
      </c>
      <c r="F117" s="166" t="s">
        <v>1027</v>
      </c>
      <c r="G117" s="166" t="s">
        <v>1027</v>
      </c>
      <c r="H117" s="166" t="s">
        <v>1027</v>
      </c>
      <c r="I117" s="166" t="s">
        <v>1027</v>
      </c>
      <c r="J117" s="166" t="s">
        <v>1023</v>
      </c>
      <c r="K117" s="166" t="s">
        <v>1023</v>
      </c>
      <c r="L117" s="166" t="s">
        <v>545</v>
      </c>
      <c r="M117" s="166" t="s">
        <v>1020</v>
      </c>
      <c r="N117" s="166" t="s">
        <v>1020</v>
      </c>
      <c r="O117" s="166" t="s">
        <v>1028</v>
      </c>
      <c r="P117" s="166" t="s">
        <v>1028</v>
      </c>
      <c r="Q117" s="166" t="s">
        <v>1025</v>
      </c>
      <c r="R117" s="166" t="s">
        <v>1025</v>
      </c>
      <c r="S117" s="166" t="s">
        <v>1029</v>
      </c>
      <c r="T117" s="166" t="s">
        <v>1030</v>
      </c>
      <c r="U117" s="166" t="s">
        <v>1030</v>
      </c>
      <c r="V117" s="166" t="s">
        <v>559</v>
      </c>
      <c r="W117" s="166" t="s">
        <v>1004</v>
      </c>
      <c r="X117" s="166" t="s">
        <v>1004</v>
      </c>
      <c r="Y117" s="166" t="s">
        <v>1004</v>
      </c>
      <c r="Z117" s="166" t="s">
        <v>1004</v>
      </c>
      <c r="AA117" s="166" t="s">
        <v>1004</v>
      </c>
      <c r="AB117" s="166" t="s">
        <v>1004</v>
      </c>
      <c r="AC117" s="166" t="s">
        <v>1004</v>
      </c>
      <c r="AD117" s="109" t="s">
        <v>1026</v>
      </c>
      <c r="AE117" s="166" t="s">
        <v>1004</v>
      </c>
      <c r="AF117" s="166" t="s">
        <v>1025</v>
      </c>
      <c r="AG117" s="166" t="s">
        <v>559</v>
      </c>
      <c r="AH117" s="166" t="s">
        <v>1023</v>
      </c>
      <c r="AI117" s="166" t="s">
        <v>1023</v>
      </c>
      <c r="AJ117" s="166" t="s">
        <v>1023</v>
      </c>
      <c r="AK117" s="168" t="s">
        <v>958</v>
      </c>
      <c r="AL117" s="166" t="s">
        <v>1022</v>
      </c>
      <c r="AM117" s="166" t="s">
        <v>1022</v>
      </c>
      <c r="AN117" s="166" t="s">
        <v>545</v>
      </c>
      <c r="AO117" s="166" t="s">
        <v>545</v>
      </c>
      <c r="AP117" s="166" t="s">
        <v>545</v>
      </c>
      <c r="AQ117" s="166" t="s">
        <v>545</v>
      </c>
      <c r="AR117" s="166" t="s">
        <v>1018</v>
      </c>
      <c r="AS117" s="166" t="s">
        <v>559</v>
      </c>
      <c r="AT117" s="166" t="s">
        <v>1019</v>
      </c>
      <c r="AU117" s="166" t="s">
        <v>559</v>
      </c>
      <c r="AV117" s="166" t="s">
        <v>556</v>
      </c>
      <c r="AW117" s="166" t="s">
        <v>559</v>
      </c>
      <c r="AX117" s="166" t="s">
        <v>559</v>
      </c>
      <c r="AY117" s="166" t="s">
        <v>960</v>
      </c>
      <c r="AZ117" s="166" t="s">
        <v>1021</v>
      </c>
      <c r="BA117" s="166" t="s">
        <v>1021</v>
      </c>
      <c r="BB117" s="166" t="s">
        <v>559</v>
      </c>
      <c r="BC117" s="166" t="s">
        <v>559</v>
      </c>
      <c r="BD117" s="166" t="s">
        <v>1020</v>
      </c>
      <c r="BE117" s="166" t="s">
        <v>559</v>
      </c>
      <c r="BF117" s="108"/>
    </row>
    <row r="118" spans="1:58" x14ac:dyDescent="0.25">
      <c r="A118" s="133" t="s">
        <v>213</v>
      </c>
      <c r="B118" s="111" t="s">
        <v>212</v>
      </c>
      <c r="C118" s="166" t="s">
        <v>1027</v>
      </c>
      <c r="D118" s="166" t="s">
        <v>1027</v>
      </c>
      <c r="E118" s="166" t="s">
        <v>1027</v>
      </c>
      <c r="F118" s="166" t="s">
        <v>1027</v>
      </c>
      <c r="G118" s="166" t="s">
        <v>1027</v>
      </c>
      <c r="H118" s="166" t="s">
        <v>1027</v>
      </c>
      <c r="I118" s="166" t="s">
        <v>1027</v>
      </c>
      <c r="J118" s="166" t="s">
        <v>1023</v>
      </c>
      <c r="K118" s="166" t="s">
        <v>1023</v>
      </c>
      <c r="L118" s="166" t="s">
        <v>545</v>
      </c>
      <c r="M118" s="166" t="s">
        <v>1020</v>
      </c>
      <c r="N118" s="166" t="s">
        <v>1020</v>
      </c>
      <c r="O118" s="166" t="s">
        <v>1028</v>
      </c>
      <c r="P118" s="166" t="s">
        <v>1028</v>
      </c>
      <c r="Q118" s="166" t="s">
        <v>1025</v>
      </c>
      <c r="R118" s="166" t="s">
        <v>1025</v>
      </c>
      <c r="S118" s="166" t="s">
        <v>1029</v>
      </c>
      <c r="T118" s="166" t="s">
        <v>1030</v>
      </c>
      <c r="U118" s="166" t="s">
        <v>1030</v>
      </c>
      <c r="V118" s="166" t="s">
        <v>559</v>
      </c>
      <c r="W118" s="166" t="s">
        <v>1004</v>
      </c>
      <c r="X118" s="166" t="s">
        <v>1004</v>
      </c>
      <c r="Y118" s="166" t="s">
        <v>1004</v>
      </c>
      <c r="Z118" s="166" t="s">
        <v>1004</v>
      </c>
      <c r="AA118" s="166" t="s">
        <v>1004</v>
      </c>
      <c r="AB118" s="166" t="s">
        <v>958</v>
      </c>
      <c r="AC118" s="166" t="s">
        <v>1004</v>
      </c>
      <c r="AD118" s="109" t="s">
        <v>1026</v>
      </c>
      <c r="AE118" s="166" t="s">
        <v>1004</v>
      </c>
      <c r="AF118" s="166" t="s">
        <v>1025</v>
      </c>
      <c r="AG118" s="166" t="s">
        <v>559</v>
      </c>
      <c r="AH118" s="166" t="s">
        <v>1023</v>
      </c>
      <c r="AI118" s="166" t="s">
        <v>1023</v>
      </c>
      <c r="AJ118" s="166" t="s">
        <v>1023</v>
      </c>
      <c r="AK118" s="168" t="s">
        <v>958</v>
      </c>
      <c r="AL118" s="166" t="s">
        <v>1022</v>
      </c>
      <c r="AM118" s="166" t="s">
        <v>1022</v>
      </c>
      <c r="AN118" s="166" t="s">
        <v>545</v>
      </c>
      <c r="AO118" s="166" t="s">
        <v>545</v>
      </c>
      <c r="AP118" s="166" t="s">
        <v>545</v>
      </c>
      <c r="AQ118" s="166" t="s">
        <v>545</v>
      </c>
      <c r="AR118" s="166" t="s">
        <v>1018</v>
      </c>
      <c r="AS118" s="166" t="s">
        <v>559</v>
      </c>
      <c r="AT118" s="166" t="s">
        <v>1019</v>
      </c>
      <c r="AU118" s="166" t="s">
        <v>559</v>
      </c>
      <c r="AV118" s="166" t="s">
        <v>556</v>
      </c>
      <c r="AW118" s="166" t="s">
        <v>559</v>
      </c>
      <c r="AX118" s="166" t="s">
        <v>559</v>
      </c>
      <c r="AY118" s="166" t="s">
        <v>960</v>
      </c>
      <c r="AZ118" s="166" t="s">
        <v>1021</v>
      </c>
      <c r="BA118" s="166" t="s">
        <v>1021</v>
      </c>
      <c r="BB118" s="166" t="s">
        <v>559</v>
      </c>
      <c r="BC118" s="166" t="s">
        <v>559</v>
      </c>
      <c r="BD118" s="166" t="s">
        <v>1020</v>
      </c>
      <c r="BE118" s="166" t="s">
        <v>559</v>
      </c>
      <c r="BF118" s="108"/>
    </row>
    <row r="119" spans="1:58" x14ac:dyDescent="0.25">
      <c r="A119" s="133" t="s">
        <v>215</v>
      </c>
      <c r="B119" s="111" t="s">
        <v>214</v>
      </c>
      <c r="C119" s="166" t="s">
        <v>1027</v>
      </c>
      <c r="D119" s="166" t="s">
        <v>1027</v>
      </c>
      <c r="E119" s="166" t="s">
        <v>1027</v>
      </c>
      <c r="F119" s="166" t="s">
        <v>1027</v>
      </c>
      <c r="G119" s="166" t="s">
        <v>1027</v>
      </c>
      <c r="H119" s="166" t="s">
        <v>1027</v>
      </c>
      <c r="I119" s="166" t="s">
        <v>1027</v>
      </c>
      <c r="J119" s="166" t="s">
        <v>1023</v>
      </c>
      <c r="K119" s="166" t="s">
        <v>1023</v>
      </c>
      <c r="L119" s="166" t="s">
        <v>545</v>
      </c>
      <c r="M119" s="166" t="s">
        <v>1020</v>
      </c>
      <c r="N119" s="166" t="s">
        <v>1020</v>
      </c>
      <c r="O119" s="166" t="s">
        <v>1028</v>
      </c>
      <c r="P119" s="166" t="s">
        <v>1028</v>
      </c>
      <c r="Q119" s="166" t="s">
        <v>1025</v>
      </c>
      <c r="R119" s="166" t="s">
        <v>1025</v>
      </c>
      <c r="S119" s="166" t="s">
        <v>1029</v>
      </c>
      <c r="T119" s="166" t="s">
        <v>1030</v>
      </c>
      <c r="U119" s="166" t="s">
        <v>1030</v>
      </c>
      <c r="V119" s="166" t="s">
        <v>559</v>
      </c>
      <c r="W119" s="166" t="s">
        <v>1004</v>
      </c>
      <c r="X119" s="166" t="s">
        <v>1004</v>
      </c>
      <c r="Y119" s="166" t="s">
        <v>1004</v>
      </c>
      <c r="Z119" s="166" t="s">
        <v>1004</v>
      </c>
      <c r="AA119" s="166" t="s">
        <v>1004</v>
      </c>
      <c r="AB119" s="166" t="s">
        <v>1017</v>
      </c>
      <c r="AC119" s="166" t="s">
        <v>1004</v>
      </c>
      <c r="AD119" s="109" t="s">
        <v>1026</v>
      </c>
      <c r="AE119" s="166" t="s">
        <v>1004</v>
      </c>
      <c r="AF119" s="166" t="s">
        <v>1025</v>
      </c>
      <c r="AG119" s="166" t="s">
        <v>559</v>
      </c>
      <c r="AH119" s="166" t="s">
        <v>1023</v>
      </c>
      <c r="AI119" s="166" t="s">
        <v>1023</v>
      </c>
      <c r="AJ119" s="166" t="s">
        <v>1023</v>
      </c>
      <c r="AK119" s="168" t="s">
        <v>958</v>
      </c>
      <c r="AL119" s="166" t="s">
        <v>1022</v>
      </c>
      <c r="AM119" s="166" t="s">
        <v>1022</v>
      </c>
      <c r="AN119" s="166" t="s">
        <v>545</v>
      </c>
      <c r="AO119" s="166" t="s">
        <v>545</v>
      </c>
      <c r="AP119" s="166" t="s">
        <v>545</v>
      </c>
      <c r="AQ119" s="166" t="s">
        <v>545</v>
      </c>
      <c r="AR119" s="166" t="s">
        <v>1018</v>
      </c>
      <c r="AS119" s="166" t="s">
        <v>559</v>
      </c>
      <c r="AT119" s="166" t="s">
        <v>1019</v>
      </c>
      <c r="AU119" s="166" t="s">
        <v>559</v>
      </c>
      <c r="AV119" s="166" t="s">
        <v>556</v>
      </c>
      <c r="AW119" s="166" t="s">
        <v>559</v>
      </c>
      <c r="AX119" s="166" t="s">
        <v>559</v>
      </c>
      <c r="AY119" s="166" t="s">
        <v>960</v>
      </c>
      <c r="AZ119" s="166" t="s">
        <v>1021</v>
      </c>
      <c r="BA119" s="166" t="s">
        <v>1021</v>
      </c>
      <c r="BB119" s="166" t="s">
        <v>559</v>
      </c>
      <c r="BC119" s="166" t="s">
        <v>559</v>
      </c>
      <c r="BD119" s="166" t="s">
        <v>1020</v>
      </c>
      <c r="BE119" s="166" t="s">
        <v>559</v>
      </c>
      <c r="BF119" s="108"/>
    </row>
    <row r="120" spans="1:58" x14ac:dyDescent="0.25">
      <c r="A120" s="133" t="s">
        <v>217</v>
      </c>
      <c r="B120" s="111" t="s">
        <v>216</v>
      </c>
      <c r="C120" s="166" t="s">
        <v>1027</v>
      </c>
      <c r="D120" s="166" t="s">
        <v>1027</v>
      </c>
      <c r="E120" s="166" t="s">
        <v>1027</v>
      </c>
      <c r="F120" s="166" t="s">
        <v>1027</v>
      </c>
      <c r="G120" s="166" t="s">
        <v>1027</v>
      </c>
      <c r="H120" s="166" t="s">
        <v>1027</v>
      </c>
      <c r="I120" s="166" t="s">
        <v>1027</v>
      </c>
      <c r="J120" s="166" t="s">
        <v>1023</v>
      </c>
      <c r="K120" s="166" t="s">
        <v>1023</v>
      </c>
      <c r="L120" s="166" t="s">
        <v>545</v>
      </c>
      <c r="M120" s="166" t="s">
        <v>1020</v>
      </c>
      <c r="N120" s="166" t="s">
        <v>1020</v>
      </c>
      <c r="O120" s="166" t="s">
        <v>1028</v>
      </c>
      <c r="P120" s="166" t="s">
        <v>1028</v>
      </c>
      <c r="Q120" s="166" t="s">
        <v>1025</v>
      </c>
      <c r="R120" s="166" t="s">
        <v>1025</v>
      </c>
      <c r="S120" s="166" t="s">
        <v>1029</v>
      </c>
      <c r="T120" s="166" t="s">
        <v>1030</v>
      </c>
      <c r="U120" s="166" t="s">
        <v>1030</v>
      </c>
      <c r="V120" s="166" t="s">
        <v>559</v>
      </c>
      <c r="W120" s="166" t="s">
        <v>1004</v>
      </c>
      <c r="X120" s="166" t="s">
        <v>1004</v>
      </c>
      <c r="Y120" s="166" t="s">
        <v>1004</v>
      </c>
      <c r="Z120" s="166" t="s">
        <v>1004</v>
      </c>
      <c r="AA120" s="166" t="s">
        <v>1004</v>
      </c>
      <c r="AB120" s="166" t="s">
        <v>1017</v>
      </c>
      <c r="AC120" s="166" t="s">
        <v>1004</v>
      </c>
      <c r="AD120" s="109" t="s">
        <v>1026</v>
      </c>
      <c r="AE120" s="166" t="s">
        <v>1004</v>
      </c>
      <c r="AF120" s="166" t="s">
        <v>1025</v>
      </c>
      <c r="AG120" s="166" t="s">
        <v>559</v>
      </c>
      <c r="AH120" s="166" t="s">
        <v>1023</v>
      </c>
      <c r="AI120" s="166" t="s">
        <v>1023</v>
      </c>
      <c r="AJ120" s="166" t="s">
        <v>1023</v>
      </c>
      <c r="AK120" s="168" t="s">
        <v>958</v>
      </c>
      <c r="AL120" s="166" t="s">
        <v>1022</v>
      </c>
      <c r="AM120" s="166" t="s">
        <v>1022</v>
      </c>
      <c r="AN120" s="166" t="s">
        <v>545</v>
      </c>
      <c r="AO120" s="166" t="s">
        <v>545</v>
      </c>
      <c r="AP120" s="166" t="s">
        <v>545</v>
      </c>
      <c r="AQ120" s="166" t="s">
        <v>545</v>
      </c>
      <c r="AR120" s="166" t="s">
        <v>1018</v>
      </c>
      <c r="AS120" s="166" t="s">
        <v>559</v>
      </c>
      <c r="AT120" s="166" t="s">
        <v>1019</v>
      </c>
      <c r="AU120" s="166" t="s">
        <v>559</v>
      </c>
      <c r="AV120" s="166" t="s">
        <v>556</v>
      </c>
      <c r="AW120" s="166" t="s">
        <v>559</v>
      </c>
      <c r="AX120" s="166" t="s">
        <v>559</v>
      </c>
      <c r="AY120" s="166" t="s">
        <v>960</v>
      </c>
      <c r="AZ120" s="166" t="s">
        <v>1021</v>
      </c>
      <c r="BA120" s="166" t="s">
        <v>1021</v>
      </c>
      <c r="BB120" s="166" t="s">
        <v>559</v>
      </c>
      <c r="BC120" s="166" t="s">
        <v>559</v>
      </c>
      <c r="BD120" s="166" t="s">
        <v>1020</v>
      </c>
      <c r="BE120" s="166" t="s">
        <v>559</v>
      </c>
      <c r="BF120" s="108"/>
    </row>
    <row r="121" spans="1:58" x14ac:dyDescent="0.25">
      <c r="A121" s="133" t="s">
        <v>370</v>
      </c>
      <c r="B121" s="111" t="s">
        <v>218</v>
      </c>
      <c r="C121" s="166" t="s">
        <v>1027</v>
      </c>
      <c r="D121" s="166" t="s">
        <v>1027</v>
      </c>
      <c r="E121" s="166" t="s">
        <v>1027</v>
      </c>
      <c r="F121" s="166" t="s">
        <v>1027</v>
      </c>
      <c r="G121" s="166" t="s">
        <v>1027</v>
      </c>
      <c r="H121" s="166" t="s">
        <v>1027</v>
      </c>
      <c r="I121" s="166" t="s">
        <v>1027</v>
      </c>
      <c r="J121" s="166" t="s">
        <v>1023</v>
      </c>
      <c r="K121" s="166" t="s">
        <v>1023</v>
      </c>
      <c r="L121" s="166" t="s">
        <v>545</v>
      </c>
      <c r="M121" s="166" t="s">
        <v>1020</v>
      </c>
      <c r="N121" s="166" t="s">
        <v>1020</v>
      </c>
      <c r="O121" s="166" t="s">
        <v>1028</v>
      </c>
      <c r="P121" s="166" t="s">
        <v>1028</v>
      </c>
      <c r="Q121" s="166" t="s">
        <v>1025</v>
      </c>
      <c r="R121" s="166" t="s">
        <v>1025</v>
      </c>
      <c r="S121" s="166" t="s">
        <v>1029</v>
      </c>
      <c r="T121" s="166" t="s">
        <v>1030</v>
      </c>
      <c r="U121" s="166" t="s">
        <v>1030</v>
      </c>
      <c r="V121" s="166" t="s">
        <v>559</v>
      </c>
      <c r="W121" s="166" t="s">
        <v>1004</v>
      </c>
      <c r="X121" s="166" t="s">
        <v>1004</v>
      </c>
      <c r="Y121" s="166" t="s">
        <v>1004</v>
      </c>
      <c r="Z121" s="166" t="s">
        <v>1004</v>
      </c>
      <c r="AA121" s="166" t="s">
        <v>1004</v>
      </c>
      <c r="AB121" s="166" t="s">
        <v>1017</v>
      </c>
      <c r="AC121" s="166" t="s">
        <v>1004</v>
      </c>
      <c r="AD121" s="109" t="s">
        <v>1026</v>
      </c>
      <c r="AE121" s="166" t="s">
        <v>1004</v>
      </c>
      <c r="AF121" s="166" t="s">
        <v>1025</v>
      </c>
      <c r="AG121" s="166" t="s">
        <v>559</v>
      </c>
      <c r="AH121" s="166" t="s">
        <v>1023</v>
      </c>
      <c r="AI121" s="166" t="s">
        <v>1023</v>
      </c>
      <c r="AJ121" s="166" t="s">
        <v>1023</v>
      </c>
      <c r="AK121" s="168" t="s">
        <v>961</v>
      </c>
      <c r="AL121" s="166" t="s">
        <v>1022</v>
      </c>
      <c r="AM121" s="166" t="s">
        <v>1022</v>
      </c>
      <c r="AN121" s="166" t="s">
        <v>545</v>
      </c>
      <c r="AO121" s="166" t="s">
        <v>545</v>
      </c>
      <c r="AP121" s="166" t="s">
        <v>545</v>
      </c>
      <c r="AQ121" s="166" t="s">
        <v>545</v>
      </c>
      <c r="AR121" s="166" t="s">
        <v>1018</v>
      </c>
      <c r="AS121" s="166" t="s">
        <v>559</v>
      </c>
      <c r="AT121" s="166" t="s">
        <v>1019</v>
      </c>
      <c r="AU121" s="166" t="s">
        <v>559</v>
      </c>
      <c r="AV121" s="166" t="s">
        <v>556</v>
      </c>
      <c r="AW121" s="166" t="s">
        <v>559</v>
      </c>
      <c r="AX121" s="166" t="s">
        <v>559</v>
      </c>
      <c r="AY121" s="166" t="s">
        <v>960</v>
      </c>
      <c r="AZ121" s="166" t="s">
        <v>1021</v>
      </c>
      <c r="BA121" s="166" t="s">
        <v>1021</v>
      </c>
      <c r="BB121" s="166" t="s">
        <v>559</v>
      </c>
      <c r="BC121" s="166" t="s">
        <v>559</v>
      </c>
      <c r="BD121" s="166" t="s">
        <v>1020</v>
      </c>
      <c r="BE121" s="166" t="s">
        <v>559</v>
      </c>
      <c r="BF121" s="108"/>
    </row>
    <row r="122" spans="1:58" x14ac:dyDescent="0.25">
      <c r="A122" s="133" t="s">
        <v>220</v>
      </c>
      <c r="B122" s="111" t="s">
        <v>219</v>
      </c>
      <c r="C122" s="166" t="s">
        <v>1027</v>
      </c>
      <c r="D122" s="166" t="s">
        <v>1027</v>
      </c>
      <c r="E122" s="166" t="s">
        <v>1027</v>
      </c>
      <c r="F122" s="166" t="s">
        <v>1027</v>
      </c>
      <c r="G122" s="166" t="s">
        <v>1027</v>
      </c>
      <c r="H122" s="166" t="s">
        <v>1027</v>
      </c>
      <c r="I122" s="166" t="s">
        <v>1027</v>
      </c>
      <c r="J122" s="166" t="s">
        <v>1023</v>
      </c>
      <c r="K122" s="166" t="s">
        <v>1023</v>
      </c>
      <c r="L122" s="166" t="s">
        <v>545</v>
      </c>
      <c r="M122" s="166" t="s">
        <v>1020</v>
      </c>
      <c r="N122" s="166" t="s">
        <v>1020</v>
      </c>
      <c r="O122" s="166" t="s">
        <v>1028</v>
      </c>
      <c r="P122" s="166" t="s">
        <v>1028</v>
      </c>
      <c r="Q122" s="166" t="s">
        <v>1025</v>
      </c>
      <c r="R122" s="166" t="s">
        <v>1025</v>
      </c>
      <c r="S122" s="166" t="s">
        <v>1029</v>
      </c>
      <c r="T122" s="166" t="s">
        <v>1030</v>
      </c>
      <c r="U122" s="166" t="s">
        <v>1030</v>
      </c>
      <c r="V122" s="166" t="s">
        <v>559</v>
      </c>
      <c r="W122" s="166" t="s">
        <v>1004</v>
      </c>
      <c r="X122" s="166" t="s">
        <v>1004</v>
      </c>
      <c r="Y122" s="166" t="s">
        <v>1004</v>
      </c>
      <c r="Z122" s="166" t="s">
        <v>1004</v>
      </c>
      <c r="AA122" s="166" t="s">
        <v>1004</v>
      </c>
      <c r="AB122" s="166" t="s">
        <v>1017</v>
      </c>
      <c r="AC122" s="166" t="s">
        <v>1004</v>
      </c>
      <c r="AD122" s="109" t="s">
        <v>1026</v>
      </c>
      <c r="AE122" s="166" t="s">
        <v>1004</v>
      </c>
      <c r="AF122" s="166" t="s">
        <v>1025</v>
      </c>
      <c r="AG122" s="166" t="s">
        <v>559</v>
      </c>
      <c r="AH122" s="166" t="s">
        <v>1023</v>
      </c>
      <c r="AI122" s="166" t="s">
        <v>1023</v>
      </c>
      <c r="AJ122" s="166" t="s">
        <v>1023</v>
      </c>
      <c r="AK122" s="168" t="s">
        <v>958</v>
      </c>
      <c r="AL122" s="166" t="s">
        <v>1022</v>
      </c>
      <c r="AM122" s="166" t="s">
        <v>1022</v>
      </c>
      <c r="AN122" s="166" t="s">
        <v>545</v>
      </c>
      <c r="AO122" s="166" t="s">
        <v>545</v>
      </c>
      <c r="AP122" s="166" t="s">
        <v>545</v>
      </c>
      <c r="AQ122" s="166" t="s">
        <v>545</v>
      </c>
      <c r="AR122" s="166" t="s">
        <v>1018</v>
      </c>
      <c r="AS122" s="166" t="s">
        <v>559</v>
      </c>
      <c r="AT122" s="166" t="s">
        <v>1019</v>
      </c>
      <c r="AU122" s="166" t="s">
        <v>559</v>
      </c>
      <c r="AV122" s="166" t="s">
        <v>556</v>
      </c>
      <c r="AW122" s="166" t="s">
        <v>559</v>
      </c>
      <c r="AX122" s="166" t="s">
        <v>559</v>
      </c>
      <c r="AY122" s="166" t="s">
        <v>960</v>
      </c>
      <c r="AZ122" s="166" t="s">
        <v>1021</v>
      </c>
      <c r="BA122" s="166" t="s">
        <v>1021</v>
      </c>
      <c r="BB122" s="166" t="s">
        <v>559</v>
      </c>
      <c r="BC122" s="166" t="s">
        <v>559</v>
      </c>
      <c r="BD122" s="166" t="s">
        <v>1020</v>
      </c>
      <c r="BE122" s="166" t="s">
        <v>559</v>
      </c>
      <c r="BF122" s="108"/>
    </row>
    <row r="123" spans="1:58" x14ac:dyDescent="0.25">
      <c r="A123" s="133" t="s">
        <v>222</v>
      </c>
      <c r="B123" s="111" t="s">
        <v>221</v>
      </c>
      <c r="C123" s="166" t="s">
        <v>1027</v>
      </c>
      <c r="D123" s="166" t="s">
        <v>1027</v>
      </c>
      <c r="E123" s="166" t="s">
        <v>1027</v>
      </c>
      <c r="F123" s="166" t="s">
        <v>1027</v>
      </c>
      <c r="G123" s="166" t="s">
        <v>1027</v>
      </c>
      <c r="H123" s="166" t="s">
        <v>1027</v>
      </c>
      <c r="I123" s="166" t="s">
        <v>1027</v>
      </c>
      <c r="J123" s="166" t="s">
        <v>1023</v>
      </c>
      <c r="K123" s="166" t="s">
        <v>1023</v>
      </c>
      <c r="L123" s="166" t="s">
        <v>545</v>
      </c>
      <c r="M123" s="166" t="s">
        <v>1020</v>
      </c>
      <c r="N123" s="166" t="s">
        <v>1020</v>
      </c>
      <c r="O123" s="166" t="s">
        <v>1028</v>
      </c>
      <c r="P123" s="166" t="s">
        <v>1028</v>
      </c>
      <c r="Q123" s="166" t="s">
        <v>1025</v>
      </c>
      <c r="R123" s="166" t="s">
        <v>1025</v>
      </c>
      <c r="S123" s="166" t="s">
        <v>1029</v>
      </c>
      <c r="T123" s="166" t="s">
        <v>1030</v>
      </c>
      <c r="U123" s="166" t="s">
        <v>1030</v>
      </c>
      <c r="V123" s="166" t="s">
        <v>559</v>
      </c>
      <c r="W123" s="166" t="s">
        <v>1004</v>
      </c>
      <c r="X123" s="166" t="s">
        <v>1004</v>
      </c>
      <c r="Y123" s="166" t="s">
        <v>1004</v>
      </c>
      <c r="Z123" s="166" t="s">
        <v>1004</v>
      </c>
      <c r="AA123" s="166" t="s">
        <v>1004</v>
      </c>
      <c r="AB123" s="166" t="s">
        <v>958</v>
      </c>
      <c r="AC123" s="166" t="s">
        <v>1004</v>
      </c>
      <c r="AD123" s="109" t="s">
        <v>1026</v>
      </c>
      <c r="AE123" s="166" t="s">
        <v>1004</v>
      </c>
      <c r="AF123" s="166" t="s">
        <v>1025</v>
      </c>
      <c r="AG123" s="166" t="s">
        <v>559</v>
      </c>
      <c r="AH123" s="166" t="s">
        <v>1023</v>
      </c>
      <c r="AI123" s="166" t="s">
        <v>1023</v>
      </c>
      <c r="AJ123" s="166" t="s">
        <v>1023</v>
      </c>
      <c r="AK123" s="168" t="s">
        <v>958</v>
      </c>
      <c r="AL123" s="166" t="s">
        <v>1022</v>
      </c>
      <c r="AM123" s="166" t="s">
        <v>1022</v>
      </c>
      <c r="AN123" s="166" t="s">
        <v>545</v>
      </c>
      <c r="AO123" s="166" t="s">
        <v>545</v>
      </c>
      <c r="AP123" s="166" t="s">
        <v>545</v>
      </c>
      <c r="AQ123" s="166" t="s">
        <v>545</v>
      </c>
      <c r="AR123" s="166" t="s">
        <v>1018</v>
      </c>
      <c r="AS123" s="166" t="s">
        <v>559</v>
      </c>
      <c r="AT123" s="166" t="s">
        <v>1019</v>
      </c>
      <c r="AU123" s="166" t="s">
        <v>559</v>
      </c>
      <c r="AV123" s="166" t="s">
        <v>556</v>
      </c>
      <c r="AW123" s="166" t="s">
        <v>559</v>
      </c>
      <c r="AX123" s="166" t="s">
        <v>559</v>
      </c>
      <c r="AY123" s="166" t="s">
        <v>960</v>
      </c>
      <c r="AZ123" s="166" t="s">
        <v>1021</v>
      </c>
      <c r="BA123" s="166" t="s">
        <v>1021</v>
      </c>
      <c r="BB123" s="166" t="s">
        <v>559</v>
      </c>
      <c r="BC123" s="166" t="s">
        <v>559</v>
      </c>
      <c r="BD123" s="166" t="s">
        <v>1020</v>
      </c>
      <c r="BE123" s="166" t="s">
        <v>559</v>
      </c>
      <c r="BF123" s="108"/>
    </row>
    <row r="124" spans="1:58" x14ac:dyDescent="0.25">
      <c r="A124" s="133" t="s">
        <v>224</v>
      </c>
      <c r="B124" s="111" t="s">
        <v>223</v>
      </c>
      <c r="C124" s="166" t="s">
        <v>1027</v>
      </c>
      <c r="D124" s="166" t="s">
        <v>1027</v>
      </c>
      <c r="E124" s="166" t="s">
        <v>1027</v>
      </c>
      <c r="F124" s="166" t="s">
        <v>1027</v>
      </c>
      <c r="G124" s="166" t="s">
        <v>1027</v>
      </c>
      <c r="H124" s="166" t="s">
        <v>1027</v>
      </c>
      <c r="I124" s="166" t="s">
        <v>1027</v>
      </c>
      <c r="J124" s="166" t="s">
        <v>1023</v>
      </c>
      <c r="K124" s="166" t="s">
        <v>1023</v>
      </c>
      <c r="L124" s="166" t="s">
        <v>545</v>
      </c>
      <c r="M124" s="166" t="s">
        <v>1020</v>
      </c>
      <c r="N124" s="166" t="s">
        <v>1020</v>
      </c>
      <c r="O124" s="166" t="s">
        <v>1028</v>
      </c>
      <c r="P124" s="166" t="s">
        <v>1028</v>
      </c>
      <c r="Q124" s="166" t="s">
        <v>1025</v>
      </c>
      <c r="R124" s="166" t="s">
        <v>1025</v>
      </c>
      <c r="S124" s="166" t="s">
        <v>1029</v>
      </c>
      <c r="T124" s="166" t="s">
        <v>1030</v>
      </c>
      <c r="U124" s="166" t="s">
        <v>1030</v>
      </c>
      <c r="V124" s="166" t="s">
        <v>559</v>
      </c>
      <c r="W124" s="166" t="s">
        <v>1004</v>
      </c>
      <c r="X124" s="166" t="s">
        <v>1004</v>
      </c>
      <c r="Y124" s="166" t="s">
        <v>1004</v>
      </c>
      <c r="Z124" s="166" t="s">
        <v>1004</v>
      </c>
      <c r="AA124" s="166" t="s">
        <v>1004</v>
      </c>
      <c r="AB124" s="166" t="s">
        <v>1017</v>
      </c>
      <c r="AC124" s="166" t="s">
        <v>1004</v>
      </c>
      <c r="AD124" s="109" t="s">
        <v>1026</v>
      </c>
      <c r="AE124" s="166" t="s">
        <v>1004</v>
      </c>
      <c r="AF124" s="166" t="s">
        <v>1025</v>
      </c>
      <c r="AG124" s="166" t="s">
        <v>559</v>
      </c>
      <c r="AH124" s="166" t="s">
        <v>1023</v>
      </c>
      <c r="AI124" s="166" t="s">
        <v>1023</v>
      </c>
      <c r="AJ124" s="166" t="s">
        <v>1023</v>
      </c>
      <c r="AK124" s="168" t="s">
        <v>961</v>
      </c>
      <c r="AL124" s="166" t="s">
        <v>1022</v>
      </c>
      <c r="AM124" s="166" t="s">
        <v>1022</v>
      </c>
      <c r="AN124" s="166" t="s">
        <v>545</v>
      </c>
      <c r="AO124" s="166" t="s">
        <v>545</v>
      </c>
      <c r="AP124" s="166" t="s">
        <v>545</v>
      </c>
      <c r="AQ124" s="166" t="s">
        <v>545</v>
      </c>
      <c r="AR124" s="166" t="s">
        <v>1018</v>
      </c>
      <c r="AS124" s="166" t="s">
        <v>559</v>
      </c>
      <c r="AT124" s="166" t="s">
        <v>1019</v>
      </c>
      <c r="AU124" s="166" t="s">
        <v>559</v>
      </c>
      <c r="AV124" s="166" t="s">
        <v>556</v>
      </c>
      <c r="AW124" s="166" t="s">
        <v>559</v>
      </c>
      <c r="AX124" s="166" t="s">
        <v>559</v>
      </c>
      <c r="AY124" s="166" t="s">
        <v>960</v>
      </c>
      <c r="AZ124" s="166" t="s">
        <v>1021</v>
      </c>
      <c r="BA124" s="166" t="s">
        <v>1021</v>
      </c>
      <c r="BB124" s="166" t="s">
        <v>559</v>
      </c>
      <c r="BC124" s="166" t="s">
        <v>559</v>
      </c>
      <c r="BD124" s="166" t="s">
        <v>1020</v>
      </c>
      <c r="BE124" s="166" t="s">
        <v>559</v>
      </c>
      <c r="BF124" s="108"/>
    </row>
    <row r="125" spans="1:58" x14ac:dyDescent="0.25">
      <c r="A125" s="133" t="s">
        <v>226</v>
      </c>
      <c r="B125" s="111" t="s">
        <v>225</v>
      </c>
      <c r="C125" s="166" t="s">
        <v>1027</v>
      </c>
      <c r="D125" s="166" t="s">
        <v>1027</v>
      </c>
      <c r="E125" s="166" t="s">
        <v>1027</v>
      </c>
      <c r="F125" s="166" t="s">
        <v>1027</v>
      </c>
      <c r="G125" s="166" t="s">
        <v>1027</v>
      </c>
      <c r="H125" s="166" t="s">
        <v>1027</v>
      </c>
      <c r="I125" s="166" t="s">
        <v>1027</v>
      </c>
      <c r="J125" s="166" t="s">
        <v>1023</v>
      </c>
      <c r="K125" s="166" t="s">
        <v>1023</v>
      </c>
      <c r="L125" s="166" t="s">
        <v>545</v>
      </c>
      <c r="M125" s="166" t="s">
        <v>1020</v>
      </c>
      <c r="N125" s="166" t="s">
        <v>1020</v>
      </c>
      <c r="O125" s="166" t="s">
        <v>1028</v>
      </c>
      <c r="P125" s="166" t="s">
        <v>1028</v>
      </c>
      <c r="Q125" s="166" t="s">
        <v>1025</v>
      </c>
      <c r="R125" s="166" t="s">
        <v>1025</v>
      </c>
      <c r="S125" s="166" t="s">
        <v>1029</v>
      </c>
      <c r="T125" s="166" t="s">
        <v>1030</v>
      </c>
      <c r="U125" s="166" t="s">
        <v>1030</v>
      </c>
      <c r="V125" s="166" t="s">
        <v>559</v>
      </c>
      <c r="W125" s="166" t="s">
        <v>1004</v>
      </c>
      <c r="X125" s="166" t="s">
        <v>1004</v>
      </c>
      <c r="Y125" s="166" t="s">
        <v>1004</v>
      </c>
      <c r="Z125" s="166" t="s">
        <v>1004</v>
      </c>
      <c r="AA125" s="166" t="s">
        <v>1004</v>
      </c>
      <c r="AB125" s="166" t="s">
        <v>958</v>
      </c>
      <c r="AC125" s="166" t="s">
        <v>1004</v>
      </c>
      <c r="AD125" s="109" t="s">
        <v>1026</v>
      </c>
      <c r="AE125" s="166" t="s">
        <v>1004</v>
      </c>
      <c r="AF125" s="166" t="s">
        <v>1025</v>
      </c>
      <c r="AG125" s="166" t="s">
        <v>559</v>
      </c>
      <c r="AH125" s="166" t="s">
        <v>1023</v>
      </c>
      <c r="AI125" s="166" t="s">
        <v>1023</v>
      </c>
      <c r="AJ125" s="166" t="s">
        <v>1023</v>
      </c>
      <c r="AK125" s="168" t="s">
        <v>958</v>
      </c>
      <c r="AL125" s="166" t="s">
        <v>1022</v>
      </c>
      <c r="AM125" s="166" t="s">
        <v>1022</v>
      </c>
      <c r="AN125" s="166" t="s">
        <v>545</v>
      </c>
      <c r="AO125" s="166" t="s">
        <v>545</v>
      </c>
      <c r="AP125" s="166" t="s">
        <v>545</v>
      </c>
      <c r="AQ125" s="166" t="s">
        <v>545</v>
      </c>
      <c r="AR125" s="166" t="s">
        <v>1018</v>
      </c>
      <c r="AS125" s="166" t="s">
        <v>559</v>
      </c>
      <c r="AT125" s="166" t="s">
        <v>1019</v>
      </c>
      <c r="AU125" s="166" t="s">
        <v>559</v>
      </c>
      <c r="AV125" s="166" t="s">
        <v>556</v>
      </c>
      <c r="AW125" s="166" t="s">
        <v>559</v>
      </c>
      <c r="AX125" s="166" t="s">
        <v>559</v>
      </c>
      <c r="AY125" s="166" t="s">
        <v>960</v>
      </c>
      <c r="AZ125" s="166" t="s">
        <v>1021</v>
      </c>
      <c r="BA125" s="166" t="s">
        <v>1021</v>
      </c>
      <c r="BB125" s="166" t="s">
        <v>559</v>
      </c>
      <c r="BC125" s="166" t="s">
        <v>559</v>
      </c>
      <c r="BD125" s="166" t="s">
        <v>1020</v>
      </c>
      <c r="BE125" s="166" t="s">
        <v>559</v>
      </c>
      <c r="BF125" s="108"/>
    </row>
    <row r="126" spans="1:58" x14ac:dyDescent="0.25">
      <c r="A126" s="133" t="s">
        <v>228</v>
      </c>
      <c r="B126" s="111" t="s">
        <v>227</v>
      </c>
      <c r="C126" s="166" t="s">
        <v>1027</v>
      </c>
      <c r="D126" s="166" t="s">
        <v>1027</v>
      </c>
      <c r="E126" s="166" t="s">
        <v>1027</v>
      </c>
      <c r="F126" s="166" t="s">
        <v>1027</v>
      </c>
      <c r="G126" s="166" t="s">
        <v>1027</v>
      </c>
      <c r="H126" s="166" t="s">
        <v>1027</v>
      </c>
      <c r="I126" s="166" t="s">
        <v>1027</v>
      </c>
      <c r="J126" s="166" t="s">
        <v>1023</v>
      </c>
      <c r="K126" s="166" t="s">
        <v>1023</v>
      </c>
      <c r="L126" s="166" t="s">
        <v>545</v>
      </c>
      <c r="M126" s="166" t="s">
        <v>1020</v>
      </c>
      <c r="N126" s="166" t="s">
        <v>1020</v>
      </c>
      <c r="O126" s="166" t="s">
        <v>1028</v>
      </c>
      <c r="P126" s="166" t="s">
        <v>1028</v>
      </c>
      <c r="Q126" s="166" t="s">
        <v>1025</v>
      </c>
      <c r="R126" s="166" t="s">
        <v>1025</v>
      </c>
      <c r="S126" s="166" t="s">
        <v>1029</v>
      </c>
      <c r="T126" s="166" t="s">
        <v>1030</v>
      </c>
      <c r="U126" s="166" t="s">
        <v>1030</v>
      </c>
      <c r="V126" s="166" t="s">
        <v>559</v>
      </c>
      <c r="W126" s="166" t="s">
        <v>1004</v>
      </c>
      <c r="X126" s="166" t="s">
        <v>1004</v>
      </c>
      <c r="Y126" s="166" t="s">
        <v>1004</v>
      </c>
      <c r="Z126" s="166" t="s">
        <v>1004</v>
      </c>
      <c r="AA126" s="166" t="s">
        <v>1004</v>
      </c>
      <c r="AB126" s="166" t="s">
        <v>958</v>
      </c>
      <c r="AC126" s="166" t="s">
        <v>1004</v>
      </c>
      <c r="AD126" s="109" t="s">
        <v>1026</v>
      </c>
      <c r="AE126" s="166" t="s">
        <v>1004</v>
      </c>
      <c r="AF126" s="166" t="s">
        <v>1025</v>
      </c>
      <c r="AG126" s="166" t="s">
        <v>559</v>
      </c>
      <c r="AH126" s="166" t="s">
        <v>1023</v>
      </c>
      <c r="AI126" s="166" t="s">
        <v>1023</v>
      </c>
      <c r="AJ126" s="166" t="s">
        <v>1023</v>
      </c>
      <c r="AK126" s="168" t="s">
        <v>958</v>
      </c>
      <c r="AL126" s="166" t="s">
        <v>1022</v>
      </c>
      <c r="AM126" s="166" t="s">
        <v>1022</v>
      </c>
      <c r="AN126" s="166" t="s">
        <v>545</v>
      </c>
      <c r="AO126" s="166" t="s">
        <v>545</v>
      </c>
      <c r="AP126" s="166" t="s">
        <v>545</v>
      </c>
      <c r="AQ126" s="166" t="s">
        <v>545</v>
      </c>
      <c r="AR126" s="166" t="s">
        <v>1018</v>
      </c>
      <c r="AS126" s="166" t="s">
        <v>559</v>
      </c>
      <c r="AT126" s="166" t="s">
        <v>1019</v>
      </c>
      <c r="AU126" s="166" t="s">
        <v>559</v>
      </c>
      <c r="AV126" s="166" t="s">
        <v>556</v>
      </c>
      <c r="AW126" s="166" t="s">
        <v>559</v>
      </c>
      <c r="AX126" s="166" t="s">
        <v>559</v>
      </c>
      <c r="AY126" s="166" t="s">
        <v>960</v>
      </c>
      <c r="AZ126" s="166" t="s">
        <v>1021</v>
      </c>
      <c r="BA126" s="166" t="s">
        <v>1021</v>
      </c>
      <c r="BB126" s="166" t="s">
        <v>559</v>
      </c>
      <c r="BC126" s="166" t="s">
        <v>559</v>
      </c>
      <c r="BD126" s="166" t="s">
        <v>1020</v>
      </c>
      <c r="BE126" s="166" t="s">
        <v>559</v>
      </c>
      <c r="BF126" s="108"/>
    </row>
    <row r="127" spans="1:58" x14ac:dyDescent="0.25">
      <c r="A127" s="133" t="s">
        <v>230</v>
      </c>
      <c r="B127" s="111" t="s">
        <v>229</v>
      </c>
      <c r="C127" s="166" t="s">
        <v>1027</v>
      </c>
      <c r="D127" s="166" t="s">
        <v>1027</v>
      </c>
      <c r="E127" s="166" t="s">
        <v>1027</v>
      </c>
      <c r="F127" s="166" t="s">
        <v>1027</v>
      </c>
      <c r="G127" s="166" t="s">
        <v>1027</v>
      </c>
      <c r="H127" s="166" t="s">
        <v>1027</v>
      </c>
      <c r="I127" s="166" t="s">
        <v>1027</v>
      </c>
      <c r="J127" s="166" t="s">
        <v>1023</v>
      </c>
      <c r="K127" s="166" t="s">
        <v>1023</v>
      </c>
      <c r="L127" s="166" t="s">
        <v>545</v>
      </c>
      <c r="M127" s="166" t="s">
        <v>1020</v>
      </c>
      <c r="N127" s="166" t="s">
        <v>1020</v>
      </c>
      <c r="O127" s="166" t="s">
        <v>1028</v>
      </c>
      <c r="P127" s="166" t="s">
        <v>1028</v>
      </c>
      <c r="Q127" s="166" t="s">
        <v>1025</v>
      </c>
      <c r="R127" s="166" t="s">
        <v>1025</v>
      </c>
      <c r="S127" s="166" t="s">
        <v>1029</v>
      </c>
      <c r="T127" s="166" t="s">
        <v>1030</v>
      </c>
      <c r="U127" s="166" t="s">
        <v>1030</v>
      </c>
      <c r="V127" s="166" t="s">
        <v>559</v>
      </c>
      <c r="W127" s="166" t="s">
        <v>1004</v>
      </c>
      <c r="X127" s="166" t="s">
        <v>1004</v>
      </c>
      <c r="Y127" s="166" t="s">
        <v>1004</v>
      </c>
      <c r="Z127" s="166" t="s">
        <v>1004</v>
      </c>
      <c r="AA127" s="166" t="s">
        <v>1004</v>
      </c>
      <c r="AB127" s="166" t="s">
        <v>1017</v>
      </c>
      <c r="AC127" s="166" t="s">
        <v>1004</v>
      </c>
      <c r="AD127" s="109" t="s">
        <v>1026</v>
      </c>
      <c r="AE127" s="166" t="s">
        <v>1004</v>
      </c>
      <c r="AF127" s="166" t="s">
        <v>1025</v>
      </c>
      <c r="AG127" s="166" t="s">
        <v>559</v>
      </c>
      <c r="AH127" s="166" t="s">
        <v>1023</v>
      </c>
      <c r="AI127" s="166" t="s">
        <v>1023</v>
      </c>
      <c r="AJ127" s="166" t="s">
        <v>1023</v>
      </c>
      <c r="AK127" s="168" t="s">
        <v>958</v>
      </c>
      <c r="AL127" s="166" t="s">
        <v>1022</v>
      </c>
      <c r="AM127" s="166" t="s">
        <v>1022</v>
      </c>
      <c r="AN127" s="166" t="s">
        <v>545</v>
      </c>
      <c r="AO127" s="166" t="s">
        <v>545</v>
      </c>
      <c r="AP127" s="166" t="s">
        <v>545</v>
      </c>
      <c r="AQ127" s="166" t="s">
        <v>545</v>
      </c>
      <c r="AR127" s="166" t="s">
        <v>1018</v>
      </c>
      <c r="AS127" s="166" t="s">
        <v>559</v>
      </c>
      <c r="AT127" s="166" t="s">
        <v>1019</v>
      </c>
      <c r="AU127" s="166" t="s">
        <v>559</v>
      </c>
      <c r="AV127" s="166" t="s">
        <v>556</v>
      </c>
      <c r="AW127" s="166" t="s">
        <v>559</v>
      </c>
      <c r="AX127" s="166" t="s">
        <v>559</v>
      </c>
      <c r="AY127" s="166" t="s">
        <v>960</v>
      </c>
      <c r="AZ127" s="166" t="s">
        <v>1021</v>
      </c>
      <c r="BA127" s="166" t="s">
        <v>1021</v>
      </c>
      <c r="BB127" s="166" t="s">
        <v>559</v>
      </c>
      <c r="BC127" s="166" t="s">
        <v>559</v>
      </c>
      <c r="BD127" s="166" t="s">
        <v>1020</v>
      </c>
      <c r="BE127" s="166" t="s">
        <v>559</v>
      </c>
      <c r="BF127" s="108"/>
    </row>
    <row r="128" spans="1:58" x14ac:dyDescent="0.25">
      <c r="A128" s="133" t="s">
        <v>232</v>
      </c>
      <c r="B128" s="111" t="s">
        <v>231</v>
      </c>
      <c r="C128" s="166" t="s">
        <v>1027</v>
      </c>
      <c r="D128" s="166" t="s">
        <v>1027</v>
      </c>
      <c r="E128" s="166" t="s">
        <v>1027</v>
      </c>
      <c r="F128" s="166" t="s">
        <v>1027</v>
      </c>
      <c r="G128" s="166" t="s">
        <v>1027</v>
      </c>
      <c r="H128" s="166" t="s">
        <v>1027</v>
      </c>
      <c r="I128" s="166" t="s">
        <v>1027</v>
      </c>
      <c r="J128" s="166" t="s">
        <v>1023</v>
      </c>
      <c r="K128" s="166" t="s">
        <v>1023</v>
      </c>
      <c r="L128" s="166" t="s">
        <v>545</v>
      </c>
      <c r="M128" s="166" t="s">
        <v>1020</v>
      </c>
      <c r="N128" s="166" t="s">
        <v>1020</v>
      </c>
      <c r="O128" s="166" t="s">
        <v>1028</v>
      </c>
      <c r="P128" s="166" t="s">
        <v>1028</v>
      </c>
      <c r="Q128" s="166" t="s">
        <v>1025</v>
      </c>
      <c r="R128" s="166" t="s">
        <v>1025</v>
      </c>
      <c r="S128" s="166" t="s">
        <v>1029</v>
      </c>
      <c r="T128" s="166" t="s">
        <v>1030</v>
      </c>
      <c r="U128" s="166" t="s">
        <v>1030</v>
      </c>
      <c r="V128" s="166" t="s">
        <v>559</v>
      </c>
      <c r="W128" s="166" t="s">
        <v>1004</v>
      </c>
      <c r="X128" s="166" t="s">
        <v>1004</v>
      </c>
      <c r="Y128" s="166" t="s">
        <v>1004</v>
      </c>
      <c r="Z128" s="166" t="s">
        <v>1004</v>
      </c>
      <c r="AA128" s="166" t="s">
        <v>1004</v>
      </c>
      <c r="AB128" s="166" t="s">
        <v>1017</v>
      </c>
      <c r="AC128" s="166" t="s">
        <v>1004</v>
      </c>
      <c r="AD128" s="109" t="s">
        <v>1026</v>
      </c>
      <c r="AE128" s="166" t="s">
        <v>1004</v>
      </c>
      <c r="AF128" s="166" t="s">
        <v>1025</v>
      </c>
      <c r="AG128" s="166" t="s">
        <v>559</v>
      </c>
      <c r="AH128" s="166" t="s">
        <v>1023</v>
      </c>
      <c r="AI128" s="166" t="s">
        <v>1023</v>
      </c>
      <c r="AJ128" s="166" t="s">
        <v>1023</v>
      </c>
      <c r="AK128" s="168" t="s">
        <v>961</v>
      </c>
      <c r="AL128" s="166" t="s">
        <v>1022</v>
      </c>
      <c r="AM128" s="166" t="s">
        <v>1022</v>
      </c>
      <c r="AN128" s="166" t="s">
        <v>545</v>
      </c>
      <c r="AO128" s="166" t="s">
        <v>545</v>
      </c>
      <c r="AP128" s="166" t="s">
        <v>545</v>
      </c>
      <c r="AQ128" s="166" t="s">
        <v>545</v>
      </c>
      <c r="AR128" s="166" t="s">
        <v>1018</v>
      </c>
      <c r="AS128" s="166" t="s">
        <v>559</v>
      </c>
      <c r="AT128" s="166" t="s">
        <v>1019</v>
      </c>
      <c r="AU128" s="166" t="s">
        <v>559</v>
      </c>
      <c r="AV128" s="166" t="s">
        <v>556</v>
      </c>
      <c r="AW128" s="166" t="s">
        <v>559</v>
      </c>
      <c r="AX128" s="166" t="s">
        <v>559</v>
      </c>
      <c r="AY128" s="166" t="s">
        <v>960</v>
      </c>
      <c r="AZ128" s="166" t="s">
        <v>1021</v>
      </c>
      <c r="BA128" s="166" t="s">
        <v>1021</v>
      </c>
      <c r="BB128" s="166" t="s">
        <v>559</v>
      </c>
      <c r="BC128" s="166" t="s">
        <v>559</v>
      </c>
      <c r="BD128" s="166" t="s">
        <v>1020</v>
      </c>
      <c r="BE128" s="166" t="s">
        <v>559</v>
      </c>
      <c r="BF128" s="108"/>
    </row>
    <row r="129" spans="1:58" x14ac:dyDescent="0.25">
      <c r="A129" s="133" t="s">
        <v>234</v>
      </c>
      <c r="B129" s="111" t="s">
        <v>233</v>
      </c>
      <c r="C129" s="166" t="s">
        <v>1027</v>
      </c>
      <c r="D129" s="166" t="s">
        <v>1027</v>
      </c>
      <c r="E129" s="166" t="s">
        <v>1027</v>
      </c>
      <c r="F129" s="166" t="s">
        <v>1027</v>
      </c>
      <c r="G129" s="166" t="s">
        <v>1027</v>
      </c>
      <c r="H129" s="166" t="s">
        <v>1027</v>
      </c>
      <c r="I129" s="166" t="s">
        <v>1027</v>
      </c>
      <c r="J129" s="166" t="s">
        <v>1023</v>
      </c>
      <c r="K129" s="166" t="s">
        <v>1023</v>
      </c>
      <c r="L129" s="166" t="s">
        <v>545</v>
      </c>
      <c r="M129" s="166" t="s">
        <v>1020</v>
      </c>
      <c r="N129" s="166" t="s">
        <v>1020</v>
      </c>
      <c r="O129" s="166" t="s">
        <v>1028</v>
      </c>
      <c r="P129" s="166" t="s">
        <v>1028</v>
      </c>
      <c r="Q129" s="166" t="s">
        <v>1025</v>
      </c>
      <c r="R129" s="166" t="s">
        <v>1025</v>
      </c>
      <c r="S129" s="166" t="s">
        <v>1029</v>
      </c>
      <c r="T129" s="166" t="s">
        <v>1030</v>
      </c>
      <c r="U129" s="166" t="s">
        <v>1030</v>
      </c>
      <c r="V129" s="166" t="s">
        <v>559</v>
      </c>
      <c r="W129" s="166" t="s">
        <v>1004</v>
      </c>
      <c r="X129" s="166" t="s">
        <v>1004</v>
      </c>
      <c r="Y129" s="166" t="s">
        <v>1004</v>
      </c>
      <c r="Z129" s="166" t="s">
        <v>1004</v>
      </c>
      <c r="AA129" s="166" t="s">
        <v>1004</v>
      </c>
      <c r="AB129" s="166" t="s">
        <v>1017</v>
      </c>
      <c r="AC129" s="166" t="s">
        <v>1004</v>
      </c>
      <c r="AD129" s="109" t="s">
        <v>1026</v>
      </c>
      <c r="AE129" s="166" t="s">
        <v>1004</v>
      </c>
      <c r="AF129" s="166" t="s">
        <v>1025</v>
      </c>
      <c r="AG129" s="166" t="s">
        <v>559</v>
      </c>
      <c r="AH129" s="166" t="s">
        <v>1023</v>
      </c>
      <c r="AI129" s="166" t="s">
        <v>1023</v>
      </c>
      <c r="AJ129" s="166" t="s">
        <v>1023</v>
      </c>
      <c r="AK129" s="168" t="s">
        <v>962</v>
      </c>
      <c r="AL129" s="166" t="s">
        <v>1022</v>
      </c>
      <c r="AM129" s="166" t="s">
        <v>1022</v>
      </c>
      <c r="AN129" s="166" t="s">
        <v>545</v>
      </c>
      <c r="AO129" s="166" t="s">
        <v>545</v>
      </c>
      <c r="AP129" s="166" t="s">
        <v>545</v>
      </c>
      <c r="AQ129" s="166" t="s">
        <v>545</v>
      </c>
      <c r="AR129" s="166" t="s">
        <v>1018</v>
      </c>
      <c r="AS129" s="166" t="s">
        <v>559</v>
      </c>
      <c r="AT129" s="166" t="s">
        <v>1019</v>
      </c>
      <c r="AU129" s="166" t="s">
        <v>559</v>
      </c>
      <c r="AV129" s="166" t="s">
        <v>556</v>
      </c>
      <c r="AW129" s="166" t="s">
        <v>559</v>
      </c>
      <c r="AX129" s="166" t="s">
        <v>559</v>
      </c>
      <c r="AY129" s="166" t="s">
        <v>960</v>
      </c>
      <c r="AZ129" s="166" t="s">
        <v>1021</v>
      </c>
      <c r="BA129" s="166" t="s">
        <v>1021</v>
      </c>
      <c r="BB129" s="166" t="s">
        <v>559</v>
      </c>
      <c r="BC129" s="166" t="s">
        <v>559</v>
      </c>
      <c r="BD129" s="166" t="s">
        <v>1020</v>
      </c>
      <c r="BE129" s="166" t="s">
        <v>559</v>
      </c>
      <c r="BF129" s="108"/>
    </row>
    <row r="130" spans="1:58" x14ac:dyDescent="0.25">
      <c r="A130" s="133" t="s">
        <v>236</v>
      </c>
      <c r="B130" s="111" t="s">
        <v>235</v>
      </c>
      <c r="C130" s="166" t="s">
        <v>1027</v>
      </c>
      <c r="D130" s="166" t="s">
        <v>1027</v>
      </c>
      <c r="E130" s="166" t="s">
        <v>1027</v>
      </c>
      <c r="F130" s="166" t="s">
        <v>1027</v>
      </c>
      <c r="G130" s="166" t="s">
        <v>1027</v>
      </c>
      <c r="H130" s="166" t="s">
        <v>1027</v>
      </c>
      <c r="I130" s="166" t="s">
        <v>1027</v>
      </c>
      <c r="J130" s="166" t="s">
        <v>1023</v>
      </c>
      <c r="K130" s="166" t="s">
        <v>1023</v>
      </c>
      <c r="L130" s="166" t="s">
        <v>545</v>
      </c>
      <c r="M130" s="166" t="s">
        <v>1020</v>
      </c>
      <c r="N130" s="166" t="s">
        <v>1020</v>
      </c>
      <c r="O130" s="166" t="s">
        <v>1028</v>
      </c>
      <c r="P130" s="166" t="s">
        <v>1028</v>
      </c>
      <c r="Q130" s="166" t="s">
        <v>1025</v>
      </c>
      <c r="R130" s="166" t="s">
        <v>1025</v>
      </c>
      <c r="S130" s="166" t="s">
        <v>1029</v>
      </c>
      <c r="T130" s="166" t="s">
        <v>1030</v>
      </c>
      <c r="U130" s="166" t="s">
        <v>1030</v>
      </c>
      <c r="V130" s="166" t="s">
        <v>559</v>
      </c>
      <c r="W130" s="166" t="s">
        <v>1004</v>
      </c>
      <c r="X130" s="166" t="s">
        <v>1004</v>
      </c>
      <c r="Y130" s="166" t="s">
        <v>1004</v>
      </c>
      <c r="Z130" s="166" t="s">
        <v>1004</v>
      </c>
      <c r="AA130" s="166" t="s">
        <v>1004</v>
      </c>
      <c r="AB130" s="166" t="s">
        <v>1017</v>
      </c>
      <c r="AC130" s="166" t="s">
        <v>1004</v>
      </c>
      <c r="AD130" s="109" t="s">
        <v>1026</v>
      </c>
      <c r="AE130" s="166" t="s">
        <v>1004</v>
      </c>
      <c r="AF130" s="166" t="s">
        <v>1025</v>
      </c>
      <c r="AG130" s="166" t="s">
        <v>559</v>
      </c>
      <c r="AH130" s="166" t="s">
        <v>1023</v>
      </c>
      <c r="AI130" s="166" t="s">
        <v>1023</v>
      </c>
      <c r="AJ130" s="166" t="s">
        <v>1023</v>
      </c>
      <c r="AK130" s="168" t="s">
        <v>958</v>
      </c>
      <c r="AL130" s="166" t="s">
        <v>1022</v>
      </c>
      <c r="AM130" s="166" t="s">
        <v>1022</v>
      </c>
      <c r="AN130" s="166" t="s">
        <v>545</v>
      </c>
      <c r="AO130" s="166" t="s">
        <v>545</v>
      </c>
      <c r="AP130" s="166" t="s">
        <v>545</v>
      </c>
      <c r="AQ130" s="166" t="s">
        <v>545</v>
      </c>
      <c r="AR130" s="166" t="s">
        <v>1018</v>
      </c>
      <c r="AS130" s="166" t="s">
        <v>559</v>
      </c>
      <c r="AT130" s="166" t="s">
        <v>1019</v>
      </c>
      <c r="AU130" s="166" t="s">
        <v>559</v>
      </c>
      <c r="AV130" s="166" t="s">
        <v>556</v>
      </c>
      <c r="AW130" s="166" t="s">
        <v>559</v>
      </c>
      <c r="AX130" s="166" t="s">
        <v>559</v>
      </c>
      <c r="AY130" s="166" t="s">
        <v>960</v>
      </c>
      <c r="AZ130" s="166" t="s">
        <v>1021</v>
      </c>
      <c r="BA130" s="166" t="s">
        <v>1021</v>
      </c>
      <c r="BB130" s="166" t="s">
        <v>559</v>
      </c>
      <c r="BC130" s="166" t="s">
        <v>559</v>
      </c>
      <c r="BD130" s="166" t="s">
        <v>1020</v>
      </c>
      <c r="BE130" s="166" t="s">
        <v>559</v>
      </c>
      <c r="BF130" s="108"/>
    </row>
    <row r="131" spans="1:58" x14ac:dyDescent="0.25">
      <c r="A131" s="133" t="s">
        <v>239</v>
      </c>
      <c r="B131" s="111" t="s">
        <v>238</v>
      </c>
      <c r="C131" s="166" t="s">
        <v>1027</v>
      </c>
      <c r="D131" s="166" t="s">
        <v>1027</v>
      </c>
      <c r="E131" s="166" t="s">
        <v>1027</v>
      </c>
      <c r="F131" s="166" t="s">
        <v>1027</v>
      </c>
      <c r="G131" s="166" t="s">
        <v>1027</v>
      </c>
      <c r="H131" s="166" t="s">
        <v>1027</v>
      </c>
      <c r="I131" s="166" t="s">
        <v>1027</v>
      </c>
      <c r="J131" s="166" t="s">
        <v>1023</v>
      </c>
      <c r="K131" s="166" t="s">
        <v>1023</v>
      </c>
      <c r="L131" s="166" t="s">
        <v>545</v>
      </c>
      <c r="M131" s="166" t="s">
        <v>1020</v>
      </c>
      <c r="N131" s="166" t="s">
        <v>1020</v>
      </c>
      <c r="O131" s="166" t="s">
        <v>1028</v>
      </c>
      <c r="P131" s="166" t="s">
        <v>1028</v>
      </c>
      <c r="Q131" s="166" t="s">
        <v>1025</v>
      </c>
      <c r="R131" s="166" t="s">
        <v>1025</v>
      </c>
      <c r="S131" s="166" t="s">
        <v>1029</v>
      </c>
      <c r="T131" s="166" t="s">
        <v>1030</v>
      </c>
      <c r="U131" s="166" t="s">
        <v>1030</v>
      </c>
      <c r="V131" s="166" t="s">
        <v>559</v>
      </c>
      <c r="W131" s="166" t="s">
        <v>1004</v>
      </c>
      <c r="X131" s="166" t="s">
        <v>1004</v>
      </c>
      <c r="Y131" s="166" t="s">
        <v>1004</v>
      </c>
      <c r="Z131" s="166" t="s">
        <v>1004</v>
      </c>
      <c r="AA131" s="166" t="s">
        <v>1004</v>
      </c>
      <c r="AB131" s="166" t="s">
        <v>1017</v>
      </c>
      <c r="AC131" s="166" t="s">
        <v>1004</v>
      </c>
      <c r="AD131" s="109" t="s">
        <v>1026</v>
      </c>
      <c r="AE131" s="166" t="s">
        <v>1004</v>
      </c>
      <c r="AF131" s="166" t="s">
        <v>1025</v>
      </c>
      <c r="AG131" s="166" t="s">
        <v>559</v>
      </c>
      <c r="AH131" s="166" t="s">
        <v>1023</v>
      </c>
      <c r="AI131" s="166" t="s">
        <v>1023</v>
      </c>
      <c r="AJ131" s="166" t="s">
        <v>1023</v>
      </c>
      <c r="AK131" s="168" t="s">
        <v>958</v>
      </c>
      <c r="AL131" s="166" t="s">
        <v>1022</v>
      </c>
      <c r="AM131" s="166" t="s">
        <v>1022</v>
      </c>
      <c r="AN131" s="166" t="s">
        <v>545</v>
      </c>
      <c r="AO131" s="166" t="s">
        <v>545</v>
      </c>
      <c r="AP131" s="166" t="s">
        <v>545</v>
      </c>
      <c r="AQ131" s="166" t="s">
        <v>545</v>
      </c>
      <c r="AR131" s="166" t="s">
        <v>1018</v>
      </c>
      <c r="AS131" s="166" t="s">
        <v>559</v>
      </c>
      <c r="AT131" s="166" t="s">
        <v>1019</v>
      </c>
      <c r="AU131" s="166" t="s">
        <v>559</v>
      </c>
      <c r="AV131" s="166" t="s">
        <v>556</v>
      </c>
      <c r="AW131" s="166" t="s">
        <v>559</v>
      </c>
      <c r="AX131" s="166" t="s">
        <v>559</v>
      </c>
      <c r="AY131" s="166" t="s">
        <v>960</v>
      </c>
      <c r="AZ131" s="166" t="s">
        <v>1021</v>
      </c>
      <c r="BA131" s="166" t="s">
        <v>1021</v>
      </c>
      <c r="BB131" s="166" t="s">
        <v>559</v>
      </c>
      <c r="BC131" s="166" t="s">
        <v>559</v>
      </c>
      <c r="BD131" s="166" t="s">
        <v>1020</v>
      </c>
      <c r="BE131" s="166" t="s">
        <v>559</v>
      </c>
      <c r="BF131" s="108"/>
    </row>
    <row r="132" spans="1:58" x14ac:dyDescent="0.25">
      <c r="A132" s="133" t="s">
        <v>241</v>
      </c>
      <c r="B132" s="111" t="s">
        <v>240</v>
      </c>
      <c r="C132" s="166" t="s">
        <v>1027</v>
      </c>
      <c r="D132" s="166" t="s">
        <v>1027</v>
      </c>
      <c r="E132" s="166" t="s">
        <v>1027</v>
      </c>
      <c r="F132" s="166" t="s">
        <v>1027</v>
      </c>
      <c r="G132" s="166" t="s">
        <v>1027</v>
      </c>
      <c r="H132" s="166" t="s">
        <v>1027</v>
      </c>
      <c r="I132" s="166" t="s">
        <v>1027</v>
      </c>
      <c r="J132" s="166" t="s">
        <v>1023</v>
      </c>
      <c r="K132" s="166" t="s">
        <v>1023</v>
      </c>
      <c r="L132" s="166" t="s">
        <v>545</v>
      </c>
      <c r="M132" s="166" t="s">
        <v>1020</v>
      </c>
      <c r="N132" s="166" t="s">
        <v>1020</v>
      </c>
      <c r="O132" s="166" t="s">
        <v>1028</v>
      </c>
      <c r="P132" s="166" t="s">
        <v>1028</v>
      </c>
      <c r="Q132" s="166" t="s">
        <v>1025</v>
      </c>
      <c r="R132" s="166" t="s">
        <v>1025</v>
      </c>
      <c r="S132" s="166" t="s">
        <v>1029</v>
      </c>
      <c r="T132" s="166" t="s">
        <v>1030</v>
      </c>
      <c r="U132" s="166" t="s">
        <v>1030</v>
      </c>
      <c r="V132" s="166" t="s">
        <v>559</v>
      </c>
      <c r="W132" s="166" t="s">
        <v>1004</v>
      </c>
      <c r="X132" s="166" t="s">
        <v>1004</v>
      </c>
      <c r="Y132" s="166" t="s">
        <v>1004</v>
      </c>
      <c r="Z132" s="166" t="s">
        <v>1004</v>
      </c>
      <c r="AA132" s="166" t="s">
        <v>1004</v>
      </c>
      <c r="AB132" s="166" t="s">
        <v>1017</v>
      </c>
      <c r="AC132" s="166" t="s">
        <v>1004</v>
      </c>
      <c r="AD132" s="109" t="s">
        <v>1026</v>
      </c>
      <c r="AE132" s="166" t="s">
        <v>1004</v>
      </c>
      <c r="AF132" s="166" t="s">
        <v>1025</v>
      </c>
      <c r="AG132" s="166" t="s">
        <v>559</v>
      </c>
      <c r="AH132" s="166" t="s">
        <v>1023</v>
      </c>
      <c r="AI132" s="166" t="s">
        <v>1023</v>
      </c>
      <c r="AJ132" s="166" t="s">
        <v>1023</v>
      </c>
      <c r="AK132" s="168" t="s">
        <v>961</v>
      </c>
      <c r="AL132" s="166" t="s">
        <v>1022</v>
      </c>
      <c r="AM132" s="166" t="s">
        <v>1022</v>
      </c>
      <c r="AN132" s="166" t="s">
        <v>545</v>
      </c>
      <c r="AO132" s="166" t="s">
        <v>545</v>
      </c>
      <c r="AP132" s="166" t="s">
        <v>545</v>
      </c>
      <c r="AQ132" s="166" t="s">
        <v>545</v>
      </c>
      <c r="AR132" s="166" t="s">
        <v>1018</v>
      </c>
      <c r="AS132" s="166" t="s">
        <v>559</v>
      </c>
      <c r="AT132" s="166" t="s">
        <v>1019</v>
      </c>
      <c r="AU132" s="166" t="s">
        <v>559</v>
      </c>
      <c r="AV132" s="166" t="s">
        <v>556</v>
      </c>
      <c r="AW132" s="166" t="s">
        <v>559</v>
      </c>
      <c r="AX132" s="166" t="s">
        <v>559</v>
      </c>
      <c r="AY132" s="166" t="s">
        <v>960</v>
      </c>
      <c r="AZ132" s="166" t="s">
        <v>1021</v>
      </c>
      <c r="BA132" s="166" t="s">
        <v>1021</v>
      </c>
      <c r="BB132" s="166" t="s">
        <v>559</v>
      </c>
      <c r="BC132" s="166" t="s">
        <v>559</v>
      </c>
      <c r="BD132" s="166" t="s">
        <v>1020</v>
      </c>
      <c r="BE132" s="166" t="s">
        <v>559</v>
      </c>
      <c r="BF132" s="108"/>
    </row>
    <row r="133" spans="1:58" x14ac:dyDescent="0.25">
      <c r="A133" s="133" t="s">
        <v>243</v>
      </c>
      <c r="B133" s="111" t="s">
        <v>242</v>
      </c>
      <c r="C133" s="166" t="s">
        <v>1027</v>
      </c>
      <c r="D133" s="166" t="s">
        <v>1027</v>
      </c>
      <c r="E133" s="166" t="s">
        <v>1027</v>
      </c>
      <c r="F133" s="166" t="s">
        <v>1027</v>
      </c>
      <c r="G133" s="166" t="s">
        <v>1027</v>
      </c>
      <c r="H133" s="166" t="s">
        <v>1027</v>
      </c>
      <c r="I133" s="166" t="s">
        <v>1027</v>
      </c>
      <c r="J133" s="166" t="s">
        <v>1023</v>
      </c>
      <c r="K133" s="166" t="s">
        <v>1023</v>
      </c>
      <c r="L133" s="166" t="s">
        <v>545</v>
      </c>
      <c r="M133" s="166" t="s">
        <v>1020</v>
      </c>
      <c r="N133" s="166" t="s">
        <v>1020</v>
      </c>
      <c r="O133" s="166" t="s">
        <v>1028</v>
      </c>
      <c r="P133" s="166" t="s">
        <v>1028</v>
      </c>
      <c r="Q133" s="166" t="s">
        <v>1025</v>
      </c>
      <c r="R133" s="166" t="s">
        <v>1025</v>
      </c>
      <c r="S133" s="166" t="s">
        <v>1029</v>
      </c>
      <c r="T133" s="166" t="s">
        <v>1030</v>
      </c>
      <c r="U133" s="166" t="s">
        <v>1030</v>
      </c>
      <c r="V133" s="166" t="s">
        <v>559</v>
      </c>
      <c r="W133" s="166" t="s">
        <v>1004</v>
      </c>
      <c r="X133" s="166" t="s">
        <v>1015</v>
      </c>
      <c r="Y133" s="166" t="s">
        <v>1004</v>
      </c>
      <c r="Z133" s="166" t="s">
        <v>1004</v>
      </c>
      <c r="AA133" s="166" t="s">
        <v>1004</v>
      </c>
      <c r="AB133" s="166" t="s">
        <v>1015</v>
      </c>
      <c r="AC133" s="166" t="s">
        <v>1004</v>
      </c>
      <c r="AD133" s="109" t="s">
        <v>1026</v>
      </c>
      <c r="AE133" s="166" t="s">
        <v>1004</v>
      </c>
      <c r="AF133" s="166" t="s">
        <v>1025</v>
      </c>
      <c r="AG133" s="166" t="s">
        <v>559</v>
      </c>
      <c r="AH133" s="166" t="s">
        <v>1023</v>
      </c>
      <c r="AI133" s="166" t="s">
        <v>1023</v>
      </c>
      <c r="AJ133" s="166" t="s">
        <v>1023</v>
      </c>
      <c r="AK133" s="168" t="s">
        <v>958</v>
      </c>
      <c r="AL133" s="166" t="s">
        <v>1022</v>
      </c>
      <c r="AM133" s="166" t="s">
        <v>1022</v>
      </c>
      <c r="AN133" s="166" t="s">
        <v>545</v>
      </c>
      <c r="AO133" s="166" t="s">
        <v>545</v>
      </c>
      <c r="AP133" s="166" t="s">
        <v>545</v>
      </c>
      <c r="AQ133" s="166" t="s">
        <v>545</v>
      </c>
      <c r="AR133" s="166" t="s">
        <v>1018</v>
      </c>
      <c r="AS133" s="166" t="s">
        <v>559</v>
      </c>
      <c r="AT133" s="166" t="s">
        <v>1019</v>
      </c>
      <c r="AU133" s="166" t="s">
        <v>559</v>
      </c>
      <c r="AV133" s="166" t="s">
        <v>556</v>
      </c>
      <c r="AW133" s="166" t="s">
        <v>559</v>
      </c>
      <c r="AX133" s="166" t="s">
        <v>559</v>
      </c>
      <c r="AY133" s="166" t="s">
        <v>960</v>
      </c>
      <c r="AZ133" s="166" t="s">
        <v>1021</v>
      </c>
      <c r="BA133" s="166" t="s">
        <v>1021</v>
      </c>
      <c r="BB133" s="166" t="s">
        <v>559</v>
      </c>
      <c r="BC133" s="166" t="s">
        <v>559</v>
      </c>
      <c r="BD133" s="166" t="s">
        <v>1020</v>
      </c>
      <c r="BE133" s="166" t="s">
        <v>559</v>
      </c>
      <c r="BF133" s="108"/>
    </row>
    <row r="134" spans="1:58" x14ac:dyDescent="0.25">
      <c r="A134" s="133" t="s">
        <v>393</v>
      </c>
      <c r="B134" s="111" t="s">
        <v>237</v>
      </c>
      <c r="C134" s="166" t="s">
        <v>1027</v>
      </c>
      <c r="D134" s="166" t="s">
        <v>1027</v>
      </c>
      <c r="E134" s="166" t="s">
        <v>1027</v>
      </c>
      <c r="F134" s="166" t="s">
        <v>1027</v>
      </c>
      <c r="G134" s="166" t="s">
        <v>1027</v>
      </c>
      <c r="H134" s="166" t="s">
        <v>1027</v>
      </c>
      <c r="I134" s="166" t="s">
        <v>1027</v>
      </c>
      <c r="J134" s="166" t="s">
        <v>1023</v>
      </c>
      <c r="K134" s="166" t="s">
        <v>1023</v>
      </c>
      <c r="L134" s="166" t="s">
        <v>545</v>
      </c>
      <c r="M134" s="166" t="s">
        <v>1020</v>
      </c>
      <c r="N134" s="166" t="s">
        <v>1020</v>
      </c>
      <c r="O134" s="166" t="s">
        <v>1028</v>
      </c>
      <c r="P134" s="166" t="s">
        <v>1028</v>
      </c>
      <c r="Q134" s="166" t="s">
        <v>1025</v>
      </c>
      <c r="R134" s="166" t="s">
        <v>1025</v>
      </c>
      <c r="S134" s="166" t="s">
        <v>1029</v>
      </c>
      <c r="T134" s="166" t="s">
        <v>1030</v>
      </c>
      <c r="U134" s="166" t="s">
        <v>1030</v>
      </c>
      <c r="V134" s="166" t="s">
        <v>559</v>
      </c>
      <c r="W134" s="166" t="s">
        <v>1014</v>
      </c>
      <c r="X134" s="166" t="s">
        <v>1004</v>
      </c>
      <c r="Y134" s="166" t="s">
        <v>1014</v>
      </c>
      <c r="Z134" s="166" t="s">
        <v>1014</v>
      </c>
      <c r="AA134" s="166" t="s">
        <v>1014</v>
      </c>
      <c r="AB134" s="166" t="s">
        <v>958</v>
      </c>
      <c r="AC134" s="166" t="s">
        <v>1014</v>
      </c>
      <c r="AD134" s="109" t="s">
        <v>1026</v>
      </c>
      <c r="AE134" s="166" t="s">
        <v>1014</v>
      </c>
      <c r="AF134" s="166" t="s">
        <v>1025</v>
      </c>
      <c r="AG134" s="166" t="s">
        <v>559</v>
      </c>
      <c r="AH134" s="166" t="s">
        <v>1023</v>
      </c>
      <c r="AI134" s="166" t="s">
        <v>1023</v>
      </c>
      <c r="AJ134" s="166" t="s">
        <v>1023</v>
      </c>
      <c r="AK134" s="168" t="s">
        <v>961</v>
      </c>
      <c r="AL134" s="166" t="s">
        <v>1024</v>
      </c>
      <c r="AM134" s="166" t="s">
        <v>1022</v>
      </c>
      <c r="AN134" s="166" t="s">
        <v>545</v>
      </c>
      <c r="AO134" s="166" t="s">
        <v>545</v>
      </c>
      <c r="AP134" s="166" t="s">
        <v>545</v>
      </c>
      <c r="AQ134" s="166" t="s">
        <v>545</v>
      </c>
      <c r="AR134" s="166" t="s">
        <v>1018</v>
      </c>
      <c r="AS134" s="166" t="s">
        <v>559</v>
      </c>
      <c r="AT134" s="166" t="s">
        <v>1019</v>
      </c>
      <c r="AU134" s="166" t="s">
        <v>559</v>
      </c>
      <c r="AV134" s="166" t="s">
        <v>556</v>
      </c>
      <c r="AW134" s="166" t="s">
        <v>559</v>
      </c>
      <c r="AX134" s="166" t="s">
        <v>559</v>
      </c>
      <c r="AY134" s="166" t="s">
        <v>960</v>
      </c>
      <c r="AZ134" s="166" t="s">
        <v>1021</v>
      </c>
      <c r="BA134" s="166" t="s">
        <v>1021</v>
      </c>
      <c r="BB134" s="166" t="s">
        <v>559</v>
      </c>
      <c r="BC134" s="166" t="s">
        <v>559</v>
      </c>
      <c r="BD134" s="166" t="s">
        <v>1020</v>
      </c>
      <c r="BE134" s="166" t="s">
        <v>559</v>
      </c>
      <c r="BF134" s="108"/>
    </row>
    <row r="135" spans="1:58" x14ac:dyDescent="0.25">
      <c r="A135" s="133" t="s">
        <v>245</v>
      </c>
      <c r="B135" s="111" t="s">
        <v>244</v>
      </c>
      <c r="C135" s="166" t="s">
        <v>1027</v>
      </c>
      <c r="D135" s="166" t="s">
        <v>1027</v>
      </c>
      <c r="E135" s="166" t="s">
        <v>1027</v>
      </c>
      <c r="F135" s="166" t="s">
        <v>1027</v>
      </c>
      <c r="G135" s="166" t="s">
        <v>1027</v>
      </c>
      <c r="H135" s="166" t="s">
        <v>1027</v>
      </c>
      <c r="I135" s="166" t="s">
        <v>1027</v>
      </c>
      <c r="J135" s="166" t="s">
        <v>1023</v>
      </c>
      <c r="K135" s="166" t="s">
        <v>1023</v>
      </c>
      <c r="L135" s="166" t="s">
        <v>545</v>
      </c>
      <c r="M135" s="166" t="s">
        <v>1020</v>
      </c>
      <c r="N135" s="166" t="s">
        <v>1020</v>
      </c>
      <c r="O135" s="166" t="s">
        <v>1028</v>
      </c>
      <c r="P135" s="166" t="s">
        <v>1028</v>
      </c>
      <c r="Q135" s="166" t="s">
        <v>1025</v>
      </c>
      <c r="R135" s="166" t="s">
        <v>1025</v>
      </c>
      <c r="S135" s="166" t="s">
        <v>1029</v>
      </c>
      <c r="T135" s="166" t="s">
        <v>1030</v>
      </c>
      <c r="U135" s="166" t="s">
        <v>1030</v>
      </c>
      <c r="V135" s="166" t="s">
        <v>559</v>
      </c>
      <c r="W135" s="166" t="s">
        <v>1004</v>
      </c>
      <c r="X135" s="166" t="s">
        <v>1004</v>
      </c>
      <c r="Y135" s="166" t="s">
        <v>1004</v>
      </c>
      <c r="Z135" s="166" t="s">
        <v>1004</v>
      </c>
      <c r="AA135" s="166" t="s">
        <v>1004</v>
      </c>
      <c r="AB135" s="166" t="s">
        <v>1017</v>
      </c>
      <c r="AC135" s="166" t="s">
        <v>1004</v>
      </c>
      <c r="AD135" s="109" t="s">
        <v>1026</v>
      </c>
      <c r="AE135" s="166" t="s">
        <v>1004</v>
      </c>
      <c r="AF135" s="166" t="s">
        <v>1025</v>
      </c>
      <c r="AG135" s="166" t="s">
        <v>559</v>
      </c>
      <c r="AH135" s="166" t="s">
        <v>1023</v>
      </c>
      <c r="AI135" s="166" t="s">
        <v>1023</v>
      </c>
      <c r="AJ135" s="166" t="s">
        <v>1023</v>
      </c>
      <c r="AK135" s="168" t="s">
        <v>958</v>
      </c>
      <c r="AL135" s="166" t="s">
        <v>1022</v>
      </c>
      <c r="AM135" s="166" t="s">
        <v>1022</v>
      </c>
      <c r="AN135" s="166" t="s">
        <v>545</v>
      </c>
      <c r="AO135" s="166" t="s">
        <v>545</v>
      </c>
      <c r="AP135" s="166" t="s">
        <v>545</v>
      </c>
      <c r="AQ135" s="166" t="s">
        <v>545</v>
      </c>
      <c r="AR135" s="166" t="s">
        <v>1018</v>
      </c>
      <c r="AS135" s="166" t="s">
        <v>559</v>
      </c>
      <c r="AT135" s="166" t="s">
        <v>1019</v>
      </c>
      <c r="AU135" s="166" t="s">
        <v>559</v>
      </c>
      <c r="AV135" s="166" t="s">
        <v>556</v>
      </c>
      <c r="AW135" s="166" t="s">
        <v>559</v>
      </c>
      <c r="AX135" s="166" t="s">
        <v>559</v>
      </c>
      <c r="AY135" s="166" t="s">
        <v>960</v>
      </c>
      <c r="AZ135" s="166" t="s">
        <v>1021</v>
      </c>
      <c r="BA135" s="166" t="s">
        <v>1021</v>
      </c>
      <c r="BB135" s="166" t="s">
        <v>559</v>
      </c>
      <c r="BC135" s="166" t="s">
        <v>559</v>
      </c>
      <c r="BD135" s="166" t="s">
        <v>1020</v>
      </c>
      <c r="BE135" s="166" t="s">
        <v>559</v>
      </c>
      <c r="BF135" s="108"/>
    </row>
    <row r="136" spans="1:58" x14ac:dyDescent="0.25">
      <c r="A136" s="133" t="s">
        <v>247</v>
      </c>
      <c r="B136" s="111" t="s">
        <v>246</v>
      </c>
      <c r="C136" s="166" t="s">
        <v>1027</v>
      </c>
      <c r="D136" s="166" t="s">
        <v>1027</v>
      </c>
      <c r="E136" s="166" t="s">
        <v>1027</v>
      </c>
      <c r="F136" s="166" t="s">
        <v>1027</v>
      </c>
      <c r="G136" s="166" t="s">
        <v>1027</v>
      </c>
      <c r="H136" s="166" t="s">
        <v>1027</v>
      </c>
      <c r="I136" s="166" t="s">
        <v>1027</v>
      </c>
      <c r="J136" s="166" t="s">
        <v>1023</v>
      </c>
      <c r="K136" s="166" t="s">
        <v>1023</v>
      </c>
      <c r="L136" s="166" t="s">
        <v>545</v>
      </c>
      <c r="M136" s="166" t="s">
        <v>1020</v>
      </c>
      <c r="N136" s="166" t="s">
        <v>1020</v>
      </c>
      <c r="O136" s="166" t="s">
        <v>1028</v>
      </c>
      <c r="P136" s="166" t="s">
        <v>1028</v>
      </c>
      <c r="Q136" s="166" t="s">
        <v>1025</v>
      </c>
      <c r="R136" s="166" t="s">
        <v>1025</v>
      </c>
      <c r="S136" s="166" t="s">
        <v>1029</v>
      </c>
      <c r="T136" s="166" t="s">
        <v>1030</v>
      </c>
      <c r="U136" s="166" t="s">
        <v>1030</v>
      </c>
      <c r="V136" s="166" t="s">
        <v>559</v>
      </c>
      <c r="W136" s="166" t="s">
        <v>1004</v>
      </c>
      <c r="X136" s="166" t="s">
        <v>1004</v>
      </c>
      <c r="Y136" s="166" t="s">
        <v>1004</v>
      </c>
      <c r="Z136" s="166" t="s">
        <v>1004</v>
      </c>
      <c r="AA136" s="166" t="s">
        <v>1004</v>
      </c>
      <c r="AB136" s="166" t="s">
        <v>1017</v>
      </c>
      <c r="AC136" s="166" t="s">
        <v>1004</v>
      </c>
      <c r="AD136" s="109" t="s">
        <v>1026</v>
      </c>
      <c r="AE136" s="166" t="s">
        <v>1004</v>
      </c>
      <c r="AF136" s="166" t="s">
        <v>1025</v>
      </c>
      <c r="AG136" s="166" t="s">
        <v>559</v>
      </c>
      <c r="AH136" s="166" t="s">
        <v>1023</v>
      </c>
      <c r="AI136" s="166" t="s">
        <v>1023</v>
      </c>
      <c r="AJ136" s="166" t="s">
        <v>1023</v>
      </c>
      <c r="AK136" s="168" t="s">
        <v>961</v>
      </c>
      <c r="AL136" s="166" t="s">
        <v>1022</v>
      </c>
      <c r="AM136" s="166" t="s">
        <v>1022</v>
      </c>
      <c r="AN136" s="166" t="s">
        <v>545</v>
      </c>
      <c r="AO136" s="166" t="s">
        <v>545</v>
      </c>
      <c r="AP136" s="166" t="s">
        <v>545</v>
      </c>
      <c r="AQ136" s="166" t="s">
        <v>545</v>
      </c>
      <c r="AR136" s="166" t="s">
        <v>1018</v>
      </c>
      <c r="AS136" s="166" t="s">
        <v>559</v>
      </c>
      <c r="AT136" s="166" t="s">
        <v>1019</v>
      </c>
      <c r="AU136" s="166" t="s">
        <v>559</v>
      </c>
      <c r="AV136" s="166" t="s">
        <v>556</v>
      </c>
      <c r="AW136" s="166" t="s">
        <v>559</v>
      </c>
      <c r="AX136" s="166" t="s">
        <v>559</v>
      </c>
      <c r="AY136" s="166" t="s">
        <v>960</v>
      </c>
      <c r="AZ136" s="166" t="s">
        <v>1021</v>
      </c>
      <c r="BA136" s="166" t="s">
        <v>1021</v>
      </c>
      <c r="BB136" s="166" t="s">
        <v>559</v>
      </c>
      <c r="BC136" s="166" t="s">
        <v>559</v>
      </c>
      <c r="BD136" s="166" t="s">
        <v>1020</v>
      </c>
      <c r="BE136" s="166" t="s">
        <v>559</v>
      </c>
      <c r="BF136" s="108"/>
    </row>
    <row r="137" spans="1:58" x14ac:dyDescent="0.25">
      <c r="A137" s="133" t="s">
        <v>249</v>
      </c>
      <c r="B137" s="111" t="s">
        <v>248</v>
      </c>
      <c r="C137" s="166" t="s">
        <v>1027</v>
      </c>
      <c r="D137" s="166" t="s">
        <v>1027</v>
      </c>
      <c r="E137" s="166" t="s">
        <v>1027</v>
      </c>
      <c r="F137" s="166" t="s">
        <v>1027</v>
      </c>
      <c r="G137" s="166" t="s">
        <v>1027</v>
      </c>
      <c r="H137" s="166" t="s">
        <v>1027</v>
      </c>
      <c r="I137" s="166" t="s">
        <v>1027</v>
      </c>
      <c r="J137" s="166" t="s">
        <v>1023</v>
      </c>
      <c r="K137" s="166" t="s">
        <v>1023</v>
      </c>
      <c r="L137" s="166" t="s">
        <v>545</v>
      </c>
      <c r="M137" s="166" t="s">
        <v>1020</v>
      </c>
      <c r="N137" s="166" t="s">
        <v>1020</v>
      </c>
      <c r="O137" s="166" t="s">
        <v>1028</v>
      </c>
      <c r="P137" s="166" t="s">
        <v>1028</v>
      </c>
      <c r="Q137" s="166" t="s">
        <v>1025</v>
      </c>
      <c r="R137" s="166" t="s">
        <v>1025</v>
      </c>
      <c r="S137" s="166" t="s">
        <v>1029</v>
      </c>
      <c r="T137" s="166" t="s">
        <v>1030</v>
      </c>
      <c r="U137" s="166" t="s">
        <v>1030</v>
      </c>
      <c r="V137" s="166" t="s">
        <v>559</v>
      </c>
      <c r="W137" s="166" t="s">
        <v>1004</v>
      </c>
      <c r="X137" s="166" t="s">
        <v>1004</v>
      </c>
      <c r="Y137" s="166" t="s">
        <v>1004</v>
      </c>
      <c r="Z137" s="166" t="s">
        <v>1004</v>
      </c>
      <c r="AA137" s="166" t="s">
        <v>1004</v>
      </c>
      <c r="AB137" s="166" t="s">
        <v>1017</v>
      </c>
      <c r="AC137" s="166" t="s">
        <v>1004</v>
      </c>
      <c r="AD137" s="109" t="s">
        <v>1026</v>
      </c>
      <c r="AE137" s="166" t="s">
        <v>1004</v>
      </c>
      <c r="AF137" s="166" t="s">
        <v>1025</v>
      </c>
      <c r="AG137" s="166" t="s">
        <v>559</v>
      </c>
      <c r="AH137" s="166" t="s">
        <v>1023</v>
      </c>
      <c r="AI137" s="166" t="s">
        <v>1023</v>
      </c>
      <c r="AJ137" s="166" t="s">
        <v>1023</v>
      </c>
      <c r="AK137" s="168" t="s">
        <v>958</v>
      </c>
      <c r="AL137" s="166" t="s">
        <v>1022</v>
      </c>
      <c r="AM137" s="166" t="s">
        <v>1022</v>
      </c>
      <c r="AN137" s="166" t="s">
        <v>545</v>
      </c>
      <c r="AO137" s="166" t="s">
        <v>545</v>
      </c>
      <c r="AP137" s="166" t="s">
        <v>545</v>
      </c>
      <c r="AQ137" s="166" t="s">
        <v>545</v>
      </c>
      <c r="AR137" s="166" t="s">
        <v>1018</v>
      </c>
      <c r="AS137" s="166" t="s">
        <v>559</v>
      </c>
      <c r="AT137" s="166" t="s">
        <v>1019</v>
      </c>
      <c r="AU137" s="166" t="s">
        <v>559</v>
      </c>
      <c r="AV137" s="166" t="s">
        <v>556</v>
      </c>
      <c r="AW137" s="166" t="s">
        <v>559</v>
      </c>
      <c r="AX137" s="166" t="s">
        <v>559</v>
      </c>
      <c r="AY137" s="166" t="s">
        <v>960</v>
      </c>
      <c r="AZ137" s="166" t="s">
        <v>1021</v>
      </c>
      <c r="BA137" s="166" t="s">
        <v>1021</v>
      </c>
      <c r="BB137" s="166" t="s">
        <v>559</v>
      </c>
      <c r="BC137" s="166" t="s">
        <v>559</v>
      </c>
      <c r="BD137" s="166" t="s">
        <v>1020</v>
      </c>
      <c r="BE137" s="166" t="s">
        <v>559</v>
      </c>
      <c r="BF137" s="108"/>
    </row>
    <row r="138" spans="1:58" x14ac:dyDescent="0.25">
      <c r="A138" s="133" t="s">
        <v>251</v>
      </c>
      <c r="B138" s="111" t="s">
        <v>250</v>
      </c>
      <c r="C138" s="166" t="s">
        <v>1027</v>
      </c>
      <c r="D138" s="166" t="s">
        <v>1027</v>
      </c>
      <c r="E138" s="166" t="s">
        <v>1027</v>
      </c>
      <c r="F138" s="166" t="s">
        <v>1027</v>
      </c>
      <c r="G138" s="166" t="s">
        <v>1027</v>
      </c>
      <c r="H138" s="166" t="s">
        <v>1027</v>
      </c>
      <c r="I138" s="166" t="s">
        <v>1027</v>
      </c>
      <c r="J138" s="166" t="s">
        <v>1023</v>
      </c>
      <c r="K138" s="166" t="s">
        <v>1023</v>
      </c>
      <c r="L138" s="166" t="s">
        <v>545</v>
      </c>
      <c r="M138" s="166" t="s">
        <v>1020</v>
      </c>
      <c r="N138" s="166" t="s">
        <v>1020</v>
      </c>
      <c r="O138" s="166" t="s">
        <v>1028</v>
      </c>
      <c r="P138" s="166" t="s">
        <v>1028</v>
      </c>
      <c r="Q138" s="166" t="s">
        <v>1025</v>
      </c>
      <c r="R138" s="166" t="s">
        <v>1025</v>
      </c>
      <c r="S138" s="166" t="s">
        <v>1029</v>
      </c>
      <c r="T138" s="166" t="s">
        <v>1030</v>
      </c>
      <c r="U138" s="166" t="s">
        <v>1030</v>
      </c>
      <c r="V138" s="166" t="s">
        <v>559</v>
      </c>
      <c r="W138" s="166" t="s">
        <v>1004</v>
      </c>
      <c r="X138" s="166" t="s">
        <v>1004</v>
      </c>
      <c r="Y138" s="166" t="s">
        <v>1004</v>
      </c>
      <c r="Z138" s="166" t="s">
        <v>1004</v>
      </c>
      <c r="AA138" s="166" t="s">
        <v>1004</v>
      </c>
      <c r="AB138" s="166" t="s">
        <v>1017</v>
      </c>
      <c r="AC138" s="166" t="s">
        <v>1004</v>
      </c>
      <c r="AD138" s="109" t="s">
        <v>1026</v>
      </c>
      <c r="AE138" s="166" t="s">
        <v>1004</v>
      </c>
      <c r="AF138" s="166" t="s">
        <v>1025</v>
      </c>
      <c r="AG138" s="166" t="s">
        <v>559</v>
      </c>
      <c r="AH138" s="166" t="s">
        <v>1023</v>
      </c>
      <c r="AI138" s="166" t="s">
        <v>1023</v>
      </c>
      <c r="AJ138" s="166" t="s">
        <v>1023</v>
      </c>
      <c r="AK138" s="168" t="s">
        <v>961</v>
      </c>
      <c r="AL138" s="166" t="s">
        <v>1022</v>
      </c>
      <c r="AM138" s="166" t="s">
        <v>1022</v>
      </c>
      <c r="AN138" s="166" t="s">
        <v>545</v>
      </c>
      <c r="AO138" s="166" t="s">
        <v>545</v>
      </c>
      <c r="AP138" s="166" t="s">
        <v>545</v>
      </c>
      <c r="AQ138" s="166" t="s">
        <v>545</v>
      </c>
      <c r="AR138" s="166" t="s">
        <v>1018</v>
      </c>
      <c r="AS138" s="166" t="s">
        <v>559</v>
      </c>
      <c r="AT138" s="166" t="s">
        <v>1019</v>
      </c>
      <c r="AU138" s="166" t="s">
        <v>559</v>
      </c>
      <c r="AV138" s="166" t="s">
        <v>556</v>
      </c>
      <c r="AW138" s="166" t="s">
        <v>559</v>
      </c>
      <c r="AX138" s="166" t="s">
        <v>559</v>
      </c>
      <c r="AY138" s="166" t="s">
        <v>960</v>
      </c>
      <c r="AZ138" s="166" t="s">
        <v>1021</v>
      </c>
      <c r="BA138" s="166" t="s">
        <v>1021</v>
      </c>
      <c r="BB138" s="166" t="s">
        <v>559</v>
      </c>
      <c r="BC138" s="166" t="s">
        <v>559</v>
      </c>
      <c r="BD138" s="166" t="s">
        <v>1020</v>
      </c>
      <c r="BE138" s="166" t="s">
        <v>559</v>
      </c>
      <c r="BF138" s="108"/>
    </row>
    <row r="139" spans="1:58" x14ac:dyDescent="0.25">
      <c r="A139" s="133" t="s">
        <v>253</v>
      </c>
      <c r="B139" s="111" t="s">
        <v>252</v>
      </c>
      <c r="C139" s="166" t="s">
        <v>1027</v>
      </c>
      <c r="D139" s="166" t="s">
        <v>1027</v>
      </c>
      <c r="E139" s="166" t="s">
        <v>1027</v>
      </c>
      <c r="F139" s="166" t="s">
        <v>1027</v>
      </c>
      <c r="G139" s="166" t="s">
        <v>1027</v>
      </c>
      <c r="H139" s="166" t="s">
        <v>1027</v>
      </c>
      <c r="I139" s="166" t="s">
        <v>1027</v>
      </c>
      <c r="J139" s="166" t="s">
        <v>1023</v>
      </c>
      <c r="K139" s="166" t="s">
        <v>1023</v>
      </c>
      <c r="L139" s="166" t="s">
        <v>545</v>
      </c>
      <c r="M139" s="166" t="s">
        <v>1020</v>
      </c>
      <c r="N139" s="166" t="s">
        <v>1020</v>
      </c>
      <c r="O139" s="166" t="s">
        <v>1028</v>
      </c>
      <c r="P139" s="166" t="s">
        <v>1028</v>
      </c>
      <c r="Q139" s="166" t="s">
        <v>1025</v>
      </c>
      <c r="R139" s="166" t="s">
        <v>1025</v>
      </c>
      <c r="S139" s="166" t="s">
        <v>1029</v>
      </c>
      <c r="T139" s="166" t="s">
        <v>1030</v>
      </c>
      <c r="U139" s="166" t="s">
        <v>1030</v>
      </c>
      <c r="V139" s="166" t="s">
        <v>559</v>
      </c>
      <c r="W139" s="166" t="s">
        <v>1004</v>
      </c>
      <c r="X139" s="166" t="s">
        <v>1004</v>
      </c>
      <c r="Y139" s="166" t="s">
        <v>1004</v>
      </c>
      <c r="Z139" s="166" t="s">
        <v>1004</v>
      </c>
      <c r="AA139" s="166" t="s">
        <v>1004</v>
      </c>
      <c r="AB139" s="166" t="s">
        <v>1017</v>
      </c>
      <c r="AC139" s="166" t="s">
        <v>1004</v>
      </c>
      <c r="AD139" s="109" t="s">
        <v>1026</v>
      </c>
      <c r="AE139" s="166" t="s">
        <v>1004</v>
      </c>
      <c r="AF139" s="166" t="s">
        <v>1025</v>
      </c>
      <c r="AG139" s="166" t="s">
        <v>559</v>
      </c>
      <c r="AH139" s="166" t="s">
        <v>1023</v>
      </c>
      <c r="AI139" s="166" t="s">
        <v>1023</v>
      </c>
      <c r="AJ139" s="166" t="s">
        <v>1023</v>
      </c>
      <c r="AK139" s="168" t="s">
        <v>961</v>
      </c>
      <c r="AL139" s="166" t="s">
        <v>1022</v>
      </c>
      <c r="AM139" s="166" t="s">
        <v>1022</v>
      </c>
      <c r="AN139" s="166" t="s">
        <v>545</v>
      </c>
      <c r="AO139" s="166" t="s">
        <v>545</v>
      </c>
      <c r="AP139" s="166" t="s">
        <v>545</v>
      </c>
      <c r="AQ139" s="166" t="s">
        <v>545</v>
      </c>
      <c r="AR139" s="166" t="s">
        <v>1018</v>
      </c>
      <c r="AS139" s="166" t="s">
        <v>559</v>
      </c>
      <c r="AT139" s="166" t="s">
        <v>1019</v>
      </c>
      <c r="AU139" s="166" t="s">
        <v>559</v>
      </c>
      <c r="AV139" s="166" t="s">
        <v>556</v>
      </c>
      <c r="AW139" s="166" t="s">
        <v>559</v>
      </c>
      <c r="AX139" s="166" t="s">
        <v>559</v>
      </c>
      <c r="AY139" s="166" t="s">
        <v>960</v>
      </c>
      <c r="AZ139" s="166" t="s">
        <v>1021</v>
      </c>
      <c r="BA139" s="166" t="s">
        <v>1021</v>
      </c>
      <c r="BB139" s="166" t="s">
        <v>559</v>
      </c>
      <c r="BC139" s="166" t="s">
        <v>559</v>
      </c>
      <c r="BD139" s="166" t="s">
        <v>1020</v>
      </c>
      <c r="BE139" s="166" t="s">
        <v>559</v>
      </c>
      <c r="BF139" s="108"/>
    </row>
    <row r="140" spans="1:58" x14ac:dyDescent="0.25">
      <c r="A140" s="133" t="s">
        <v>255</v>
      </c>
      <c r="B140" s="111" t="s">
        <v>254</v>
      </c>
      <c r="C140" s="166" t="s">
        <v>1027</v>
      </c>
      <c r="D140" s="166" t="s">
        <v>1027</v>
      </c>
      <c r="E140" s="166" t="s">
        <v>1027</v>
      </c>
      <c r="F140" s="166" t="s">
        <v>1027</v>
      </c>
      <c r="G140" s="166" t="s">
        <v>1027</v>
      </c>
      <c r="H140" s="166" t="s">
        <v>1027</v>
      </c>
      <c r="I140" s="166" t="s">
        <v>1027</v>
      </c>
      <c r="J140" s="166" t="s">
        <v>1023</v>
      </c>
      <c r="K140" s="166" t="s">
        <v>1023</v>
      </c>
      <c r="L140" s="166" t="s">
        <v>545</v>
      </c>
      <c r="M140" s="166" t="s">
        <v>1020</v>
      </c>
      <c r="N140" s="166" t="s">
        <v>1020</v>
      </c>
      <c r="O140" s="166" t="s">
        <v>1028</v>
      </c>
      <c r="P140" s="166" t="s">
        <v>1028</v>
      </c>
      <c r="Q140" s="166" t="s">
        <v>1025</v>
      </c>
      <c r="R140" s="166" t="s">
        <v>1025</v>
      </c>
      <c r="S140" s="166" t="s">
        <v>1029</v>
      </c>
      <c r="T140" s="166" t="s">
        <v>1030</v>
      </c>
      <c r="U140" s="166" t="s">
        <v>1030</v>
      </c>
      <c r="V140" s="166" t="s">
        <v>559</v>
      </c>
      <c r="W140" s="166" t="s">
        <v>1004</v>
      </c>
      <c r="X140" s="166" t="s">
        <v>1004</v>
      </c>
      <c r="Y140" s="166" t="s">
        <v>1004</v>
      </c>
      <c r="Z140" s="166" t="s">
        <v>1004</v>
      </c>
      <c r="AA140" s="166" t="s">
        <v>1004</v>
      </c>
      <c r="AB140" s="166" t="s">
        <v>1017</v>
      </c>
      <c r="AC140" s="166" t="s">
        <v>1004</v>
      </c>
      <c r="AD140" s="109" t="s">
        <v>1026</v>
      </c>
      <c r="AE140" s="166" t="s">
        <v>1004</v>
      </c>
      <c r="AF140" s="166" t="s">
        <v>1025</v>
      </c>
      <c r="AG140" s="166" t="s">
        <v>559</v>
      </c>
      <c r="AH140" s="166" t="s">
        <v>1023</v>
      </c>
      <c r="AI140" s="166" t="s">
        <v>1023</v>
      </c>
      <c r="AJ140" s="166" t="s">
        <v>1023</v>
      </c>
      <c r="AK140" s="168" t="s">
        <v>958</v>
      </c>
      <c r="AL140" s="166" t="s">
        <v>1022</v>
      </c>
      <c r="AM140" s="166" t="s">
        <v>1022</v>
      </c>
      <c r="AN140" s="166" t="s">
        <v>545</v>
      </c>
      <c r="AO140" s="166" t="s">
        <v>545</v>
      </c>
      <c r="AP140" s="166" t="s">
        <v>545</v>
      </c>
      <c r="AQ140" s="166" t="s">
        <v>545</v>
      </c>
      <c r="AR140" s="166" t="s">
        <v>1018</v>
      </c>
      <c r="AS140" s="166" t="s">
        <v>559</v>
      </c>
      <c r="AT140" s="166" t="s">
        <v>1019</v>
      </c>
      <c r="AU140" s="166" t="s">
        <v>559</v>
      </c>
      <c r="AV140" s="166" t="s">
        <v>556</v>
      </c>
      <c r="AW140" s="166" t="s">
        <v>559</v>
      </c>
      <c r="AX140" s="166" t="s">
        <v>559</v>
      </c>
      <c r="AY140" s="166" t="s">
        <v>960</v>
      </c>
      <c r="AZ140" s="166" t="s">
        <v>1021</v>
      </c>
      <c r="BA140" s="166" t="s">
        <v>1021</v>
      </c>
      <c r="BB140" s="166" t="s">
        <v>559</v>
      </c>
      <c r="BC140" s="166" t="s">
        <v>559</v>
      </c>
      <c r="BD140" s="166" t="s">
        <v>1020</v>
      </c>
      <c r="BE140" s="166" t="s">
        <v>559</v>
      </c>
      <c r="BF140" s="108"/>
    </row>
    <row r="141" spans="1:58" x14ac:dyDescent="0.25">
      <c r="A141" s="133" t="s">
        <v>257</v>
      </c>
      <c r="B141" s="111" t="s">
        <v>256</v>
      </c>
      <c r="C141" s="166" t="s">
        <v>1027</v>
      </c>
      <c r="D141" s="166" t="s">
        <v>1027</v>
      </c>
      <c r="E141" s="166" t="s">
        <v>1027</v>
      </c>
      <c r="F141" s="166" t="s">
        <v>1027</v>
      </c>
      <c r="G141" s="166" t="s">
        <v>1027</v>
      </c>
      <c r="H141" s="166" t="s">
        <v>1027</v>
      </c>
      <c r="I141" s="166" t="s">
        <v>1027</v>
      </c>
      <c r="J141" s="166" t="s">
        <v>1023</v>
      </c>
      <c r="K141" s="166" t="s">
        <v>1023</v>
      </c>
      <c r="L141" s="166" t="s">
        <v>545</v>
      </c>
      <c r="M141" s="166" t="s">
        <v>1020</v>
      </c>
      <c r="N141" s="166" t="s">
        <v>1020</v>
      </c>
      <c r="O141" s="166" t="s">
        <v>1028</v>
      </c>
      <c r="P141" s="166" t="s">
        <v>1028</v>
      </c>
      <c r="Q141" s="166" t="s">
        <v>1025</v>
      </c>
      <c r="R141" s="166" t="s">
        <v>1025</v>
      </c>
      <c r="S141" s="166" t="s">
        <v>1029</v>
      </c>
      <c r="T141" s="166" t="s">
        <v>1030</v>
      </c>
      <c r="U141" s="166" t="s">
        <v>1030</v>
      </c>
      <c r="V141" s="166" t="s">
        <v>559</v>
      </c>
      <c r="W141" s="166" t="s">
        <v>1004</v>
      </c>
      <c r="X141" s="166" t="s">
        <v>1004</v>
      </c>
      <c r="Y141" s="166" t="s">
        <v>1004</v>
      </c>
      <c r="Z141" s="166" t="s">
        <v>1004</v>
      </c>
      <c r="AA141" s="166" t="s">
        <v>1004</v>
      </c>
      <c r="AB141" s="166" t="s">
        <v>958</v>
      </c>
      <c r="AC141" s="166" t="s">
        <v>1004</v>
      </c>
      <c r="AD141" s="109" t="s">
        <v>1026</v>
      </c>
      <c r="AE141" s="166" t="s">
        <v>1004</v>
      </c>
      <c r="AF141" s="166" t="s">
        <v>1025</v>
      </c>
      <c r="AG141" s="166" t="s">
        <v>559</v>
      </c>
      <c r="AH141" s="166" t="s">
        <v>1023</v>
      </c>
      <c r="AI141" s="166" t="s">
        <v>1023</v>
      </c>
      <c r="AJ141" s="166" t="s">
        <v>1023</v>
      </c>
      <c r="AK141" s="168" t="s">
        <v>958</v>
      </c>
      <c r="AL141" s="166" t="s">
        <v>1022</v>
      </c>
      <c r="AM141" s="166" t="s">
        <v>1022</v>
      </c>
      <c r="AN141" s="166" t="s">
        <v>545</v>
      </c>
      <c r="AO141" s="166" t="s">
        <v>545</v>
      </c>
      <c r="AP141" s="166" t="s">
        <v>545</v>
      </c>
      <c r="AQ141" s="166" t="s">
        <v>545</v>
      </c>
      <c r="AR141" s="166" t="s">
        <v>1018</v>
      </c>
      <c r="AS141" s="166" t="s">
        <v>559</v>
      </c>
      <c r="AT141" s="166" t="s">
        <v>1019</v>
      </c>
      <c r="AU141" s="166" t="s">
        <v>559</v>
      </c>
      <c r="AV141" s="166" t="s">
        <v>556</v>
      </c>
      <c r="AW141" s="166" t="s">
        <v>559</v>
      </c>
      <c r="AX141" s="166" t="s">
        <v>559</v>
      </c>
      <c r="AY141" s="166" t="s">
        <v>960</v>
      </c>
      <c r="AZ141" s="166" t="s">
        <v>1021</v>
      </c>
      <c r="BA141" s="166" t="s">
        <v>1021</v>
      </c>
      <c r="BB141" s="166" t="s">
        <v>559</v>
      </c>
      <c r="BC141" s="166" t="s">
        <v>559</v>
      </c>
      <c r="BD141" s="166" t="s">
        <v>1020</v>
      </c>
      <c r="BE141" s="166" t="s">
        <v>559</v>
      </c>
      <c r="BF141" s="108"/>
    </row>
    <row r="142" spans="1:58" x14ac:dyDescent="0.25">
      <c r="A142" s="133" t="s">
        <v>259</v>
      </c>
      <c r="B142" s="111" t="s">
        <v>258</v>
      </c>
      <c r="C142" s="166" t="s">
        <v>1027</v>
      </c>
      <c r="D142" s="166" t="s">
        <v>1027</v>
      </c>
      <c r="E142" s="166" t="s">
        <v>1027</v>
      </c>
      <c r="F142" s="166" t="s">
        <v>1027</v>
      </c>
      <c r="G142" s="166" t="s">
        <v>1027</v>
      </c>
      <c r="H142" s="166" t="s">
        <v>1027</v>
      </c>
      <c r="I142" s="166" t="s">
        <v>1027</v>
      </c>
      <c r="J142" s="166" t="s">
        <v>1023</v>
      </c>
      <c r="K142" s="166" t="s">
        <v>1023</v>
      </c>
      <c r="L142" s="166" t="s">
        <v>545</v>
      </c>
      <c r="M142" s="166" t="s">
        <v>1020</v>
      </c>
      <c r="N142" s="166" t="s">
        <v>1020</v>
      </c>
      <c r="O142" s="166" t="s">
        <v>1028</v>
      </c>
      <c r="P142" s="166" t="s">
        <v>1028</v>
      </c>
      <c r="Q142" s="166" t="s">
        <v>1025</v>
      </c>
      <c r="R142" s="166" t="s">
        <v>1025</v>
      </c>
      <c r="S142" s="166" t="s">
        <v>1029</v>
      </c>
      <c r="T142" s="166" t="s">
        <v>1030</v>
      </c>
      <c r="U142" s="166" t="s">
        <v>1030</v>
      </c>
      <c r="V142" s="166" t="s">
        <v>559</v>
      </c>
      <c r="W142" s="166" t="s">
        <v>1004</v>
      </c>
      <c r="X142" s="166" t="s">
        <v>1004</v>
      </c>
      <c r="Y142" s="166" t="s">
        <v>1004</v>
      </c>
      <c r="Z142" s="166" t="s">
        <v>1004</v>
      </c>
      <c r="AA142" s="166" t="s">
        <v>1004</v>
      </c>
      <c r="AB142" s="166" t="s">
        <v>958</v>
      </c>
      <c r="AC142" s="166" t="s">
        <v>1004</v>
      </c>
      <c r="AD142" s="109" t="s">
        <v>1026</v>
      </c>
      <c r="AE142" s="166" t="s">
        <v>1004</v>
      </c>
      <c r="AF142" s="166" t="s">
        <v>1025</v>
      </c>
      <c r="AG142" s="166" t="s">
        <v>559</v>
      </c>
      <c r="AH142" s="166" t="s">
        <v>1023</v>
      </c>
      <c r="AI142" s="166" t="s">
        <v>1023</v>
      </c>
      <c r="AJ142" s="166" t="s">
        <v>1023</v>
      </c>
      <c r="AK142" s="168" t="s">
        <v>958</v>
      </c>
      <c r="AL142" s="166" t="s">
        <v>1022</v>
      </c>
      <c r="AM142" s="166" t="s">
        <v>1022</v>
      </c>
      <c r="AN142" s="166" t="s">
        <v>545</v>
      </c>
      <c r="AO142" s="166" t="s">
        <v>545</v>
      </c>
      <c r="AP142" s="166" t="s">
        <v>545</v>
      </c>
      <c r="AQ142" s="166" t="s">
        <v>545</v>
      </c>
      <c r="AR142" s="166" t="s">
        <v>1018</v>
      </c>
      <c r="AS142" s="166" t="s">
        <v>559</v>
      </c>
      <c r="AT142" s="166" t="s">
        <v>1019</v>
      </c>
      <c r="AU142" s="166" t="s">
        <v>559</v>
      </c>
      <c r="AV142" s="166" t="s">
        <v>556</v>
      </c>
      <c r="AW142" s="166" t="s">
        <v>559</v>
      </c>
      <c r="AX142" s="166" t="s">
        <v>559</v>
      </c>
      <c r="AY142" s="166" t="s">
        <v>960</v>
      </c>
      <c r="AZ142" s="166" t="s">
        <v>1021</v>
      </c>
      <c r="BA142" s="166" t="s">
        <v>1021</v>
      </c>
      <c r="BB142" s="166" t="s">
        <v>559</v>
      </c>
      <c r="BC142" s="166" t="s">
        <v>559</v>
      </c>
      <c r="BD142" s="166" t="s">
        <v>1020</v>
      </c>
      <c r="BE142" s="166" t="s">
        <v>559</v>
      </c>
      <c r="BF142" s="108"/>
    </row>
    <row r="143" spans="1:58" x14ac:dyDescent="0.25">
      <c r="A143" s="133" t="s">
        <v>261</v>
      </c>
      <c r="B143" s="111" t="s">
        <v>260</v>
      </c>
      <c r="C143" s="166" t="s">
        <v>1027</v>
      </c>
      <c r="D143" s="166" t="s">
        <v>1027</v>
      </c>
      <c r="E143" s="166" t="s">
        <v>1027</v>
      </c>
      <c r="F143" s="166" t="s">
        <v>1027</v>
      </c>
      <c r="G143" s="166" t="s">
        <v>1027</v>
      </c>
      <c r="H143" s="166" t="s">
        <v>1027</v>
      </c>
      <c r="I143" s="166" t="s">
        <v>1027</v>
      </c>
      <c r="J143" s="166" t="s">
        <v>1023</v>
      </c>
      <c r="K143" s="166" t="s">
        <v>1023</v>
      </c>
      <c r="L143" s="166" t="s">
        <v>545</v>
      </c>
      <c r="M143" s="166" t="s">
        <v>1020</v>
      </c>
      <c r="N143" s="166" t="s">
        <v>1020</v>
      </c>
      <c r="O143" s="166" t="s">
        <v>1028</v>
      </c>
      <c r="P143" s="166" t="s">
        <v>1028</v>
      </c>
      <c r="Q143" s="166" t="s">
        <v>1025</v>
      </c>
      <c r="R143" s="166" t="s">
        <v>1025</v>
      </c>
      <c r="S143" s="166" t="s">
        <v>1029</v>
      </c>
      <c r="T143" s="166" t="s">
        <v>1030</v>
      </c>
      <c r="U143" s="166" t="s">
        <v>1030</v>
      </c>
      <c r="V143" s="166" t="s">
        <v>559</v>
      </c>
      <c r="W143" s="166" t="s">
        <v>1004</v>
      </c>
      <c r="X143" s="166" t="s">
        <v>1004</v>
      </c>
      <c r="Y143" s="166" t="s">
        <v>1004</v>
      </c>
      <c r="Z143" s="166" t="s">
        <v>1004</v>
      </c>
      <c r="AA143" s="166" t="s">
        <v>1004</v>
      </c>
      <c r="AB143" s="166" t="s">
        <v>1004</v>
      </c>
      <c r="AC143" s="166" t="s">
        <v>1004</v>
      </c>
      <c r="AD143" s="109" t="s">
        <v>1026</v>
      </c>
      <c r="AE143" s="166" t="s">
        <v>1004</v>
      </c>
      <c r="AF143" s="166" t="s">
        <v>1025</v>
      </c>
      <c r="AG143" s="166" t="s">
        <v>559</v>
      </c>
      <c r="AH143" s="166" t="s">
        <v>1023</v>
      </c>
      <c r="AI143" s="166" t="s">
        <v>1023</v>
      </c>
      <c r="AJ143" s="166" t="s">
        <v>1023</v>
      </c>
      <c r="AK143" s="168" t="s">
        <v>958</v>
      </c>
      <c r="AL143" s="166" t="s">
        <v>1022</v>
      </c>
      <c r="AM143" s="166" t="s">
        <v>1022</v>
      </c>
      <c r="AN143" s="166" t="s">
        <v>545</v>
      </c>
      <c r="AO143" s="166" t="s">
        <v>545</v>
      </c>
      <c r="AP143" s="166" t="s">
        <v>545</v>
      </c>
      <c r="AQ143" s="166" t="s">
        <v>545</v>
      </c>
      <c r="AR143" s="166" t="s">
        <v>1018</v>
      </c>
      <c r="AS143" s="166" t="s">
        <v>559</v>
      </c>
      <c r="AT143" s="166" t="s">
        <v>1019</v>
      </c>
      <c r="AU143" s="166" t="s">
        <v>559</v>
      </c>
      <c r="AV143" s="166" t="s">
        <v>556</v>
      </c>
      <c r="AW143" s="166" t="s">
        <v>559</v>
      </c>
      <c r="AX143" s="166" t="s">
        <v>559</v>
      </c>
      <c r="AY143" s="166" t="s">
        <v>960</v>
      </c>
      <c r="AZ143" s="166" t="s">
        <v>1021</v>
      </c>
      <c r="BA143" s="166" t="s">
        <v>1021</v>
      </c>
      <c r="BB143" s="166" t="s">
        <v>559</v>
      </c>
      <c r="BC143" s="166" t="s">
        <v>559</v>
      </c>
      <c r="BD143" s="166" t="s">
        <v>1020</v>
      </c>
      <c r="BE143" s="166" t="s">
        <v>559</v>
      </c>
      <c r="BF143" s="108"/>
    </row>
    <row r="144" spans="1:58" x14ac:dyDescent="0.25">
      <c r="A144" s="133" t="s">
        <v>377</v>
      </c>
      <c r="B144" s="111" t="s">
        <v>262</v>
      </c>
      <c r="C144" s="166" t="s">
        <v>1027</v>
      </c>
      <c r="D144" s="166" t="s">
        <v>1027</v>
      </c>
      <c r="E144" s="166" t="s">
        <v>1027</v>
      </c>
      <c r="F144" s="166" t="s">
        <v>1027</v>
      </c>
      <c r="G144" s="166" t="s">
        <v>1027</v>
      </c>
      <c r="H144" s="166" t="s">
        <v>1027</v>
      </c>
      <c r="I144" s="166" t="s">
        <v>1027</v>
      </c>
      <c r="J144" s="166" t="s">
        <v>1023</v>
      </c>
      <c r="K144" s="166" t="s">
        <v>1023</v>
      </c>
      <c r="L144" s="166" t="s">
        <v>545</v>
      </c>
      <c r="M144" s="166" t="s">
        <v>1020</v>
      </c>
      <c r="N144" s="166" t="s">
        <v>1020</v>
      </c>
      <c r="O144" s="166" t="s">
        <v>1028</v>
      </c>
      <c r="P144" s="166" t="s">
        <v>1028</v>
      </c>
      <c r="Q144" s="166" t="s">
        <v>1025</v>
      </c>
      <c r="R144" s="166" t="s">
        <v>1025</v>
      </c>
      <c r="S144" s="166" t="s">
        <v>1029</v>
      </c>
      <c r="T144" s="166" t="s">
        <v>1030</v>
      </c>
      <c r="U144" s="166" t="s">
        <v>1030</v>
      </c>
      <c r="V144" s="166" t="s">
        <v>559</v>
      </c>
      <c r="W144" s="166" t="s">
        <v>1004</v>
      </c>
      <c r="X144" s="166" t="s">
        <v>1004</v>
      </c>
      <c r="Y144" s="166" t="s">
        <v>1004</v>
      </c>
      <c r="Z144" s="166" t="s">
        <v>1004</v>
      </c>
      <c r="AA144" s="166" t="s">
        <v>1004</v>
      </c>
      <c r="AB144" s="166" t="s">
        <v>958</v>
      </c>
      <c r="AC144" s="166" t="s">
        <v>1004</v>
      </c>
      <c r="AD144" s="109" t="s">
        <v>1026</v>
      </c>
      <c r="AE144" s="166" t="s">
        <v>1004</v>
      </c>
      <c r="AF144" s="166" t="s">
        <v>1025</v>
      </c>
      <c r="AG144" s="166" t="s">
        <v>559</v>
      </c>
      <c r="AH144" s="166" t="s">
        <v>1023</v>
      </c>
      <c r="AI144" s="166" t="s">
        <v>1023</v>
      </c>
      <c r="AJ144" s="166" t="s">
        <v>1023</v>
      </c>
      <c r="AK144" s="168" t="s">
        <v>961</v>
      </c>
      <c r="AL144" s="166" t="s">
        <v>1022</v>
      </c>
      <c r="AM144" s="166" t="s">
        <v>1022</v>
      </c>
      <c r="AN144" s="166" t="s">
        <v>545</v>
      </c>
      <c r="AO144" s="166" t="s">
        <v>545</v>
      </c>
      <c r="AP144" s="166" t="s">
        <v>545</v>
      </c>
      <c r="AQ144" s="166" t="s">
        <v>545</v>
      </c>
      <c r="AR144" s="166" t="s">
        <v>1018</v>
      </c>
      <c r="AS144" s="166" t="s">
        <v>559</v>
      </c>
      <c r="AT144" s="166" t="s">
        <v>1019</v>
      </c>
      <c r="AU144" s="166" t="s">
        <v>559</v>
      </c>
      <c r="AV144" s="166" t="s">
        <v>556</v>
      </c>
      <c r="AW144" s="166" t="s">
        <v>559</v>
      </c>
      <c r="AX144" s="166" t="s">
        <v>559</v>
      </c>
      <c r="AY144" s="166" t="s">
        <v>960</v>
      </c>
      <c r="AZ144" s="166" t="s">
        <v>1021</v>
      </c>
      <c r="BA144" s="166" t="s">
        <v>1021</v>
      </c>
      <c r="BB144" s="166" t="s">
        <v>559</v>
      </c>
      <c r="BC144" s="166" t="s">
        <v>559</v>
      </c>
      <c r="BD144" s="166" t="s">
        <v>1020</v>
      </c>
      <c r="BE144" s="166" t="s">
        <v>559</v>
      </c>
      <c r="BF144" s="108"/>
    </row>
    <row r="145" spans="1:58" x14ac:dyDescent="0.25">
      <c r="A145" s="133" t="s">
        <v>264</v>
      </c>
      <c r="B145" s="111" t="s">
        <v>263</v>
      </c>
      <c r="C145" s="166" t="s">
        <v>1027</v>
      </c>
      <c r="D145" s="166" t="s">
        <v>1027</v>
      </c>
      <c r="E145" s="166" t="s">
        <v>1027</v>
      </c>
      <c r="F145" s="166" t="s">
        <v>1027</v>
      </c>
      <c r="G145" s="166" t="s">
        <v>1027</v>
      </c>
      <c r="H145" s="166" t="s">
        <v>1027</v>
      </c>
      <c r="I145" s="166" t="s">
        <v>1027</v>
      </c>
      <c r="J145" s="166" t="s">
        <v>1023</v>
      </c>
      <c r="K145" s="166" t="s">
        <v>1023</v>
      </c>
      <c r="L145" s="166" t="s">
        <v>545</v>
      </c>
      <c r="M145" s="166" t="s">
        <v>1020</v>
      </c>
      <c r="N145" s="166" t="s">
        <v>1020</v>
      </c>
      <c r="O145" s="166" t="s">
        <v>1028</v>
      </c>
      <c r="P145" s="166" t="s">
        <v>1028</v>
      </c>
      <c r="Q145" s="166" t="s">
        <v>1025</v>
      </c>
      <c r="R145" s="166" t="s">
        <v>1025</v>
      </c>
      <c r="S145" s="166" t="s">
        <v>1029</v>
      </c>
      <c r="T145" s="166" t="s">
        <v>1030</v>
      </c>
      <c r="U145" s="166" t="s">
        <v>1030</v>
      </c>
      <c r="V145" s="166" t="s">
        <v>559</v>
      </c>
      <c r="W145" s="166" t="s">
        <v>1004</v>
      </c>
      <c r="X145" s="166" t="s">
        <v>1004</v>
      </c>
      <c r="Y145" s="166" t="s">
        <v>1004</v>
      </c>
      <c r="Z145" s="166" t="s">
        <v>1004</v>
      </c>
      <c r="AA145" s="166" t="s">
        <v>1004</v>
      </c>
      <c r="AB145" s="166" t="s">
        <v>1017</v>
      </c>
      <c r="AC145" s="166" t="s">
        <v>1004</v>
      </c>
      <c r="AD145" s="109" t="s">
        <v>1026</v>
      </c>
      <c r="AE145" s="166" t="s">
        <v>1004</v>
      </c>
      <c r="AF145" s="166" t="s">
        <v>1025</v>
      </c>
      <c r="AG145" s="166" t="s">
        <v>559</v>
      </c>
      <c r="AH145" s="166" t="s">
        <v>1023</v>
      </c>
      <c r="AI145" s="166" t="s">
        <v>1023</v>
      </c>
      <c r="AJ145" s="166" t="s">
        <v>1023</v>
      </c>
      <c r="AK145" s="168" t="s">
        <v>958</v>
      </c>
      <c r="AL145" s="166" t="s">
        <v>1022</v>
      </c>
      <c r="AM145" s="166" t="s">
        <v>1022</v>
      </c>
      <c r="AN145" s="166" t="s">
        <v>545</v>
      </c>
      <c r="AO145" s="166" t="s">
        <v>545</v>
      </c>
      <c r="AP145" s="166" t="s">
        <v>545</v>
      </c>
      <c r="AQ145" s="166" t="s">
        <v>545</v>
      </c>
      <c r="AR145" s="166" t="s">
        <v>1018</v>
      </c>
      <c r="AS145" s="166" t="s">
        <v>559</v>
      </c>
      <c r="AT145" s="166" t="s">
        <v>1019</v>
      </c>
      <c r="AU145" s="166" t="s">
        <v>559</v>
      </c>
      <c r="AV145" s="166" t="s">
        <v>556</v>
      </c>
      <c r="AW145" s="166" t="s">
        <v>559</v>
      </c>
      <c r="AX145" s="166" t="s">
        <v>559</v>
      </c>
      <c r="AY145" s="166" t="s">
        <v>960</v>
      </c>
      <c r="AZ145" s="166" t="s">
        <v>1021</v>
      </c>
      <c r="BA145" s="166" t="s">
        <v>1021</v>
      </c>
      <c r="BB145" s="166" t="s">
        <v>559</v>
      </c>
      <c r="BC145" s="166" t="s">
        <v>559</v>
      </c>
      <c r="BD145" s="166" t="s">
        <v>1020</v>
      </c>
      <c r="BE145" s="166" t="s">
        <v>559</v>
      </c>
      <c r="BF145" s="108"/>
    </row>
    <row r="146" spans="1:58" x14ac:dyDescent="0.25">
      <c r="A146" s="133" t="s">
        <v>266</v>
      </c>
      <c r="B146" s="111" t="s">
        <v>265</v>
      </c>
      <c r="C146" s="166" t="s">
        <v>1027</v>
      </c>
      <c r="D146" s="166" t="s">
        <v>1027</v>
      </c>
      <c r="E146" s="166" t="s">
        <v>1027</v>
      </c>
      <c r="F146" s="166" t="s">
        <v>1027</v>
      </c>
      <c r="G146" s="166" t="s">
        <v>1027</v>
      </c>
      <c r="H146" s="166" t="s">
        <v>1027</v>
      </c>
      <c r="I146" s="166" t="s">
        <v>1027</v>
      </c>
      <c r="J146" s="166" t="s">
        <v>1023</v>
      </c>
      <c r="K146" s="166" t="s">
        <v>1023</v>
      </c>
      <c r="L146" s="166" t="s">
        <v>545</v>
      </c>
      <c r="M146" s="166" t="s">
        <v>1020</v>
      </c>
      <c r="N146" s="166" t="s">
        <v>1020</v>
      </c>
      <c r="O146" s="166" t="s">
        <v>1028</v>
      </c>
      <c r="P146" s="166" t="s">
        <v>1028</v>
      </c>
      <c r="Q146" s="166" t="s">
        <v>1025</v>
      </c>
      <c r="R146" s="166" t="s">
        <v>1025</v>
      </c>
      <c r="S146" s="166" t="s">
        <v>1029</v>
      </c>
      <c r="T146" s="166" t="s">
        <v>1030</v>
      </c>
      <c r="U146" s="166" t="s">
        <v>1030</v>
      </c>
      <c r="V146" s="166" t="s">
        <v>559</v>
      </c>
      <c r="W146" s="166" t="s">
        <v>1004</v>
      </c>
      <c r="X146" s="166" t="s">
        <v>1004</v>
      </c>
      <c r="Y146" s="166" t="s">
        <v>1004</v>
      </c>
      <c r="Z146" s="166" t="s">
        <v>1004</v>
      </c>
      <c r="AA146" s="166" t="s">
        <v>1004</v>
      </c>
      <c r="AB146" s="166" t="s">
        <v>958</v>
      </c>
      <c r="AC146" s="166" t="s">
        <v>1004</v>
      </c>
      <c r="AD146" s="109" t="s">
        <v>1026</v>
      </c>
      <c r="AE146" s="166" t="s">
        <v>1004</v>
      </c>
      <c r="AF146" s="166" t="s">
        <v>1025</v>
      </c>
      <c r="AG146" s="166" t="s">
        <v>559</v>
      </c>
      <c r="AH146" s="166" t="s">
        <v>1023</v>
      </c>
      <c r="AI146" s="166" t="s">
        <v>1023</v>
      </c>
      <c r="AJ146" s="166" t="s">
        <v>1023</v>
      </c>
      <c r="AK146" s="168" t="s">
        <v>958</v>
      </c>
      <c r="AL146" s="166" t="s">
        <v>1022</v>
      </c>
      <c r="AM146" s="166" t="s">
        <v>1022</v>
      </c>
      <c r="AN146" s="166" t="s">
        <v>545</v>
      </c>
      <c r="AO146" s="166" t="s">
        <v>545</v>
      </c>
      <c r="AP146" s="166" t="s">
        <v>545</v>
      </c>
      <c r="AQ146" s="166" t="s">
        <v>545</v>
      </c>
      <c r="AR146" s="166" t="s">
        <v>1018</v>
      </c>
      <c r="AS146" s="166" t="s">
        <v>559</v>
      </c>
      <c r="AT146" s="166" t="s">
        <v>1019</v>
      </c>
      <c r="AU146" s="166" t="s">
        <v>559</v>
      </c>
      <c r="AV146" s="166" t="s">
        <v>556</v>
      </c>
      <c r="AW146" s="166" t="s">
        <v>559</v>
      </c>
      <c r="AX146" s="166" t="s">
        <v>559</v>
      </c>
      <c r="AY146" s="166" t="s">
        <v>960</v>
      </c>
      <c r="AZ146" s="166" t="s">
        <v>1021</v>
      </c>
      <c r="BA146" s="166" t="s">
        <v>1021</v>
      </c>
      <c r="BB146" s="166" t="s">
        <v>559</v>
      </c>
      <c r="BC146" s="166" t="s">
        <v>559</v>
      </c>
      <c r="BD146" s="166" t="s">
        <v>1020</v>
      </c>
      <c r="BE146" s="166" t="s">
        <v>559</v>
      </c>
      <c r="BF146" s="108"/>
    </row>
    <row r="147" spans="1:58" x14ac:dyDescent="0.25">
      <c r="A147" s="133" t="s">
        <v>268</v>
      </c>
      <c r="B147" s="111" t="s">
        <v>267</v>
      </c>
      <c r="C147" s="166" t="s">
        <v>1027</v>
      </c>
      <c r="D147" s="166" t="s">
        <v>1027</v>
      </c>
      <c r="E147" s="166" t="s">
        <v>1027</v>
      </c>
      <c r="F147" s="166" t="s">
        <v>1027</v>
      </c>
      <c r="G147" s="166" t="s">
        <v>1027</v>
      </c>
      <c r="H147" s="166" t="s">
        <v>1027</v>
      </c>
      <c r="I147" s="166" t="s">
        <v>1027</v>
      </c>
      <c r="J147" s="166" t="s">
        <v>1023</v>
      </c>
      <c r="K147" s="166" t="s">
        <v>1023</v>
      </c>
      <c r="L147" s="166" t="s">
        <v>545</v>
      </c>
      <c r="M147" s="166" t="s">
        <v>1020</v>
      </c>
      <c r="N147" s="166" t="s">
        <v>1020</v>
      </c>
      <c r="O147" s="166" t="s">
        <v>1028</v>
      </c>
      <c r="P147" s="166" t="s">
        <v>1028</v>
      </c>
      <c r="Q147" s="166" t="s">
        <v>1025</v>
      </c>
      <c r="R147" s="166" t="s">
        <v>1025</v>
      </c>
      <c r="S147" s="166" t="s">
        <v>1029</v>
      </c>
      <c r="T147" s="166" t="s">
        <v>1030</v>
      </c>
      <c r="U147" s="166" t="s">
        <v>1030</v>
      </c>
      <c r="V147" s="166" t="s">
        <v>559</v>
      </c>
      <c r="W147" s="166" t="s">
        <v>1004</v>
      </c>
      <c r="X147" s="166" t="s">
        <v>1004</v>
      </c>
      <c r="Y147" s="166" t="s">
        <v>1004</v>
      </c>
      <c r="Z147" s="166" t="s">
        <v>1004</v>
      </c>
      <c r="AA147" s="166" t="s">
        <v>1004</v>
      </c>
      <c r="AB147" s="166" t="s">
        <v>958</v>
      </c>
      <c r="AC147" s="166" t="s">
        <v>1004</v>
      </c>
      <c r="AD147" s="109" t="s">
        <v>1026</v>
      </c>
      <c r="AE147" s="166" t="s">
        <v>1004</v>
      </c>
      <c r="AF147" s="166" t="s">
        <v>1025</v>
      </c>
      <c r="AG147" s="166" t="s">
        <v>559</v>
      </c>
      <c r="AH147" s="166" t="s">
        <v>1023</v>
      </c>
      <c r="AI147" s="166" t="s">
        <v>1023</v>
      </c>
      <c r="AJ147" s="166" t="s">
        <v>1023</v>
      </c>
      <c r="AK147" s="168" t="s">
        <v>958</v>
      </c>
      <c r="AL147" s="166" t="s">
        <v>1022</v>
      </c>
      <c r="AM147" s="166" t="s">
        <v>1022</v>
      </c>
      <c r="AN147" s="166" t="s">
        <v>545</v>
      </c>
      <c r="AO147" s="166" t="s">
        <v>545</v>
      </c>
      <c r="AP147" s="166" t="s">
        <v>545</v>
      </c>
      <c r="AQ147" s="166" t="s">
        <v>545</v>
      </c>
      <c r="AR147" s="166" t="s">
        <v>1018</v>
      </c>
      <c r="AS147" s="166" t="s">
        <v>559</v>
      </c>
      <c r="AT147" s="166" t="s">
        <v>1019</v>
      </c>
      <c r="AU147" s="166" t="s">
        <v>559</v>
      </c>
      <c r="AV147" s="166" t="s">
        <v>556</v>
      </c>
      <c r="AW147" s="166" t="s">
        <v>559</v>
      </c>
      <c r="AX147" s="166" t="s">
        <v>559</v>
      </c>
      <c r="AY147" s="166" t="s">
        <v>960</v>
      </c>
      <c r="AZ147" s="166" t="s">
        <v>1021</v>
      </c>
      <c r="BA147" s="166" t="s">
        <v>1021</v>
      </c>
      <c r="BB147" s="166" t="s">
        <v>559</v>
      </c>
      <c r="BC147" s="166" t="s">
        <v>559</v>
      </c>
      <c r="BD147" s="166" t="s">
        <v>1020</v>
      </c>
      <c r="BE147" s="166" t="s">
        <v>559</v>
      </c>
      <c r="BF147" s="108"/>
    </row>
    <row r="148" spans="1:58" x14ac:dyDescent="0.25">
      <c r="A148" s="133" t="s">
        <v>270</v>
      </c>
      <c r="B148" s="111" t="s">
        <v>269</v>
      </c>
      <c r="C148" s="166" t="s">
        <v>1027</v>
      </c>
      <c r="D148" s="166" t="s">
        <v>1027</v>
      </c>
      <c r="E148" s="166" t="s">
        <v>1027</v>
      </c>
      <c r="F148" s="166" t="s">
        <v>1027</v>
      </c>
      <c r="G148" s="166" t="s">
        <v>1027</v>
      </c>
      <c r="H148" s="166" t="s">
        <v>1027</v>
      </c>
      <c r="I148" s="166" t="s">
        <v>1027</v>
      </c>
      <c r="J148" s="166" t="s">
        <v>1023</v>
      </c>
      <c r="K148" s="166" t="s">
        <v>1023</v>
      </c>
      <c r="L148" s="166" t="s">
        <v>545</v>
      </c>
      <c r="M148" s="166" t="s">
        <v>1020</v>
      </c>
      <c r="N148" s="166" t="s">
        <v>1020</v>
      </c>
      <c r="O148" s="166" t="s">
        <v>1028</v>
      </c>
      <c r="P148" s="166" t="s">
        <v>1028</v>
      </c>
      <c r="Q148" s="166" t="s">
        <v>1025</v>
      </c>
      <c r="R148" s="166" t="s">
        <v>1025</v>
      </c>
      <c r="S148" s="166" t="s">
        <v>1029</v>
      </c>
      <c r="T148" s="166" t="s">
        <v>1030</v>
      </c>
      <c r="U148" s="166" t="s">
        <v>1030</v>
      </c>
      <c r="V148" s="166" t="s">
        <v>559</v>
      </c>
      <c r="W148" s="166" t="s">
        <v>1004</v>
      </c>
      <c r="X148" s="166" t="s">
        <v>1004</v>
      </c>
      <c r="Y148" s="166" t="s">
        <v>1004</v>
      </c>
      <c r="Z148" s="166" t="s">
        <v>1004</v>
      </c>
      <c r="AA148" s="166" t="s">
        <v>1004</v>
      </c>
      <c r="AB148" s="166" t="s">
        <v>958</v>
      </c>
      <c r="AC148" s="166" t="s">
        <v>1004</v>
      </c>
      <c r="AD148" s="109" t="s">
        <v>1026</v>
      </c>
      <c r="AE148" s="166" t="s">
        <v>1004</v>
      </c>
      <c r="AF148" s="166" t="s">
        <v>1025</v>
      </c>
      <c r="AG148" s="166" t="s">
        <v>559</v>
      </c>
      <c r="AH148" s="166" t="s">
        <v>1023</v>
      </c>
      <c r="AI148" s="166" t="s">
        <v>1023</v>
      </c>
      <c r="AJ148" s="166" t="s">
        <v>1023</v>
      </c>
      <c r="AK148" s="168" t="s">
        <v>958</v>
      </c>
      <c r="AL148" s="166" t="s">
        <v>1022</v>
      </c>
      <c r="AM148" s="166" t="s">
        <v>1022</v>
      </c>
      <c r="AN148" s="166" t="s">
        <v>545</v>
      </c>
      <c r="AO148" s="166" t="s">
        <v>545</v>
      </c>
      <c r="AP148" s="166" t="s">
        <v>545</v>
      </c>
      <c r="AQ148" s="166" t="s">
        <v>545</v>
      </c>
      <c r="AR148" s="166" t="s">
        <v>1018</v>
      </c>
      <c r="AS148" s="166" t="s">
        <v>559</v>
      </c>
      <c r="AT148" s="166" t="s">
        <v>1019</v>
      </c>
      <c r="AU148" s="166" t="s">
        <v>559</v>
      </c>
      <c r="AV148" s="166" t="s">
        <v>556</v>
      </c>
      <c r="AW148" s="166" t="s">
        <v>559</v>
      </c>
      <c r="AX148" s="166" t="s">
        <v>559</v>
      </c>
      <c r="AY148" s="166" t="s">
        <v>960</v>
      </c>
      <c r="AZ148" s="166" t="s">
        <v>1021</v>
      </c>
      <c r="BA148" s="166" t="s">
        <v>1021</v>
      </c>
      <c r="BB148" s="166" t="s">
        <v>559</v>
      </c>
      <c r="BC148" s="166" t="s">
        <v>559</v>
      </c>
      <c r="BD148" s="166" t="s">
        <v>1020</v>
      </c>
      <c r="BE148" s="166" t="s">
        <v>559</v>
      </c>
      <c r="BF148" s="108"/>
    </row>
    <row r="149" spans="1:58" x14ac:dyDescent="0.25">
      <c r="A149" s="133" t="s">
        <v>272</v>
      </c>
      <c r="B149" s="111" t="s">
        <v>271</v>
      </c>
      <c r="C149" s="166" t="s">
        <v>1027</v>
      </c>
      <c r="D149" s="166" t="s">
        <v>1027</v>
      </c>
      <c r="E149" s="166" t="s">
        <v>1027</v>
      </c>
      <c r="F149" s="166" t="s">
        <v>1027</v>
      </c>
      <c r="G149" s="166" t="s">
        <v>1027</v>
      </c>
      <c r="H149" s="166" t="s">
        <v>1027</v>
      </c>
      <c r="I149" s="166" t="s">
        <v>1027</v>
      </c>
      <c r="J149" s="166" t="s">
        <v>1023</v>
      </c>
      <c r="K149" s="166" t="s">
        <v>1023</v>
      </c>
      <c r="L149" s="166" t="s">
        <v>545</v>
      </c>
      <c r="M149" s="166" t="s">
        <v>1020</v>
      </c>
      <c r="N149" s="166" t="s">
        <v>1020</v>
      </c>
      <c r="O149" s="166" t="s">
        <v>1028</v>
      </c>
      <c r="P149" s="166" t="s">
        <v>1028</v>
      </c>
      <c r="Q149" s="166" t="s">
        <v>1025</v>
      </c>
      <c r="R149" s="166" t="s">
        <v>1025</v>
      </c>
      <c r="S149" s="166" t="s">
        <v>1029</v>
      </c>
      <c r="T149" s="166" t="s">
        <v>1030</v>
      </c>
      <c r="U149" s="166" t="s">
        <v>1030</v>
      </c>
      <c r="V149" s="166" t="s">
        <v>559</v>
      </c>
      <c r="W149" s="166" t="s">
        <v>1004</v>
      </c>
      <c r="X149" s="166" t="s">
        <v>1015</v>
      </c>
      <c r="Y149" s="166" t="s">
        <v>1004</v>
      </c>
      <c r="Z149" s="166" t="s">
        <v>1004</v>
      </c>
      <c r="AA149" s="166" t="s">
        <v>1004</v>
      </c>
      <c r="AB149" s="166" t="s">
        <v>958</v>
      </c>
      <c r="AC149" s="166" t="s">
        <v>1004</v>
      </c>
      <c r="AD149" s="109" t="s">
        <v>1026</v>
      </c>
      <c r="AE149" s="166" t="s">
        <v>1004</v>
      </c>
      <c r="AF149" s="166" t="s">
        <v>1025</v>
      </c>
      <c r="AG149" s="166" t="s">
        <v>559</v>
      </c>
      <c r="AH149" s="166" t="s">
        <v>1023</v>
      </c>
      <c r="AI149" s="166" t="s">
        <v>1023</v>
      </c>
      <c r="AJ149" s="166" t="s">
        <v>1023</v>
      </c>
      <c r="AK149" s="168" t="s">
        <v>958</v>
      </c>
      <c r="AL149" s="166" t="s">
        <v>1022</v>
      </c>
      <c r="AM149" s="166" t="s">
        <v>1022</v>
      </c>
      <c r="AN149" s="166" t="s">
        <v>545</v>
      </c>
      <c r="AO149" s="166" t="s">
        <v>545</v>
      </c>
      <c r="AP149" s="166" t="s">
        <v>545</v>
      </c>
      <c r="AQ149" s="166" t="s">
        <v>545</v>
      </c>
      <c r="AR149" s="166" t="s">
        <v>1018</v>
      </c>
      <c r="AS149" s="166" t="s">
        <v>559</v>
      </c>
      <c r="AT149" s="166" t="s">
        <v>1019</v>
      </c>
      <c r="AU149" s="166" t="s">
        <v>559</v>
      </c>
      <c r="AV149" s="166" t="s">
        <v>556</v>
      </c>
      <c r="AW149" s="166" t="s">
        <v>559</v>
      </c>
      <c r="AX149" s="166" t="s">
        <v>559</v>
      </c>
      <c r="AY149" s="166" t="s">
        <v>960</v>
      </c>
      <c r="AZ149" s="166" t="s">
        <v>1021</v>
      </c>
      <c r="BA149" s="166" t="s">
        <v>1021</v>
      </c>
      <c r="BB149" s="166" t="s">
        <v>559</v>
      </c>
      <c r="BC149" s="166" t="s">
        <v>559</v>
      </c>
      <c r="BD149" s="166" t="s">
        <v>1020</v>
      </c>
      <c r="BE149" s="166" t="s">
        <v>559</v>
      </c>
      <c r="BF149" s="108"/>
    </row>
    <row r="150" spans="1:58" x14ac:dyDescent="0.25">
      <c r="A150" s="133" t="s">
        <v>274</v>
      </c>
      <c r="B150" s="111" t="s">
        <v>273</v>
      </c>
      <c r="C150" s="166" t="s">
        <v>1027</v>
      </c>
      <c r="D150" s="166" t="s">
        <v>1027</v>
      </c>
      <c r="E150" s="166" t="s">
        <v>1027</v>
      </c>
      <c r="F150" s="166" t="s">
        <v>1027</v>
      </c>
      <c r="G150" s="166" t="s">
        <v>1027</v>
      </c>
      <c r="H150" s="166" t="s">
        <v>1027</v>
      </c>
      <c r="I150" s="166" t="s">
        <v>1027</v>
      </c>
      <c r="J150" s="166" t="s">
        <v>1023</v>
      </c>
      <c r="K150" s="166" t="s">
        <v>1023</v>
      </c>
      <c r="L150" s="166" t="s">
        <v>545</v>
      </c>
      <c r="M150" s="166" t="s">
        <v>1020</v>
      </c>
      <c r="N150" s="166" t="s">
        <v>1020</v>
      </c>
      <c r="O150" s="166" t="s">
        <v>1028</v>
      </c>
      <c r="P150" s="166" t="s">
        <v>1028</v>
      </c>
      <c r="Q150" s="166" t="s">
        <v>1025</v>
      </c>
      <c r="R150" s="166" t="s">
        <v>1025</v>
      </c>
      <c r="S150" s="166" t="s">
        <v>1029</v>
      </c>
      <c r="T150" s="166" t="s">
        <v>1030</v>
      </c>
      <c r="U150" s="166" t="s">
        <v>1030</v>
      </c>
      <c r="V150" s="166" t="s">
        <v>559</v>
      </c>
      <c r="W150" s="166" t="s">
        <v>1004</v>
      </c>
      <c r="X150" s="166" t="s">
        <v>1004</v>
      </c>
      <c r="Y150" s="166" t="s">
        <v>1004</v>
      </c>
      <c r="Z150" s="166" t="s">
        <v>1004</v>
      </c>
      <c r="AA150" s="166" t="s">
        <v>1004</v>
      </c>
      <c r="AB150" s="166" t="s">
        <v>1017</v>
      </c>
      <c r="AC150" s="166" t="s">
        <v>1004</v>
      </c>
      <c r="AD150" s="109" t="s">
        <v>1026</v>
      </c>
      <c r="AE150" s="166" t="s">
        <v>1004</v>
      </c>
      <c r="AF150" s="166" t="s">
        <v>1025</v>
      </c>
      <c r="AG150" s="166" t="s">
        <v>559</v>
      </c>
      <c r="AH150" s="166" t="s">
        <v>1023</v>
      </c>
      <c r="AI150" s="166" t="s">
        <v>1023</v>
      </c>
      <c r="AJ150" s="166" t="s">
        <v>1023</v>
      </c>
      <c r="AK150" s="168" t="s">
        <v>958</v>
      </c>
      <c r="AL150" s="166" t="s">
        <v>1022</v>
      </c>
      <c r="AM150" s="166" t="s">
        <v>1022</v>
      </c>
      <c r="AN150" s="166" t="s">
        <v>545</v>
      </c>
      <c r="AO150" s="166" t="s">
        <v>545</v>
      </c>
      <c r="AP150" s="166" t="s">
        <v>545</v>
      </c>
      <c r="AQ150" s="166" t="s">
        <v>545</v>
      </c>
      <c r="AR150" s="166" t="s">
        <v>1018</v>
      </c>
      <c r="AS150" s="166" t="s">
        <v>559</v>
      </c>
      <c r="AT150" s="166" t="s">
        <v>1019</v>
      </c>
      <c r="AU150" s="166" t="s">
        <v>559</v>
      </c>
      <c r="AV150" s="166" t="s">
        <v>556</v>
      </c>
      <c r="AW150" s="166" t="s">
        <v>559</v>
      </c>
      <c r="AX150" s="166" t="s">
        <v>559</v>
      </c>
      <c r="AY150" s="166" t="s">
        <v>960</v>
      </c>
      <c r="AZ150" s="166" t="s">
        <v>1021</v>
      </c>
      <c r="BA150" s="166" t="s">
        <v>1021</v>
      </c>
      <c r="BB150" s="166" t="s">
        <v>559</v>
      </c>
      <c r="BC150" s="166" t="s">
        <v>559</v>
      </c>
      <c r="BD150" s="166" t="s">
        <v>1020</v>
      </c>
      <c r="BE150" s="166" t="s">
        <v>559</v>
      </c>
      <c r="BF150" s="108"/>
    </row>
    <row r="151" spans="1:58" x14ac:dyDescent="0.25">
      <c r="A151" s="133" t="s">
        <v>276</v>
      </c>
      <c r="B151" s="111" t="s">
        <v>275</v>
      </c>
      <c r="C151" s="166" t="s">
        <v>1027</v>
      </c>
      <c r="D151" s="166" t="s">
        <v>1027</v>
      </c>
      <c r="E151" s="166" t="s">
        <v>1027</v>
      </c>
      <c r="F151" s="166" t="s">
        <v>1027</v>
      </c>
      <c r="G151" s="166" t="s">
        <v>1027</v>
      </c>
      <c r="H151" s="166" t="s">
        <v>1027</v>
      </c>
      <c r="I151" s="166" t="s">
        <v>1027</v>
      </c>
      <c r="J151" s="166" t="s">
        <v>1023</v>
      </c>
      <c r="K151" s="166" t="s">
        <v>1023</v>
      </c>
      <c r="L151" s="166" t="s">
        <v>545</v>
      </c>
      <c r="M151" s="166" t="s">
        <v>1020</v>
      </c>
      <c r="N151" s="166" t="s">
        <v>1020</v>
      </c>
      <c r="O151" s="166" t="s">
        <v>1028</v>
      </c>
      <c r="P151" s="166" t="s">
        <v>1028</v>
      </c>
      <c r="Q151" s="166" t="s">
        <v>1025</v>
      </c>
      <c r="R151" s="166" t="s">
        <v>1025</v>
      </c>
      <c r="S151" s="166" t="s">
        <v>1029</v>
      </c>
      <c r="T151" s="166" t="s">
        <v>1030</v>
      </c>
      <c r="U151" s="166" t="s">
        <v>1030</v>
      </c>
      <c r="V151" s="166" t="s">
        <v>559</v>
      </c>
      <c r="W151" s="166" t="s">
        <v>1004</v>
      </c>
      <c r="X151" s="166" t="s">
        <v>1004</v>
      </c>
      <c r="Y151" s="166" t="s">
        <v>1004</v>
      </c>
      <c r="Z151" s="166" t="s">
        <v>1004</v>
      </c>
      <c r="AA151" s="166" t="s">
        <v>1004</v>
      </c>
      <c r="AB151" s="166" t="s">
        <v>958</v>
      </c>
      <c r="AC151" s="166" t="s">
        <v>1004</v>
      </c>
      <c r="AD151" s="109" t="s">
        <v>1026</v>
      </c>
      <c r="AE151" s="166" t="s">
        <v>1004</v>
      </c>
      <c r="AF151" s="166" t="s">
        <v>1025</v>
      </c>
      <c r="AG151" s="166" t="s">
        <v>559</v>
      </c>
      <c r="AH151" s="166" t="s">
        <v>1023</v>
      </c>
      <c r="AI151" s="166" t="s">
        <v>1023</v>
      </c>
      <c r="AJ151" s="166" t="s">
        <v>1023</v>
      </c>
      <c r="AK151" s="168" t="s">
        <v>958</v>
      </c>
      <c r="AL151" s="166" t="s">
        <v>1022</v>
      </c>
      <c r="AM151" s="166" t="s">
        <v>1022</v>
      </c>
      <c r="AN151" s="166" t="s">
        <v>545</v>
      </c>
      <c r="AO151" s="166" t="s">
        <v>545</v>
      </c>
      <c r="AP151" s="166" t="s">
        <v>545</v>
      </c>
      <c r="AQ151" s="166" t="s">
        <v>545</v>
      </c>
      <c r="AR151" s="166" t="s">
        <v>1018</v>
      </c>
      <c r="AS151" s="166" t="s">
        <v>559</v>
      </c>
      <c r="AT151" s="166" t="s">
        <v>1019</v>
      </c>
      <c r="AU151" s="166" t="s">
        <v>559</v>
      </c>
      <c r="AV151" s="166" t="s">
        <v>556</v>
      </c>
      <c r="AW151" s="166" t="s">
        <v>559</v>
      </c>
      <c r="AX151" s="166" t="s">
        <v>559</v>
      </c>
      <c r="AY151" s="166" t="s">
        <v>960</v>
      </c>
      <c r="AZ151" s="166" t="s">
        <v>1021</v>
      </c>
      <c r="BA151" s="166" t="s">
        <v>1021</v>
      </c>
      <c r="BB151" s="166" t="s">
        <v>559</v>
      </c>
      <c r="BC151" s="166" t="s">
        <v>559</v>
      </c>
      <c r="BD151" s="166" t="s">
        <v>1020</v>
      </c>
      <c r="BE151" s="166" t="s">
        <v>559</v>
      </c>
      <c r="BF151" s="108"/>
    </row>
    <row r="152" spans="1:58" x14ac:dyDescent="0.25">
      <c r="A152" s="133" t="s">
        <v>278</v>
      </c>
      <c r="B152" s="111" t="s">
        <v>277</v>
      </c>
      <c r="C152" s="166" t="s">
        <v>1027</v>
      </c>
      <c r="D152" s="166" t="s">
        <v>1027</v>
      </c>
      <c r="E152" s="166" t="s">
        <v>1027</v>
      </c>
      <c r="F152" s="166" t="s">
        <v>1027</v>
      </c>
      <c r="G152" s="166" t="s">
        <v>1027</v>
      </c>
      <c r="H152" s="166" t="s">
        <v>1027</v>
      </c>
      <c r="I152" s="166" t="s">
        <v>1027</v>
      </c>
      <c r="J152" s="166" t="s">
        <v>1023</v>
      </c>
      <c r="K152" s="166" t="s">
        <v>1023</v>
      </c>
      <c r="L152" s="166" t="s">
        <v>545</v>
      </c>
      <c r="M152" s="166" t="s">
        <v>1020</v>
      </c>
      <c r="N152" s="166" t="s">
        <v>1020</v>
      </c>
      <c r="O152" s="166" t="s">
        <v>1028</v>
      </c>
      <c r="P152" s="166" t="s">
        <v>1028</v>
      </c>
      <c r="Q152" s="166" t="s">
        <v>1025</v>
      </c>
      <c r="R152" s="166" t="s">
        <v>1025</v>
      </c>
      <c r="S152" s="166" t="s">
        <v>1029</v>
      </c>
      <c r="T152" s="166" t="s">
        <v>1030</v>
      </c>
      <c r="U152" s="166" t="s">
        <v>1030</v>
      </c>
      <c r="V152" s="166" t="s">
        <v>559</v>
      </c>
      <c r="W152" s="166" t="s">
        <v>1004</v>
      </c>
      <c r="X152" s="166" t="s">
        <v>1004</v>
      </c>
      <c r="Y152" s="166" t="s">
        <v>1004</v>
      </c>
      <c r="Z152" s="166" t="s">
        <v>1004</v>
      </c>
      <c r="AA152" s="166" t="s">
        <v>1004</v>
      </c>
      <c r="AB152" s="166" t="s">
        <v>1017</v>
      </c>
      <c r="AC152" s="166" t="s">
        <v>1004</v>
      </c>
      <c r="AD152" s="109" t="s">
        <v>1026</v>
      </c>
      <c r="AE152" s="166" t="s">
        <v>1004</v>
      </c>
      <c r="AF152" s="166" t="s">
        <v>1025</v>
      </c>
      <c r="AG152" s="166" t="s">
        <v>559</v>
      </c>
      <c r="AH152" s="166" t="s">
        <v>1023</v>
      </c>
      <c r="AI152" s="166" t="s">
        <v>1023</v>
      </c>
      <c r="AJ152" s="166" t="s">
        <v>1023</v>
      </c>
      <c r="AK152" s="168" t="s">
        <v>961</v>
      </c>
      <c r="AL152" s="166" t="s">
        <v>1022</v>
      </c>
      <c r="AM152" s="166" t="s">
        <v>1022</v>
      </c>
      <c r="AN152" s="166" t="s">
        <v>545</v>
      </c>
      <c r="AO152" s="166" t="s">
        <v>545</v>
      </c>
      <c r="AP152" s="166" t="s">
        <v>545</v>
      </c>
      <c r="AQ152" s="166" t="s">
        <v>545</v>
      </c>
      <c r="AR152" s="166" t="s">
        <v>1018</v>
      </c>
      <c r="AS152" s="166" t="s">
        <v>559</v>
      </c>
      <c r="AT152" s="166" t="s">
        <v>1019</v>
      </c>
      <c r="AU152" s="166" t="s">
        <v>559</v>
      </c>
      <c r="AV152" s="166" t="s">
        <v>556</v>
      </c>
      <c r="AW152" s="166" t="s">
        <v>559</v>
      </c>
      <c r="AX152" s="166" t="s">
        <v>559</v>
      </c>
      <c r="AY152" s="166" t="s">
        <v>960</v>
      </c>
      <c r="AZ152" s="166" t="s">
        <v>1021</v>
      </c>
      <c r="BA152" s="166" t="s">
        <v>1021</v>
      </c>
      <c r="BB152" s="166" t="s">
        <v>559</v>
      </c>
      <c r="BC152" s="166" t="s">
        <v>559</v>
      </c>
      <c r="BD152" s="166" t="s">
        <v>1020</v>
      </c>
      <c r="BE152" s="166" t="s">
        <v>559</v>
      </c>
      <c r="BF152" s="108"/>
    </row>
    <row r="153" spans="1:58" x14ac:dyDescent="0.25">
      <c r="A153" s="133" t="s">
        <v>280</v>
      </c>
      <c r="B153" s="111" t="s">
        <v>279</v>
      </c>
      <c r="C153" s="166" t="s">
        <v>1027</v>
      </c>
      <c r="D153" s="166" t="s">
        <v>1027</v>
      </c>
      <c r="E153" s="166" t="s">
        <v>1027</v>
      </c>
      <c r="F153" s="166" t="s">
        <v>1027</v>
      </c>
      <c r="G153" s="166" t="s">
        <v>1027</v>
      </c>
      <c r="H153" s="166" t="s">
        <v>1027</v>
      </c>
      <c r="I153" s="166" t="s">
        <v>1027</v>
      </c>
      <c r="J153" s="166" t="s">
        <v>1023</v>
      </c>
      <c r="K153" s="166" t="s">
        <v>1023</v>
      </c>
      <c r="L153" s="166" t="s">
        <v>545</v>
      </c>
      <c r="M153" s="166" t="s">
        <v>1020</v>
      </c>
      <c r="N153" s="166" t="s">
        <v>1020</v>
      </c>
      <c r="O153" s="166" t="s">
        <v>1028</v>
      </c>
      <c r="P153" s="166" t="s">
        <v>1028</v>
      </c>
      <c r="Q153" s="166" t="s">
        <v>1025</v>
      </c>
      <c r="R153" s="166" t="s">
        <v>1025</v>
      </c>
      <c r="S153" s="166" t="s">
        <v>1029</v>
      </c>
      <c r="T153" s="166" t="s">
        <v>1030</v>
      </c>
      <c r="U153" s="166" t="s">
        <v>1030</v>
      </c>
      <c r="V153" s="166" t="s">
        <v>559</v>
      </c>
      <c r="W153" s="166" t="s">
        <v>1004</v>
      </c>
      <c r="X153" s="166" t="s">
        <v>1004</v>
      </c>
      <c r="Y153" s="166" t="s">
        <v>1004</v>
      </c>
      <c r="Z153" s="166" t="s">
        <v>1004</v>
      </c>
      <c r="AA153" s="166" t="s">
        <v>1004</v>
      </c>
      <c r="AB153" s="166" t="s">
        <v>1004</v>
      </c>
      <c r="AC153" s="166" t="s">
        <v>1004</v>
      </c>
      <c r="AD153" s="109" t="s">
        <v>1026</v>
      </c>
      <c r="AE153" s="166" t="s">
        <v>1004</v>
      </c>
      <c r="AF153" s="166" t="s">
        <v>1025</v>
      </c>
      <c r="AG153" s="166" t="s">
        <v>559</v>
      </c>
      <c r="AH153" s="166" t="s">
        <v>1023</v>
      </c>
      <c r="AI153" s="166" t="s">
        <v>1023</v>
      </c>
      <c r="AJ153" s="166" t="s">
        <v>1023</v>
      </c>
      <c r="AK153" s="168" t="s">
        <v>958</v>
      </c>
      <c r="AL153" s="166" t="s">
        <v>1022</v>
      </c>
      <c r="AM153" s="166" t="s">
        <v>1022</v>
      </c>
      <c r="AN153" s="166" t="s">
        <v>545</v>
      </c>
      <c r="AO153" s="166" t="s">
        <v>545</v>
      </c>
      <c r="AP153" s="166" t="s">
        <v>545</v>
      </c>
      <c r="AQ153" s="166" t="s">
        <v>545</v>
      </c>
      <c r="AR153" s="166" t="s">
        <v>1018</v>
      </c>
      <c r="AS153" s="166" t="s">
        <v>559</v>
      </c>
      <c r="AT153" s="166" t="s">
        <v>1019</v>
      </c>
      <c r="AU153" s="166" t="s">
        <v>559</v>
      </c>
      <c r="AV153" s="166" t="s">
        <v>556</v>
      </c>
      <c r="AW153" s="166" t="s">
        <v>559</v>
      </c>
      <c r="AX153" s="166" t="s">
        <v>559</v>
      </c>
      <c r="AY153" s="166" t="s">
        <v>960</v>
      </c>
      <c r="AZ153" s="166" t="s">
        <v>1021</v>
      </c>
      <c r="BA153" s="166" t="s">
        <v>1021</v>
      </c>
      <c r="BB153" s="166" t="s">
        <v>559</v>
      </c>
      <c r="BC153" s="166" t="s">
        <v>559</v>
      </c>
      <c r="BD153" s="166" t="s">
        <v>1020</v>
      </c>
      <c r="BE153" s="166" t="s">
        <v>559</v>
      </c>
      <c r="BF153" s="108"/>
    </row>
    <row r="154" spans="1:58" x14ac:dyDescent="0.25">
      <c r="A154" s="133" t="s">
        <v>282</v>
      </c>
      <c r="B154" s="111" t="s">
        <v>281</v>
      </c>
      <c r="C154" s="166" t="s">
        <v>1027</v>
      </c>
      <c r="D154" s="166" t="s">
        <v>1027</v>
      </c>
      <c r="E154" s="166" t="s">
        <v>1027</v>
      </c>
      <c r="F154" s="166" t="s">
        <v>1027</v>
      </c>
      <c r="G154" s="166" t="s">
        <v>1027</v>
      </c>
      <c r="H154" s="166" t="s">
        <v>1027</v>
      </c>
      <c r="I154" s="166" t="s">
        <v>1027</v>
      </c>
      <c r="J154" s="166" t="s">
        <v>1023</v>
      </c>
      <c r="K154" s="166" t="s">
        <v>1023</v>
      </c>
      <c r="L154" s="166" t="s">
        <v>545</v>
      </c>
      <c r="M154" s="166" t="s">
        <v>1020</v>
      </c>
      <c r="N154" s="166" t="s">
        <v>1020</v>
      </c>
      <c r="O154" s="166" t="s">
        <v>1028</v>
      </c>
      <c r="P154" s="166" t="s">
        <v>1028</v>
      </c>
      <c r="Q154" s="166" t="s">
        <v>1025</v>
      </c>
      <c r="R154" s="166" t="s">
        <v>1025</v>
      </c>
      <c r="S154" s="166" t="s">
        <v>1029</v>
      </c>
      <c r="T154" s="166" t="s">
        <v>1030</v>
      </c>
      <c r="U154" s="166" t="s">
        <v>1030</v>
      </c>
      <c r="V154" s="166" t="s">
        <v>559</v>
      </c>
      <c r="W154" s="166" t="s">
        <v>1004</v>
      </c>
      <c r="X154" s="166" t="s">
        <v>1004</v>
      </c>
      <c r="Y154" s="166" t="s">
        <v>1004</v>
      </c>
      <c r="Z154" s="166" t="s">
        <v>1004</v>
      </c>
      <c r="AA154" s="166" t="s">
        <v>1004</v>
      </c>
      <c r="AB154" s="166" t="s">
        <v>958</v>
      </c>
      <c r="AC154" s="166" t="s">
        <v>1004</v>
      </c>
      <c r="AD154" s="109" t="s">
        <v>1026</v>
      </c>
      <c r="AE154" s="166" t="s">
        <v>1004</v>
      </c>
      <c r="AF154" s="166" t="s">
        <v>1025</v>
      </c>
      <c r="AG154" s="166" t="s">
        <v>559</v>
      </c>
      <c r="AH154" s="166" t="s">
        <v>1023</v>
      </c>
      <c r="AI154" s="166" t="s">
        <v>1023</v>
      </c>
      <c r="AJ154" s="166" t="s">
        <v>1023</v>
      </c>
      <c r="AK154" s="168" t="s">
        <v>958</v>
      </c>
      <c r="AL154" s="166" t="s">
        <v>1022</v>
      </c>
      <c r="AM154" s="166" t="s">
        <v>1022</v>
      </c>
      <c r="AN154" s="166" t="s">
        <v>545</v>
      </c>
      <c r="AO154" s="166" t="s">
        <v>545</v>
      </c>
      <c r="AP154" s="166" t="s">
        <v>545</v>
      </c>
      <c r="AQ154" s="166" t="s">
        <v>545</v>
      </c>
      <c r="AR154" s="166" t="s">
        <v>1018</v>
      </c>
      <c r="AS154" s="166" t="s">
        <v>559</v>
      </c>
      <c r="AT154" s="166" t="s">
        <v>1019</v>
      </c>
      <c r="AU154" s="166" t="s">
        <v>559</v>
      </c>
      <c r="AV154" s="166" t="s">
        <v>556</v>
      </c>
      <c r="AW154" s="166" t="s">
        <v>559</v>
      </c>
      <c r="AX154" s="166" t="s">
        <v>559</v>
      </c>
      <c r="AY154" s="166" t="s">
        <v>960</v>
      </c>
      <c r="AZ154" s="166" t="s">
        <v>1021</v>
      </c>
      <c r="BA154" s="166" t="s">
        <v>1021</v>
      </c>
      <c r="BB154" s="166" t="s">
        <v>559</v>
      </c>
      <c r="BC154" s="166" t="s">
        <v>559</v>
      </c>
      <c r="BD154" s="166" t="s">
        <v>1020</v>
      </c>
      <c r="BE154" s="166" t="s">
        <v>559</v>
      </c>
      <c r="BF154" s="108"/>
    </row>
    <row r="155" spans="1:58" x14ac:dyDescent="0.25">
      <c r="A155" s="133" t="s">
        <v>284</v>
      </c>
      <c r="B155" s="111" t="s">
        <v>283</v>
      </c>
      <c r="C155" s="166" t="s">
        <v>1027</v>
      </c>
      <c r="D155" s="166" t="s">
        <v>1027</v>
      </c>
      <c r="E155" s="166" t="s">
        <v>1027</v>
      </c>
      <c r="F155" s="166" t="s">
        <v>1027</v>
      </c>
      <c r="G155" s="166" t="s">
        <v>1027</v>
      </c>
      <c r="H155" s="166" t="s">
        <v>1027</v>
      </c>
      <c r="I155" s="166" t="s">
        <v>1027</v>
      </c>
      <c r="J155" s="166" t="s">
        <v>1023</v>
      </c>
      <c r="K155" s="166" t="s">
        <v>1023</v>
      </c>
      <c r="L155" s="166" t="s">
        <v>545</v>
      </c>
      <c r="M155" s="166" t="s">
        <v>1020</v>
      </c>
      <c r="N155" s="166" t="s">
        <v>1020</v>
      </c>
      <c r="O155" s="166" t="s">
        <v>1028</v>
      </c>
      <c r="P155" s="166" t="s">
        <v>1028</v>
      </c>
      <c r="Q155" s="166" t="s">
        <v>1025</v>
      </c>
      <c r="R155" s="166" t="s">
        <v>1025</v>
      </c>
      <c r="S155" s="166" t="s">
        <v>1029</v>
      </c>
      <c r="T155" s="166" t="s">
        <v>1030</v>
      </c>
      <c r="U155" s="166" t="s">
        <v>1030</v>
      </c>
      <c r="V155" s="166" t="s">
        <v>559</v>
      </c>
      <c r="W155" s="166" t="s">
        <v>1004</v>
      </c>
      <c r="X155" s="166" t="s">
        <v>1004</v>
      </c>
      <c r="Y155" s="166" t="s">
        <v>1004</v>
      </c>
      <c r="Z155" s="166" t="s">
        <v>1004</v>
      </c>
      <c r="AA155" s="166" t="s">
        <v>1004</v>
      </c>
      <c r="AB155" s="166" t="s">
        <v>1017</v>
      </c>
      <c r="AC155" s="166" t="s">
        <v>1004</v>
      </c>
      <c r="AD155" s="109" t="s">
        <v>1026</v>
      </c>
      <c r="AE155" s="166" t="s">
        <v>1004</v>
      </c>
      <c r="AF155" s="166" t="s">
        <v>1025</v>
      </c>
      <c r="AG155" s="166" t="s">
        <v>559</v>
      </c>
      <c r="AH155" s="166" t="s">
        <v>1023</v>
      </c>
      <c r="AI155" s="166" t="s">
        <v>1023</v>
      </c>
      <c r="AJ155" s="166" t="s">
        <v>1023</v>
      </c>
      <c r="AK155" s="168" t="s">
        <v>958</v>
      </c>
      <c r="AL155" s="166" t="s">
        <v>1022</v>
      </c>
      <c r="AM155" s="166" t="s">
        <v>1022</v>
      </c>
      <c r="AN155" s="166" t="s">
        <v>545</v>
      </c>
      <c r="AO155" s="166" t="s">
        <v>545</v>
      </c>
      <c r="AP155" s="166" t="s">
        <v>545</v>
      </c>
      <c r="AQ155" s="166" t="s">
        <v>545</v>
      </c>
      <c r="AR155" s="166" t="s">
        <v>1018</v>
      </c>
      <c r="AS155" s="166" t="s">
        <v>559</v>
      </c>
      <c r="AT155" s="166" t="s">
        <v>1019</v>
      </c>
      <c r="AU155" s="166" t="s">
        <v>559</v>
      </c>
      <c r="AV155" s="166" t="s">
        <v>556</v>
      </c>
      <c r="AW155" s="166" t="s">
        <v>559</v>
      </c>
      <c r="AX155" s="166" t="s">
        <v>559</v>
      </c>
      <c r="AY155" s="166" t="s">
        <v>960</v>
      </c>
      <c r="AZ155" s="166" t="s">
        <v>1021</v>
      </c>
      <c r="BA155" s="166" t="s">
        <v>1021</v>
      </c>
      <c r="BB155" s="166" t="s">
        <v>559</v>
      </c>
      <c r="BC155" s="166" t="s">
        <v>559</v>
      </c>
      <c r="BD155" s="166" t="s">
        <v>1020</v>
      </c>
      <c r="BE155" s="166" t="s">
        <v>559</v>
      </c>
      <c r="BF155" s="108"/>
    </row>
    <row r="156" spans="1:58" x14ac:dyDescent="0.25">
      <c r="A156" s="133" t="s">
        <v>286</v>
      </c>
      <c r="B156" s="111" t="s">
        <v>285</v>
      </c>
      <c r="C156" s="166" t="s">
        <v>1027</v>
      </c>
      <c r="D156" s="166" t="s">
        <v>1027</v>
      </c>
      <c r="E156" s="166" t="s">
        <v>1027</v>
      </c>
      <c r="F156" s="166" t="s">
        <v>1027</v>
      </c>
      <c r="G156" s="166" t="s">
        <v>1027</v>
      </c>
      <c r="H156" s="166" t="s">
        <v>1027</v>
      </c>
      <c r="I156" s="166" t="s">
        <v>1027</v>
      </c>
      <c r="J156" s="166" t="s">
        <v>1023</v>
      </c>
      <c r="K156" s="166" t="s">
        <v>1023</v>
      </c>
      <c r="L156" s="166" t="s">
        <v>545</v>
      </c>
      <c r="M156" s="166" t="s">
        <v>1020</v>
      </c>
      <c r="N156" s="166" t="s">
        <v>1020</v>
      </c>
      <c r="O156" s="166" t="s">
        <v>1028</v>
      </c>
      <c r="P156" s="166" t="s">
        <v>1028</v>
      </c>
      <c r="Q156" s="166" t="s">
        <v>1025</v>
      </c>
      <c r="R156" s="166" t="s">
        <v>1025</v>
      </c>
      <c r="S156" s="166" t="s">
        <v>1029</v>
      </c>
      <c r="T156" s="166" t="s">
        <v>1030</v>
      </c>
      <c r="U156" s="166" t="s">
        <v>1030</v>
      </c>
      <c r="V156" s="166" t="s">
        <v>559</v>
      </c>
      <c r="W156" s="166" t="s">
        <v>1004</v>
      </c>
      <c r="X156" s="166" t="s">
        <v>1004</v>
      </c>
      <c r="Y156" s="166" t="s">
        <v>1004</v>
      </c>
      <c r="Z156" s="166" t="s">
        <v>1004</v>
      </c>
      <c r="AA156" s="166" t="s">
        <v>1004</v>
      </c>
      <c r="AB156" s="166" t="s">
        <v>958</v>
      </c>
      <c r="AC156" s="166" t="s">
        <v>1004</v>
      </c>
      <c r="AD156" s="109" t="s">
        <v>1026</v>
      </c>
      <c r="AE156" s="166" t="s">
        <v>1004</v>
      </c>
      <c r="AF156" s="166" t="s">
        <v>1025</v>
      </c>
      <c r="AG156" s="166" t="s">
        <v>559</v>
      </c>
      <c r="AH156" s="166" t="s">
        <v>1023</v>
      </c>
      <c r="AI156" s="166" t="s">
        <v>1023</v>
      </c>
      <c r="AJ156" s="166" t="s">
        <v>1023</v>
      </c>
      <c r="AK156" s="168" t="s">
        <v>958</v>
      </c>
      <c r="AL156" s="166" t="s">
        <v>1022</v>
      </c>
      <c r="AM156" s="166" t="s">
        <v>1022</v>
      </c>
      <c r="AN156" s="166" t="s">
        <v>545</v>
      </c>
      <c r="AO156" s="166" t="s">
        <v>545</v>
      </c>
      <c r="AP156" s="166" t="s">
        <v>545</v>
      </c>
      <c r="AQ156" s="166" t="s">
        <v>545</v>
      </c>
      <c r="AR156" s="166" t="s">
        <v>1018</v>
      </c>
      <c r="AS156" s="166" t="s">
        <v>559</v>
      </c>
      <c r="AT156" s="166" t="s">
        <v>1019</v>
      </c>
      <c r="AU156" s="166" t="s">
        <v>559</v>
      </c>
      <c r="AV156" s="166" t="s">
        <v>556</v>
      </c>
      <c r="AW156" s="166" t="s">
        <v>559</v>
      </c>
      <c r="AX156" s="166" t="s">
        <v>559</v>
      </c>
      <c r="AY156" s="166" t="s">
        <v>960</v>
      </c>
      <c r="AZ156" s="166" t="s">
        <v>1021</v>
      </c>
      <c r="BA156" s="166" t="s">
        <v>1021</v>
      </c>
      <c r="BB156" s="166" t="s">
        <v>559</v>
      </c>
      <c r="BC156" s="166" t="s">
        <v>559</v>
      </c>
      <c r="BD156" s="166" t="s">
        <v>1020</v>
      </c>
      <c r="BE156" s="166" t="s">
        <v>559</v>
      </c>
      <c r="BF156" s="108"/>
    </row>
    <row r="157" spans="1:58" x14ac:dyDescent="0.25">
      <c r="A157" s="133" t="s">
        <v>288</v>
      </c>
      <c r="B157" s="111" t="s">
        <v>287</v>
      </c>
      <c r="C157" s="166" t="s">
        <v>1027</v>
      </c>
      <c r="D157" s="166" t="s">
        <v>1027</v>
      </c>
      <c r="E157" s="166" t="s">
        <v>1027</v>
      </c>
      <c r="F157" s="166" t="s">
        <v>1027</v>
      </c>
      <c r="G157" s="166" t="s">
        <v>1027</v>
      </c>
      <c r="H157" s="166" t="s">
        <v>1027</v>
      </c>
      <c r="I157" s="166" t="s">
        <v>1027</v>
      </c>
      <c r="J157" s="166" t="s">
        <v>1023</v>
      </c>
      <c r="K157" s="166" t="s">
        <v>1023</v>
      </c>
      <c r="L157" s="166" t="s">
        <v>545</v>
      </c>
      <c r="M157" s="166" t="s">
        <v>1020</v>
      </c>
      <c r="N157" s="166" t="s">
        <v>1020</v>
      </c>
      <c r="O157" s="166" t="s">
        <v>1028</v>
      </c>
      <c r="P157" s="166" t="s">
        <v>1028</v>
      </c>
      <c r="Q157" s="166" t="s">
        <v>1025</v>
      </c>
      <c r="R157" s="166" t="s">
        <v>1025</v>
      </c>
      <c r="S157" s="166" t="s">
        <v>1029</v>
      </c>
      <c r="T157" s="166" t="s">
        <v>1030</v>
      </c>
      <c r="U157" s="166" t="s">
        <v>1030</v>
      </c>
      <c r="V157" s="166" t="s">
        <v>559</v>
      </c>
      <c r="W157" s="166" t="s">
        <v>1004</v>
      </c>
      <c r="X157" s="166" t="s">
        <v>1004</v>
      </c>
      <c r="Y157" s="166" t="s">
        <v>1004</v>
      </c>
      <c r="Z157" s="166" t="s">
        <v>1004</v>
      </c>
      <c r="AA157" s="166" t="s">
        <v>1004</v>
      </c>
      <c r="AB157" s="166" t="s">
        <v>1017</v>
      </c>
      <c r="AC157" s="166" t="s">
        <v>1004</v>
      </c>
      <c r="AD157" s="109" t="s">
        <v>1026</v>
      </c>
      <c r="AE157" s="166" t="s">
        <v>1004</v>
      </c>
      <c r="AF157" s="166" t="s">
        <v>1025</v>
      </c>
      <c r="AG157" s="166" t="s">
        <v>559</v>
      </c>
      <c r="AH157" s="166" t="s">
        <v>1023</v>
      </c>
      <c r="AI157" s="166" t="s">
        <v>1023</v>
      </c>
      <c r="AJ157" s="166" t="s">
        <v>1023</v>
      </c>
      <c r="AK157" s="168" t="s">
        <v>958</v>
      </c>
      <c r="AL157" s="166" t="s">
        <v>1022</v>
      </c>
      <c r="AM157" s="166" t="s">
        <v>1022</v>
      </c>
      <c r="AN157" s="166" t="s">
        <v>545</v>
      </c>
      <c r="AO157" s="166" t="s">
        <v>545</v>
      </c>
      <c r="AP157" s="166" t="s">
        <v>545</v>
      </c>
      <c r="AQ157" s="166" t="s">
        <v>545</v>
      </c>
      <c r="AR157" s="166" t="s">
        <v>1018</v>
      </c>
      <c r="AS157" s="166" t="s">
        <v>559</v>
      </c>
      <c r="AT157" s="166" t="s">
        <v>1019</v>
      </c>
      <c r="AU157" s="166" t="s">
        <v>559</v>
      </c>
      <c r="AV157" s="166" t="s">
        <v>556</v>
      </c>
      <c r="AW157" s="166" t="s">
        <v>559</v>
      </c>
      <c r="AX157" s="166" t="s">
        <v>559</v>
      </c>
      <c r="AY157" s="166" t="s">
        <v>960</v>
      </c>
      <c r="AZ157" s="166" t="s">
        <v>1021</v>
      </c>
      <c r="BA157" s="166" t="s">
        <v>1021</v>
      </c>
      <c r="BB157" s="166" t="s">
        <v>559</v>
      </c>
      <c r="BC157" s="166" t="s">
        <v>559</v>
      </c>
      <c r="BD157" s="166" t="s">
        <v>1020</v>
      </c>
      <c r="BE157" s="166" t="s">
        <v>559</v>
      </c>
      <c r="BF157" s="108"/>
    </row>
    <row r="158" spans="1:58" x14ac:dyDescent="0.25">
      <c r="A158" s="133" t="s">
        <v>290</v>
      </c>
      <c r="B158" s="111" t="s">
        <v>289</v>
      </c>
      <c r="C158" s="166" t="s">
        <v>1027</v>
      </c>
      <c r="D158" s="166" t="s">
        <v>1027</v>
      </c>
      <c r="E158" s="166" t="s">
        <v>1027</v>
      </c>
      <c r="F158" s="166" t="s">
        <v>1027</v>
      </c>
      <c r="G158" s="166" t="s">
        <v>1027</v>
      </c>
      <c r="H158" s="166" t="s">
        <v>1027</v>
      </c>
      <c r="I158" s="166" t="s">
        <v>1027</v>
      </c>
      <c r="J158" s="166" t="s">
        <v>1023</v>
      </c>
      <c r="K158" s="166" t="s">
        <v>1023</v>
      </c>
      <c r="L158" s="166" t="s">
        <v>545</v>
      </c>
      <c r="M158" s="166" t="s">
        <v>1020</v>
      </c>
      <c r="N158" s="166" t="s">
        <v>1020</v>
      </c>
      <c r="O158" s="166" t="s">
        <v>1028</v>
      </c>
      <c r="P158" s="166" t="s">
        <v>1028</v>
      </c>
      <c r="Q158" s="166" t="s">
        <v>1025</v>
      </c>
      <c r="R158" s="166" t="s">
        <v>1025</v>
      </c>
      <c r="S158" s="166" t="s">
        <v>1029</v>
      </c>
      <c r="T158" s="166" t="s">
        <v>1030</v>
      </c>
      <c r="U158" s="166" t="s">
        <v>1030</v>
      </c>
      <c r="V158" s="166" t="s">
        <v>559</v>
      </c>
      <c r="W158" s="166" t="s">
        <v>1004</v>
      </c>
      <c r="X158" s="166" t="s">
        <v>1004</v>
      </c>
      <c r="Y158" s="166" t="s">
        <v>1004</v>
      </c>
      <c r="Z158" s="166" t="s">
        <v>1004</v>
      </c>
      <c r="AA158" s="166" t="s">
        <v>1004</v>
      </c>
      <c r="AB158" s="166" t="s">
        <v>1017</v>
      </c>
      <c r="AC158" s="166" t="s">
        <v>1004</v>
      </c>
      <c r="AD158" s="109" t="s">
        <v>1026</v>
      </c>
      <c r="AE158" s="166" t="s">
        <v>1004</v>
      </c>
      <c r="AF158" s="166" t="s">
        <v>1025</v>
      </c>
      <c r="AG158" s="166" t="s">
        <v>559</v>
      </c>
      <c r="AH158" s="166" t="s">
        <v>1023</v>
      </c>
      <c r="AI158" s="166" t="s">
        <v>1023</v>
      </c>
      <c r="AJ158" s="166" t="s">
        <v>1023</v>
      </c>
      <c r="AK158" s="168" t="s">
        <v>958</v>
      </c>
      <c r="AL158" s="166" t="s">
        <v>1022</v>
      </c>
      <c r="AM158" s="166" t="s">
        <v>1022</v>
      </c>
      <c r="AN158" s="166" t="s">
        <v>545</v>
      </c>
      <c r="AO158" s="166" t="s">
        <v>545</v>
      </c>
      <c r="AP158" s="166" t="s">
        <v>545</v>
      </c>
      <c r="AQ158" s="166" t="s">
        <v>545</v>
      </c>
      <c r="AR158" s="166" t="s">
        <v>1018</v>
      </c>
      <c r="AS158" s="166" t="s">
        <v>559</v>
      </c>
      <c r="AT158" s="166" t="s">
        <v>1019</v>
      </c>
      <c r="AU158" s="166" t="s">
        <v>559</v>
      </c>
      <c r="AV158" s="166" t="s">
        <v>556</v>
      </c>
      <c r="AW158" s="166" t="s">
        <v>559</v>
      </c>
      <c r="AX158" s="166" t="s">
        <v>559</v>
      </c>
      <c r="AY158" s="166" t="s">
        <v>960</v>
      </c>
      <c r="AZ158" s="166" t="s">
        <v>1021</v>
      </c>
      <c r="BA158" s="166" t="s">
        <v>1021</v>
      </c>
      <c r="BB158" s="166" t="s">
        <v>559</v>
      </c>
      <c r="BC158" s="166" t="s">
        <v>559</v>
      </c>
      <c r="BD158" s="166" t="s">
        <v>1020</v>
      </c>
      <c r="BE158" s="166" t="s">
        <v>559</v>
      </c>
      <c r="BF158" s="108"/>
    </row>
    <row r="159" spans="1:58" x14ac:dyDescent="0.25">
      <c r="A159" s="133" t="s">
        <v>292</v>
      </c>
      <c r="B159" s="111" t="s">
        <v>291</v>
      </c>
      <c r="C159" s="166" t="s">
        <v>1027</v>
      </c>
      <c r="D159" s="166" t="s">
        <v>1027</v>
      </c>
      <c r="E159" s="166" t="s">
        <v>1027</v>
      </c>
      <c r="F159" s="166" t="s">
        <v>1027</v>
      </c>
      <c r="G159" s="166" t="s">
        <v>1027</v>
      </c>
      <c r="H159" s="166" t="s">
        <v>1027</v>
      </c>
      <c r="I159" s="166" t="s">
        <v>1027</v>
      </c>
      <c r="J159" s="166" t="s">
        <v>1023</v>
      </c>
      <c r="K159" s="166" t="s">
        <v>1023</v>
      </c>
      <c r="L159" s="166" t="s">
        <v>545</v>
      </c>
      <c r="M159" s="166" t="s">
        <v>1020</v>
      </c>
      <c r="N159" s="166" t="s">
        <v>1020</v>
      </c>
      <c r="O159" s="166" t="s">
        <v>1028</v>
      </c>
      <c r="P159" s="166" t="s">
        <v>1028</v>
      </c>
      <c r="Q159" s="166" t="s">
        <v>1025</v>
      </c>
      <c r="R159" s="166" t="s">
        <v>1025</v>
      </c>
      <c r="S159" s="166" t="s">
        <v>1029</v>
      </c>
      <c r="T159" s="166" t="s">
        <v>1030</v>
      </c>
      <c r="U159" s="166" t="s">
        <v>1030</v>
      </c>
      <c r="V159" s="166" t="s">
        <v>559</v>
      </c>
      <c r="W159" s="166" t="s">
        <v>1004</v>
      </c>
      <c r="X159" s="166" t="s">
        <v>1004</v>
      </c>
      <c r="Y159" s="166" t="s">
        <v>1004</v>
      </c>
      <c r="Z159" s="166" t="s">
        <v>1004</v>
      </c>
      <c r="AA159" s="166" t="s">
        <v>1004</v>
      </c>
      <c r="AB159" s="166" t="s">
        <v>958</v>
      </c>
      <c r="AC159" s="166" t="s">
        <v>1004</v>
      </c>
      <c r="AD159" s="109" t="s">
        <v>1026</v>
      </c>
      <c r="AE159" s="166" t="s">
        <v>1004</v>
      </c>
      <c r="AF159" s="166" t="s">
        <v>1025</v>
      </c>
      <c r="AG159" s="166" t="s">
        <v>559</v>
      </c>
      <c r="AH159" s="166" t="s">
        <v>1023</v>
      </c>
      <c r="AI159" s="166" t="s">
        <v>1023</v>
      </c>
      <c r="AJ159" s="166" t="s">
        <v>1023</v>
      </c>
      <c r="AK159" s="168" t="s">
        <v>958</v>
      </c>
      <c r="AL159" s="166" t="s">
        <v>1022</v>
      </c>
      <c r="AM159" s="166" t="s">
        <v>1022</v>
      </c>
      <c r="AN159" s="166" t="s">
        <v>545</v>
      </c>
      <c r="AO159" s="166" t="s">
        <v>545</v>
      </c>
      <c r="AP159" s="166" t="s">
        <v>545</v>
      </c>
      <c r="AQ159" s="166" t="s">
        <v>545</v>
      </c>
      <c r="AR159" s="166" t="s">
        <v>1018</v>
      </c>
      <c r="AS159" s="166" t="s">
        <v>559</v>
      </c>
      <c r="AT159" s="166" t="s">
        <v>1019</v>
      </c>
      <c r="AU159" s="166" t="s">
        <v>559</v>
      </c>
      <c r="AV159" s="166" t="s">
        <v>556</v>
      </c>
      <c r="AW159" s="166" t="s">
        <v>559</v>
      </c>
      <c r="AX159" s="166" t="s">
        <v>559</v>
      </c>
      <c r="AY159" s="166" t="s">
        <v>960</v>
      </c>
      <c r="AZ159" s="166" t="s">
        <v>1021</v>
      </c>
      <c r="BA159" s="166" t="s">
        <v>1021</v>
      </c>
      <c r="BB159" s="166" t="s">
        <v>559</v>
      </c>
      <c r="BC159" s="166" t="s">
        <v>559</v>
      </c>
      <c r="BD159" s="166" t="s">
        <v>1020</v>
      </c>
      <c r="BE159" s="166" t="s">
        <v>559</v>
      </c>
      <c r="BF159" s="108"/>
    </row>
    <row r="160" spans="1:58" x14ac:dyDescent="0.25">
      <c r="A160" s="133" t="s">
        <v>294</v>
      </c>
      <c r="B160" s="111" t="s">
        <v>293</v>
      </c>
      <c r="C160" s="166" t="s">
        <v>1027</v>
      </c>
      <c r="D160" s="166" t="s">
        <v>1027</v>
      </c>
      <c r="E160" s="166" t="s">
        <v>1027</v>
      </c>
      <c r="F160" s="166" t="s">
        <v>1027</v>
      </c>
      <c r="G160" s="166" t="s">
        <v>1027</v>
      </c>
      <c r="H160" s="166" t="s">
        <v>1027</v>
      </c>
      <c r="I160" s="166" t="s">
        <v>1027</v>
      </c>
      <c r="J160" s="166" t="s">
        <v>1023</v>
      </c>
      <c r="K160" s="166" t="s">
        <v>1023</v>
      </c>
      <c r="L160" s="166" t="s">
        <v>545</v>
      </c>
      <c r="M160" s="166" t="s">
        <v>1020</v>
      </c>
      <c r="N160" s="166" t="s">
        <v>1020</v>
      </c>
      <c r="O160" s="166" t="s">
        <v>1028</v>
      </c>
      <c r="P160" s="166" t="s">
        <v>1028</v>
      </c>
      <c r="Q160" s="166" t="s">
        <v>1025</v>
      </c>
      <c r="R160" s="166" t="s">
        <v>1025</v>
      </c>
      <c r="S160" s="166" t="s">
        <v>1029</v>
      </c>
      <c r="T160" s="166" t="s">
        <v>1030</v>
      </c>
      <c r="U160" s="166" t="s">
        <v>1030</v>
      </c>
      <c r="V160" s="166" t="s">
        <v>559</v>
      </c>
      <c r="W160" s="166" t="s">
        <v>1004</v>
      </c>
      <c r="X160" s="166" t="s">
        <v>1004</v>
      </c>
      <c r="Y160" s="166" t="s">
        <v>1004</v>
      </c>
      <c r="Z160" s="166" t="s">
        <v>1004</v>
      </c>
      <c r="AA160" s="166" t="s">
        <v>1004</v>
      </c>
      <c r="AB160" s="166" t="s">
        <v>1017</v>
      </c>
      <c r="AC160" s="166" t="s">
        <v>1004</v>
      </c>
      <c r="AD160" s="109" t="s">
        <v>1026</v>
      </c>
      <c r="AE160" s="166" t="s">
        <v>1004</v>
      </c>
      <c r="AF160" s="166" t="s">
        <v>1025</v>
      </c>
      <c r="AG160" s="166" t="s">
        <v>559</v>
      </c>
      <c r="AH160" s="166" t="s">
        <v>1023</v>
      </c>
      <c r="AI160" s="166" t="s">
        <v>1023</v>
      </c>
      <c r="AJ160" s="166" t="s">
        <v>1023</v>
      </c>
      <c r="AK160" s="168" t="s">
        <v>961</v>
      </c>
      <c r="AL160" s="166" t="s">
        <v>1022</v>
      </c>
      <c r="AM160" s="166" t="s">
        <v>1022</v>
      </c>
      <c r="AN160" s="166" t="s">
        <v>545</v>
      </c>
      <c r="AO160" s="166" t="s">
        <v>545</v>
      </c>
      <c r="AP160" s="166" t="s">
        <v>545</v>
      </c>
      <c r="AQ160" s="166" t="s">
        <v>545</v>
      </c>
      <c r="AR160" s="166" t="s">
        <v>1018</v>
      </c>
      <c r="AS160" s="166" t="s">
        <v>559</v>
      </c>
      <c r="AT160" s="166" t="s">
        <v>1019</v>
      </c>
      <c r="AU160" s="166" t="s">
        <v>559</v>
      </c>
      <c r="AV160" s="166" t="s">
        <v>556</v>
      </c>
      <c r="AW160" s="166" t="s">
        <v>559</v>
      </c>
      <c r="AX160" s="166" t="s">
        <v>559</v>
      </c>
      <c r="AY160" s="166" t="s">
        <v>960</v>
      </c>
      <c r="AZ160" s="166" t="s">
        <v>1021</v>
      </c>
      <c r="BA160" s="166" t="s">
        <v>1021</v>
      </c>
      <c r="BB160" s="166" t="s">
        <v>959</v>
      </c>
      <c r="BC160" s="166" t="s">
        <v>559</v>
      </c>
      <c r="BD160" s="166" t="s">
        <v>1020</v>
      </c>
      <c r="BE160" s="166" t="s">
        <v>559</v>
      </c>
      <c r="BF160" s="108"/>
    </row>
    <row r="161" spans="1:58" x14ac:dyDescent="0.25">
      <c r="A161" s="133" t="s">
        <v>296</v>
      </c>
      <c r="B161" s="111" t="s">
        <v>295</v>
      </c>
      <c r="C161" s="166" t="s">
        <v>1027</v>
      </c>
      <c r="D161" s="166" t="s">
        <v>1027</v>
      </c>
      <c r="E161" s="166" t="s">
        <v>1027</v>
      </c>
      <c r="F161" s="166" t="s">
        <v>1027</v>
      </c>
      <c r="G161" s="166" t="s">
        <v>1027</v>
      </c>
      <c r="H161" s="166" t="s">
        <v>1027</v>
      </c>
      <c r="I161" s="166" t="s">
        <v>1027</v>
      </c>
      <c r="J161" s="166" t="s">
        <v>1023</v>
      </c>
      <c r="K161" s="166" t="s">
        <v>1023</v>
      </c>
      <c r="L161" s="166" t="s">
        <v>545</v>
      </c>
      <c r="M161" s="166" t="s">
        <v>1020</v>
      </c>
      <c r="N161" s="166" t="s">
        <v>1020</v>
      </c>
      <c r="O161" s="166" t="s">
        <v>1028</v>
      </c>
      <c r="P161" s="166" t="s">
        <v>1028</v>
      </c>
      <c r="Q161" s="166" t="s">
        <v>1025</v>
      </c>
      <c r="R161" s="166" t="s">
        <v>1025</v>
      </c>
      <c r="S161" s="166" t="s">
        <v>1029</v>
      </c>
      <c r="T161" s="166" t="s">
        <v>1030</v>
      </c>
      <c r="U161" s="166" t="s">
        <v>1030</v>
      </c>
      <c r="V161" s="166" t="s">
        <v>559</v>
      </c>
      <c r="W161" s="166" t="s">
        <v>1004</v>
      </c>
      <c r="X161" s="166" t="s">
        <v>1004</v>
      </c>
      <c r="Y161" s="166" t="s">
        <v>1004</v>
      </c>
      <c r="Z161" s="166" t="s">
        <v>1004</v>
      </c>
      <c r="AA161" s="166" t="s">
        <v>1004</v>
      </c>
      <c r="AB161" s="166" t="s">
        <v>1017</v>
      </c>
      <c r="AC161" s="166" t="s">
        <v>1004</v>
      </c>
      <c r="AD161" s="109" t="s">
        <v>1026</v>
      </c>
      <c r="AE161" s="166" t="s">
        <v>1004</v>
      </c>
      <c r="AF161" s="166" t="s">
        <v>1025</v>
      </c>
      <c r="AG161" s="166" t="s">
        <v>559</v>
      </c>
      <c r="AH161" s="166" t="s">
        <v>1023</v>
      </c>
      <c r="AI161" s="166" t="s">
        <v>1023</v>
      </c>
      <c r="AJ161" s="166" t="s">
        <v>1023</v>
      </c>
      <c r="AK161" s="168" t="s">
        <v>958</v>
      </c>
      <c r="AL161" s="166" t="s">
        <v>1022</v>
      </c>
      <c r="AM161" s="166" t="s">
        <v>1022</v>
      </c>
      <c r="AN161" s="166" t="s">
        <v>545</v>
      </c>
      <c r="AO161" s="166" t="s">
        <v>545</v>
      </c>
      <c r="AP161" s="166" t="s">
        <v>545</v>
      </c>
      <c r="AQ161" s="166" t="s">
        <v>545</v>
      </c>
      <c r="AR161" s="166" t="s">
        <v>1018</v>
      </c>
      <c r="AS161" s="166" t="s">
        <v>559</v>
      </c>
      <c r="AT161" s="166" t="s">
        <v>1019</v>
      </c>
      <c r="AU161" s="166" t="s">
        <v>559</v>
      </c>
      <c r="AV161" s="166" t="s">
        <v>556</v>
      </c>
      <c r="AW161" s="166" t="s">
        <v>559</v>
      </c>
      <c r="AX161" s="166" t="s">
        <v>559</v>
      </c>
      <c r="AY161" s="166" t="s">
        <v>960</v>
      </c>
      <c r="AZ161" s="166" t="s">
        <v>1021</v>
      </c>
      <c r="BA161" s="166" t="s">
        <v>1021</v>
      </c>
      <c r="BB161" s="166" t="s">
        <v>559</v>
      </c>
      <c r="BC161" s="166" t="s">
        <v>559</v>
      </c>
      <c r="BD161" s="166" t="s">
        <v>1020</v>
      </c>
      <c r="BE161" s="166" t="s">
        <v>559</v>
      </c>
      <c r="BF161" s="108"/>
    </row>
    <row r="162" spans="1:58" x14ac:dyDescent="0.25">
      <c r="A162" s="133" t="s">
        <v>299</v>
      </c>
      <c r="B162" s="111" t="s">
        <v>298</v>
      </c>
      <c r="C162" s="166" t="s">
        <v>1027</v>
      </c>
      <c r="D162" s="166" t="s">
        <v>1027</v>
      </c>
      <c r="E162" s="166" t="s">
        <v>1027</v>
      </c>
      <c r="F162" s="166" t="s">
        <v>1027</v>
      </c>
      <c r="G162" s="166" t="s">
        <v>1027</v>
      </c>
      <c r="H162" s="166" t="s">
        <v>1027</v>
      </c>
      <c r="I162" s="166" t="s">
        <v>1027</v>
      </c>
      <c r="J162" s="166" t="s">
        <v>1023</v>
      </c>
      <c r="K162" s="166" t="s">
        <v>1023</v>
      </c>
      <c r="L162" s="166" t="s">
        <v>545</v>
      </c>
      <c r="M162" s="166" t="s">
        <v>1020</v>
      </c>
      <c r="N162" s="166" t="s">
        <v>1020</v>
      </c>
      <c r="O162" s="166" t="s">
        <v>1028</v>
      </c>
      <c r="P162" s="166" t="s">
        <v>1028</v>
      </c>
      <c r="Q162" s="166" t="s">
        <v>1025</v>
      </c>
      <c r="R162" s="166" t="s">
        <v>1025</v>
      </c>
      <c r="S162" s="166" t="s">
        <v>1029</v>
      </c>
      <c r="T162" s="166" t="s">
        <v>1030</v>
      </c>
      <c r="U162" s="166" t="s">
        <v>1030</v>
      </c>
      <c r="V162" s="166" t="s">
        <v>559</v>
      </c>
      <c r="W162" s="166" t="s">
        <v>1004</v>
      </c>
      <c r="X162" s="166" t="s">
        <v>1004</v>
      </c>
      <c r="Y162" s="166" t="s">
        <v>1004</v>
      </c>
      <c r="Z162" s="166" t="s">
        <v>1004</v>
      </c>
      <c r="AA162" s="166" t="s">
        <v>1004</v>
      </c>
      <c r="AB162" s="166" t="s">
        <v>1017</v>
      </c>
      <c r="AC162" s="166" t="s">
        <v>1004</v>
      </c>
      <c r="AD162" s="109" t="s">
        <v>1026</v>
      </c>
      <c r="AE162" s="166" t="s">
        <v>1004</v>
      </c>
      <c r="AF162" s="166" t="s">
        <v>1025</v>
      </c>
      <c r="AG162" s="166" t="s">
        <v>559</v>
      </c>
      <c r="AH162" s="166" t="s">
        <v>1023</v>
      </c>
      <c r="AI162" s="166" t="s">
        <v>1023</v>
      </c>
      <c r="AJ162" s="166" t="s">
        <v>1023</v>
      </c>
      <c r="AK162" s="168" t="s">
        <v>961</v>
      </c>
      <c r="AL162" s="166" t="s">
        <v>1022</v>
      </c>
      <c r="AM162" s="166" t="s">
        <v>1022</v>
      </c>
      <c r="AN162" s="166" t="s">
        <v>545</v>
      </c>
      <c r="AO162" s="166" t="s">
        <v>545</v>
      </c>
      <c r="AP162" s="166" t="s">
        <v>545</v>
      </c>
      <c r="AQ162" s="166" t="s">
        <v>545</v>
      </c>
      <c r="AR162" s="166" t="s">
        <v>1018</v>
      </c>
      <c r="AS162" s="166" t="s">
        <v>559</v>
      </c>
      <c r="AT162" s="166" t="s">
        <v>1019</v>
      </c>
      <c r="AU162" s="166" t="s">
        <v>559</v>
      </c>
      <c r="AV162" s="166" t="s">
        <v>556</v>
      </c>
      <c r="AW162" s="166" t="s">
        <v>559</v>
      </c>
      <c r="AX162" s="166" t="s">
        <v>559</v>
      </c>
      <c r="AY162" s="166" t="s">
        <v>960</v>
      </c>
      <c r="AZ162" s="166" t="s">
        <v>1021</v>
      </c>
      <c r="BA162" s="166" t="s">
        <v>1021</v>
      </c>
      <c r="BB162" s="166" t="s">
        <v>559</v>
      </c>
      <c r="BC162" s="166" t="s">
        <v>559</v>
      </c>
      <c r="BD162" s="166" t="s">
        <v>1020</v>
      </c>
      <c r="BE162" s="166" t="s">
        <v>559</v>
      </c>
      <c r="BF162" s="108"/>
    </row>
    <row r="163" spans="1:58" x14ac:dyDescent="0.25">
      <c r="A163" s="133" t="s">
        <v>301</v>
      </c>
      <c r="B163" s="111" t="s">
        <v>300</v>
      </c>
      <c r="C163" s="166" t="s">
        <v>1027</v>
      </c>
      <c r="D163" s="166" t="s">
        <v>1027</v>
      </c>
      <c r="E163" s="166" t="s">
        <v>1027</v>
      </c>
      <c r="F163" s="166" t="s">
        <v>1027</v>
      </c>
      <c r="G163" s="166" t="s">
        <v>1027</v>
      </c>
      <c r="H163" s="166" t="s">
        <v>1027</v>
      </c>
      <c r="I163" s="166" t="s">
        <v>1027</v>
      </c>
      <c r="J163" s="166" t="s">
        <v>1023</v>
      </c>
      <c r="K163" s="166" t="s">
        <v>1023</v>
      </c>
      <c r="L163" s="166" t="s">
        <v>545</v>
      </c>
      <c r="M163" s="166" t="s">
        <v>1020</v>
      </c>
      <c r="N163" s="166" t="s">
        <v>1020</v>
      </c>
      <c r="O163" s="166" t="s">
        <v>1028</v>
      </c>
      <c r="P163" s="166" t="s">
        <v>1028</v>
      </c>
      <c r="Q163" s="166" t="s">
        <v>1025</v>
      </c>
      <c r="R163" s="166" t="s">
        <v>1025</v>
      </c>
      <c r="S163" s="166" t="s">
        <v>1029</v>
      </c>
      <c r="T163" s="166" t="s">
        <v>1030</v>
      </c>
      <c r="U163" s="166" t="s">
        <v>1030</v>
      </c>
      <c r="V163" s="166" t="s">
        <v>559</v>
      </c>
      <c r="W163" s="166" t="s">
        <v>1004</v>
      </c>
      <c r="X163" s="166" t="s">
        <v>1004</v>
      </c>
      <c r="Y163" s="166" t="s">
        <v>1004</v>
      </c>
      <c r="Z163" s="166" t="s">
        <v>1004</v>
      </c>
      <c r="AA163" s="166" t="s">
        <v>1004</v>
      </c>
      <c r="AB163" s="166" t="s">
        <v>1004</v>
      </c>
      <c r="AC163" s="166" t="s">
        <v>1004</v>
      </c>
      <c r="AD163" s="109" t="s">
        <v>1026</v>
      </c>
      <c r="AE163" s="166" t="s">
        <v>1004</v>
      </c>
      <c r="AF163" s="166" t="s">
        <v>1025</v>
      </c>
      <c r="AG163" s="166" t="s">
        <v>559</v>
      </c>
      <c r="AH163" s="166" t="s">
        <v>1023</v>
      </c>
      <c r="AI163" s="166" t="s">
        <v>1023</v>
      </c>
      <c r="AJ163" s="166" t="s">
        <v>1023</v>
      </c>
      <c r="AK163" s="168" t="s">
        <v>958</v>
      </c>
      <c r="AL163" s="166" t="s">
        <v>1022</v>
      </c>
      <c r="AM163" s="166" t="s">
        <v>1022</v>
      </c>
      <c r="AN163" s="166" t="s">
        <v>545</v>
      </c>
      <c r="AO163" s="166" t="s">
        <v>545</v>
      </c>
      <c r="AP163" s="166" t="s">
        <v>545</v>
      </c>
      <c r="AQ163" s="166" t="s">
        <v>545</v>
      </c>
      <c r="AR163" s="166" t="s">
        <v>1018</v>
      </c>
      <c r="AS163" s="166" t="s">
        <v>559</v>
      </c>
      <c r="AT163" s="166" t="s">
        <v>1019</v>
      </c>
      <c r="AU163" s="166" t="s">
        <v>559</v>
      </c>
      <c r="AV163" s="166" t="s">
        <v>556</v>
      </c>
      <c r="AW163" s="166" t="s">
        <v>559</v>
      </c>
      <c r="AX163" s="166" t="s">
        <v>559</v>
      </c>
      <c r="AY163" s="166" t="s">
        <v>960</v>
      </c>
      <c r="AZ163" s="166" t="s">
        <v>1021</v>
      </c>
      <c r="BA163" s="166" t="s">
        <v>1021</v>
      </c>
      <c r="BB163" s="166" t="s">
        <v>559</v>
      </c>
      <c r="BC163" s="166" t="s">
        <v>559</v>
      </c>
      <c r="BD163" s="166" t="s">
        <v>1020</v>
      </c>
      <c r="BE163" s="166" t="s">
        <v>559</v>
      </c>
      <c r="BF163" s="108"/>
    </row>
    <row r="164" spans="1:58" x14ac:dyDescent="0.25">
      <c r="A164" s="133" t="s">
        <v>303</v>
      </c>
      <c r="B164" s="111" t="s">
        <v>302</v>
      </c>
      <c r="C164" s="166" t="s">
        <v>1027</v>
      </c>
      <c r="D164" s="166" t="s">
        <v>1027</v>
      </c>
      <c r="E164" s="166" t="s">
        <v>1027</v>
      </c>
      <c r="F164" s="166" t="s">
        <v>1027</v>
      </c>
      <c r="G164" s="166" t="s">
        <v>1027</v>
      </c>
      <c r="H164" s="166" t="s">
        <v>1027</v>
      </c>
      <c r="I164" s="166" t="s">
        <v>1027</v>
      </c>
      <c r="J164" s="166" t="s">
        <v>1023</v>
      </c>
      <c r="K164" s="166" t="s">
        <v>1023</v>
      </c>
      <c r="L164" s="166" t="s">
        <v>545</v>
      </c>
      <c r="M164" s="166" t="s">
        <v>1020</v>
      </c>
      <c r="N164" s="166" t="s">
        <v>1020</v>
      </c>
      <c r="O164" s="166" t="s">
        <v>1028</v>
      </c>
      <c r="P164" s="166" t="s">
        <v>1028</v>
      </c>
      <c r="Q164" s="166" t="s">
        <v>1025</v>
      </c>
      <c r="R164" s="166" t="s">
        <v>1025</v>
      </c>
      <c r="S164" s="166" t="s">
        <v>1029</v>
      </c>
      <c r="T164" s="166" t="s">
        <v>1030</v>
      </c>
      <c r="U164" s="166" t="s">
        <v>1030</v>
      </c>
      <c r="V164" s="166" t="s">
        <v>559</v>
      </c>
      <c r="W164" s="166" t="s">
        <v>1004</v>
      </c>
      <c r="X164" s="166" t="s">
        <v>1004</v>
      </c>
      <c r="Y164" s="166" t="s">
        <v>1004</v>
      </c>
      <c r="Z164" s="166" t="s">
        <v>1004</v>
      </c>
      <c r="AA164" s="166" t="s">
        <v>1004</v>
      </c>
      <c r="AB164" s="166" t="s">
        <v>1017</v>
      </c>
      <c r="AC164" s="166" t="s">
        <v>1004</v>
      </c>
      <c r="AD164" s="109" t="s">
        <v>1026</v>
      </c>
      <c r="AE164" s="166" t="s">
        <v>1004</v>
      </c>
      <c r="AF164" s="166" t="s">
        <v>1025</v>
      </c>
      <c r="AG164" s="166" t="s">
        <v>559</v>
      </c>
      <c r="AH164" s="166" t="s">
        <v>1023</v>
      </c>
      <c r="AI164" s="166" t="s">
        <v>1023</v>
      </c>
      <c r="AJ164" s="166" t="s">
        <v>1023</v>
      </c>
      <c r="AK164" s="168" t="s">
        <v>961</v>
      </c>
      <c r="AL164" s="166" t="s">
        <v>1022</v>
      </c>
      <c r="AM164" s="166" t="s">
        <v>1022</v>
      </c>
      <c r="AN164" s="166" t="s">
        <v>545</v>
      </c>
      <c r="AO164" s="166" t="s">
        <v>545</v>
      </c>
      <c r="AP164" s="166" t="s">
        <v>545</v>
      </c>
      <c r="AQ164" s="166" t="s">
        <v>545</v>
      </c>
      <c r="AR164" s="166" t="s">
        <v>1018</v>
      </c>
      <c r="AS164" s="166" t="s">
        <v>559</v>
      </c>
      <c r="AT164" s="166" t="s">
        <v>1019</v>
      </c>
      <c r="AU164" s="166" t="s">
        <v>559</v>
      </c>
      <c r="AV164" s="166" t="s">
        <v>556</v>
      </c>
      <c r="AW164" s="166" t="s">
        <v>559</v>
      </c>
      <c r="AX164" s="166" t="s">
        <v>559</v>
      </c>
      <c r="AY164" s="166" t="s">
        <v>960</v>
      </c>
      <c r="AZ164" s="166" t="s">
        <v>1021</v>
      </c>
      <c r="BA164" s="166" t="s">
        <v>1021</v>
      </c>
      <c r="BB164" s="166" t="s">
        <v>559</v>
      </c>
      <c r="BC164" s="166" t="s">
        <v>559</v>
      </c>
      <c r="BD164" s="166" t="s">
        <v>1020</v>
      </c>
      <c r="BE164" s="166" t="s">
        <v>559</v>
      </c>
      <c r="BF164" s="108"/>
    </row>
    <row r="165" spans="1:58" x14ac:dyDescent="0.25">
      <c r="A165" s="133" t="s">
        <v>305</v>
      </c>
      <c r="B165" s="111" t="s">
        <v>304</v>
      </c>
      <c r="C165" s="166" t="s">
        <v>1027</v>
      </c>
      <c r="D165" s="166" t="s">
        <v>1027</v>
      </c>
      <c r="E165" s="166" t="s">
        <v>1027</v>
      </c>
      <c r="F165" s="166" t="s">
        <v>1027</v>
      </c>
      <c r="G165" s="166" t="s">
        <v>1027</v>
      </c>
      <c r="H165" s="166" t="s">
        <v>1027</v>
      </c>
      <c r="I165" s="166" t="s">
        <v>1027</v>
      </c>
      <c r="J165" s="166" t="s">
        <v>1023</v>
      </c>
      <c r="K165" s="166" t="s">
        <v>1023</v>
      </c>
      <c r="L165" s="166" t="s">
        <v>545</v>
      </c>
      <c r="M165" s="166" t="s">
        <v>1020</v>
      </c>
      <c r="N165" s="166" t="s">
        <v>1020</v>
      </c>
      <c r="O165" s="166" t="s">
        <v>1028</v>
      </c>
      <c r="P165" s="166" t="s">
        <v>1028</v>
      </c>
      <c r="Q165" s="166" t="s">
        <v>1025</v>
      </c>
      <c r="R165" s="166" t="s">
        <v>1025</v>
      </c>
      <c r="S165" s="166" t="s">
        <v>1029</v>
      </c>
      <c r="T165" s="166" t="s">
        <v>1030</v>
      </c>
      <c r="U165" s="166" t="s">
        <v>1030</v>
      </c>
      <c r="V165" s="166" t="s">
        <v>559</v>
      </c>
      <c r="W165" s="166" t="s">
        <v>1004</v>
      </c>
      <c r="X165" s="166" t="s">
        <v>1004</v>
      </c>
      <c r="Y165" s="166" t="s">
        <v>1004</v>
      </c>
      <c r="Z165" s="166" t="s">
        <v>1004</v>
      </c>
      <c r="AA165" s="166" t="s">
        <v>1004</v>
      </c>
      <c r="AB165" s="166" t="s">
        <v>1017</v>
      </c>
      <c r="AC165" s="166" t="s">
        <v>1004</v>
      </c>
      <c r="AD165" s="109" t="s">
        <v>1026</v>
      </c>
      <c r="AE165" s="166" t="s">
        <v>1004</v>
      </c>
      <c r="AF165" s="166" t="s">
        <v>1025</v>
      </c>
      <c r="AG165" s="166" t="s">
        <v>559</v>
      </c>
      <c r="AH165" s="166" t="s">
        <v>1023</v>
      </c>
      <c r="AI165" s="166" t="s">
        <v>1023</v>
      </c>
      <c r="AJ165" s="166" t="s">
        <v>1023</v>
      </c>
      <c r="AK165" s="168" t="s">
        <v>961</v>
      </c>
      <c r="AL165" s="166" t="s">
        <v>1022</v>
      </c>
      <c r="AM165" s="166" t="s">
        <v>1022</v>
      </c>
      <c r="AN165" s="166" t="s">
        <v>545</v>
      </c>
      <c r="AO165" s="166" t="s">
        <v>545</v>
      </c>
      <c r="AP165" s="166" t="s">
        <v>545</v>
      </c>
      <c r="AQ165" s="166" t="s">
        <v>545</v>
      </c>
      <c r="AR165" s="166" t="s">
        <v>1018</v>
      </c>
      <c r="AS165" s="166" t="s">
        <v>559</v>
      </c>
      <c r="AT165" s="166" t="s">
        <v>1019</v>
      </c>
      <c r="AU165" s="166" t="s">
        <v>559</v>
      </c>
      <c r="AV165" s="166" t="s">
        <v>556</v>
      </c>
      <c r="AW165" s="166" t="s">
        <v>559</v>
      </c>
      <c r="AX165" s="166" t="s">
        <v>559</v>
      </c>
      <c r="AY165" s="166" t="s">
        <v>960</v>
      </c>
      <c r="AZ165" s="166" t="s">
        <v>1021</v>
      </c>
      <c r="BA165" s="166" t="s">
        <v>1021</v>
      </c>
      <c r="BB165" s="166" t="s">
        <v>559</v>
      </c>
      <c r="BC165" s="166" t="s">
        <v>559</v>
      </c>
      <c r="BD165" s="166" t="s">
        <v>1020</v>
      </c>
      <c r="BE165" s="166" t="s">
        <v>559</v>
      </c>
      <c r="BF165" s="108"/>
    </row>
    <row r="166" spans="1:58" x14ac:dyDescent="0.25">
      <c r="A166" s="133" t="s">
        <v>307</v>
      </c>
      <c r="B166" s="111" t="s">
        <v>306</v>
      </c>
      <c r="C166" s="166" t="s">
        <v>1027</v>
      </c>
      <c r="D166" s="166" t="s">
        <v>1027</v>
      </c>
      <c r="E166" s="166" t="s">
        <v>1027</v>
      </c>
      <c r="F166" s="166" t="s">
        <v>1027</v>
      </c>
      <c r="G166" s="166" t="s">
        <v>1027</v>
      </c>
      <c r="H166" s="166" t="s">
        <v>1027</v>
      </c>
      <c r="I166" s="166" t="s">
        <v>1027</v>
      </c>
      <c r="J166" s="166" t="s">
        <v>1023</v>
      </c>
      <c r="K166" s="166" t="s">
        <v>1023</v>
      </c>
      <c r="L166" s="166" t="s">
        <v>545</v>
      </c>
      <c r="M166" s="166" t="s">
        <v>1020</v>
      </c>
      <c r="N166" s="166" t="s">
        <v>1020</v>
      </c>
      <c r="O166" s="166" t="s">
        <v>1028</v>
      </c>
      <c r="P166" s="166" t="s">
        <v>1028</v>
      </c>
      <c r="Q166" s="166" t="s">
        <v>1025</v>
      </c>
      <c r="R166" s="166" t="s">
        <v>1025</v>
      </c>
      <c r="S166" s="166" t="s">
        <v>1029</v>
      </c>
      <c r="T166" s="166" t="s">
        <v>1030</v>
      </c>
      <c r="U166" s="166" t="s">
        <v>1030</v>
      </c>
      <c r="V166" s="166" t="s">
        <v>559</v>
      </c>
      <c r="W166" s="166" t="s">
        <v>1004</v>
      </c>
      <c r="X166" s="166" t="s">
        <v>1004</v>
      </c>
      <c r="Y166" s="166" t="s">
        <v>1004</v>
      </c>
      <c r="Z166" s="166" t="s">
        <v>1004</v>
      </c>
      <c r="AA166" s="166" t="s">
        <v>1004</v>
      </c>
      <c r="AB166" s="166" t="s">
        <v>1017</v>
      </c>
      <c r="AC166" s="166" t="s">
        <v>1004</v>
      </c>
      <c r="AD166" s="109" t="s">
        <v>1026</v>
      </c>
      <c r="AE166" s="166" t="s">
        <v>1004</v>
      </c>
      <c r="AF166" s="166" t="s">
        <v>1025</v>
      </c>
      <c r="AG166" s="166" t="s">
        <v>559</v>
      </c>
      <c r="AH166" s="166" t="s">
        <v>1023</v>
      </c>
      <c r="AI166" s="166" t="s">
        <v>1023</v>
      </c>
      <c r="AJ166" s="166" t="s">
        <v>1023</v>
      </c>
      <c r="AK166" s="168" t="s">
        <v>958</v>
      </c>
      <c r="AL166" s="166" t="s">
        <v>1022</v>
      </c>
      <c r="AM166" s="166" t="s">
        <v>1022</v>
      </c>
      <c r="AN166" s="166" t="s">
        <v>545</v>
      </c>
      <c r="AO166" s="166" t="s">
        <v>545</v>
      </c>
      <c r="AP166" s="166" t="s">
        <v>545</v>
      </c>
      <c r="AQ166" s="166" t="s">
        <v>545</v>
      </c>
      <c r="AR166" s="166" t="s">
        <v>1018</v>
      </c>
      <c r="AS166" s="166" t="s">
        <v>559</v>
      </c>
      <c r="AT166" s="166" t="s">
        <v>1019</v>
      </c>
      <c r="AU166" s="166" t="s">
        <v>559</v>
      </c>
      <c r="AV166" s="166" t="s">
        <v>556</v>
      </c>
      <c r="AW166" s="166" t="s">
        <v>559</v>
      </c>
      <c r="AX166" s="166" t="s">
        <v>559</v>
      </c>
      <c r="AY166" s="166" t="s">
        <v>960</v>
      </c>
      <c r="AZ166" s="166" t="s">
        <v>1021</v>
      </c>
      <c r="BA166" s="166" t="s">
        <v>1021</v>
      </c>
      <c r="BB166" s="166" t="s">
        <v>559</v>
      </c>
      <c r="BC166" s="166" t="s">
        <v>559</v>
      </c>
      <c r="BD166" s="166" t="s">
        <v>1020</v>
      </c>
      <c r="BE166" s="166" t="s">
        <v>559</v>
      </c>
      <c r="BF166" s="108"/>
    </row>
    <row r="167" spans="1:58" x14ac:dyDescent="0.25">
      <c r="A167" s="133" t="s">
        <v>309</v>
      </c>
      <c r="B167" s="111" t="s">
        <v>308</v>
      </c>
      <c r="C167" s="166" t="s">
        <v>1027</v>
      </c>
      <c r="D167" s="166" t="s">
        <v>1027</v>
      </c>
      <c r="E167" s="166" t="s">
        <v>1027</v>
      </c>
      <c r="F167" s="166" t="s">
        <v>1027</v>
      </c>
      <c r="G167" s="166" t="s">
        <v>1027</v>
      </c>
      <c r="H167" s="166" t="s">
        <v>1027</v>
      </c>
      <c r="I167" s="166" t="s">
        <v>1027</v>
      </c>
      <c r="J167" s="166" t="s">
        <v>1023</v>
      </c>
      <c r="K167" s="166" t="s">
        <v>1023</v>
      </c>
      <c r="L167" s="166" t="s">
        <v>545</v>
      </c>
      <c r="M167" s="166" t="s">
        <v>1020</v>
      </c>
      <c r="N167" s="166" t="s">
        <v>1020</v>
      </c>
      <c r="O167" s="166" t="s">
        <v>1028</v>
      </c>
      <c r="P167" s="166" t="s">
        <v>1028</v>
      </c>
      <c r="Q167" s="166" t="s">
        <v>1025</v>
      </c>
      <c r="R167" s="166" t="s">
        <v>1025</v>
      </c>
      <c r="S167" s="166" t="s">
        <v>1029</v>
      </c>
      <c r="T167" s="166" t="s">
        <v>1030</v>
      </c>
      <c r="U167" s="166" t="s">
        <v>1030</v>
      </c>
      <c r="V167" s="166" t="s">
        <v>559</v>
      </c>
      <c r="W167" s="166" t="s">
        <v>1004</v>
      </c>
      <c r="X167" s="166" t="s">
        <v>1004</v>
      </c>
      <c r="Y167" s="166" t="s">
        <v>1004</v>
      </c>
      <c r="Z167" s="166" t="s">
        <v>1004</v>
      </c>
      <c r="AA167" s="166" t="s">
        <v>1004</v>
      </c>
      <c r="AB167" s="166" t="s">
        <v>1017</v>
      </c>
      <c r="AC167" s="166" t="s">
        <v>1004</v>
      </c>
      <c r="AD167" s="109" t="s">
        <v>1026</v>
      </c>
      <c r="AE167" s="166" t="s">
        <v>1004</v>
      </c>
      <c r="AF167" s="166" t="s">
        <v>1025</v>
      </c>
      <c r="AG167" s="166" t="s">
        <v>559</v>
      </c>
      <c r="AH167" s="166" t="s">
        <v>1023</v>
      </c>
      <c r="AI167" s="166" t="s">
        <v>1023</v>
      </c>
      <c r="AJ167" s="166" t="s">
        <v>1023</v>
      </c>
      <c r="AK167" s="168" t="s">
        <v>958</v>
      </c>
      <c r="AL167" s="166" t="s">
        <v>1022</v>
      </c>
      <c r="AM167" s="166" t="s">
        <v>1022</v>
      </c>
      <c r="AN167" s="166" t="s">
        <v>545</v>
      </c>
      <c r="AO167" s="166" t="s">
        <v>545</v>
      </c>
      <c r="AP167" s="166" t="s">
        <v>545</v>
      </c>
      <c r="AQ167" s="166" t="s">
        <v>545</v>
      </c>
      <c r="AR167" s="166" t="s">
        <v>1018</v>
      </c>
      <c r="AS167" s="166" t="s">
        <v>559</v>
      </c>
      <c r="AT167" s="166" t="s">
        <v>1019</v>
      </c>
      <c r="AU167" s="166" t="s">
        <v>559</v>
      </c>
      <c r="AV167" s="166" t="s">
        <v>556</v>
      </c>
      <c r="AW167" s="166" t="s">
        <v>559</v>
      </c>
      <c r="AX167" s="166" t="s">
        <v>559</v>
      </c>
      <c r="AY167" s="166" t="s">
        <v>960</v>
      </c>
      <c r="AZ167" s="166" t="s">
        <v>1021</v>
      </c>
      <c r="BA167" s="166" t="s">
        <v>1021</v>
      </c>
      <c r="BB167" s="166" t="s">
        <v>559</v>
      </c>
      <c r="BC167" s="166" t="s">
        <v>559</v>
      </c>
      <c r="BD167" s="166" t="s">
        <v>1020</v>
      </c>
      <c r="BE167" s="166" t="s">
        <v>559</v>
      </c>
      <c r="BF167" s="108"/>
    </row>
    <row r="168" spans="1:58" x14ac:dyDescent="0.25">
      <c r="A168" s="133" t="s">
        <v>311</v>
      </c>
      <c r="B168" s="111" t="s">
        <v>310</v>
      </c>
      <c r="C168" s="166" t="s">
        <v>1027</v>
      </c>
      <c r="D168" s="166" t="s">
        <v>1027</v>
      </c>
      <c r="E168" s="166" t="s">
        <v>1027</v>
      </c>
      <c r="F168" s="166" t="s">
        <v>1027</v>
      </c>
      <c r="G168" s="166" t="s">
        <v>1027</v>
      </c>
      <c r="H168" s="166" t="s">
        <v>1027</v>
      </c>
      <c r="I168" s="166" t="s">
        <v>1027</v>
      </c>
      <c r="J168" s="166" t="s">
        <v>1023</v>
      </c>
      <c r="K168" s="166" t="s">
        <v>1023</v>
      </c>
      <c r="L168" s="166" t="s">
        <v>545</v>
      </c>
      <c r="M168" s="166" t="s">
        <v>1020</v>
      </c>
      <c r="N168" s="166" t="s">
        <v>1020</v>
      </c>
      <c r="O168" s="166" t="s">
        <v>1028</v>
      </c>
      <c r="P168" s="166" t="s">
        <v>1028</v>
      </c>
      <c r="Q168" s="166" t="s">
        <v>1025</v>
      </c>
      <c r="R168" s="166" t="s">
        <v>1025</v>
      </c>
      <c r="S168" s="166" t="s">
        <v>1029</v>
      </c>
      <c r="T168" s="166" t="s">
        <v>1030</v>
      </c>
      <c r="U168" s="166" t="s">
        <v>1030</v>
      </c>
      <c r="V168" s="166" t="s">
        <v>559</v>
      </c>
      <c r="W168" s="166" t="s">
        <v>1004</v>
      </c>
      <c r="X168" s="166" t="s">
        <v>1004</v>
      </c>
      <c r="Y168" s="166" t="s">
        <v>1004</v>
      </c>
      <c r="Z168" s="166" t="s">
        <v>1004</v>
      </c>
      <c r="AA168" s="166" t="s">
        <v>1004</v>
      </c>
      <c r="AB168" s="166" t="s">
        <v>1017</v>
      </c>
      <c r="AC168" s="166" t="s">
        <v>1004</v>
      </c>
      <c r="AD168" s="109" t="s">
        <v>1026</v>
      </c>
      <c r="AE168" s="166" t="s">
        <v>1004</v>
      </c>
      <c r="AF168" s="166" t="s">
        <v>1025</v>
      </c>
      <c r="AG168" s="166" t="s">
        <v>559</v>
      </c>
      <c r="AH168" s="166" t="s">
        <v>1023</v>
      </c>
      <c r="AI168" s="166" t="s">
        <v>1023</v>
      </c>
      <c r="AJ168" s="166" t="s">
        <v>1023</v>
      </c>
      <c r="AK168" s="168" t="s">
        <v>958</v>
      </c>
      <c r="AL168" s="166" t="s">
        <v>1022</v>
      </c>
      <c r="AM168" s="166" t="s">
        <v>1022</v>
      </c>
      <c r="AN168" s="166" t="s">
        <v>545</v>
      </c>
      <c r="AO168" s="166" t="s">
        <v>545</v>
      </c>
      <c r="AP168" s="166" t="s">
        <v>545</v>
      </c>
      <c r="AQ168" s="166" t="s">
        <v>545</v>
      </c>
      <c r="AR168" s="166" t="s">
        <v>1018</v>
      </c>
      <c r="AS168" s="166" t="s">
        <v>559</v>
      </c>
      <c r="AT168" s="166" t="s">
        <v>1019</v>
      </c>
      <c r="AU168" s="166" t="s">
        <v>559</v>
      </c>
      <c r="AV168" s="166" t="s">
        <v>556</v>
      </c>
      <c r="AW168" s="166" t="s">
        <v>559</v>
      </c>
      <c r="AX168" s="166" t="s">
        <v>559</v>
      </c>
      <c r="AY168" s="166" t="s">
        <v>960</v>
      </c>
      <c r="AZ168" s="166" t="s">
        <v>1021</v>
      </c>
      <c r="BA168" s="166" t="s">
        <v>1021</v>
      </c>
      <c r="BB168" s="166" t="s">
        <v>559</v>
      </c>
      <c r="BC168" s="166" t="s">
        <v>559</v>
      </c>
      <c r="BD168" s="166" t="s">
        <v>1020</v>
      </c>
      <c r="BE168" s="166" t="s">
        <v>559</v>
      </c>
      <c r="BF168" s="108"/>
    </row>
    <row r="169" spans="1:58" x14ac:dyDescent="0.25">
      <c r="A169" s="133" t="s">
        <v>313</v>
      </c>
      <c r="B169" s="111" t="s">
        <v>312</v>
      </c>
      <c r="C169" s="166" t="s">
        <v>1027</v>
      </c>
      <c r="D169" s="166" t="s">
        <v>1027</v>
      </c>
      <c r="E169" s="166" t="s">
        <v>1027</v>
      </c>
      <c r="F169" s="166" t="s">
        <v>1027</v>
      </c>
      <c r="G169" s="166" t="s">
        <v>1027</v>
      </c>
      <c r="H169" s="166" t="s">
        <v>1027</v>
      </c>
      <c r="I169" s="166" t="s">
        <v>1027</v>
      </c>
      <c r="J169" s="166" t="s">
        <v>1023</v>
      </c>
      <c r="K169" s="166" t="s">
        <v>1023</v>
      </c>
      <c r="L169" s="166" t="s">
        <v>545</v>
      </c>
      <c r="M169" s="166" t="s">
        <v>1020</v>
      </c>
      <c r="N169" s="166" t="s">
        <v>1020</v>
      </c>
      <c r="O169" s="166" t="s">
        <v>1028</v>
      </c>
      <c r="P169" s="166" t="s">
        <v>1028</v>
      </c>
      <c r="Q169" s="166" t="s">
        <v>1025</v>
      </c>
      <c r="R169" s="166" t="s">
        <v>1025</v>
      </c>
      <c r="S169" s="166" t="s">
        <v>1029</v>
      </c>
      <c r="T169" s="166" t="s">
        <v>1030</v>
      </c>
      <c r="U169" s="166" t="s">
        <v>1030</v>
      </c>
      <c r="V169" s="166" t="s">
        <v>559</v>
      </c>
      <c r="W169" s="166" t="s">
        <v>1004</v>
      </c>
      <c r="X169" s="166" t="s">
        <v>1004</v>
      </c>
      <c r="Y169" s="166" t="s">
        <v>1004</v>
      </c>
      <c r="Z169" s="166" t="s">
        <v>1004</v>
      </c>
      <c r="AA169" s="166" t="s">
        <v>1004</v>
      </c>
      <c r="AB169" s="166" t="s">
        <v>1004</v>
      </c>
      <c r="AC169" s="166" t="s">
        <v>1004</v>
      </c>
      <c r="AD169" s="109" t="s">
        <v>1026</v>
      </c>
      <c r="AE169" s="166" t="s">
        <v>1004</v>
      </c>
      <c r="AF169" s="166" t="s">
        <v>1025</v>
      </c>
      <c r="AG169" s="166" t="s">
        <v>559</v>
      </c>
      <c r="AH169" s="166" t="s">
        <v>1023</v>
      </c>
      <c r="AI169" s="166" t="s">
        <v>1023</v>
      </c>
      <c r="AJ169" s="166" t="s">
        <v>1023</v>
      </c>
      <c r="AK169" s="168" t="s">
        <v>958</v>
      </c>
      <c r="AL169" s="166" t="s">
        <v>1022</v>
      </c>
      <c r="AM169" s="166" t="s">
        <v>1022</v>
      </c>
      <c r="AN169" s="166" t="s">
        <v>545</v>
      </c>
      <c r="AO169" s="166" t="s">
        <v>545</v>
      </c>
      <c r="AP169" s="166" t="s">
        <v>545</v>
      </c>
      <c r="AQ169" s="166" t="s">
        <v>545</v>
      </c>
      <c r="AR169" s="166" t="s">
        <v>1018</v>
      </c>
      <c r="AS169" s="166" t="s">
        <v>559</v>
      </c>
      <c r="AT169" s="166" t="s">
        <v>1019</v>
      </c>
      <c r="AU169" s="166" t="s">
        <v>559</v>
      </c>
      <c r="AV169" s="166" t="s">
        <v>556</v>
      </c>
      <c r="AW169" s="166" t="s">
        <v>559</v>
      </c>
      <c r="AX169" s="166" t="s">
        <v>559</v>
      </c>
      <c r="AY169" s="166" t="s">
        <v>960</v>
      </c>
      <c r="AZ169" s="166" t="s">
        <v>1021</v>
      </c>
      <c r="BA169" s="166" t="s">
        <v>1021</v>
      </c>
      <c r="BB169" s="166" t="s">
        <v>559</v>
      </c>
      <c r="BC169" s="166" t="s">
        <v>559</v>
      </c>
      <c r="BD169" s="166" t="s">
        <v>1020</v>
      </c>
      <c r="BE169" s="166" t="s">
        <v>559</v>
      </c>
      <c r="BF169" s="108"/>
    </row>
    <row r="170" spans="1:58" x14ac:dyDescent="0.25">
      <c r="A170" s="133" t="s">
        <v>851</v>
      </c>
      <c r="B170" s="111" t="s">
        <v>314</v>
      </c>
      <c r="C170" s="166" t="s">
        <v>1027</v>
      </c>
      <c r="D170" s="166" t="s">
        <v>1027</v>
      </c>
      <c r="E170" s="166" t="s">
        <v>1027</v>
      </c>
      <c r="F170" s="166" t="s">
        <v>1027</v>
      </c>
      <c r="G170" s="166" t="s">
        <v>1027</v>
      </c>
      <c r="H170" s="166" t="s">
        <v>1027</v>
      </c>
      <c r="I170" s="166" t="s">
        <v>1027</v>
      </c>
      <c r="J170" s="166" t="s">
        <v>1023</v>
      </c>
      <c r="K170" s="166" t="s">
        <v>1023</v>
      </c>
      <c r="L170" s="166" t="s">
        <v>545</v>
      </c>
      <c r="M170" s="166" t="s">
        <v>1020</v>
      </c>
      <c r="N170" s="166" t="s">
        <v>1020</v>
      </c>
      <c r="O170" s="166" t="s">
        <v>1028</v>
      </c>
      <c r="P170" s="166" t="s">
        <v>1028</v>
      </c>
      <c r="Q170" s="166" t="s">
        <v>1025</v>
      </c>
      <c r="R170" s="166" t="s">
        <v>1025</v>
      </c>
      <c r="S170" s="166" t="s">
        <v>1029</v>
      </c>
      <c r="T170" s="166" t="s">
        <v>1030</v>
      </c>
      <c r="U170" s="166" t="s">
        <v>1030</v>
      </c>
      <c r="V170" s="166" t="s">
        <v>559</v>
      </c>
      <c r="W170" s="166" t="s">
        <v>1004</v>
      </c>
      <c r="X170" s="166" t="s">
        <v>1004</v>
      </c>
      <c r="Y170" s="166" t="s">
        <v>1004</v>
      </c>
      <c r="Z170" s="166" t="s">
        <v>1004</v>
      </c>
      <c r="AA170" s="166" t="s">
        <v>1004</v>
      </c>
      <c r="AB170" s="166" t="s">
        <v>1017</v>
      </c>
      <c r="AC170" s="166" t="s">
        <v>1004</v>
      </c>
      <c r="AD170" s="109" t="s">
        <v>1026</v>
      </c>
      <c r="AE170" s="166" t="s">
        <v>1004</v>
      </c>
      <c r="AF170" s="166" t="s">
        <v>1025</v>
      </c>
      <c r="AG170" s="166" t="s">
        <v>559</v>
      </c>
      <c r="AH170" s="166" t="s">
        <v>1023</v>
      </c>
      <c r="AI170" s="166" t="s">
        <v>1023</v>
      </c>
      <c r="AJ170" s="166" t="s">
        <v>1023</v>
      </c>
      <c r="AK170" s="168" t="s">
        <v>961</v>
      </c>
      <c r="AL170" s="166" t="s">
        <v>1024</v>
      </c>
      <c r="AM170" s="166" t="s">
        <v>1022</v>
      </c>
      <c r="AN170" s="166" t="s">
        <v>545</v>
      </c>
      <c r="AO170" s="166" t="s">
        <v>545</v>
      </c>
      <c r="AP170" s="166" t="s">
        <v>545</v>
      </c>
      <c r="AQ170" s="166" t="s">
        <v>545</v>
      </c>
      <c r="AR170" s="166" t="s">
        <v>1018</v>
      </c>
      <c r="AS170" s="166" t="s">
        <v>559</v>
      </c>
      <c r="AT170" s="166" t="s">
        <v>1019</v>
      </c>
      <c r="AU170" s="166" t="s">
        <v>559</v>
      </c>
      <c r="AV170" s="166" t="s">
        <v>556</v>
      </c>
      <c r="AW170" s="166" t="s">
        <v>559</v>
      </c>
      <c r="AX170" s="166" t="s">
        <v>559</v>
      </c>
      <c r="AY170" s="166" t="s">
        <v>960</v>
      </c>
      <c r="AZ170" s="166" t="s">
        <v>1021</v>
      </c>
      <c r="BA170" s="166" t="s">
        <v>1021</v>
      </c>
      <c r="BB170" s="166" t="s">
        <v>559</v>
      </c>
      <c r="BC170" s="166" t="s">
        <v>559</v>
      </c>
      <c r="BD170" s="166" t="s">
        <v>1020</v>
      </c>
      <c r="BE170" s="166" t="s">
        <v>559</v>
      </c>
      <c r="BF170" s="108"/>
    </row>
    <row r="171" spans="1:58" x14ac:dyDescent="0.25">
      <c r="A171" s="133" t="s">
        <v>317</v>
      </c>
      <c r="B171" s="111" t="s">
        <v>316</v>
      </c>
      <c r="C171" s="166" t="s">
        <v>1027</v>
      </c>
      <c r="D171" s="166" t="s">
        <v>1027</v>
      </c>
      <c r="E171" s="166" t="s">
        <v>1027</v>
      </c>
      <c r="F171" s="166" t="s">
        <v>1027</v>
      </c>
      <c r="G171" s="166" t="s">
        <v>1027</v>
      </c>
      <c r="H171" s="166" t="s">
        <v>1027</v>
      </c>
      <c r="I171" s="166" t="s">
        <v>1027</v>
      </c>
      <c r="J171" s="166" t="s">
        <v>1023</v>
      </c>
      <c r="K171" s="166" t="s">
        <v>1023</v>
      </c>
      <c r="L171" s="166" t="s">
        <v>545</v>
      </c>
      <c r="M171" s="166" t="s">
        <v>1020</v>
      </c>
      <c r="N171" s="166" t="s">
        <v>1020</v>
      </c>
      <c r="O171" s="166" t="s">
        <v>1028</v>
      </c>
      <c r="P171" s="166" t="s">
        <v>1028</v>
      </c>
      <c r="Q171" s="166" t="s">
        <v>1025</v>
      </c>
      <c r="R171" s="166" t="s">
        <v>1025</v>
      </c>
      <c r="S171" s="166" t="s">
        <v>1029</v>
      </c>
      <c r="T171" s="166" t="s">
        <v>1030</v>
      </c>
      <c r="U171" s="166" t="s">
        <v>1030</v>
      </c>
      <c r="V171" s="166" t="s">
        <v>559</v>
      </c>
      <c r="W171" s="166" t="s">
        <v>1004</v>
      </c>
      <c r="X171" s="166" t="s">
        <v>1004</v>
      </c>
      <c r="Y171" s="166" t="s">
        <v>1004</v>
      </c>
      <c r="Z171" s="166" t="s">
        <v>1004</v>
      </c>
      <c r="AA171" s="166" t="s">
        <v>1004</v>
      </c>
      <c r="AB171" s="166" t="s">
        <v>1017</v>
      </c>
      <c r="AC171" s="166" t="s">
        <v>1004</v>
      </c>
      <c r="AD171" s="109" t="s">
        <v>1026</v>
      </c>
      <c r="AE171" s="166" t="s">
        <v>1004</v>
      </c>
      <c r="AF171" s="166" t="s">
        <v>1025</v>
      </c>
      <c r="AG171" s="166" t="s">
        <v>559</v>
      </c>
      <c r="AH171" s="166" t="s">
        <v>1023</v>
      </c>
      <c r="AI171" s="166" t="s">
        <v>1023</v>
      </c>
      <c r="AJ171" s="166" t="s">
        <v>1023</v>
      </c>
      <c r="AK171" s="168" t="s">
        <v>958</v>
      </c>
      <c r="AL171" s="166" t="s">
        <v>1022</v>
      </c>
      <c r="AM171" s="166" t="s">
        <v>1022</v>
      </c>
      <c r="AN171" s="166" t="s">
        <v>545</v>
      </c>
      <c r="AO171" s="166" t="s">
        <v>545</v>
      </c>
      <c r="AP171" s="166" t="s">
        <v>545</v>
      </c>
      <c r="AQ171" s="166" t="s">
        <v>545</v>
      </c>
      <c r="AR171" s="166" t="s">
        <v>1018</v>
      </c>
      <c r="AS171" s="166" t="s">
        <v>559</v>
      </c>
      <c r="AT171" s="166" t="s">
        <v>1019</v>
      </c>
      <c r="AU171" s="166" t="s">
        <v>559</v>
      </c>
      <c r="AV171" s="166" t="s">
        <v>556</v>
      </c>
      <c r="AW171" s="166" t="s">
        <v>559</v>
      </c>
      <c r="AX171" s="166" t="s">
        <v>559</v>
      </c>
      <c r="AY171" s="166" t="s">
        <v>960</v>
      </c>
      <c r="AZ171" s="166" t="s">
        <v>1021</v>
      </c>
      <c r="BA171" s="166" t="s">
        <v>1021</v>
      </c>
      <c r="BB171" s="166" t="s">
        <v>559</v>
      </c>
      <c r="BC171" s="166" t="s">
        <v>559</v>
      </c>
      <c r="BD171" s="166" t="s">
        <v>1020</v>
      </c>
      <c r="BE171" s="166" t="s">
        <v>559</v>
      </c>
      <c r="BF171" s="108"/>
    </row>
    <row r="172" spans="1:58" x14ac:dyDescent="0.25">
      <c r="A172" s="133" t="s">
        <v>852</v>
      </c>
      <c r="B172" s="111" t="s">
        <v>318</v>
      </c>
      <c r="C172" s="166" t="s">
        <v>1027</v>
      </c>
      <c r="D172" s="166" t="s">
        <v>1027</v>
      </c>
      <c r="E172" s="166" t="s">
        <v>1027</v>
      </c>
      <c r="F172" s="166" t="s">
        <v>1027</v>
      </c>
      <c r="G172" s="166" t="s">
        <v>1027</v>
      </c>
      <c r="H172" s="166" t="s">
        <v>1027</v>
      </c>
      <c r="I172" s="166" t="s">
        <v>1027</v>
      </c>
      <c r="J172" s="166" t="s">
        <v>1023</v>
      </c>
      <c r="K172" s="166" t="s">
        <v>1023</v>
      </c>
      <c r="L172" s="166" t="s">
        <v>545</v>
      </c>
      <c r="M172" s="166" t="s">
        <v>1020</v>
      </c>
      <c r="N172" s="166" t="s">
        <v>1020</v>
      </c>
      <c r="O172" s="166" t="s">
        <v>1028</v>
      </c>
      <c r="P172" s="166" t="s">
        <v>1028</v>
      </c>
      <c r="Q172" s="166" t="s">
        <v>1025</v>
      </c>
      <c r="R172" s="166" t="s">
        <v>1025</v>
      </c>
      <c r="S172" s="166" t="s">
        <v>1029</v>
      </c>
      <c r="T172" s="166" t="s">
        <v>1030</v>
      </c>
      <c r="U172" s="166" t="s">
        <v>1030</v>
      </c>
      <c r="V172" s="166" t="s">
        <v>559</v>
      </c>
      <c r="W172" s="166" t="s">
        <v>1004</v>
      </c>
      <c r="X172" s="166" t="s">
        <v>1004</v>
      </c>
      <c r="Y172" s="166" t="s">
        <v>1004</v>
      </c>
      <c r="Z172" s="166" t="s">
        <v>1004</v>
      </c>
      <c r="AA172" s="166" t="s">
        <v>1004</v>
      </c>
      <c r="AB172" s="166" t="s">
        <v>1017</v>
      </c>
      <c r="AC172" s="166" t="s">
        <v>1004</v>
      </c>
      <c r="AD172" s="109" t="s">
        <v>1026</v>
      </c>
      <c r="AE172" s="166" t="s">
        <v>1004</v>
      </c>
      <c r="AF172" s="166" t="s">
        <v>1025</v>
      </c>
      <c r="AG172" s="166" t="s">
        <v>559</v>
      </c>
      <c r="AH172" s="166" t="s">
        <v>1023</v>
      </c>
      <c r="AI172" s="166" t="s">
        <v>1023</v>
      </c>
      <c r="AJ172" s="166" t="s">
        <v>1023</v>
      </c>
      <c r="AK172" s="168" t="s">
        <v>958</v>
      </c>
      <c r="AL172" s="166" t="s">
        <v>1022</v>
      </c>
      <c r="AM172" s="166" t="s">
        <v>1022</v>
      </c>
      <c r="AN172" s="166" t="s">
        <v>545</v>
      </c>
      <c r="AO172" s="166" t="s">
        <v>545</v>
      </c>
      <c r="AP172" s="166" t="s">
        <v>545</v>
      </c>
      <c r="AQ172" s="166" t="s">
        <v>545</v>
      </c>
      <c r="AR172" s="166" t="s">
        <v>1018</v>
      </c>
      <c r="AS172" s="166" t="s">
        <v>559</v>
      </c>
      <c r="AT172" s="166" t="s">
        <v>1019</v>
      </c>
      <c r="AU172" s="166" t="s">
        <v>559</v>
      </c>
      <c r="AV172" s="166" t="s">
        <v>556</v>
      </c>
      <c r="AW172" s="166" t="s">
        <v>559</v>
      </c>
      <c r="AX172" s="166" t="s">
        <v>559</v>
      </c>
      <c r="AY172" s="166" t="s">
        <v>960</v>
      </c>
      <c r="AZ172" s="166" t="s">
        <v>1021</v>
      </c>
      <c r="BA172" s="166" t="s">
        <v>1021</v>
      </c>
      <c r="BB172" s="166" t="s">
        <v>559</v>
      </c>
      <c r="BC172" s="166" t="s">
        <v>559</v>
      </c>
      <c r="BD172" s="166" t="s">
        <v>1020</v>
      </c>
      <c r="BE172" s="166" t="s">
        <v>559</v>
      </c>
      <c r="BF172" s="108"/>
    </row>
    <row r="173" spans="1:58" x14ac:dyDescent="0.25">
      <c r="A173" s="133" t="s">
        <v>320</v>
      </c>
      <c r="B173" s="111" t="s">
        <v>319</v>
      </c>
      <c r="C173" s="166" t="s">
        <v>1027</v>
      </c>
      <c r="D173" s="166" t="s">
        <v>1027</v>
      </c>
      <c r="E173" s="166" t="s">
        <v>1027</v>
      </c>
      <c r="F173" s="166" t="s">
        <v>1027</v>
      </c>
      <c r="G173" s="166" t="s">
        <v>1027</v>
      </c>
      <c r="H173" s="166" t="s">
        <v>1027</v>
      </c>
      <c r="I173" s="166" t="s">
        <v>1027</v>
      </c>
      <c r="J173" s="166" t="s">
        <v>1023</v>
      </c>
      <c r="K173" s="166" t="s">
        <v>1023</v>
      </c>
      <c r="L173" s="166" t="s">
        <v>545</v>
      </c>
      <c r="M173" s="166" t="s">
        <v>1020</v>
      </c>
      <c r="N173" s="166" t="s">
        <v>1020</v>
      </c>
      <c r="O173" s="166" t="s">
        <v>1028</v>
      </c>
      <c r="P173" s="166" t="s">
        <v>1028</v>
      </c>
      <c r="Q173" s="166" t="s">
        <v>1025</v>
      </c>
      <c r="R173" s="166" t="s">
        <v>1025</v>
      </c>
      <c r="S173" s="166" t="s">
        <v>1029</v>
      </c>
      <c r="T173" s="166" t="s">
        <v>1030</v>
      </c>
      <c r="U173" s="166" t="s">
        <v>1030</v>
      </c>
      <c r="V173" s="166" t="s">
        <v>559</v>
      </c>
      <c r="W173" s="166" t="s">
        <v>1004</v>
      </c>
      <c r="X173" s="166" t="s">
        <v>1004</v>
      </c>
      <c r="Y173" s="166" t="s">
        <v>1004</v>
      </c>
      <c r="Z173" s="166" t="s">
        <v>1004</v>
      </c>
      <c r="AA173" s="166" t="s">
        <v>1004</v>
      </c>
      <c r="AB173" s="166" t="s">
        <v>1017</v>
      </c>
      <c r="AC173" s="166" t="s">
        <v>1004</v>
      </c>
      <c r="AD173" s="109" t="s">
        <v>1026</v>
      </c>
      <c r="AE173" s="166" t="s">
        <v>1004</v>
      </c>
      <c r="AF173" s="166" t="s">
        <v>1025</v>
      </c>
      <c r="AG173" s="166" t="s">
        <v>559</v>
      </c>
      <c r="AH173" s="166" t="s">
        <v>1023</v>
      </c>
      <c r="AI173" s="166" t="s">
        <v>1023</v>
      </c>
      <c r="AJ173" s="166" t="s">
        <v>1023</v>
      </c>
      <c r="AK173" s="168" t="s">
        <v>961</v>
      </c>
      <c r="AL173" s="166" t="s">
        <v>1022</v>
      </c>
      <c r="AM173" s="166" t="s">
        <v>1022</v>
      </c>
      <c r="AN173" s="166" t="s">
        <v>545</v>
      </c>
      <c r="AO173" s="166" t="s">
        <v>545</v>
      </c>
      <c r="AP173" s="166" t="s">
        <v>545</v>
      </c>
      <c r="AQ173" s="166" t="s">
        <v>545</v>
      </c>
      <c r="AR173" s="166" t="s">
        <v>1018</v>
      </c>
      <c r="AS173" s="166" t="s">
        <v>559</v>
      </c>
      <c r="AT173" s="166" t="s">
        <v>1019</v>
      </c>
      <c r="AU173" s="166" t="s">
        <v>559</v>
      </c>
      <c r="AV173" s="166" t="s">
        <v>556</v>
      </c>
      <c r="AW173" s="166" t="s">
        <v>559</v>
      </c>
      <c r="AX173" s="166" t="s">
        <v>559</v>
      </c>
      <c r="AY173" s="166" t="s">
        <v>960</v>
      </c>
      <c r="AZ173" s="166" t="s">
        <v>1021</v>
      </c>
      <c r="BA173" s="166" t="s">
        <v>1021</v>
      </c>
      <c r="BB173" s="166" t="s">
        <v>559</v>
      </c>
      <c r="BC173" s="166" t="s">
        <v>559</v>
      </c>
      <c r="BD173" s="166" t="s">
        <v>1020</v>
      </c>
      <c r="BE173" s="166" t="s">
        <v>559</v>
      </c>
      <c r="BF173" s="108"/>
    </row>
    <row r="174" spans="1:58" x14ac:dyDescent="0.25">
      <c r="A174" s="133" t="s">
        <v>946</v>
      </c>
      <c r="B174" s="111" t="s">
        <v>187</v>
      </c>
      <c r="C174" s="166" t="s">
        <v>1027</v>
      </c>
      <c r="D174" s="166" t="s">
        <v>1027</v>
      </c>
      <c r="E174" s="166" t="s">
        <v>1027</v>
      </c>
      <c r="F174" s="166" t="s">
        <v>1027</v>
      </c>
      <c r="G174" s="166" t="s">
        <v>1027</v>
      </c>
      <c r="H174" s="166" t="s">
        <v>1027</v>
      </c>
      <c r="I174" s="166" t="s">
        <v>1027</v>
      </c>
      <c r="J174" s="166" t="s">
        <v>1023</v>
      </c>
      <c r="K174" s="166" t="s">
        <v>1023</v>
      </c>
      <c r="L174" s="166" t="s">
        <v>545</v>
      </c>
      <c r="M174" s="166" t="s">
        <v>1020</v>
      </c>
      <c r="N174" s="166" t="s">
        <v>1020</v>
      </c>
      <c r="O174" s="166" t="s">
        <v>1028</v>
      </c>
      <c r="P174" s="166" t="s">
        <v>1028</v>
      </c>
      <c r="Q174" s="166" t="s">
        <v>1025</v>
      </c>
      <c r="R174" s="166" t="s">
        <v>1025</v>
      </c>
      <c r="S174" s="166" t="s">
        <v>1029</v>
      </c>
      <c r="T174" s="166" t="s">
        <v>1030</v>
      </c>
      <c r="U174" s="166" t="s">
        <v>1030</v>
      </c>
      <c r="V174" s="166" t="s">
        <v>559</v>
      </c>
      <c r="W174" s="166" t="s">
        <v>1004</v>
      </c>
      <c r="X174" s="166" t="s">
        <v>1004</v>
      </c>
      <c r="Y174" s="166" t="s">
        <v>1004</v>
      </c>
      <c r="Z174" s="166" t="s">
        <v>1004</v>
      </c>
      <c r="AA174" s="166" t="s">
        <v>1004</v>
      </c>
      <c r="AB174" s="166" t="s">
        <v>1004</v>
      </c>
      <c r="AC174" s="166" t="s">
        <v>1004</v>
      </c>
      <c r="AD174" s="109" t="s">
        <v>1026</v>
      </c>
      <c r="AE174" s="166" t="s">
        <v>1004</v>
      </c>
      <c r="AF174" s="166" t="s">
        <v>1025</v>
      </c>
      <c r="AG174" s="166" t="s">
        <v>559</v>
      </c>
      <c r="AH174" s="166" t="s">
        <v>1023</v>
      </c>
      <c r="AI174" s="166" t="s">
        <v>1023</v>
      </c>
      <c r="AJ174" s="166" t="s">
        <v>1023</v>
      </c>
      <c r="AK174" s="168" t="s">
        <v>961</v>
      </c>
      <c r="AL174" s="166" t="s">
        <v>1022</v>
      </c>
      <c r="AM174" s="166" t="s">
        <v>1022</v>
      </c>
      <c r="AN174" s="166" t="s">
        <v>545</v>
      </c>
      <c r="AO174" s="166" t="s">
        <v>545</v>
      </c>
      <c r="AP174" s="166" t="s">
        <v>545</v>
      </c>
      <c r="AQ174" s="166" t="s">
        <v>545</v>
      </c>
      <c r="AR174" s="166" t="s">
        <v>1018</v>
      </c>
      <c r="AS174" s="166" t="s">
        <v>559</v>
      </c>
      <c r="AT174" s="166" t="s">
        <v>1019</v>
      </c>
      <c r="AU174" s="166" t="s">
        <v>559</v>
      </c>
      <c r="AV174" s="166" t="s">
        <v>556</v>
      </c>
      <c r="AW174" s="166" t="s">
        <v>559</v>
      </c>
      <c r="AX174" s="166" t="s">
        <v>559</v>
      </c>
      <c r="AY174" s="166" t="s">
        <v>960</v>
      </c>
      <c r="AZ174" s="166" t="s">
        <v>1021</v>
      </c>
      <c r="BA174" s="166" t="s">
        <v>1021</v>
      </c>
      <c r="BB174" s="166" t="s">
        <v>559</v>
      </c>
      <c r="BC174" s="166" t="s">
        <v>559</v>
      </c>
      <c r="BD174" s="166" t="s">
        <v>1020</v>
      </c>
      <c r="BE174" s="166" t="s">
        <v>559</v>
      </c>
      <c r="BF174" s="108"/>
    </row>
    <row r="175" spans="1:58" x14ac:dyDescent="0.25">
      <c r="A175" s="133" t="s">
        <v>373</v>
      </c>
      <c r="B175" s="111" t="s">
        <v>91</v>
      </c>
      <c r="C175" s="166" t="s">
        <v>1027</v>
      </c>
      <c r="D175" s="166" t="s">
        <v>1027</v>
      </c>
      <c r="E175" s="166" t="s">
        <v>1027</v>
      </c>
      <c r="F175" s="166" t="s">
        <v>1027</v>
      </c>
      <c r="G175" s="166" t="s">
        <v>1027</v>
      </c>
      <c r="H175" s="166" t="s">
        <v>1027</v>
      </c>
      <c r="I175" s="166" t="s">
        <v>1027</v>
      </c>
      <c r="J175" s="166" t="s">
        <v>1023</v>
      </c>
      <c r="K175" s="166" t="s">
        <v>1023</v>
      </c>
      <c r="L175" s="166" t="s">
        <v>545</v>
      </c>
      <c r="M175" s="166" t="s">
        <v>1020</v>
      </c>
      <c r="N175" s="166" t="s">
        <v>1020</v>
      </c>
      <c r="O175" s="166" t="s">
        <v>1028</v>
      </c>
      <c r="P175" s="166" t="s">
        <v>1028</v>
      </c>
      <c r="Q175" s="166" t="s">
        <v>1025</v>
      </c>
      <c r="R175" s="166" t="s">
        <v>1025</v>
      </c>
      <c r="S175" s="166" t="s">
        <v>1029</v>
      </c>
      <c r="T175" s="166" t="s">
        <v>1030</v>
      </c>
      <c r="U175" s="166" t="s">
        <v>1030</v>
      </c>
      <c r="V175" s="166" t="s">
        <v>559</v>
      </c>
      <c r="W175" s="166" t="s">
        <v>1004</v>
      </c>
      <c r="X175" s="166" t="s">
        <v>1004</v>
      </c>
      <c r="Y175" s="166" t="s">
        <v>1004</v>
      </c>
      <c r="Z175" s="166" t="s">
        <v>1004</v>
      </c>
      <c r="AA175" s="166" t="s">
        <v>1004</v>
      </c>
      <c r="AB175" s="166" t="s">
        <v>958</v>
      </c>
      <c r="AC175" s="166" t="s">
        <v>1004</v>
      </c>
      <c r="AD175" s="109" t="s">
        <v>1026</v>
      </c>
      <c r="AE175" s="166" t="s">
        <v>1004</v>
      </c>
      <c r="AF175" s="166" t="s">
        <v>1025</v>
      </c>
      <c r="AG175" s="166" t="s">
        <v>559</v>
      </c>
      <c r="AH175" s="166" t="s">
        <v>1023</v>
      </c>
      <c r="AI175" s="166" t="s">
        <v>1023</v>
      </c>
      <c r="AJ175" s="166" t="s">
        <v>1023</v>
      </c>
      <c r="AK175" s="168" t="s">
        <v>961</v>
      </c>
      <c r="AL175" s="166" t="s">
        <v>1022</v>
      </c>
      <c r="AM175" s="166" t="s">
        <v>1022</v>
      </c>
      <c r="AN175" s="166" t="s">
        <v>545</v>
      </c>
      <c r="AO175" s="166" t="s">
        <v>545</v>
      </c>
      <c r="AP175" s="166" t="s">
        <v>545</v>
      </c>
      <c r="AQ175" s="166" t="s">
        <v>545</v>
      </c>
      <c r="AR175" s="166" t="s">
        <v>1018</v>
      </c>
      <c r="AS175" s="166" t="s">
        <v>559</v>
      </c>
      <c r="AT175" s="166" t="s">
        <v>1019</v>
      </c>
      <c r="AU175" s="166" t="s">
        <v>559</v>
      </c>
      <c r="AV175" s="166" t="s">
        <v>556</v>
      </c>
      <c r="AW175" s="166" t="s">
        <v>559</v>
      </c>
      <c r="AX175" s="166" t="s">
        <v>559</v>
      </c>
      <c r="AY175" s="166" t="s">
        <v>960</v>
      </c>
      <c r="AZ175" s="166" t="s">
        <v>1021</v>
      </c>
      <c r="BA175" s="166" t="s">
        <v>1021</v>
      </c>
      <c r="BB175" s="166" t="s">
        <v>559</v>
      </c>
      <c r="BC175" s="166" t="s">
        <v>559</v>
      </c>
      <c r="BD175" s="166" t="s">
        <v>1020</v>
      </c>
      <c r="BE175" s="166" t="s">
        <v>559</v>
      </c>
      <c r="BF175" s="108"/>
    </row>
    <row r="176" spans="1:58" x14ac:dyDescent="0.25">
      <c r="A176" s="133" t="s">
        <v>322</v>
      </c>
      <c r="B176" s="111" t="s">
        <v>321</v>
      </c>
      <c r="C176" s="166" t="s">
        <v>1027</v>
      </c>
      <c r="D176" s="166" t="s">
        <v>1027</v>
      </c>
      <c r="E176" s="166" t="s">
        <v>1027</v>
      </c>
      <c r="F176" s="166" t="s">
        <v>1027</v>
      </c>
      <c r="G176" s="166" t="s">
        <v>1027</v>
      </c>
      <c r="H176" s="166" t="s">
        <v>1027</v>
      </c>
      <c r="I176" s="166" t="s">
        <v>1027</v>
      </c>
      <c r="J176" s="166" t="s">
        <v>1023</v>
      </c>
      <c r="K176" s="166" t="s">
        <v>1023</v>
      </c>
      <c r="L176" s="166" t="s">
        <v>545</v>
      </c>
      <c r="M176" s="166" t="s">
        <v>1020</v>
      </c>
      <c r="N176" s="166" t="s">
        <v>1020</v>
      </c>
      <c r="O176" s="166" t="s">
        <v>1028</v>
      </c>
      <c r="P176" s="166" t="s">
        <v>1028</v>
      </c>
      <c r="Q176" s="166" t="s">
        <v>1025</v>
      </c>
      <c r="R176" s="166" t="s">
        <v>1025</v>
      </c>
      <c r="S176" s="166" t="s">
        <v>1029</v>
      </c>
      <c r="T176" s="166" t="s">
        <v>1030</v>
      </c>
      <c r="U176" s="166" t="s">
        <v>1030</v>
      </c>
      <c r="V176" s="166" t="s">
        <v>559</v>
      </c>
      <c r="W176" s="166" t="s">
        <v>1004</v>
      </c>
      <c r="X176" s="166" t="s">
        <v>1004</v>
      </c>
      <c r="Y176" s="166" t="s">
        <v>1004</v>
      </c>
      <c r="Z176" s="166" t="s">
        <v>1004</v>
      </c>
      <c r="AA176" s="166" t="s">
        <v>1004</v>
      </c>
      <c r="AB176" s="166" t="s">
        <v>1017</v>
      </c>
      <c r="AC176" s="166" t="s">
        <v>1004</v>
      </c>
      <c r="AD176" s="109" t="s">
        <v>1026</v>
      </c>
      <c r="AE176" s="166" t="s">
        <v>1004</v>
      </c>
      <c r="AF176" s="166" t="s">
        <v>1025</v>
      </c>
      <c r="AG176" s="166" t="s">
        <v>559</v>
      </c>
      <c r="AH176" s="166" t="s">
        <v>1023</v>
      </c>
      <c r="AI176" s="166" t="s">
        <v>1023</v>
      </c>
      <c r="AJ176" s="166" t="s">
        <v>1023</v>
      </c>
      <c r="AK176" s="168" t="s">
        <v>961</v>
      </c>
      <c r="AL176" s="166" t="s">
        <v>1022</v>
      </c>
      <c r="AM176" s="166" t="s">
        <v>1022</v>
      </c>
      <c r="AN176" s="166" t="s">
        <v>545</v>
      </c>
      <c r="AO176" s="166" t="s">
        <v>545</v>
      </c>
      <c r="AP176" s="166" t="s">
        <v>545</v>
      </c>
      <c r="AQ176" s="166" t="s">
        <v>545</v>
      </c>
      <c r="AR176" s="166" t="s">
        <v>1018</v>
      </c>
      <c r="AS176" s="166" t="s">
        <v>559</v>
      </c>
      <c r="AT176" s="166" t="s">
        <v>1019</v>
      </c>
      <c r="AU176" s="166" t="s">
        <v>559</v>
      </c>
      <c r="AV176" s="166" t="s">
        <v>556</v>
      </c>
      <c r="AW176" s="166" t="s">
        <v>559</v>
      </c>
      <c r="AX176" s="166" t="s">
        <v>559</v>
      </c>
      <c r="AY176" s="166" t="s">
        <v>960</v>
      </c>
      <c r="AZ176" s="166" t="s">
        <v>1021</v>
      </c>
      <c r="BA176" s="166" t="s">
        <v>1021</v>
      </c>
      <c r="BB176" s="166" t="s">
        <v>559</v>
      </c>
      <c r="BC176" s="166" t="s">
        <v>559</v>
      </c>
      <c r="BD176" s="166" t="s">
        <v>1020</v>
      </c>
      <c r="BE176" s="166" t="s">
        <v>559</v>
      </c>
      <c r="BF176" s="108"/>
    </row>
    <row r="177" spans="1:58" x14ac:dyDescent="0.25">
      <c r="A177" s="133" t="s">
        <v>324</v>
      </c>
      <c r="B177" s="111" t="s">
        <v>323</v>
      </c>
      <c r="C177" s="166" t="s">
        <v>1027</v>
      </c>
      <c r="D177" s="166" t="s">
        <v>1027</v>
      </c>
      <c r="E177" s="166" t="s">
        <v>1027</v>
      </c>
      <c r="F177" s="166" t="s">
        <v>1027</v>
      </c>
      <c r="G177" s="166" t="s">
        <v>1027</v>
      </c>
      <c r="H177" s="166" t="s">
        <v>1027</v>
      </c>
      <c r="I177" s="166" t="s">
        <v>1027</v>
      </c>
      <c r="J177" s="166" t="s">
        <v>1023</v>
      </c>
      <c r="K177" s="166" t="s">
        <v>1023</v>
      </c>
      <c r="L177" s="166" t="s">
        <v>545</v>
      </c>
      <c r="M177" s="166" t="s">
        <v>1020</v>
      </c>
      <c r="N177" s="166" t="s">
        <v>1020</v>
      </c>
      <c r="O177" s="166" t="s">
        <v>1028</v>
      </c>
      <c r="P177" s="166" t="s">
        <v>1028</v>
      </c>
      <c r="Q177" s="166" t="s">
        <v>1025</v>
      </c>
      <c r="R177" s="166" t="s">
        <v>1025</v>
      </c>
      <c r="S177" s="166" t="s">
        <v>1029</v>
      </c>
      <c r="T177" s="166" t="s">
        <v>1030</v>
      </c>
      <c r="U177" s="166" t="s">
        <v>1030</v>
      </c>
      <c r="V177" s="166" t="s">
        <v>559</v>
      </c>
      <c r="W177" s="166" t="s">
        <v>1004</v>
      </c>
      <c r="X177" s="166" t="s">
        <v>1004</v>
      </c>
      <c r="Y177" s="166" t="s">
        <v>1004</v>
      </c>
      <c r="Z177" s="166" t="s">
        <v>1004</v>
      </c>
      <c r="AA177" s="166" t="s">
        <v>1004</v>
      </c>
      <c r="AB177" s="166" t="s">
        <v>958</v>
      </c>
      <c r="AC177" s="166" t="s">
        <v>1004</v>
      </c>
      <c r="AD177" s="109" t="s">
        <v>1026</v>
      </c>
      <c r="AE177" s="166" t="s">
        <v>1004</v>
      </c>
      <c r="AF177" s="166" t="s">
        <v>1025</v>
      </c>
      <c r="AG177" s="166" t="s">
        <v>559</v>
      </c>
      <c r="AH177" s="166" t="s">
        <v>1023</v>
      </c>
      <c r="AI177" s="166" t="s">
        <v>1023</v>
      </c>
      <c r="AJ177" s="166" t="s">
        <v>1023</v>
      </c>
      <c r="AK177" s="168" t="s">
        <v>958</v>
      </c>
      <c r="AL177" s="166" t="s">
        <v>1022</v>
      </c>
      <c r="AM177" s="166" t="s">
        <v>1022</v>
      </c>
      <c r="AN177" s="166" t="s">
        <v>545</v>
      </c>
      <c r="AO177" s="166" t="s">
        <v>545</v>
      </c>
      <c r="AP177" s="166" t="s">
        <v>545</v>
      </c>
      <c r="AQ177" s="166" t="s">
        <v>545</v>
      </c>
      <c r="AR177" s="166" t="s">
        <v>1018</v>
      </c>
      <c r="AS177" s="166" t="s">
        <v>559</v>
      </c>
      <c r="AT177" s="166" t="s">
        <v>1019</v>
      </c>
      <c r="AU177" s="166" t="s">
        <v>559</v>
      </c>
      <c r="AV177" s="166" t="s">
        <v>556</v>
      </c>
      <c r="AW177" s="166" t="s">
        <v>559</v>
      </c>
      <c r="AX177" s="166" t="s">
        <v>559</v>
      </c>
      <c r="AY177" s="166" t="s">
        <v>960</v>
      </c>
      <c r="AZ177" s="166" t="s">
        <v>1021</v>
      </c>
      <c r="BA177" s="166" t="s">
        <v>1021</v>
      </c>
      <c r="BB177" s="166" t="s">
        <v>559</v>
      </c>
      <c r="BC177" s="166" t="s">
        <v>559</v>
      </c>
      <c r="BD177" s="166" t="s">
        <v>1020</v>
      </c>
      <c r="BE177" s="166" t="s">
        <v>559</v>
      </c>
      <c r="BF177" s="108"/>
    </row>
    <row r="178" spans="1:58" x14ac:dyDescent="0.25">
      <c r="A178" s="133" t="s">
        <v>326</v>
      </c>
      <c r="B178" s="111" t="s">
        <v>325</v>
      </c>
      <c r="C178" s="166" t="s">
        <v>1027</v>
      </c>
      <c r="D178" s="166" t="s">
        <v>1027</v>
      </c>
      <c r="E178" s="166" t="s">
        <v>1027</v>
      </c>
      <c r="F178" s="166" t="s">
        <v>1027</v>
      </c>
      <c r="G178" s="166" t="s">
        <v>1027</v>
      </c>
      <c r="H178" s="166" t="s">
        <v>1027</v>
      </c>
      <c r="I178" s="166" t="s">
        <v>1027</v>
      </c>
      <c r="J178" s="166" t="s">
        <v>1023</v>
      </c>
      <c r="K178" s="166" t="s">
        <v>1023</v>
      </c>
      <c r="L178" s="166" t="s">
        <v>545</v>
      </c>
      <c r="M178" s="166" t="s">
        <v>1020</v>
      </c>
      <c r="N178" s="166" t="s">
        <v>1020</v>
      </c>
      <c r="O178" s="166" t="s">
        <v>1028</v>
      </c>
      <c r="P178" s="166" t="s">
        <v>1028</v>
      </c>
      <c r="Q178" s="166" t="s">
        <v>1025</v>
      </c>
      <c r="R178" s="166" t="s">
        <v>1025</v>
      </c>
      <c r="S178" s="166" t="s">
        <v>1029</v>
      </c>
      <c r="T178" s="166" t="s">
        <v>1030</v>
      </c>
      <c r="U178" s="166" t="s">
        <v>1030</v>
      </c>
      <c r="V178" s="166" t="s">
        <v>559</v>
      </c>
      <c r="W178" s="166" t="s">
        <v>1004</v>
      </c>
      <c r="X178" s="166" t="s">
        <v>1004</v>
      </c>
      <c r="Y178" s="166" t="s">
        <v>1004</v>
      </c>
      <c r="Z178" s="166" t="s">
        <v>1004</v>
      </c>
      <c r="AA178" s="166" t="s">
        <v>1004</v>
      </c>
      <c r="AB178" s="166" t="s">
        <v>1004</v>
      </c>
      <c r="AC178" s="166" t="s">
        <v>1004</v>
      </c>
      <c r="AD178" s="109" t="s">
        <v>1026</v>
      </c>
      <c r="AE178" s="166" t="s">
        <v>1004</v>
      </c>
      <c r="AF178" s="166" t="s">
        <v>1025</v>
      </c>
      <c r="AG178" s="166" t="s">
        <v>559</v>
      </c>
      <c r="AH178" s="166" t="s">
        <v>1023</v>
      </c>
      <c r="AI178" s="166" t="s">
        <v>1023</v>
      </c>
      <c r="AJ178" s="166" t="s">
        <v>1023</v>
      </c>
      <c r="AK178" s="168" t="s">
        <v>958</v>
      </c>
      <c r="AL178" s="166" t="s">
        <v>1022</v>
      </c>
      <c r="AM178" s="166" t="s">
        <v>1022</v>
      </c>
      <c r="AN178" s="166" t="s">
        <v>545</v>
      </c>
      <c r="AO178" s="166" t="s">
        <v>545</v>
      </c>
      <c r="AP178" s="166" t="s">
        <v>545</v>
      </c>
      <c r="AQ178" s="166" t="s">
        <v>545</v>
      </c>
      <c r="AR178" s="166" t="s">
        <v>1018</v>
      </c>
      <c r="AS178" s="166" t="s">
        <v>559</v>
      </c>
      <c r="AT178" s="166" t="s">
        <v>1019</v>
      </c>
      <c r="AU178" s="166" t="s">
        <v>559</v>
      </c>
      <c r="AV178" s="166" t="s">
        <v>556</v>
      </c>
      <c r="AW178" s="166" t="s">
        <v>559</v>
      </c>
      <c r="AX178" s="166" t="s">
        <v>559</v>
      </c>
      <c r="AY178" s="166" t="s">
        <v>960</v>
      </c>
      <c r="AZ178" s="166" t="s">
        <v>1021</v>
      </c>
      <c r="BA178" s="166" t="s">
        <v>1021</v>
      </c>
      <c r="BB178" s="166" t="s">
        <v>559</v>
      </c>
      <c r="BC178" s="166" t="s">
        <v>559</v>
      </c>
      <c r="BD178" s="166" t="s">
        <v>1020</v>
      </c>
      <c r="BE178" s="166" t="s">
        <v>559</v>
      </c>
      <c r="BF178" s="108"/>
    </row>
    <row r="179" spans="1:58" x14ac:dyDescent="0.25">
      <c r="A179" s="133" t="s">
        <v>328</v>
      </c>
      <c r="B179" s="111" t="s">
        <v>327</v>
      </c>
      <c r="C179" s="166" t="s">
        <v>1027</v>
      </c>
      <c r="D179" s="166" t="s">
        <v>1027</v>
      </c>
      <c r="E179" s="166" t="s">
        <v>1027</v>
      </c>
      <c r="F179" s="166" t="s">
        <v>1027</v>
      </c>
      <c r="G179" s="166" t="s">
        <v>1027</v>
      </c>
      <c r="H179" s="166" t="s">
        <v>1027</v>
      </c>
      <c r="I179" s="166" t="s">
        <v>1027</v>
      </c>
      <c r="J179" s="166" t="s">
        <v>1023</v>
      </c>
      <c r="K179" s="166" t="s">
        <v>1023</v>
      </c>
      <c r="L179" s="166" t="s">
        <v>545</v>
      </c>
      <c r="M179" s="166" t="s">
        <v>1020</v>
      </c>
      <c r="N179" s="166" t="s">
        <v>1020</v>
      </c>
      <c r="O179" s="166" t="s">
        <v>1028</v>
      </c>
      <c r="P179" s="166" t="s">
        <v>1028</v>
      </c>
      <c r="Q179" s="166" t="s">
        <v>1025</v>
      </c>
      <c r="R179" s="166" t="s">
        <v>1025</v>
      </c>
      <c r="S179" s="166" t="s">
        <v>1029</v>
      </c>
      <c r="T179" s="166" t="s">
        <v>1030</v>
      </c>
      <c r="U179" s="166" t="s">
        <v>1030</v>
      </c>
      <c r="V179" s="166" t="s">
        <v>559</v>
      </c>
      <c r="W179" s="166" t="s">
        <v>1004</v>
      </c>
      <c r="X179" s="166" t="s">
        <v>1004</v>
      </c>
      <c r="Y179" s="166" t="s">
        <v>1004</v>
      </c>
      <c r="Z179" s="166" t="s">
        <v>1004</v>
      </c>
      <c r="AA179" s="166" t="s">
        <v>1004</v>
      </c>
      <c r="AB179" s="166" t="s">
        <v>1017</v>
      </c>
      <c r="AC179" s="166" t="s">
        <v>1004</v>
      </c>
      <c r="AD179" s="109" t="s">
        <v>1026</v>
      </c>
      <c r="AE179" s="166" t="s">
        <v>1004</v>
      </c>
      <c r="AF179" s="166" t="s">
        <v>1025</v>
      </c>
      <c r="AG179" s="166" t="s">
        <v>559</v>
      </c>
      <c r="AH179" s="166" t="s">
        <v>1023</v>
      </c>
      <c r="AI179" s="166" t="s">
        <v>1023</v>
      </c>
      <c r="AJ179" s="166" t="s">
        <v>1023</v>
      </c>
      <c r="AK179" s="168" t="s">
        <v>958</v>
      </c>
      <c r="AL179" s="166" t="s">
        <v>1022</v>
      </c>
      <c r="AM179" s="166" t="s">
        <v>1022</v>
      </c>
      <c r="AN179" s="166" t="s">
        <v>545</v>
      </c>
      <c r="AO179" s="166" t="s">
        <v>545</v>
      </c>
      <c r="AP179" s="166" t="s">
        <v>545</v>
      </c>
      <c r="AQ179" s="166" t="s">
        <v>545</v>
      </c>
      <c r="AR179" s="166" t="s">
        <v>1018</v>
      </c>
      <c r="AS179" s="166" t="s">
        <v>559</v>
      </c>
      <c r="AT179" s="166" t="s">
        <v>1019</v>
      </c>
      <c r="AU179" s="166" t="s">
        <v>559</v>
      </c>
      <c r="AV179" s="166" t="s">
        <v>556</v>
      </c>
      <c r="AW179" s="166" t="s">
        <v>559</v>
      </c>
      <c r="AX179" s="166" t="s">
        <v>559</v>
      </c>
      <c r="AY179" s="166" t="s">
        <v>960</v>
      </c>
      <c r="AZ179" s="166" t="s">
        <v>1021</v>
      </c>
      <c r="BA179" s="166" t="s">
        <v>1021</v>
      </c>
      <c r="BB179" s="166" t="s">
        <v>559</v>
      </c>
      <c r="BC179" s="166" t="s">
        <v>559</v>
      </c>
      <c r="BD179" s="166" t="s">
        <v>1020</v>
      </c>
      <c r="BE179" s="166" t="s">
        <v>559</v>
      </c>
      <c r="BF179" s="108"/>
    </row>
    <row r="180" spans="1:58" x14ac:dyDescent="0.25">
      <c r="A180" s="133" t="s">
        <v>330</v>
      </c>
      <c r="B180" s="111" t="s">
        <v>329</v>
      </c>
      <c r="C180" s="166" t="s">
        <v>1027</v>
      </c>
      <c r="D180" s="166" t="s">
        <v>1027</v>
      </c>
      <c r="E180" s="166" t="s">
        <v>1027</v>
      </c>
      <c r="F180" s="166" t="s">
        <v>1027</v>
      </c>
      <c r="G180" s="166" t="s">
        <v>1027</v>
      </c>
      <c r="H180" s="166" t="s">
        <v>1027</v>
      </c>
      <c r="I180" s="166" t="s">
        <v>1027</v>
      </c>
      <c r="J180" s="166" t="s">
        <v>1023</v>
      </c>
      <c r="K180" s="166" t="s">
        <v>1023</v>
      </c>
      <c r="L180" s="166" t="s">
        <v>545</v>
      </c>
      <c r="M180" s="166" t="s">
        <v>1020</v>
      </c>
      <c r="N180" s="166" t="s">
        <v>1020</v>
      </c>
      <c r="O180" s="166" t="s">
        <v>1028</v>
      </c>
      <c r="P180" s="166" t="s">
        <v>1028</v>
      </c>
      <c r="Q180" s="166" t="s">
        <v>1025</v>
      </c>
      <c r="R180" s="166" t="s">
        <v>1025</v>
      </c>
      <c r="S180" s="166" t="s">
        <v>1029</v>
      </c>
      <c r="T180" s="166" t="s">
        <v>1030</v>
      </c>
      <c r="U180" s="166" t="s">
        <v>1030</v>
      </c>
      <c r="V180" s="166" t="s">
        <v>559</v>
      </c>
      <c r="W180" s="166" t="s">
        <v>1004</v>
      </c>
      <c r="X180" s="166" t="s">
        <v>1004</v>
      </c>
      <c r="Y180" s="166" t="s">
        <v>1004</v>
      </c>
      <c r="Z180" s="166" t="s">
        <v>1004</v>
      </c>
      <c r="AA180" s="166" t="s">
        <v>1004</v>
      </c>
      <c r="AB180" s="166" t="s">
        <v>958</v>
      </c>
      <c r="AC180" s="166" t="s">
        <v>1004</v>
      </c>
      <c r="AD180" s="109" t="s">
        <v>1026</v>
      </c>
      <c r="AE180" s="166" t="s">
        <v>1004</v>
      </c>
      <c r="AF180" s="166" t="s">
        <v>1025</v>
      </c>
      <c r="AG180" s="166" t="s">
        <v>559</v>
      </c>
      <c r="AH180" s="166" t="s">
        <v>1023</v>
      </c>
      <c r="AI180" s="166" t="s">
        <v>1023</v>
      </c>
      <c r="AJ180" s="166" t="s">
        <v>1023</v>
      </c>
      <c r="AK180" s="168" t="s">
        <v>961</v>
      </c>
      <c r="AL180" s="166" t="s">
        <v>1022</v>
      </c>
      <c r="AM180" s="166" t="s">
        <v>1022</v>
      </c>
      <c r="AN180" s="166" t="s">
        <v>545</v>
      </c>
      <c r="AO180" s="166" t="s">
        <v>545</v>
      </c>
      <c r="AP180" s="166" t="s">
        <v>545</v>
      </c>
      <c r="AQ180" s="166" t="s">
        <v>545</v>
      </c>
      <c r="AR180" s="166" t="s">
        <v>1018</v>
      </c>
      <c r="AS180" s="166" t="s">
        <v>559</v>
      </c>
      <c r="AT180" s="166" t="s">
        <v>1019</v>
      </c>
      <c r="AU180" s="166" t="s">
        <v>559</v>
      </c>
      <c r="AV180" s="166" t="s">
        <v>556</v>
      </c>
      <c r="AW180" s="166" t="s">
        <v>559</v>
      </c>
      <c r="AX180" s="166" t="s">
        <v>559</v>
      </c>
      <c r="AY180" s="166" t="s">
        <v>960</v>
      </c>
      <c r="AZ180" s="166" t="s">
        <v>1021</v>
      </c>
      <c r="BA180" s="166" t="s">
        <v>1021</v>
      </c>
      <c r="BB180" s="166" t="s">
        <v>559</v>
      </c>
      <c r="BC180" s="166" t="s">
        <v>559</v>
      </c>
      <c r="BD180" s="166" t="s">
        <v>1020</v>
      </c>
      <c r="BE180" s="166" t="s">
        <v>559</v>
      </c>
      <c r="BF180" s="108"/>
    </row>
    <row r="181" spans="1:58" x14ac:dyDescent="0.25">
      <c r="A181" s="133" t="s">
        <v>332</v>
      </c>
      <c r="B181" s="111" t="s">
        <v>331</v>
      </c>
      <c r="C181" s="166" t="s">
        <v>1027</v>
      </c>
      <c r="D181" s="166" t="s">
        <v>1027</v>
      </c>
      <c r="E181" s="166" t="s">
        <v>1027</v>
      </c>
      <c r="F181" s="166" t="s">
        <v>1027</v>
      </c>
      <c r="G181" s="166" t="s">
        <v>1027</v>
      </c>
      <c r="H181" s="166" t="s">
        <v>1027</v>
      </c>
      <c r="I181" s="166" t="s">
        <v>1027</v>
      </c>
      <c r="J181" s="166" t="s">
        <v>1023</v>
      </c>
      <c r="K181" s="166" t="s">
        <v>1023</v>
      </c>
      <c r="L181" s="166" t="s">
        <v>545</v>
      </c>
      <c r="M181" s="166" t="s">
        <v>1020</v>
      </c>
      <c r="N181" s="166" t="s">
        <v>1020</v>
      </c>
      <c r="O181" s="166" t="s">
        <v>1028</v>
      </c>
      <c r="P181" s="166" t="s">
        <v>1028</v>
      </c>
      <c r="Q181" s="166" t="s">
        <v>1025</v>
      </c>
      <c r="R181" s="166" t="s">
        <v>1025</v>
      </c>
      <c r="S181" s="166" t="s">
        <v>1029</v>
      </c>
      <c r="T181" s="166" t="s">
        <v>1030</v>
      </c>
      <c r="U181" s="166" t="s">
        <v>1030</v>
      </c>
      <c r="V181" s="166" t="s">
        <v>559</v>
      </c>
      <c r="W181" s="166" t="s">
        <v>1004</v>
      </c>
      <c r="X181" s="166" t="s">
        <v>1004</v>
      </c>
      <c r="Y181" s="166" t="s">
        <v>1004</v>
      </c>
      <c r="Z181" s="166" t="s">
        <v>1004</v>
      </c>
      <c r="AA181" s="166" t="s">
        <v>1004</v>
      </c>
      <c r="AB181" s="166" t="s">
        <v>958</v>
      </c>
      <c r="AC181" s="166" t="s">
        <v>1004</v>
      </c>
      <c r="AD181" s="109" t="s">
        <v>1026</v>
      </c>
      <c r="AE181" s="166" t="s">
        <v>1004</v>
      </c>
      <c r="AF181" s="166" t="s">
        <v>1025</v>
      </c>
      <c r="AG181" s="166" t="s">
        <v>559</v>
      </c>
      <c r="AH181" s="166" t="s">
        <v>1023</v>
      </c>
      <c r="AI181" s="166" t="s">
        <v>1023</v>
      </c>
      <c r="AJ181" s="166" t="s">
        <v>1023</v>
      </c>
      <c r="AK181" s="168" t="s">
        <v>958</v>
      </c>
      <c r="AL181" s="166" t="s">
        <v>1022</v>
      </c>
      <c r="AM181" s="166" t="s">
        <v>1022</v>
      </c>
      <c r="AN181" s="166" t="s">
        <v>545</v>
      </c>
      <c r="AO181" s="166" t="s">
        <v>545</v>
      </c>
      <c r="AP181" s="166" t="s">
        <v>545</v>
      </c>
      <c r="AQ181" s="166" t="s">
        <v>545</v>
      </c>
      <c r="AR181" s="166" t="s">
        <v>1018</v>
      </c>
      <c r="AS181" s="166" t="s">
        <v>559</v>
      </c>
      <c r="AT181" s="166" t="s">
        <v>1019</v>
      </c>
      <c r="AU181" s="166" t="s">
        <v>559</v>
      </c>
      <c r="AV181" s="166" t="s">
        <v>556</v>
      </c>
      <c r="AW181" s="166" t="s">
        <v>559</v>
      </c>
      <c r="AX181" s="166" t="s">
        <v>559</v>
      </c>
      <c r="AY181" s="166" t="s">
        <v>960</v>
      </c>
      <c r="AZ181" s="166" t="s">
        <v>1021</v>
      </c>
      <c r="BA181" s="166" t="s">
        <v>1021</v>
      </c>
      <c r="BB181" s="166" t="s">
        <v>559</v>
      </c>
      <c r="BC181" s="166" t="s">
        <v>559</v>
      </c>
      <c r="BD181" s="166" t="s">
        <v>1020</v>
      </c>
      <c r="BE181" s="166" t="s">
        <v>559</v>
      </c>
      <c r="BF181" s="108"/>
    </row>
    <row r="182" spans="1:58" x14ac:dyDescent="0.25">
      <c r="A182" s="133" t="s">
        <v>334</v>
      </c>
      <c r="B182" s="111" t="s">
        <v>333</v>
      </c>
      <c r="C182" s="166" t="s">
        <v>1027</v>
      </c>
      <c r="D182" s="166" t="s">
        <v>1027</v>
      </c>
      <c r="E182" s="166" t="s">
        <v>1027</v>
      </c>
      <c r="F182" s="166" t="s">
        <v>1027</v>
      </c>
      <c r="G182" s="166" t="s">
        <v>1027</v>
      </c>
      <c r="H182" s="166" t="s">
        <v>1027</v>
      </c>
      <c r="I182" s="166" t="s">
        <v>1027</v>
      </c>
      <c r="J182" s="166" t="s">
        <v>1023</v>
      </c>
      <c r="K182" s="166" t="s">
        <v>1023</v>
      </c>
      <c r="L182" s="166" t="s">
        <v>545</v>
      </c>
      <c r="M182" s="166" t="s">
        <v>1020</v>
      </c>
      <c r="N182" s="166" t="s">
        <v>1020</v>
      </c>
      <c r="O182" s="166" t="s">
        <v>1028</v>
      </c>
      <c r="P182" s="166" t="s">
        <v>1028</v>
      </c>
      <c r="Q182" s="166" t="s">
        <v>1025</v>
      </c>
      <c r="R182" s="166" t="s">
        <v>1025</v>
      </c>
      <c r="S182" s="166" t="s">
        <v>1029</v>
      </c>
      <c r="T182" s="166" t="s">
        <v>1030</v>
      </c>
      <c r="U182" s="166" t="s">
        <v>1030</v>
      </c>
      <c r="V182" s="166" t="s">
        <v>559</v>
      </c>
      <c r="W182" s="166" t="s">
        <v>1004</v>
      </c>
      <c r="X182" s="166" t="s">
        <v>1004</v>
      </c>
      <c r="Y182" s="166" t="s">
        <v>1004</v>
      </c>
      <c r="Z182" s="166" t="s">
        <v>1004</v>
      </c>
      <c r="AA182" s="166" t="s">
        <v>1004</v>
      </c>
      <c r="AB182" s="166" t="s">
        <v>958</v>
      </c>
      <c r="AC182" s="166" t="s">
        <v>1004</v>
      </c>
      <c r="AD182" s="109" t="s">
        <v>1026</v>
      </c>
      <c r="AE182" s="166" t="s">
        <v>1004</v>
      </c>
      <c r="AF182" s="166" t="s">
        <v>1025</v>
      </c>
      <c r="AG182" s="166" t="s">
        <v>559</v>
      </c>
      <c r="AH182" s="166" t="s">
        <v>1023</v>
      </c>
      <c r="AI182" s="166" t="s">
        <v>1023</v>
      </c>
      <c r="AJ182" s="166" t="s">
        <v>1023</v>
      </c>
      <c r="AK182" s="168" t="s">
        <v>958</v>
      </c>
      <c r="AL182" s="166" t="s">
        <v>1022</v>
      </c>
      <c r="AM182" s="166" t="s">
        <v>1022</v>
      </c>
      <c r="AN182" s="166" t="s">
        <v>545</v>
      </c>
      <c r="AO182" s="166" t="s">
        <v>545</v>
      </c>
      <c r="AP182" s="166" t="s">
        <v>545</v>
      </c>
      <c r="AQ182" s="166" t="s">
        <v>545</v>
      </c>
      <c r="AR182" s="166" t="s">
        <v>1018</v>
      </c>
      <c r="AS182" s="166" t="s">
        <v>559</v>
      </c>
      <c r="AT182" s="166" t="s">
        <v>1019</v>
      </c>
      <c r="AU182" s="166" t="s">
        <v>559</v>
      </c>
      <c r="AV182" s="166" t="s">
        <v>556</v>
      </c>
      <c r="AW182" s="166" t="s">
        <v>559</v>
      </c>
      <c r="AX182" s="166" t="s">
        <v>559</v>
      </c>
      <c r="AY182" s="166" t="s">
        <v>960</v>
      </c>
      <c r="AZ182" s="166" t="s">
        <v>1021</v>
      </c>
      <c r="BA182" s="166" t="s">
        <v>1021</v>
      </c>
      <c r="BB182" s="166" t="s">
        <v>559</v>
      </c>
      <c r="BC182" s="166" t="s">
        <v>559</v>
      </c>
      <c r="BD182" s="166" t="s">
        <v>1020</v>
      </c>
      <c r="BE182" s="166" t="s">
        <v>559</v>
      </c>
      <c r="BF182" s="108"/>
    </row>
    <row r="183" spans="1:58" x14ac:dyDescent="0.25">
      <c r="A183" s="133" t="s">
        <v>336</v>
      </c>
      <c r="B183" s="111" t="s">
        <v>335</v>
      </c>
      <c r="C183" s="166" t="s">
        <v>1027</v>
      </c>
      <c r="D183" s="166" t="s">
        <v>1027</v>
      </c>
      <c r="E183" s="166" t="s">
        <v>1027</v>
      </c>
      <c r="F183" s="166" t="s">
        <v>1027</v>
      </c>
      <c r="G183" s="166" t="s">
        <v>1027</v>
      </c>
      <c r="H183" s="166" t="s">
        <v>1027</v>
      </c>
      <c r="I183" s="166" t="s">
        <v>1027</v>
      </c>
      <c r="J183" s="166" t="s">
        <v>1023</v>
      </c>
      <c r="K183" s="166" t="s">
        <v>1023</v>
      </c>
      <c r="L183" s="166" t="s">
        <v>545</v>
      </c>
      <c r="M183" s="166" t="s">
        <v>1020</v>
      </c>
      <c r="N183" s="166" t="s">
        <v>1020</v>
      </c>
      <c r="O183" s="166" t="s">
        <v>1028</v>
      </c>
      <c r="P183" s="166" t="s">
        <v>1028</v>
      </c>
      <c r="Q183" s="166" t="s">
        <v>1025</v>
      </c>
      <c r="R183" s="166" t="s">
        <v>1025</v>
      </c>
      <c r="S183" s="166" t="s">
        <v>1029</v>
      </c>
      <c r="T183" s="166" t="s">
        <v>1030</v>
      </c>
      <c r="U183" s="166" t="s">
        <v>1030</v>
      </c>
      <c r="V183" s="166" t="s">
        <v>559</v>
      </c>
      <c r="W183" s="166" t="s">
        <v>1004</v>
      </c>
      <c r="X183" s="166" t="s">
        <v>1004</v>
      </c>
      <c r="Y183" s="166" t="s">
        <v>1004</v>
      </c>
      <c r="Z183" s="166" t="s">
        <v>1004</v>
      </c>
      <c r="AA183" s="166" t="s">
        <v>1004</v>
      </c>
      <c r="AB183" s="166" t="s">
        <v>1017</v>
      </c>
      <c r="AC183" s="166" t="s">
        <v>1004</v>
      </c>
      <c r="AD183" s="109" t="s">
        <v>1026</v>
      </c>
      <c r="AE183" s="166" t="s">
        <v>1004</v>
      </c>
      <c r="AF183" s="166" t="s">
        <v>1025</v>
      </c>
      <c r="AG183" s="166" t="s">
        <v>559</v>
      </c>
      <c r="AH183" s="166" t="s">
        <v>1023</v>
      </c>
      <c r="AI183" s="166" t="s">
        <v>1023</v>
      </c>
      <c r="AJ183" s="166" t="s">
        <v>1023</v>
      </c>
      <c r="AK183" s="168" t="s">
        <v>961</v>
      </c>
      <c r="AL183" s="166" t="s">
        <v>1022</v>
      </c>
      <c r="AM183" s="166" t="s">
        <v>1022</v>
      </c>
      <c r="AN183" s="166" t="s">
        <v>545</v>
      </c>
      <c r="AO183" s="166" t="s">
        <v>545</v>
      </c>
      <c r="AP183" s="166" t="s">
        <v>545</v>
      </c>
      <c r="AQ183" s="166" t="s">
        <v>545</v>
      </c>
      <c r="AR183" s="166" t="s">
        <v>1018</v>
      </c>
      <c r="AS183" s="166" t="s">
        <v>559</v>
      </c>
      <c r="AT183" s="166" t="s">
        <v>1019</v>
      </c>
      <c r="AU183" s="166" t="s">
        <v>559</v>
      </c>
      <c r="AV183" s="166" t="s">
        <v>556</v>
      </c>
      <c r="AW183" s="166" t="s">
        <v>559</v>
      </c>
      <c r="AX183" s="166" t="s">
        <v>559</v>
      </c>
      <c r="AY183" s="166" t="s">
        <v>960</v>
      </c>
      <c r="AZ183" s="166" t="s">
        <v>1021</v>
      </c>
      <c r="BA183" s="166" t="s">
        <v>1021</v>
      </c>
      <c r="BB183" s="166" t="s">
        <v>559</v>
      </c>
      <c r="BC183" s="166" t="s">
        <v>559</v>
      </c>
      <c r="BD183" s="166" t="s">
        <v>1020</v>
      </c>
      <c r="BE183" s="166" t="s">
        <v>559</v>
      </c>
      <c r="BF183" s="108"/>
    </row>
    <row r="184" spans="1:58" x14ac:dyDescent="0.25">
      <c r="A184" s="133" t="s">
        <v>338</v>
      </c>
      <c r="B184" s="111" t="s">
        <v>337</v>
      </c>
      <c r="C184" s="166" t="s">
        <v>1027</v>
      </c>
      <c r="D184" s="166" t="s">
        <v>1027</v>
      </c>
      <c r="E184" s="166" t="s">
        <v>1027</v>
      </c>
      <c r="F184" s="166" t="s">
        <v>1027</v>
      </c>
      <c r="G184" s="166" t="s">
        <v>1027</v>
      </c>
      <c r="H184" s="166" t="s">
        <v>1027</v>
      </c>
      <c r="I184" s="166" t="s">
        <v>1027</v>
      </c>
      <c r="J184" s="166" t="s">
        <v>1023</v>
      </c>
      <c r="K184" s="166" t="s">
        <v>1023</v>
      </c>
      <c r="L184" s="166" t="s">
        <v>545</v>
      </c>
      <c r="M184" s="166" t="s">
        <v>1020</v>
      </c>
      <c r="N184" s="166" t="s">
        <v>1020</v>
      </c>
      <c r="O184" s="166" t="s">
        <v>1028</v>
      </c>
      <c r="P184" s="166" t="s">
        <v>1028</v>
      </c>
      <c r="Q184" s="166" t="s">
        <v>1025</v>
      </c>
      <c r="R184" s="166" t="s">
        <v>1025</v>
      </c>
      <c r="S184" s="166" t="s">
        <v>1029</v>
      </c>
      <c r="T184" s="166" t="s">
        <v>1030</v>
      </c>
      <c r="U184" s="166" t="s">
        <v>1030</v>
      </c>
      <c r="V184" s="166" t="s">
        <v>559</v>
      </c>
      <c r="W184" s="166" t="s">
        <v>1004</v>
      </c>
      <c r="X184" s="166" t="s">
        <v>1004</v>
      </c>
      <c r="Y184" s="166" t="s">
        <v>1004</v>
      </c>
      <c r="Z184" s="166" t="s">
        <v>1004</v>
      </c>
      <c r="AA184" s="166" t="s">
        <v>1004</v>
      </c>
      <c r="AB184" s="166" t="s">
        <v>1017</v>
      </c>
      <c r="AC184" s="166" t="s">
        <v>1004</v>
      </c>
      <c r="AD184" s="109" t="s">
        <v>1026</v>
      </c>
      <c r="AE184" s="166" t="s">
        <v>1004</v>
      </c>
      <c r="AF184" s="166" t="s">
        <v>1025</v>
      </c>
      <c r="AG184" s="166" t="s">
        <v>559</v>
      </c>
      <c r="AH184" s="166" t="s">
        <v>1023</v>
      </c>
      <c r="AI184" s="166" t="s">
        <v>1023</v>
      </c>
      <c r="AJ184" s="166" t="s">
        <v>1023</v>
      </c>
      <c r="AK184" s="168" t="s">
        <v>961</v>
      </c>
      <c r="AL184" s="166" t="s">
        <v>1022</v>
      </c>
      <c r="AM184" s="166" t="s">
        <v>1022</v>
      </c>
      <c r="AN184" s="166" t="s">
        <v>545</v>
      </c>
      <c r="AO184" s="166" t="s">
        <v>545</v>
      </c>
      <c r="AP184" s="166" t="s">
        <v>545</v>
      </c>
      <c r="AQ184" s="166" t="s">
        <v>545</v>
      </c>
      <c r="AR184" s="166" t="s">
        <v>1018</v>
      </c>
      <c r="AS184" s="166" t="s">
        <v>559</v>
      </c>
      <c r="AT184" s="166" t="s">
        <v>1019</v>
      </c>
      <c r="AU184" s="166" t="s">
        <v>559</v>
      </c>
      <c r="AV184" s="166" t="s">
        <v>556</v>
      </c>
      <c r="AW184" s="166" t="s">
        <v>559</v>
      </c>
      <c r="AX184" s="166" t="s">
        <v>559</v>
      </c>
      <c r="AY184" s="166" t="s">
        <v>960</v>
      </c>
      <c r="AZ184" s="166" t="s">
        <v>1021</v>
      </c>
      <c r="BA184" s="166" t="s">
        <v>1021</v>
      </c>
      <c r="BB184" s="166" t="s">
        <v>559</v>
      </c>
      <c r="BC184" s="166" t="s">
        <v>559</v>
      </c>
      <c r="BD184" s="166" t="s">
        <v>1020</v>
      </c>
      <c r="BE184" s="166" t="s">
        <v>559</v>
      </c>
      <c r="BF184" s="108"/>
    </row>
    <row r="185" spans="1:58" x14ac:dyDescent="0.25">
      <c r="A185" s="133" t="s">
        <v>340</v>
      </c>
      <c r="B185" s="111" t="s">
        <v>339</v>
      </c>
      <c r="C185" s="166" t="s">
        <v>1027</v>
      </c>
      <c r="D185" s="166" t="s">
        <v>1027</v>
      </c>
      <c r="E185" s="166" t="s">
        <v>1027</v>
      </c>
      <c r="F185" s="166" t="s">
        <v>1027</v>
      </c>
      <c r="G185" s="166" t="s">
        <v>1027</v>
      </c>
      <c r="H185" s="166" t="s">
        <v>1027</v>
      </c>
      <c r="I185" s="166" t="s">
        <v>1027</v>
      </c>
      <c r="J185" s="166" t="s">
        <v>1023</v>
      </c>
      <c r="K185" s="166" t="s">
        <v>1023</v>
      </c>
      <c r="L185" s="166" t="s">
        <v>545</v>
      </c>
      <c r="M185" s="166" t="s">
        <v>1020</v>
      </c>
      <c r="N185" s="166" t="s">
        <v>1020</v>
      </c>
      <c r="O185" s="166" t="s">
        <v>1028</v>
      </c>
      <c r="P185" s="166" t="s">
        <v>1028</v>
      </c>
      <c r="Q185" s="166" t="s">
        <v>1025</v>
      </c>
      <c r="R185" s="166" t="s">
        <v>1025</v>
      </c>
      <c r="S185" s="166" t="s">
        <v>1029</v>
      </c>
      <c r="T185" s="166" t="s">
        <v>1030</v>
      </c>
      <c r="U185" s="166" t="s">
        <v>1030</v>
      </c>
      <c r="V185" s="166" t="s">
        <v>559</v>
      </c>
      <c r="W185" s="166" t="s">
        <v>1004</v>
      </c>
      <c r="X185" s="166" t="s">
        <v>1004</v>
      </c>
      <c r="Y185" s="166" t="s">
        <v>1004</v>
      </c>
      <c r="Z185" s="166" t="s">
        <v>1004</v>
      </c>
      <c r="AA185" s="166" t="s">
        <v>1004</v>
      </c>
      <c r="AB185" s="166" t="s">
        <v>958</v>
      </c>
      <c r="AC185" s="166" t="s">
        <v>1004</v>
      </c>
      <c r="AD185" s="109" t="s">
        <v>1026</v>
      </c>
      <c r="AE185" s="166" t="s">
        <v>1004</v>
      </c>
      <c r="AF185" s="166" t="s">
        <v>1025</v>
      </c>
      <c r="AG185" s="166" t="s">
        <v>559</v>
      </c>
      <c r="AH185" s="166" t="s">
        <v>1023</v>
      </c>
      <c r="AI185" s="166" t="s">
        <v>1023</v>
      </c>
      <c r="AJ185" s="166" t="s">
        <v>1023</v>
      </c>
      <c r="AK185" s="168" t="s">
        <v>958</v>
      </c>
      <c r="AL185" s="166" t="s">
        <v>1022</v>
      </c>
      <c r="AM185" s="166" t="s">
        <v>1022</v>
      </c>
      <c r="AN185" s="166" t="s">
        <v>545</v>
      </c>
      <c r="AO185" s="166" t="s">
        <v>545</v>
      </c>
      <c r="AP185" s="166" t="s">
        <v>545</v>
      </c>
      <c r="AQ185" s="166" t="s">
        <v>545</v>
      </c>
      <c r="AR185" s="166" t="s">
        <v>1018</v>
      </c>
      <c r="AS185" s="166" t="s">
        <v>559</v>
      </c>
      <c r="AT185" s="166" t="s">
        <v>1019</v>
      </c>
      <c r="AU185" s="166" t="s">
        <v>559</v>
      </c>
      <c r="AV185" s="166" t="s">
        <v>556</v>
      </c>
      <c r="AW185" s="166" t="s">
        <v>559</v>
      </c>
      <c r="AX185" s="166" t="s">
        <v>559</v>
      </c>
      <c r="AY185" s="166" t="s">
        <v>960</v>
      </c>
      <c r="AZ185" s="166" t="s">
        <v>1021</v>
      </c>
      <c r="BA185" s="166" t="s">
        <v>1021</v>
      </c>
      <c r="BB185" s="166" t="s">
        <v>559</v>
      </c>
      <c r="BC185" s="166" t="s">
        <v>559</v>
      </c>
      <c r="BD185" s="166" t="s">
        <v>1020</v>
      </c>
      <c r="BE185" s="166" t="s">
        <v>559</v>
      </c>
      <c r="BF185" s="108"/>
    </row>
    <row r="186" spans="1:58" x14ac:dyDescent="0.25">
      <c r="A186" s="133" t="s">
        <v>853</v>
      </c>
      <c r="B186" s="111" t="s">
        <v>341</v>
      </c>
      <c r="C186" s="166" t="s">
        <v>1027</v>
      </c>
      <c r="D186" s="166" t="s">
        <v>1027</v>
      </c>
      <c r="E186" s="166" t="s">
        <v>1027</v>
      </c>
      <c r="F186" s="166" t="s">
        <v>1027</v>
      </c>
      <c r="G186" s="166" t="s">
        <v>1027</v>
      </c>
      <c r="H186" s="166" t="s">
        <v>1027</v>
      </c>
      <c r="I186" s="166" t="s">
        <v>1027</v>
      </c>
      <c r="J186" s="166" t="s">
        <v>1023</v>
      </c>
      <c r="K186" s="166" t="s">
        <v>1023</v>
      </c>
      <c r="L186" s="166" t="s">
        <v>545</v>
      </c>
      <c r="M186" s="166" t="s">
        <v>1020</v>
      </c>
      <c r="N186" s="166" t="s">
        <v>1020</v>
      </c>
      <c r="O186" s="166" t="s">
        <v>1028</v>
      </c>
      <c r="P186" s="166" t="s">
        <v>1028</v>
      </c>
      <c r="Q186" s="166" t="s">
        <v>1025</v>
      </c>
      <c r="R186" s="166" t="s">
        <v>1025</v>
      </c>
      <c r="S186" s="166" t="s">
        <v>1029</v>
      </c>
      <c r="T186" s="166" t="s">
        <v>1030</v>
      </c>
      <c r="U186" s="166" t="s">
        <v>1030</v>
      </c>
      <c r="V186" s="166" t="s">
        <v>559</v>
      </c>
      <c r="W186" s="166" t="s">
        <v>1004</v>
      </c>
      <c r="X186" s="166" t="s">
        <v>1004</v>
      </c>
      <c r="Y186" s="166" t="s">
        <v>1004</v>
      </c>
      <c r="Z186" s="166" t="s">
        <v>1004</v>
      </c>
      <c r="AA186" s="166" t="s">
        <v>1004</v>
      </c>
      <c r="AB186" s="166" t="s">
        <v>1004</v>
      </c>
      <c r="AC186" s="166" t="s">
        <v>1004</v>
      </c>
      <c r="AD186" s="109" t="s">
        <v>1026</v>
      </c>
      <c r="AE186" s="166" t="s">
        <v>1004</v>
      </c>
      <c r="AF186" s="166" t="s">
        <v>1025</v>
      </c>
      <c r="AG186" s="166" t="s">
        <v>559</v>
      </c>
      <c r="AH186" s="166" t="s">
        <v>1023</v>
      </c>
      <c r="AI186" s="166" t="s">
        <v>1023</v>
      </c>
      <c r="AJ186" s="166" t="s">
        <v>1023</v>
      </c>
      <c r="AK186" s="168" t="s">
        <v>958</v>
      </c>
      <c r="AL186" s="166" t="s">
        <v>1022</v>
      </c>
      <c r="AM186" s="166" t="s">
        <v>1022</v>
      </c>
      <c r="AN186" s="166" t="s">
        <v>545</v>
      </c>
      <c r="AO186" s="166" t="s">
        <v>545</v>
      </c>
      <c r="AP186" s="166" t="s">
        <v>545</v>
      </c>
      <c r="AQ186" s="166" t="s">
        <v>545</v>
      </c>
      <c r="AR186" s="166" t="s">
        <v>1018</v>
      </c>
      <c r="AS186" s="166" t="s">
        <v>559</v>
      </c>
      <c r="AT186" s="166" t="s">
        <v>1019</v>
      </c>
      <c r="AU186" s="166" t="s">
        <v>559</v>
      </c>
      <c r="AV186" s="166" t="s">
        <v>556</v>
      </c>
      <c r="AW186" s="166" t="s">
        <v>559</v>
      </c>
      <c r="AX186" s="166" t="s">
        <v>559</v>
      </c>
      <c r="AY186" s="166" t="s">
        <v>960</v>
      </c>
      <c r="AZ186" s="166" t="s">
        <v>1021</v>
      </c>
      <c r="BA186" s="166" t="s">
        <v>1021</v>
      </c>
      <c r="BB186" s="166" t="s">
        <v>559</v>
      </c>
      <c r="BC186" s="166" t="s">
        <v>559</v>
      </c>
      <c r="BD186" s="166" t="s">
        <v>1020</v>
      </c>
      <c r="BE186" s="166" t="s">
        <v>559</v>
      </c>
      <c r="BF186" s="108"/>
    </row>
    <row r="187" spans="1:58" x14ac:dyDescent="0.25">
      <c r="A187" s="133" t="s">
        <v>343</v>
      </c>
      <c r="B187" s="111" t="s">
        <v>342</v>
      </c>
      <c r="C187" s="166" t="s">
        <v>1027</v>
      </c>
      <c r="D187" s="166" t="s">
        <v>1027</v>
      </c>
      <c r="E187" s="166" t="s">
        <v>1027</v>
      </c>
      <c r="F187" s="166" t="s">
        <v>1027</v>
      </c>
      <c r="G187" s="166" t="s">
        <v>1027</v>
      </c>
      <c r="H187" s="166" t="s">
        <v>1027</v>
      </c>
      <c r="I187" s="166" t="s">
        <v>1027</v>
      </c>
      <c r="J187" s="166" t="s">
        <v>1023</v>
      </c>
      <c r="K187" s="166" t="s">
        <v>1023</v>
      </c>
      <c r="L187" s="166" t="s">
        <v>545</v>
      </c>
      <c r="M187" s="166" t="s">
        <v>1020</v>
      </c>
      <c r="N187" s="166" t="s">
        <v>1020</v>
      </c>
      <c r="O187" s="166" t="s">
        <v>1028</v>
      </c>
      <c r="P187" s="166" t="s">
        <v>1028</v>
      </c>
      <c r="Q187" s="166" t="s">
        <v>1025</v>
      </c>
      <c r="R187" s="166" t="s">
        <v>1025</v>
      </c>
      <c r="S187" s="166" t="s">
        <v>1029</v>
      </c>
      <c r="T187" s="166" t="s">
        <v>1030</v>
      </c>
      <c r="U187" s="166" t="s">
        <v>1030</v>
      </c>
      <c r="V187" s="166" t="s">
        <v>559</v>
      </c>
      <c r="W187" s="166" t="s">
        <v>1004</v>
      </c>
      <c r="X187" s="166" t="s">
        <v>1004</v>
      </c>
      <c r="Y187" s="166" t="s">
        <v>1004</v>
      </c>
      <c r="Z187" s="166" t="s">
        <v>1004</v>
      </c>
      <c r="AA187" s="166" t="s">
        <v>1004</v>
      </c>
      <c r="AB187" s="166" t="s">
        <v>958</v>
      </c>
      <c r="AC187" s="166" t="s">
        <v>1004</v>
      </c>
      <c r="AD187" s="109" t="s">
        <v>1026</v>
      </c>
      <c r="AE187" s="166" t="s">
        <v>1004</v>
      </c>
      <c r="AF187" s="166" t="s">
        <v>1025</v>
      </c>
      <c r="AG187" s="166" t="s">
        <v>559</v>
      </c>
      <c r="AH187" s="166" t="s">
        <v>1023</v>
      </c>
      <c r="AI187" s="166" t="s">
        <v>1023</v>
      </c>
      <c r="AJ187" s="166" t="s">
        <v>1023</v>
      </c>
      <c r="AK187" s="168" t="s">
        <v>958</v>
      </c>
      <c r="AL187" s="166" t="s">
        <v>1022</v>
      </c>
      <c r="AM187" s="166" t="s">
        <v>1022</v>
      </c>
      <c r="AN187" s="166" t="s">
        <v>545</v>
      </c>
      <c r="AO187" s="166" t="s">
        <v>545</v>
      </c>
      <c r="AP187" s="166" t="s">
        <v>545</v>
      </c>
      <c r="AQ187" s="166" t="s">
        <v>545</v>
      </c>
      <c r="AR187" s="166" t="s">
        <v>1018</v>
      </c>
      <c r="AS187" s="166" t="s">
        <v>559</v>
      </c>
      <c r="AT187" s="166" t="s">
        <v>1019</v>
      </c>
      <c r="AU187" s="166" t="s">
        <v>559</v>
      </c>
      <c r="AV187" s="166" t="s">
        <v>556</v>
      </c>
      <c r="AW187" s="166" t="s">
        <v>559</v>
      </c>
      <c r="AX187" s="166" t="s">
        <v>559</v>
      </c>
      <c r="AY187" s="166" t="s">
        <v>959</v>
      </c>
      <c r="AZ187" s="166" t="s">
        <v>1021</v>
      </c>
      <c r="BA187" s="166" t="s">
        <v>1021</v>
      </c>
      <c r="BB187" s="166" t="s">
        <v>559</v>
      </c>
      <c r="BC187" s="166" t="s">
        <v>559</v>
      </c>
      <c r="BD187" s="166" t="s">
        <v>1020</v>
      </c>
      <c r="BE187" s="166" t="s">
        <v>559</v>
      </c>
      <c r="BF187" s="108"/>
    </row>
    <row r="188" spans="1:58" x14ac:dyDescent="0.25">
      <c r="A188" s="133" t="s">
        <v>345</v>
      </c>
      <c r="B188" s="111" t="s">
        <v>344</v>
      </c>
      <c r="C188" s="166" t="s">
        <v>1027</v>
      </c>
      <c r="D188" s="166" t="s">
        <v>1027</v>
      </c>
      <c r="E188" s="166" t="s">
        <v>1027</v>
      </c>
      <c r="F188" s="166" t="s">
        <v>1027</v>
      </c>
      <c r="G188" s="166" t="s">
        <v>1027</v>
      </c>
      <c r="H188" s="166" t="s">
        <v>1027</v>
      </c>
      <c r="I188" s="166" t="s">
        <v>1027</v>
      </c>
      <c r="J188" s="166" t="s">
        <v>1023</v>
      </c>
      <c r="K188" s="166" t="s">
        <v>1023</v>
      </c>
      <c r="L188" s="166" t="s">
        <v>545</v>
      </c>
      <c r="M188" s="166" t="s">
        <v>1020</v>
      </c>
      <c r="N188" s="166" t="s">
        <v>1020</v>
      </c>
      <c r="O188" s="166" t="s">
        <v>1028</v>
      </c>
      <c r="P188" s="166" t="s">
        <v>1028</v>
      </c>
      <c r="Q188" s="166" t="s">
        <v>1025</v>
      </c>
      <c r="R188" s="166" t="s">
        <v>1025</v>
      </c>
      <c r="S188" s="166" t="s">
        <v>1029</v>
      </c>
      <c r="T188" s="166" t="s">
        <v>1030</v>
      </c>
      <c r="U188" s="166" t="s">
        <v>1030</v>
      </c>
      <c r="V188" s="166" t="s">
        <v>559</v>
      </c>
      <c r="W188" s="166" t="s">
        <v>1004</v>
      </c>
      <c r="X188" s="166" t="s">
        <v>1004</v>
      </c>
      <c r="Y188" s="166" t="s">
        <v>1004</v>
      </c>
      <c r="Z188" s="166" t="s">
        <v>1004</v>
      </c>
      <c r="AA188" s="166" t="s">
        <v>1004</v>
      </c>
      <c r="AB188" s="166" t="s">
        <v>1017</v>
      </c>
      <c r="AC188" s="166" t="s">
        <v>1004</v>
      </c>
      <c r="AD188" s="109" t="s">
        <v>1026</v>
      </c>
      <c r="AE188" s="166" t="s">
        <v>1004</v>
      </c>
      <c r="AF188" s="166" t="s">
        <v>1025</v>
      </c>
      <c r="AG188" s="166" t="s">
        <v>559</v>
      </c>
      <c r="AH188" s="166" t="s">
        <v>1023</v>
      </c>
      <c r="AI188" s="166" t="s">
        <v>1023</v>
      </c>
      <c r="AJ188" s="166" t="s">
        <v>1023</v>
      </c>
      <c r="AK188" s="168" t="s">
        <v>958</v>
      </c>
      <c r="AL188" s="166" t="s">
        <v>1022</v>
      </c>
      <c r="AM188" s="166" t="s">
        <v>1022</v>
      </c>
      <c r="AN188" s="166" t="s">
        <v>545</v>
      </c>
      <c r="AO188" s="166" t="s">
        <v>545</v>
      </c>
      <c r="AP188" s="166" t="s">
        <v>545</v>
      </c>
      <c r="AQ188" s="166" t="s">
        <v>545</v>
      </c>
      <c r="AR188" s="166" t="s">
        <v>1018</v>
      </c>
      <c r="AS188" s="166" t="s">
        <v>559</v>
      </c>
      <c r="AT188" s="166" t="s">
        <v>1019</v>
      </c>
      <c r="AU188" s="166" t="s">
        <v>559</v>
      </c>
      <c r="AV188" s="166" t="s">
        <v>556</v>
      </c>
      <c r="AW188" s="166" t="s">
        <v>559</v>
      </c>
      <c r="AX188" s="166" t="s">
        <v>559</v>
      </c>
      <c r="AY188" s="166" t="s">
        <v>960</v>
      </c>
      <c r="AZ188" s="166" t="s">
        <v>1021</v>
      </c>
      <c r="BA188" s="166" t="s">
        <v>1021</v>
      </c>
      <c r="BB188" s="166" t="s">
        <v>559</v>
      </c>
      <c r="BC188" s="166" t="s">
        <v>559</v>
      </c>
      <c r="BD188" s="166" t="s">
        <v>1020</v>
      </c>
      <c r="BE188" s="166" t="s">
        <v>559</v>
      </c>
      <c r="BF188" s="108"/>
    </row>
    <row r="189" spans="1:58" x14ac:dyDescent="0.25">
      <c r="A189" s="133" t="s">
        <v>347</v>
      </c>
      <c r="B189" s="111" t="s">
        <v>346</v>
      </c>
      <c r="C189" s="166" t="s">
        <v>1027</v>
      </c>
      <c r="D189" s="166" t="s">
        <v>1027</v>
      </c>
      <c r="E189" s="166" t="s">
        <v>1027</v>
      </c>
      <c r="F189" s="166" t="s">
        <v>1027</v>
      </c>
      <c r="G189" s="166" t="s">
        <v>1027</v>
      </c>
      <c r="H189" s="166" t="s">
        <v>1027</v>
      </c>
      <c r="I189" s="166" t="s">
        <v>1027</v>
      </c>
      <c r="J189" s="166" t="s">
        <v>1023</v>
      </c>
      <c r="K189" s="166" t="s">
        <v>1023</v>
      </c>
      <c r="L189" s="166" t="s">
        <v>545</v>
      </c>
      <c r="M189" s="166" t="s">
        <v>1020</v>
      </c>
      <c r="N189" s="166" t="s">
        <v>1020</v>
      </c>
      <c r="O189" s="166" t="s">
        <v>1028</v>
      </c>
      <c r="P189" s="166" t="s">
        <v>1028</v>
      </c>
      <c r="Q189" s="166" t="s">
        <v>1025</v>
      </c>
      <c r="R189" s="166" t="s">
        <v>1025</v>
      </c>
      <c r="S189" s="166" t="s">
        <v>1029</v>
      </c>
      <c r="T189" s="166" t="s">
        <v>1030</v>
      </c>
      <c r="U189" s="166" t="s">
        <v>1030</v>
      </c>
      <c r="V189" s="166" t="s">
        <v>559</v>
      </c>
      <c r="W189" s="166" t="s">
        <v>1004</v>
      </c>
      <c r="X189" s="166" t="s">
        <v>1004</v>
      </c>
      <c r="Y189" s="166" t="s">
        <v>1004</v>
      </c>
      <c r="Z189" s="166" t="s">
        <v>1004</v>
      </c>
      <c r="AA189" s="166" t="s">
        <v>1004</v>
      </c>
      <c r="AB189" s="166" t="s">
        <v>1017</v>
      </c>
      <c r="AC189" s="166" t="s">
        <v>1004</v>
      </c>
      <c r="AD189" s="109" t="s">
        <v>1026</v>
      </c>
      <c r="AE189" s="166" t="s">
        <v>1004</v>
      </c>
      <c r="AF189" s="166" t="s">
        <v>1025</v>
      </c>
      <c r="AG189" s="166" t="s">
        <v>559</v>
      </c>
      <c r="AH189" s="166" t="s">
        <v>1023</v>
      </c>
      <c r="AI189" s="166" t="s">
        <v>1023</v>
      </c>
      <c r="AJ189" s="166" t="s">
        <v>1023</v>
      </c>
      <c r="AK189" s="168" t="s">
        <v>958</v>
      </c>
      <c r="AL189" s="166" t="s">
        <v>1022</v>
      </c>
      <c r="AM189" s="166" t="s">
        <v>1022</v>
      </c>
      <c r="AN189" s="166" t="s">
        <v>545</v>
      </c>
      <c r="AO189" s="166" t="s">
        <v>545</v>
      </c>
      <c r="AP189" s="166" t="s">
        <v>545</v>
      </c>
      <c r="AQ189" s="166" t="s">
        <v>545</v>
      </c>
      <c r="AR189" s="166" t="s">
        <v>1018</v>
      </c>
      <c r="AS189" s="166" t="s">
        <v>559</v>
      </c>
      <c r="AT189" s="166" t="s">
        <v>1019</v>
      </c>
      <c r="AU189" s="166" t="s">
        <v>559</v>
      </c>
      <c r="AV189" s="166" t="s">
        <v>556</v>
      </c>
      <c r="AW189" s="166" t="s">
        <v>559</v>
      </c>
      <c r="AX189" s="166" t="s">
        <v>559</v>
      </c>
      <c r="AY189" s="166" t="s">
        <v>960</v>
      </c>
      <c r="AZ189" s="166" t="s">
        <v>1021</v>
      </c>
      <c r="BA189" s="166" t="s">
        <v>1021</v>
      </c>
      <c r="BB189" s="166" t="s">
        <v>559</v>
      </c>
      <c r="BC189" s="166" t="s">
        <v>559</v>
      </c>
      <c r="BD189" s="166" t="s">
        <v>1020</v>
      </c>
      <c r="BE189" s="166" t="s">
        <v>559</v>
      </c>
      <c r="BF189" s="108"/>
    </row>
    <row r="190" spans="1:58" x14ac:dyDescent="0.25">
      <c r="A190" s="133" t="s">
        <v>349</v>
      </c>
      <c r="B190" s="111" t="s">
        <v>348</v>
      </c>
      <c r="C190" s="166" t="s">
        <v>1027</v>
      </c>
      <c r="D190" s="166" t="s">
        <v>1027</v>
      </c>
      <c r="E190" s="166" t="s">
        <v>1027</v>
      </c>
      <c r="F190" s="166" t="s">
        <v>1027</v>
      </c>
      <c r="G190" s="166" t="s">
        <v>1027</v>
      </c>
      <c r="H190" s="166" t="s">
        <v>1027</v>
      </c>
      <c r="I190" s="166" t="s">
        <v>1027</v>
      </c>
      <c r="J190" s="166" t="s">
        <v>1023</v>
      </c>
      <c r="K190" s="166" t="s">
        <v>1023</v>
      </c>
      <c r="L190" s="166" t="s">
        <v>545</v>
      </c>
      <c r="M190" s="166" t="s">
        <v>1020</v>
      </c>
      <c r="N190" s="166" t="s">
        <v>1020</v>
      </c>
      <c r="O190" s="166" t="s">
        <v>1028</v>
      </c>
      <c r="P190" s="166" t="s">
        <v>1028</v>
      </c>
      <c r="Q190" s="166" t="s">
        <v>1025</v>
      </c>
      <c r="R190" s="166" t="s">
        <v>1025</v>
      </c>
      <c r="S190" s="166" t="s">
        <v>1029</v>
      </c>
      <c r="T190" s="166" t="s">
        <v>1030</v>
      </c>
      <c r="U190" s="166" t="s">
        <v>1030</v>
      </c>
      <c r="V190" s="166" t="s">
        <v>559</v>
      </c>
      <c r="W190" s="166" t="s">
        <v>1004</v>
      </c>
      <c r="X190" s="166" t="s">
        <v>1004</v>
      </c>
      <c r="Y190" s="166" t="s">
        <v>1004</v>
      </c>
      <c r="Z190" s="166" t="s">
        <v>1004</v>
      </c>
      <c r="AA190" s="166" t="s">
        <v>1004</v>
      </c>
      <c r="AB190" s="166" t="s">
        <v>958</v>
      </c>
      <c r="AC190" s="166" t="s">
        <v>1004</v>
      </c>
      <c r="AD190" s="109" t="s">
        <v>1026</v>
      </c>
      <c r="AE190" s="166" t="s">
        <v>1004</v>
      </c>
      <c r="AF190" s="166" t="s">
        <v>1025</v>
      </c>
      <c r="AG190" s="166" t="s">
        <v>559</v>
      </c>
      <c r="AH190" s="166" t="s">
        <v>1023</v>
      </c>
      <c r="AI190" s="166" t="s">
        <v>1023</v>
      </c>
      <c r="AJ190" s="166" t="s">
        <v>1023</v>
      </c>
      <c r="AK190" s="168" t="s">
        <v>958</v>
      </c>
      <c r="AL190" s="166" t="s">
        <v>1022</v>
      </c>
      <c r="AM190" s="166" t="s">
        <v>1022</v>
      </c>
      <c r="AN190" s="166" t="s">
        <v>545</v>
      </c>
      <c r="AO190" s="166" t="s">
        <v>545</v>
      </c>
      <c r="AP190" s="166" t="s">
        <v>545</v>
      </c>
      <c r="AQ190" s="166" t="s">
        <v>545</v>
      </c>
      <c r="AR190" s="166" t="s">
        <v>1018</v>
      </c>
      <c r="AS190" s="166" t="s">
        <v>559</v>
      </c>
      <c r="AT190" s="166" t="s">
        <v>1019</v>
      </c>
      <c r="AU190" s="166" t="s">
        <v>559</v>
      </c>
      <c r="AV190" s="166" t="s">
        <v>556</v>
      </c>
      <c r="AW190" s="166" t="s">
        <v>559</v>
      </c>
      <c r="AX190" s="166" t="s">
        <v>559</v>
      </c>
      <c r="AY190" s="166" t="s">
        <v>960</v>
      </c>
      <c r="AZ190" s="166" t="s">
        <v>1021</v>
      </c>
      <c r="BA190" s="166" t="s">
        <v>1021</v>
      </c>
      <c r="BB190" s="166" t="s">
        <v>559</v>
      </c>
      <c r="BC190" s="166" t="s">
        <v>559</v>
      </c>
      <c r="BD190" s="166" t="s">
        <v>1020</v>
      </c>
      <c r="BE190" s="166" t="s">
        <v>559</v>
      </c>
      <c r="BF190" s="108"/>
    </row>
    <row r="191" spans="1:58" x14ac:dyDescent="0.25">
      <c r="A191" s="133" t="s">
        <v>854</v>
      </c>
      <c r="B191" s="111" t="s">
        <v>350</v>
      </c>
      <c r="C191" s="166" t="s">
        <v>1027</v>
      </c>
      <c r="D191" s="166" t="s">
        <v>1027</v>
      </c>
      <c r="E191" s="166" t="s">
        <v>1027</v>
      </c>
      <c r="F191" s="166" t="s">
        <v>1027</v>
      </c>
      <c r="G191" s="166" t="s">
        <v>1027</v>
      </c>
      <c r="H191" s="166" t="s">
        <v>1027</v>
      </c>
      <c r="I191" s="166" t="s">
        <v>1027</v>
      </c>
      <c r="J191" s="166" t="s">
        <v>1023</v>
      </c>
      <c r="K191" s="166" t="s">
        <v>1023</v>
      </c>
      <c r="L191" s="166" t="s">
        <v>545</v>
      </c>
      <c r="M191" s="166" t="s">
        <v>1020</v>
      </c>
      <c r="N191" s="166" t="s">
        <v>1020</v>
      </c>
      <c r="O191" s="166" t="s">
        <v>1028</v>
      </c>
      <c r="P191" s="166" t="s">
        <v>1028</v>
      </c>
      <c r="Q191" s="166" t="s">
        <v>1025</v>
      </c>
      <c r="R191" s="166" t="s">
        <v>1025</v>
      </c>
      <c r="S191" s="166" t="s">
        <v>1029</v>
      </c>
      <c r="T191" s="166" t="s">
        <v>1030</v>
      </c>
      <c r="U191" s="166" t="s">
        <v>1030</v>
      </c>
      <c r="V191" s="166" t="s">
        <v>559</v>
      </c>
      <c r="W191" s="166" t="s">
        <v>1004</v>
      </c>
      <c r="X191" s="166" t="s">
        <v>1004</v>
      </c>
      <c r="Y191" s="166" t="s">
        <v>1004</v>
      </c>
      <c r="Z191" s="166" t="s">
        <v>1004</v>
      </c>
      <c r="AA191" s="166" t="s">
        <v>1004</v>
      </c>
      <c r="AB191" s="166" t="s">
        <v>1017</v>
      </c>
      <c r="AC191" s="166" t="s">
        <v>1004</v>
      </c>
      <c r="AD191" s="109" t="s">
        <v>1026</v>
      </c>
      <c r="AE191" s="166" t="s">
        <v>1004</v>
      </c>
      <c r="AF191" s="166" t="s">
        <v>1025</v>
      </c>
      <c r="AG191" s="166" t="s">
        <v>559</v>
      </c>
      <c r="AH191" s="166" t="s">
        <v>1023</v>
      </c>
      <c r="AI191" s="166" t="s">
        <v>1023</v>
      </c>
      <c r="AJ191" s="166" t="s">
        <v>1023</v>
      </c>
      <c r="AK191" s="168" t="s">
        <v>958</v>
      </c>
      <c r="AL191" s="166" t="s">
        <v>1022</v>
      </c>
      <c r="AM191" s="166" t="s">
        <v>1022</v>
      </c>
      <c r="AN191" s="166" t="s">
        <v>545</v>
      </c>
      <c r="AO191" s="166" t="s">
        <v>545</v>
      </c>
      <c r="AP191" s="166" t="s">
        <v>545</v>
      </c>
      <c r="AQ191" s="166" t="s">
        <v>545</v>
      </c>
      <c r="AR191" s="166" t="s">
        <v>1018</v>
      </c>
      <c r="AS191" s="166" t="s">
        <v>559</v>
      </c>
      <c r="AT191" s="166" t="s">
        <v>1019</v>
      </c>
      <c r="AU191" s="166" t="s">
        <v>559</v>
      </c>
      <c r="AV191" s="166" t="s">
        <v>556</v>
      </c>
      <c r="AW191" s="166" t="s">
        <v>559</v>
      </c>
      <c r="AX191" s="166" t="s">
        <v>559</v>
      </c>
      <c r="AY191" s="166" t="s">
        <v>960</v>
      </c>
      <c r="AZ191" s="166" t="s">
        <v>1021</v>
      </c>
      <c r="BA191" s="166" t="s">
        <v>1021</v>
      </c>
      <c r="BB191" s="166" t="s">
        <v>559</v>
      </c>
      <c r="BC191" s="166" t="s">
        <v>559</v>
      </c>
      <c r="BD191" s="166" t="s">
        <v>1020</v>
      </c>
      <c r="BE191" s="166" t="s">
        <v>559</v>
      </c>
      <c r="BF191" s="108"/>
    </row>
    <row r="192" spans="1:58" x14ac:dyDescent="0.25">
      <c r="A192" s="133" t="s">
        <v>375</v>
      </c>
      <c r="B192" s="111" t="s">
        <v>351</v>
      </c>
      <c r="C192" s="166" t="s">
        <v>1027</v>
      </c>
      <c r="D192" s="166" t="s">
        <v>1027</v>
      </c>
      <c r="E192" s="166" t="s">
        <v>1027</v>
      </c>
      <c r="F192" s="166" t="s">
        <v>1027</v>
      </c>
      <c r="G192" s="166" t="s">
        <v>1027</v>
      </c>
      <c r="H192" s="166" t="s">
        <v>1027</v>
      </c>
      <c r="I192" s="166" t="s">
        <v>1027</v>
      </c>
      <c r="J192" s="166" t="s">
        <v>1023</v>
      </c>
      <c r="K192" s="166" t="s">
        <v>1023</v>
      </c>
      <c r="L192" s="166" t="s">
        <v>545</v>
      </c>
      <c r="M192" s="166" t="s">
        <v>1020</v>
      </c>
      <c r="N192" s="166" t="s">
        <v>1020</v>
      </c>
      <c r="O192" s="166" t="s">
        <v>1028</v>
      </c>
      <c r="P192" s="166" t="s">
        <v>1028</v>
      </c>
      <c r="Q192" s="166" t="s">
        <v>1025</v>
      </c>
      <c r="R192" s="166" t="s">
        <v>1025</v>
      </c>
      <c r="S192" s="166" t="s">
        <v>1029</v>
      </c>
      <c r="T192" s="166" t="s">
        <v>1030</v>
      </c>
      <c r="U192" s="166" t="s">
        <v>1030</v>
      </c>
      <c r="V192" s="166" t="s">
        <v>559</v>
      </c>
      <c r="W192" s="166" t="s">
        <v>1004</v>
      </c>
      <c r="X192" s="166" t="s">
        <v>1004</v>
      </c>
      <c r="Y192" s="166" t="s">
        <v>1004</v>
      </c>
      <c r="Z192" s="166" t="s">
        <v>1004</v>
      </c>
      <c r="AA192" s="166" t="s">
        <v>1004</v>
      </c>
      <c r="AB192" s="166" t="s">
        <v>1017</v>
      </c>
      <c r="AC192" s="166" t="s">
        <v>1004</v>
      </c>
      <c r="AD192" s="109" t="s">
        <v>1026</v>
      </c>
      <c r="AE192" s="166" t="s">
        <v>1004</v>
      </c>
      <c r="AF192" s="166" t="s">
        <v>1025</v>
      </c>
      <c r="AG192" s="166" t="s">
        <v>559</v>
      </c>
      <c r="AH192" s="166" t="s">
        <v>1023</v>
      </c>
      <c r="AI192" s="166" t="s">
        <v>1023</v>
      </c>
      <c r="AJ192" s="166" t="s">
        <v>1023</v>
      </c>
      <c r="AK192" s="168" t="s">
        <v>958</v>
      </c>
      <c r="AL192" s="166" t="s">
        <v>1022</v>
      </c>
      <c r="AM192" s="166" t="s">
        <v>1022</v>
      </c>
      <c r="AN192" s="166" t="s">
        <v>545</v>
      </c>
      <c r="AO192" s="166" t="s">
        <v>545</v>
      </c>
      <c r="AP192" s="166" t="s">
        <v>545</v>
      </c>
      <c r="AQ192" s="166" t="s">
        <v>545</v>
      </c>
      <c r="AR192" s="166" t="s">
        <v>1018</v>
      </c>
      <c r="AS192" s="166" t="s">
        <v>559</v>
      </c>
      <c r="AT192" s="166" t="s">
        <v>1019</v>
      </c>
      <c r="AU192" s="166" t="s">
        <v>559</v>
      </c>
      <c r="AV192" s="166" t="s">
        <v>556</v>
      </c>
      <c r="AW192" s="166" t="s">
        <v>559</v>
      </c>
      <c r="AX192" s="166" t="s">
        <v>559</v>
      </c>
      <c r="AY192" s="166" t="s">
        <v>960</v>
      </c>
      <c r="AZ192" s="166" t="s">
        <v>1021</v>
      </c>
      <c r="BA192" s="166" t="s">
        <v>1021</v>
      </c>
      <c r="BB192" s="166" t="s">
        <v>559</v>
      </c>
      <c r="BC192" s="166" t="s">
        <v>559</v>
      </c>
      <c r="BD192" s="166" t="s">
        <v>1020</v>
      </c>
      <c r="BE192" s="166" t="s">
        <v>559</v>
      </c>
      <c r="BF192" s="108"/>
    </row>
    <row r="193" spans="1:58" x14ac:dyDescent="0.25">
      <c r="A193" s="133" t="s">
        <v>353</v>
      </c>
      <c r="B193" s="111" t="s">
        <v>352</v>
      </c>
      <c r="C193" s="166" t="s">
        <v>1027</v>
      </c>
      <c r="D193" s="166" t="s">
        <v>1027</v>
      </c>
      <c r="E193" s="166" t="s">
        <v>1027</v>
      </c>
      <c r="F193" s="166" t="s">
        <v>1027</v>
      </c>
      <c r="G193" s="166" t="s">
        <v>1027</v>
      </c>
      <c r="H193" s="166" t="s">
        <v>1027</v>
      </c>
      <c r="I193" s="166" t="s">
        <v>1027</v>
      </c>
      <c r="J193" s="166" t="s">
        <v>1023</v>
      </c>
      <c r="K193" s="166" t="s">
        <v>1023</v>
      </c>
      <c r="L193" s="166" t="s">
        <v>545</v>
      </c>
      <c r="M193" s="166" t="s">
        <v>1020</v>
      </c>
      <c r="N193" s="166" t="s">
        <v>1020</v>
      </c>
      <c r="O193" s="166" t="s">
        <v>1028</v>
      </c>
      <c r="P193" s="166" t="s">
        <v>1028</v>
      </c>
      <c r="Q193" s="166" t="s">
        <v>1025</v>
      </c>
      <c r="R193" s="166" t="s">
        <v>1025</v>
      </c>
      <c r="S193" s="166" t="s">
        <v>1029</v>
      </c>
      <c r="T193" s="166" t="s">
        <v>1030</v>
      </c>
      <c r="U193" s="166" t="s">
        <v>1030</v>
      </c>
      <c r="V193" s="166" t="s">
        <v>559</v>
      </c>
      <c r="W193" s="166" t="s">
        <v>1004</v>
      </c>
      <c r="X193" s="166" t="s">
        <v>1004</v>
      </c>
      <c r="Y193" s="166" t="s">
        <v>1004</v>
      </c>
      <c r="Z193" s="166" t="s">
        <v>1004</v>
      </c>
      <c r="AA193" s="166" t="s">
        <v>1004</v>
      </c>
      <c r="AB193" s="166" t="s">
        <v>1017</v>
      </c>
      <c r="AC193" s="166" t="s">
        <v>1004</v>
      </c>
      <c r="AD193" s="109" t="s">
        <v>1026</v>
      </c>
      <c r="AE193" s="166" t="s">
        <v>1004</v>
      </c>
      <c r="AF193" s="166" t="s">
        <v>1025</v>
      </c>
      <c r="AG193" s="166" t="s">
        <v>559</v>
      </c>
      <c r="AH193" s="166" t="s">
        <v>1023</v>
      </c>
      <c r="AI193" s="166" t="s">
        <v>1023</v>
      </c>
      <c r="AJ193" s="166" t="s">
        <v>1023</v>
      </c>
      <c r="AK193" s="168" t="s">
        <v>962</v>
      </c>
      <c r="AL193" s="166" t="s">
        <v>1022</v>
      </c>
      <c r="AM193" s="166" t="s">
        <v>1022</v>
      </c>
      <c r="AN193" s="166" t="s">
        <v>545</v>
      </c>
      <c r="AO193" s="166" t="s">
        <v>545</v>
      </c>
      <c r="AP193" s="166" t="s">
        <v>545</v>
      </c>
      <c r="AQ193" s="166" t="s">
        <v>545</v>
      </c>
      <c r="AR193" s="166" t="s">
        <v>1018</v>
      </c>
      <c r="AS193" s="166" t="s">
        <v>559</v>
      </c>
      <c r="AT193" s="166" t="s">
        <v>1019</v>
      </c>
      <c r="AU193" s="166" t="s">
        <v>559</v>
      </c>
      <c r="AV193" s="166" t="s">
        <v>556</v>
      </c>
      <c r="AW193" s="166" t="s">
        <v>559</v>
      </c>
      <c r="AX193" s="166" t="s">
        <v>559</v>
      </c>
      <c r="AY193" s="166" t="s">
        <v>960</v>
      </c>
      <c r="AZ193" s="166" t="s">
        <v>1021</v>
      </c>
      <c r="BA193" s="166" t="s">
        <v>1021</v>
      </c>
      <c r="BB193" s="166" t="s">
        <v>559</v>
      </c>
      <c r="BC193" s="166" t="s">
        <v>559</v>
      </c>
      <c r="BD193" s="166" t="s">
        <v>1020</v>
      </c>
      <c r="BE193" s="166" t="s">
        <v>559</v>
      </c>
      <c r="BF193" s="108"/>
    </row>
    <row r="194" spans="1:58" x14ac:dyDescent="0.25">
      <c r="A194" s="133" t="s">
        <v>355</v>
      </c>
      <c r="B194" s="111" t="s">
        <v>354</v>
      </c>
      <c r="C194" s="166" t="s">
        <v>1027</v>
      </c>
      <c r="D194" s="166" t="s">
        <v>1027</v>
      </c>
      <c r="E194" s="166" t="s">
        <v>1027</v>
      </c>
      <c r="F194" s="166" t="s">
        <v>1027</v>
      </c>
      <c r="G194" s="166" t="s">
        <v>1027</v>
      </c>
      <c r="H194" s="166" t="s">
        <v>1027</v>
      </c>
      <c r="I194" s="166" t="s">
        <v>1027</v>
      </c>
      <c r="J194" s="166" t="s">
        <v>1023</v>
      </c>
      <c r="K194" s="166" t="s">
        <v>1023</v>
      </c>
      <c r="L194" s="166" t="s">
        <v>545</v>
      </c>
      <c r="M194" s="166" t="s">
        <v>1020</v>
      </c>
      <c r="N194" s="166" t="s">
        <v>1020</v>
      </c>
      <c r="O194" s="166" t="s">
        <v>1028</v>
      </c>
      <c r="P194" s="166" t="s">
        <v>1028</v>
      </c>
      <c r="Q194" s="166" t="s">
        <v>1025</v>
      </c>
      <c r="R194" s="166" t="s">
        <v>1025</v>
      </c>
      <c r="S194" s="166" t="s">
        <v>1029</v>
      </c>
      <c r="T194" s="166" t="s">
        <v>1030</v>
      </c>
      <c r="U194" s="166" t="s">
        <v>1030</v>
      </c>
      <c r="V194" s="166" t="s">
        <v>559</v>
      </c>
      <c r="W194" s="166" t="s">
        <v>1004</v>
      </c>
      <c r="X194" s="166" t="s">
        <v>1004</v>
      </c>
      <c r="Y194" s="166" t="s">
        <v>1004</v>
      </c>
      <c r="Z194" s="166" t="s">
        <v>1004</v>
      </c>
      <c r="AA194" s="166" t="s">
        <v>1004</v>
      </c>
      <c r="AB194" s="166" t="s">
        <v>1017</v>
      </c>
      <c r="AC194" s="166" t="s">
        <v>1004</v>
      </c>
      <c r="AD194" s="109" t="s">
        <v>1026</v>
      </c>
      <c r="AE194" s="166" t="s">
        <v>1004</v>
      </c>
      <c r="AF194" s="166" t="s">
        <v>1025</v>
      </c>
      <c r="AG194" s="166" t="s">
        <v>559</v>
      </c>
      <c r="AH194" s="166" t="s">
        <v>1023</v>
      </c>
      <c r="AI194" s="166" t="s">
        <v>1023</v>
      </c>
      <c r="AJ194" s="166" t="s">
        <v>1023</v>
      </c>
      <c r="AK194" s="168" t="s">
        <v>958</v>
      </c>
      <c r="AL194" s="166" t="s">
        <v>1022</v>
      </c>
      <c r="AM194" s="166" t="s">
        <v>1022</v>
      </c>
      <c r="AN194" s="166" t="s">
        <v>545</v>
      </c>
      <c r="AO194" s="166" t="s">
        <v>545</v>
      </c>
      <c r="AP194" s="166" t="s">
        <v>545</v>
      </c>
      <c r="AQ194" s="166" t="s">
        <v>545</v>
      </c>
      <c r="AR194" s="166" t="s">
        <v>1018</v>
      </c>
      <c r="AS194" s="166" t="s">
        <v>559</v>
      </c>
      <c r="AT194" s="166" t="s">
        <v>1019</v>
      </c>
      <c r="AU194" s="166" t="s">
        <v>559</v>
      </c>
      <c r="AV194" s="166" t="s">
        <v>556</v>
      </c>
      <c r="AW194" s="166" t="s">
        <v>559</v>
      </c>
      <c r="AX194" s="166" t="s">
        <v>559</v>
      </c>
      <c r="AY194" s="166" t="s">
        <v>960</v>
      </c>
      <c r="AZ194" s="166" t="s">
        <v>1021</v>
      </c>
      <c r="BA194" s="166" t="s">
        <v>1021</v>
      </c>
      <c r="BB194" s="166" t="s">
        <v>559</v>
      </c>
      <c r="BC194" s="166" t="s">
        <v>559</v>
      </c>
      <c r="BD194" s="166" t="s">
        <v>1020</v>
      </c>
      <c r="BE194" s="166" t="s">
        <v>559</v>
      </c>
      <c r="BF194" s="108"/>
    </row>
    <row r="195" spans="1:58" x14ac:dyDescent="0.25">
      <c r="A195" s="133" t="s">
        <v>357</v>
      </c>
      <c r="B195" s="111" t="s">
        <v>356</v>
      </c>
      <c r="C195" s="166" t="s">
        <v>1027</v>
      </c>
      <c r="D195" s="166" t="s">
        <v>1027</v>
      </c>
      <c r="E195" s="166" t="s">
        <v>1027</v>
      </c>
      <c r="F195" s="166" t="s">
        <v>1027</v>
      </c>
      <c r="G195" s="166" t="s">
        <v>1027</v>
      </c>
      <c r="H195" s="166" t="s">
        <v>1027</v>
      </c>
      <c r="I195" s="166" t="s">
        <v>1027</v>
      </c>
      <c r="J195" s="166" t="s">
        <v>1023</v>
      </c>
      <c r="K195" s="166" t="s">
        <v>1023</v>
      </c>
      <c r="L195" s="166" t="s">
        <v>545</v>
      </c>
      <c r="M195" s="166" t="s">
        <v>1020</v>
      </c>
      <c r="N195" s="166" t="s">
        <v>1020</v>
      </c>
      <c r="O195" s="166" t="s">
        <v>1028</v>
      </c>
      <c r="P195" s="166" t="s">
        <v>1028</v>
      </c>
      <c r="Q195" s="166" t="s">
        <v>1025</v>
      </c>
      <c r="R195" s="166" t="s">
        <v>1025</v>
      </c>
      <c r="S195" s="166" t="s">
        <v>1029</v>
      </c>
      <c r="T195" s="166" t="s">
        <v>1030</v>
      </c>
      <c r="U195" s="166" t="s">
        <v>1030</v>
      </c>
      <c r="V195" s="166" t="s">
        <v>559</v>
      </c>
      <c r="W195" s="166" t="s">
        <v>1004</v>
      </c>
      <c r="X195" s="166" t="s">
        <v>1004</v>
      </c>
      <c r="Y195" s="166" t="s">
        <v>1004</v>
      </c>
      <c r="Z195" s="166" t="s">
        <v>1004</v>
      </c>
      <c r="AA195" s="166" t="s">
        <v>1004</v>
      </c>
      <c r="AB195" s="166" t="s">
        <v>1017</v>
      </c>
      <c r="AC195" s="166" t="s">
        <v>1004</v>
      </c>
      <c r="AD195" s="109" t="s">
        <v>1026</v>
      </c>
      <c r="AE195" s="166" t="s">
        <v>1004</v>
      </c>
      <c r="AF195" s="166" t="s">
        <v>1025</v>
      </c>
      <c r="AG195" s="166" t="s">
        <v>559</v>
      </c>
      <c r="AH195" s="166" t="s">
        <v>1023</v>
      </c>
      <c r="AI195" s="166" t="s">
        <v>1023</v>
      </c>
      <c r="AJ195" s="166" t="s">
        <v>1023</v>
      </c>
      <c r="AK195" s="168" t="s">
        <v>961</v>
      </c>
      <c r="AL195" s="166" t="s">
        <v>1022</v>
      </c>
      <c r="AM195" s="166" t="s">
        <v>1022</v>
      </c>
      <c r="AN195" s="166" t="s">
        <v>545</v>
      </c>
      <c r="AO195" s="166" t="s">
        <v>545</v>
      </c>
      <c r="AP195" s="166" t="s">
        <v>545</v>
      </c>
      <c r="AQ195" s="166" t="s">
        <v>545</v>
      </c>
      <c r="AR195" s="166" t="s">
        <v>1018</v>
      </c>
      <c r="AS195" s="166" t="s">
        <v>559</v>
      </c>
      <c r="AT195" s="166" t="s">
        <v>1019</v>
      </c>
      <c r="AU195" s="166" t="s">
        <v>559</v>
      </c>
      <c r="AV195" s="166" t="s">
        <v>556</v>
      </c>
      <c r="AW195" s="166" t="s">
        <v>559</v>
      </c>
      <c r="AX195" s="166" t="s">
        <v>559</v>
      </c>
      <c r="AY195" s="166" t="s">
        <v>960</v>
      </c>
      <c r="AZ195" s="166" t="s">
        <v>1021</v>
      </c>
      <c r="BA195" s="166" t="s">
        <v>1021</v>
      </c>
      <c r="BB195" s="166" t="s">
        <v>559</v>
      </c>
      <c r="BC195" s="166" t="s">
        <v>559</v>
      </c>
      <c r="BD195" s="166" t="s">
        <v>1020</v>
      </c>
      <c r="BE195" s="166" t="s">
        <v>559</v>
      </c>
      <c r="BF195" s="108"/>
    </row>
  </sheetData>
  <mergeCells count="1">
    <mergeCell ref="A1:BE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BF195"/>
  <sheetViews>
    <sheetView showGridLines="0" workbookViewId="0">
      <pane xSplit="2" ySplit="4" topLeftCell="AN5" activePane="bottomRight" state="frozen"/>
      <selection pane="topRight" activeCell="C1" sqref="C1"/>
      <selection pane="bottomLeft" activeCell="A5" sqref="A5"/>
      <selection pane="bottomRight" sqref="A1:BE1"/>
    </sheetView>
  </sheetViews>
  <sheetFormatPr defaultRowHeight="15" x14ac:dyDescent="0.25"/>
  <cols>
    <col min="1" max="1" width="49.42578125" style="4" bestFit="1" customWidth="1"/>
    <col min="2" max="2" width="5.5703125" style="4" bestFit="1" customWidth="1"/>
    <col min="3" max="56" width="11.42578125" style="4" customWidth="1"/>
    <col min="57" max="16384" width="9.140625" style="4"/>
  </cols>
  <sheetData>
    <row r="1" spans="1:58" x14ac:dyDescent="0.25">
      <c r="A1" s="197"/>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row>
    <row r="2" spans="1:58" s="17" customFormat="1" ht="121.5" customHeight="1" x14ac:dyDescent="0.2">
      <c r="A2" s="146" t="s">
        <v>380</v>
      </c>
      <c r="B2" s="147" t="s">
        <v>358</v>
      </c>
      <c r="C2" s="143" t="s">
        <v>437</v>
      </c>
      <c r="D2" s="143" t="s">
        <v>438</v>
      </c>
      <c r="E2" s="143" t="s">
        <v>873</v>
      </c>
      <c r="F2" s="143" t="s">
        <v>874</v>
      </c>
      <c r="G2" s="143" t="s">
        <v>875</v>
      </c>
      <c r="H2" s="143" t="s">
        <v>876</v>
      </c>
      <c r="I2" s="143" t="s">
        <v>882</v>
      </c>
      <c r="J2" s="143" t="s">
        <v>813</v>
      </c>
      <c r="K2" s="143" t="s">
        <v>814</v>
      </c>
      <c r="L2" s="143" t="s">
        <v>812</v>
      </c>
      <c r="M2" s="143" t="s">
        <v>793</v>
      </c>
      <c r="N2" s="143" t="s">
        <v>838</v>
      </c>
      <c r="O2" s="143" t="s">
        <v>949</v>
      </c>
      <c r="P2" s="143" t="s">
        <v>950</v>
      </c>
      <c r="Q2" s="143" t="s">
        <v>386</v>
      </c>
      <c r="R2" s="143" t="s">
        <v>387</v>
      </c>
      <c r="S2" s="143" t="s">
        <v>489</v>
      </c>
      <c r="T2" s="143" t="s">
        <v>490</v>
      </c>
      <c r="U2" s="143" t="s">
        <v>490</v>
      </c>
      <c r="V2" s="143" t="s">
        <v>395</v>
      </c>
      <c r="W2" s="143" t="s">
        <v>482</v>
      </c>
      <c r="X2" s="143" t="s">
        <v>394</v>
      </c>
      <c r="Y2" s="143" t="s">
        <v>907</v>
      </c>
      <c r="Z2" s="143" t="s">
        <v>480</v>
      </c>
      <c r="AA2" s="143" t="s">
        <v>914</v>
      </c>
      <c r="AB2" s="143" t="s">
        <v>405</v>
      </c>
      <c r="AC2" s="143" t="s">
        <v>481</v>
      </c>
      <c r="AD2" s="143" t="s">
        <v>1007</v>
      </c>
      <c r="AE2" s="143" t="s">
        <v>475</v>
      </c>
      <c r="AF2" s="143" t="s">
        <v>385</v>
      </c>
      <c r="AG2" s="143" t="s">
        <v>483</v>
      </c>
      <c r="AH2" s="143" t="s">
        <v>484</v>
      </c>
      <c r="AI2" s="143" t="s">
        <v>484</v>
      </c>
      <c r="AJ2" s="143" t="s">
        <v>484</v>
      </c>
      <c r="AK2" s="143" t="s">
        <v>485</v>
      </c>
      <c r="AL2" s="143" t="s">
        <v>486</v>
      </c>
      <c r="AM2" s="143" t="s">
        <v>397</v>
      </c>
      <c r="AN2" s="143" t="s">
        <v>417</v>
      </c>
      <c r="AO2" s="143" t="s">
        <v>418</v>
      </c>
      <c r="AP2" s="143" t="s">
        <v>419</v>
      </c>
      <c r="AQ2" s="143" t="s">
        <v>420</v>
      </c>
      <c r="AR2" s="143" t="s">
        <v>442</v>
      </c>
      <c r="AS2" s="143" t="s">
        <v>360</v>
      </c>
      <c r="AT2" s="143" t="s">
        <v>408</v>
      </c>
      <c r="AU2" s="143" t="s">
        <v>362</v>
      </c>
      <c r="AV2" s="143" t="s">
        <v>426</v>
      </c>
      <c r="AW2" s="143" t="s">
        <v>363</v>
      </c>
      <c r="AX2" s="143" t="s">
        <v>364</v>
      </c>
      <c r="AY2" s="143" t="s">
        <v>879</v>
      </c>
      <c r="AZ2" s="143" t="s">
        <v>389</v>
      </c>
      <c r="BA2" s="143" t="s">
        <v>388</v>
      </c>
      <c r="BB2" s="143" t="s">
        <v>909</v>
      </c>
      <c r="BC2" s="143" t="s">
        <v>930</v>
      </c>
      <c r="BD2" s="143" t="s">
        <v>952</v>
      </c>
      <c r="BE2" s="143" t="s">
        <v>789</v>
      </c>
    </row>
    <row r="3" spans="1:58" x14ac:dyDescent="0.25">
      <c r="A3" s="134" t="s">
        <v>488</v>
      </c>
      <c r="B3" s="111"/>
      <c r="C3" s="162">
        <v>2014</v>
      </c>
      <c r="D3" s="162">
        <v>2014</v>
      </c>
      <c r="E3" s="162">
        <v>2014</v>
      </c>
      <c r="F3" s="162">
        <v>2014</v>
      </c>
      <c r="G3" s="162">
        <v>2014</v>
      </c>
      <c r="H3" s="162">
        <v>2014</v>
      </c>
      <c r="I3" s="162">
        <v>2014</v>
      </c>
      <c r="J3" s="162" t="s">
        <v>1122</v>
      </c>
      <c r="K3" s="162" t="s">
        <v>1122</v>
      </c>
      <c r="L3" s="162" t="s">
        <v>1122</v>
      </c>
      <c r="M3" s="162">
        <v>2017</v>
      </c>
      <c r="N3" s="162">
        <v>2017</v>
      </c>
      <c r="O3" s="162">
        <v>2016</v>
      </c>
      <c r="P3" s="162">
        <v>2016</v>
      </c>
      <c r="Q3" s="162">
        <v>2015</v>
      </c>
      <c r="R3" s="162" t="s">
        <v>1098</v>
      </c>
      <c r="S3" s="162" t="s">
        <v>1097</v>
      </c>
      <c r="T3" s="162">
        <v>2014</v>
      </c>
      <c r="U3" s="162">
        <v>2015</v>
      </c>
      <c r="V3" s="162">
        <v>2015</v>
      </c>
      <c r="W3" s="162">
        <v>2015</v>
      </c>
      <c r="X3" s="162" t="s">
        <v>1098</v>
      </c>
      <c r="Y3" s="162" t="s">
        <v>1099</v>
      </c>
      <c r="Z3" s="162">
        <v>2016</v>
      </c>
      <c r="AA3" s="162">
        <v>2015</v>
      </c>
      <c r="AB3" s="162">
        <v>2015</v>
      </c>
      <c r="AC3" s="162">
        <v>2014</v>
      </c>
      <c r="AD3" s="162">
        <v>2015</v>
      </c>
      <c r="AE3" s="162">
        <v>2012</v>
      </c>
      <c r="AF3" s="162">
        <v>2015</v>
      </c>
      <c r="AG3" s="162" t="s">
        <v>1128</v>
      </c>
      <c r="AH3" s="162">
        <v>2015</v>
      </c>
      <c r="AI3" s="162">
        <v>2016</v>
      </c>
      <c r="AJ3" s="162">
        <v>2017</v>
      </c>
      <c r="AK3" s="162">
        <v>2017</v>
      </c>
      <c r="AL3" s="162">
        <v>2017</v>
      </c>
      <c r="AM3" s="162">
        <v>2016</v>
      </c>
      <c r="AN3" s="162" t="s">
        <v>908</v>
      </c>
      <c r="AO3" s="162" t="s">
        <v>908</v>
      </c>
      <c r="AP3" s="162" t="s">
        <v>1068</v>
      </c>
      <c r="AQ3" s="162" t="s">
        <v>1069</v>
      </c>
      <c r="AR3" s="162" t="s">
        <v>948</v>
      </c>
      <c r="AS3" s="162">
        <v>2015</v>
      </c>
      <c r="AT3" s="162">
        <v>2016</v>
      </c>
      <c r="AU3" s="162">
        <v>2014</v>
      </c>
      <c r="AV3" s="162" t="s">
        <v>948</v>
      </c>
      <c r="AW3" s="162">
        <v>2015</v>
      </c>
      <c r="AX3" s="162">
        <v>2015</v>
      </c>
      <c r="AY3" s="162">
        <v>2014</v>
      </c>
      <c r="AZ3" s="162">
        <v>2015</v>
      </c>
      <c r="BA3" s="162">
        <v>2015</v>
      </c>
      <c r="BB3" s="162">
        <v>2016</v>
      </c>
      <c r="BC3" s="162">
        <v>2016</v>
      </c>
      <c r="BD3" s="162">
        <v>2014</v>
      </c>
      <c r="BE3" s="162">
        <v>2014</v>
      </c>
    </row>
    <row r="4" spans="1:58" x14ac:dyDescent="0.25">
      <c r="A4" s="135" t="s">
        <v>439</v>
      </c>
      <c r="B4" s="111"/>
      <c r="C4" s="112" t="s">
        <v>953</v>
      </c>
      <c r="D4" s="112" t="s">
        <v>953</v>
      </c>
      <c r="E4" s="112" t="s">
        <v>953</v>
      </c>
      <c r="F4" s="112" t="s">
        <v>953</v>
      </c>
      <c r="G4" s="112" t="s">
        <v>953</v>
      </c>
      <c r="H4" s="112" t="s">
        <v>953</v>
      </c>
      <c r="I4" s="112" t="s">
        <v>953</v>
      </c>
      <c r="J4" s="112" t="s">
        <v>953</v>
      </c>
      <c r="K4" s="112" t="s">
        <v>953</v>
      </c>
      <c r="L4" s="112" t="s">
        <v>953</v>
      </c>
      <c r="M4" s="112" t="s">
        <v>953</v>
      </c>
      <c r="N4" s="112" t="s">
        <v>953</v>
      </c>
      <c r="O4" s="112" t="s">
        <v>953</v>
      </c>
      <c r="P4" s="112" t="s">
        <v>953</v>
      </c>
      <c r="Q4" s="112" t="s">
        <v>953</v>
      </c>
      <c r="R4" s="112" t="s">
        <v>953</v>
      </c>
      <c r="S4" s="112" t="s">
        <v>953</v>
      </c>
      <c r="T4" s="112" t="s">
        <v>953</v>
      </c>
      <c r="U4" s="112" t="s">
        <v>953</v>
      </c>
      <c r="V4" s="112" t="s">
        <v>953</v>
      </c>
      <c r="W4" s="112" t="s">
        <v>953</v>
      </c>
      <c r="X4" s="112" t="s">
        <v>953</v>
      </c>
      <c r="Y4" s="112" t="s">
        <v>953</v>
      </c>
      <c r="Z4" s="112" t="s">
        <v>953</v>
      </c>
      <c r="AA4" s="112" t="s">
        <v>953</v>
      </c>
      <c r="AB4" s="112" t="s">
        <v>953</v>
      </c>
      <c r="AC4" s="112" t="s">
        <v>953</v>
      </c>
      <c r="AD4" s="112" t="s">
        <v>953</v>
      </c>
      <c r="AE4" s="112" t="s">
        <v>953</v>
      </c>
      <c r="AF4" s="112" t="s">
        <v>953</v>
      </c>
      <c r="AG4" s="112" t="s">
        <v>953</v>
      </c>
      <c r="AH4" s="112" t="s">
        <v>953</v>
      </c>
      <c r="AI4" s="112" t="s">
        <v>953</v>
      </c>
      <c r="AJ4" s="112" t="s">
        <v>953</v>
      </c>
      <c r="AK4" s="112" t="s">
        <v>953</v>
      </c>
      <c r="AL4" s="112" t="s">
        <v>953</v>
      </c>
      <c r="AM4" s="112" t="s">
        <v>953</v>
      </c>
      <c r="AN4" s="112" t="s">
        <v>953</v>
      </c>
      <c r="AO4" s="112" t="s">
        <v>953</v>
      </c>
      <c r="AP4" s="112" t="s">
        <v>953</v>
      </c>
      <c r="AQ4" s="112" t="s">
        <v>953</v>
      </c>
      <c r="AR4" s="112" t="s">
        <v>953</v>
      </c>
      <c r="AS4" s="112" t="s">
        <v>953</v>
      </c>
      <c r="AT4" s="112" t="s">
        <v>953</v>
      </c>
      <c r="AU4" s="112" t="s">
        <v>953</v>
      </c>
      <c r="AV4" s="112" t="s">
        <v>953</v>
      </c>
      <c r="AW4" s="112" t="s">
        <v>953</v>
      </c>
      <c r="AX4" s="112" t="s">
        <v>953</v>
      </c>
      <c r="AY4" s="112" t="s">
        <v>953</v>
      </c>
      <c r="AZ4" s="112" t="s">
        <v>953</v>
      </c>
      <c r="BA4" s="112" t="s">
        <v>953</v>
      </c>
      <c r="BB4" s="112" t="s">
        <v>953</v>
      </c>
      <c r="BC4" s="112" t="s">
        <v>953</v>
      </c>
      <c r="BD4" s="112" t="s">
        <v>953</v>
      </c>
      <c r="BE4" s="112" t="s">
        <v>953</v>
      </c>
    </row>
    <row r="5" spans="1:58" x14ac:dyDescent="0.25">
      <c r="A5" s="133" t="s">
        <v>1</v>
      </c>
      <c r="B5" s="111" t="s">
        <v>0</v>
      </c>
      <c r="C5" s="166"/>
      <c r="D5" s="166"/>
      <c r="E5" s="166"/>
      <c r="F5" s="166"/>
      <c r="G5" s="166"/>
      <c r="H5" s="166"/>
      <c r="I5" s="166"/>
      <c r="J5" s="166"/>
      <c r="K5" s="166"/>
      <c r="L5" s="166"/>
      <c r="M5" s="166"/>
      <c r="N5" s="166"/>
      <c r="O5" s="166"/>
      <c r="P5" s="166"/>
      <c r="Q5" s="168" t="str">
        <f>IF(ISNUMBER('Indicator Data'!Q6),"","Imputed using GDP p.c.")</f>
        <v/>
      </c>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08"/>
    </row>
    <row r="6" spans="1:58" x14ac:dyDescent="0.25">
      <c r="A6" s="133" t="s">
        <v>3</v>
      </c>
      <c r="B6" s="111" t="s">
        <v>2</v>
      </c>
      <c r="C6" s="166"/>
      <c r="D6" s="166"/>
      <c r="E6" s="166"/>
      <c r="F6" s="166"/>
      <c r="G6" s="166"/>
      <c r="H6" s="166"/>
      <c r="I6" s="166"/>
      <c r="J6" s="166"/>
      <c r="K6" s="166"/>
      <c r="L6" s="166"/>
      <c r="M6" s="166"/>
      <c r="N6" s="166"/>
      <c r="O6" s="166"/>
      <c r="P6" s="166"/>
      <c r="Q6" s="168" t="str">
        <f>IF(ISNUMBER('Indicator Data'!Q7),"","Imputed using GDP p.c.")</f>
        <v/>
      </c>
      <c r="R6" s="166"/>
      <c r="S6" s="166"/>
      <c r="T6" s="166"/>
      <c r="U6" s="166"/>
      <c r="V6" s="166"/>
      <c r="W6" s="166"/>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08"/>
    </row>
    <row r="7" spans="1:58" x14ac:dyDescent="0.25">
      <c r="A7" s="133" t="s">
        <v>5</v>
      </c>
      <c r="B7" s="111" t="s">
        <v>4</v>
      </c>
      <c r="C7" s="166"/>
      <c r="D7" s="166"/>
      <c r="E7" s="166"/>
      <c r="F7" s="166"/>
      <c r="G7" s="166"/>
      <c r="H7" s="166"/>
      <c r="I7" s="166"/>
      <c r="J7" s="166"/>
      <c r="K7" s="166"/>
      <c r="L7" s="166"/>
      <c r="M7" s="166"/>
      <c r="N7" s="166"/>
      <c r="O7" s="166"/>
      <c r="P7" s="166"/>
      <c r="Q7" s="168" t="str">
        <f>IF(ISNUMBER('Indicator Data'!Q8),"","Imputed using GDP p.c.")</f>
        <v/>
      </c>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08"/>
    </row>
    <row r="8" spans="1:58" x14ac:dyDescent="0.25">
      <c r="A8" s="133" t="s">
        <v>7</v>
      </c>
      <c r="B8" s="111" t="s">
        <v>6</v>
      </c>
      <c r="C8" s="166"/>
      <c r="D8" s="166"/>
      <c r="E8" s="166"/>
      <c r="F8" s="166"/>
      <c r="G8" s="166"/>
      <c r="H8" s="166"/>
      <c r="I8" s="166"/>
      <c r="J8" s="166"/>
      <c r="K8" s="166"/>
      <c r="L8" s="166"/>
      <c r="M8" s="166"/>
      <c r="N8" s="166"/>
      <c r="O8" s="166"/>
      <c r="P8" s="166"/>
      <c r="Q8" s="168" t="str">
        <f>IF(ISNUMBER('Indicator Data'!Q9),"","Imputed using GDP p.c.")</f>
        <v/>
      </c>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08"/>
    </row>
    <row r="9" spans="1:58" x14ac:dyDescent="0.25">
      <c r="A9" s="133" t="s">
        <v>9</v>
      </c>
      <c r="B9" s="111" t="s">
        <v>8</v>
      </c>
      <c r="C9" s="166"/>
      <c r="D9" s="166"/>
      <c r="E9" s="166"/>
      <c r="F9" s="166"/>
      <c r="G9" s="166"/>
      <c r="H9" s="166"/>
      <c r="I9" s="166"/>
      <c r="J9" s="166"/>
      <c r="K9" s="166"/>
      <c r="L9" s="166"/>
      <c r="M9" s="166"/>
      <c r="N9" s="166"/>
      <c r="O9" s="166"/>
      <c r="P9" s="166"/>
      <c r="Q9" s="168" t="str">
        <f>IF(ISNUMBER('Indicator Data'!Q10),"","Imputed using GDP p.c.")</f>
        <v/>
      </c>
      <c r="R9" s="166"/>
      <c r="S9" s="166"/>
      <c r="T9" s="166"/>
      <c r="U9" s="166"/>
      <c r="V9" s="166"/>
      <c r="W9" s="166"/>
      <c r="X9" s="166"/>
      <c r="Y9" s="166"/>
      <c r="Z9" s="166"/>
      <c r="AA9" s="166"/>
      <c r="AB9" s="166"/>
      <c r="AC9" s="166"/>
      <c r="AD9" s="166"/>
      <c r="AE9" s="166"/>
      <c r="AF9" s="166"/>
      <c r="AG9" s="166"/>
      <c r="AH9" s="166"/>
      <c r="AI9" s="166"/>
      <c r="AJ9" s="166"/>
      <c r="AK9" s="166"/>
      <c r="AL9" s="166"/>
      <c r="AM9" s="166"/>
      <c r="AN9" s="166" t="s">
        <v>1048</v>
      </c>
      <c r="AO9" s="166" t="s">
        <v>1048</v>
      </c>
      <c r="AP9" s="166"/>
      <c r="AQ9" s="166"/>
      <c r="AR9" s="166"/>
      <c r="AS9" s="166"/>
      <c r="AT9" s="166"/>
      <c r="AU9" s="166"/>
      <c r="AV9" s="166"/>
      <c r="AW9" s="166"/>
      <c r="AX9" s="166"/>
      <c r="AY9" s="166"/>
      <c r="AZ9" s="166"/>
      <c r="BA9" s="166"/>
      <c r="BB9" s="166"/>
      <c r="BC9" s="166"/>
      <c r="BD9" s="166"/>
      <c r="BE9" s="166"/>
      <c r="BF9" s="108"/>
    </row>
    <row r="10" spans="1:58" x14ac:dyDescent="0.25">
      <c r="A10" s="133" t="s">
        <v>11</v>
      </c>
      <c r="B10" s="111" t="s">
        <v>10</v>
      </c>
      <c r="C10" s="166"/>
      <c r="D10" s="166"/>
      <c r="E10" s="166"/>
      <c r="F10" s="166"/>
      <c r="G10" s="166"/>
      <c r="H10" s="166"/>
      <c r="I10" s="166"/>
      <c r="J10" s="166"/>
      <c r="K10" s="166"/>
      <c r="L10" s="166"/>
      <c r="M10" s="166"/>
      <c r="N10" s="166"/>
      <c r="O10" s="166"/>
      <c r="P10" s="166"/>
      <c r="Q10" s="168" t="str">
        <f>IF(ISNUMBER('Indicator Data'!Q11),"","Imputed using GDP p.c.")</f>
        <v/>
      </c>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08"/>
    </row>
    <row r="11" spans="1:58" x14ac:dyDescent="0.25">
      <c r="A11" s="133" t="s">
        <v>13</v>
      </c>
      <c r="B11" s="111" t="s">
        <v>12</v>
      </c>
      <c r="C11" s="166"/>
      <c r="D11" s="166"/>
      <c r="E11" s="166"/>
      <c r="F11" s="166"/>
      <c r="G11" s="166"/>
      <c r="H11" s="166"/>
      <c r="I11" s="166"/>
      <c r="J11" s="166"/>
      <c r="K11" s="166"/>
      <c r="L11" s="166"/>
      <c r="M11" s="166"/>
      <c r="N11" s="166"/>
      <c r="O11" s="166"/>
      <c r="P11" s="166"/>
      <c r="Q11" s="168" t="str">
        <f>IF(ISNUMBER('Indicator Data'!Q12),"","Imputed using GDP p.c.")</f>
        <v/>
      </c>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66"/>
      <c r="BF11" s="108"/>
    </row>
    <row r="12" spans="1:58" x14ac:dyDescent="0.25">
      <c r="A12" s="133" t="s">
        <v>15</v>
      </c>
      <c r="B12" s="111" t="s">
        <v>14</v>
      </c>
      <c r="C12" s="166"/>
      <c r="D12" s="166"/>
      <c r="E12" s="166"/>
      <c r="F12" s="166"/>
      <c r="G12" s="166"/>
      <c r="H12" s="166"/>
      <c r="I12" s="166"/>
      <c r="J12" s="166"/>
      <c r="K12" s="166"/>
      <c r="L12" s="166"/>
      <c r="M12" s="166"/>
      <c r="N12" s="166"/>
      <c r="O12" s="166"/>
      <c r="P12" s="166"/>
      <c r="Q12" s="168" t="str">
        <f>IF(ISNUMBER('Indicator Data'!Q13),"","Imputed using GDP p.c.")</f>
        <v/>
      </c>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08"/>
    </row>
    <row r="13" spans="1:58" x14ac:dyDescent="0.25">
      <c r="A13" s="133" t="s">
        <v>17</v>
      </c>
      <c r="B13" s="111" t="s">
        <v>16</v>
      </c>
      <c r="C13" s="166"/>
      <c r="D13" s="166"/>
      <c r="E13" s="166"/>
      <c r="F13" s="166"/>
      <c r="G13" s="166"/>
      <c r="H13" s="166"/>
      <c r="I13" s="166"/>
      <c r="J13" s="166"/>
      <c r="K13" s="166"/>
      <c r="L13" s="166"/>
      <c r="M13" s="166"/>
      <c r="N13" s="166"/>
      <c r="O13" s="166"/>
      <c r="P13" s="166"/>
      <c r="Q13" s="168" t="str">
        <f>IF(ISNUMBER('Indicator Data'!Q14),"","Imputed using GDP p.c.")</f>
        <v/>
      </c>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c r="AY13" s="166"/>
      <c r="AZ13" s="166"/>
      <c r="BA13" s="166"/>
      <c r="BB13" s="166"/>
      <c r="BC13" s="166"/>
      <c r="BD13" s="166"/>
      <c r="BE13" s="166"/>
      <c r="BF13" s="108"/>
    </row>
    <row r="14" spans="1:58" x14ac:dyDescent="0.25">
      <c r="A14" s="133" t="s">
        <v>19</v>
      </c>
      <c r="B14" s="111" t="s">
        <v>18</v>
      </c>
      <c r="C14" s="166"/>
      <c r="D14" s="166"/>
      <c r="E14" s="166"/>
      <c r="F14" s="166"/>
      <c r="G14" s="166"/>
      <c r="H14" s="166"/>
      <c r="I14" s="166"/>
      <c r="J14" s="166"/>
      <c r="K14" s="166"/>
      <c r="L14" s="166"/>
      <c r="M14" s="166"/>
      <c r="N14" s="166"/>
      <c r="O14" s="166"/>
      <c r="P14" s="166"/>
      <c r="Q14" s="168" t="str">
        <f>IF(ISNUMBER('Indicator Data'!Q15),"","Imputed using GDP p.c.")</f>
        <v/>
      </c>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c r="AY14" s="166"/>
      <c r="AZ14" s="166"/>
      <c r="BA14" s="166"/>
      <c r="BB14" s="166"/>
      <c r="BC14" s="166"/>
      <c r="BD14" s="166"/>
      <c r="BE14" s="166"/>
      <c r="BF14" s="108"/>
    </row>
    <row r="15" spans="1:58" x14ac:dyDescent="0.25">
      <c r="A15" s="133" t="s">
        <v>21</v>
      </c>
      <c r="B15" s="111" t="s">
        <v>20</v>
      </c>
      <c r="C15" s="166"/>
      <c r="D15" s="166"/>
      <c r="E15" s="166"/>
      <c r="F15" s="166"/>
      <c r="G15" s="166"/>
      <c r="H15" s="166"/>
      <c r="I15" s="166"/>
      <c r="J15" s="166"/>
      <c r="K15" s="166"/>
      <c r="L15" s="166"/>
      <c r="M15" s="166"/>
      <c r="N15" s="166"/>
      <c r="O15" s="166"/>
      <c r="P15" s="166"/>
      <c r="Q15" s="168" t="str">
        <f>IF(ISNUMBER('Indicator Data'!Q16),"","Imputed using GDP p.c.")</f>
        <v/>
      </c>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t="s">
        <v>1038</v>
      </c>
      <c r="AO15" s="166" t="s">
        <v>1038</v>
      </c>
      <c r="AP15" s="166"/>
      <c r="AQ15" s="166"/>
      <c r="AR15" s="166"/>
      <c r="AS15" s="166"/>
      <c r="AT15" s="166"/>
      <c r="AU15" s="166"/>
      <c r="AV15" s="166"/>
      <c r="AW15" s="166"/>
      <c r="AX15" s="166"/>
      <c r="AY15" s="166"/>
      <c r="AZ15" s="166"/>
      <c r="BA15" s="166"/>
      <c r="BB15" s="166"/>
      <c r="BC15" s="166"/>
      <c r="BD15" s="166"/>
      <c r="BE15" s="166"/>
      <c r="BF15" s="108"/>
    </row>
    <row r="16" spans="1:58" x14ac:dyDescent="0.25">
      <c r="A16" s="133" t="s">
        <v>23</v>
      </c>
      <c r="B16" s="111" t="s">
        <v>22</v>
      </c>
      <c r="C16" s="166"/>
      <c r="D16" s="166"/>
      <c r="E16" s="166"/>
      <c r="F16" s="166"/>
      <c r="G16" s="166"/>
      <c r="H16" s="166"/>
      <c r="I16" s="166"/>
      <c r="J16" s="166"/>
      <c r="K16" s="166"/>
      <c r="L16" s="166"/>
      <c r="M16" s="166"/>
      <c r="N16" s="166"/>
      <c r="O16" s="166"/>
      <c r="P16" s="166"/>
      <c r="Q16" s="168" t="str">
        <f>IF(ISNUMBER('Indicator Data'!Q17),"","Imputed using GDP p.c.")</f>
        <v/>
      </c>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t="s">
        <v>1035</v>
      </c>
      <c r="AO16" s="166" t="s">
        <v>1035</v>
      </c>
      <c r="AP16" s="166"/>
      <c r="AQ16" s="166"/>
      <c r="AR16" s="166"/>
      <c r="AS16" s="166"/>
      <c r="AT16" s="166"/>
      <c r="AU16" s="166"/>
      <c r="AV16" s="166"/>
      <c r="AW16" s="166"/>
      <c r="AX16" s="166"/>
      <c r="AY16" s="166"/>
      <c r="AZ16" s="166"/>
      <c r="BA16" s="166"/>
      <c r="BB16" s="166"/>
      <c r="BC16" s="166"/>
      <c r="BD16" s="166"/>
      <c r="BE16" s="166"/>
      <c r="BF16" s="108"/>
    </row>
    <row r="17" spans="1:58" x14ac:dyDescent="0.25">
      <c r="A17" s="133" t="s">
        <v>25</v>
      </c>
      <c r="B17" s="111" t="s">
        <v>24</v>
      </c>
      <c r="C17" s="166"/>
      <c r="D17" s="166"/>
      <c r="E17" s="166"/>
      <c r="F17" s="166"/>
      <c r="G17" s="166"/>
      <c r="H17" s="166"/>
      <c r="I17" s="166"/>
      <c r="J17" s="166"/>
      <c r="K17" s="166"/>
      <c r="L17" s="166"/>
      <c r="M17" s="166"/>
      <c r="N17" s="166"/>
      <c r="O17" s="166"/>
      <c r="P17" s="166"/>
      <c r="Q17" s="168" t="str">
        <f>IF(ISNUMBER('Indicator Data'!Q18),"","Imputed using GDP p.c.")</f>
        <v/>
      </c>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08"/>
    </row>
    <row r="18" spans="1:58" x14ac:dyDescent="0.25">
      <c r="A18" s="133" t="s">
        <v>27</v>
      </c>
      <c r="B18" s="111" t="s">
        <v>26</v>
      </c>
      <c r="C18" s="166"/>
      <c r="D18" s="166"/>
      <c r="E18" s="166"/>
      <c r="F18" s="166"/>
      <c r="G18" s="166"/>
      <c r="H18" s="166"/>
      <c r="I18" s="166"/>
      <c r="J18" s="166"/>
      <c r="K18" s="166"/>
      <c r="L18" s="166"/>
      <c r="M18" s="166"/>
      <c r="N18" s="166"/>
      <c r="O18" s="166"/>
      <c r="P18" s="166"/>
      <c r="Q18" s="168" t="str">
        <f>IF(ISNUMBER('Indicator Data'!Q19),"","Imputed using GDP p.c.")</f>
        <v/>
      </c>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c r="BC18" s="166"/>
      <c r="BD18" s="166"/>
      <c r="BE18" s="166"/>
      <c r="BF18" s="108"/>
    </row>
    <row r="19" spans="1:58" x14ac:dyDescent="0.25">
      <c r="A19" s="133" t="s">
        <v>29</v>
      </c>
      <c r="B19" s="111" t="s">
        <v>28</v>
      </c>
      <c r="C19" s="166"/>
      <c r="D19" s="166"/>
      <c r="E19" s="166"/>
      <c r="F19" s="166"/>
      <c r="G19" s="166"/>
      <c r="H19" s="166"/>
      <c r="I19" s="166"/>
      <c r="J19" s="166"/>
      <c r="K19" s="166"/>
      <c r="L19" s="166"/>
      <c r="M19" s="166"/>
      <c r="N19" s="166"/>
      <c r="O19" s="166"/>
      <c r="P19" s="166"/>
      <c r="Q19" s="168" t="str">
        <f>IF(ISNUMBER('Indicator Data'!Q20),"","Imputed using GDP p.c.")</f>
        <v/>
      </c>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08"/>
    </row>
    <row r="20" spans="1:58" x14ac:dyDescent="0.25">
      <c r="A20" s="133" t="s">
        <v>31</v>
      </c>
      <c r="B20" s="111" t="s">
        <v>30</v>
      </c>
      <c r="C20" s="166"/>
      <c r="D20" s="166"/>
      <c r="E20" s="166"/>
      <c r="F20" s="166"/>
      <c r="G20" s="166"/>
      <c r="H20" s="166"/>
      <c r="I20" s="166"/>
      <c r="J20" s="166"/>
      <c r="K20" s="166"/>
      <c r="L20" s="166"/>
      <c r="M20" s="166"/>
      <c r="N20" s="166"/>
      <c r="O20" s="166"/>
      <c r="P20" s="166"/>
      <c r="Q20" s="168" t="str">
        <f>IF(ISNUMBER('Indicator Data'!Q21),"","Imputed using GDP p.c.")</f>
        <v/>
      </c>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08"/>
    </row>
    <row r="21" spans="1:58" x14ac:dyDescent="0.25">
      <c r="A21" s="133" t="s">
        <v>33</v>
      </c>
      <c r="B21" s="111" t="s">
        <v>32</v>
      </c>
      <c r="C21" s="166"/>
      <c r="D21" s="166"/>
      <c r="E21" s="166"/>
      <c r="F21" s="166"/>
      <c r="G21" s="166"/>
      <c r="H21" s="166"/>
      <c r="I21" s="166"/>
      <c r="J21" s="166"/>
      <c r="K21" s="166"/>
      <c r="L21" s="166"/>
      <c r="M21" s="166"/>
      <c r="N21" s="166"/>
      <c r="O21" s="166"/>
      <c r="P21" s="166"/>
      <c r="Q21" s="168" t="str">
        <f>IF(ISNUMBER('Indicator Data'!Q22),"","Imputed using GDP p.c.")</f>
        <v/>
      </c>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08"/>
    </row>
    <row r="22" spans="1:58" x14ac:dyDescent="0.25">
      <c r="A22" s="133" t="s">
        <v>35</v>
      </c>
      <c r="B22" s="111" t="s">
        <v>34</v>
      </c>
      <c r="C22" s="166"/>
      <c r="D22" s="166"/>
      <c r="E22" s="166"/>
      <c r="F22" s="166"/>
      <c r="G22" s="166"/>
      <c r="H22" s="166"/>
      <c r="I22" s="166"/>
      <c r="J22" s="166"/>
      <c r="K22" s="166"/>
      <c r="L22" s="166"/>
      <c r="M22" s="166"/>
      <c r="N22" s="166"/>
      <c r="O22" s="166"/>
      <c r="P22" s="166"/>
      <c r="Q22" s="168" t="str">
        <f>IF(ISNUMBER('Indicator Data'!Q23),"","Imputed using GDP p.c.")</f>
        <v/>
      </c>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08"/>
    </row>
    <row r="23" spans="1:58" x14ac:dyDescent="0.25">
      <c r="A23" s="133" t="s">
        <v>37</v>
      </c>
      <c r="B23" s="111" t="s">
        <v>36</v>
      </c>
      <c r="C23" s="166"/>
      <c r="D23" s="166"/>
      <c r="E23" s="166"/>
      <c r="F23" s="166"/>
      <c r="G23" s="166"/>
      <c r="H23" s="166"/>
      <c r="I23" s="166"/>
      <c r="J23" s="166"/>
      <c r="K23" s="166"/>
      <c r="L23" s="166"/>
      <c r="M23" s="166"/>
      <c r="N23" s="166"/>
      <c r="O23" s="166"/>
      <c r="P23" s="166"/>
      <c r="Q23" s="168" t="str">
        <f>IF(ISNUMBER('Indicator Data'!Q24),"","Imputed using GDP p.c.")</f>
        <v/>
      </c>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t="s">
        <v>1037</v>
      </c>
      <c r="AO23" s="166" t="s">
        <v>1037</v>
      </c>
      <c r="AP23" s="166"/>
      <c r="AQ23" s="166"/>
      <c r="AR23" s="166"/>
      <c r="AS23" s="166"/>
      <c r="AT23" s="166"/>
      <c r="AU23" s="166"/>
      <c r="AV23" s="166"/>
      <c r="AW23" s="166"/>
      <c r="AX23" s="166"/>
      <c r="AY23" s="166"/>
      <c r="AZ23" s="166"/>
      <c r="BA23" s="166"/>
      <c r="BB23" s="166"/>
      <c r="BC23" s="166"/>
      <c r="BD23" s="166"/>
      <c r="BE23" s="166"/>
      <c r="BF23" s="108"/>
    </row>
    <row r="24" spans="1:58" x14ac:dyDescent="0.25">
      <c r="A24" s="133" t="s">
        <v>843</v>
      </c>
      <c r="B24" s="111" t="s">
        <v>38</v>
      </c>
      <c r="C24" s="166"/>
      <c r="D24" s="166"/>
      <c r="E24" s="166"/>
      <c r="F24" s="166"/>
      <c r="G24" s="166"/>
      <c r="H24" s="166"/>
      <c r="I24" s="166"/>
      <c r="J24" s="166"/>
      <c r="K24" s="166"/>
      <c r="L24" s="166"/>
      <c r="M24" s="166"/>
      <c r="N24" s="166"/>
      <c r="O24" s="166"/>
      <c r="P24" s="166"/>
      <c r="Q24" s="168" t="str">
        <f>IF(ISNUMBER('Indicator Data'!Q25),"","Imputed using GDP p.c.")</f>
        <v/>
      </c>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08"/>
    </row>
    <row r="25" spans="1:58" x14ac:dyDescent="0.25">
      <c r="A25" s="133" t="s">
        <v>40</v>
      </c>
      <c r="B25" s="111" t="s">
        <v>39</v>
      </c>
      <c r="C25" s="166"/>
      <c r="D25" s="166"/>
      <c r="E25" s="166"/>
      <c r="F25" s="166"/>
      <c r="G25" s="166"/>
      <c r="H25" s="166"/>
      <c r="I25" s="166"/>
      <c r="J25" s="166"/>
      <c r="K25" s="166"/>
      <c r="L25" s="166"/>
      <c r="M25" s="166"/>
      <c r="N25" s="166"/>
      <c r="O25" s="166"/>
      <c r="P25" s="166"/>
      <c r="Q25" s="168" t="str">
        <f>IF(ISNUMBER('Indicator Data'!Q26),"","Imputed using GDP p.c.")</f>
        <v/>
      </c>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08"/>
    </row>
    <row r="26" spans="1:58" x14ac:dyDescent="0.25">
      <c r="A26" s="133" t="s">
        <v>42</v>
      </c>
      <c r="B26" s="111" t="s">
        <v>41</v>
      </c>
      <c r="C26" s="166"/>
      <c r="D26" s="166"/>
      <c r="E26" s="166"/>
      <c r="F26" s="166"/>
      <c r="G26" s="166"/>
      <c r="H26" s="166"/>
      <c r="I26" s="166"/>
      <c r="J26" s="166"/>
      <c r="K26" s="166"/>
      <c r="L26" s="166"/>
      <c r="M26" s="166"/>
      <c r="N26" s="166"/>
      <c r="O26" s="166"/>
      <c r="P26" s="166"/>
      <c r="Q26" s="168" t="str">
        <f>IF(ISNUMBER('Indicator Data'!Q27),"","Imputed using GDP p.c.")</f>
        <v/>
      </c>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66"/>
      <c r="BF26" s="108"/>
    </row>
    <row r="27" spans="1:58" x14ac:dyDescent="0.25">
      <c r="A27" s="133" t="s">
        <v>44</v>
      </c>
      <c r="B27" s="111" t="s">
        <v>43</v>
      </c>
      <c r="C27" s="166"/>
      <c r="D27" s="166"/>
      <c r="E27" s="166"/>
      <c r="F27" s="166"/>
      <c r="G27" s="166"/>
      <c r="H27" s="166"/>
      <c r="I27" s="166"/>
      <c r="J27" s="166"/>
      <c r="K27" s="166"/>
      <c r="L27" s="166"/>
      <c r="M27" s="166"/>
      <c r="N27" s="166"/>
      <c r="O27" s="166"/>
      <c r="P27" s="166"/>
      <c r="Q27" s="168" t="str">
        <f>IF(ISNUMBER('Indicator Data'!Q28),"","Imputed using GDP p.c.")</f>
        <v/>
      </c>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08"/>
    </row>
    <row r="28" spans="1:58" x14ac:dyDescent="0.25">
      <c r="A28" s="133" t="s">
        <v>379</v>
      </c>
      <c r="B28" s="111" t="s">
        <v>45</v>
      </c>
      <c r="C28" s="166"/>
      <c r="D28" s="166"/>
      <c r="E28" s="166"/>
      <c r="F28" s="166"/>
      <c r="G28" s="166"/>
      <c r="H28" s="166"/>
      <c r="I28" s="166"/>
      <c r="J28" s="166"/>
      <c r="K28" s="166"/>
      <c r="L28" s="166"/>
      <c r="M28" s="166"/>
      <c r="N28" s="166"/>
      <c r="O28" s="166"/>
      <c r="P28" s="166"/>
      <c r="Q28" s="168" t="str">
        <f>IF(ISNUMBER('Indicator Data'!Q29),"","Imputed using GDP p.c.")</f>
        <v/>
      </c>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08"/>
    </row>
    <row r="29" spans="1:58" x14ac:dyDescent="0.25">
      <c r="A29" s="133" t="s">
        <v>47</v>
      </c>
      <c r="B29" s="111" t="s">
        <v>46</v>
      </c>
      <c r="C29" s="166"/>
      <c r="D29" s="166"/>
      <c r="E29" s="166"/>
      <c r="F29" s="166"/>
      <c r="G29" s="166"/>
      <c r="H29" s="166"/>
      <c r="I29" s="166"/>
      <c r="J29" s="166"/>
      <c r="K29" s="166"/>
      <c r="L29" s="166"/>
      <c r="M29" s="166"/>
      <c r="N29" s="166"/>
      <c r="O29" s="166"/>
      <c r="P29" s="166"/>
      <c r="Q29" s="168" t="str">
        <f>IF(ISNUMBER('Indicator Data'!Q30),"","Imputed using GDP p.c.")</f>
        <v/>
      </c>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08"/>
    </row>
    <row r="30" spans="1:58" x14ac:dyDescent="0.25">
      <c r="A30" s="133" t="s">
        <v>49</v>
      </c>
      <c r="B30" s="111" t="s">
        <v>48</v>
      </c>
      <c r="C30" s="166"/>
      <c r="D30" s="166"/>
      <c r="E30" s="166"/>
      <c r="F30" s="166"/>
      <c r="G30" s="166"/>
      <c r="H30" s="166"/>
      <c r="I30" s="166"/>
      <c r="J30" s="166"/>
      <c r="K30" s="166"/>
      <c r="L30" s="166"/>
      <c r="M30" s="166"/>
      <c r="N30" s="166"/>
      <c r="O30" s="166"/>
      <c r="P30" s="166"/>
      <c r="Q30" s="168" t="str">
        <f>IF(ISNUMBER('Indicator Data'!Q31),"","Imputed using GDP p.c.")</f>
        <v/>
      </c>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c r="AX30" s="166"/>
      <c r="AY30" s="166"/>
      <c r="AZ30" s="166"/>
      <c r="BA30" s="166"/>
      <c r="BB30" s="166"/>
      <c r="BC30" s="166"/>
      <c r="BD30" s="166"/>
      <c r="BE30" s="166"/>
      <c r="BF30" s="108"/>
    </row>
    <row r="31" spans="1:58" x14ac:dyDescent="0.25">
      <c r="A31" s="133" t="s">
        <v>51</v>
      </c>
      <c r="B31" s="111" t="s">
        <v>50</v>
      </c>
      <c r="C31" s="166"/>
      <c r="D31" s="166"/>
      <c r="E31" s="166"/>
      <c r="F31" s="166"/>
      <c r="G31" s="166"/>
      <c r="H31" s="166"/>
      <c r="I31" s="166"/>
      <c r="J31" s="166"/>
      <c r="K31" s="166"/>
      <c r="L31" s="166"/>
      <c r="M31" s="166"/>
      <c r="N31" s="166"/>
      <c r="O31" s="166"/>
      <c r="P31" s="166"/>
      <c r="Q31" s="168" t="str">
        <f>IF(ISNUMBER('Indicator Data'!Q32),"","Imputed using GDP p.c.")</f>
        <v/>
      </c>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t="s">
        <v>1036</v>
      </c>
      <c r="AO31" s="166" t="s">
        <v>1036</v>
      </c>
      <c r="AP31" s="166"/>
      <c r="AQ31" s="166"/>
      <c r="AR31" s="166"/>
      <c r="AS31" s="166"/>
      <c r="AT31" s="166"/>
      <c r="AU31" s="166"/>
      <c r="AV31" s="166"/>
      <c r="AW31" s="166"/>
      <c r="AX31" s="166"/>
      <c r="AY31" s="166"/>
      <c r="AZ31" s="166"/>
      <c r="BA31" s="166"/>
      <c r="BB31" s="166"/>
      <c r="BC31" s="166"/>
      <c r="BD31" s="166"/>
      <c r="BE31" s="166"/>
      <c r="BF31" s="108"/>
    </row>
    <row r="32" spans="1:58" x14ac:dyDescent="0.25">
      <c r="A32" s="133" t="s">
        <v>844</v>
      </c>
      <c r="B32" s="111" t="s">
        <v>58</v>
      </c>
      <c r="C32" s="166"/>
      <c r="D32" s="166"/>
      <c r="E32" s="166"/>
      <c r="F32" s="166"/>
      <c r="G32" s="166"/>
      <c r="H32" s="166"/>
      <c r="I32" s="166"/>
      <c r="J32" s="166"/>
      <c r="K32" s="166"/>
      <c r="L32" s="166"/>
      <c r="M32" s="166"/>
      <c r="N32" s="166"/>
      <c r="O32" s="166"/>
      <c r="P32" s="166"/>
      <c r="Q32" s="168" t="str">
        <f>IF(ISNUMBER('Indicator Data'!Q33),"","Imputed using GDP p.c.")</f>
        <v/>
      </c>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66"/>
      <c r="BF32" s="108"/>
    </row>
    <row r="33" spans="1:58" x14ac:dyDescent="0.25">
      <c r="A33" s="133" t="s">
        <v>53</v>
      </c>
      <c r="B33" s="111" t="s">
        <v>52</v>
      </c>
      <c r="C33" s="166"/>
      <c r="D33" s="166"/>
      <c r="E33" s="166"/>
      <c r="F33" s="166"/>
      <c r="G33" s="166"/>
      <c r="H33" s="166"/>
      <c r="I33" s="166"/>
      <c r="J33" s="166"/>
      <c r="K33" s="166"/>
      <c r="L33" s="166"/>
      <c r="M33" s="166"/>
      <c r="N33" s="166"/>
      <c r="O33" s="166"/>
      <c r="P33" s="166"/>
      <c r="Q33" s="168" t="str">
        <f>IF(ISNUMBER('Indicator Data'!Q34),"","Imputed using GDP p.c.")</f>
        <v/>
      </c>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08"/>
    </row>
    <row r="34" spans="1:58" x14ac:dyDescent="0.25">
      <c r="A34" s="133" t="s">
        <v>55</v>
      </c>
      <c r="B34" s="111" t="s">
        <v>54</v>
      </c>
      <c r="C34" s="166"/>
      <c r="D34" s="166"/>
      <c r="E34" s="166"/>
      <c r="F34" s="166"/>
      <c r="G34" s="166"/>
      <c r="H34" s="166"/>
      <c r="I34" s="166"/>
      <c r="J34" s="166"/>
      <c r="K34" s="166"/>
      <c r="L34" s="166"/>
      <c r="M34" s="166"/>
      <c r="N34" s="166"/>
      <c r="O34" s="166"/>
      <c r="P34" s="166"/>
      <c r="Q34" s="168" t="str">
        <f>IF(ISNUMBER('Indicator Data'!Q35),"","Imputed using GDP p.c.")</f>
        <v/>
      </c>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08"/>
    </row>
    <row r="35" spans="1:58" x14ac:dyDescent="0.25">
      <c r="A35" s="133" t="s">
        <v>57</v>
      </c>
      <c r="B35" s="111" t="s">
        <v>56</v>
      </c>
      <c r="C35" s="166"/>
      <c r="D35" s="166"/>
      <c r="E35" s="166"/>
      <c r="F35" s="166"/>
      <c r="G35" s="166"/>
      <c r="H35" s="166"/>
      <c r="I35" s="166"/>
      <c r="J35" s="166"/>
      <c r="K35" s="166"/>
      <c r="L35" s="166"/>
      <c r="M35" s="166"/>
      <c r="N35" s="166"/>
      <c r="O35" s="166"/>
      <c r="P35" s="166"/>
      <c r="Q35" s="168" t="str">
        <f>IF(ISNUMBER('Indicator Data'!Q36),"","Imputed using GDP p.c.")</f>
        <v/>
      </c>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6"/>
      <c r="BF35" s="108"/>
    </row>
    <row r="36" spans="1:58" x14ac:dyDescent="0.25">
      <c r="A36" s="133" t="s">
        <v>60</v>
      </c>
      <c r="B36" s="111" t="s">
        <v>59</v>
      </c>
      <c r="C36" s="166"/>
      <c r="D36" s="166"/>
      <c r="E36" s="166"/>
      <c r="F36" s="166"/>
      <c r="G36" s="166"/>
      <c r="H36" s="166"/>
      <c r="I36" s="166"/>
      <c r="J36" s="166"/>
      <c r="K36" s="166"/>
      <c r="L36" s="166"/>
      <c r="M36" s="166"/>
      <c r="N36" s="166"/>
      <c r="O36" s="166"/>
      <c r="P36" s="166"/>
      <c r="Q36" s="168" t="str">
        <f>IF(ISNUMBER('Indicator Data'!Q37),"","Imputed using GDP p.c.")</f>
        <v/>
      </c>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08"/>
    </row>
    <row r="37" spans="1:58" x14ac:dyDescent="0.25">
      <c r="A37" s="133" t="s">
        <v>62</v>
      </c>
      <c r="B37" s="111" t="s">
        <v>61</v>
      </c>
      <c r="C37" s="166"/>
      <c r="D37" s="166"/>
      <c r="E37" s="166"/>
      <c r="F37" s="166"/>
      <c r="G37" s="166"/>
      <c r="H37" s="166"/>
      <c r="I37" s="166"/>
      <c r="J37" s="166"/>
      <c r="K37" s="166"/>
      <c r="L37" s="166"/>
      <c r="M37" s="166"/>
      <c r="N37" s="166"/>
      <c r="O37" s="166"/>
      <c r="P37" s="166"/>
      <c r="Q37" s="168" t="str">
        <f>IF(ISNUMBER('Indicator Data'!Q38),"","Imputed using GDP p.c.")</f>
        <v/>
      </c>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08"/>
    </row>
    <row r="38" spans="1:58" x14ac:dyDescent="0.25">
      <c r="A38" s="133" t="s">
        <v>64</v>
      </c>
      <c r="B38" s="111" t="s">
        <v>63</v>
      </c>
      <c r="C38" s="166"/>
      <c r="D38" s="166"/>
      <c r="E38" s="166"/>
      <c r="F38" s="166"/>
      <c r="G38" s="166"/>
      <c r="H38" s="166"/>
      <c r="I38" s="166"/>
      <c r="J38" s="166"/>
      <c r="K38" s="166"/>
      <c r="L38" s="166"/>
      <c r="M38" s="166"/>
      <c r="N38" s="166"/>
      <c r="O38" s="166"/>
      <c r="P38" s="166"/>
      <c r="Q38" s="168" t="str">
        <f>IF(ISNUMBER('Indicator Data'!Q39),"","Imputed using GDP p.c.")</f>
        <v/>
      </c>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08"/>
    </row>
    <row r="39" spans="1:58" x14ac:dyDescent="0.25">
      <c r="A39" s="133" t="s">
        <v>376</v>
      </c>
      <c r="B39" s="111" t="s">
        <v>65</v>
      </c>
      <c r="C39" s="166"/>
      <c r="D39" s="166"/>
      <c r="E39" s="166"/>
      <c r="F39" s="166"/>
      <c r="G39" s="166"/>
      <c r="H39" s="166"/>
      <c r="I39" s="166"/>
      <c r="J39" s="166"/>
      <c r="K39" s="166"/>
      <c r="L39" s="166"/>
      <c r="M39" s="166"/>
      <c r="N39" s="166"/>
      <c r="O39" s="166"/>
      <c r="P39" s="166"/>
      <c r="Q39" s="168" t="str">
        <f>IF(ISNUMBER('Indicator Data'!Q40),"","Imputed using GDP p.c.")</f>
        <v/>
      </c>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08"/>
    </row>
    <row r="40" spans="1:58" x14ac:dyDescent="0.25">
      <c r="A40" s="133" t="s">
        <v>67</v>
      </c>
      <c r="B40" s="111" t="s">
        <v>66</v>
      </c>
      <c r="C40" s="166"/>
      <c r="D40" s="166"/>
      <c r="E40" s="166"/>
      <c r="F40" s="166"/>
      <c r="G40" s="166"/>
      <c r="H40" s="166"/>
      <c r="I40" s="166"/>
      <c r="J40" s="166"/>
      <c r="K40" s="166"/>
      <c r="L40" s="166"/>
      <c r="M40" s="166"/>
      <c r="N40" s="166"/>
      <c r="O40" s="166"/>
      <c r="P40" s="166"/>
      <c r="Q40" s="168" t="str">
        <f>IF(ISNUMBER('Indicator Data'!Q41),"","Imputed using GDP p.c.")</f>
        <v/>
      </c>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08"/>
    </row>
    <row r="41" spans="1:58" x14ac:dyDescent="0.25">
      <c r="A41" s="133" t="s">
        <v>69</v>
      </c>
      <c r="B41" s="111" t="s">
        <v>68</v>
      </c>
      <c r="C41" s="166"/>
      <c r="D41" s="166"/>
      <c r="E41" s="166"/>
      <c r="F41" s="166"/>
      <c r="G41" s="166"/>
      <c r="H41" s="166"/>
      <c r="I41" s="166"/>
      <c r="J41" s="166"/>
      <c r="K41" s="166"/>
      <c r="L41" s="166"/>
      <c r="M41" s="166"/>
      <c r="N41" s="166"/>
      <c r="O41" s="166"/>
      <c r="P41" s="166"/>
      <c r="Q41" s="168" t="str">
        <f>IF(ISNUMBER('Indicator Data'!Q42),"","Imputed using GDP p.c.")</f>
        <v/>
      </c>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t="s">
        <v>1044</v>
      </c>
      <c r="AO41" s="166" t="s">
        <v>1044</v>
      </c>
      <c r="AP41" s="166"/>
      <c r="AQ41" s="166"/>
      <c r="AR41" s="166"/>
      <c r="AS41" s="166"/>
      <c r="AT41" s="166"/>
      <c r="AU41" s="166"/>
      <c r="AV41" s="166"/>
      <c r="AW41" s="166"/>
      <c r="AX41" s="166"/>
      <c r="AY41" s="166"/>
      <c r="AZ41" s="166"/>
      <c r="BA41" s="166"/>
      <c r="BB41" s="166"/>
      <c r="BC41" s="166"/>
      <c r="BD41" s="166"/>
      <c r="BE41" s="166"/>
      <c r="BF41" s="108"/>
    </row>
    <row r="42" spans="1:58" x14ac:dyDescent="0.25">
      <c r="A42" s="133" t="s">
        <v>374</v>
      </c>
      <c r="B42" s="111" t="s">
        <v>71</v>
      </c>
      <c r="C42" s="166"/>
      <c r="D42" s="166"/>
      <c r="E42" s="166"/>
      <c r="F42" s="166"/>
      <c r="G42" s="166"/>
      <c r="H42" s="166"/>
      <c r="I42" s="166"/>
      <c r="J42" s="166"/>
      <c r="K42" s="166"/>
      <c r="L42" s="166"/>
      <c r="M42" s="166"/>
      <c r="N42" s="166"/>
      <c r="O42" s="166"/>
      <c r="P42" s="166"/>
      <c r="Q42" s="168" t="str">
        <f>IF(ISNUMBER('Indicator Data'!Q43),"","Imputed using GDP p.c.")</f>
        <v/>
      </c>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08"/>
    </row>
    <row r="43" spans="1:58" x14ac:dyDescent="0.25">
      <c r="A43" s="133" t="s">
        <v>846</v>
      </c>
      <c r="B43" s="111" t="s">
        <v>70</v>
      </c>
      <c r="C43" s="166"/>
      <c r="D43" s="166"/>
      <c r="E43" s="166"/>
      <c r="F43" s="166"/>
      <c r="G43" s="166"/>
      <c r="H43" s="166"/>
      <c r="I43" s="166"/>
      <c r="J43" s="166"/>
      <c r="K43" s="166"/>
      <c r="L43" s="166"/>
      <c r="M43" s="166"/>
      <c r="N43" s="166"/>
      <c r="O43" s="166"/>
      <c r="P43" s="166"/>
      <c r="Q43" s="168" t="str">
        <f>IF(ISNUMBER('Indicator Data'!Q44),"","Imputed using GDP p.c.")</f>
        <v/>
      </c>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t="s">
        <v>1051</v>
      </c>
      <c r="AO43" s="166" t="s">
        <v>1051</v>
      </c>
      <c r="AP43" s="166"/>
      <c r="AQ43" s="166"/>
      <c r="AR43" s="166"/>
      <c r="AS43" s="166"/>
      <c r="AT43" s="166"/>
      <c r="AU43" s="166"/>
      <c r="AV43" s="166"/>
      <c r="AW43" s="166"/>
      <c r="AX43" s="166"/>
      <c r="AY43" s="166"/>
      <c r="AZ43" s="166"/>
      <c r="BA43" s="166"/>
      <c r="BB43" s="166"/>
      <c r="BC43" s="166"/>
      <c r="BD43" s="166"/>
      <c r="BE43" s="166"/>
      <c r="BF43" s="108"/>
    </row>
    <row r="44" spans="1:58" x14ac:dyDescent="0.25">
      <c r="A44" s="133" t="s">
        <v>73</v>
      </c>
      <c r="B44" s="111" t="s">
        <v>72</v>
      </c>
      <c r="C44" s="166"/>
      <c r="D44" s="166"/>
      <c r="E44" s="166"/>
      <c r="F44" s="166"/>
      <c r="G44" s="166"/>
      <c r="H44" s="166"/>
      <c r="I44" s="166"/>
      <c r="J44" s="166"/>
      <c r="K44" s="166"/>
      <c r="L44" s="166"/>
      <c r="M44" s="166"/>
      <c r="N44" s="166"/>
      <c r="O44" s="166"/>
      <c r="P44" s="166"/>
      <c r="Q44" s="168" t="str">
        <f>IF(ISNUMBER('Indicator Data'!Q45),"","Imputed using GDP p.c.")</f>
        <v/>
      </c>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08"/>
    </row>
    <row r="45" spans="1:58" x14ac:dyDescent="0.25">
      <c r="A45" s="133" t="s">
        <v>371</v>
      </c>
      <c r="B45" s="111" t="s">
        <v>74</v>
      </c>
      <c r="C45" s="166"/>
      <c r="D45" s="166"/>
      <c r="E45" s="166"/>
      <c r="F45" s="166"/>
      <c r="G45" s="166"/>
      <c r="H45" s="166"/>
      <c r="I45" s="166"/>
      <c r="J45" s="166"/>
      <c r="K45" s="166"/>
      <c r="L45" s="166"/>
      <c r="M45" s="166"/>
      <c r="N45" s="166"/>
      <c r="O45" s="166"/>
      <c r="P45" s="166"/>
      <c r="Q45" s="168" t="str">
        <f>IF(ISNUMBER('Indicator Data'!Q46),"","Imputed using GDP p.c.")</f>
        <v/>
      </c>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08"/>
    </row>
    <row r="46" spans="1:58" x14ac:dyDescent="0.25">
      <c r="A46" s="133" t="s">
        <v>76</v>
      </c>
      <c r="B46" s="111" t="s">
        <v>75</v>
      </c>
      <c r="C46" s="166"/>
      <c r="D46" s="166"/>
      <c r="E46" s="166"/>
      <c r="F46" s="166"/>
      <c r="G46" s="166"/>
      <c r="H46" s="166"/>
      <c r="I46" s="166"/>
      <c r="J46" s="166"/>
      <c r="K46" s="166"/>
      <c r="L46" s="166"/>
      <c r="M46" s="166"/>
      <c r="N46" s="166"/>
      <c r="O46" s="166"/>
      <c r="P46" s="166"/>
      <c r="Q46" s="168" t="str">
        <f>IF(ISNUMBER('Indicator Data'!Q47),"","Imputed using GDP p.c.")</f>
        <v/>
      </c>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08"/>
    </row>
    <row r="47" spans="1:58" x14ac:dyDescent="0.25">
      <c r="A47" s="133" t="s">
        <v>78</v>
      </c>
      <c r="B47" s="111" t="s">
        <v>77</v>
      </c>
      <c r="C47" s="166"/>
      <c r="D47" s="166"/>
      <c r="E47" s="166"/>
      <c r="F47" s="166"/>
      <c r="G47" s="166"/>
      <c r="H47" s="166"/>
      <c r="I47" s="166"/>
      <c r="J47" s="166"/>
      <c r="K47" s="166"/>
      <c r="L47" s="166"/>
      <c r="M47" s="166"/>
      <c r="N47" s="166"/>
      <c r="O47" s="166"/>
      <c r="P47" s="166"/>
      <c r="Q47" s="168" t="str">
        <f>IF(ISNUMBER('Indicator Data'!Q48),"","Imputed using GDP p.c.")</f>
        <v/>
      </c>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6"/>
      <c r="BF47" s="108"/>
    </row>
    <row r="48" spans="1:58" x14ac:dyDescent="0.25">
      <c r="A48" s="133" t="s">
        <v>80</v>
      </c>
      <c r="B48" s="111" t="s">
        <v>79</v>
      </c>
      <c r="C48" s="166"/>
      <c r="D48" s="166"/>
      <c r="E48" s="166"/>
      <c r="F48" s="166"/>
      <c r="G48" s="166"/>
      <c r="H48" s="166"/>
      <c r="I48" s="166"/>
      <c r="J48" s="166"/>
      <c r="K48" s="166"/>
      <c r="L48" s="166"/>
      <c r="M48" s="166"/>
      <c r="N48" s="166"/>
      <c r="O48" s="166"/>
      <c r="P48" s="166"/>
      <c r="Q48" s="168" t="str">
        <f>IF(ISNUMBER('Indicator Data'!Q49),"","Imputed using GDP p.c.")</f>
        <v/>
      </c>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66"/>
      <c r="BF48" s="108"/>
    </row>
    <row r="49" spans="1:58" x14ac:dyDescent="0.25">
      <c r="A49" s="133" t="s">
        <v>82</v>
      </c>
      <c r="B49" s="111" t="s">
        <v>81</v>
      </c>
      <c r="C49" s="166"/>
      <c r="D49" s="166"/>
      <c r="E49" s="166"/>
      <c r="F49" s="166"/>
      <c r="G49" s="166"/>
      <c r="H49" s="166"/>
      <c r="I49" s="166"/>
      <c r="J49" s="166"/>
      <c r="K49" s="166"/>
      <c r="L49" s="166"/>
      <c r="M49" s="166"/>
      <c r="N49" s="166"/>
      <c r="O49" s="166"/>
      <c r="P49" s="166"/>
      <c r="Q49" s="168" t="str">
        <f>IF(ISNUMBER('Indicator Data'!Q50),"","Imputed using GDP p.c.")</f>
        <v/>
      </c>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08"/>
    </row>
    <row r="50" spans="1:58" x14ac:dyDescent="0.25">
      <c r="A50" s="133" t="s">
        <v>84</v>
      </c>
      <c r="B50" s="111" t="s">
        <v>83</v>
      </c>
      <c r="C50" s="166"/>
      <c r="D50" s="166"/>
      <c r="E50" s="166"/>
      <c r="F50" s="166"/>
      <c r="G50" s="166"/>
      <c r="H50" s="166"/>
      <c r="I50" s="166"/>
      <c r="J50" s="166"/>
      <c r="K50" s="166"/>
      <c r="L50" s="166"/>
      <c r="M50" s="166"/>
      <c r="N50" s="166"/>
      <c r="O50" s="166"/>
      <c r="P50" s="166"/>
      <c r="Q50" s="168" t="str">
        <f>IF(ISNUMBER('Indicator Data'!Q51),"","Imputed using GDP p.c.")</f>
        <v/>
      </c>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08"/>
    </row>
    <row r="51" spans="1:58" x14ac:dyDescent="0.25">
      <c r="A51" s="133" t="s">
        <v>86</v>
      </c>
      <c r="B51" s="111" t="s">
        <v>85</v>
      </c>
      <c r="C51" s="166"/>
      <c r="D51" s="166"/>
      <c r="E51" s="166"/>
      <c r="F51" s="166"/>
      <c r="G51" s="166"/>
      <c r="H51" s="166"/>
      <c r="I51" s="166"/>
      <c r="J51" s="166"/>
      <c r="K51" s="166"/>
      <c r="L51" s="166"/>
      <c r="M51" s="166"/>
      <c r="N51" s="166"/>
      <c r="O51" s="166"/>
      <c r="P51" s="166"/>
      <c r="Q51" s="168" t="str">
        <f>IF(ISNUMBER('Indicator Data'!Q52),"","Imputed using GDP p.c.")</f>
        <v/>
      </c>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08"/>
    </row>
    <row r="52" spans="1:58" x14ac:dyDescent="0.25">
      <c r="A52" s="133" t="s">
        <v>88</v>
      </c>
      <c r="B52" s="111" t="s">
        <v>87</v>
      </c>
      <c r="C52" s="166"/>
      <c r="D52" s="166"/>
      <c r="E52" s="166"/>
      <c r="F52" s="166"/>
      <c r="G52" s="166"/>
      <c r="H52" s="166"/>
      <c r="I52" s="166"/>
      <c r="J52" s="166"/>
      <c r="K52" s="166"/>
      <c r="L52" s="166"/>
      <c r="M52" s="166"/>
      <c r="N52" s="166"/>
      <c r="O52" s="166"/>
      <c r="P52" s="166"/>
      <c r="Q52" s="168" t="str">
        <f>IF(ISNUMBER('Indicator Data'!Q53),"","Imputed using GDP p.c.")</f>
        <v/>
      </c>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t="s">
        <v>1048</v>
      </c>
      <c r="AO52" s="166" t="s">
        <v>1048</v>
      </c>
      <c r="AP52" s="166"/>
      <c r="AQ52" s="166"/>
      <c r="AR52" s="166"/>
      <c r="AS52" s="166"/>
      <c r="AT52" s="166"/>
      <c r="AU52" s="166"/>
      <c r="AV52" s="166"/>
      <c r="AW52" s="166"/>
      <c r="AX52" s="166"/>
      <c r="AY52" s="166"/>
      <c r="AZ52" s="166"/>
      <c r="BA52" s="166"/>
      <c r="BB52" s="166"/>
      <c r="BC52" s="166"/>
      <c r="BD52" s="166"/>
      <c r="BE52" s="166"/>
      <c r="BF52" s="108"/>
    </row>
    <row r="53" spans="1:58" x14ac:dyDescent="0.25">
      <c r="A53" s="133" t="s">
        <v>90</v>
      </c>
      <c r="B53" s="111" t="s">
        <v>89</v>
      </c>
      <c r="C53" s="166"/>
      <c r="D53" s="166"/>
      <c r="E53" s="166"/>
      <c r="F53" s="166"/>
      <c r="G53" s="166"/>
      <c r="H53" s="166"/>
      <c r="I53" s="166"/>
      <c r="J53" s="166"/>
      <c r="K53" s="166"/>
      <c r="L53" s="166"/>
      <c r="M53" s="166"/>
      <c r="N53" s="166"/>
      <c r="O53" s="166"/>
      <c r="P53" s="166"/>
      <c r="Q53" s="168" t="str">
        <f>IF(ISNUMBER('Indicator Data'!Q54),"","Imputed using GDP p.c.")</f>
        <v/>
      </c>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08"/>
    </row>
    <row r="54" spans="1:58" x14ac:dyDescent="0.25">
      <c r="A54" s="133" t="s">
        <v>93</v>
      </c>
      <c r="B54" s="111" t="s">
        <v>92</v>
      </c>
      <c r="C54" s="166"/>
      <c r="D54" s="166"/>
      <c r="E54" s="166"/>
      <c r="F54" s="166"/>
      <c r="G54" s="166"/>
      <c r="H54" s="166"/>
      <c r="I54" s="166"/>
      <c r="J54" s="166"/>
      <c r="K54" s="166"/>
      <c r="L54" s="166"/>
      <c r="M54" s="166"/>
      <c r="N54" s="166"/>
      <c r="O54" s="166"/>
      <c r="P54" s="166"/>
      <c r="Q54" s="168" t="str">
        <f>IF(ISNUMBER('Indicator Data'!Q55),"","Imputed using GDP p.c.")</f>
        <v/>
      </c>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08"/>
    </row>
    <row r="55" spans="1:58" x14ac:dyDescent="0.25">
      <c r="A55" s="133" t="s">
        <v>95</v>
      </c>
      <c r="B55" s="111" t="s">
        <v>94</v>
      </c>
      <c r="C55" s="166"/>
      <c r="D55" s="166"/>
      <c r="E55" s="166"/>
      <c r="F55" s="166"/>
      <c r="G55" s="166"/>
      <c r="H55" s="166"/>
      <c r="I55" s="166"/>
      <c r="J55" s="166"/>
      <c r="K55" s="166"/>
      <c r="L55" s="166"/>
      <c r="M55" s="166"/>
      <c r="N55" s="166"/>
      <c r="O55" s="166"/>
      <c r="P55" s="166"/>
      <c r="Q55" s="168" t="str">
        <f>IF(ISNUMBER('Indicator Data'!Q56),"","Imputed using GDP p.c.")</f>
        <v/>
      </c>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66"/>
      <c r="BF55" s="108"/>
    </row>
    <row r="56" spans="1:58" x14ac:dyDescent="0.25">
      <c r="A56" s="133" t="s">
        <v>97</v>
      </c>
      <c r="B56" s="111" t="s">
        <v>96</v>
      </c>
      <c r="C56" s="166"/>
      <c r="D56" s="166"/>
      <c r="E56" s="166"/>
      <c r="F56" s="166"/>
      <c r="G56" s="166"/>
      <c r="H56" s="166"/>
      <c r="I56" s="166"/>
      <c r="J56" s="166"/>
      <c r="K56" s="166"/>
      <c r="L56" s="166"/>
      <c r="M56" s="166"/>
      <c r="N56" s="166"/>
      <c r="O56" s="166"/>
      <c r="P56" s="166"/>
      <c r="Q56" s="168" t="str">
        <f>IF(ISNUMBER('Indicator Data'!Q57),"","Imputed using GDP p.c.")</f>
        <v/>
      </c>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08"/>
    </row>
    <row r="57" spans="1:58" x14ac:dyDescent="0.25">
      <c r="A57" s="133" t="s">
        <v>99</v>
      </c>
      <c r="B57" s="111" t="s">
        <v>98</v>
      </c>
      <c r="C57" s="166"/>
      <c r="D57" s="166"/>
      <c r="E57" s="166"/>
      <c r="F57" s="166"/>
      <c r="G57" s="166"/>
      <c r="H57" s="166"/>
      <c r="I57" s="166"/>
      <c r="J57" s="166"/>
      <c r="K57" s="166"/>
      <c r="L57" s="166"/>
      <c r="M57" s="166"/>
      <c r="N57" s="166"/>
      <c r="O57" s="166"/>
      <c r="P57" s="166"/>
      <c r="Q57" s="168" t="str">
        <f>IF(ISNUMBER('Indicator Data'!Q58),"","Imputed using GDP p.c.")</f>
        <v/>
      </c>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t="s">
        <v>1052</v>
      </c>
      <c r="AO57" s="166" t="s">
        <v>1052</v>
      </c>
      <c r="AP57" s="166"/>
      <c r="AQ57" s="166"/>
      <c r="AR57" s="166"/>
      <c r="AS57" s="166"/>
      <c r="AT57" s="166"/>
      <c r="AU57" s="166"/>
      <c r="AV57" s="166"/>
      <c r="AW57" s="166"/>
      <c r="AX57" s="166"/>
      <c r="AY57" s="166"/>
      <c r="AZ57" s="166"/>
      <c r="BA57" s="166"/>
      <c r="BB57" s="166"/>
      <c r="BC57" s="166"/>
      <c r="BD57" s="166"/>
      <c r="BE57" s="166"/>
      <c r="BF57" s="108"/>
    </row>
    <row r="58" spans="1:58" x14ac:dyDescent="0.25">
      <c r="A58" s="133" t="s">
        <v>101</v>
      </c>
      <c r="B58" s="111" t="s">
        <v>100</v>
      </c>
      <c r="C58" s="166"/>
      <c r="D58" s="166"/>
      <c r="E58" s="166"/>
      <c r="F58" s="166"/>
      <c r="G58" s="166"/>
      <c r="H58" s="166"/>
      <c r="I58" s="166"/>
      <c r="J58" s="166"/>
      <c r="K58" s="166"/>
      <c r="L58" s="166"/>
      <c r="M58" s="166"/>
      <c r="N58" s="166"/>
      <c r="O58" s="166"/>
      <c r="P58" s="166"/>
      <c r="Q58" s="168" t="str">
        <f>IF(ISNUMBER('Indicator Data'!Q59),"","Imputed using GDP p.c.")</f>
        <v/>
      </c>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t="s">
        <v>1034</v>
      </c>
      <c r="AO58" s="166" t="s">
        <v>1034</v>
      </c>
      <c r="AP58" s="166"/>
      <c r="AQ58" s="166"/>
      <c r="AR58" s="166"/>
      <c r="AS58" s="166"/>
      <c r="AT58" s="166"/>
      <c r="AU58" s="166"/>
      <c r="AV58" s="166"/>
      <c r="AW58" s="166"/>
      <c r="AX58" s="166"/>
      <c r="AY58" s="166"/>
      <c r="AZ58" s="166"/>
      <c r="BA58" s="166"/>
      <c r="BB58" s="166"/>
      <c r="BC58" s="166"/>
      <c r="BD58" s="166"/>
      <c r="BE58" s="166"/>
      <c r="BF58" s="108"/>
    </row>
    <row r="59" spans="1:58" x14ac:dyDescent="0.25">
      <c r="A59" s="133" t="s">
        <v>103</v>
      </c>
      <c r="B59" s="111" t="s">
        <v>102</v>
      </c>
      <c r="C59" s="166"/>
      <c r="D59" s="166"/>
      <c r="E59" s="166"/>
      <c r="F59" s="166"/>
      <c r="G59" s="166"/>
      <c r="H59" s="166"/>
      <c r="I59" s="166"/>
      <c r="J59" s="166"/>
      <c r="K59" s="166"/>
      <c r="L59" s="166"/>
      <c r="M59" s="166"/>
      <c r="N59" s="166"/>
      <c r="O59" s="166"/>
      <c r="P59" s="166"/>
      <c r="Q59" s="168" t="str">
        <f>IF(ISNUMBER('Indicator Data'!Q60),"","Imputed using GDP p.c.")</f>
        <v/>
      </c>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08"/>
    </row>
    <row r="60" spans="1:58" x14ac:dyDescent="0.25">
      <c r="A60" s="133" t="s">
        <v>105</v>
      </c>
      <c r="B60" s="111" t="s">
        <v>104</v>
      </c>
      <c r="C60" s="166"/>
      <c r="D60" s="166"/>
      <c r="E60" s="166"/>
      <c r="F60" s="166"/>
      <c r="G60" s="166"/>
      <c r="H60" s="166"/>
      <c r="I60" s="166"/>
      <c r="J60" s="166"/>
      <c r="K60" s="166"/>
      <c r="L60" s="166"/>
      <c r="M60" s="166"/>
      <c r="N60" s="166"/>
      <c r="O60" s="166"/>
      <c r="P60" s="166"/>
      <c r="Q60" s="168" t="str">
        <f>IF(ISNUMBER('Indicator Data'!Q61),"","Imputed using GDP p.c.")</f>
        <v/>
      </c>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08"/>
    </row>
    <row r="61" spans="1:58" x14ac:dyDescent="0.25">
      <c r="A61" s="133" t="s">
        <v>107</v>
      </c>
      <c r="B61" s="111" t="s">
        <v>106</v>
      </c>
      <c r="C61" s="166"/>
      <c r="D61" s="166"/>
      <c r="E61" s="166"/>
      <c r="F61" s="166"/>
      <c r="G61" s="166"/>
      <c r="H61" s="166"/>
      <c r="I61" s="166"/>
      <c r="J61" s="166"/>
      <c r="K61" s="166"/>
      <c r="L61" s="166"/>
      <c r="M61" s="166"/>
      <c r="N61" s="166"/>
      <c r="O61" s="166"/>
      <c r="P61" s="166"/>
      <c r="Q61" s="168" t="str">
        <f>IF(ISNUMBER('Indicator Data'!Q62),"","Imputed using GDP p.c.")</f>
        <v/>
      </c>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08"/>
    </row>
    <row r="62" spans="1:58" x14ac:dyDescent="0.25">
      <c r="A62" s="133" t="s">
        <v>109</v>
      </c>
      <c r="B62" s="111" t="s">
        <v>108</v>
      </c>
      <c r="C62" s="166"/>
      <c r="D62" s="166"/>
      <c r="E62" s="166"/>
      <c r="F62" s="166"/>
      <c r="G62" s="166"/>
      <c r="H62" s="166"/>
      <c r="I62" s="166"/>
      <c r="J62" s="166"/>
      <c r="K62" s="166"/>
      <c r="L62" s="166"/>
      <c r="M62" s="166"/>
      <c r="N62" s="166"/>
      <c r="O62" s="166"/>
      <c r="P62" s="166"/>
      <c r="Q62" s="168" t="str">
        <f>IF(ISNUMBER('Indicator Data'!Q63),"","Imputed using GDP p.c.")</f>
        <v/>
      </c>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08"/>
    </row>
    <row r="63" spans="1:58" x14ac:dyDescent="0.25">
      <c r="A63" s="133" t="s">
        <v>111</v>
      </c>
      <c r="B63" s="111" t="s">
        <v>110</v>
      </c>
      <c r="C63" s="166"/>
      <c r="D63" s="166"/>
      <c r="E63" s="166"/>
      <c r="F63" s="166"/>
      <c r="G63" s="166"/>
      <c r="H63" s="166"/>
      <c r="I63" s="166"/>
      <c r="J63" s="166"/>
      <c r="K63" s="166"/>
      <c r="L63" s="166"/>
      <c r="M63" s="166"/>
      <c r="N63" s="166"/>
      <c r="O63" s="166"/>
      <c r="P63" s="166"/>
      <c r="Q63" s="168" t="str">
        <f>IF(ISNUMBER('Indicator Data'!Q64),"","Imputed using GDP p.c.")</f>
        <v/>
      </c>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08"/>
    </row>
    <row r="64" spans="1:58" x14ac:dyDescent="0.25">
      <c r="A64" s="133" t="s">
        <v>113</v>
      </c>
      <c r="B64" s="111" t="s">
        <v>112</v>
      </c>
      <c r="C64" s="166"/>
      <c r="D64" s="166"/>
      <c r="E64" s="166"/>
      <c r="F64" s="166"/>
      <c r="G64" s="166"/>
      <c r="H64" s="166"/>
      <c r="I64" s="166"/>
      <c r="J64" s="166"/>
      <c r="K64" s="166"/>
      <c r="L64" s="166"/>
      <c r="M64" s="166"/>
      <c r="N64" s="166"/>
      <c r="O64" s="166"/>
      <c r="P64" s="166"/>
      <c r="Q64" s="168" t="str">
        <f>IF(ISNUMBER('Indicator Data'!Q65),"","Imputed using GDP p.c.")</f>
        <v/>
      </c>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08"/>
    </row>
    <row r="65" spans="1:58" x14ac:dyDescent="0.25">
      <c r="A65" s="133" t="s">
        <v>115</v>
      </c>
      <c r="B65" s="111" t="s">
        <v>114</v>
      </c>
      <c r="C65" s="166"/>
      <c r="D65" s="166"/>
      <c r="E65" s="166"/>
      <c r="F65" s="166"/>
      <c r="G65" s="166"/>
      <c r="H65" s="166"/>
      <c r="I65" s="166"/>
      <c r="J65" s="166"/>
      <c r="K65" s="166"/>
      <c r="L65" s="166"/>
      <c r="M65" s="166"/>
      <c r="N65" s="166"/>
      <c r="O65" s="166"/>
      <c r="P65" s="166"/>
      <c r="Q65" s="168" t="str">
        <f>IF(ISNUMBER('Indicator Data'!Q66),"","Imputed using GDP p.c.")</f>
        <v/>
      </c>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08"/>
    </row>
    <row r="66" spans="1:58" x14ac:dyDescent="0.25">
      <c r="A66" s="133" t="s">
        <v>117</v>
      </c>
      <c r="B66" s="111" t="s">
        <v>116</v>
      </c>
      <c r="C66" s="166"/>
      <c r="D66" s="166"/>
      <c r="E66" s="166"/>
      <c r="F66" s="166"/>
      <c r="G66" s="166"/>
      <c r="H66" s="166"/>
      <c r="I66" s="166"/>
      <c r="J66" s="166"/>
      <c r="K66" s="166"/>
      <c r="L66" s="166"/>
      <c r="M66" s="166"/>
      <c r="N66" s="166"/>
      <c r="O66" s="166"/>
      <c r="P66" s="166"/>
      <c r="Q66" s="168" t="str">
        <f>IF(ISNUMBER('Indicator Data'!Q67),"","Imputed using GDP p.c.")</f>
        <v/>
      </c>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08"/>
    </row>
    <row r="67" spans="1:58" x14ac:dyDescent="0.25">
      <c r="A67" s="133" t="s">
        <v>119</v>
      </c>
      <c r="B67" s="111" t="s">
        <v>118</v>
      </c>
      <c r="C67" s="166"/>
      <c r="D67" s="166"/>
      <c r="E67" s="166"/>
      <c r="F67" s="166"/>
      <c r="G67" s="166"/>
      <c r="H67" s="166"/>
      <c r="I67" s="166"/>
      <c r="J67" s="166"/>
      <c r="K67" s="166"/>
      <c r="L67" s="166"/>
      <c r="M67" s="166"/>
      <c r="N67" s="166"/>
      <c r="O67" s="166"/>
      <c r="P67" s="166"/>
      <c r="Q67" s="168" t="str">
        <f>IF(ISNUMBER('Indicator Data'!Q68),"","Imputed using GDP p.c.")</f>
        <v/>
      </c>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08"/>
    </row>
    <row r="68" spans="1:58" x14ac:dyDescent="0.25">
      <c r="A68" s="133" t="s">
        <v>121</v>
      </c>
      <c r="B68" s="111" t="s">
        <v>120</v>
      </c>
      <c r="C68" s="166"/>
      <c r="D68" s="166"/>
      <c r="E68" s="166"/>
      <c r="F68" s="166"/>
      <c r="G68" s="166"/>
      <c r="H68" s="166"/>
      <c r="I68" s="166"/>
      <c r="J68" s="166"/>
      <c r="K68" s="166"/>
      <c r="L68" s="166"/>
      <c r="M68" s="166"/>
      <c r="N68" s="166"/>
      <c r="O68" s="166"/>
      <c r="P68" s="166"/>
      <c r="Q68" s="168" t="str">
        <f>IF(ISNUMBER('Indicator Data'!Q69),"","Imputed using GDP p.c.")</f>
        <v/>
      </c>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08"/>
    </row>
    <row r="69" spans="1:58" x14ac:dyDescent="0.25">
      <c r="A69" s="133" t="s">
        <v>123</v>
      </c>
      <c r="B69" s="111" t="s">
        <v>122</v>
      </c>
      <c r="C69" s="166"/>
      <c r="D69" s="166"/>
      <c r="E69" s="166"/>
      <c r="F69" s="166"/>
      <c r="G69" s="166"/>
      <c r="H69" s="166"/>
      <c r="I69" s="166"/>
      <c r="J69" s="166"/>
      <c r="K69" s="166"/>
      <c r="L69" s="166"/>
      <c r="M69" s="166"/>
      <c r="N69" s="166"/>
      <c r="O69" s="166"/>
      <c r="P69" s="166"/>
      <c r="Q69" s="168" t="str">
        <f>IF(ISNUMBER('Indicator Data'!Q70),"","Imputed using GDP p.c.")</f>
        <v/>
      </c>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08"/>
    </row>
    <row r="70" spans="1:58" x14ac:dyDescent="0.25">
      <c r="A70" s="133" t="s">
        <v>125</v>
      </c>
      <c r="B70" s="111" t="s">
        <v>124</v>
      </c>
      <c r="C70" s="166"/>
      <c r="D70" s="166"/>
      <c r="E70" s="166"/>
      <c r="F70" s="166"/>
      <c r="G70" s="166"/>
      <c r="H70" s="166"/>
      <c r="I70" s="166"/>
      <c r="J70" s="166"/>
      <c r="K70" s="166"/>
      <c r="L70" s="166"/>
      <c r="M70" s="166"/>
      <c r="N70" s="166"/>
      <c r="O70" s="166"/>
      <c r="P70" s="166"/>
      <c r="Q70" s="168" t="str">
        <f>IF(ISNUMBER('Indicator Data'!Q71),"","Imputed using GDP p.c.")</f>
        <v/>
      </c>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t="s">
        <v>1048</v>
      </c>
      <c r="AO70" s="166" t="s">
        <v>1048</v>
      </c>
      <c r="AP70" s="166"/>
      <c r="AQ70" s="166"/>
      <c r="AR70" s="166"/>
      <c r="AS70" s="166"/>
      <c r="AT70" s="166"/>
      <c r="AU70" s="166"/>
      <c r="AV70" s="166"/>
      <c r="AW70" s="166"/>
      <c r="AX70" s="166"/>
      <c r="AY70" s="166"/>
      <c r="AZ70" s="166"/>
      <c r="BA70" s="166"/>
      <c r="BB70" s="166"/>
      <c r="BC70" s="166"/>
      <c r="BD70" s="166"/>
      <c r="BE70" s="166"/>
      <c r="BF70" s="108"/>
    </row>
    <row r="71" spans="1:58" x14ac:dyDescent="0.25">
      <c r="A71" s="133" t="s">
        <v>127</v>
      </c>
      <c r="B71" s="111" t="s">
        <v>126</v>
      </c>
      <c r="C71" s="166"/>
      <c r="D71" s="166"/>
      <c r="E71" s="166"/>
      <c r="F71" s="166"/>
      <c r="G71" s="166"/>
      <c r="H71" s="166"/>
      <c r="I71" s="166"/>
      <c r="J71" s="166"/>
      <c r="K71" s="166"/>
      <c r="L71" s="166"/>
      <c r="M71" s="166"/>
      <c r="N71" s="166"/>
      <c r="O71" s="166"/>
      <c r="P71" s="166"/>
      <c r="Q71" s="168" t="str">
        <f>IF(ISNUMBER('Indicator Data'!Q72),"","Imputed using GDP p.c.")</f>
        <v/>
      </c>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08"/>
    </row>
    <row r="72" spans="1:58" x14ac:dyDescent="0.25">
      <c r="A72" s="133" t="s">
        <v>129</v>
      </c>
      <c r="B72" s="111" t="s">
        <v>128</v>
      </c>
      <c r="C72" s="166"/>
      <c r="D72" s="166"/>
      <c r="E72" s="166"/>
      <c r="F72" s="166"/>
      <c r="G72" s="166"/>
      <c r="H72" s="166"/>
      <c r="I72" s="166"/>
      <c r="J72" s="166"/>
      <c r="K72" s="166"/>
      <c r="L72" s="166"/>
      <c r="M72" s="166"/>
      <c r="N72" s="166"/>
      <c r="O72" s="166"/>
      <c r="P72" s="166"/>
      <c r="Q72" s="168" t="str">
        <f>IF(ISNUMBER('Indicator Data'!Q73),"","Imputed using GDP p.c.")</f>
        <v/>
      </c>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08"/>
    </row>
    <row r="73" spans="1:58" x14ac:dyDescent="0.25">
      <c r="A73" s="133" t="s">
        <v>372</v>
      </c>
      <c r="B73" s="111" t="s">
        <v>130</v>
      </c>
      <c r="C73" s="166"/>
      <c r="D73" s="166"/>
      <c r="E73" s="166"/>
      <c r="F73" s="166"/>
      <c r="G73" s="166"/>
      <c r="H73" s="166"/>
      <c r="I73" s="166"/>
      <c r="J73" s="166"/>
      <c r="K73" s="166"/>
      <c r="L73" s="166"/>
      <c r="M73" s="166"/>
      <c r="N73" s="166"/>
      <c r="O73" s="166"/>
      <c r="P73" s="166"/>
      <c r="Q73" s="168" t="str">
        <f>IF(ISNUMBER('Indicator Data'!Q74),"","Imputed using GDP p.c.")</f>
        <v/>
      </c>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08"/>
    </row>
    <row r="74" spans="1:58" x14ac:dyDescent="0.25">
      <c r="A74" s="133" t="s">
        <v>132</v>
      </c>
      <c r="B74" s="111" t="s">
        <v>131</v>
      </c>
      <c r="C74" s="166"/>
      <c r="D74" s="166"/>
      <c r="E74" s="166"/>
      <c r="F74" s="166"/>
      <c r="G74" s="166"/>
      <c r="H74" s="166"/>
      <c r="I74" s="166"/>
      <c r="J74" s="166"/>
      <c r="K74" s="166"/>
      <c r="L74" s="166"/>
      <c r="M74" s="166"/>
      <c r="N74" s="166"/>
      <c r="O74" s="166"/>
      <c r="P74" s="166"/>
      <c r="Q74" s="168" t="str">
        <f>IF(ISNUMBER('Indicator Data'!Q75),"","Imputed using GDP p.c.")</f>
        <v/>
      </c>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08"/>
    </row>
    <row r="75" spans="1:58" x14ac:dyDescent="0.25">
      <c r="A75" s="133" t="s">
        <v>134</v>
      </c>
      <c r="B75" s="111" t="s">
        <v>133</v>
      </c>
      <c r="C75" s="166"/>
      <c r="D75" s="166"/>
      <c r="E75" s="166"/>
      <c r="F75" s="166"/>
      <c r="G75" s="166"/>
      <c r="H75" s="166"/>
      <c r="I75" s="166"/>
      <c r="J75" s="166"/>
      <c r="K75" s="166"/>
      <c r="L75" s="166"/>
      <c r="M75" s="166"/>
      <c r="N75" s="166"/>
      <c r="O75" s="166"/>
      <c r="P75" s="166"/>
      <c r="Q75" s="168" t="str">
        <f>IF(ISNUMBER('Indicator Data'!Q76),"","Imputed using GDP p.c.")</f>
        <v/>
      </c>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08"/>
    </row>
    <row r="76" spans="1:58" x14ac:dyDescent="0.25">
      <c r="A76" s="133" t="s">
        <v>136</v>
      </c>
      <c r="B76" s="111" t="s">
        <v>135</v>
      </c>
      <c r="C76" s="166"/>
      <c r="D76" s="166"/>
      <c r="E76" s="166"/>
      <c r="F76" s="166"/>
      <c r="G76" s="166"/>
      <c r="H76" s="166"/>
      <c r="I76" s="166"/>
      <c r="J76" s="166"/>
      <c r="K76" s="166"/>
      <c r="L76" s="166"/>
      <c r="M76" s="166"/>
      <c r="N76" s="166"/>
      <c r="O76" s="166"/>
      <c r="P76" s="166"/>
      <c r="Q76" s="168" t="str">
        <f>IF(ISNUMBER('Indicator Data'!Q77),"","Imputed using GDP p.c.")</f>
        <v/>
      </c>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08"/>
    </row>
    <row r="77" spans="1:58" x14ac:dyDescent="0.25">
      <c r="A77" s="133" t="s">
        <v>138</v>
      </c>
      <c r="B77" s="111" t="s">
        <v>137</v>
      </c>
      <c r="C77" s="166"/>
      <c r="D77" s="166"/>
      <c r="E77" s="166"/>
      <c r="F77" s="166"/>
      <c r="G77" s="166"/>
      <c r="H77" s="166"/>
      <c r="I77" s="166"/>
      <c r="J77" s="166"/>
      <c r="K77" s="166"/>
      <c r="L77" s="166"/>
      <c r="M77" s="166"/>
      <c r="N77" s="166"/>
      <c r="O77" s="166"/>
      <c r="P77" s="166"/>
      <c r="Q77" s="168" t="str">
        <f>IF(ISNUMBER('Indicator Data'!Q78),"","Imputed using GDP p.c.")</f>
        <v/>
      </c>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08"/>
    </row>
    <row r="78" spans="1:58" x14ac:dyDescent="0.25">
      <c r="A78" s="133" t="s">
        <v>140</v>
      </c>
      <c r="B78" s="111" t="s">
        <v>139</v>
      </c>
      <c r="C78" s="166"/>
      <c r="D78" s="166"/>
      <c r="E78" s="166"/>
      <c r="F78" s="166"/>
      <c r="G78" s="166"/>
      <c r="H78" s="166"/>
      <c r="I78" s="166"/>
      <c r="J78" s="166"/>
      <c r="K78" s="166"/>
      <c r="L78" s="166"/>
      <c r="M78" s="166"/>
      <c r="N78" s="166"/>
      <c r="O78" s="166"/>
      <c r="P78" s="166"/>
      <c r="Q78" s="168" t="str">
        <f>IF(ISNUMBER('Indicator Data'!Q79),"","Imputed using GDP p.c.")</f>
        <v/>
      </c>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08"/>
    </row>
    <row r="79" spans="1:58" x14ac:dyDescent="0.25">
      <c r="A79" s="133" t="s">
        <v>142</v>
      </c>
      <c r="B79" s="111" t="s">
        <v>141</v>
      </c>
      <c r="C79" s="166"/>
      <c r="D79" s="166"/>
      <c r="E79" s="166"/>
      <c r="F79" s="166"/>
      <c r="G79" s="166"/>
      <c r="H79" s="166"/>
      <c r="I79" s="166"/>
      <c r="J79" s="166"/>
      <c r="K79" s="166"/>
      <c r="L79" s="166"/>
      <c r="M79" s="166"/>
      <c r="N79" s="166"/>
      <c r="O79" s="166"/>
      <c r="P79" s="166"/>
      <c r="Q79" s="168" t="str">
        <f>IF(ISNUMBER('Indicator Data'!Q80),"","Imputed using GDP p.c.")</f>
        <v/>
      </c>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08"/>
    </row>
    <row r="80" spans="1:58" x14ac:dyDescent="0.25">
      <c r="A80" s="133" t="s">
        <v>144</v>
      </c>
      <c r="B80" s="111" t="s">
        <v>143</v>
      </c>
      <c r="C80" s="166"/>
      <c r="D80" s="166"/>
      <c r="E80" s="166"/>
      <c r="F80" s="166"/>
      <c r="G80" s="166"/>
      <c r="H80" s="166"/>
      <c r="I80" s="166"/>
      <c r="J80" s="166"/>
      <c r="K80" s="166"/>
      <c r="L80" s="166"/>
      <c r="M80" s="166"/>
      <c r="N80" s="166"/>
      <c r="O80" s="166"/>
      <c r="P80" s="166"/>
      <c r="Q80" s="168" t="str">
        <f>IF(ISNUMBER('Indicator Data'!Q81),"","Imputed using GDP p.c.")</f>
        <v/>
      </c>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08"/>
    </row>
    <row r="81" spans="1:58" x14ac:dyDescent="0.25">
      <c r="A81" s="133" t="s">
        <v>847</v>
      </c>
      <c r="B81" s="111" t="s">
        <v>145</v>
      </c>
      <c r="C81" s="166"/>
      <c r="D81" s="166"/>
      <c r="E81" s="166"/>
      <c r="F81" s="166"/>
      <c r="G81" s="166"/>
      <c r="H81" s="166"/>
      <c r="I81" s="166"/>
      <c r="J81" s="166"/>
      <c r="K81" s="166"/>
      <c r="L81" s="166"/>
      <c r="M81" s="166"/>
      <c r="N81" s="166"/>
      <c r="O81" s="166"/>
      <c r="P81" s="166"/>
      <c r="Q81" s="168" t="str">
        <f>IF(ISNUMBER('Indicator Data'!Q82),"","Imputed using GDP p.c.")</f>
        <v/>
      </c>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08"/>
    </row>
    <row r="82" spans="1:58" x14ac:dyDescent="0.25">
      <c r="A82" s="133" t="s">
        <v>147</v>
      </c>
      <c r="B82" s="111" t="s">
        <v>146</v>
      </c>
      <c r="C82" s="166"/>
      <c r="D82" s="166"/>
      <c r="E82" s="166"/>
      <c r="F82" s="166"/>
      <c r="G82" s="166"/>
      <c r="H82" s="166"/>
      <c r="I82" s="166"/>
      <c r="J82" s="166"/>
      <c r="K82" s="166"/>
      <c r="L82" s="166"/>
      <c r="M82" s="166"/>
      <c r="N82" s="166"/>
      <c r="O82" s="166"/>
      <c r="P82" s="166"/>
      <c r="Q82" s="168" t="str">
        <f>IF(ISNUMBER('Indicator Data'!Q83),"","Imputed using GDP p.c.")</f>
        <v/>
      </c>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08"/>
    </row>
    <row r="83" spans="1:58" x14ac:dyDescent="0.25">
      <c r="A83" s="133" t="s">
        <v>149</v>
      </c>
      <c r="B83" s="111" t="s">
        <v>148</v>
      </c>
      <c r="C83" s="166"/>
      <c r="D83" s="166"/>
      <c r="E83" s="166"/>
      <c r="F83" s="166"/>
      <c r="G83" s="166"/>
      <c r="H83" s="166"/>
      <c r="I83" s="166"/>
      <c r="J83" s="166"/>
      <c r="K83" s="166"/>
      <c r="L83" s="166"/>
      <c r="M83" s="166"/>
      <c r="N83" s="166"/>
      <c r="O83" s="166"/>
      <c r="P83" s="166"/>
      <c r="Q83" s="168" t="str">
        <f>IF(ISNUMBER('Indicator Data'!Q84),"","Imputed using GDP p.c.")</f>
        <v/>
      </c>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08"/>
    </row>
    <row r="84" spans="1:58" x14ac:dyDescent="0.25">
      <c r="A84" s="133" t="s">
        <v>151</v>
      </c>
      <c r="B84" s="111" t="s">
        <v>150</v>
      </c>
      <c r="C84" s="166"/>
      <c r="D84" s="166"/>
      <c r="E84" s="166"/>
      <c r="F84" s="166"/>
      <c r="G84" s="166"/>
      <c r="H84" s="166"/>
      <c r="I84" s="166"/>
      <c r="J84" s="166"/>
      <c r="K84" s="166"/>
      <c r="L84" s="166"/>
      <c r="M84" s="166"/>
      <c r="N84" s="166"/>
      <c r="O84" s="166"/>
      <c r="P84" s="166"/>
      <c r="Q84" s="168" t="str">
        <f>IF(ISNUMBER('Indicator Data'!Q85),"","Imputed using GDP p.c.")</f>
        <v/>
      </c>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08"/>
    </row>
    <row r="85" spans="1:58" x14ac:dyDescent="0.25">
      <c r="A85" s="133" t="s">
        <v>153</v>
      </c>
      <c r="B85" s="111" t="s">
        <v>152</v>
      </c>
      <c r="C85" s="166"/>
      <c r="D85" s="166"/>
      <c r="E85" s="166"/>
      <c r="F85" s="166"/>
      <c r="G85" s="166"/>
      <c r="H85" s="166"/>
      <c r="I85" s="166"/>
      <c r="J85" s="166"/>
      <c r="K85" s="166"/>
      <c r="L85" s="166"/>
      <c r="M85" s="166"/>
      <c r="N85" s="166"/>
      <c r="O85" s="166"/>
      <c r="P85" s="166"/>
      <c r="Q85" s="168" t="str">
        <f>IF(ISNUMBER('Indicator Data'!Q86),"","Imputed using GDP p.c.")</f>
        <v/>
      </c>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08"/>
    </row>
    <row r="86" spans="1:58" x14ac:dyDescent="0.25">
      <c r="A86" s="133" t="s">
        <v>155</v>
      </c>
      <c r="B86" s="111" t="s">
        <v>154</v>
      </c>
      <c r="C86" s="166"/>
      <c r="D86" s="166"/>
      <c r="E86" s="166"/>
      <c r="F86" s="166"/>
      <c r="G86" s="166"/>
      <c r="H86" s="166"/>
      <c r="I86" s="166"/>
      <c r="J86" s="166"/>
      <c r="K86" s="166"/>
      <c r="L86" s="166"/>
      <c r="M86" s="166"/>
      <c r="N86" s="166"/>
      <c r="O86" s="166"/>
      <c r="P86" s="166"/>
      <c r="Q86" s="168" t="str">
        <f>IF(ISNUMBER('Indicator Data'!Q87),"","Imputed using GDP p.c.")</f>
        <v/>
      </c>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08"/>
    </row>
    <row r="87" spans="1:58" x14ac:dyDescent="0.25">
      <c r="A87" s="133" t="s">
        <v>157</v>
      </c>
      <c r="B87" s="111" t="s">
        <v>156</v>
      </c>
      <c r="C87" s="166"/>
      <c r="D87" s="166"/>
      <c r="E87" s="166"/>
      <c r="F87" s="166"/>
      <c r="G87" s="166"/>
      <c r="H87" s="166"/>
      <c r="I87" s="166"/>
      <c r="J87" s="166"/>
      <c r="K87" s="166"/>
      <c r="L87" s="166"/>
      <c r="M87" s="166"/>
      <c r="N87" s="166"/>
      <c r="O87" s="166"/>
      <c r="P87" s="166"/>
      <c r="Q87" s="168" t="str">
        <f>IF(ISNUMBER('Indicator Data'!Q88),"","Imputed using GDP p.c.")</f>
        <v/>
      </c>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08"/>
    </row>
    <row r="88" spans="1:58" x14ac:dyDescent="0.25">
      <c r="A88" s="133" t="s">
        <v>159</v>
      </c>
      <c r="B88" s="111" t="s">
        <v>158</v>
      </c>
      <c r="C88" s="166"/>
      <c r="D88" s="166"/>
      <c r="E88" s="166"/>
      <c r="F88" s="166"/>
      <c r="G88" s="166"/>
      <c r="H88" s="166"/>
      <c r="I88" s="166"/>
      <c r="J88" s="166"/>
      <c r="K88" s="166"/>
      <c r="L88" s="166"/>
      <c r="M88" s="166"/>
      <c r="N88" s="166"/>
      <c r="O88" s="166"/>
      <c r="P88" s="166"/>
      <c r="Q88" s="168" t="str">
        <f>IF(ISNUMBER('Indicator Data'!Q89),"","Imputed using GDP p.c.")</f>
        <v/>
      </c>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08"/>
    </row>
    <row r="89" spans="1:58" x14ac:dyDescent="0.25">
      <c r="A89" s="133" t="s">
        <v>161</v>
      </c>
      <c r="B89" s="111" t="s">
        <v>160</v>
      </c>
      <c r="C89" s="166"/>
      <c r="D89" s="166"/>
      <c r="E89" s="166"/>
      <c r="F89" s="166"/>
      <c r="G89" s="166"/>
      <c r="H89" s="166"/>
      <c r="I89" s="166"/>
      <c r="J89" s="166"/>
      <c r="K89" s="166"/>
      <c r="L89" s="166"/>
      <c r="M89" s="166"/>
      <c r="N89" s="166"/>
      <c r="O89" s="166"/>
      <c r="P89" s="166"/>
      <c r="Q89" s="168" t="str">
        <f>IF(ISNUMBER('Indicator Data'!Q90),"","Imputed using GDP p.c.")</f>
        <v/>
      </c>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08"/>
    </row>
    <row r="90" spans="1:58" x14ac:dyDescent="0.25">
      <c r="A90" s="133" t="s">
        <v>163</v>
      </c>
      <c r="B90" s="111" t="s">
        <v>162</v>
      </c>
      <c r="C90" s="166"/>
      <c r="D90" s="166"/>
      <c r="E90" s="166"/>
      <c r="F90" s="166"/>
      <c r="G90" s="166"/>
      <c r="H90" s="166"/>
      <c r="I90" s="166"/>
      <c r="J90" s="166"/>
      <c r="K90" s="166"/>
      <c r="L90" s="166"/>
      <c r="M90" s="166"/>
      <c r="N90" s="166"/>
      <c r="O90" s="166"/>
      <c r="P90" s="166"/>
      <c r="Q90" s="168" t="str">
        <f>IF(ISNUMBER('Indicator Data'!Q91),"","Imputed using GDP p.c.")</f>
        <v/>
      </c>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08"/>
    </row>
    <row r="91" spans="1:58" x14ac:dyDescent="0.25">
      <c r="A91" s="133" t="s">
        <v>165</v>
      </c>
      <c r="B91" s="111" t="s">
        <v>164</v>
      </c>
      <c r="C91" s="166"/>
      <c r="D91" s="166"/>
      <c r="E91" s="166"/>
      <c r="F91" s="166"/>
      <c r="G91" s="166"/>
      <c r="H91" s="166"/>
      <c r="I91" s="166"/>
      <c r="J91" s="166"/>
      <c r="K91" s="166"/>
      <c r="L91" s="166"/>
      <c r="M91" s="166"/>
      <c r="N91" s="166"/>
      <c r="O91" s="166"/>
      <c r="P91" s="166"/>
      <c r="Q91" s="168" t="str">
        <f>IF(ISNUMBER('Indicator Data'!Q92),"","Imputed using GDP p.c.")</f>
        <v/>
      </c>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08"/>
    </row>
    <row r="92" spans="1:58" x14ac:dyDescent="0.25">
      <c r="A92" s="133" t="s">
        <v>845</v>
      </c>
      <c r="B92" s="111" t="s">
        <v>166</v>
      </c>
      <c r="C92" s="166"/>
      <c r="D92" s="166"/>
      <c r="E92" s="166"/>
      <c r="F92" s="166"/>
      <c r="G92" s="166"/>
      <c r="H92" s="166"/>
      <c r="I92" s="166"/>
      <c r="J92" s="166"/>
      <c r="K92" s="166"/>
      <c r="L92" s="166"/>
      <c r="M92" s="166"/>
      <c r="N92" s="166"/>
      <c r="O92" s="166"/>
      <c r="P92" s="166"/>
      <c r="Q92" s="168" t="str">
        <f>IF(ISNUMBER('Indicator Data'!Q93),"","Imputed using GDP p.c.")</f>
        <v>Imputed using GDP p.c.</v>
      </c>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08"/>
    </row>
    <row r="93" spans="1:58" x14ac:dyDescent="0.25">
      <c r="A93" s="133" t="s">
        <v>849</v>
      </c>
      <c r="B93" s="111" t="s">
        <v>297</v>
      </c>
      <c r="C93" s="166"/>
      <c r="D93" s="166"/>
      <c r="E93" s="166"/>
      <c r="F93" s="166"/>
      <c r="G93" s="166"/>
      <c r="H93" s="166"/>
      <c r="I93" s="166"/>
      <c r="J93" s="166"/>
      <c r="K93" s="166"/>
      <c r="L93" s="166"/>
      <c r="M93" s="166"/>
      <c r="N93" s="166"/>
      <c r="O93" s="166"/>
      <c r="P93" s="166"/>
      <c r="Q93" s="168" t="str">
        <f>IF(ISNUMBER('Indicator Data'!Q94),"","Imputed using GDP p.c.")</f>
        <v/>
      </c>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08"/>
    </row>
    <row r="94" spans="1:58" x14ac:dyDescent="0.25">
      <c r="A94" s="133" t="s">
        <v>168</v>
      </c>
      <c r="B94" s="111" t="s">
        <v>167</v>
      </c>
      <c r="C94" s="166"/>
      <c r="D94" s="166"/>
      <c r="E94" s="166"/>
      <c r="F94" s="166"/>
      <c r="G94" s="166"/>
      <c r="H94" s="166"/>
      <c r="I94" s="166"/>
      <c r="J94" s="166"/>
      <c r="K94" s="166"/>
      <c r="L94" s="166"/>
      <c r="M94" s="166"/>
      <c r="N94" s="166"/>
      <c r="O94" s="166"/>
      <c r="P94" s="166"/>
      <c r="Q94" s="168" t="str">
        <f>IF(ISNUMBER('Indicator Data'!Q95),"","Imputed using GDP p.c.")</f>
        <v/>
      </c>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08"/>
    </row>
    <row r="95" spans="1:58" x14ac:dyDescent="0.25">
      <c r="A95" s="133" t="s">
        <v>170</v>
      </c>
      <c r="B95" s="111" t="s">
        <v>169</v>
      </c>
      <c r="C95" s="166"/>
      <c r="D95" s="166"/>
      <c r="E95" s="166"/>
      <c r="F95" s="166"/>
      <c r="G95" s="166"/>
      <c r="H95" s="166"/>
      <c r="I95" s="166"/>
      <c r="J95" s="166"/>
      <c r="K95" s="166"/>
      <c r="L95" s="166"/>
      <c r="M95" s="166"/>
      <c r="N95" s="166"/>
      <c r="O95" s="166"/>
      <c r="P95" s="166"/>
      <c r="Q95" s="168" t="str">
        <f>IF(ISNUMBER('Indicator Data'!Q96),"","Imputed using GDP p.c.")</f>
        <v/>
      </c>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08"/>
    </row>
    <row r="96" spans="1:58" x14ac:dyDescent="0.25">
      <c r="A96" s="133" t="s">
        <v>848</v>
      </c>
      <c r="B96" s="111" t="s">
        <v>171</v>
      </c>
      <c r="C96" s="166"/>
      <c r="D96" s="166"/>
      <c r="E96" s="166"/>
      <c r="F96" s="166"/>
      <c r="G96" s="166"/>
      <c r="H96" s="166"/>
      <c r="I96" s="166"/>
      <c r="J96" s="166"/>
      <c r="K96" s="166"/>
      <c r="L96" s="166"/>
      <c r="M96" s="166"/>
      <c r="N96" s="166"/>
      <c r="O96" s="166"/>
      <c r="P96" s="166"/>
      <c r="Q96" s="168" t="str">
        <f>IF(ISNUMBER('Indicator Data'!Q97),"","Imputed using GDP p.c.")</f>
        <v/>
      </c>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08"/>
    </row>
    <row r="97" spans="1:58" x14ac:dyDescent="0.25">
      <c r="A97" s="133" t="s">
        <v>378</v>
      </c>
      <c r="B97" s="111" t="s">
        <v>172</v>
      </c>
      <c r="C97" s="166"/>
      <c r="D97" s="166"/>
      <c r="E97" s="166"/>
      <c r="F97" s="166"/>
      <c r="G97" s="166"/>
      <c r="H97" s="166"/>
      <c r="I97" s="166"/>
      <c r="J97" s="166"/>
      <c r="K97" s="166"/>
      <c r="L97" s="166"/>
      <c r="M97" s="166"/>
      <c r="N97" s="166"/>
      <c r="O97" s="166"/>
      <c r="P97" s="166"/>
      <c r="Q97" s="168" t="str">
        <f>IF(ISNUMBER('Indicator Data'!Q98),"","Imputed using GDP p.c.")</f>
        <v/>
      </c>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08"/>
    </row>
    <row r="98" spans="1:58" x14ac:dyDescent="0.25">
      <c r="A98" s="133" t="s">
        <v>174</v>
      </c>
      <c r="B98" s="111" t="s">
        <v>173</v>
      </c>
      <c r="C98" s="166"/>
      <c r="D98" s="166"/>
      <c r="E98" s="166"/>
      <c r="F98" s="166"/>
      <c r="G98" s="166"/>
      <c r="H98" s="166"/>
      <c r="I98" s="166"/>
      <c r="J98" s="166"/>
      <c r="K98" s="166"/>
      <c r="L98" s="166"/>
      <c r="M98" s="166"/>
      <c r="N98" s="166"/>
      <c r="O98" s="166"/>
      <c r="P98" s="166"/>
      <c r="Q98" s="168" t="str">
        <f>IF(ISNUMBER('Indicator Data'!Q99),"","Imputed using GDP p.c.")</f>
        <v/>
      </c>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08"/>
    </row>
    <row r="99" spans="1:58" x14ac:dyDescent="0.25">
      <c r="A99" s="133" t="s">
        <v>176</v>
      </c>
      <c r="B99" s="111" t="s">
        <v>175</v>
      </c>
      <c r="C99" s="166"/>
      <c r="D99" s="166"/>
      <c r="E99" s="166"/>
      <c r="F99" s="166"/>
      <c r="G99" s="166"/>
      <c r="H99" s="166"/>
      <c r="I99" s="166"/>
      <c r="J99" s="166"/>
      <c r="K99" s="166"/>
      <c r="L99" s="166"/>
      <c r="M99" s="166"/>
      <c r="N99" s="166"/>
      <c r="O99" s="166"/>
      <c r="P99" s="166"/>
      <c r="Q99" s="168" t="str">
        <f>IF(ISNUMBER('Indicator Data'!Q100),"","Imputed using GDP p.c.")</f>
        <v/>
      </c>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08"/>
    </row>
    <row r="100" spans="1:58" x14ac:dyDescent="0.25">
      <c r="A100" s="133" t="s">
        <v>178</v>
      </c>
      <c r="B100" s="111" t="s">
        <v>177</v>
      </c>
      <c r="C100" s="166"/>
      <c r="D100" s="166"/>
      <c r="E100" s="166"/>
      <c r="F100" s="166"/>
      <c r="G100" s="166"/>
      <c r="H100" s="166"/>
      <c r="I100" s="166"/>
      <c r="J100" s="166"/>
      <c r="K100" s="166"/>
      <c r="L100" s="166"/>
      <c r="M100" s="166"/>
      <c r="N100" s="166"/>
      <c r="O100" s="166"/>
      <c r="P100" s="166"/>
      <c r="Q100" s="168" t="str">
        <f>IF(ISNUMBER('Indicator Data'!Q101),"","Imputed using GDP p.c.")</f>
        <v/>
      </c>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08"/>
    </row>
    <row r="101" spans="1:58" x14ac:dyDescent="0.25">
      <c r="A101" s="133" t="s">
        <v>180</v>
      </c>
      <c r="B101" s="111" t="s">
        <v>179</v>
      </c>
      <c r="C101" s="166"/>
      <c r="D101" s="166"/>
      <c r="E101" s="166"/>
      <c r="F101" s="166"/>
      <c r="G101" s="166"/>
      <c r="H101" s="166"/>
      <c r="I101" s="166"/>
      <c r="J101" s="166"/>
      <c r="K101" s="166"/>
      <c r="L101" s="166"/>
      <c r="M101" s="166"/>
      <c r="N101" s="166"/>
      <c r="O101" s="166"/>
      <c r="P101" s="166"/>
      <c r="Q101" s="168" t="str">
        <f>IF(ISNUMBER('Indicator Data'!Q102),"","Imputed using GDP p.c.")</f>
        <v/>
      </c>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t="s">
        <v>1050</v>
      </c>
      <c r="AO101" s="166" t="s">
        <v>1050</v>
      </c>
      <c r="AP101" s="166"/>
      <c r="AQ101" s="166"/>
      <c r="AR101" s="166"/>
      <c r="AS101" s="166"/>
      <c r="AT101" s="166"/>
      <c r="AU101" s="166"/>
      <c r="AV101" s="166"/>
      <c r="AW101" s="166"/>
      <c r="AX101" s="166"/>
      <c r="AY101" s="166"/>
      <c r="AZ101" s="166"/>
      <c r="BA101" s="166"/>
      <c r="BB101" s="166"/>
      <c r="BC101" s="166"/>
      <c r="BD101" s="166"/>
      <c r="BE101" s="166"/>
      <c r="BF101" s="108"/>
    </row>
    <row r="102" spans="1:58" x14ac:dyDescent="0.25">
      <c r="A102" s="133" t="s">
        <v>182</v>
      </c>
      <c r="B102" s="111" t="s">
        <v>181</v>
      </c>
      <c r="C102" s="166"/>
      <c r="D102" s="166"/>
      <c r="E102" s="166"/>
      <c r="F102" s="166"/>
      <c r="G102" s="166"/>
      <c r="H102" s="166"/>
      <c r="I102" s="166"/>
      <c r="J102" s="166"/>
      <c r="K102" s="166"/>
      <c r="L102" s="166"/>
      <c r="M102" s="166"/>
      <c r="N102" s="166"/>
      <c r="O102" s="166"/>
      <c r="P102" s="166"/>
      <c r="Q102" s="168" t="str">
        <f>IF(ISNUMBER('Indicator Data'!Q103),"","Imputed using GDP p.c.")</f>
        <v/>
      </c>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08"/>
    </row>
    <row r="103" spans="1:58" x14ac:dyDescent="0.25">
      <c r="A103" s="133" t="s">
        <v>184</v>
      </c>
      <c r="B103" s="111" t="s">
        <v>183</v>
      </c>
      <c r="C103" s="166"/>
      <c r="D103" s="166"/>
      <c r="E103" s="166"/>
      <c r="F103" s="166"/>
      <c r="G103" s="166"/>
      <c r="H103" s="166"/>
      <c r="I103" s="166"/>
      <c r="J103" s="166"/>
      <c r="K103" s="166"/>
      <c r="L103" s="166"/>
      <c r="M103" s="166"/>
      <c r="N103" s="166"/>
      <c r="O103" s="166"/>
      <c r="P103" s="166"/>
      <c r="Q103" s="168" t="str">
        <f>IF(ISNUMBER('Indicator Data'!Q104),"","Imputed using GDP p.c.")</f>
        <v/>
      </c>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08"/>
    </row>
    <row r="104" spans="1:58" x14ac:dyDescent="0.25">
      <c r="A104" s="133" t="s">
        <v>186</v>
      </c>
      <c r="B104" s="111" t="s">
        <v>185</v>
      </c>
      <c r="C104" s="166"/>
      <c r="D104" s="166"/>
      <c r="E104" s="166"/>
      <c r="F104" s="166"/>
      <c r="G104" s="166"/>
      <c r="H104" s="166"/>
      <c r="I104" s="166"/>
      <c r="J104" s="166"/>
      <c r="K104" s="166"/>
      <c r="L104" s="166"/>
      <c r="M104" s="166"/>
      <c r="N104" s="166"/>
      <c r="O104" s="166"/>
      <c r="P104" s="166"/>
      <c r="Q104" s="168" t="str">
        <f>IF(ISNUMBER('Indicator Data'!Q105),"","Imputed using GDP p.c.")</f>
        <v/>
      </c>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08"/>
    </row>
    <row r="105" spans="1:58" x14ac:dyDescent="0.25">
      <c r="A105" s="133" t="s">
        <v>189</v>
      </c>
      <c r="B105" s="111" t="s">
        <v>188</v>
      </c>
      <c r="C105" s="166"/>
      <c r="D105" s="166"/>
      <c r="E105" s="166"/>
      <c r="F105" s="166"/>
      <c r="G105" s="166"/>
      <c r="H105" s="166"/>
      <c r="I105" s="166"/>
      <c r="J105" s="166"/>
      <c r="K105" s="166"/>
      <c r="L105" s="166"/>
      <c r="M105" s="166"/>
      <c r="N105" s="166"/>
      <c r="O105" s="166"/>
      <c r="P105" s="166"/>
      <c r="Q105" s="168" t="str">
        <f>IF(ISNUMBER('Indicator Data'!Q106),"","Imputed using GDP p.c.")</f>
        <v/>
      </c>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08"/>
    </row>
    <row r="106" spans="1:58" x14ac:dyDescent="0.25">
      <c r="A106" s="133" t="s">
        <v>191</v>
      </c>
      <c r="B106" s="111" t="s">
        <v>190</v>
      </c>
      <c r="C106" s="166"/>
      <c r="D106" s="166"/>
      <c r="E106" s="166"/>
      <c r="F106" s="166"/>
      <c r="G106" s="166"/>
      <c r="H106" s="166"/>
      <c r="I106" s="166"/>
      <c r="J106" s="166"/>
      <c r="K106" s="166"/>
      <c r="L106" s="166"/>
      <c r="M106" s="166"/>
      <c r="N106" s="166"/>
      <c r="O106" s="166"/>
      <c r="P106" s="166"/>
      <c r="Q106" s="168" t="str">
        <f>IF(ISNUMBER('Indicator Data'!Q107),"","Imputed using GDP p.c.")</f>
        <v/>
      </c>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08"/>
    </row>
    <row r="107" spans="1:58" x14ac:dyDescent="0.25">
      <c r="A107" s="133" t="s">
        <v>193</v>
      </c>
      <c r="B107" s="111" t="s">
        <v>192</v>
      </c>
      <c r="C107" s="166"/>
      <c r="D107" s="166"/>
      <c r="E107" s="166"/>
      <c r="F107" s="166"/>
      <c r="G107" s="166"/>
      <c r="H107" s="166"/>
      <c r="I107" s="166"/>
      <c r="J107" s="166"/>
      <c r="K107" s="166"/>
      <c r="L107" s="166"/>
      <c r="M107" s="166"/>
      <c r="N107" s="166"/>
      <c r="O107" s="166"/>
      <c r="P107" s="166"/>
      <c r="Q107" s="168" t="str">
        <f>IF(ISNUMBER('Indicator Data'!Q108),"","Imputed using GDP p.c.")</f>
        <v/>
      </c>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08"/>
    </row>
    <row r="108" spans="1:58" x14ac:dyDescent="0.25">
      <c r="A108" s="133" t="s">
        <v>195</v>
      </c>
      <c r="B108" s="111" t="s">
        <v>194</v>
      </c>
      <c r="C108" s="166"/>
      <c r="D108" s="166"/>
      <c r="E108" s="166"/>
      <c r="F108" s="166"/>
      <c r="G108" s="166"/>
      <c r="H108" s="166"/>
      <c r="I108" s="166"/>
      <c r="J108" s="166"/>
      <c r="K108" s="166"/>
      <c r="L108" s="166"/>
      <c r="M108" s="166"/>
      <c r="N108" s="166"/>
      <c r="O108" s="166"/>
      <c r="P108" s="166"/>
      <c r="Q108" s="168" t="str">
        <f>IF(ISNUMBER('Indicator Data'!Q109),"","Imputed using GDP p.c.")</f>
        <v/>
      </c>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08"/>
    </row>
    <row r="109" spans="1:58" x14ac:dyDescent="0.25">
      <c r="A109" s="133" t="s">
        <v>197</v>
      </c>
      <c r="B109" s="111" t="s">
        <v>196</v>
      </c>
      <c r="C109" s="166"/>
      <c r="D109" s="166"/>
      <c r="E109" s="166"/>
      <c r="F109" s="166"/>
      <c r="G109" s="166"/>
      <c r="H109" s="166"/>
      <c r="I109" s="166"/>
      <c r="J109" s="166"/>
      <c r="K109" s="166"/>
      <c r="L109" s="166"/>
      <c r="M109" s="166"/>
      <c r="N109" s="166"/>
      <c r="O109" s="166"/>
      <c r="P109" s="166"/>
      <c r="Q109" s="168" t="str">
        <f>IF(ISNUMBER('Indicator Data'!Q110),"","Imputed using GDP p.c.")</f>
        <v/>
      </c>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08"/>
    </row>
    <row r="110" spans="1:58" x14ac:dyDescent="0.25">
      <c r="A110" s="133" t="s">
        <v>199</v>
      </c>
      <c r="B110" s="111" t="s">
        <v>198</v>
      </c>
      <c r="C110" s="166"/>
      <c r="D110" s="166"/>
      <c r="E110" s="166"/>
      <c r="F110" s="166"/>
      <c r="G110" s="166"/>
      <c r="H110" s="166"/>
      <c r="I110" s="166"/>
      <c r="J110" s="166"/>
      <c r="K110" s="166"/>
      <c r="L110" s="166"/>
      <c r="M110" s="166"/>
      <c r="N110" s="166"/>
      <c r="O110" s="166"/>
      <c r="P110" s="166"/>
      <c r="Q110" s="168" t="str">
        <f>IF(ISNUMBER('Indicator Data'!Q111),"","Imputed using GDP p.c.")</f>
        <v/>
      </c>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08"/>
    </row>
    <row r="111" spans="1:58" x14ac:dyDescent="0.25">
      <c r="A111" s="133" t="s">
        <v>201</v>
      </c>
      <c r="B111" s="111" t="s">
        <v>200</v>
      </c>
      <c r="C111" s="166"/>
      <c r="D111" s="166"/>
      <c r="E111" s="166"/>
      <c r="F111" s="166"/>
      <c r="G111" s="166"/>
      <c r="H111" s="166"/>
      <c r="I111" s="166"/>
      <c r="J111" s="166"/>
      <c r="K111" s="166"/>
      <c r="L111" s="166"/>
      <c r="M111" s="166"/>
      <c r="N111" s="166"/>
      <c r="O111" s="166"/>
      <c r="P111" s="166"/>
      <c r="Q111" s="168" t="str">
        <f>IF(ISNUMBER('Indicator Data'!Q112),"","Imputed using GDP p.c.")</f>
        <v>Imputed using GDP p.c.</v>
      </c>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t="s">
        <v>1049</v>
      </c>
      <c r="AO111" s="166" t="s">
        <v>1049</v>
      </c>
      <c r="AP111" s="166"/>
      <c r="AQ111" s="166"/>
      <c r="AR111" s="166"/>
      <c r="AS111" s="166"/>
      <c r="AT111" s="166"/>
      <c r="AU111" s="166"/>
      <c r="AV111" s="166"/>
      <c r="AW111" s="166"/>
      <c r="AX111" s="166"/>
      <c r="AY111" s="166"/>
      <c r="AZ111" s="166"/>
      <c r="BA111" s="166"/>
      <c r="BB111" s="166"/>
      <c r="BC111" s="166"/>
      <c r="BD111" s="166"/>
      <c r="BE111" s="166"/>
      <c r="BF111" s="108"/>
    </row>
    <row r="112" spans="1:58" x14ac:dyDescent="0.25">
      <c r="A112" s="133" t="s">
        <v>203</v>
      </c>
      <c r="B112" s="111" t="s">
        <v>202</v>
      </c>
      <c r="C112" s="166"/>
      <c r="D112" s="166"/>
      <c r="E112" s="166"/>
      <c r="F112" s="166"/>
      <c r="G112" s="166"/>
      <c r="H112" s="166"/>
      <c r="I112" s="166"/>
      <c r="J112" s="166"/>
      <c r="K112" s="166"/>
      <c r="L112" s="166"/>
      <c r="M112" s="166"/>
      <c r="N112" s="166"/>
      <c r="O112" s="166"/>
      <c r="P112" s="166"/>
      <c r="Q112" s="168" t="str">
        <f>IF(ISNUMBER('Indicator Data'!Q113),"","Imputed using GDP p.c.")</f>
        <v/>
      </c>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08"/>
    </row>
    <row r="113" spans="1:58" x14ac:dyDescent="0.25">
      <c r="A113" s="133" t="s">
        <v>205</v>
      </c>
      <c r="B113" s="111" t="s">
        <v>204</v>
      </c>
      <c r="C113" s="166"/>
      <c r="D113" s="166"/>
      <c r="E113" s="166"/>
      <c r="F113" s="166"/>
      <c r="G113" s="166"/>
      <c r="H113" s="166"/>
      <c r="I113" s="166"/>
      <c r="J113" s="166"/>
      <c r="K113" s="166"/>
      <c r="L113" s="166"/>
      <c r="M113" s="166"/>
      <c r="N113" s="166"/>
      <c r="O113" s="166"/>
      <c r="P113" s="166"/>
      <c r="Q113" s="168" t="str">
        <f>IF(ISNUMBER('Indicator Data'!Q114),"","Imputed using GDP p.c.")</f>
        <v/>
      </c>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08"/>
    </row>
    <row r="114" spans="1:58" x14ac:dyDescent="0.25">
      <c r="A114" s="133" t="s">
        <v>207</v>
      </c>
      <c r="B114" s="111" t="s">
        <v>206</v>
      </c>
      <c r="C114" s="166"/>
      <c r="D114" s="166"/>
      <c r="E114" s="166"/>
      <c r="F114" s="166"/>
      <c r="G114" s="166"/>
      <c r="H114" s="166"/>
      <c r="I114" s="166"/>
      <c r="J114" s="166"/>
      <c r="K114" s="166"/>
      <c r="L114" s="166"/>
      <c r="M114" s="166"/>
      <c r="N114" s="166"/>
      <c r="O114" s="166"/>
      <c r="P114" s="166"/>
      <c r="Q114" s="168" t="str">
        <f>IF(ISNUMBER('Indicator Data'!Q115),"","Imputed using GDP p.c.")</f>
        <v/>
      </c>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08"/>
    </row>
    <row r="115" spans="1:58" x14ac:dyDescent="0.25">
      <c r="A115" s="133" t="s">
        <v>754</v>
      </c>
      <c r="B115" s="111" t="s">
        <v>208</v>
      </c>
      <c r="C115" s="166"/>
      <c r="D115" s="166"/>
      <c r="E115" s="166"/>
      <c r="F115" s="166"/>
      <c r="G115" s="166"/>
      <c r="H115" s="166"/>
      <c r="I115" s="166"/>
      <c r="J115" s="166"/>
      <c r="K115" s="166"/>
      <c r="L115" s="166"/>
      <c r="M115" s="166"/>
      <c r="N115" s="166"/>
      <c r="O115" s="166"/>
      <c r="P115" s="166"/>
      <c r="Q115" s="168" t="str">
        <f>IF(ISNUMBER('Indicator Data'!Q116),"","Imputed using GDP p.c.")</f>
        <v/>
      </c>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t="s">
        <v>1049</v>
      </c>
      <c r="AO115" s="166" t="s">
        <v>1049</v>
      </c>
      <c r="AP115" s="166"/>
      <c r="AQ115" s="166"/>
      <c r="AR115" s="166"/>
      <c r="AS115" s="166"/>
      <c r="AT115" s="166"/>
      <c r="AU115" s="166"/>
      <c r="AV115" s="166"/>
      <c r="AW115" s="166"/>
      <c r="AX115" s="166"/>
      <c r="AY115" s="166"/>
      <c r="AZ115" s="166"/>
      <c r="BA115" s="166"/>
      <c r="BB115" s="166"/>
      <c r="BC115" s="166"/>
      <c r="BD115" s="166"/>
      <c r="BE115" s="166"/>
      <c r="BF115" s="108"/>
    </row>
    <row r="116" spans="1:58" x14ac:dyDescent="0.25">
      <c r="A116" s="133" t="s">
        <v>850</v>
      </c>
      <c r="B116" s="111" t="s">
        <v>209</v>
      </c>
      <c r="C116" s="166"/>
      <c r="D116" s="166"/>
      <c r="E116" s="166"/>
      <c r="F116" s="166"/>
      <c r="G116" s="166"/>
      <c r="H116" s="166"/>
      <c r="I116" s="166"/>
      <c r="J116" s="166"/>
      <c r="K116" s="166"/>
      <c r="L116" s="166"/>
      <c r="M116" s="166"/>
      <c r="N116" s="166"/>
      <c r="O116" s="166"/>
      <c r="P116" s="166"/>
      <c r="Q116" s="168" t="str">
        <f>IF(ISNUMBER('Indicator Data'!Q117),"","Imputed using GDP p.c.")</f>
        <v/>
      </c>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08"/>
    </row>
    <row r="117" spans="1:58" x14ac:dyDescent="0.25">
      <c r="A117" s="133" t="s">
        <v>211</v>
      </c>
      <c r="B117" s="111" t="s">
        <v>210</v>
      </c>
      <c r="C117" s="166"/>
      <c r="D117" s="166"/>
      <c r="E117" s="166"/>
      <c r="F117" s="166"/>
      <c r="G117" s="166"/>
      <c r="H117" s="166"/>
      <c r="I117" s="166"/>
      <c r="J117" s="166"/>
      <c r="K117" s="166"/>
      <c r="L117" s="166"/>
      <c r="M117" s="166"/>
      <c r="N117" s="166"/>
      <c r="O117" s="166"/>
      <c r="P117" s="166"/>
      <c r="Q117" s="168" t="str">
        <f>IF(ISNUMBER('Indicator Data'!Q118),"","Imputed using GDP p.c.")</f>
        <v/>
      </c>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08"/>
    </row>
    <row r="118" spans="1:58" x14ac:dyDescent="0.25">
      <c r="A118" s="133" t="s">
        <v>213</v>
      </c>
      <c r="B118" s="111" t="s">
        <v>212</v>
      </c>
      <c r="C118" s="166"/>
      <c r="D118" s="166"/>
      <c r="E118" s="166"/>
      <c r="F118" s="166"/>
      <c r="G118" s="166"/>
      <c r="H118" s="166"/>
      <c r="I118" s="166"/>
      <c r="J118" s="166"/>
      <c r="K118" s="166"/>
      <c r="L118" s="166"/>
      <c r="M118" s="166"/>
      <c r="N118" s="166"/>
      <c r="O118" s="166"/>
      <c r="P118" s="166"/>
      <c r="Q118" s="168" t="str">
        <f>IF(ISNUMBER('Indicator Data'!Q119),"","Imputed using GDP p.c.")</f>
        <v/>
      </c>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08"/>
    </row>
    <row r="119" spans="1:58" x14ac:dyDescent="0.25">
      <c r="A119" s="133" t="s">
        <v>215</v>
      </c>
      <c r="B119" s="111" t="s">
        <v>214</v>
      </c>
      <c r="C119" s="166"/>
      <c r="D119" s="166"/>
      <c r="E119" s="166"/>
      <c r="F119" s="166"/>
      <c r="G119" s="166"/>
      <c r="H119" s="166"/>
      <c r="I119" s="166"/>
      <c r="J119" s="166"/>
      <c r="K119" s="166"/>
      <c r="L119" s="166"/>
      <c r="M119" s="166"/>
      <c r="N119" s="166"/>
      <c r="O119" s="166"/>
      <c r="P119" s="166"/>
      <c r="Q119" s="168" t="str">
        <f>IF(ISNUMBER('Indicator Data'!Q120),"","Imputed using GDP p.c.")</f>
        <v/>
      </c>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08"/>
    </row>
    <row r="120" spans="1:58" x14ac:dyDescent="0.25">
      <c r="A120" s="133" t="s">
        <v>217</v>
      </c>
      <c r="B120" s="111" t="s">
        <v>216</v>
      </c>
      <c r="C120" s="166"/>
      <c r="D120" s="166"/>
      <c r="E120" s="166"/>
      <c r="F120" s="166"/>
      <c r="G120" s="166"/>
      <c r="H120" s="166"/>
      <c r="I120" s="166"/>
      <c r="J120" s="166"/>
      <c r="K120" s="166"/>
      <c r="L120" s="166"/>
      <c r="M120" s="166"/>
      <c r="N120" s="166"/>
      <c r="O120" s="166"/>
      <c r="P120" s="166"/>
      <c r="Q120" s="168" t="str">
        <f>IF(ISNUMBER('Indicator Data'!Q121),"","Imputed using GDP p.c.")</f>
        <v/>
      </c>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08"/>
    </row>
    <row r="121" spans="1:58" x14ac:dyDescent="0.25">
      <c r="A121" s="133" t="s">
        <v>370</v>
      </c>
      <c r="B121" s="111" t="s">
        <v>218</v>
      </c>
      <c r="C121" s="166"/>
      <c r="D121" s="166"/>
      <c r="E121" s="166"/>
      <c r="F121" s="166"/>
      <c r="G121" s="166"/>
      <c r="H121" s="166"/>
      <c r="I121" s="166"/>
      <c r="J121" s="166"/>
      <c r="K121" s="166"/>
      <c r="L121" s="166"/>
      <c r="M121" s="166"/>
      <c r="N121" s="166"/>
      <c r="O121" s="166"/>
      <c r="P121" s="166"/>
      <c r="Q121" s="168" t="str">
        <f>IF(ISNUMBER('Indicator Data'!Q122),"","Imputed using GDP p.c.")</f>
        <v/>
      </c>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08"/>
    </row>
    <row r="122" spans="1:58" x14ac:dyDescent="0.25">
      <c r="A122" s="133" t="s">
        <v>220</v>
      </c>
      <c r="B122" s="111" t="s">
        <v>219</v>
      </c>
      <c r="C122" s="166"/>
      <c r="D122" s="166"/>
      <c r="E122" s="166"/>
      <c r="F122" s="166"/>
      <c r="G122" s="166"/>
      <c r="H122" s="166"/>
      <c r="I122" s="166"/>
      <c r="J122" s="166"/>
      <c r="K122" s="166"/>
      <c r="L122" s="166"/>
      <c r="M122" s="166"/>
      <c r="N122" s="166"/>
      <c r="O122" s="166"/>
      <c r="P122" s="166"/>
      <c r="Q122" s="168" t="str">
        <f>IF(ISNUMBER('Indicator Data'!Q123),"","Imputed using GDP p.c.")</f>
        <v/>
      </c>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08"/>
    </row>
    <row r="123" spans="1:58" x14ac:dyDescent="0.25">
      <c r="A123" s="133" t="s">
        <v>222</v>
      </c>
      <c r="B123" s="111" t="s">
        <v>221</v>
      </c>
      <c r="C123" s="166"/>
      <c r="D123" s="166"/>
      <c r="E123" s="166"/>
      <c r="F123" s="166"/>
      <c r="G123" s="166"/>
      <c r="H123" s="166"/>
      <c r="I123" s="166"/>
      <c r="J123" s="166"/>
      <c r="K123" s="166"/>
      <c r="L123" s="166"/>
      <c r="M123" s="166"/>
      <c r="N123" s="166"/>
      <c r="O123" s="166"/>
      <c r="P123" s="166"/>
      <c r="Q123" s="168" t="str">
        <f>IF(ISNUMBER('Indicator Data'!Q124),"","Imputed using GDP p.c.")</f>
        <v>Imputed using GDP p.c.</v>
      </c>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t="s">
        <v>1049</v>
      </c>
      <c r="AO123" s="166" t="s">
        <v>1049</v>
      </c>
      <c r="AP123" s="166"/>
      <c r="AQ123" s="166"/>
      <c r="AR123" s="166"/>
      <c r="AS123" s="166"/>
      <c r="AT123" s="166"/>
      <c r="AU123" s="166"/>
      <c r="AV123" s="166"/>
      <c r="AW123" s="166"/>
      <c r="AX123" s="166"/>
      <c r="AY123" s="166"/>
      <c r="AZ123" s="166"/>
      <c r="BA123" s="166"/>
      <c r="BB123" s="166"/>
      <c r="BC123" s="166"/>
      <c r="BD123" s="166"/>
      <c r="BE123" s="166"/>
      <c r="BF123" s="108"/>
    </row>
    <row r="124" spans="1:58" x14ac:dyDescent="0.25">
      <c r="A124" s="133" t="s">
        <v>224</v>
      </c>
      <c r="B124" s="111" t="s">
        <v>223</v>
      </c>
      <c r="C124" s="166"/>
      <c r="D124" s="166"/>
      <c r="E124" s="166"/>
      <c r="F124" s="166"/>
      <c r="G124" s="166"/>
      <c r="H124" s="166"/>
      <c r="I124" s="166"/>
      <c r="J124" s="166"/>
      <c r="K124" s="166"/>
      <c r="L124" s="166"/>
      <c r="M124" s="166"/>
      <c r="N124" s="166"/>
      <c r="O124" s="166"/>
      <c r="P124" s="166"/>
      <c r="Q124" s="168" t="str">
        <f>IF(ISNUMBER('Indicator Data'!Q125),"","Imputed using GDP p.c.")</f>
        <v/>
      </c>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08"/>
    </row>
    <row r="125" spans="1:58" x14ac:dyDescent="0.25">
      <c r="A125" s="133" t="s">
        <v>226</v>
      </c>
      <c r="B125" s="111" t="s">
        <v>225</v>
      </c>
      <c r="C125" s="166"/>
      <c r="D125" s="166"/>
      <c r="E125" s="166"/>
      <c r="F125" s="166"/>
      <c r="G125" s="166"/>
      <c r="H125" s="166"/>
      <c r="I125" s="166"/>
      <c r="J125" s="166"/>
      <c r="K125" s="166"/>
      <c r="L125" s="166"/>
      <c r="M125" s="166"/>
      <c r="N125" s="166"/>
      <c r="O125" s="166"/>
      <c r="P125" s="166"/>
      <c r="Q125" s="168" t="str">
        <f>IF(ISNUMBER('Indicator Data'!Q126),"","Imputed using GDP p.c.")</f>
        <v/>
      </c>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08"/>
    </row>
    <row r="126" spans="1:58" x14ac:dyDescent="0.25">
      <c r="A126" s="133" t="s">
        <v>228</v>
      </c>
      <c r="B126" s="111" t="s">
        <v>227</v>
      </c>
      <c r="C126" s="166"/>
      <c r="D126" s="166"/>
      <c r="E126" s="166"/>
      <c r="F126" s="166"/>
      <c r="G126" s="166"/>
      <c r="H126" s="166"/>
      <c r="I126" s="166"/>
      <c r="J126" s="166"/>
      <c r="K126" s="166"/>
      <c r="L126" s="166"/>
      <c r="M126" s="166"/>
      <c r="N126" s="166"/>
      <c r="O126" s="166"/>
      <c r="P126" s="166"/>
      <c r="Q126" s="168" t="str">
        <f>IF(ISNUMBER('Indicator Data'!Q127),"","Imputed using GDP p.c.")</f>
        <v/>
      </c>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08"/>
    </row>
    <row r="127" spans="1:58" x14ac:dyDescent="0.25">
      <c r="A127" s="133" t="s">
        <v>230</v>
      </c>
      <c r="B127" s="111" t="s">
        <v>229</v>
      </c>
      <c r="C127" s="166"/>
      <c r="D127" s="166"/>
      <c r="E127" s="166"/>
      <c r="F127" s="166"/>
      <c r="G127" s="166"/>
      <c r="H127" s="166"/>
      <c r="I127" s="166"/>
      <c r="J127" s="166"/>
      <c r="K127" s="166"/>
      <c r="L127" s="166"/>
      <c r="M127" s="166"/>
      <c r="N127" s="166"/>
      <c r="O127" s="166"/>
      <c r="P127" s="166"/>
      <c r="Q127" s="168" t="str">
        <f>IF(ISNUMBER('Indicator Data'!Q128),"","Imputed using GDP p.c.")</f>
        <v/>
      </c>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08"/>
    </row>
    <row r="128" spans="1:58" x14ac:dyDescent="0.25">
      <c r="A128" s="133" t="s">
        <v>232</v>
      </c>
      <c r="B128" s="111" t="s">
        <v>231</v>
      </c>
      <c r="C128" s="166"/>
      <c r="D128" s="166"/>
      <c r="E128" s="166"/>
      <c r="F128" s="166"/>
      <c r="G128" s="166"/>
      <c r="H128" s="166"/>
      <c r="I128" s="166"/>
      <c r="J128" s="166"/>
      <c r="K128" s="166"/>
      <c r="L128" s="166"/>
      <c r="M128" s="166"/>
      <c r="N128" s="166"/>
      <c r="O128" s="166"/>
      <c r="P128" s="166"/>
      <c r="Q128" s="168" t="str">
        <f>IF(ISNUMBER('Indicator Data'!Q129),"","Imputed using GDP p.c.")</f>
        <v/>
      </c>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08"/>
    </row>
    <row r="129" spans="1:58" x14ac:dyDescent="0.25">
      <c r="A129" s="133" t="s">
        <v>234</v>
      </c>
      <c r="B129" s="111" t="s">
        <v>233</v>
      </c>
      <c r="C129" s="166"/>
      <c r="D129" s="166"/>
      <c r="E129" s="166"/>
      <c r="F129" s="166"/>
      <c r="G129" s="166"/>
      <c r="H129" s="166"/>
      <c r="I129" s="166"/>
      <c r="J129" s="166"/>
      <c r="K129" s="166"/>
      <c r="L129" s="166"/>
      <c r="M129" s="166"/>
      <c r="N129" s="166"/>
      <c r="O129" s="166"/>
      <c r="P129" s="166"/>
      <c r="Q129" s="168" t="str">
        <f>IF(ISNUMBER('Indicator Data'!Q130),"","Imputed using GDP p.c.")</f>
        <v/>
      </c>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08"/>
    </row>
    <row r="130" spans="1:58" x14ac:dyDescent="0.25">
      <c r="A130" s="133" t="s">
        <v>236</v>
      </c>
      <c r="B130" s="111" t="s">
        <v>235</v>
      </c>
      <c r="C130" s="166"/>
      <c r="D130" s="166"/>
      <c r="E130" s="166"/>
      <c r="F130" s="166"/>
      <c r="G130" s="166"/>
      <c r="H130" s="166"/>
      <c r="I130" s="166"/>
      <c r="J130" s="166"/>
      <c r="K130" s="166"/>
      <c r="L130" s="166"/>
      <c r="M130" s="166"/>
      <c r="N130" s="166"/>
      <c r="O130" s="166"/>
      <c r="P130" s="166"/>
      <c r="Q130" s="168" t="str">
        <f>IF(ISNUMBER('Indicator Data'!Q131),"","Imputed using GDP p.c.")</f>
        <v/>
      </c>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08"/>
    </row>
    <row r="131" spans="1:58" x14ac:dyDescent="0.25">
      <c r="A131" s="133" t="s">
        <v>239</v>
      </c>
      <c r="B131" s="111" t="s">
        <v>238</v>
      </c>
      <c r="C131" s="166"/>
      <c r="D131" s="166"/>
      <c r="E131" s="166"/>
      <c r="F131" s="166"/>
      <c r="G131" s="166"/>
      <c r="H131" s="166"/>
      <c r="I131" s="166"/>
      <c r="J131" s="166"/>
      <c r="K131" s="166"/>
      <c r="L131" s="166"/>
      <c r="M131" s="166"/>
      <c r="N131" s="166"/>
      <c r="O131" s="166"/>
      <c r="P131" s="166"/>
      <c r="Q131" s="168" t="str">
        <f>IF(ISNUMBER('Indicator Data'!Q132),"","Imputed using GDP p.c.")</f>
        <v/>
      </c>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08"/>
    </row>
    <row r="132" spans="1:58" x14ac:dyDescent="0.25">
      <c r="A132" s="133" t="s">
        <v>241</v>
      </c>
      <c r="B132" s="111" t="s">
        <v>240</v>
      </c>
      <c r="C132" s="166"/>
      <c r="D132" s="166"/>
      <c r="E132" s="166"/>
      <c r="F132" s="166"/>
      <c r="G132" s="166"/>
      <c r="H132" s="166"/>
      <c r="I132" s="166"/>
      <c r="J132" s="166"/>
      <c r="K132" s="166"/>
      <c r="L132" s="166"/>
      <c r="M132" s="166"/>
      <c r="N132" s="166"/>
      <c r="O132" s="166"/>
      <c r="P132" s="166"/>
      <c r="Q132" s="168" t="str">
        <f>IF(ISNUMBER('Indicator Data'!Q133),"","Imputed using GDP p.c.")</f>
        <v/>
      </c>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08"/>
    </row>
    <row r="133" spans="1:58" x14ac:dyDescent="0.25">
      <c r="A133" s="133" t="s">
        <v>243</v>
      </c>
      <c r="B133" s="111" t="s">
        <v>242</v>
      </c>
      <c r="C133" s="166"/>
      <c r="D133" s="166"/>
      <c r="E133" s="166"/>
      <c r="F133" s="166"/>
      <c r="G133" s="166"/>
      <c r="H133" s="166"/>
      <c r="I133" s="166"/>
      <c r="J133" s="166"/>
      <c r="K133" s="166"/>
      <c r="L133" s="166"/>
      <c r="M133" s="166"/>
      <c r="N133" s="166"/>
      <c r="O133" s="166"/>
      <c r="P133" s="166"/>
      <c r="Q133" s="168" t="str">
        <f>IF(ISNUMBER('Indicator Data'!Q134),"","Imputed using GDP p.c.")</f>
        <v/>
      </c>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t="s">
        <v>1049</v>
      </c>
      <c r="AO133" s="166" t="s">
        <v>1049</v>
      </c>
      <c r="AP133" s="166"/>
      <c r="AQ133" s="166"/>
      <c r="AR133" s="166"/>
      <c r="AS133" s="166"/>
      <c r="AT133" s="166"/>
      <c r="AU133" s="166"/>
      <c r="AV133" s="166"/>
      <c r="AW133" s="166"/>
      <c r="AX133" s="166"/>
      <c r="AY133" s="166"/>
      <c r="AZ133" s="166"/>
      <c r="BA133" s="166"/>
      <c r="BB133" s="166"/>
      <c r="BC133" s="166"/>
      <c r="BD133" s="166"/>
      <c r="BE133" s="166"/>
      <c r="BF133" s="108"/>
    </row>
    <row r="134" spans="1:58" x14ac:dyDescent="0.25">
      <c r="A134" s="133" t="s">
        <v>393</v>
      </c>
      <c r="B134" s="111" t="s">
        <v>237</v>
      </c>
      <c r="C134" s="166"/>
      <c r="D134" s="166"/>
      <c r="E134" s="166"/>
      <c r="F134" s="166"/>
      <c r="G134" s="166"/>
      <c r="H134" s="166"/>
      <c r="I134" s="166"/>
      <c r="J134" s="166"/>
      <c r="K134" s="166"/>
      <c r="L134" s="166"/>
      <c r="M134" s="166"/>
      <c r="N134" s="166"/>
      <c r="O134" s="166"/>
      <c r="P134" s="166"/>
      <c r="Q134" s="168" t="str">
        <f>IF(ISNUMBER('Indicator Data'!Q135),"","Imputed using GDP p.c.")</f>
        <v/>
      </c>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t="s">
        <v>1047</v>
      </c>
      <c r="AO134" s="166" t="s">
        <v>1047</v>
      </c>
      <c r="AP134" s="166"/>
      <c r="AQ134" s="166"/>
      <c r="AR134" s="166"/>
      <c r="AS134" s="166"/>
      <c r="AT134" s="166"/>
      <c r="AU134" s="166"/>
      <c r="AV134" s="166"/>
      <c r="AW134" s="166"/>
      <c r="AX134" s="166"/>
      <c r="AY134" s="166"/>
      <c r="AZ134" s="166"/>
      <c r="BA134" s="166"/>
      <c r="BB134" s="166"/>
      <c r="BC134" s="166"/>
      <c r="BD134" s="166"/>
      <c r="BE134" s="166"/>
      <c r="BF134" s="108"/>
    </row>
    <row r="135" spans="1:58" x14ac:dyDescent="0.25">
      <c r="A135" s="133" t="s">
        <v>245</v>
      </c>
      <c r="B135" s="111" t="s">
        <v>244</v>
      </c>
      <c r="C135" s="166"/>
      <c r="D135" s="166"/>
      <c r="E135" s="166"/>
      <c r="F135" s="166"/>
      <c r="G135" s="166"/>
      <c r="H135" s="166"/>
      <c r="I135" s="166"/>
      <c r="J135" s="166"/>
      <c r="K135" s="166"/>
      <c r="L135" s="166"/>
      <c r="M135" s="166"/>
      <c r="N135" s="166"/>
      <c r="O135" s="166"/>
      <c r="P135" s="166"/>
      <c r="Q135" s="168" t="str">
        <f>IF(ISNUMBER('Indicator Data'!Q136),"","Imputed using GDP p.c.")</f>
        <v/>
      </c>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08"/>
    </row>
    <row r="136" spans="1:58" x14ac:dyDescent="0.25">
      <c r="A136" s="133" t="s">
        <v>247</v>
      </c>
      <c r="B136" s="111" t="s">
        <v>246</v>
      </c>
      <c r="C136" s="166"/>
      <c r="D136" s="166"/>
      <c r="E136" s="166"/>
      <c r="F136" s="166"/>
      <c r="G136" s="166"/>
      <c r="H136" s="166"/>
      <c r="I136" s="166"/>
      <c r="J136" s="166"/>
      <c r="K136" s="166"/>
      <c r="L136" s="166"/>
      <c r="M136" s="166"/>
      <c r="N136" s="166"/>
      <c r="O136" s="166"/>
      <c r="P136" s="166"/>
      <c r="Q136" s="168" t="str">
        <f>IF(ISNUMBER('Indicator Data'!Q137),"","Imputed using GDP p.c.")</f>
        <v/>
      </c>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t="s">
        <v>1049</v>
      </c>
      <c r="AO136" s="166" t="s">
        <v>1049</v>
      </c>
      <c r="AP136" s="166"/>
      <c r="AQ136" s="166"/>
      <c r="AR136" s="166"/>
      <c r="AS136" s="166"/>
      <c r="AT136" s="166"/>
      <c r="AU136" s="166"/>
      <c r="AV136" s="166"/>
      <c r="AW136" s="166"/>
      <c r="AX136" s="166"/>
      <c r="AY136" s="166"/>
      <c r="AZ136" s="166"/>
      <c r="BA136" s="166"/>
      <c r="BB136" s="166"/>
      <c r="BC136" s="166"/>
      <c r="BD136" s="166"/>
      <c r="BE136" s="166"/>
      <c r="BF136" s="108"/>
    </row>
    <row r="137" spans="1:58" x14ac:dyDescent="0.25">
      <c r="A137" s="133" t="s">
        <v>249</v>
      </c>
      <c r="B137" s="111" t="s">
        <v>248</v>
      </c>
      <c r="C137" s="166"/>
      <c r="D137" s="166"/>
      <c r="E137" s="166"/>
      <c r="F137" s="166"/>
      <c r="G137" s="166"/>
      <c r="H137" s="166"/>
      <c r="I137" s="166"/>
      <c r="J137" s="166"/>
      <c r="K137" s="166"/>
      <c r="L137" s="166"/>
      <c r="M137" s="166"/>
      <c r="N137" s="166"/>
      <c r="O137" s="166"/>
      <c r="P137" s="166"/>
      <c r="Q137" s="168" t="str">
        <f>IF(ISNUMBER('Indicator Data'!Q138),"","Imputed using GDP p.c.")</f>
        <v/>
      </c>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08"/>
    </row>
    <row r="138" spans="1:58" x14ac:dyDescent="0.25">
      <c r="A138" s="133" t="s">
        <v>251</v>
      </c>
      <c r="B138" s="111" t="s">
        <v>250</v>
      </c>
      <c r="C138" s="166"/>
      <c r="D138" s="166"/>
      <c r="E138" s="166"/>
      <c r="F138" s="166"/>
      <c r="G138" s="166"/>
      <c r="H138" s="166"/>
      <c r="I138" s="166"/>
      <c r="J138" s="166"/>
      <c r="K138" s="166"/>
      <c r="L138" s="166"/>
      <c r="M138" s="166"/>
      <c r="N138" s="166"/>
      <c r="O138" s="166"/>
      <c r="P138" s="166"/>
      <c r="Q138" s="168" t="str">
        <f>IF(ISNUMBER('Indicator Data'!Q139),"","Imputed using GDP p.c.")</f>
        <v/>
      </c>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08"/>
    </row>
    <row r="139" spans="1:58" x14ac:dyDescent="0.25">
      <c r="A139" s="133" t="s">
        <v>253</v>
      </c>
      <c r="B139" s="111" t="s">
        <v>252</v>
      </c>
      <c r="C139" s="166"/>
      <c r="D139" s="166"/>
      <c r="E139" s="166"/>
      <c r="F139" s="166"/>
      <c r="G139" s="166"/>
      <c r="H139" s="166"/>
      <c r="I139" s="166"/>
      <c r="J139" s="166"/>
      <c r="K139" s="166"/>
      <c r="L139" s="166"/>
      <c r="M139" s="166"/>
      <c r="N139" s="166"/>
      <c r="O139" s="166"/>
      <c r="P139" s="166"/>
      <c r="Q139" s="168" t="str">
        <f>IF(ISNUMBER('Indicator Data'!Q140),"","Imputed using GDP p.c.")</f>
        <v/>
      </c>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08"/>
    </row>
    <row r="140" spans="1:58" x14ac:dyDescent="0.25">
      <c r="A140" s="133" t="s">
        <v>255</v>
      </c>
      <c r="B140" s="111" t="s">
        <v>254</v>
      </c>
      <c r="C140" s="166"/>
      <c r="D140" s="166"/>
      <c r="E140" s="166"/>
      <c r="F140" s="166"/>
      <c r="G140" s="166"/>
      <c r="H140" s="166"/>
      <c r="I140" s="166"/>
      <c r="J140" s="166"/>
      <c r="K140" s="166"/>
      <c r="L140" s="166"/>
      <c r="M140" s="166"/>
      <c r="N140" s="166"/>
      <c r="O140" s="166"/>
      <c r="P140" s="166"/>
      <c r="Q140" s="168" t="str">
        <f>IF(ISNUMBER('Indicator Data'!Q141),"","Imputed using GDP p.c.")</f>
        <v/>
      </c>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08"/>
    </row>
    <row r="141" spans="1:58" x14ac:dyDescent="0.25">
      <c r="A141" s="133" t="s">
        <v>257</v>
      </c>
      <c r="B141" s="111" t="s">
        <v>256</v>
      </c>
      <c r="C141" s="166"/>
      <c r="D141" s="166"/>
      <c r="E141" s="166"/>
      <c r="F141" s="166"/>
      <c r="G141" s="166"/>
      <c r="H141" s="166"/>
      <c r="I141" s="166"/>
      <c r="J141" s="166"/>
      <c r="K141" s="166"/>
      <c r="L141" s="166"/>
      <c r="M141" s="166"/>
      <c r="N141" s="166"/>
      <c r="O141" s="166"/>
      <c r="P141" s="166"/>
      <c r="Q141" s="168" t="str">
        <f>IF(ISNUMBER('Indicator Data'!Q142),"","Imputed using GDP p.c.")</f>
        <v/>
      </c>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08"/>
    </row>
    <row r="142" spans="1:58" x14ac:dyDescent="0.25">
      <c r="A142" s="133" t="s">
        <v>259</v>
      </c>
      <c r="B142" s="111" t="s">
        <v>258</v>
      </c>
      <c r="C142" s="166"/>
      <c r="D142" s="166"/>
      <c r="E142" s="166"/>
      <c r="F142" s="166"/>
      <c r="G142" s="166"/>
      <c r="H142" s="166"/>
      <c r="I142" s="166"/>
      <c r="J142" s="166"/>
      <c r="K142" s="166"/>
      <c r="L142" s="166"/>
      <c r="M142" s="166"/>
      <c r="N142" s="166"/>
      <c r="O142" s="166"/>
      <c r="P142" s="166"/>
      <c r="Q142" s="168" t="str">
        <f>IF(ISNUMBER('Indicator Data'!Q143),"","Imputed using GDP p.c.")</f>
        <v/>
      </c>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t="s">
        <v>1035</v>
      </c>
      <c r="AO142" s="166" t="s">
        <v>1035</v>
      </c>
      <c r="AP142" s="166"/>
      <c r="AQ142" s="166"/>
      <c r="AR142" s="166"/>
      <c r="AS142" s="166"/>
      <c r="AT142" s="166"/>
      <c r="AU142" s="166"/>
      <c r="AV142" s="166"/>
      <c r="AW142" s="166"/>
      <c r="AX142" s="166"/>
      <c r="AY142" s="166"/>
      <c r="AZ142" s="166"/>
      <c r="BA142" s="166"/>
      <c r="BB142" s="166"/>
      <c r="BC142" s="166"/>
      <c r="BD142" s="166"/>
      <c r="BE142" s="166"/>
      <c r="BF142" s="108"/>
    </row>
    <row r="143" spans="1:58" x14ac:dyDescent="0.25">
      <c r="A143" s="133" t="s">
        <v>261</v>
      </c>
      <c r="B143" s="111" t="s">
        <v>260</v>
      </c>
      <c r="C143" s="166"/>
      <c r="D143" s="166"/>
      <c r="E143" s="166"/>
      <c r="F143" s="166"/>
      <c r="G143" s="166"/>
      <c r="H143" s="166"/>
      <c r="I143" s="166"/>
      <c r="J143" s="166"/>
      <c r="K143" s="166"/>
      <c r="L143" s="166"/>
      <c r="M143" s="166"/>
      <c r="N143" s="166"/>
      <c r="O143" s="166"/>
      <c r="P143" s="166"/>
      <c r="Q143" s="168" t="str">
        <f>IF(ISNUMBER('Indicator Data'!Q144),"","Imputed using GDP p.c.")</f>
        <v/>
      </c>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08"/>
    </row>
    <row r="144" spans="1:58" x14ac:dyDescent="0.25">
      <c r="A144" s="133" t="s">
        <v>377</v>
      </c>
      <c r="B144" s="111" t="s">
        <v>262</v>
      </c>
      <c r="C144" s="166"/>
      <c r="D144" s="166"/>
      <c r="E144" s="166"/>
      <c r="F144" s="166"/>
      <c r="G144" s="166"/>
      <c r="H144" s="166"/>
      <c r="I144" s="166"/>
      <c r="J144" s="166"/>
      <c r="K144" s="166"/>
      <c r="L144" s="166"/>
      <c r="M144" s="166"/>
      <c r="N144" s="166"/>
      <c r="O144" s="166"/>
      <c r="P144" s="166"/>
      <c r="Q144" s="168" t="str">
        <f>IF(ISNUMBER('Indicator Data'!Q145),"","Imputed using GDP p.c.")</f>
        <v/>
      </c>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08"/>
    </row>
    <row r="145" spans="1:58" x14ac:dyDescent="0.25">
      <c r="A145" s="133" t="s">
        <v>264</v>
      </c>
      <c r="B145" s="111" t="s">
        <v>263</v>
      </c>
      <c r="C145" s="166"/>
      <c r="D145" s="166"/>
      <c r="E145" s="166"/>
      <c r="F145" s="166"/>
      <c r="G145" s="166"/>
      <c r="H145" s="166"/>
      <c r="I145" s="166"/>
      <c r="J145" s="166"/>
      <c r="K145" s="166"/>
      <c r="L145" s="166"/>
      <c r="M145" s="166"/>
      <c r="N145" s="166"/>
      <c r="O145" s="166"/>
      <c r="P145" s="166"/>
      <c r="Q145" s="168" t="str">
        <f>IF(ISNUMBER('Indicator Data'!Q146),"","Imputed using GDP p.c.")</f>
        <v/>
      </c>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08"/>
    </row>
    <row r="146" spans="1:58" x14ac:dyDescent="0.25">
      <c r="A146" s="133" t="s">
        <v>266</v>
      </c>
      <c r="B146" s="111" t="s">
        <v>265</v>
      </c>
      <c r="C146" s="166"/>
      <c r="D146" s="166"/>
      <c r="E146" s="166"/>
      <c r="F146" s="166"/>
      <c r="G146" s="166"/>
      <c r="H146" s="166"/>
      <c r="I146" s="166"/>
      <c r="J146" s="166"/>
      <c r="K146" s="166"/>
      <c r="L146" s="166"/>
      <c r="M146" s="166"/>
      <c r="N146" s="166"/>
      <c r="O146" s="166"/>
      <c r="P146" s="166"/>
      <c r="Q146" s="168" t="str">
        <f>IF(ISNUMBER('Indicator Data'!Q147),"","Imputed using GDP p.c.")</f>
        <v/>
      </c>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t="s">
        <v>1048</v>
      </c>
      <c r="AO146" s="166" t="s">
        <v>1048</v>
      </c>
      <c r="AP146" s="166"/>
      <c r="AQ146" s="166"/>
      <c r="AR146" s="166"/>
      <c r="AS146" s="166"/>
      <c r="AT146" s="166"/>
      <c r="AU146" s="166"/>
      <c r="AV146" s="166"/>
      <c r="AW146" s="166"/>
      <c r="AX146" s="166"/>
      <c r="AY146" s="166"/>
      <c r="AZ146" s="166"/>
      <c r="BA146" s="166"/>
      <c r="BB146" s="166"/>
      <c r="BC146" s="166"/>
      <c r="BD146" s="166"/>
      <c r="BE146" s="166"/>
      <c r="BF146" s="108"/>
    </row>
    <row r="147" spans="1:58" x14ac:dyDescent="0.25">
      <c r="A147" s="133" t="s">
        <v>268</v>
      </c>
      <c r="B147" s="111" t="s">
        <v>267</v>
      </c>
      <c r="C147" s="166"/>
      <c r="D147" s="166"/>
      <c r="E147" s="166"/>
      <c r="F147" s="166"/>
      <c r="G147" s="166"/>
      <c r="H147" s="166"/>
      <c r="I147" s="166"/>
      <c r="J147" s="166"/>
      <c r="K147" s="166"/>
      <c r="L147" s="166"/>
      <c r="M147" s="166"/>
      <c r="N147" s="166"/>
      <c r="O147" s="166"/>
      <c r="P147" s="166"/>
      <c r="Q147" s="168" t="str">
        <f>IF(ISNUMBER('Indicator Data'!Q148),"","Imputed using GDP p.c.")</f>
        <v/>
      </c>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t="s">
        <v>1048</v>
      </c>
      <c r="AO147" s="166" t="s">
        <v>1048</v>
      </c>
      <c r="AP147" s="166"/>
      <c r="AQ147" s="166"/>
      <c r="AR147" s="166"/>
      <c r="AS147" s="166"/>
      <c r="AT147" s="166"/>
      <c r="AU147" s="166"/>
      <c r="AV147" s="166"/>
      <c r="AW147" s="166"/>
      <c r="AX147" s="166"/>
      <c r="AY147" s="166"/>
      <c r="AZ147" s="166"/>
      <c r="BA147" s="166"/>
      <c r="BB147" s="166"/>
      <c r="BC147" s="166"/>
      <c r="BD147" s="166"/>
      <c r="BE147" s="166"/>
      <c r="BF147" s="108"/>
    </row>
    <row r="148" spans="1:58" x14ac:dyDescent="0.25">
      <c r="A148" s="133" t="s">
        <v>270</v>
      </c>
      <c r="B148" s="111" t="s">
        <v>269</v>
      </c>
      <c r="C148" s="166"/>
      <c r="D148" s="166"/>
      <c r="E148" s="166"/>
      <c r="F148" s="166"/>
      <c r="G148" s="166"/>
      <c r="H148" s="166"/>
      <c r="I148" s="166"/>
      <c r="J148" s="166"/>
      <c r="K148" s="166"/>
      <c r="L148" s="166"/>
      <c r="M148" s="166"/>
      <c r="N148" s="166"/>
      <c r="O148" s="166"/>
      <c r="P148" s="166"/>
      <c r="Q148" s="168" t="str">
        <f>IF(ISNUMBER('Indicator Data'!Q149),"","Imputed using GDP p.c.")</f>
        <v/>
      </c>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08"/>
    </row>
    <row r="149" spans="1:58" x14ac:dyDescent="0.25">
      <c r="A149" s="133" t="s">
        <v>272</v>
      </c>
      <c r="B149" s="111" t="s">
        <v>271</v>
      </c>
      <c r="C149" s="166"/>
      <c r="D149" s="166"/>
      <c r="E149" s="166"/>
      <c r="F149" s="166"/>
      <c r="G149" s="166"/>
      <c r="H149" s="166"/>
      <c r="I149" s="166"/>
      <c r="J149" s="166"/>
      <c r="K149" s="166"/>
      <c r="L149" s="166"/>
      <c r="M149" s="166"/>
      <c r="N149" s="166"/>
      <c r="O149" s="166"/>
      <c r="P149" s="166"/>
      <c r="Q149" s="168" t="str">
        <f>IF(ISNUMBER('Indicator Data'!Q150),"","Imputed using GDP p.c.")</f>
        <v/>
      </c>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08"/>
    </row>
    <row r="150" spans="1:58" x14ac:dyDescent="0.25">
      <c r="A150" s="133" t="s">
        <v>274</v>
      </c>
      <c r="B150" s="111" t="s">
        <v>273</v>
      </c>
      <c r="C150" s="166"/>
      <c r="D150" s="166"/>
      <c r="E150" s="166"/>
      <c r="F150" s="166"/>
      <c r="G150" s="166"/>
      <c r="H150" s="166"/>
      <c r="I150" s="166"/>
      <c r="J150" s="166"/>
      <c r="K150" s="166"/>
      <c r="L150" s="166"/>
      <c r="M150" s="166"/>
      <c r="N150" s="166"/>
      <c r="O150" s="166"/>
      <c r="P150" s="166"/>
      <c r="Q150" s="168" t="str">
        <f>IF(ISNUMBER('Indicator Data'!Q151),"","Imputed using GDP p.c.")</f>
        <v/>
      </c>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08"/>
    </row>
    <row r="151" spans="1:58" x14ac:dyDescent="0.25">
      <c r="A151" s="133" t="s">
        <v>276</v>
      </c>
      <c r="B151" s="111" t="s">
        <v>275</v>
      </c>
      <c r="C151" s="166"/>
      <c r="D151" s="166"/>
      <c r="E151" s="166"/>
      <c r="F151" s="166"/>
      <c r="G151" s="166"/>
      <c r="H151" s="166"/>
      <c r="I151" s="166"/>
      <c r="J151" s="166"/>
      <c r="K151" s="166"/>
      <c r="L151" s="166"/>
      <c r="M151" s="166"/>
      <c r="N151" s="166"/>
      <c r="O151" s="166"/>
      <c r="P151" s="166"/>
      <c r="Q151" s="168" t="str">
        <f>IF(ISNUMBER('Indicator Data'!Q152),"","Imputed using GDP p.c.")</f>
        <v/>
      </c>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08"/>
    </row>
    <row r="152" spans="1:58" x14ac:dyDescent="0.25">
      <c r="A152" s="133" t="s">
        <v>278</v>
      </c>
      <c r="B152" s="111" t="s">
        <v>277</v>
      </c>
      <c r="C152" s="166"/>
      <c r="D152" s="166"/>
      <c r="E152" s="166"/>
      <c r="F152" s="166"/>
      <c r="G152" s="166"/>
      <c r="H152" s="166"/>
      <c r="I152" s="166"/>
      <c r="J152" s="166"/>
      <c r="K152" s="166"/>
      <c r="L152" s="166"/>
      <c r="M152" s="166"/>
      <c r="N152" s="166"/>
      <c r="O152" s="166"/>
      <c r="P152" s="166"/>
      <c r="Q152" s="168" t="str">
        <f>IF(ISNUMBER('Indicator Data'!Q153),"","Imputed using GDP p.c.")</f>
        <v/>
      </c>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08"/>
    </row>
    <row r="153" spans="1:58" x14ac:dyDescent="0.25">
      <c r="A153" s="133" t="s">
        <v>280</v>
      </c>
      <c r="B153" s="111" t="s">
        <v>279</v>
      </c>
      <c r="C153" s="166"/>
      <c r="D153" s="166"/>
      <c r="E153" s="166"/>
      <c r="F153" s="166"/>
      <c r="G153" s="166"/>
      <c r="H153" s="166"/>
      <c r="I153" s="166"/>
      <c r="J153" s="166"/>
      <c r="K153" s="166"/>
      <c r="L153" s="166"/>
      <c r="M153" s="166"/>
      <c r="N153" s="166"/>
      <c r="O153" s="166"/>
      <c r="P153" s="166"/>
      <c r="Q153" s="168" t="str">
        <f>IF(ISNUMBER('Indicator Data'!Q154),"","Imputed using GDP p.c.")</f>
        <v/>
      </c>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08"/>
    </row>
    <row r="154" spans="1:58" x14ac:dyDescent="0.25">
      <c r="A154" s="133" t="s">
        <v>282</v>
      </c>
      <c r="B154" s="111" t="s">
        <v>281</v>
      </c>
      <c r="C154" s="166"/>
      <c r="D154" s="166"/>
      <c r="E154" s="166"/>
      <c r="F154" s="166"/>
      <c r="G154" s="166"/>
      <c r="H154" s="166"/>
      <c r="I154" s="166"/>
      <c r="J154" s="166"/>
      <c r="K154" s="166"/>
      <c r="L154" s="166"/>
      <c r="M154" s="166"/>
      <c r="N154" s="166"/>
      <c r="O154" s="166"/>
      <c r="P154" s="166"/>
      <c r="Q154" s="168" t="str">
        <f>IF(ISNUMBER('Indicator Data'!Q155),"","Imputed using GDP p.c.")</f>
        <v/>
      </c>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t="s">
        <v>1045</v>
      </c>
      <c r="AO154" s="166" t="s">
        <v>1045</v>
      </c>
      <c r="AP154" s="166"/>
      <c r="AQ154" s="166"/>
      <c r="AR154" s="166"/>
      <c r="AS154" s="166"/>
      <c r="AT154" s="166"/>
      <c r="AU154" s="166"/>
      <c r="AV154" s="166"/>
      <c r="AW154" s="166"/>
      <c r="AX154" s="166"/>
      <c r="AY154" s="166"/>
      <c r="AZ154" s="166"/>
      <c r="BA154" s="166"/>
      <c r="BB154" s="166"/>
      <c r="BC154" s="166"/>
      <c r="BD154" s="166"/>
      <c r="BE154" s="166"/>
      <c r="BF154" s="108"/>
    </row>
    <row r="155" spans="1:58" x14ac:dyDescent="0.25">
      <c r="A155" s="133" t="s">
        <v>284</v>
      </c>
      <c r="B155" s="111" t="s">
        <v>283</v>
      </c>
      <c r="C155" s="166"/>
      <c r="D155" s="166"/>
      <c r="E155" s="166"/>
      <c r="F155" s="166"/>
      <c r="G155" s="166"/>
      <c r="H155" s="166"/>
      <c r="I155" s="166"/>
      <c r="J155" s="166"/>
      <c r="K155" s="166"/>
      <c r="L155" s="166"/>
      <c r="M155" s="166"/>
      <c r="N155" s="166"/>
      <c r="O155" s="166"/>
      <c r="P155" s="166"/>
      <c r="Q155" s="168" t="str">
        <f>IF(ISNUMBER('Indicator Data'!Q156),"","Imputed using GDP p.c.")</f>
        <v/>
      </c>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08"/>
    </row>
    <row r="156" spans="1:58" x14ac:dyDescent="0.25">
      <c r="A156" s="133" t="s">
        <v>286</v>
      </c>
      <c r="B156" s="111" t="s">
        <v>285</v>
      </c>
      <c r="C156" s="166"/>
      <c r="D156" s="166"/>
      <c r="E156" s="166"/>
      <c r="F156" s="166"/>
      <c r="G156" s="166"/>
      <c r="H156" s="166"/>
      <c r="I156" s="166"/>
      <c r="J156" s="166"/>
      <c r="K156" s="166"/>
      <c r="L156" s="166"/>
      <c r="M156" s="166"/>
      <c r="N156" s="166"/>
      <c r="O156" s="166"/>
      <c r="P156" s="166"/>
      <c r="Q156" s="168" t="str">
        <f>IF(ISNUMBER('Indicator Data'!Q157),"","Imputed using GDP p.c.")</f>
        <v/>
      </c>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t="s">
        <v>1046</v>
      </c>
      <c r="AO156" s="166" t="s">
        <v>1046</v>
      </c>
      <c r="AP156" s="166"/>
      <c r="AQ156" s="166"/>
      <c r="AR156" s="166"/>
      <c r="AS156" s="166"/>
      <c r="AT156" s="166"/>
      <c r="AU156" s="166"/>
      <c r="AV156" s="166"/>
      <c r="AW156" s="166"/>
      <c r="AX156" s="166"/>
      <c r="AY156" s="166"/>
      <c r="AZ156" s="166"/>
      <c r="BA156" s="166"/>
      <c r="BB156" s="166"/>
      <c r="BC156" s="166"/>
      <c r="BD156" s="166"/>
      <c r="BE156" s="166"/>
      <c r="BF156" s="108"/>
    </row>
    <row r="157" spans="1:58" x14ac:dyDescent="0.25">
      <c r="A157" s="133" t="s">
        <v>288</v>
      </c>
      <c r="B157" s="111" t="s">
        <v>287</v>
      </c>
      <c r="C157" s="166"/>
      <c r="D157" s="166"/>
      <c r="E157" s="166"/>
      <c r="F157" s="166"/>
      <c r="G157" s="166"/>
      <c r="H157" s="166"/>
      <c r="I157" s="166"/>
      <c r="J157" s="166"/>
      <c r="K157" s="166"/>
      <c r="L157" s="166"/>
      <c r="M157" s="166"/>
      <c r="N157" s="166"/>
      <c r="O157" s="166"/>
      <c r="P157" s="166"/>
      <c r="Q157" s="168" t="str">
        <f>IF(ISNUMBER('Indicator Data'!Q158),"","Imputed using GDP p.c.")</f>
        <v/>
      </c>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08"/>
    </row>
    <row r="158" spans="1:58" x14ac:dyDescent="0.25">
      <c r="A158" s="133" t="s">
        <v>290</v>
      </c>
      <c r="B158" s="111" t="s">
        <v>289</v>
      </c>
      <c r="C158" s="166"/>
      <c r="D158" s="166"/>
      <c r="E158" s="166"/>
      <c r="F158" s="166"/>
      <c r="G158" s="166"/>
      <c r="H158" s="166"/>
      <c r="I158" s="166"/>
      <c r="J158" s="166"/>
      <c r="K158" s="166"/>
      <c r="L158" s="166"/>
      <c r="M158" s="166"/>
      <c r="N158" s="166"/>
      <c r="O158" s="166"/>
      <c r="P158" s="166"/>
      <c r="Q158" s="168" t="str">
        <f>IF(ISNUMBER('Indicator Data'!Q159),"","Imputed using GDP p.c.")</f>
        <v/>
      </c>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08"/>
    </row>
    <row r="159" spans="1:58" x14ac:dyDescent="0.25">
      <c r="A159" s="133" t="s">
        <v>292</v>
      </c>
      <c r="B159" s="111" t="s">
        <v>291</v>
      </c>
      <c r="C159" s="166"/>
      <c r="D159" s="166"/>
      <c r="E159" s="166"/>
      <c r="F159" s="166"/>
      <c r="G159" s="166"/>
      <c r="H159" s="166"/>
      <c r="I159" s="166"/>
      <c r="J159" s="166"/>
      <c r="K159" s="166"/>
      <c r="L159" s="166"/>
      <c r="M159" s="166"/>
      <c r="N159" s="166"/>
      <c r="O159" s="166"/>
      <c r="P159" s="166"/>
      <c r="Q159" s="168" t="str">
        <f>IF(ISNUMBER('Indicator Data'!Q160),"","Imputed using GDP p.c.")</f>
        <v/>
      </c>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08"/>
    </row>
    <row r="160" spans="1:58" x14ac:dyDescent="0.25">
      <c r="A160" s="133" t="s">
        <v>294</v>
      </c>
      <c r="B160" s="111" t="s">
        <v>293</v>
      </c>
      <c r="C160" s="166"/>
      <c r="D160" s="166"/>
      <c r="E160" s="166"/>
      <c r="F160" s="166"/>
      <c r="G160" s="166"/>
      <c r="H160" s="166"/>
      <c r="I160" s="166"/>
      <c r="J160" s="166"/>
      <c r="K160" s="166"/>
      <c r="L160" s="166"/>
      <c r="M160" s="166"/>
      <c r="N160" s="166"/>
      <c r="O160" s="166"/>
      <c r="P160" s="166"/>
      <c r="Q160" s="168" t="str">
        <f>IF(ISNUMBER('Indicator Data'!Q161),"","Imputed using GDP p.c.")</f>
        <v>Imputed using GDP p.c.</v>
      </c>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t="s">
        <v>1034</v>
      </c>
      <c r="AO160" s="166" t="s">
        <v>1034</v>
      </c>
      <c r="AP160" s="166"/>
      <c r="AQ160" s="166"/>
      <c r="AR160" s="166"/>
      <c r="AS160" s="166"/>
      <c r="AT160" s="166"/>
      <c r="AU160" s="166"/>
      <c r="AV160" s="166"/>
      <c r="AW160" s="166"/>
      <c r="AX160" s="166"/>
      <c r="AY160" s="166"/>
      <c r="AZ160" s="166"/>
      <c r="BA160" s="166"/>
      <c r="BB160" s="166"/>
      <c r="BC160" s="166"/>
      <c r="BD160" s="166"/>
      <c r="BE160" s="166"/>
      <c r="BF160" s="108"/>
    </row>
    <row r="161" spans="1:58" x14ac:dyDescent="0.25">
      <c r="A161" s="133" t="s">
        <v>296</v>
      </c>
      <c r="B161" s="111" t="s">
        <v>295</v>
      </c>
      <c r="C161" s="166"/>
      <c r="D161" s="166"/>
      <c r="E161" s="166"/>
      <c r="F161" s="166"/>
      <c r="G161" s="166"/>
      <c r="H161" s="166"/>
      <c r="I161" s="166"/>
      <c r="J161" s="166"/>
      <c r="K161" s="166"/>
      <c r="L161" s="166"/>
      <c r="M161" s="166"/>
      <c r="N161" s="166"/>
      <c r="O161" s="166"/>
      <c r="P161" s="166"/>
      <c r="Q161" s="168" t="str">
        <f>IF(ISNUMBER('Indicator Data'!Q162),"","Imputed using GDP p.c.")</f>
        <v/>
      </c>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08"/>
    </row>
    <row r="162" spans="1:58" x14ac:dyDescent="0.25">
      <c r="A162" s="133" t="s">
        <v>299</v>
      </c>
      <c r="B162" s="111" t="s">
        <v>298</v>
      </c>
      <c r="C162" s="166"/>
      <c r="D162" s="166"/>
      <c r="E162" s="166"/>
      <c r="F162" s="166"/>
      <c r="G162" s="166"/>
      <c r="H162" s="166"/>
      <c r="I162" s="166"/>
      <c r="J162" s="166"/>
      <c r="K162" s="166"/>
      <c r="L162" s="166"/>
      <c r="M162" s="166"/>
      <c r="N162" s="166"/>
      <c r="O162" s="166"/>
      <c r="P162" s="166"/>
      <c r="Q162" s="168" t="str">
        <f>IF(ISNUMBER('Indicator Data'!Q163),"","Imputed using GDP p.c.")</f>
        <v/>
      </c>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t="s">
        <v>1044</v>
      </c>
      <c r="AO162" s="166" t="s">
        <v>1044</v>
      </c>
      <c r="AQ162" s="166"/>
      <c r="AR162" s="166"/>
      <c r="AS162" s="166"/>
      <c r="AT162" s="166"/>
      <c r="AU162" s="166"/>
      <c r="AV162" s="166"/>
      <c r="AW162" s="166"/>
      <c r="AX162" s="166"/>
      <c r="AY162" s="166"/>
      <c r="AZ162" s="166"/>
      <c r="BA162" s="166"/>
      <c r="BB162" s="166"/>
      <c r="BC162" s="166"/>
      <c r="BD162" s="166"/>
      <c r="BE162" s="166"/>
      <c r="BF162" s="108"/>
    </row>
    <row r="163" spans="1:58" x14ac:dyDescent="0.25">
      <c r="A163" s="133" t="s">
        <v>301</v>
      </c>
      <c r="B163" s="111" t="s">
        <v>300</v>
      </c>
      <c r="C163" s="166"/>
      <c r="D163" s="166"/>
      <c r="E163" s="166"/>
      <c r="F163" s="166"/>
      <c r="G163" s="166"/>
      <c r="H163" s="166"/>
      <c r="I163" s="166"/>
      <c r="J163" s="166"/>
      <c r="K163" s="166"/>
      <c r="L163" s="166"/>
      <c r="M163" s="166"/>
      <c r="N163" s="166"/>
      <c r="O163" s="166"/>
      <c r="P163" s="166"/>
      <c r="Q163" s="168" t="str">
        <f>IF(ISNUMBER('Indicator Data'!Q164),"","Imputed using GDP p.c.")</f>
        <v/>
      </c>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08"/>
    </row>
    <row r="164" spans="1:58" x14ac:dyDescent="0.25">
      <c r="A164" s="133" t="s">
        <v>303</v>
      </c>
      <c r="B164" s="111" t="s">
        <v>302</v>
      </c>
      <c r="C164" s="166"/>
      <c r="D164" s="166"/>
      <c r="E164" s="166"/>
      <c r="F164" s="166"/>
      <c r="G164" s="166"/>
      <c r="H164" s="166"/>
      <c r="I164" s="166"/>
      <c r="J164" s="166"/>
      <c r="K164" s="166"/>
      <c r="L164" s="166"/>
      <c r="M164" s="166"/>
      <c r="N164" s="166"/>
      <c r="O164" s="166"/>
      <c r="P164" s="166"/>
      <c r="Q164" s="168" t="str">
        <f>IF(ISNUMBER('Indicator Data'!Q165),"","Imputed using GDP p.c.")</f>
        <v/>
      </c>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08"/>
    </row>
    <row r="165" spans="1:58" x14ac:dyDescent="0.25">
      <c r="A165" s="133" t="s">
        <v>305</v>
      </c>
      <c r="B165" s="111" t="s">
        <v>304</v>
      </c>
      <c r="C165" s="166"/>
      <c r="D165" s="166"/>
      <c r="E165" s="166"/>
      <c r="F165" s="166"/>
      <c r="G165" s="166"/>
      <c r="H165" s="166"/>
      <c r="I165" s="166"/>
      <c r="J165" s="166"/>
      <c r="K165" s="166"/>
      <c r="L165" s="166"/>
      <c r="M165" s="166"/>
      <c r="N165" s="166"/>
      <c r="O165" s="166"/>
      <c r="P165" s="166"/>
      <c r="Q165" s="168" t="str">
        <f>IF(ISNUMBER('Indicator Data'!Q166),"","Imputed using GDP p.c.")</f>
        <v/>
      </c>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t="s">
        <v>1043</v>
      </c>
      <c r="AO165" s="166" t="s">
        <v>1043</v>
      </c>
      <c r="AP165" s="166"/>
      <c r="AQ165" s="166"/>
      <c r="AR165" s="166"/>
      <c r="AS165" s="166"/>
      <c r="AT165" s="166"/>
      <c r="AU165" s="166"/>
      <c r="AV165" s="166"/>
      <c r="AW165" s="166"/>
      <c r="AX165" s="166"/>
      <c r="AY165" s="166"/>
      <c r="AZ165" s="166"/>
      <c r="BA165" s="166"/>
      <c r="BB165" s="166"/>
      <c r="BC165" s="166"/>
      <c r="BD165" s="166"/>
      <c r="BE165" s="166"/>
      <c r="BF165" s="108"/>
    </row>
    <row r="166" spans="1:58" x14ac:dyDescent="0.25">
      <c r="A166" s="133" t="s">
        <v>307</v>
      </c>
      <c r="B166" s="111" t="s">
        <v>306</v>
      </c>
      <c r="C166" s="166"/>
      <c r="D166" s="166"/>
      <c r="E166" s="166"/>
      <c r="F166" s="166"/>
      <c r="G166" s="166"/>
      <c r="H166" s="166"/>
      <c r="I166" s="166"/>
      <c r="J166" s="166"/>
      <c r="K166" s="166"/>
      <c r="L166" s="166"/>
      <c r="M166" s="166"/>
      <c r="N166" s="166"/>
      <c r="O166" s="166"/>
      <c r="P166" s="166"/>
      <c r="Q166" s="168" t="str">
        <f>IF(ISNUMBER('Indicator Data'!Q167),"","Imputed using GDP p.c.")</f>
        <v/>
      </c>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08"/>
    </row>
    <row r="167" spans="1:58" x14ac:dyDescent="0.25">
      <c r="A167" s="133" t="s">
        <v>309</v>
      </c>
      <c r="B167" s="111" t="s">
        <v>308</v>
      </c>
      <c r="C167" s="166"/>
      <c r="D167" s="166"/>
      <c r="E167" s="166"/>
      <c r="F167" s="166"/>
      <c r="G167" s="166"/>
      <c r="H167" s="166"/>
      <c r="I167" s="166"/>
      <c r="J167" s="166"/>
      <c r="K167" s="166"/>
      <c r="L167" s="166"/>
      <c r="M167" s="166"/>
      <c r="N167" s="166"/>
      <c r="O167" s="166"/>
      <c r="P167" s="166"/>
      <c r="Q167" s="168" t="str">
        <f>IF(ISNUMBER('Indicator Data'!Q168),"","Imputed using GDP p.c.")</f>
        <v/>
      </c>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08"/>
    </row>
    <row r="168" spans="1:58" x14ac:dyDescent="0.25">
      <c r="A168" s="133" t="s">
        <v>311</v>
      </c>
      <c r="B168" s="111" t="s">
        <v>310</v>
      </c>
      <c r="C168" s="166"/>
      <c r="D168" s="166"/>
      <c r="E168" s="166"/>
      <c r="F168" s="166"/>
      <c r="G168" s="166"/>
      <c r="H168" s="166"/>
      <c r="I168" s="166"/>
      <c r="J168" s="166"/>
      <c r="K168" s="166"/>
      <c r="L168" s="166"/>
      <c r="M168" s="166"/>
      <c r="N168" s="166"/>
      <c r="O168" s="166"/>
      <c r="P168" s="166"/>
      <c r="Q168" s="168" t="str">
        <f>IF(ISNUMBER('Indicator Data'!Q169),"","Imputed using GDP p.c.")</f>
        <v/>
      </c>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08"/>
    </row>
    <row r="169" spans="1:58" x14ac:dyDescent="0.25">
      <c r="A169" s="133" t="s">
        <v>313</v>
      </c>
      <c r="B169" s="111" t="s">
        <v>312</v>
      </c>
      <c r="C169" s="166"/>
      <c r="D169" s="166"/>
      <c r="E169" s="166"/>
      <c r="F169" s="166"/>
      <c r="G169" s="166"/>
      <c r="H169" s="166"/>
      <c r="I169" s="166"/>
      <c r="J169" s="166"/>
      <c r="K169" s="166"/>
      <c r="L169" s="166"/>
      <c r="M169" s="166"/>
      <c r="N169" s="166"/>
      <c r="O169" s="166"/>
      <c r="P169" s="166"/>
      <c r="Q169" s="168" t="str">
        <f>IF(ISNUMBER('Indicator Data'!Q170),"","Imputed using GDP p.c.")</f>
        <v/>
      </c>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08"/>
    </row>
    <row r="170" spans="1:58" x14ac:dyDescent="0.25">
      <c r="A170" s="133" t="s">
        <v>851</v>
      </c>
      <c r="B170" s="111" t="s">
        <v>314</v>
      </c>
      <c r="C170" s="166"/>
      <c r="D170" s="166"/>
      <c r="E170" s="166"/>
      <c r="F170" s="166"/>
      <c r="G170" s="166"/>
      <c r="H170" s="166"/>
      <c r="I170" s="166"/>
      <c r="J170" s="166"/>
      <c r="K170" s="166"/>
      <c r="L170" s="166"/>
      <c r="M170" s="166"/>
      <c r="N170" s="166"/>
      <c r="O170" s="166"/>
      <c r="P170" s="166"/>
      <c r="Q170" s="168" t="str">
        <f>IF(ISNUMBER('Indicator Data'!Q171),"","Imputed using GDP p.c.")</f>
        <v/>
      </c>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t="s">
        <v>1042</v>
      </c>
      <c r="AO170" s="166" t="s">
        <v>1042</v>
      </c>
      <c r="AP170" s="166"/>
      <c r="AQ170" s="166"/>
      <c r="AR170" s="166"/>
      <c r="AS170" s="166"/>
      <c r="AT170" s="166"/>
      <c r="AU170" s="166"/>
      <c r="AV170" s="166"/>
      <c r="AW170" s="166"/>
      <c r="AX170" s="166"/>
      <c r="AY170" s="166"/>
      <c r="AZ170" s="166"/>
      <c r="BA170" s="166"/>
      <c r="BB170" s="166"/>
      <c r="BC170" s="166"/>
      <c r="BD170" s="166"/>
      <c r="BE170" s="166"/>
      <c r="BF170" s="108"/>
    </row>
    <row r="171" spans="1:58" x14ac:dyDescent="0.25">
      <c r="A171" s="133" t="s">
        <v>317</v>
      </c>
      <c r="B171" s="111" t="s">
        <v>316</v>
      </c>
      <c r="C171" s="166"/>
      <c r="D171" s="166"/>
      <c r="E171" s="166"/>
      <c r="F171" s="166"/>
      <c r="G171" s="166"/>
      <c r="H171" s="166"/>
      <c r="I171" s="166"/>
      <c r="J171" s="166"/>
      <c r="K171" s="166"/>
      <c r="L171" s="166"/>
      <c r="M171" s="166"/>
      <c r="N171" s="166"/>
      <c r="O171" s="166"/>
      <c r="P171" s="166"/>
      <c r="Q171" s="168" t="str">
        <f>IF(ISNUMBER('Indicator Data'!Q172),"","Imputed using GDP p.c.")</f>
        <v/>
      </c>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08"/>
    </row>
    <row r="172" spans="1:58" x14ac:dyDescent="0.25">
      <c r="A172" s="133" t="s">
        <v>852</v>
      </c>
      <c r="B172" s="111" t="s">
        <v>318</v>
      </c>
      <c r="C172" s="166"/>
      <c r="D172" s="166"/>
      <c r="E172" s="166"/>
      <c r="F172" s="166"/>
      <c r="G172" s="166"/>
      <c r="H172" s="166"/>
      <c r="I172" s="166"/>
      <c r="J172" s="166"/>
      <c r="K172" s="166"/>
      <c r="L172" s="166"/>
      <c r="M172" s="166"/>
      <c r="N172" s="166"/>
      <c r="O172" s="166"/>
      <c r="P172" s="166"/>
      <c r="Q172" s="168" t="str">
        <f>IF(ISNUMBER('Indicator Data'!Q173),"","Imputed using GDP p.c.")</f>
        <v/>
      </c>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08"/>
    </row>
    <row r="173" spans="1:58" x14ac:dyDescent="0.25">
      <c r="A173" s="133" t="s">
        <v>320</v>
      </c>
      <c r="B173" s="111" t="s">
        <v>319</v>
      </c>
      <c r="C173" s="166"/>
      <c r="D173" s="166"/>
      <c r="E173" s="166"/>
      <c r="F173" s="166"/>
      <c r="G173" s="166"/>
      <c r="H173" s="166"/>
      <c r="I173" s="166"/>
      <c r="J173" s="166"/>
      <c r="K173" s="166"/>
      <c r="L173" s="166"/>
      <c r="M173" s="166"/>
      <c r="N173" s="166"/>
      <c r="O173" s="166"/>
      <c r="P173" s="166"/>
      <c r="Q173" s="168" t="str">
        <f>IF(ISNUMBER('Indicator Data'!Q174),"","Imputed using GDP p.c.")</f>
        <v/>
      </c>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08"/>
    </row>
    <row r="174" spans="1:58" x14ac:dyDescent="0.25">
      <c r="A174" s="133" t="s">
        <v>946</v>
      </c>
      <c r="B174" s="111" t="s">
        <v>187</v>
      </c>
      <c r="C174" s="166"/>
      <c r="D174" s="166"/>
      <c r="E174" s="166"/>
      <c r="F174" s="166"/>
      <c r="G174" s="166"/>
      <c r="H174" s="166"/>
      <c r="I174" s="166"/>
      <c r="J174" s="166"/>
      <c r="K174" s="166"/>
      <c r="L174" s="166"/>
      <c r="M174" s="166"/>
      <c r="N174" s="166"/>
      <c r="O174" s="166"/>
      <c r="P174" s="166"/>
      <c r="Q174" s="168" t="str">
        <f>IF(ISNUMBER('Indicator Data'!Q175),"","Imputed using GDP p.c.")</f>
        <v/>
      </c>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08"/>
    </row>
    <row r="175" spans="1:58" x14ac:dyDescent="0.25">
      <c r="A175" s="133" t="s">
        <v>373</v>
      </c>
      <c r="B175" s="111" t="s">
        <v>91</v>
      </c>
      <c r="C175" s="166"/>
      <c r="D175" s="166"/>
      <c r="E175" s="166"/>
      <c r="F175" s="166"/>
      <c r="G175" s="166"/>
      <c r="H175" s="166"/>
      <c r="I175" s="166"/>
      <c r="J175" s="166"/>
      <c r="K175" s="166"/>
      <c r="L175" s="166"/>
      <c r="M175" s="166"/>
      <c r="N175" s="166"/>
      <c r="O175" s="166"/>
      <c r="P175" s="166"/>
      <c r="Q175" s="168" t="str">
        <f>IF(ISNUMBER('Indicator Data'!Q176),"","Imputed using GDP p.c.")</f>
        <v/>
      </c>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08"/>
    </row>
    <row r="176" spans="1:58" x14ac:dyDescent="0.25">
      <c r="A176" s="133" t="s">
        <v>322</v>
      </c>
      <c r="B176" s="111" t="s">
        <v>321</v>
      </c>
      <c r="C176" s="166"/>
      <c r="D176" s="166"/>
      <c r="E176" s="166"/>
      <c r="F176" s="166"/>
      <c r="G176" s="166"/>
      <c r="H176" s="166"/>
      <c r="I176" s="166"/>
      <c r="J176" s="166"/>
      <c r="K176" s="166"/>
      <c r="L176" s="166"/>
      <c r="M176" s="166"/>
      <c r="N176" s="166"/>
      <c r="O176" s="166"/>
      <c r="P176" s="166"/>
      <c r="Q176" s="168" t="str">
        <f>IF(ISNUMBER('Indicator Data'!Q177),"","Imputed using GDP p.c.")</f>
        <v/>
      </c>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08"/>
    </row>
    <row r="177" spans="1:58" x14ac:dyDescent="0.25">
      <c r="A177" s="133" t="s">
        <v>324</v>
      </c>
      <c r="B177" s="111" t="s">
        <v>323</v>
      </c>
      <c r="C177" s="166"/>
      <c r="D177" s="166"/>
      <c r="E177" s="166"/>
      <c r="F177" s="166"/>
      <c r="G177" s="166"/>
      <c r="H177" s="166"/>
      <c r="I177" s="166"/>
      <c r="J177" s="166"/>
      <c r="K177" s="166"/>
      <c r="L177" s="166"/>
      <c r="M177" s="166"/>
      <c r="N177" s="166"/>
      <c r="O177" s="166"/>
      <c r="P177" s="166"/>
      <c r="Q177" s="168" t="str">
        <f>IF(ISNUMBER('Indicator Data'!Q178),"","Imputed using GDP p.c.")</f>
        <v/>
      </c>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t="s">
        <v>1049</v>
      </c>
      <c r="AO177" s="166" t="s">
        <v>1049</v>
      </c>
      <c r="AP177" s="166"/>
      <c r="AQ177" s="166"/>
      <c r="AR177" s="166"/>
      <c r="AS177" s="166"/>
      <c r="AT177" s="166"/>
      <c r="AU177" s="166"/>
      <c r="AV177" s="166"/>
      <c r="AW177" s="166"/>
      <c r="AX177" s="166"/>
      <c r="AY177" s="166"/>
      <c r="AZ177" s="166"/>
      <c r="BA177" s="166"/>
      <c r="BB177" s="166"/>
      <c r="BC177" s="166"/>
      <c r="BD177" s="166"/>
      <c r="BE177" s="166"/>
      <c r="BF177" s="108"/>
    </row>
    <row r="178" spans="1:58" x14ac:dyDescent="0.25">
      <c r="A178" s="133" t="s">
        <v>326</v>
      </c>
      <c r="B178" s="111" t="s">
        <v>325</v>
      </c>
      <c r="C178" s="166"/>
      <c r="D178" s="166"/>
      <c r="E178" s="166"/>
      <c r="F178" s="166"/>
      <c r="G178" s="166"/>
      <c r="H178" s="166"/>
      <c r="I178" s="166"/>
      <c r="J178" s="166"/>
      <c r="K178" s="166"/>
      <c r="L178" s="166"/>
      <c r="M178" s="166"/>
      <c r="N178" s="166"/>
      <c r="O178" s="166"/>
      <c r="P178" s="166"/>
      <c r="Q178" s="168" t="str">
        <f>IF(ISNUMBER('Indicator Data'!Q179),"","Imputed using GDP p.c.")</f>
        <v/>
      </c>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08"/>
    </row>
    <row r="179" spans="1:58" x14ac:dyDescent="0.25">
      <c r="A179" s="133" t="s">
        <v>328</v>
      </c>
      <c r="B179" s="111" t="s">
        <v>327</v>
      </c>
      <c r="C179" s="166"/>
      <c r="D179" s="166"/>
      <c r="E179" s="166"/>
      <c r="F179" s="166"/>
      <c r="G179" s="166"/>
      <c r="H179" s="166"/>
      <c r="I179" s="166"/>
      <c r="J179" s="166"/>
      <c r="K179" s="166"/>
      <c r="L179" s="166"/>
      <c r="M179" s="166"/>
      <c r="N179" s="166"/>
      <c r="O179" s="166"/>
      <c r="P179" s="166"/>
      <c r="Q179" s="168" t="str">
        <f>IF(ISNUMBER('Indicator Data'!Q180),"","Imputed using GDP p.c.")</f>
        <v/>
      </c>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08"/>
    </row>
    <row r="180" spans="1:58" x14ac:dyDescent="0.25">
      <c r="A180" s="133" t="s">
        <v>330</v>
      </c>
      <c r="B180" s="111" t="s">
        <v>329</v>
      </c>
      <c r="C180" s="166"/>
      <c r="D180" s="166"/>
      <c r="E180" s="166"/>
      <c r="F180" s="166"/>
      <c r="G180" s="166"/>
      <c r="H180" s="166"/>
      <c r="I180" s="166"/>
      <c r="J180" s="166"/>
      <c r="K180" s="166"/>
      <c r="L180" s="166"/>
      <c r="M180" s="166"/>
      <c r="N180" s="166"/>
      <c r="O180" s="166"/>
      <c r="P180" s="166"/>
      <c r="Q180" s="168" t="str">
        <f>IF(ISNUMBER('Indicator Data'!Q181),"","Imputed using GDP p.c.")</f>
        <v/>
      </c>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08"/>
    </row>
    <row r="181" spans="1:58" x14ac:dyDescent="0.25">
      <c r="A181" s="133" t="s">
        <v>332</v>
      </c>
      <c r="B181" s="111" t="s">
        <v>331</v>
      </c>
      <c r="C181" s="166"/>
      <c r="D181" s="166"/>
      <c r="E181" s="166"/>
      <c r="F181" s="166"/>
      <c r="G181" s="166"/>
      <c r="H181" s="166"/>
      <c r="I181" s="166"/>
      <c r="J181" s="166"/>
      <c r="K181" s="166"/>
      <c r="L181" s="166"/>
      <c r="M181" s="166"/>
      <c r="N181" s="166"/>
      <c r="O181" s="166"/>
      <c r="P181" s="166"/>
      <c r="Q181" s="168" t="str">
        <f>IF(ISNUMBER('Indicator Data'!Q182),"","Imputed using GDP p.c.")</f>
        <v/>
      </c>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08"/>
    </row>
    <row r="182" spans="1:58" x14ac:dyDescent="0.25">
      <c r="A182" s="133" t="s">
        <v>334</v>
      </c>
      <c r="B182" s="111" t="s">
        <v>333</v>
      </c>
      <c r="C182" s="166"/>
      <c r="D182" s="166"/>
      <c r="E182" s="166"/>
      <c r="F182" s="166"/>
      <c r="G182" s="166"/>
      <c r="H182" s="166"/>
      <c r="I182" s="166"/>
      <c r="J182" s="166"/>
      <c r="K182" s="166"/>
      <c r="L182" s="166"/>
      <c r="M182" s="166"/>
      <c r="N182" s="166"/>
      <c r="O182" s="166"/>
      <c r="P182" s="166"/>
      <c r="Q182" s="168" t="str">
        <f>IF(ISNUMBER('Indicator Data'!Q183),"","Imputed using GDP p.c.")</f>
        <v>Imputed using GDP p.c.</v>
      </c>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t="s">
        <v>1049</v>
      </c>
      <c r="AO182" s="166" t="s">
        <v>1049</v>
      </c>
      <c r="AP182" s="166"/>
      <c r="AQ182" s="166"/>
      <c r="AR182" s="166"/>
      <c r="AS182" s="166"/>
      <c r="AT182" s="166"/>
      <c r="AU182" s="166"/>
      <c r="AV182" s="166"/>
      <c r="AW182" s="166"/>
      <c r="AX182" s="166"/>
      <c r="AY182" s="166"/>
      <c r="AZ182" s="166"/>
      <c r="BA182" s="166"/>
      <c r="BB182" s="166"/>
      <c r="BC182" s="166"/>
      <c r="BD182" s="166"/>
      <c r="BE182" s="166"/>
      <c r="BF182" s="108"/>
    </row>
    <row r="183" spans="1:58" x14ac:dyDescent="0.25">
      <c r="A183" s="133" t="s">
        <v>336</v>
      </c>
      <c r="B183" s="111" t="s">
        <v>335</v>
      </c>
      <c r="C183" s="166"/>
      <c r="D183" s="166"/>
      <c r="E183" s="166"/>
      <c r="F183" s="166"/>
      <c r="G183" s="166"/>
      <c r="H183" s="166"/>
      <c r="I183" s="166"/>
      <c r="J183" s="166"/>
      <c r="K183" s="166"/>
      <c r="L183" s="166"/>
      <c r="M183" s="166"/>
      <c r="N183" s="166"/>
      <c r="O183" s="166"/>
      <c r="P183" s="166"/>
      <c r="Q183" s="168" t="str">
        <f>IF(ISNUMBER('Indicator Data'!Q184),"","Imputed using GDP p.c.")</f>
        <v/>
      </c>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08"/>
    </row>
    <row r="184" spans="1:58" x14ac:dyDescent="0.25">
      <c r="A184" s="133" t="s">
        <v>338</v>
      </c>
      <c r="B184" s="111" t="s">
        <v>337</v>
      </c>
      <c r="C184" s="166"/>
      <c r="D184" s="166"/>
      <c r="E184" s="166"/>
      <c r="F184" s="166"/>
      <c r="G184" s="166"/>
      <c r="H184" s="166"/>
      <c r="I184" s="166"/>
      <c r="J184" s="166"/>
      <c r="K184" s="166"/>
      <c r="L184" s="166"/>
      <c r="M184" s="166"/>
      <c r="N184" s="166"/>
      <c r="O184" s="166"/>
      <c r="P184" s="166"/>
      <c r="Q184" s="168" t="str">
        <f>IF(ISNUMBER('Indicator Data'!Q185),"","Imputed using GDP p.c.")</f>
        <v/>
      </c>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08"/>
    </row>
    <row r="185" spans="1:58" x14ac:dyDescent="0.25">
      <c r="A185" s="133" t="s">
        <v>340</v>
      </c>
      <c r="B185" s="111" t="s">
        <v>339</v>
      </c>
      <c r="C185" s="166"/>
      <c r="D185" s="166"/>
      <c r="E185" s="166"/>
      <c r="F185" s="166"/>
      <c r="G185" s="166"/>
      <c r="H185" s="166"/>
      <c r="I185" s="166"/>
      <c r="J185" s="166"/>
      <c r="K185" s="166"/>
      <c r="L185" s="166"/>
      <c r="M185" s="166"/>
      <c r="N185" s="166"/>
      <c r="O185" s="166"/>
      <c r="P185" s="166"/>
      <c r="Q185" s="168" t="str">
        <f>IF(ISNUMBER('Indicator Data'!Q186),"","Imputed using GDP p.c.")</f>
        <v/>
      </c>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08"/>
    </row>
    <row r="186" spans="1:58" x14ac:dyDescent="0.25">
      <c r="A186" s="133" t="s">
        <v>853</v>
      </c>
      <c r="B186" s="111" t="s">
        <v>341</v>
      </c>
      <c r="C186" s="166"/>
      <c r="D186" s="166"/>
      <c r="E186" s="166"/>
      <c r="F186" s="166"/>
      <c r="G186" s="166"/>
      <c r="H186" s="166"/>
      <c r="I186" s="166"/>
      <c r="J186" s="166"/>
      <c r="K186" s="166"/>
      <c r="L186" s="166"/>
      <c r="M186" s="166"/>
      <c r="N186" s="166"/>
      <c r="O186" s="166"/>
      <c r="P186" s="166"/>
      <c r="Q186" s="168" t="str">
        <f>IF(ISNUMBER('Indicator Data'!Q187),"","Imputed using GDP p.c.")</f>
        <v/>
      </c>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08"/>
    </row>
    <row r="187" spans="1:58" x14ac:dyDescent="0.25">
      <c r="A187" s="133" t="s">
        <v>343</v>
      </c>
      <c r="B187" s="111" t="s">
        <v>342</v>
      </c>
      <c r="C187" s="166"/>
      <c r="D187" s="166"/>
      <c r="E187" s="166"/>
      <c r="F187" s="166"/>
      <c r="G187" s="166"/>
      <c r="H187" s="166"/>
      <c r="I187" s="166"/>
      <c r="J187" s="166"/>
      <c r="K187" s="166"/>
      <c r="L187" s="166"/>
      <c r="M187" s="166"/>
      <c r="N187" s="166"/>
      <c r="O187" s="166"/>
      <c r="P187" s="166"/>
      <c r="Q187" s="168" t="str">
        <f>IF(ISNUMBER('Indicator Data'!Q188),"","Imputed using GDP p.c.")</f>
        <v/>
      </c>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08"/>
    </row>
    <row r="188" spans="1:58" x14ac:dyDescent="0.25">
      <c r="A188" s="133" t="s">
        <v>345</v>
      </c>
      <c r="B188" s="111" t="s">
        <v>344</v>
      </c>
      <c r="C188" s="166"/>
      <c r="D188" s="166"/>
      <c r="E188" s="166"/>
      <c r="F188" s="166"/>
      <c r="G188" s="166"/>
      <c r="H188" s="166"/>
      <c r="I188" s="166"/>
      <c r="J188" s="166"/>
      <c r="K188" s="166"/>
      <c r="L188" s="166"/>
      <c r="M188" s="166"/>
      <c r="N188" s="166"/>
      <c r="O188" s="166"/>
      <c r="P188" s="166"/>
      <c r="Q188" s="168" t="str">
        <f>IF(ISNUMBER('Indicator Data'!Q189),"","Imputed using GDP p.c.")</f>
        <v/>
      </c>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08"/>
    </row>
    <row r="189" spans="1:58" x14ac:dyDescent="0.25">
      <c r="A189" s="133" t="s">
        <v>347</v>
      </c>
      <c r="B189" s="111" t="s">
        <v>346</v>
      </c>
      <c r="C189" s="166"/>
      <c r="D189" s="166"/>
      <c r="E189" s="166"/>
      <c r="F189" s="166"/>
      <c r="G189" s="166"/>
      <c r="H189" s="166"/>
      <c r="I189" s="166"/>
      <c r="J189" s="166"/>
      <c r="K189" s="166"/>
      <c r="L189" s="166"/>
      <c r="M189" s="166"/>
      <c r="N189" s="166"/>
      <c r="O189" s="166"/>
      <c r="P189" s="166"/>
      <c r="Q189" s="168" t="str">
        <f>IF(ISNUMBER('Indicator Data'!Q190),"","Imputed using GDP p.c.")</f>
        <v/>
      </c>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08"/>
    </row>
    <row r="190" spans="1:58" x14ac:dyDescent="0.25">
      <c r="A190" s="133" t="s">
        <v>349</v>
      </c>
      <c r="B190" s="111" t="s">
        <v>348</v>
      </c>
      <c r="C190" s="166"/>
      <c r="D190" s="166"/>
      <c r="E190" s="166"/>
      <c r="F190" s="166"/>
      <c r="G190" s="166"/>
      <c r="H190" s="166"/>
      <c r="I190" s="166"/>
      <c r="J190" s="166"/>
      <c r="K190" s="166"/>
      <c r="L190" s="166"/>
      <c r="M190" s="166"/>
      <c r="N190" s="166"/>
      <c r="O190" s="166"/>
      <c r="P190" s="166"/>
      <c r="Q190" s="168" t="str">
        <f>IF(ISNUMBER('Indicator Data'!Q191),"","Imputed using GDP p.c.")</f>
        <v/>
      </c>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08"/>
    </row>
    <row r="191" spans="1:58" x14ac:dyDescent="0.25">
      <c r="A191" s="133" t="s">
        <v>854</v>
      </c>
      <c r="B191" s="111" t="s">
        <v>350</v>
      </c>
      <c r="C191" s="166"/>
      <c r="D191" s="166"/>
      <c r="E191" s="166"/>
      <c r="F191" s="166"/>
      <c r="G191" s="166"/>
      <c r="H191" s="166"/>
      <c r="I191" s="166"/>
      <c r="J191" s="166"/>
      <c r="K191" s="166"/>
      <c r="L191" s="166"/>
      <c r="M191" s="166"/>
      <c r="N191" s="166"/>
      <c r="O191" s="166"/>
      <c r="P191" s="166"/>
      <c r="Q191" s="168" t="str">
        <f>IF(ISNUMBER('Indicator Data'!Q192),"","Imputed using GDP p.c.")</f>
        <v/>
      </c>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08"/>
    </row>
    <row r="192" spans="1:58" x14ac:dyDescent="0.25">
      <c r="A192" s="133" t="s">
        <v>375</v>
      </c>
      <c r="B192" s="111" t="s">
        <v>351</v>
      </c>
      <c r="C192" s="166"/>
      <c r="D192" s="166"/>
      <c r="E192" s="166"/>
      <c r="F192" s="166"/>
      <c r="G192" s="166"/>
      <c r="H192" s="166"/>
      <c r="I192" s="166"/>
      <c r="J192" s="166"/>
      <c r="K192" s="166"/>
      <c r="L192" s="166"/>
      <c r="M192" s="166"/>
      <c r="N192" s="166"/>
      <c r="O192" s="166"/>
      <c r="P192" s="166"/>
      <c r="Q192" s="168" t="str">
        <f>IF(ISNUMBER('Indicator Data'!Q193),"","Imputed using GDP p.c.")</f>
        <v/>
      </c>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08"/>
    </row>
    <row r="193" spans="1:58" x14ac:dyDescent="0.25">
      <c r="A193" s="133" t="s">
        <v>353</v>
      </c>
      <c r="B193" s="111" t="s">
        <v>352</v>
      </c>
      <c r="C193" s="166"/>
      <c r="D193" s="166"/>
      <c r="E193" s="166"/>
      <c r="F193" s="166"/>
      <c r="G193" s="166"/>
      <c r="H193" s="166"/>
      <c r="I193" s="166"/>
      <c r="J193" s="166"/>
      <c r="K193" s="166"/>
      <c r="L193" s="166"/>
      <c r="M193" s="166"/>
      <c r="N193" s="166"/>
      <c r="O193" s="166"/>
      <c r="P193" s="166"/>
      <c r="Q193" s="168" t="str">
        <f>IF(ISNUMBER('Indicator Data'!Q194),"","Imputed using GDP p.c.")</f>
        <v/>
      </c>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08"/>
    </row>
    <row r="194" spans="1:58" x14ac:dyDescent="0.25">
      <c r="A194" s="133" t="s">
        <v>355</v>
      </c>
      <c r="B194" s="111" t="s">
        <v>354</v>
      </c>
      <c r="C194" s="166"/>
      <c r="D194" s="166"/>
      <c r="E194" s="166"/>
      <c r="F194" s="166"/>
      <c r="G194" s="166"/>
      <c r="H194" s="166"/>
      <c r="I194" s="166"/>
      <c r="J194" s="166"/>
      <c r="K194" s="166"/>
      <c r="L194" s="166"/>
      <c r="M194" s="166"/>
      <c r="N194" s="166"/>
      <c r="O194" s="166"/>
      <c r="P194" s="166"/>
      <c r="Q194" s="168" t="str">
        <f>IF(ISNUMBER('Indicator Data'!Q195),"","Imputed using GDP p.c.")</f>
        <v/>
      </c>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08"/>
    </row>
    <row r="195" spans="1:58" x14ac:dyDescent="0.25">
      <c r="A195" s="133" t="s">
        <v>357</v>
      </c>
      <c r="B195" s="111" t="s">
        <v>356</v>
      </c>
      <c r="C195" s="166"/>
      <c r="D195" s="166"/>
      <c r="E195" s="166"/>
      <c r="F195" s="166"/>
      <c r="G195" s="166"/>
      <c r="H195" s="166"/>
      <c r="I195" s="166"/>
      <c r="J195" s="166"/>
      <c r="K195" s="166"/>
      <c r="L195" s="166"/>
      <c r="M195" s="166"/>
      <c r="N195" s="166"/>
      <c r="O195" s="166"/>
      <c r="P195" s="166"/>
      <c r="Q195" s="168" t="str">
        <f>IF(ISNUMBER('Indicator Data'!Q196),"","Imputed using GDP p.c.")</f>
        <v/>
      </c>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08"/>
    </row>
  </sheetData>
  <mergeCells count="1">
    <mergeCell ref="A1:BE1"/>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B192"/>
  <sheetViews>
    <sheetView zoomScale="80" zoomScaleNormal="80" workbookViewId="0">
      <pane xSplit="1" ySplit="1" topLeftCell="B2" activePane="bottomRight" state="frozen"/>
      <selection pane="topRight" activeCell="B1" sqref="B1"/>
      <selection pane="bottomLeft" activeCell="A2" sqref="A2"/>
      <selection pane="bottomRight" activeCell="Y7" sqref="Y7"/>
    </sheetView>
  </sheetViews>
  <sheetFormatPr defaultRowHeight="15" x14ac:dyDescent="0.25"/>
  <cols>
    <col min="2" max="52" width="5" bestFit="1" customWidth="1"/>
  </cols>
  <sheetData>
    <row r="1" spans="1:54" ht="296.25" x14ac:dyDescent="0.25">
      <c r="A1" s="5" t="s">
        <v>358</v>
      </c>
      <c r="B1" s="170" t="s">
        <v>437</v>
      </c>
      <c r="C1" s="170" t="s">
        <v>438</v>
      </c>
      <c r="D1" s="170" t="s">
        <v>873</v>
      </c>
      <c r="E1" s="170" t="s">
        <v>874</v>
      </c>
      <c r="F1" s="170" t="s">
        <v>875</v>
      </c>
      <c r="G1" s="170" t="s">
        <v>876</v>
      </c>
      <c r="H1" s="170" t="s">
        <v>882</v>
      </c>
      <c r="I1" s="170" t="s">
        <v>813</v>
      </c>
      <c r="J1" s="170" t="s">
        <v>814</v>
      </c>
      <c r="K1" s="170" t="s">
        <v>812</v>
      </c>
      <c r="L1" s="170" t="s">
        <v>793</v>
      </c>
      <c r="M1" s="170" t="s">
        <v>838</v>
      </c>
      <c r="N1" s="170" t="s">
        <v>949</v>
      </c>
      <c r="O1" s="170" t="s">
        <v>950</v>
      </c>
      <c r="P1" s="170" t="s">
        <v>386</v>
      </c>
      <c r="Q1" s="170" t="s">
        <v>387</v>
      </c>
      <c r="R1" s="170" t="s">
        <v>489</v>
      </c>
      <c r="S1" s="170" t="s">
        <v>490</v>
      </c>
      <c r="T1" s="170" t="s">
        <v>490</v>
      </c>
      <c r="U1" s="170" t="s">
        <v>395</v>
      </c>
      <c r="V1" s="170" t="s">
        <v>482</v>
      </c>
      <c r="W1" s="170" t="s">
        <v>394</v>
      </c>
      <c r="X1" s="170" t="s">
        <v>907</v>
      </c>
      <c r="Y1" s="170" t="s">
        <v>480</v>
      </c>
      <c r="Z1" s="170" t="s">
        <v>914</v>
      </c>
      <c r="AA1" s="170" t="s">
        <v>405</v>
      </c>
      <c r="AB1" s="170" t="s">
        <v>481</v>
      </c>
      <c r="AC1" s="170" t="s">
        <v>1005</v>
      </c>
      <c r="AD1" s="170" t="s">
        <v>475</v>
      </c>
      <c r="AE1" s="170" t="s">
        <v>385</v>
      </c>
      <c r="AF1" s="170" t="s">
        <v>483</v>
      </c>
      <c r="AG1" s="170" t="s">
        <v>484</v>
      </c>
      <c r="AH1" s="170" t="s">
        <v>484</v>
      </c>
      <c r="AI1" s="170" t="s">
        <v>484</v>
      </c>
      <c r="AJ1" s="170" t="s">
        <v>485</v>
      </c>
      <c r="AK1" s="170" t="s">
        <v>486</v>
      </c>
      <c r="AL1" s="170" t="s">
        <v>397</v>
      </c>
      <c r="AM1" s="170" t="s">
        <v>417</v>
      </c>
      <c r="AN1" s="170" t="s">
        <v>418</v>
      </c>
      <c r="AO1" s="170" t="s">
        <v>419</v>
      </c>
      <c r="AP1" s="170" t="s">
        <v>420</v>
      </c>
      <c r="AQ1" s="170" t="s">
        <v>442</v>
      </c>
      <c r="AR1" s="170" t="s">
        <v>360</v>
      </c>
      <c r="AS1" s="170" t="s">
        <v>408</v>
      </c>
      <c r="AT1" s="170" t="s">
        <v>362</v>
      </c>
      <c r="AU1" s="170" t="s">
        <v>426</v>
      </c>
      <c r="AV1" s="170" t="s">
        <v>363</v>
      </c>
      <c r="AW1" s="170" t="s">
        <v>364</v>
      </c>
      <c r="AX1" s="170" t="s">
        <v>879</v>
      </c>
      <c r="AY1" s="170" t="s">
        <v>389</v>
      </c>
      <c r="AZ1" s="170" t="s">
        <v>388</v>
      </c>
      <c r="BA1" s="170" t="s">
        <v>1058</v>
      </c>
      <c r="BB1" s="170" t="s">
        <v>1059</v>
      </c>
    </row>
    <row r="2" spans="1:54" x14ac:dyDescent="0.25">
      <c r="A2" s="5" t="s">
        <v>0</v>
      </c>
      <c r="B2" s="171">
        <f>IF('Indicator Data'!I6="No Data",1,IF('Indicator Data imputation'!C5&lt;&gt;"",1,0))</f>
        <v>0</v>
      </c>
      <c r="C2" s="171">
        <f>IF('Indicator Data'!J6="No Data",1,IF('Indicator Data imputation'!D5&lt;&gt;"",1,0))</f>
        <v>0</v>
      </c>
      <c r="D2" s="171">
        <f>IF('Indicator Data'!K6="No Data",1,IF('Indicator Data imputation'!E5&lt;&gt;"",1,0))</f>
        <v>0</v>
      </c>
      <c r="E2" s="171">
        <f>IF('Indicator Data'!L6="No Data",1,IF('Indicator Data imputation'!F5&lt;&gt;"",1,0))</f>
        <v>0</v>
      </c>
      <c r="F2" s="171">
        <f>IF('Indicator Data'!M6="No Data",1,IF('Indicator Data imputation'!G5&lt;&gt;"",1,0))</f>
        <v>0</v>
      </c>
      <c r="G2" s="171">
        <f>IF('Indicator Data'!N6="No Data",1,IF('Indicator Data imputation'!H5&lt;&gt;"",1,0))</f>
        <v>0</v>
      </c>
      <c r="H2" s="171">
        <f>IF('Indicator Data'!O6="No Data",1,IF('Indicator Data imputation'!I5&lt;&gt;"",1,0))</f>
        <v>0</v>
      </c>
      <c r="I2" s="171">
        <f>IF('Indicator Data'!P6="No Data",1,IF('Indicator Data imputation'!J5&lt;&gt;"",1,0))</f>
        <v>0</v>
      </c>
      <c r="J2" s="171">
        <f>IF('Indicator Data'!Q6="No Data",1,IF('Indicator Data imputation'!K5&lt;&gt;"",1,0))</f>
        <v>0</v>
      </c>
      <c r="K2" s="171">
        <f>IF('Indicator Data'!R6="No Data",1,IF('Indicator Data imputation'!L5&lt;&gt;"",1,0))</f>
        <v>0</v>
      </c>
      <c r="L2" s="171">
        <f>IF('Indicator Data'!S6="No Data",1,IF('Indicator Data imputation'!M5&lt;&gt;"",1,0))</f>
        <v>0</v>
      </c>
      <c r="M2" s="171">
        <f>IF('Indicator Data'!T6="No Data",1,IF('Indicator Data imputation'!N5&lt;&gt;"",1,0))</f>
        <v>0</v>
      </c>
      <c r="N2" s="171">
        <f>IF('Indicator Data'!U6="No Data",1,IF('Indicator Data imputation'!O5&lt;&gt;"",1,0))</f>
        <v>0</v>
      </c>
      <c r="O2" s="171">
        <f>IF('Indicator Data'!V6="No Data",1,IF('Indicator Data imputation'!P5&lt;&gt;"",1,0))</f>
        <v>0</v>
      </c>
      <c r="P2" s="171">
        <f>IF('Indicator Data'!W6="No Data",1,IF('Indicator Data imputation'!Q5&lt;&gt;"",1,0))</f>
        <v>0</v>
      </c>
      <c r="Q2" s="171">
        <f>IF('Indicator Data'!X6="No Data",1,IF('Indicator Data imputation'!R5&lt;&gt;"",1,0))</f>
        <v>1</v>
      </c>
      <c r="R2" s="171">
        <f>IF('Indicator Data'!Y6="No Data",1,IF('Indicator Data imputation'!S5&lt;&gt;"",1,0))</f>
        <v>0</v>
      </c>
      <c r="S2" s="171">
        <f>IF('Indicator Data'!Z6="No Data",1,IF('Indicator Data imputation'!T5&lt;&gt;"",1,0))</f>
        <v>0</v>
      </c>
      <c r="T2" s="171">
        <f>IF('Indicator Data'!AA6="No Data",1,IF('Indicator Data imputation'!U5&lt;&gt;"",1,0))</f>
        <v>0</v>
      </c>
      <c r="U2" s="171">
        <f>IF('Indicator Data'!AB6="No Data",1,IF('Indicator Data imputation'!V5&lt;&gt;"",1,0))</f>
        <v>0</v>
      </c>
      <c r="V2" s="171">
        <f>IF('Indicator Data'!AC6="No Data",1,IF('Indicator Data imputation'!W5&lt;&gt;"",1,0))</f>
        <v>0</v>
      </c>
      <c r="W2" s="171">
        <f>IF('Indicator Data'!AD6="No Data",1,IF('Indicator Data imputation'!X5&lt;&gt;"",1,0))</f>
        <v>0</v>
      </c>
      <c r="X2" s="171">
        <f>IF('Indicator Data'!AE6="No Data",1,IF('Indicator Data imputation'!Y5&lt;&gt;"",1,0))</f>
        <v>0</v>
      </c>
      <c r="Y2" s="171">
        <f>IF('Indicator Data'!AF6="No Data",1,IF('Indicator Data imputation'!Z5&lt;&gt;"",1,0))</f>
        <v>0</v>
      </c>
      <c r="Z2" s="171">
        <f>IF('Indicator Data'!AG6="No Data",1,IF('Indicator Data imputation'!AA5&lt;&gt;"",1,0))</f>
        <v>0</v>
      </c>
      <c r="AA2" s="171">
        <f>IF('Indicator Data'!AH6="No Data",1,IF('Indicator Data imputation'!AB5&lt;&gt;"",1,0))</f>
        <v>0</v>
      </c>
      <c r="AB2" s="171">
        <f>IF('Indicator Data'!AI6="No Data",1,IF('Indicator Data imputation'!AC5&lt;&gt;"",1,0))</f>
        <v>0</v>
      </c>
      <c r="AC2" s="171">
        <f>IF('Indicator Data'!AJ6="No Data",1,IF('Indicator Data imputation'!AD5&lt;&gt;"",1,0))</f>
        <v>0</v>
      </c>
      <c r="AD2" s="171">
        <f>IF('Indicator Data'!AK6="No Data",1,IF('Indicator Data imputation'!AE5&lt;&gt;"",1,0))</f>
        <v>0</v>
      </c>
      <c r="AE2" s="171">
        <f>IF('Indicator Data'!AL6="No Data",1,IF('Indicator Data imputation'!AF5&lt;&gt;"",1,0))</f>
        <v>0</v>
      </c>
      <c r="AF2" s="171">
        <f>IF('Indicator Data'!AM6="No Data",1,IF('Indicator Data imputation'!AG5&lt;&gt;"",1,0))</f>
        <v>0</v>
      </c>
      <c r="AG2" s="171">
        <f>IF('Indicator Data'!AN6="No Data",1,IF('Indicator Data imputation'!AH5&lt;&gt;"",1,0))</f>
        <v>0</v>
      </c>
      <c r="AH2" s="171">
        <f>IF('Indicator Data'!AO6="No Data",1,IF('Indicator Data imputation'!AI5&lt;&gt;"",1,0))</f>
        <v>0</v>
      </c>
      <c r="AI2" s="171">
        <f>IF('Indicator Data'!AP6="No Data",1,IF('Indicator Data imputation'!AJ5&lt;&gt;"",1,0))</f>
        <v>1</v>
      </c>
      <c r="AJ2" s="171">
        <f>IF('Indicator Data'!AQ6="No Data",1,IF('Indicator Data imputation'!AK5&lt;&gt;"",1,0))</f>
        <v>1</v>
      </c>
      <c r="AK2" s="171">
        <f>IF('Indicator Data'!AR6="No Data",1,IF('Indicator Data imputation'!AL5&lt;&gt;"",1,0))</f>
        <v>0</v>
      </c>
      <c r="AL2" s="171">
        <f>IF('Indicator Data'!AS6="No Data",1,IF('Indicator Data imputation'!AM5&lt;&gt;"",1,0))</f>
        <v>0</v>
      </c>
      <c r="AM2" s="171">
        <f>IF('Indicator Data'!AT6="No Data",1,IF('Indicator Data imputation'!AN5&lt;&gt;"",1,0))</f>
        <v>0</v>
      </c>
      <c r="AN2" s="171">
        <f>IF('Indicator Data'!AU6="No Data",1,IF('Indicator Data imputation'!AO5&lt;&gt;"",1,0))</f>
        <v>0</v>
      </c>
      <c r="AO2" s="171">
        <f>IF('Indicator Data'!AV6="No Data",1,IF('Indicator Data imputation'!AP5&lt;&gt;"",1,0))</f>
        <v>0</v>
      </c>
      <c r="AP2" s="171">
        <f>IF('Indicator Data'!AW6="No Data",1,IF('Indicator Data imputation'!AQ5&lt;&gt;"",1,0))</f>
        <v>0</v>
      </c>
      <c r="AQ2" s="171">
        <f>IF('Indicator Data'!AX6="No Data",1,IF('Indicator Data imputation'!AR5&lt;&gt;"",1,0))</f>
        <v>0</v>
      </c>
      <c r="AR2" s="171">
        <f>IF('Indicator Data'!AY6="No Data",1,IF('Indicator Data imputation'!AS5&lt;&gt;"",1,0))</f>
        <v>0</v>
      </c>
      <c r="AS2" s="171">
        <f>IF('Indicator Data'!AZ6="No Data",1,IF('Indicator Data imputation'!AT5&lt;&gt;"",1,0))</f>
        <v>0</v>
      </c>
      <c r="AT2" s="171">
        <f>IF('Indicator Data'!BA6="No Data",1,IF('Indicator Data imputation'!AU5&lt;&gt;"",1,0))</f>
        <v>0</v>
      </c>
      <c r="AU2" s="171">
        <f>IF('Indicator Data'!BB6="No Data",1,IF('Indicator Data imputation'!AV5&lt;&gt;"",1,0))</f>
        <v>0</v>
      </c>
      <c r="AV2" s="171">
        <f>IF('Indicator Data'!BC6="No Data",1,IF('Indicator Data imputation'!AW5&lt;&gt;"",1,0))</f>
        <v>0</v>
      </c>
      <c r="AW2" s="171">
        <f>IF('Indicator Data'!BD6="No Data",1,IF('Indicator Data imputation'!AX5&lt;&gt;"",1,0))</f>
        <v>0</v>
      </c>
      <c r="AX2" s="171">
        <f>IF('Indicator Data'!BE6="No Data",1,IF('Indicator Data imputation'!AY5&lt;&gt;"",1,0))</f>
        <v>0</v>
      </c>
      <c r="AY2" s="171">
        <f>IF('Indicator Data'!BF6="No Data",1,IF('Indicator Data imputation'!AZ5&lt;&gt;"",1,0))</f>
        <v>0</v>
      </c>
      <c r="AZ2" s="171">
        <f>IF('Indicator Data'!BG6="No Data",1,IF('Indicator Data imputation'!BA5&lt;&gt;"",1,0))</f>
        <v>0</v>
      </c>
      <c r="BA2">
        <f>SUM(B2:AZ2)</f>
        <v>3</v>
      </c>
      <c r="BB2" s="173">
        <f>BA2/51</f>
        <v>5.8823529411764705E-2</v>
      </c>
    </row>
    <row r="3" spans="1:54" x14ac:dyDescent="0.25">
      <c r="A3" s="5" t="s">
        <v>2</v>
      </c>
      <c r="B3" s="171">
        <f>IF('Indicator Data'!I7="No Data",1,IF('Indicator Data imputation'!C6&lt;&gt;"",1,0))</f>
        <v>0</v>
      </c>
      <c r="C3" s="171">
        <f>IF('Indicator Data'!J7="No Data",1,IF('Indicator Data imputation'!D6&lt;&gt;"",1,0))</f>
        <v>0</v>
      </c>
      <c r="D3" s="171">
        <f>IF('Indicator Data'!K7="No Data",1,IF('Indicator Data imputation'!E6&lt;&gt;"",1,0))</f>
        <v>0</v>
      </c>
      <c r="E3" s="171">
        <f>IF('Indicator Data'!L7="No Data",1,IF('Indicator Data imputation'!F6&lt;&gt;"",1,0))</f>
        <v>0</v>
      </c>
      <c r="F3" s="171">
        <f>IF('Indicator Data'!M7="No Data",1,IF('Indicator Data imputation'!G6&lt;&gt;"",1,0))</f>
        <v>0</v>
      </c>
      <c r="G3" s="171">
        <f>IF('Indicator Data'!N7="No Data",1,IF('Indicator Data imputation'!H6&lt;&gt;"",1,0))</f>
        <v>0</v>
      </c>
      <c r="H3" s="171">
        <f>IF('Indicator Data'!O7="No Data",1,IF('Indicator Data imputation'!I6&lt;&gt;"",1,0))</f>
        <v>0</v>
      </c>
      <c r="I3" s="171">
        <f>IF('Indicator Data'!P7="No Data",1,IF('Indicator Data imputation'!J6&lt;&gt;"",1,0))</f>
        <v>0</v>
      </c>
      <c r="J3" s="171">
        <f>IF('Indicator Data'!Q7="No Data",1,IF('Indicator Data imputation'!K6&lt;&gt;"",1,0))</f>
        <v>0</v>
      </c>
      <c r="K3" s="171">
        <f>IF('Indicator Data'!R7="No Data",1,IF('Indicator Data imputation'!L6&lt;&gt;"",1,0))</f>
        <v>0</v>
      </c>
      <c r="L3" s="171">
        <f>IF('Indicator Data'!S7="No Data",1,IF('Indicator Data imputation'!M6&lt;&gt;"",1,0))</f>
        <v>0</v>
      </c>
      <c r="M3" s="171">
        <f>IF('Indicator Data'!T7="No Data",1,IF('Indicator Data imputation'!N6&lt;&gt;"",1,0))</f>
        <v>0</v>
      </c>
      <c r="N3" s="171">
        <f>IF('Indicator Data'!U7="No Data",1,IF('Indicator Data imputation'!O6&lt;&gt;"",1,0))</f>
        <v>0</v>
      </c>
      <c r="O3" s="171">
        <f>IF('Indicator Data'!V7="No Data",1,IF('Indicator Data imputation'!P6&lt;&gt;"",1,0))</f>
        <v>0</v>
      </c>
      <c r="P3" s="171">
        <f>IF('Indicator Data'!W7="No Data",1,IF('Indicator Data imputation'!Q6&lt;&gt;"",1,0))</f>
        <v>0</v>
      </c>
      <c r="Q3" s="171">
        <f>IF('Indicator Data'!X7="No Data",1,IF('Indicator Data imputation'!R6&lt;&gt;"",1,0))</f>
        <v>0</v>
      </c>
      <c r="R3" s="171">
        <f>IF('Indicator Data'!Y7="No Data",1,IF('Indicator Data imputation'!S6&lt;&gt;"",1,0))</f>
        <v>0</v>
      </c>
      <c r="S3" s="171">
        <f>IF('Indicator Data'!Z7="No Data",1,IF('Indicator Data imputation'!T6&lt;&gt;"",1,0))</f>
        <v>0</v>
      </c>
      <c r="T3" s="171">
        <f>IF('Indicator Data'!AA7="No Data",1,IF('Indicator Data imputation'!U6&lt;&gt;"",1,0))</f>
        <v>0</v>
      </c>
      <c r="U3" s="171">
        <f>IF('Indicator Data'!AB7="No Data",1,IF('Indicator Data imputation'!V6&lt;&gt;"",1,0))</f>
        <v>0</v>
      </c>
      <c r="V3" s="171">
        <f>IF('Indicator Data'!AC7="No Data",1,IF('Indicator Data imputation'!W6&lt;&gt;"",1,0))</f>
        <v>0</v>
      </c>
      <c r="W3" s="171">
        <f>IF('Indicator Data'!AD7="No Data",1,IF('Indicator Data imputation'!X6&lt;&gt;"",1,0))</f>
        <v>0</v>
      </c>
      <c r="X3" s="171">
        <f>IF('Indicator Data'!AE7="No Data",1,IF('Indicator Data imputation'!Y6&lt;&gt;"",1,0))</f>
        <v>1</v>
      </c>
      <c r="Y3" s="171">
        <f>IF('Indicator Data'!AF7="No Data",1,IF('Indicator Data imputation'!Z6&lt;&gt;"",1,0))</f>
        <v>0</v>
      </c>
      <c r="Z3" s="171">
        <f>IF('Indicator Data'!AG7="No Data",1,IF('Indicator Data imputation'!AA6&lt;&gt;"",1,0))</f>
        <v>0</v>
      </c>
      <c r="AA3" s="171">
        <f>IF('Indicator Data'!AH7="No Data",1,IF('Indicator Data imputation'!AB6&lt;&gt;"",1,0))</f>
        <v>0</v>
      </c>
      <c r="AB3" s="171">
        <f>IF('Indicator Data'!AI7="No Data",1,IF('Indicator Data imputation'!AC6&lt;&gt;"",1,0))</f>
        <v>0</v>
      </c>
      <c r="AC3" s="171">
        <f>IF('Indicator Data'!AJ7="No Data",1,IF('Indicator Data imputation'!AD6&lt;&gt;"",1,0))</f>
        <v>0</v>
      </c>
      <c r="AD3" s="171">
        <f>IF('Indicator Data'!AK7="No Data",1,IF('Indicator Data imputation'!AE6&lt;&gt;"",1,0))</f>
        <v>0</v>
      </c>
      <c r="AE3" s="171">
        <f>IF('Indicator Data'!AL7="No Data",1,IF('Indicator Data imputation'!AF6&lt;&gt;"",1,0))</f>
        <v>0</v>
      </c>
      <c r="AF3" s="171">
        <f>IF('Indicator Data'!AM7="No Data",1,IF('Indicator Data imputation'!AG6&lt;&gt;"",1,0))</f>
        <v>0</v>
      </c>
      <c r="AG3" s="171">
        <f>IF('Indicator Data'!AN7="No Data",1,IF('Indicator Data imputation'!AH6&lt;&gt;"",1,0))</f>
        <v>0</v>
      </c>
      <c r="AH3" s="171">
        <f>IF('Indicator Data'!AO7="No Data",1,IF('Indicator Data imputation'!AI6&lt;&gt;"",1,0))</f>
        <v>0</v>
      </c>
      <c r="AI3" s="171">
        <f>IF('Indicator Data'!AP7="No Data",1,IF('Indicator Data imputation'!AJ6&lt;&gt;"",1,0))</f>
        <v>0</v>
      </c>
      <c r="AJ3" s="171">
        <f>IF('Indicator Data'!AQ7="No Data",1,IF('Indicator Data imputation'!AK6&lt;&gt;"",1,0))</f>
        <v>0</v>
      </c>
      <c r="AK3" s="171">
        <f>IF('Indicator Data'!AR7="No Data",1,IF('Indicator Data imputation'!AL6&lt;&gt;"",1,0))</f>
        <v>1</v>
      </c>
      <c r="AL3" s="171">
        <f>IF('Indicator Data'!AS7="No Data",1,IF('Indicator Data imputation'!AM6&lt;&gt;"",1,0))</f>
        <v>0</v>
      </c>
      <c r="AM3" s="171">
        <f>IF('Indicator Data'!AT7="No Data",1,IF('Indicator Data imputation'!AN6&lt;&gt;"",1,0))</f>
        <v>0</v>
      </c>
      <c r="AN3" s="171">
        <f>IF('Indicator Data'!AU7="No Data",1,IF('Indicator Data imputation'!AO6&lt;&gt;"",1,0))</f>
        <v>0</v>
      </c>
      <c r="AO3" s="171">
        <f>IF('Indicator Data'!AV7="No Data",1,IF('Indicator Data imputation'!AP6&lt;&gt;"",1,0))</f>
        <v>0</v>
      </c>
      <c r="AP3" s="171">
        <f>IF('Indicator Data'!AW7="No Data",1,IF('Indicator Data imputation'!AQ6&lt;&gt;"",1,0))</f>
        <v>0</v>
      </c>
      <c r="AQ3" s="171">
        <f>IF('Indicator Data'!AX7="No Data",1,IF('Indicator Data imputation'!AR6&lt;&gt;"",1,0))</f>
        <v>0</v>
      </c>
      <c r="AR3" s="171">
        <f>IF('Indicator Data'!AY7="No Data",1,IF('Indicator Data imputation'!AS6&lt;&gt;"",1,0))</f>
        <v>0</v>
      </c>
      <c r="AS3" s="171">
        <f>IF('Indicator Data'!AZ7="No Data",1,IF('Indicator Data imputation'!AT6&lt;&gt;"",1,0))</f>
        <v>0</v>
      </c>
      <c r="AT3" s="171">
        <f>IF('Indicator Data'!BA7="No Data",1,IF('Indicator Data imputation'!AU6&lt;&gt;"",1,0))</f>
        <v>0</v>
      </c>
      <c r="AU3" s="171">
        <f>IF('Indicator Data'!BB7="No Data",1,IF('Indicator Data imputation'!AV6&lt;&gt;"",1,0))</f>
        <v>0</v>
      </c>
      <c r="AV3" s="171">
        <f>IF('Indicator Data'!BC7="No Data",1,IF('Indicator Data imputation'!AW6&lt;&gt;"",1,0))</f>
        <v>0</v>
      </c>
      <c r="AW3" s="171">
        <f>IF('Indicator Data'!BD7="No Data",1,IF('Indicator Data imputation'!AX6&lt;&gt;"",1,0))</f>
        <v>0</v>
      </c>
      <c r="AX3" s="171">
        <f>IF('Indicator Data'!BE7="No Data",1,IF('Indicator Data imputation'!AY6&lt;&gt;"",1,0))</f>
        <v>0</v>
      </c>
      <c r="AY3" s="171">
        <f>IF('Indicator Data'!BF7="No Data",1,IF('Indicator Data imputation'!AZ6&lt;&gt;"",1,0))</f>
        <v>0</v>
      </c>
      <c r="AZ3" s="171">
        <f>IF('Indicator Data'!BG7="No Data",1,IF('Indicator Data imputation'!BA6&lt;&gt;"",1,0))</f>
        <v>0</v>
      </c>
      <c r="BA3" s="5">
        <f t="shared" ref="BA3:BA66" si="0">SUM(B3:AZ3)</f>
        <v>2</v>
      </c>
      <c r="BB3" s="173">
        <f t="shared" ref="BB3:BB66" si="1">BA3/51</f>
        <v>3.9215686274509803E-2</v>
      </c>
    </row>
    <row r="4" spans="1:54" x14ac:dyDescent="0.25">
      <c r="A4" s="5" t="s">
        <v>4</v>
      </c>
      <c r="B4" s="171">
        <f>IF('Indicator Data'!I8="No Data",1,IF('Indicator Data imputation'!C7&lt;&gt;"",1,0))</f>
        <v>0</v>
      </c>
      <c r="C4" s="171">
        <f>IF('Indicator Data'!J8="No Data",1,IF('Indicator Data imputation'!D7&lt;&gt;"",1,0))</f>
        <v>0</v>
      </c>
      <c r="D4" s="171">
        <f>IF('Indicator Data'!K8="No Data",1,IF('Indicator Data imputation'!E7&lt;&gt;"",1,0))</f>
        <v>0</v>
      </c>
      <c r="E4" s="171">
        <f>IF('Indicator Data'!L8="No Data",1,IF('Indicator Data imputation'!F7&lt;&gt;"",1,0))</f>
        <v>0</v>
      </c>
      <c r="F4" s="171">
        <f>IF('Indicator Data'!M8="No Data",1,IF('Indicator Data imputation'!G7&lt;&gt;"",1,0))</f>
        <v>0</v>
      </c>
      <c r="G4" s="171">
        <f>IF('Indicator Data'!N8="No Data",1,IF('Indicator Data imputation'!H7&lt;&gt;"",1,0))</f>
        <v>0</v>
      </c>
      <c r="H4" s="171">
        <f>IF('Indicator Data'!O8="No Data",1,IF('Indicator Data imputation'!I7&lt;&gt;"",1,0))</f>
        <v>0</v>
      </c>
      <c r="I4" s="171">
        <f>IF('Indicator Data'!P8="No Data",1,IF('Indicator Data imputation'!J7&lt;&gt;"",1,0))</f>
        <v>0</v>
      </c>
      <c r="J4" s="171">
        <f>IF('Indicator Data'!Q8="No Data",1,IF('Indicator Data imputation'!K7&lt;&gt;"",1,0))</f>
        <v>0</v>
      </c>
      <c r="K4" s="171">
        <f>IF('Indicator Data'!R8="No Data",1,IF('Indicator Data imputation'!L7&lt;&gt;"",1,0))</f>
        <v>1</v>
      </c>
      <c r="L4" s="171">
        <f>IF('Indicator Data'!S8="No Data",1,IF('Indicator Data imputation'!M7&lt;&gt;"",1,0))</f>
        <v>0</v>
      </c>
      <c r="M4" s="171">
        <f>IF('Indicator Data'!T8="No Data",1,IF('Indicator Data imputation'!N7&lt;&gt;"",1,0))</f>
        <v>0</v>
      </c>
      <c r="N4" s="171">
        <f>IF('Indicator Data'!U8="No Data",1,IF('Indicator Data imputation'!O7&lt;&gt;"",1,0))</f>
        <v>0</v>
      </c>
      <c r="O4" s="171">
        <f>IF('Indicator Data'!V8="No Data",1,IF('Indicator Data imputation'!P7&lt;&gt;"",1,0))</f>
        <v>0</v>
      </c>
      <c r="P4" s="171">
        <f>IF('Indicator Data'!W8="No Data",1,IF('Indicator Data imputation'!Q7&lt;&gt;"",1,0))</f>
        <v>0</v>
      </c>
      <c r="Q4" s="171">
        <f>IF('Indicator Data'!X8="No Data",1,IF('Indicator Data imputation'!R7&lt;&gt;"",1,0))</f>
        <v>0</v>
      </c>
      <c r="R4" s="171">
        <f>IF('Indicator Data'!Y8="No Data",1,IF('Indicator Data imputation'!S7&lt;&gt;"",1,0))</f>
        <v>0</v>
      </c>
      <c r="S4" s="171">
        <f>IF('Indicator Data'!Z8="No Data",1,IF('Indicator Data imputation'!T7&lt;&gt;"",1,0))</f>
        <v>0</v>
      </c>
      <c r="T4" s="171">
        <f>IF('Indicator Data'!AA8="No Data",1,IF('Indicator Data imputation'!U7&lt;&gt;"",1,0))</f>
        <v>0</v>
      </c>
      <c r="U4" s="171">
        <f>IF('Indicator Data'!AB8="No Data",1,IF('Indicator Data imputation'!V7&lt;&gt;"",1,0))</f>
        <v>0</v>
      </c>
      <c r="V4" s="171">
        <f>IF('Indicator Data'!AC8="No Data",1,IF('Indicator Data imputation'!W7&lt;&gt;"",1,0))</f>
        <v>0</v>
      </c>
      <c r="W4" s="171">
        <f>IF('Indicator Data'!AD8="No Data",1,IF('Indicator Data imputation'!X7&lt;&gt;"",1,0))</f>
        <v>0</v>
      </c>
      <c r="X4" s="171">
        <f>IF('Indicator Data'!AE8="No Data",1,IF('Indicator Data imputation'!Y7&lt;&gt;"",1,0))</f>
        <v>0</v>
      </c>
      <c r="Y4" s="171">
        <f>IF('Indicator Data'!AF8="No Data",1,IF('Indicator Data imputation'!Z7&lt;&gt;"",1,0))</f>
        <v>0</v>
      </c>
      <c r="Z4" s="171">
        <f>IF('Indicator Data'!AG8="No Data",1,IF('Indicator Data imputation'!AA7&lt;&gt;"",1,0))</f>
        <v>1</v>
      </c>
      <c r="AA4" s="171">
        <f>IF('Indicator Data'!AH8="No Data",1,IF('Indicator Data imputation'!AB7&lt;&gt;"",1,0))</f>
        <v>0</v>
      </c>
      <c r="AB4" s="171">
        <f>IF('Indicator Data'!AI8="No Data",1,IF('Indicator Data imputation'!AC7&lt;&gt;"",1,0))</f>
        <v>0</v>
      </c>
      <c r="AC4" s="171">
        <f>IF('Indicator Data'!AJ8="No Data",1,IF('Indicator Data imputation'!AD7&lt;&gt;"",1,0))</f>
        <v>0</v>
      </c>
      <c r="AD4" s="171">
        <f>IF('Indicator Data'!AK8="No Data",1,IF('Indicator Data imputation'!AE7&lt;&gt;"",1,0))</f>
        <v>0</v>
      </c>
      <c r="AE4" s="171">
        <f>IF('Indicator Data'!AL8="No Data",1,IF('Indicator Data imputation'!AF7&lt;&gt;"",1,0))</f>
        <v>0</v>
      </c>
      <c r="AF4" s="171">
        <f>IF('Indicator Data'!AM8="No Data",1,IF('Indicator Data imputation'!AG7&lt;&gt;"",1,0))</f>
        <v>0</v>
      </c>
      <c r="AG4" s="171">
        <f>IF('Indicator Data'!AN8="No Data",1,IF('Indicator Data imputation'!AH7&lt;&gt;"",1,0))</f>
        <v>0</v>
      </c>
      <c r="AH4" s="171">
        <f>IF('Indicator Data'!AO8="No Data",1,IF('Indicator Data imputation'!AI7&lt;&gt;"",1,0))</f>
        <v>0</v>
      </c>
      <c r="AI4" s="171">
        <f>IF('Indicator Data'!AP8="No Data",1,IF('Indicator Data imputation'!AJ7&lt;&gt;"",1,0))</f>
        <v>0</v>
      </c>
      <c r="AJ4" s="171">
        <f>IF('Indicator Data'!AQ8="No Data",1,IF('Indicator Data imputation'!AK7&lt;&gt;"",1,0))</f>
        <v>0</v>
      </c>
      <c r="AK4" s="171">
        <f>IF('Indicator Data'!AR8="No Data",1,IF('Indicator Data imputation'!AL7&lt;&gt;"",1,0))</f>
        <v>0</v>
      </c>
      <c r="AL4" s="171">
        <f>IF('Indicator Data'!AS8="No Data",1,IF('Indicator Data imputation'!AM7&lt;&gt;"",1,0))</f>
        <v>0</v>
      </c>
      <c r="AM4" s="171">
        <f>IF('Indicator Data'!AT8="No Data",1,IF('Indicator Data imputation'!AN7&lt;&gt;"",1,0))</f>
        <v>0</v>
      </c>
      <c r="AN4" s="171">
        <f>IF('Indicator Data'!AU8="No Data",1,IF('Indicator Data imputation'!AO7&lt;&gt;"",1,0))</f>
        <v>0</v>
      </c>
      <c r="AO4" s="171">
        <f>IF('Indicator Data'!AV8="No Data",1,IF('Indicator Data imputation'!AP7&lt;&gt;"",1,0))</f>
        <v>0</v>
      </c>
      <c r="AP4" s="171">
        <f>IF('Indicator Data'!AW8="No Data",1,IF('Indicator Data imputation'!AQ7&lt;&gt;"",1,0))</f>
        <v>0</v>
      </c>
      <c r="AQ4" s="171">
        <f>IF('Indicator Data'!AX8="No Data",1,IF('Indicator Data imputation'!AR7&lt;&gt;"",1,0))</f>
        <v>0</v>
      </c>
      <c r="AR4" s="171">
        <f>IF('Indicator Data'!AY8="No Data",1,IF('Indicator Data imputation'!AS7&lt;&gt;"",1,0))</f>
        <v>0</v>
      </c>
      <c r="AS4" s="171">
        <f>IF('Indicator Data'!AZ8="No Data",1,IF('Indicator Data imputation'!AT7&lt;&gt;"",1,0))</f>
        <v>0</v>
      </c>
      <c r="AT4" s="171">
        <f>IF('Indicator Data'!BA8="No Data",1,IF('Indicator Data imputation'!AU7&lt;&gt;"",1,0))</f>
        <v>0</v>
      </c>
      <c r="AU4" s="171">
        <f>IF('Indicator Data'!BB8="No Data",1,IF('Indicator Data imputation'!AV7&lt;&gt;"",1,0))</f>
        <v>0</v>
      </c>
      <c r="AV4" s="171">
        <f>IF('Indicator Data'!BC8="No Data",1,IF('Indicator Data imputation'!AW7&lt;&gt;"",1,0))</f>
        <v>0</v>
      </c>
      <c r="AW4" s="171">
        <f>IF('Indicator Data'!BD8="No Data",1,IF('Indicator Data imputation'!AX7&lt;&gt;"",1,0))</f>
        <v>0</v>
      </c>
      <c r="AX4" s="171">
        <f>IF('Indicator Data'!BE8="No Data",1,IF('Indicator Data imputation'!AY7&lt;&gt;"",1,0))</f>
        <v>0</v>
      </c>
      <c r="AY4" s="171">
        <f>IF('Indicator Data'!BF8="No Data",1,IF('Indicator Data imputation'!AZ7&lt;&gt;"",1,0))</f>
        <v>0</v>
      </c>
      <c r="AZ4" s="171">
        <f>IF('Indicator Data'!BG8="No Data",1,IF('Indicator Data imputation'!BA7&lt;&gt;"",1,0))</f>
        <v>0</v>
      </c>
      <c r="BA4" s="5">
        <f t="shared" si="0"/>
        <v>2</v>
      </c>
      <c r="BB4" s="173">
        <f t="shared" si="1"/>
        <v>3.9215686274509803E-2</v>
      </c>
    </row>
    <row r="5" spans="1:54" x14ac:dyDescent="0.25">
      <c r="A5" s="5" t="s">
        <v>6</v>
      </c>
      <c r="B5" s="171">
        <f>IF('Indicator Data'!I9="No Data",1,IF('Indicator Data imputation'!C8&lt;&gt;"",1,0))</f>
        <v>0</v>
      </c>
      <c r="C5" s="171">
        <f>IF('Indicator Data'!J9="No Data",1,IF('Indicator Data imputation'!D8&lt;&gt;"",1,0))</f>
        <v>0</v>
      </c>
      <c r="D5" s="171">
        <f>IF('Indicator Data'!K9="No Data",1,IF('Indicator Data imputation'!E8&lt;&gt;"",1,0))</f>
        <v>0</v>
      </c>
      <c r="E5" s="171">
        <f>IF('Indicator Data'!L9="No Data",1,IF('Indicator Data imputation'!F8&lt;&gt;"",1,0))</f>
        <v>0</v>
      </c>
      <c r="F5" s="171">
        <f>IF('Indicator Data'!M9="No Data",1,IF('Indicator Data imputation'!G8&lt;&gt;"",1,0))</f>
        <v>0</v>
      </c>
      <c r="G5" s="171">
        <f>IF('Indicator Data'!N9="No Data",1,IF('Indicator Data imputation'!H8&lt;&gt;"",1,0))</f>
        <v>0</v>
      </c>
      <c r="H5" s="171">
        <f>IF('Indicator Data'!O9="No Data",1,IF('Indicator Data imputation'!I8&lt;&gt;"",1,0))</f>
        <v>0</v>
      </c>
      <c r="I5" s="171">
        <f>IF('Indicator Data'!P9="No Data",1,IF('Indicator Data imputation'!J8&lt;&gt;"",1,0))</f>
        <v>0</v>
      </c>
      <c r="J5" s="171">
        <f>IF('Indicator Data'!Q9="No Data",1,IF('Indicator Data imputation'!K8&lt;&gt;"",1,0))</f>
        <v>0</v>
      </c>
      <c r="K5" s="171">
        <f>IF('Indicator Data'!R9="No Data",1,IF('Indicator Data imputation'!L8&lt;&gt;"",1,0))</f>
        <v>1</v>
      </c>
      <c r="L5" s="171">
        <f>IF('Indicator Data'!S9="No Data",1,IF('Indicator Data imputation'!M8&lt;&gt;"",1,0))</f>
        <v>0</v>
      </c>
      <c r="M5" s="171">
        <f>IF('Indicator Data'!T9="No Data",1,IF('Indicator Data imputation'!N8&lt;&gt;"",1,0))</f>
        <v>0</v>
      </c>
      <c r="N5" s="171">
        <f>IF('Indicator Data'!U9="No Data",1,IF('Indicator Data imputation'!O8&lt;&gt;"",1,0))</f>
        <v>0</v>
      </c>
      <c r="O5" s="171">
        <f>IF('Indicator Data'!V9="No Data",1,IF('Indicator Data imputation'!P8&lt;&gt;"",1,0))</f>
        <v>0</v>
      </c>
      <c r="P5" s="171">
        <f>IF('Indicator Data'!W9="No Data",1,IF('Indicator Data imputation'!Q8&lt;&gt;"",1,0))</f>
        <v>0</v>
      </c>
      <c r="Q5" s="171">
        <f>IF('Indicator Data'!X9="No Data",1,IF('Indicator Data imputation'!R8&lt;&gt;"",1,0))</f>
        <v>0</v>
      </c>
      <c r="R5" s="171">
        <f>IF('Indicator Data'!Y9="No Data",1,IF('Indicator Data imputation'!S8&lt;&gt;"",1,0))</f>
        <v>0</v>
      </c>
      <c r="S5" s="171">
        <f>IF('Indicator Data'!Z9="No Data",1,IF('Indicator Data imputation'!T8&lt;&gt;"",1,0))</f>
        <v>0</v>
      </c>
      <c r="T5" s="171">
        <f>IF('Indicator Data'!AA9="No Data",1,IF('Indicator Data imputation'!U8&lt;&gt;"",1,0))</f>
        <v>0</v>
      </c>
      <c r="U5" s="171">
        <f>IF('Indicator Data'!AB9="No Data",1,IF('Indicator Data imputation'!V8&lt;&gt;"",1,0))</f>
        <v>0</v>
      </c>
      <c r="V5" s="171">
        <f>IF('Indicator Data'!AC9="No Data",1,IF('Indicator Data imputation'!W8&lt;&gt;"",1,0))</f>
        <v>0</v>
      </c>
      <c r="W5" s="171">
        <f>IF('Indicator Data'!AD9="No Data",1,IF('Indicator Data imputation'!X8&lt;&gt;"",1,0))</f>
        <v>0</v>
      </c>
      <c r="X5" s="171">
        <f>IF('Indicator Data'!AE9="No Data",1,IF('Indicator Data imputation'!Y8&lt;&gt;"",1,0))</f>
        <v>0</v>
      </c>
      <c r="Y5" s="171">
        <f>IF('Indicator Data'!AF9="No Data",1,IF('Indicator Data imputation'!Z8&lt;&gt;"",1,0))</f>
        <v>1</v>
      </c>
      <c r="Z5" s="171">
        <f>IF('Indicator Data'!AG9="No Data",1,IF('Indicator Data imputation'!AA8&lt;&gt;"",1,0))</f>
        <v>0</v>
      </c>
      <c r="AA5" s="171">
        <f>IF('Indicator Data'!AH9="No Data",1,IF('Indicator Data imputation'!AB8&lt;&gt;"",1,0))</f>
        <v>0</v>
      </c>
      <c r="AB5" s="171">
        <f>IF('Indicator Data'!AI9="No Data",1,IF('Indicator Data imputation'!AC8&lt;&gt;"",1,0))</f>
        <v>0</v>
      </c>
      <c r="AC5" s="171">
        <f>IF('Indicator Data'!AJ9="No Data",1,IF('Indicator Data imputation'!AD8&lt;&gt;"",1,0))</f>
        <v>0</v>
      </c>
      <c r="AD5" s="171">
        <f>IF('Indicator Data'!AK9="No Data",1,IF('Indicator Data imputation'!AE8&lt;&gt;"",1,0))</f>
        <v>0</v>
      </c>
      <c r="AE5" s="171">
        <f>IF('Indicator Data'!AL9="No Data",1,IF('Indicator Data imputation'!AF8&lt;&gt;"",1,0))</f>
        <v>0</v>
      </c>
      <c r="AF5" s="171">
        <f>IF('Indicator Data'!AM9="No Data",1,IF('Indicator Data imputation'!AG8&lt;&gt;"",1,0))</f>
        <v>0</v>
      </c>
      <c r="AG5" s="171">
        <f>IF('Indicator Data'!AN9="No Data",1,IF('Indicator Data imputation'!AH8&lt;&gt;"",1,0))</f>
        <v>0</v>
      </c>
      <c r="AH5" s="171">
        <f>IF('Indicator Data'!AO9="No Data",1,IF('Indicator Data imputation'!AI8&lt;&gt;"",1,0))</f>
        <v>0</v>
      </c>
      <c r="AI5" s="171">
        <f>IF('Indicator Data'!AP9="No Data",1,IF('Indicator Data imputation'!AJ8&lt;&gt;"",1,0))</f>
        <v>0</v>
      </c>
      <c r="AJ5" s="171">
        <f>IF('Indicator Data'!AQ9="No Data",1,IF('Indicator Data imputation'!AK8&lt;&gt;"",1,0))</f>
        <v>0</v>
      </c>
      <c r="AK5" s="171">
        <f>IF('Indicator Data'!AR9="No Data",1,IF('Indicator Data imputation'!AL8&lt;&gt;"",1,0))</f>
        <v>0</v>
      </c>
      <c r="AL5" s="171">
        <f>IF('Indicator Data'!AS9="No Data",1,IF('Indicator Data imputation'!AM8&lt;&gt;"",1,0))</f>
        <v>0</v>
      </c>
      <c r="AM5" s="171">
        <f>IF('Indicator Data'!AT9="No Data",1,IF('Indicator Data imputation'!AN8&lt;&gt;"",1,0))</f>
        <v>0</v>
      </c>
      <c r="AN5" s="171">
        <f>IF('Indicator Data'!AU9="No Data",1,IF('Indicator Data imputation'!AO8&lt;&gt;"",1,0))</f>
        <v>0</v>
      </c>
      <c r="AO5" s="171">
        <f>IF('Indicator Data'!AV9="No Data",1,IF('Indicator Data imputation'!AP8&lt;&gt;"",1,0))</f>
        <v>0</v>
      </c>
      <c r="AP5" s="171">
        <f>IF('Indicator Data'!AW9="No Data",1,IF('Indicator Data imputation'!AQ8&lt;&gt;"",1,0))</f>
        <v>0</v>
      </c>
      <c r="AQ5" s="171">
        <f>IF('Indicator Data'!AX9="No Data",1,IF('Indicator Data imputation'!AR8&lt;&gt;"",1,0))</f>
        <v>0</v>
      </c>
      <c r="AR5" s="171">
        <f>IF('Indicator Data'!AY9="No Data",1,IF('Indicator Data imputation'!AS8&lt;&gt;"",1,0))</f>
        <v>0</v>
      </c>
      <c r="AS5" s="171">
        <f>IF('Indicator Data'!AZ9="No Data",1,IF('Indicator Data imputation'!AT8&lt;&gt;"",1,0))</f>
        <v>0</v>
      </c>
      <c r="AT5" s="171">
        <f>IF('Indicator Data'!BA9="No Data",1,IF('Indicator Data imputation'!AU8&lt;&gt;"",1,0))</f>
        <v>0</v>
      </c>
      <c r="AU5" s="171">
        <f>IF('Indicator Data'!BB9="No Data",1,IF('Indicator Data imputation'!AV8&lt;&gt;"",1,0))</f>
        <v>0</v>
      </c>
      <c r="AV5" s="171">
        <f>IF('Indicator Data'!BC9="No Data",1,IF('Indicator Data imputation'!AW8&lt;&gt;"",1,0))</f>
        <v>0</v>
      </c>
      <c r="AW5" s="171">
        <f>IF('Indicator Data'!BD9="No Data",1,IF('Indicator Data imputation'!AX8&lt;&gt;"",1,0))</f>
        <v>0</v>
      </c>
      <c r="AX5" s="171">
        <f>IF('Indicator Data'!BE9="No Data",1,IF('Indicator Data imputation'!AY8&lt;&gt;"",1,0))</f>
        <v>0</v>
      </c>
      <c r="AY5" s="171">
        <f>IF('Indicator Data'!BF9="No Data",1,IF('Indicator Data imputation'!AZ8&lt;&gt;"",1,0))</f>
        <v>0</v>
      </c>
      <c r="AZ5" s="171">
        <f>IF('Indicator Data'!BG9="No Data",1,IF('Indicator Data imputation'!BA8&lt;&gt;"",1,0))</f>
        <v>0</v>
      </c>
      <c r="BA5" s="5">
        <f t="shared" si="0"/>
        <v>2</v>
      </c>
      <c r="BB5" s="173">
        <f t="shared" si="1"/>
        <v>3.9215686274509803E-2</v>
      </c>
    </row>
    <row r="6" spans="1:54" x14ac:dyDescent="0.25">
      <c r="A6" s="5" t="s">
        <v>8</v>
      </c>
      <c r="B6" s="171">
        <f>IF('Indicator Data'!I10="No Data",1,IF('Indicator Data imputation'!C9&lt;&gt;"",1,0))</f>
        <v>0</v>
      </c>
      <c r="C6" s="171">
        <f>IF('Indicator Data'!J10="No Data",1,IF('Indicator Data imputation'!D9&lt;&gt;"",1,0))</f>
        <v>0</v>
      </c>
      <c r="D6" s="171">
        <f>IF('Indicator Data'!K10="No Data",1,IF('Indicator Data imputation'!E9&lt;&gt;"",1,0))</f>
        <v>0</v>
      </c>
      <c r="E6" s="171">
        <f>IF('Indicator Data'!L10="No Data",1,IF('Indicator Data imputation'!F9&lt;&gt;"",1,0))</f>
        <v>0</v>
      </c>
      <c r="F6" s="171">
        <f>IF('Indicator Data'!M10="No Data",1,IF('Indicator Data imputation'!G9&lt;&gt;"",1,0))</f>
        <v>0</v>
      </c>
      <c r="G6" s="171">
        <f>IF('Indicator Data'!N10="No Data",1,IF('Indicator Data imputation'!H9&lt;&gt;"",1,0))</f>
        <v>0</v>
      </c>
      <c r="H6" s="171">
        <f>IF('Indicator Data'!O10="No Data",1,IF('Indicator Data imputation'!I9&lt;&gt;"",1,0))</f>
        <v>0</v>
      </c>
      <c r="I6" s="171">
        <f>IF('Indicator Data'!P10="No Data",1,IF('Indicator Data imputation'!J9&lt;&gt;"",1,0))</f>
        <v>0</v>
      </c>
      <c r="J6" s="171">
        <f>IF('Indicator Data'!Q10="No Data",1,IF('Indicator Data imputation'!K9&lt;&gt;"",1,0))</f>
        <v>0</v>
      </c>
      <c r="K6" s="171">
        <f>IF('Indicator Data'!R10="No Data",1,IF('Indicator Data imputation'!L9&lt;&gt;"",1,0))</f>
        <v>1</v>
      </c>
      <c r="L6" s="171">
        <f>IF('Indicator Data'!S10="No Data",1,IF('Indicator Data imputation'!M9&lt;&gt;"",1,0))</f>
        <v>0</v>
      </c>
      <c r="M6" s="171">
        <f>IF('Indicator Data'!T10="No Data",1,IF('Indicator Data imputation'!N9&lt;&gt;"",1,0))</f>
        <v>0</v>
      </c>
      <c r="N6" s="171">
        <f>IF('Indicator Data'!U10="No Data",1,IF('Indicator Data imputation'!O9&lt;&gt;"",1,0))</f>
        <v>0</v>
      </c>
      <c r="O6" s="171">
        <f>IF('Indicator Data'!V10="No Data",1,IF('Indicator Data imputation'!P9&lt;&gt;"",1,0))</f>
        <v>0</v>
      </c>
      <c r="P6" s="171">
        <f>IF('Indicator Data'!W10="No Data",1,IF('Indicator Data imputation'!Q9&lt;&gt;"",1,0))</f>
        <v>0</v>
      </c>
      <c r="Q6" s="171">
        <f>IF('Indicator Data'!X10="No Data",1,IF('Indicator Data imputation'!R9&lt;&gt;"",1,0))</f>
        <v>1</v>
      </c>
      <c r="R6" s="171">
        <f>IF('Indicator Data'!Y10="No Data",1,IF('Indicator Data imputation'!S9&lt;&gt;"",1,0))</f>
        <v>1</v>
      </c>
      <c r="S6" s="171">
        <f>IF('Indicator Data'!Z10="No Data",1,IF('Indicator Data imputation'!T9&lt;&gt;"",1,0))</f>
        <v>0</v>
      </c>
      <c r="T6" s="171">
        <f>IF('Indicator Data'!AA10="No Data",1,IF('Indicator Data imputation'!U9&lt;&gt;"",1,0))</f>
        <v>0</v>
      </c>
      <c r="U6" s="171">
        <f>IF('Indicator Data'!AB10="No Data",1,IF('Indicator Data imputation'!V9&lt;&gt;"",1,0))</f>
        <v>1</v>
      </c>
      <c r="V6" s="171">
        <f>IF('Indicator Data'!AC10="No Data",1,IF('Indicator Data imputation'!W9&lt;&gt;"",1,0))</f>
        <v>0</v>
      </c>
      <c r="W6" s="171">
        <f>IF('Indicator Data'!AD10="No Data",1,IF('Indicator Data imputation'!X9&lt;&gt;"",1,0))</f>
        <v>1</v>
      </c>
      <c r="X6" s="171">
        <f>IF('Indicator Data'!AE10="No Data",1,IF('Indicator Data imputation'!Y9&lt;&gt;"",1,0))</f>
        <v>1</v>
      </c>
      <c r="Y6" s="171">
        <f>IF('Indicator Data'!AF10="No Data",1,IF('Indicator Data imputation'!Z9&lt;&gt;"",1,0))</f>
        <v>1</v>
      </c>
      <c r="Z6" s="171">
        <f>IF('Indicator Data'!AG10="No Data",1,IF('Indicator Data imputation'!AA9&lt;&gt;"",1,0))</f>
        <v>1</v>
      </c>
      <c r="AA6" s="171">
        <f>IF('Indicator Data'!AH10="No Data",1,IF('Indicator Data imputation'!AB9&lt;&gt;"",1,0))</f>
        <v>0</v>
      </c>
      <c r="AB6" s="171">
        <f>IF('Indicator Data'!AI10="No Data",1,IF('Indicator Data imputation'!AC9&lt;&gt;"",1,0))</f>
        <v>0</v>
      </c>
      <c r="AC6" s="171">
        <f>IF('Indicator Data'!AJ10="No Data",1,IF('Indicator Data imputation'!AD9&lt;&gt;"",1,0))</f>
        <v>0</v>
      </c>
      <c r="AD6" s="171">
        <f>IF('Indicator Data'!AK10="No Data",1,IF('Indicator Data imputation'!AE9&lt;&gt;"",1,0))</f>
        <v>0</v>
      </c>
      <c r="AE6" s="171">
        <f>IF('Indicator Data'!AL10="No Data",1,IF('Indicator Data imputation'!AF9&lt;&gt;"",1,0))</f>
        <v>0</v>
      </c>
      <c r="AF6" s="171">
        <f>IF('Indicator Data'!AM10="No Data",1,IF('Indicator Data imputation'!AG9&lt;&gt;"",1,0))</f>
        <v>0</v>
      </c>
      <c r="AG6" s="171">
        <f>IF('Indicator Data'!AN10="No Data",1,IF('Indicator Data imputation'!AH9&lt;&gt;"",1,0))</f>
        <v>0</v>
      </c>
      <c r="AH6" s="171">
        <f>IF('Indicator Data'!AO10="No Data",1,IF('Indicator Data imputation'!AI9&lt;&gt;"",1,0))</f>
        <v>0</v>
      </c>
      <c r="AI6" s="171">
        <f>IF('Indicator Data'!AP10="No Data",1,IF('Indicator Data imputation'!AJ9&lt;&gt;"",1,0))</f>
        <v>0</v>
      </c>
      <c r="AJ6" s="171">
        <f>IF('Indicator Data'!AQ10="No Data",1,IF('Indicator Data imputation'!AK9&lt;&gt;"",1,0))</f>
        <v>1</v>
      </c>
      <c r="AK6" s="171">
        <f>IF('Indicator Data'!AR10="No Data",1,IF('Indicator Data imputation'!AL9&lt;&gt;"",1,0))</f>
        <v>0</v>
      </c>
      <c r="AL6" s="171">
        <f>IF('Indicator Data'!AS10="No Data",1,IF('Indicator Data imputation'!AM9&lt;&gt;"",1,0))</f>
        <v>0</v>
      </c>
      <c r="AM6" s="171">
        <f>IF('Indicator Data'!AT10="No Data",1,IF('Indicator Data imputation'!AN9&lt;&gt;"",1,0))</f>
        <v>1</v>
      </c>
      <c r="AN6" s="171">
        <f>IF('Indicator Data'!AU10="No Data",1,IF('Indicator Data imputation'!AO9&lt;&gt;"",1,0))</f>
        <v>1</v>
      </c>
      <c r="AO6" s="171">
        <f>IF('Indicator Data'!AV10="No Data",1,IF('Indicator Data imputation'!AP9&lt;&gt;"",1,0))</f>
        <v>0</v>
      </c>
      <c r="AP6" s="171">
        <f>IF('Indicator Data'!AW10="No Data",1,IF('Indicator Data imputation'!AQ9&lt;&gt;"",1,0))</f>
        <v>0</v>
      </c>
      <c r="AQ6" s="171">
        <f>IF('Indicator Data'!AX10="No Data",1,IF('Indicator Data imputation'!AR9&lt;&gt;"",1,0))</f>
        <v>0</v>
      </c>
      <c r="AR6" s="171">
        <f>IF('Indicator Data'!AY10="No Data",1,IF('Indicator Data imputation'!AS9&lt;&gt;"",1,0))</f>
        <v>0</v>
      </c>
      <c r="AS6" s="171">
        <f>IF('Indicator Data'!AZ10="No Data",1,IF('Indicator Data imputation'!AT9&lt;&gt;"",1,0))</f>
        <v>0</v>
      </c>
      <c r="AT6" s="171">
        <f>IF('Indicator Data'!BA10="No Data",1,IF('Indicator Data imputation'!AU9&lt;&gt;"",1,0))</f>
        <v>0</v>
      </c>
      <c r="AU6" s="171">
        <f>IF('Indicator Data'!BB10="No Data",1,IF('Indicator Data imputation'!AV9&lt;&gt;"",1,0))</f>
        <v>0</v>
      </c>
      <c r="AV6" s="171">
        <f>IF('Indicator Data'!BC10="No Data",1,IF('Indicator Data imputation'!AW9&lt;&gt;"",1,0))</f>
        <v>0</v>
      </c>
      <c r="AW6" s="171">
        <f>IF('Indicator Data'!BD10="No Data",1,IF('Indicator Data imputation'!AX9&lt;&gt;"",1,0))</f>
        <v>0</v>
      </c>
      <c r="AX6" s="171">
        <f>IF('Indicator Data'!BE10="No Data",1,IF('Indicator Data imputation'!AY9&lt;&gt;"",1,0))</f>
        <v>0</v>
      </c>
      <c r="AY6" s="171">
        <f>IF('Indicator Data'!BF10="No Data",1,IF('Indicator Data imputation'!AZ9&lt;&gt;"",1,0))</f>
        <v>0</v>
      </c>
      <c r="AZ6" s="171">
        <f>IF('Indicator Data'!BG10="No Data",1,IF('Indicator Data imputation'!BA9&lt;&gt;"",1,0))</f>
        <v>0</v>
      </c>
      <c r="BA6" s="5">
        <f t="shared" si="0"/>
        <v>11</v>
      </c>
      <c r="BB6" s="173">
        <f t="shared" si="1"/>
        <v>0.21568627450980393</v>
      </c>
    </row>
    <row r="7" spans="1:54" x14ac:dyDescent="0.25">
      <c r="A7" s="5" t="s">
        <v>10</v>
      </c>
      <c r="B7" s="171">
        <f>IF('Indicator Data'!I11="No Data",1,IF('Indicator Data imputation'!C10&lt;&gt;"",1,0))</f>
        <v>0</v>
      </c>
      <c r="C7" s="171">
        <f>IF('Indicator Data'!J11="No Data",1,IF('Indicator Data imputation'!D10&lt;&gt;"",1,0))</f>
        <v>0</v>
      </c>
      <c r="D7" s="171">
        <f>IF('Indicator Data'!K11="No Data",1,IF('Indicator Data imputation'!E10&lt;&gt;"",1,0))</f>
        <v>0</v>
      </c>
      <c r="E7" s="171">
        <f>IF('Indicator Data'!L11="No Data",1,IF('Indicator Data imputation'!F10&lt;&gt;"",1,0))</f>
        <v>0</v>
      </c>
      <c r="F7" s="171">
        <f>IF('Indicator Data'!M11="No Data",1,IF('Indicator Data imputation'!G10&lt;&gt;"",1,0))</f>
        <v>0</v>
      </c>
      <c r="G7" s="171">
        <f>IF('Indicator Data'!N11="No Data",1,IF('Indicator Data imputation'!H10&lt;&gt;"",1,0))</f>
        <v>0</v>
      </c>
      <c r="H7" s="171">
        <f>IF('Indicator Data'!O11="No Data",1,IF('Indicator Data imputation'!I10&lt;&gt;"",1,0))</f>
        <v>0</v>
      </c>
      <c r="I7" s="171">
        <f>IF('Indicator Data'!P11="No Data",1,IF('Indicator Data imputation'!J10&lt;&gt;"",1,0))</f>
        <v>0</v>
      </c>
      <c r="J7" s="171">
        <f>IF('Indicator Data'!Q11="No Data",1,IF('Indicator Data imputation'!K10&lt;&gt;"",1,0))</f>
        <v>0</v>
      </c>
      <c r="K7" s="171">
        <f>IF('Indicator Data'!R11="No Data",1,IF('Indicator Data imputation'!L10&lt;&gt;"",1,0))</f>
        <v>0</v>
      </c>
      <c r="L7" s="171">
        <f>IF('Indicator Data'!S11="No Data",1,IF('Indicator Data imputation'!M10&lt;&gt;"",1,0))</f>
        <v>0</v>
      </c>
      <c r="M7" s="171">
        <f>IF('Indicator Data'!T11="No Data",1,IF('Indicator Data imputation'!N10&lt;&gt;"",1,0))</f>
        <v>0</v>
      </c>
      <c r="N7" s="171">
        <f>IF('Indicator Data'!U11="No Data",1,IF('Indicator Data imputation'!O10&lt;&gt;"",1,0))</f>
        <v>0</v>
      </c>
      <c r="O7" s="171">
        <f>IF('Indicator Data'!V11="No Data",1,IF('Indicator Data imputation'!P10&lt;&gt;"",1,0))</f>
        <v>0</v>
      </c>
      <c r="P7" s="171">
        <f>IF('Indicator Data'!W11="No Data",1,IF('Indicator Data imputation'!Q10&lt;&gt;"",1,0))</f>
        <v>0</v>
      </c>
      <c r="Q7" s="171">
        <f>IF('Indicator Data'!X11="No Data",1,IF('Indicator Data imputation'!R10&lt;&gt;"",1,0))</f>
        <v>0</v>
      </c>
      <c r="R7" s="171">
        <f>IF('Indicator Data'!Y11="No Data",1,IF('Indicator Data imputation'!S10&lt;&gt;"",1,0))</f>
        <v>0</v>
      </c>
      <c r="S7" s="171">
        <f>IF('Indicator Data'!Z11="No Data",1,IF('Indicator Data imputation'!T10&lt;&gt;"",1,0))</f>
        <v>0</v>
      </c>
      <c r="T7" s="171">
        <f>IF('Indicator Data'!AA11="No Data",1,IF('Indicator Data imputation'!U10&lt;&gt;"",1,0))</f>
        <v>0</v>
      </c>
      <c r="U7" s="171">
        <f>IF('Indicator Data'!AB11="No Data",1,IF('Indicator Data imputation'!V10&lt;&gt;"",1,0))</f>
        <v>0</v>
      </c>
      <c r="V7" s="171">
        <f>IF('Indicator Data'!AC11="No Data",1,IF('Indicator Data imputation'!W10&lt;&gt;"",1,0))</f>
        <v>0</v>
      </c>
      <c r="W7" s="171">
        <f>IF('Indicator Data'!AD11="No Data",1,IF('Indicator Data imputation'!X10&lt;&gt;"",1,0))</f>
        <v>0</v>
      </c>
      <c r="X7" s="171">
        <f>IF('Indicator Data'!AE11="No Data",1,IF('Indicator Data imputation'!Y10&lt;&gt;"",1,0))</f>
        <v>1</v>
      </c>
      <c r="Y7" s="171">
        <f>IF('Indicator Data'!AF11="No Data",1,IF('Indicator Data imputation'!Z10&lt;&gt;"",1,0))</f>
        <v>0</v>
      </c>
      <c r="Z7" s="171">
        <f>IF('Indicator Data'!AG11="No Data",1,IF('Indicator Data imputation'!AA10&lt;&gt;"",1,0))</f>
        <v>0</v>
      </c>
      <c r="AA7" s="171">
        <f>IF('Indicator Data'!AH11="No Data",1,IF('Indicator Data imputation'!AB10&lt;&gt;"",1,0))</f>
        <v>0</v>
      </c>
      <c r="AB7" s="171">
        <f>IF('Indicator Data'!AI11="No Data",1,IF('Indicator Data imputation'!AC10&lt;&gt;"",1,0))</f>
        <v>0</v>
      </c>
      <c r="AC7" s="171">
        <f>IF('Indicator Data'!AJ11="No Data",1,IF('Indicator Data imputation'!AD10&lt;&gt;"",1,0))</f>
        <v>0</v>
      </c>
      <c r="AD7" s="171">
        <f>IF('Indicator Data'!AK11="No Data",1,IF('Indicator Data imputation'!AE10&lt;&gt;"",1,0))</f>
        <v>0</v>
      </c>
      <c r="AE7" s="171">
        <f>IF('Indicator Data'!AL11="No Data",1,IF('Indicator Data imputation'!AF10&lt;&gt;"",1,0))</f>
        <v>0</v>
      </c>
      <c r="AF7" s="171">
        <f>IF('Indicator Data'!AM11="No Data",1,IF('Indicator Data imputation'!AG10&lt;&gt;"",1,0))</f>
        <v>0</v>
      </c>
      <c r="AG7" s="171">
        <f>IF('Indicator Data'!AN11="No Data",1,IF('Indicator Data imputation'!AH10&lt;&gt;"",1,0))</f>
        <v>0</v>
      </c>
      <c r="AH7" s="171">
        <f>IF('Indicator Data'!AO11="No Data",1,IF('Indicator Data imputation'!AI10&lt;&gt;"",1,0))</f>
        <v>0</v>
      </c>
      <c r="AI7" s="171">
        <f>IF('Indicator Data'!AP11="No Data",1,IF('Indicator Data imputation'!AJ10&lt;&gt;"",1,0))</f>
        <v>1</v>
      </c>
      <c r="AJ7" s="171">
        <f>IF('Indicator Data'!AQ11="No Data",1,IF('Indicator Data imputation'!AK10&lt;&gt;"",1,0))</f>
        <v>1</v>
      </c>
      <c r="AK7" s="171">
        <f>IF('Indicator Data'!AR11="No Data",1,IF('Indicator Data imputation'!AL10&lt;&gt;"",1,0))</f>
        <v>0</v>
      </c>
      <c r="AL7" s="171">
        <f>IF('Indicator Data'!AS11="No Data",1,IF('Indicator Data imputation'!AM10&lt;&gt;"",1,0))</f>
        <v>0</v>
      </c>
      <c r="AM7" s="171">
        <f>IF('Indicator Data'!AT11="No Data",1,IF('Indicator Data imputation'!AN10&lt;&gt;"",1,0))</f>
        <v>0</v>
      </c>
      <c r="AN7" s="171">
        <f>IF('Indicator Data'!AU11="No Data",1,IF('Indicator Data imputation'!AO10&lt;&gt;"",1,0))</f>
        <v>0</v>
      </c>
      <c r="AO7" s="171">
        <f>IF('Indicator Data'!AV11="No Data",1,IF('Indicator Data imputation'!AP10&lt;&gt;"",1,0))</f>
        <v>0</v>
      </c>
      <c r="AP7" s="171">
        <f>IF('Indicator Data'!AW11="No Data",1,IF('Indicator Data imputation'!AQ10&lt;&gt;"",1,0))</f>
        <v>0</v>
      </c>
      <c r="AQ7" s="171">
        <f>IF('Indicator Data'!AX11="No Data",1,IF('Indicator Data imputation'!AR10&lt;&gt;"",1,0))</f>
        <v>0</v>
      </c>
      <c r="AR7" s="171">
        <f>IF('Indicator Data'!AY11="No Data",1,IF('Indicator Data imputation'!AS10&lt;&gt;"",1,0))</f>
        <v>0</v>
      </c>
      <c r="AS7" s="171">
        <f>IF('Indicator Data'!AZ11="No Data",1,IF('Indicator Data imputation'!AT10&lt;&gt;"",1,0))</f>
        <v>0</v>
      </c>
      <c r="AT7" s="171">
        <f>IF('Indicator Data'!BA11="No Data",1,IF('Indicator Data imputation'!AU10&lt;&gt;"",1,0))</f>
        <v>0</v>
      </c>
      <c r="AU7" s="171">
        <f>IF('Indicator Data'!BB11="No Data",1,IF('Indicator Data imputation'!AV10&lt;&gt;"",1,0))</f>
        <v>0</v>
      </c>
      <c r="AV7" s="171">
        <f>IF('Indicator Data'!BC11="No Data",1,IF('Indicator Data imputation'!AW10&lt;&gt;"",1,0))</f>
        <v>0</v>
      </c>
      <c r="AW7" s="171">
        <f>IF('Indicator Data'!BD11="No Data",1,IF('Indicator Data imputation'!AX10&lt;&gt;"",1,0))</f>
        <v>0</v>
      </c>
      <c r="AX7" s="171">
        <f>IF('Indicator Data'!BE11="No Data",1,IF('Indicator Data imputation'!AY10&lt;&gt;"",1,0))</f>
        <v>0</v>
      </c>
      <c r="AY7" s="171">
        <f>IF('Indicator Data'!BF11="No Data",1,IF('Indicator Data imputation'!AZ10&lt;&gt;"",1,0))</f>
        <v>0</v>
      </c>
      <c r="AZ7" s="171">
        <f>IF('Indicator Data'!BG11="No Data",1,IF('Indicator Data imputation'!BA10&lt;&gt;"",1,0))</f>
        <v>0</v>
      </c>
      <c r="BA7" s="5">
        <f t="shared" si="0"/>
        <v>3</v>
      </c>
      <c r="BB7" s="173">
        <f t="shared" si="1"/>
        <v>5.8823529411764705E-2</v>
      </c>
    </row>
    <row r="8" spans="1:54" x14ac:dyDescent="0.25">
      <c r="A8" s="5" t="s">
        <v>12</v>
      </c>
      <c r="B8" s="171">
        <f>IF('Indicator Data'!I12="No Data",1,IF('Indicator Data imputation'!C11&lt;&gt;"",1,0))</f>
        <v>0</v>
      </c>
      <c r="C8" s="171">
        <f>IF('Indicator Data'!J12="No Data",1,IF('Indicator Data imputation'!D11&lt;&gt;"",1,0))</f>
        <v>0</v>
      </c>
      <c r="D8" s="171">
        <f>IF('Indicator Data'!K12="No Data",1,IF('Indicator Data imputation'!E11&lt;&gt;"",1,0))</f>
        <v>0</v>
      </c>
      <c r="E8" s="171">
        <f>IF('Indicator Data'!L12="No Data",1,IF('Indicator Data imputation'!F11&lt;&gt;"",1,0))</f>
        <v>0</v>
      </c>
      <c r="F8" s="171">
        <f>IF('Indicator Data'!M12="No Data",1,IF('Indicator Data imputation'!G11&lt;&gt;"",1,0))</f>
        <v>0</v>
      </c>
      <c r="G8" s="171">
        <f>IF('Indicator Data'!N12="No Data",1,IF('Indicator Data imputation'!H11&lt;&gt;"",1,0))</f>
        <v>0</v>
      </c>
      <c r="H8" s="171">
        <f>IF('Indicator Data'!O12="No Data",1,IF('Indicator Data imputation'!I11&lt;&gt;"",1,0))</f>
        <v>0</v>
      </c>
      <c r="I8" s="171">
        <f>IF('Indicator Data'!P12="No Data",1,IF('Indicator Data imputation'!J11&lt;&gt;"",1,0))</f>
        <v>0</v>
      </c>
      <c r="J8" s="171">
        <f>IF('Indicator Data'!Q12="No Data",1,IF('Indicator Data imputation'!K11&lt;&gt;"",1,0))</f>
        <v>0</v>
      </c>
      <c r="K8" s="171">
        <f>IF('Indicator Data'!R12="No Data",1,IF('Indicator Data imputation'!L11&lt;&gt;"",1,0))</f>
        <v>0</v>
      </c>
      <c r="L8" s="171">
        <f>IF('Indicator Data'!S12="No Data",1,IF('Indicator Data imputation'!M11&lt;&gt;"",1,0))</f>
        <v>0</v>
      </c>
      <c r="M8" s="171">
        <f>IF('Indicator Data'!T12="No Data",1,IF('Indicator Data imputation'!N11&lt;&gt;"",1,0))</f>
        <v>0</v>
      </c>
      <c r="N8" s="171">
        <f>IF('Indicator Data'!U12="No Data",1,IF('Indicator Data imputation'!O11&lt;&gt;"",1,0))</f>
        <v>0</v>
      </c>
      <c r="O8" s="171">
        <f>IF('Indicator Data'!V12="No Data",1,IF('Indicator Data imputation'!P11&lt;&gt;"",1,0))</f>
        <v>0</v>
      </c>
      <c r="P8" s="171">
        <f>IF('Indicator Data'!W12="No Data",1,IF('Indicator Data imputation'!Q11&lt;&gt;"",1,0))</f>
        <v>0</v>
      </c>
      <c r="Q8" s="171">
        <f>IF('Indicator Data'!X12="No Data",1,IF('Indicator Data imputation'!R11&lt;&gt;"",1,0))</f>
        <v>0</v>
      </c>
      <c r="R8" s="171">
        <f>IF('Indicator Data'!Y12="No Data",1,IF('Indicator Data imputation'!S11&lt;&gt;"",1,0))</f>
        <v>0</v>
      </c>
      <c r="S8" s="171">
        <f>IF('Indicator Data'!Z12="No Data",1,IF('Indicator Data imputation'!T11&lt;&gt;"",1,0))</f>
        <v>0</v>
      </c>
      <c r="T8" s="171">
        <f>IF('Indicator Data'!AA12="No Data",1,IF('Indicator Data imputation'!U11&lt;&gt;"",1,0))</f>
        <v>0</v>
      </c>
      <c r="U8" s="171">
        <f>IF('Indicator Data'!AB12="No Data",1,IF('Indicator Data imputation'!V11&lt;&gt;"",1,0))</f>
        <v>0</v>
      </c>
      <c r="V8" s="171">
        <f>IF('Indicator Data'!AC12="No Data",1,IF('Indicator Data imputation'!W11&lt;&gt;"",1,0))</f>
        <v>0</v>
      </c>
      <c r="W8" s="171">
        <f>IF('Indicator Data'!AD12="No Data",1,IF('Indicator Data imputation'!X11&lt;&gt;"",1,0))</f>
        <v>0</v>
      </c>
      <c r="X8" s="171">
        <f>IF('Indicator Data'!AE12="No Data",1,IF('Indicator Data imputation'!Y11&lt;&gt;"",1,0))</f>
        <v>1</v>
      </c>
      <c r="Y8" s="171">
        <f>IF('Indicator Data'!AF12="No Data",1,IF('Indicator Data imputation'!Z11&lt;&gt;"",1,0))</f>
        <v>0</v>
      </c>
      <c r="Z8" s="171">
        <f>IF('Indicator Data'!AG12="No Data",1,IF('Indicator Data imputation'!AA11&lt;&gt;"",1,0))</f>
        <v>0</v>
      </c>
      <c r="AA8" s="171">
        <f>IF('Indicator Data'!AH12="No Data",1,IF('Indicator Data imputation'!AB11&lt;&gt;"",1,0))</f>
        <v>0</v>
      </c>
      <c r="AB8" s="171">
        <f>IF('Indicator Data'!AI12="No Data",1,IF('Indicator Data imputation'!AC11&lt;&gt;"",1,0))</f>
        <v>0</v>
      </c>
      <c r="AC8" s="171">
        <f>IF('Indicator Data'!AJ12="No Data",1,IF('Indicator Data imputation'!AD11&lt;&gt;"",1,0))</f>
        <v>0</v>
      </c>
      <c r="AD8" s="171">
        <f>IF('Indicator Data'!AK12="No Data",1,IF('Indicator Data imputation'!AE11&lt;&gt;"",1,0))</f>
        <v>0</v>
      </c>
      <c r="AE8" s="171">
        <f>IF('Indicator Data'!AL12="No Data",1,IF('Indicator Data imputation'!AF11&lt;&gt;"",1,0))</f>
        <v>0</v>
      </c>
      <c r="AF8" s="171">
        <f>IF('Indicator Data'!AM12="No Data",1,IF('Indicator Data imputation'!AG11&lt;&gt;"",1,0))</f>
        <v>0</v>
      </c>
      <c r="AG8" s="171">
        <f>IF('Indicator Data'!AN12="No Data",1,IF('Indicator Data imputation'!AH11&lt;&gt;"",1,0))</f>
        <v>0</v>
      </c>
      <c r="AH8" s="171">
        <f>IF('Indicator Data'!AO12="No Data",1,IF('Indicator Data imputation'!AI11&lt;&gt;"",1,0))</f>
        <v>0</v>
      </c>
      <c r="AI8" s="171">
        <f>IF('Indicator Data'!AP12="No Data",1,IF('Indicator Data imputation'!AJ11&lt;&gt;"",1,0))</f>
        <v>0</v>
      </c>
      <c r="AJ8" s="171">
        <f>IF('Indicator Data'!AQ12="No Data",1,IF('Indicator Data imputation'!AK11&lt;&gt;"",1,0))</f>
        <v>0</v>
      </c>
      <c r="AK8" s="171">
        <f>IF('Indicator Data'!AR12="No Data",1,IF('Indicator Data imputation'!AL11&lt;&gt;"",1,0))</f>
        <v>0</v>
      </c>
      <c r="AL8" s="171">
        <f>IF('Indicator Data'!AS12="No Data",1,IF('Indicator Data imputation'!AM11&lt;&gt;"",1,0))</f>
        <v>0</v>
      </c>
      <c r="AM8" s="171">
        <f>IF('Indicator Data'!AT12="No Data",1,IF('Indicator Data imputation'!AN11&lt;&gt;"",1,0))</f>
        <v>0</v>
      </c>
      <c r="AN8" s="171">
        <f>IF('Indicator Data'!AU12="No Data",1,IF('Indicator Data imputation'!AO11&lt;&gt;"",1,0))</f>
        <v>0</v>
      </c>
      <c r="AO8" s="171">
        <f>IF('Indicator Data'!AV12="No Data",1,IF('Indicator Data imputation'!AP11&lt;&gt;"",1,0))</f>
        <v>0</v>
      </c>
      <c r="AP8" s="171">
        <f>IF('Indicator Data'!AW12="No Data",1,IF('Indicator Data imputation'!AQ11&lt;&gt;"",1,0))</f>
        <v>0</v>
      </c>
      <c r="AQ8" s="171">
        <f>IF('Indicator Data'!AX12="No Data",1,IF('Indicator Data imputation'!AR11&lt;&gt;"",1,0))</f>
        <v>0</v>
      </c>
      <c r="AR8" s="171">
        <f>IF('Indicator Data'!AY12="No Data",1,IF('Indicator Data imputation'!AS11&lt;&gt;"",1,0))</f>
        <v>0</v>
      </c>
      <c r="AS8" s="171">
        <f>IF('Indicator Data'!AZ12="No Data",1,IF('Indicator Data imputation'!AT11&lt;&gt;"",1,0))</f>
        <v>0</v>
      </c>
      <c r="AT8" s="171">
        <f>IF('Indicator Data'!BA12="No Data",1,IF('Indicator Data imputation'!AU11&lt;&gt;"",1,0))</f>
        <v>0</v>
      </c>
      <c r="AU8" s="171">
        <f>IF('Indicator Data'!BB12="No Data",1,IF('Indicator Data imputation'!AV11&lt;&gt;"",1,0))</f>
        <v>0</v>
      </c>
      <c r="AV8" s="171">
        <f>IF('Indicator Data'!BC12="No Data",1,IF('Indicator Data imputation'!AW11&lt;&gt;"",1,0))</f>
        <v>0</v>
      </c>
      <c r="AW8" s="171">
        <f>IF('Indicator Data'!BD12="No Data",1,IF('Indicator Data imputation'!AX11&lt;&gt;"",1,0))</f>
        <v>0</v>
      </c>
      <c r="AX8" s="171">
        <f>IF('Indicator Data'!BE12="No Data",1,IF('Indicator Data imputation'!AY11&lt;&gt;"",1,0))</f>
        <v>0</v>
      </c>
      <c r="AY8" s="171">
        <f>IF('Indicator Data'!BF12="No Data",1,IF('Indicator Data imputation'!AZ11&lt;&gt;"",1,0))</f>
        <v>0</v>
      </c>
      <c r="AZ8" s="171">
        <f>IF('Indicator Data'!BG12="No Data",1,IF('Indicator Data imputation'!BA11&lt;&gt;"",1,0))</f>
        <v>0</v>
      </c>
      <c r="BA8" s="5">
        <f t="shared" si="0"/>
        <v>1</v>
      </c>
      <c r="BB8" s="173">
        <f t="shared" si="1"/>
        <v>1.9607843137254902E-2</v>
      </c>
    </row>
    <row r="9" spans="1:54" x14ac:dyDescent="0.25">
      <c r="A9" s="5" t="s">
        <v>14</v>
      </c>
      <c r="B9" s="171">
        <f>IF('Indicator Data'!I13="No Data",1,IF('Indicator Data imputation'!C12&lt;&gt;"",1,0))</f>
        <v>0</v>
      </c>
      <c r="C9" s="171">
        <f>IF('Indicator Data'!J13="No Data",1,IF('Indicator Data imputation'!D12&lt;&gt;"",1,0))</f>
        <v>0</v>
      </c>
      <c r="D9" s="171">
        <f>IF('Indicator Data'!K13="No Data",1,IF('Indicator Data imputation'!E12&lt;&gt;"",1,0))</f>
        <v>0</v>
      </c>
      <c r="E9" s="171">
        <f>IF('Indicator Data'!L13="No Data",1,IF('Indicator Data imputation'!F12&lt;&gt;"",1,0))</f>
        <v>0</v>
      </c>
      <c r="F9" s="171">
        <f>IF('Indicator Data'!M13="No Data",1,IF('Indicator Data imputation'!G12&lt;&gt;"",1,0))</f>
        <v>0</v>
      </c>
      <c r="G9" s="171">
        <f>IF('Indicator Data'!N13="No Data",1,IF('Indicator Data imputation'!H12&lt;&gt;"",1,0))</f>
        <v>0</v>
      </c>
      <c r="H9" s="171">
        <f>IF('Indicator Data'!O13="No Data",1,IF('Indicator Data imputation'!I12&lt;&gt;"",1,0))</f>
        <v>0</v>
      </c>
      <c r="I9" s="171">
        <f>IF('Indicator Data'!P13="No Data",1,IF('Indicator Data imputation'!J12&lt;&gt;"",1,0))</f>
        <v>0</v>
      </c>
      <c r="J9" s="171">
        <f>IF('Indicator Data'!Q13="No Data",1,IF('Indicator Data imputation'!K12&lt;&gt;"",1,0))</f>
        <v>0</v>
      </c>
      <c r="K9" s="171">
        <f>IF('Indicator Data'!R13="No Data",1,IF('Indicator Data imputation'!L12&lt;&gt;"",1,0))</f>
        <v>1</v>
      </c>
      <c r="L9" s="171">
        <f>IF('Indicator Data'!S13="No Data",1,IF('Indicator Data imputation'!M12&lt;&gt;"",1,0))</f>
        <v>0</v>
      </c>
      <c r="M9" s="171">
        <f>IF('Indicator Data'!T13="No Data",1,IF('Indicator Data imputation'!N12&lt;&gt;"",1,0))</f>
        <v>0</v>
      </c>
      <c r="N9" s="171">
        <f>IF('Indicator Data'!U13="No Data",1,IF('Indicator Data imputation'!O12&lt;&gt;"",1,0))</f>
        <v>0</v>
      </c>
      <c r="O9" s="171">
        <f>IF('Indicator Data'!V13="No Data",1,IF('Indicator Data imputation'!P12&lt;&gt;"",1,0))</f>
        <v>1</v>
      </c>
      <c r="P9" s="171">
        <f>IF('Indicator Data'!W13="No Data",1,IF('Indicator Data imputation'!Q12&lt;&gt;"",1,0))</f>
        <v>0</v>
      </c>
      <c r="Q9" s="171">
        <f>IF('Indicator Data'!X13="No Data",1,IF('Indicator Data imputation'!R12&lt;&gt;"",1,0))</f>
        <v>0</v>
      </c>
      <c r="R9" s="171">
        <f>IF('Indicator Data'!Y13="No Data",1,IF('Indicator Data imputation'!S12&lt;&gt;"",1,0))</f>
        <v>0</v>
      </c>
      <c r="S9" s="171">
        <f>IF('Indicator Data'!Z13="No Data",1,IF('Indicator Data imputation'!T12&lt;&gt;"",1,0))</f>
        <v>0</v>
      </c>
      <c r="T9" s="171">
        <f>IF('Indicator Data'!AA13="No Data",1,IF('Indicator Data imputation'!U12&lt;&gt;"",1,0))</f>
        <v>0</v>
      </c>
      <c r="U9" s="171">
        <f>IF('Indicator Data'!AB13="No Data",1,IF('Indicator Data imputation'!V12&lt;&gt;"",1,0))</f>
        <v>0</v>
      </c>
      <c r="V9" s="171">
        <f>IF('Indicator Data'!AC13="No Data",1,IF('Indicator Data imputation'!W12&lt;&gt;"",1,0))</f>
        <v>0</v>
      </c>
      <c r="W9" s="171">
        <f>IF('Indicator Data'!AD13="No Data",1,IF('Indicator Data imputation'!X12&lt;&gt;"",1,0))</f>
        <v>0</v>
      </c>
      <c r="X9" s="171">
        <f>IF('Indicator Data'!AE13="No Data",1,IF('Indicator Data imputation'!Y12&lt;&gt;"",1,0))</f>
        <v>1</v>
      </c>
      <c r="Y9" s="171">
        <f>IF('Indicator Data'!AF13="No Data",1,IF('Indicator Data imputation'!Z12&lt;&gt;"",1,0))</f>
        <v>0</v>
      </c>
      <c r="Z9" s="171">
        <f>IF('Indicator Data'!AG13="No Data",1,IF('Indicator Data imputation'!AA12&lt;&gt;"",1,0))</f>
        <v>0</v>
      </c>
      <c r="AA9" s="171">
        <f>IF('Indicator Data'!AH13="No Data",1,IF('Indicator Data imputation'!AB12&lt;&gt;"",1,0))</f>
        <v>0</v>
      </c>
      <c r="AB9" s="171">
        <f>IF('Indicator Data'!AI13="No Data",1,IF('Indicator Data imputation'!AC12&lt;&gt;"",1,0))</f>
        <v>0</v>
      </c>
      <c r="AC9" s="171">
        <f>IF('Indicator Data'!AJ13="No Data",1,IF('Indicator Data imputation'!AD12&lt;&gt;"",1,0))</f>
        <v>0</v>
      </c>
      <c r="AD9" s="171">
        <f>IF('Indicator Data'!AK13="No Data",1,IF('Indicator Data imputation'!AE12&lt;&gt;"",1,0))</f>
        <v>0</v>
      </c>
      <c r="AE9" s="171">
        <f>IF('Indicator Data'!AL13="No Data",1,IF('Indicator Data imputation'!AF12&lt;&gt;"",1,0))</f>
        <v>0</v>
      </c>
      <c r="AF9" s="171">
        <f>IF('Indicator Data'!AM13="No Data",1,IF('Indicator Data imputation'!AG12&lt;&gt;"",1,0))</f>
        <v>0</v>
      </c>
      <c r="AG9" s="171">
        <f>IF('Indicator Data'!AN13="No Data",1,IF('Indicator Data imputation'!AH12&lt;&gt;"",1,0))</f>
        <v>0</v>
      </c>
      <c r="AH9" s="171">
        <f>IF('Indicator Data'!AO13="No Data",1,IF('Indicator Data imputation'!AI12&lt;&gt;"",1,0))</f>
        <v>0</v>
      </c>
      <c r="AI9" s="171">
        <f>IF('Indicator Data'!AP13="No Data",1,IF('Indicator Data imputation'!AJ12&lt;&gt;"",1,0))</f>
        <v>0</v>
      </c>
      <c r="AJ9" s="171">
        <f>IF('Indicator Data'!AQ13="No Data",1,IF('Indicator Data imputation'!AK12&lt;&gt;"",1,0))</f>
        <v>1</v>
      </c>
      <c r="AK9" s="171">
        <f>IF('Indicator Data'!AR13="No Data",1,IF('Indicator Data imputation'!AL12&lt;&gt;"",1,0))</f>
        <v>0</v>
      </c>
      <c r="AL9" s="171">
        <f>IF('Indicator Data'!AS13="No Data",1,IF('Indicator Data imputation'!AM12&lt;&gt;"",1,0))</f>
        <v>0</v>
      </c>
      <c r="AM9" s="171">
        <f>IF('Indicator Data'!AT13="No Data",1,IF('Indicator Data imputation'!AN12&lt;&gt;"",1,0))</f>
        <v>0</v>
      </c>
      <c r="AN9" s="171">
        <f>IF('Indicator Data'!AU13="No Data",1,IF('Indicator Data imputation'!AO12&lt;&gt;"",1,0))</f>
        <v>0</v>
      </c>
      <c r="AO9" s="171">
        <f>IF('Indicator Data'!AV13="No Data",1,IF('Indicator Data imputation'!AP12&lt;&gt;"",1,0))</f>
        <v>1</v>
      </c>
      <c r="AP9" s="171">
        <f>IF('Indicator Data'!AW13="No Data",1,IF('Indicator Data imputation'!AQ12&lt;&gt;"",1,0))</f>
        <v>0</v>
      </c>
      <c r="AQ9" s="171">
        <f>IF('Indicator Data'!AX13="No Data",1,IF('Indicator Data imputation'!AR12&lt;&gt;"",1,0))</f>
        <v>0</v>
      </c>
      <c r="AR9" s="171">
        <f>IF('Indicator Data'!AY13="No Data",1,IF('Indicator Data imputation'!AS12&lt;&gt;"",1,0))</f>
        <v>0</v>
      </c>
      <c r="AS9" s="171">
        <f>IF('Indicator Data'!AZ13="No Data",1,IF('Indicator Data imputation'!AT12&lt;&gt;"",1,0))</f>
        <v>0</v>
      </c>
      <c r="AT9" s="171">
        <f>IF('Indicator Data'!BA13="No Data",1,IF('Indicator Data imputation'!AU12&lt;&gt;"",1,0))</f>
        <v>0</v>
      </c>
      <c r="AU9" s="171">
        <f>IF('Indicator Data'!BB13="No Data",1,IF('Indicator Data imputation'!AV12&lt;&gt;"",1,0))</f>
        <v>0</v>
      </c>
      <c r="AV9" s="171">
        <f>IF('Indicator Data'!BC13="No Data",1,IF('Indicator Data imputation'!AW12&lt;&gt;"",1,0))</f>
        <v>0</v>
      </c>
      <c r="AW9" s="171">
        <f>IF('Indicator Data'!BD13="No Data",1,IF('Indicator Data imputation'!AX12&lt;&gt;"",1,0))</f>
        <v>0</v>
      </c>
      <c r="AX9" s="171">
        <f>IF('Indicator Data'!BE13="No Data",1,IF('Indicator Data imputation'!AY12&lt;&gt;"",1,0))</f>
        <v>0</v>
      </c>
      <c r="AY9" s="171">
        <f>IF('Indicator Data'!BF13="No Data",1,IF('Indicator Data imputation'!AZ12&lt;&gt;"",1,0))</f>
        <v>0</v>
      </c>
      <c r="AZ9" s="171">
        <f>IF('Indicator Data'!BG13="No Data",1,IF('Indicator Data imputation'!BA12&lt;&gt;"",1,0))</f>
        <v>0</v>
      </c>
      <c r="BA9" s="5">
        <f t="shared" si="0"/>
        <v>5</v>
      </c>
      <c r="BB9" s="173">
        <f t="shared" si="1"/>
        <v>9.8039215686274508E-2</v>
      </c>
    </row>
    <row r="10" spans="1:54" x14ac:dyDescent="0.25">
      <c r="A10" s="5" t="s">
        <v>16</v>
      </c>
      <c r="B10" s="171">
        <f>IF('Indicator Data'!I14="No Data",1,IF('Indicator Data imputation'!C13&lt;&gt;"",1,0))</f>
        <v>0</v>
      </c>
      <c r="C10" s="171">
        <f>IF('Indicator Data'!J14="No Data",1,IF('Indicator Data imputation'!D13&lt;&gt;"",1,0))</f>
        <v>0</v>
      </c>
      <c r="D10" s="171">
        <f>IF('Indicator Data'!K14="No Data",1,IF('Indicator Data imputation'!E13&lt;&gt;"",1,0))</f>
        <v>0</v>
      </c>
      <c r="E10" s="171">
        <f>IF('Indicator Data'!L14="No Data",1,IF('Indicator Data imputation'!F13&lt;&gt;"",1,0))</f>
        <v>0</v>
      </c>
      <c r="F10" s="171">
        <f>IF('Indicator Data'!M14="No Data",1,IF('Indicator Data imputation'!G13&lt;&gt;"",1,0))</f>
        <v>0</v>
      </c>
      <c r="G10" s="171">
        <f>IF('Indicator Data'!N14="No Data",1,IF('Indicator Data imputation'!H13&lt;&gt;"",1,0))</f>
        <v>0</v>
      </c>
      <c r="H10" s="171">
        <f>IF('Indicator Data'!O14="No Data",1,IF('Indicator Data imputation'!I13&lt;&gt;"",1,0))</f>
        <v>0</v>
      </c>
      <c r="I10" s="171">
        <f>IF('Indicator Data'!P14="No Data",1,IF('Indicator Data imputation'!J13&lt;&gt;"",1,0))</f>
        <v>0</v>
      </c>
      <c r="J10" s="171">
        <f>IF('Indicator Data'!Q14="No Data",1,IF('Indicator Data imputation'!K13&lt;&gt;"",1,0))</f>
        <v>0</v>
      </c>
      <c r="K10" s="171">
        <f>IF('Indicator Data'!R14="No Data",1,IF('Indicator Data imputation'!L13&lt;&gt;"",1,0))</f>
        <v>1</v>
      </c>
      <c r="L10" s="171">
        <f>IF('Indicator Data'!S14="No Data",1,IF('Indicator Data imputation'!M13&lt;&gt;"",1,0))</f>
        <v>0</v>
      </c>
      <c r="M10" s="171">
        <f>IF('Indicator Data'!T14="No Data",1,IF('Indicator Data imputation'!N13&lt;&gt;"",1,0))</f>
        <v>0</v>
      </c>
      <c r="N10" s="171">
        <f>IF('Indicator Data'!U14="No Data",1,IF('Indicator Data imputation'!O13&lt;&gt;"",1,0))</f>
        <v>0</v>
      </c>
      <c r="O10" s="171">
        <f>IF('Indicator Data'!V14="No Data",1,IF('Indicator Data imputation'!P13&lt;&gt;"",1,0))</f>
        <v>1</v>
      </c>
      <c r="P10" s="171">
        <f>IF('Indicator Data'!W14="No Data",1,IF('Indicator Data imputation'!Q13&lt;&gt;"",1,0))</f>
        <v>0</v>
      </c>
      <c r="Q10" s="171">
        <f>IF('Indicator Data'!X14="No Data",1,IF('Indicator Data imputation'!R13&lt;&gt;"",1,0))</f>
        <v>1</v>
      </c>
      <c r="R10" s="171">
        <f>IF('Indicator Data'!Y14="No Data",1,IF('Indicator Data imputation'!S13&lt;&gt;"",1,0))</f>
        <v>0</v>
      </c>
      <c r="S10" s="171">
        <f>IF('Indicator Data'!Z14="No Data",1,IF('Indicator Data imputation'!T13&lt;&gt;"",1,0))</f>
        <v>0</v>
      </c>
      <c r="T10" s="171">
        <f>IF('Indicator Data'!AA14="No Data",1,IF('Indicator Data imputation'!U13&lt;&gt;"",1,0))</f>
        <v>0</v>
      </c>
      <c r="U10" s="171">
        <f>IF('Indicator Data'!AB14="No Data",1,IF('Indicator Data imputation'!V13&lt;&gt;"",1,0))</f>
        <v>1</v>
      </c>
      <c r="V10" s="171">
        <f>IF('Indicator Data'!AC14="No Data",1,IF('Indicator Data imputation'!W13&lt;&gt;"",1,0))</f>
        <v>0</v>
      </c>
      <c r="W10" s="171">
        <f>IF('Indicator Data'!AD14="No Data",1,IF('Indicator Data imputation'!X13&lt;&gt;"",1,0))</f>
        <v>0</v>
      </c>
      <c r="X10" s="171">
        <f>IF('Indicator Data'!AE14="No Data",1,IF('Indicator Data imputation'!Y13&lt;&gt;"",1,0))</f>
        <v>1</v>
      </c>
      <c r="Y10" s="171">
        <f>IF('Indicator Data'!AF14="No Data",1,IF('Indicator Data imputation'!Z13&lt;&gt;"",1,0))</f>
        <v>0</v>
      </c>
      <c r="Z10" s="171">
        <f>IF('Indicator Data'!AG14="No Data",1,IF('Indicator Data imputation'!AA13&lt;&gt;"",1,0))</f>
        <v>0</v>
      </c>
      <c r="AA10" s="171">
        <f>IF('Indicator Data'!AH14="No Data",1,IF('Indicator Data imputation'!AB13&lt;&gt;"",1,0))</f>
        <v>0</v>
      </c>
      <c r="AB10" s="171">
        <f>IF('Indicator Data'!AI14="No Data",1,IF('Indicator Data imputation'!AC13&lt;&gt;"",1,0))</f>
        <v>0</v>
      </c>
      <c r="AC10" s="171">
        <f>IF('Indicator Data'!AJ14="No Data",1,IF('Indicator Data imputation'!AD13&lt;&gt;"",1,0))</f>
        <v>0</v>
      </c>
      <c r="AD10" s="171">
        <f>IF('Indicator Data'!AK14="No Data",1,IF('Indicator Data imputation'!AE13&lt;&gt;"",1,0))</f>
        <v>0</v>
      </c>
      <c r="AE10" s="171">
        <f>IF('Indicator Data'!AL14="No Data",1,IF('Indicator Data imputation'!AF13&lt;&gt;"",1,0))</f>
        <v>0</v>
      </c>
      <c r="AF10" s="171">
        <f>IF('Indicator Data'!AM14="No Data",1,IF('Indicator Data imputation'!AG13&lt;&gt;"",1,0))</f>
        <v>0</v>
      </c>
      <c r="AG10" s="171">
        <f>IF('Indicator Data'!AN14="No Data",1,IF('Indicator Data imputation'!AH13&lt;&gt;"",1,0))</f>
        <v>0</v>
      </c>
      <c r="AH10" s="171">
        <f>IF('Indicator Data'!AO14="No Data",1,IF('Indicator Data imputation'!AI13&lt;&gt;"",1,0))</f>
        <v>0</v>
      </c>
      <c r="AI10" s="171">
        <f>IF('Indicator Data'!AP14="No Data",1,IF('Indicator Data imputation'!AJ13&lt;&gt;"",1,0))</f>
        <v>0</v>
      </c>
      <c r="AJ10" s="171">
        <f>IF('Indicator Data'!AQ14="No Data",1,IF('Indicator Data imputation'!AK13&lt;&gt;"",1,0))</f>
        <v>0</v>
      </c>
      <c r="AK10" s="171">
        <f>IF('Indicator Data'!AR14="No Data",1,IF('Indicator Data imputation'!AL13&lt;&gt;"",1,0))</f>
        <v>0</v>
      </c>
      <c r="AL10" s="171">
        <f>IF('Indicator Data'!AS14="No Data",1,IF('Indicator Data imputation'!AM13&lt;&gt;"",1,0))</f>
        <v>0</v>
      </c>
      <c r="AM10" s="171">
        <f>IF('Indicator Data'!AT14="No Data",1,IF('Indicator Data imputation'!AN13&lt;&gt;"",1,0))</f>
        <v>0</v>
      </c>
      <c r="AN10" s="171">
        <f>IF('Indicator Data'!AU14="No Data",1,IF('Indicator Data imputation'!AO13&lt;&gt;"",1,0))</f>
        <v>0</v>
      </c>
      <c r="AO10" s="171">
        <f>IF('Indicator Data'!AV14="No Data",1,IF('Indicator Data imputation'!AP13&lt;&gt;"",1,0))</f>
        <v>1</v>
      </c>
      <c r="AP10" s="171">
        <f>IF('Indicator Data'!AW14="No Data",1,IF('Indicator Data imputation'!AQ13&lt;&gt;"",1,0))</f>
        <v>0</v>
      </c>
      <c r="AQ10" s="171">
        <f>IF('Indicator Data'!AX14="No Data",1,IF('Indicator Data imputation'!AR13&lt;&gt;"",1,0))</f>
        <v>0</v>
      </c>
      <c r="AR10" s="171">
        <f>IF('Indicator Data'!AY14="No Data",1,IF('Indicator Data imputation'!AS13&lt;&gt;"",1,0))</f>
        <v>0</v>
      </c>
      <c r="AS10" s="171">
        <f>IF('Indicator Data'!AZ14="No Data",1,IF('Indicator Data imputation'!AT13&lt;&gt;"",1,0))</f>
        <v>0</v>
      </c>
      <c r="AT10" s="171">
        <f>IF('Indicator Data'!BA14="No Data",1,IF('Indicator Data imputation'!AU13&lt;&gt;"",1,0))</f>
        <v>0</v>
      </c>
      <c r="AU10" s="171">
        <f>IF('Indicator Data'!BB14="No Data",1,IF('Indicator Data imputation'!AV13&lt;&gt;"",1,0))</f>
        <v>0</v>
      </c>
      <c r="AV10" s="171">
        <f>IF('Indicator Data'!BC14="No Data",1,IF('Indicator Data imputation'!AW13&lt;&gt;"",1,0))</f>
        <v>0</v>
      </c>
      <c r="AW10" s="171">
        <f>IF('Indicator Data'!BD14="No Data",1,IF('Indicator Data imputation'!AX13&lt;&gt;"",1,0))</f>
        <v>0</v>
      </c>
      <c r="AX10" s="171">
        <f>IF('Indicator Data'!BE14="No Data",1,IF('Indicator Data imputation'!AY13&lt;&gt;"",1,0))</f>
        <v>0</v>
      </c>
      <c r="AY10" s="171">
        <f>IF('Indicator Data'!BF14="No Data",1,IF('Indicator Data imputation'!AZ13&lt;&gt;"",1,0))</f>
        <v>0</v>
      </c>
      <c r="AZ10" s="171">
        <f>IF('Indicator Data'!BG14="No Data",1,IF('Indicator Data imputation'!BA13&lt;&gt;"",1,0))</f>
        <v>0</v>
      </c>
      <c r="BA10" s="5">
        <f t="shared" si="0"/>
        <v>6</v>
      </c>
      <c r="BB10" s="173">
        <f t="shared" si="1"/>
        <v>0.11764705882352941</v>
      </c>
    </row>
    <row r="11" spans="1:54" x14ac:dyDescent="0.25">
      <c r="A11" s="5" t="s">
        <v>18</v>
      </c>
      <c r="B11" s="171">
        <f>IF('Indicator Data'!I15="No Data",1,IF('Indicator Data imputation'!C14&lt;&gt;"",1,0))</f>
        <v>0</v>
      </c>
      <c r="C11" s="171">
        <f>IF('Indicator Data'!J15="No Data",1,IF('Indicator Data imputation'!D14&lt;&gt;"",1,0))</f>
        <v>0</v>
      </c>
      <c r="D11" s="171">
        <f>IF('Indicator Data'!K15="No Data",1,IF('Indicator Data imputation'!E14&lt;&gt;"",1,0))</f>
        <v>0</v>
      </c>
      <c r="E11" s="171">
        <f>IF('Indicator Data'!L15="No Data",1,IF('Indicator Data imputation'!F14&lt;&gt;"",1,0))</f>
        <v>0</v>
      </c>
      <c r="F11" s="171">
        <f>IF('Indicator Data'!M15="No Data",1,IF('Indicator Data imputation'!G14&lt;&gt;"",1,0))</f>
        <v>0</v>
      </c>
      <c r="G11" s="171">
        <f>IF('Indicator Data'!N15="No Data",1,IF('Indicator Data imputation'!H14&lt;&gt;"",1,0))</f>
        <v>0</v>
      </c>
      <c r="H11" s="171">
        <f>IF('Indicator Data'!O15="No Data",1,IF('Indicator Data imputation'!I14&lt;&gt;"",1,0))</f>
        <v>0</v>
      </c>
      <c r="I11" s="171">
        <f>IF('Indicator Data'!P15="No Data",1,IF('Indicator Data imputation'!J14&lt;&gt;"",1,0))</f>
        <v>0</v>
      </c>
      <c r="J11" s="171">
        <f>IF('Indicator Data'!Q15="No Data",1,IF('Indicator Data imputation'!K14&lt;&gt;"",1,0))</f>
        <v>0</v>
      </c>
      <c r="K11" s="171">
        <f>IF('Indicator Data'!R15="No Data",1,IF('Indicator Data imputation'!L14&lt;&gt;"",1,0))</f>
        <v>0</v>
      </c>
      <c r="L11" s="171">
        <f>IF('Indicator Data'!S15="No Data",1,IF('Indicator Data imputation'!M14&lt;&gt;"",1,0))</f>
        <v>0</v>
      </c>
      <c r="M11" s="171">
        <f>IF('Indicator Data'!T15="No Data",1,IF('Indicator Data imputation'!N14&lt;&gt;"",1,0))</f>
        <v>0</v>
      </c>
      <c r="N11" s="171">
        <f>IF('Indicator Data'!U15="No Data",1,IF('Indicator Data imputation'!O14&lt;&gt;"",1,0))</f>
        <v>0</v>
      </c>
      <c r="O11" s="171">
        <f>IF('Indicator Data'!V15="No Data",1,IF('Indicator Data imputation'!P14&lt;&gt;"",1,0))</f>
        <v>0</v>
      </c>
      <c r="P11" s="171">
        <f>IF('Indicator Data'!W15="No Data",1,IF('Indicator Data imputation'!Q14&lt;&gt;"",1,0))</f>
        <v>0</v>
      </c>
      <c r="Q11" s="171">
        <f>IF('Indicator Data'!X15="No Data",1,IF('Indicator Data imputation'!R14&lt;&gt;"",1,0))</f>
        <v>0</v>
      </c>
      <c r="R11" s="171">
        <f>IF('Indicator Data'!Y15="No Data",1,IF('Indicator Data imputation'!S14&lt;&gt;"",1,0))</f>
        <v>0</v>
      </c>
      <c r="S11" s="171">
        <f>IF('Indicator Data'!Z15="No Data",1,IF('Indicator Data imputation'!T14&lt;&gt;"",1,0))</f>
        <v>0</v>
      </c>
      <c r="T11" s="171">
        <f>IF('Indicator Data'!AA15="No Data",1,IF('Indicator Data imputation'!U14&lt;&gt;"",1,0))</f>
        <v>0</v>
      </c>
      <c r="U11" s="171">
        <f>IF('Indicator Data'!AB15="No Data",1,IF('Indicator Data imputation'!V14&lt;&gt;"",1,0))</f>
        <v>0</v>
      </c>
      <c r="V11" s="171">
        <f>IF('Indicator Data'!AC15="No Data",1,IF('Indicator Data imputation'!W14&lt;&gt;"",1,0))</f>
        <v>0</v>
      </c>
      <c r="W11" s="171">
        <f>IF('Indicator Data'!AD15="No Data",1,IF('Indicator Data imputation'!X14&lt;&gt;"",1,0))</f>
        <v>0</v>
      </c>
      <c r="X11" s="171">
        <f>IF('Indicator Data'!AE15="No Data",1,IF('Indicator Data imputation'!Y14&lt;&gt;"",1,0))</f>
        <v>0</v>
      </c>
      <c r="Y11" s="171">
        <f>IF('Indicator Data'!AF15="No Data",1,IF('Indicator Data imputation'!Z14&lt;&gt;"",1,0))</f>
        <v>0</v>
      </c>
      <c r="Z11" s="171">
        <f>IF('Indicator Data'!AG15="No Data",1,IF('Indicator Data imputation'!AA14&lt;&gt;"",1,0))</f>
        <v>0</v>
      </c>
      <c r="AA11" s="171">
        <f>IF('Indicator Data'!AH15="No Data",1,IF('Indicator Data imputation'!AB14&lt;&gt;"",1,0))</f>
        <v>0</v>
      </c>
      <c r="AB11" s="171">
        <f>IF('Indicator Data'!AI15="No Data",1,IF('Indicator Data imputation'!AC14&lt;&gt;"",1,0))</f>
        <v>0</v>
      </c>
      <c r="AC11" s="171">
        <f>IF('Indicator Data'!AJ15="No Data",1,IF('Indicator Data imputation'!AD14&lt;&gt;"",1,0))</f>
        <v>0</v>
      </c>
      <c r="AD11" s="171">
        <f>IF('Indicator Data'!AK15="No Data",1,IF('Indicator Data imputation'!AE14&lt;&gt;"",1,0))</f>
        <v>0</v>
      </c>
      <c r="AE11" s="171">
        <f>IF('Indicator Data'!AL15="No Data",1,IF('Indicator Data imputation'!AF14&lt;&gt;"",1,0))</f>
        <v>0</v>
      </c>
      <c r="AF11" s="171">
        <f>IF('Indicator Data'!AM15="No Data",1,IF('Indicator Data imputation'!AG14&lt;&gt;"",1,0))</f>
        <v>0</v>
      </c>
      <c r="AG11" s="171">
        <f>IF('Indicator Data'!AN15="No Data",1,IF('Indicator Data imputation'!AH14&lt;&gt;"",1,0))</f>
        <v>0</v>
      </c>
      <c r="AH11" s="171">
        <f>IF('Indicator Data'!AO15="No Data",1,IF('Indicator Data imputation'!AI14&lt;&gt;"",1,0))</f>
        <v>0</v>
      </c>
      <c r="AI11" s="171">
        <f>IF('Indicator Data'!AP15="No Data",1,IF('Indicator Data imputation'!AJ14&lt;&gt;"",1,0))</f>
        <v>1</v>
      </c>
      <c r="AJ11" s="171">
        <f>IF('Indicator Data'!AQ15="No Data",1,IF('Indicator Data imputation'!AK14&lt;&gt;"",1,0))</f>
        <v>1</v>
      </c>
      <c r="AK11" s="171">
        <f>IF('Indicator Data'!AR15="No Data",1,IF('Indicator Data imputation'!AL14&lt;&gt;"",1,0))</f>
        <v>1</v>
      </c>
      <c r="AL11" s="171">
        <f>IF('Indicator Data'!AS15="No Data",1,IF('Indicator Data imputation'!AM14&lt;&gt;"",1,0))</f>
        <v>0</v>
      </c>
      <c r="AM11" s="171">
        <f>IF('Indicator Data'!AT15="No Data",1,IF('Indicator Data imputation'!AN14&lt;&gt;"",1,0))</f>
        <v>0</v>
      </c>
      <c r="AN11" s="171">
        <f>IF('Indicator Data'!AU15="No Data",1,IF('Indicator Data imputation'!AO14&lt;&gt;"",1,0))</f>
        <v>0</v>
      </c>
      <c r="AO11" s="171">
        <f>IF('Indicator Data'!AV15="No Data",1,IF('Indicator Data imputation'!AP14&lt;&gt;"",1,0))</f>
        <v>0</v>
      </c>
      <c r="AP11" s="171">
        <f>IF('Indicator Data'!AW15="No Data",1,IF('Indicator Data imputation'!AQ14&lt;&gt;"",1,0))</f>
        <v>0</v>
      </c>
      <c r="AQ11" s="171">
        <f>IF('Indicator Data'!AX15="No Data",1,IF('Indicator Data imputation'!AR14&lt;&gt;"",1,0))</f>
        <v>0</v>
      </c>
      <c r="AR11" s="171">
        <f>IF('Indicator Data'!AY15="No Data",1,IF('Indicator Data imputation'!AS14&lt;&gt;"",1,0))</f>
        <v>0</v>
      </c>
      <c r="AS11" s="171">
        <f>IF('Indicator Data'!AZ15="No Data",1,IF('Indicator Data imputation'!AT14&lt;&gt;"",1,0))</f>
        <v>0</v>
      </c>
      <c r="AT11" s="171">
        <f>IF('Indicator Data'!BA15="No Data",1,IF('Indicator Data imputation'!AU14&lt;&gt;"",1,0))</f>
        <v>0</v>
      </c>
      <c r="AU11" s="171">
        <f>IF('Indicator Data'!BB15="No Data",1,IF('Indicator Data imputation'!AV14&lt;&gt;"",1,0))</f>
        <v>0</v>
      </c>
      <c r="AV11" s="171">
        <f>IF('Indicator Data'!BC15="No Data",1,IF('Indicator Data imputation'!AW14&lt;&gt;"",1,0))</f>
        <v>0</v>
      </c>
      <c r="AW11" s="171">
        <f>IF('Indicator Data'!BD15="No Data",1,IF('Indicator Data imputation'!AX14&lt;&gt;"",1,0))</f>
        <v>0</v>
      </c>
      <c r="AX11" s="171">
        <f>IF('Indicator Data'!BE15="No Data",1,IF('Indicator Data imputation'!AY14&lt;&gt;"",1,0))</f>
        <v>0</v>
      </c>
      <c r="AY11" s="171">
        <f>IF('Indicator Data'!BF15="No Data",1,IF('Indicator Data imputation'!AZ14&lt;&gt;"",1,0))</f>
        <v>0</v>
      </c>
      <c r="AZ11" s="171">
        <f>IF('Indicator Data'!BG15="No Data",1,IF('Indicator Data imputation'!BA14&lt;&gt;"",1,0))</f>
        <v>0</v>
      </c>
      <c r="BA11" s="5">
        <f t="shared" si="0"/>
        <v>3</v>
      </c>
      <c r="BB11" s="173">
        <f t="shared" si="1"/>
        <v>5.8823529411764705E-2</v>
      </c>
    </row>
    <row r="12" spans="1:54" x14ac:dyDescent="0.25">
      <c r="A12" s="5" t="s">
        <v>20</v>
      </c>
      <c r="B12" s="171">
        <f>IF('Indicator Data'!I16="No Data",1,IF('Indicator Data imputation'!C15&lt;&gt;"",1,0))</f>
        <v>0</v>
      </c>
      <c r="C12" s="171">
        <f>IF('Indicator Data'!J16="No Data",1,IF('Indicator Data imputation'!D15&lt;&gt;"",1,0))</f>
        <v>0</v>
      </c>
      <c r="D12" s="171">
        <f>IF('Indicator Data'!K16="No Data",1,IF('Indicator Data imputation'!E15&lt;&gt;"",1,0))</f>
        <v>0</v>
      </c>
      <c r="E12" s="171">
        <f>IF('Indicator Data'!L16="No Data",1,IF('Indicator Data imputation'!F15&lt;&gt;"",1,0))</f>
        <v>0</v>
      </c>
      <c r="F12" s="171">
        <f>IF('Indicator Data'!M16="No Data",1,IF('Indicator Data imputation'!G15&lt;&gt;"",1,0))</f>
        <v>0</v>
      </c>
      <c r="G12" s="171">
        <f>IF('Indicator Data'!N16="No Data",1,IF('Indicator Data imputation'!H15&lt;&gt;"",1,0))</f>
        <v>0</v>
      </c>
      <c r="H12" s="171">
        <f>IF('Indicator Data'!O16="No Data",1,IF('Indicator Data imputation'!I15&lt;&gt;"",1,0))</f>
        <v>0</v>
      </c>
      <c r="I12" s="171">
        <f>IF('Indicator Data'!P16="No Data",1,IF('Indicator Data imputation'!J15&lt;&gt;"",1,0))</f>
        <v>0</v>
      </c>
      <c r="J12" s="171">
        <f>IF('Indicator Data'!Q16="No Data",1,IF('Indicator Data imputation'!K15&lt;&gt;"",1,0))</f>
        <v>0</v>
      </c>
      <c r="K12" s="171">
        <f>IF('Indicator Data'!R16="No Data",1,IF('Indicator Data imputation'!L15&lt;&gt;"",1,0))</f>
        <v>1</v>
      </c>
      <c r="L12" s="171">
        <f>IF('Indicator Data'!S16="No Data",1,IF('Indicator Data imputation'!M15&lt;&gt;"",1,0))</f>
        <v>0</v>
      </c>
      <c r="M12" s="171">
        <f>IF('Indicator Data'!T16="No Data",1,IF('Indicator Data imputation'!N15&lt;&gt;"",1,0))</f>
        <v>0</v>
      </c>
      <c r="N12" s="171">
        <f>IF('Indicator Data'!U16="No Data",1,IF('Indicator Data imputation'!O15&lt;&gt;"",1,0))</f>
        <v>0</v>
      </c>
      <c r="O12" s="171">
        <f>IF('Indicator Data'!V16="No Data",1,IF('Indicator Data imputation'!P15&lt;&gt;"",1,0))</f>
        <v>1</v>
      </c>
      <c r="P12" s="171">
        <f>IF('Indicator Data'!W16="No Data",1,IF('Indicator Data imputation'!Q15&lt;&gt;"",1,0))</f>
        <v>0</v>
      </c>
      <c r="Q12" s="171">
        <f>IF('Indicator Data'!X16="No Data",1,IF('Indicator Data imputation'!R15&lt;&gt;"",1,0))</f>
        <v>1</v>
      </c>
      <c r="R12" s="171">
        <f>IF('Indicator Data'!Y16="No Data",1,IF('Indicator Data imputation'!S15&lt;&gt;"",1,0))</f>
        <v>0</v>
      </c>
      <c r="S12" s="171">
        <f>IF('Indicator Data'!Z16="No Data",1,IF('Indicator Data imputation'!T15&lt;&gt;"",1,0))</f>
        <v>0</v>
      </c>
      <c r="T12" s="171">
        <f>IF('Indicator Data'!AA16="No Data",1,IF('Indicator Data imputation'!U15&lt;&gt;"",1,0))</f>
        <v>0</v>
      </c>
      <c r="U12" s="171">
        <f>IF('Indicator Data'!AB16="No Data",1,IF('Indicator Data imputation'!V15&lt;&gt;"",1,0))</f>
        <v>0</v>
      </c>
      <c r="V12" s="171">
        <f>IF('Indicator Data'!AC16="No Data",1,IF('Indicator Data imputation'!W15&lt;&gt;"",1,0))</f>
        <v>0</v>
      </c>
      <c r="W12" s="171">
        <f>IF('Indicator Data'!AD16="No Data",1,IF('Indicator Data imputation'!X15&lt;&gt;"",1,0))</f>
        <v>0</v>
      </c>
      <c r="X12" s="171">
        <f>IF('Indicator Data'!AE16="No Data",1,IF('Indicator Data imputation'!Y15&lt;&gt;"",1,0))</f>
        <v>1</v>
      </c>
      <c r="Y12" s="171">
        <f>IF('Indicator Data'!AF16="No Data",1,IF('Indicator Data imputation'!Z15&lt;&gt;"",1,0))</f>
        <v>0</v>
      </c>
      <c r="Z12" s="171">
        <f>IF('Indicator Data'!AG16="No Data",1,IF('Indicator Data imputation'!AA15&lt;&gt;"",1,0))</f>
        <v>1</v>
      </c>
      <c r="AA12" s="171">
        <f>IF('Indicator Data'!AH16="No Data",1,IF('Indicator Data imputation'!AB15&lt;&gt;"",1,0))</f>
        <v>0</v>
      </c>
      <c r="AB12" s="171">
        <f>IF('Indicator Data'!AI16="No Data",1,IF('Indicator Data imputation'!AC15&lt;&gt;"",1,0))</f>
        <v>0</v>
      </c>
      <c r="AC12" s="171">
        <f>IF('Indicator Data'!AJ16="No Data",1,IF('Indicator Data imputation'!AD15&lt;&gt;"",1,0))</f>
        <v>0</v>
      </c>
      <c r="AD12" s="171">
        <f>IF('Indicator Data'!AK16="No Data",1,IF('Indicator Data imputation'!AE15&lt;&gt;"",1,0))</f>
        <v>0</v>
      </c>
      <c r="AE12" s="171">
        <f>IF('Indicator Data'!AL16="No Data",1,IF('Indicator Data imputation'!AF15&lt;&gt;"",1,0))</f>
        <v>0</v>
      </c>
      <c r="AF12" s="171">
        <f>IF('Indicator Data'!AM16="No Data",1,IF('Indicator Data imputation'!AG15&lt;&gt;"",1,0))</f>
        <v>0</v>
      </c>
      <c r="AG12" s="171">
        <f>IF('Indicator Data'!AN16="No Data",1,IF('Indicator Data imputation'!AH15&lt;&gt;"",1,0))</f>
        <v>0</v>
      </c>
      <c r="AH12" s="171">
        <f>IF('Indicator Data'!AO16="No Data",1,IF('Indicator Data imputation'!AI15&lt;&gt;"",1,0))</f>
        <v>0</v>
      </c>
      <c r="AI12" s="171">
        <f>IF('Indicator Data'!AP16="No Data",1,IF('Indicator Data imputation'!AJ15&lt;&gt;"",1,0))</f>
        <v>0</v>
      </c>
      <c r="AJ12" s="171">
        <f>IF('Indicator Data'!AQ16="No Data",1,IF('Indicator Data imputation'!AK15&lt;&gt;"",1,0))</f>
        <v>0</v>
      </c>
      <c r="AK12" s="171">
        <f>IF('Indicator Data'!AR16="No Data",1,IF('Indicator Data imputation'!AL15&lt;&gt;"",1,0))</f>
        <v>1</v>
      </c>
      <c r="AL12" s="171">
        <f>IF('Indicator Data'!AS16="No Data",1,IF('Indicator Data imputation'!AM15&lt;&gt;"",1,0))</f>
        <v>0</v>
      </c>
      <c r="AM12" s="171">
        <f>IF('Indicator Data'!AT16="No Data",1,IF('Indicator Data imputation'!AN15&lt;&gt;"",1,0))</f>
        <v>1</v>
      </c>
      <c r="AN12" s="171">
        <f>IF('Indicator Data'!AU16="No Data",1,IF('Indicator Data imputation'!AO15&lt;&gt;"",1,0))</f>
        <v>1</v>
      </c>
      <c r="AO12" s="171">
        <f>IF('Indicator Data'!AV16="No Data",1,IF('Indicator Data imputation'!AP15&lt;&gt;"",1,0))</f>
        <v>1</v>
      </c>
      <c r="AP12" s="171">
        <f>IF('Indicator Data'!AW16="No Data",1,IF('Indicator Data imputation'!AQ15&lt;&gt;"",1,0))</f>
        <v>0</v>
      </c>
      <c r="AQ12" s="171">
        <f>IF('Indicator Data'!AX16="No Data",1,IF('Indicator Data imputation'!AR15&lt;&gt;"",1,0))</f>
        <v>0</v>
      </c>
      <c r="AR12" s="171">
        <f>IF('Indicator Data'!AY16="No Data",1,IF('Indicator Data imputation'!AS15&lt;&gt;"",1,0))</f>
        <v>0</v>
      </c>
      <c r="AS12" s="171">
        <f>IF('Indicator Data'!AZ16="No Data",1,IF('Indicator Data imputation'!AT15&lt;&gt;"",1,0))</f>
        <v>0</v>
      </c>
      <c r="AT12" s="171">
        <f>IF('Indicator Data'!BA16="No Data",1,IF('Indicator Data imputation'!AU15&lt;&gt;"",1,0))</f>
        <v>0</v>
      </c>
      <c r="AU12" s="171">
        <f>IF('Indicator Data'!BB16="No Data",1,IF('Indicator Data imputation'!AV15&lt;&gt;"",1,0))</f>
        <v>0</v>
      </c>
      <c r="AV12" s="171">
        <f>IF('Indicator Data'!BC16="No Data",1,IF('Indicator Data imputation'!AW15&lt;&gt;"",1,0))</f>
        <v>0</v>
      </c>
      <c r="AW12" s="171">
        <f>IF('Indicator Data'!BD16="No Data",1,IF('Indicator Data imputation'!AX15&lt;&gt;"",1,0))</f>
        <v>0</v>
      </c>
      <c r="AX12" s="171">
        <f>IF('Indicator Data'!BE16="No Data",1,IF('Indicator Data imputation'!AY15&lt;&gt;"",1,0))</f>
        <v>0</v>
      </c>
      <c r="AY12" s="171">
        <f>IF('Indicator Data'!BF16="No Data",1,IF('Indicator Data imputation'!AZ15&lt;&gt;"",1,0))</f>
        <v>0</v>
      </c>
      <c r="AZ12" s="171">
        <f>IF('Indicator Data'!BG16="No Data",1,IF('Indicator Data imputation'!BA15&lt;&gt;"",1,0))</f>
        <v>0</v>
      </c>
      <c r="BA12" s="5">
        <f t="shared" si="0"/>
        <v>9</v>
      </c>
      <c r="BB12" s="173">
        <f t="shared" si="1"/>
        <v>0.17647058823529413</v>
      </c>
    </row>
    <row r="13" spans="1:54" x14ac:dyDescent="0.25">
      <c r="A13" s="5" t="s">
        <v>22</v>
      </c>
      <c r="B13" s="171">
        <f>IF('Indicator Data'!I17="No Data",1,IF('Indicator Data imputation'!C16&lt;&gt;"",1,0))</f>
        <v>0</v>
      </c>
      <c r="C13" s="171">
        <f>IF('Indicator Data'!J17="No Data",1,IF('Indicator Data imputation'!D16&lt;&gt;"",1,0))</f>
        <v>0</v>
      </c>
      <c r="D13" s="171">
        <f>IF('Indicator Data'!K17="No Data",1,IF('Indicator Data imputation'!E16&lt;&gt;"",1,0))</f>
        <v>0</v>
      </c>
      <c r="E13" s="171">
        <f>IF('Indicator Data'!L17="No Data",1,IF('Indicator Data imputation'!F16&lt;&gt;"",1,0))</f>
        <v>0</v>
      </c>
      <c r="F13" s="171">
        <f>IF('Indicator Data'!M17="No Data",1,IF('Indicator Data imputation'!G16&lt;&gt;"",1,0))</f>
        <v>0</v>
      </c>
      <c r="G13" s="171">
        <f>IF('Indicator Data'!N17="No Data",1,IF('Indicator Data imputation'!H16&lt;&gt;"",1,0))</f>
        <v>0</v>
      </c>
      <c r="H13" s="171">
        <f>IF('Indicator Data'!O17="No Data",1,IF('Indicator Data imputation'!I16&lt;&gt;"",1,0))</f>
        <v>0</v>
      </c>
      <c r="I13" s="171">
        <f>IF('Indicator Data'!P17="No Data",1,IF('Indicator Data imputation'!J16&lt;&gt;"",1,0))</f>
        <v>0</v>
      </c>
      <c r="J13" s="171">
        <f>IF('Indicator Data'!Q17="No Data",1,IF('Indicator Data imputation'!K16&lt;&gt;"",1,0))</f>
        <v>0</v>
      </c>
      <c r="K13" s="171">
        <f>IF('Indicator Data'!R17="No Data",1,IF('Indicator Data imputation'!L16&lt;&gt;"",1,0))</f>
        <v>1</v>
      </c>
      <c r="L13" s="171">
        <f>IF('Indicator Data'!S17="No Data",1,IF('Indicator Data imputation'!M16&lt;&gt;"",1,0))</f>
        <v>0</v>
      </c>
      <c r="M13" s="171">
        <f>IF('Indicator Data'!T17="No Data",1,IF('Indicator Data imputation'!N16&lt;&gt;"",1,0))</f>
        <v>0</v>
      </c>
      <c r="N13" s="171">
        <f>IF('Indicator Data'!U17="No Data",1,IF('Indicator Data imputation'!O16&lt;&gt;"",1,0))</f>
        <v>0</v>
      </c>
      <c r="O13" s="171">
        <f>IF('Indicator Data'!V17="No Data",1,IF('Indicator Data imputation'!P16&lt;&gt;"",1,0))</f>
        <v>1</v>
      </c>
      <c r="P13" s="171">
        <f>IF('Indicator Data'!W17="No Data",1,IF('Indicator Data imputation'!Q16&lt;&gt;"",1,0))</f>
        <v>0</v>
      </c>
      <c r="Q13" s="171">
        <f>IF('Indicator Data'!X17="No Data",1,IF('Indicator Data imputation'!R16&lt;&gt;"",1,0))</f>
        <v>1</v>
      </c>
      <c r="R13" s="171">
        <f>IF('Indicator Data'!Y17="No Data",1,IF('Indicator Data imputation'!S16&lt;&gt;"",1,0))</f>
        <v>0</v>
      </c>
      <c r="S13" s="171">
        <f>IF('Indicator Data'!Z17="No Data",1,IF('Indicator Data imputation'!T16&lt;&gt;"",1,0))</f>
        <v>0</v>
      </c>
      <c r="T13" s="171">
        <f>IF('Indicator Data'!AA17="No Data",1,IF('Indicator Data imputation'!U16&lt;&gt;"",1,0))</f>
        <v>0</v>
      </c>
      <c r="U13" s="171">
        <f>IF('Indicator Data'!AB17="No Data",1,IF('Indicator Data imputation'!V16&lt;&gt;"",1,0))</f>
        <v>1</v>
      </c>
      <c r="V13" s="171">
        <f>IF('Indicator Data'!AC17="No Data",1,IF('Indicator Data imputation'!W16&lt;&gt;"",1,0))</f>
        <v>0</v>
      </c>
      <c r="W13" s="171">
        <f>IF('Indicator Data'!AD17="No Data",1,IF('Indicator Data imputation'!X16&lt;&gt;"",1,0))</f>
        <v>0</v>
      </c>
      <c r="X13" s="171">
        <f>IF('Indicator Data'!AE17="No Data",1,IF('Indicator Data imputation'!Y16&lt;&gt;"",1,0))</f>
        <v>1</v>
      </c>
      <c r="Y13" s="171">
        <f>IF('Indicator Data'!AF17="No Data",1,IF('Indicator Data imputation'!Z16&lt;&gt;"",1,0))</f>
        <v>0</v>
      </c>
      <c r="Z13" s="171">
        <f>IF('Indicator Data'!AG17="No Data",1,IF('Indicator Data imputation'!AA16&lt;&gt;"",1,0))</f>
        <v>1</v>
      </c>
      <c r="AA13" s="171">
        <f>IF('Indicator Data'!AH17="No Data",1,IF('Indicator Data imputation'!AB16&lt;&gt;"",1,0))</f>
        <v>0</v>
      </c>
      <c r="AB13" s="171">
        <f>IF('Indicator Data'!AI17="No Data",1,IF('Indicator Data imputation'!AC16&lt;&gt;"",1,0))</f>
        <v>0</v>
      </c>
      <c r="AC13" s="171">
        <f>IF('Indicator Data'!AJ17="No Data",1,IF('Indicator Data imputation'!AD16&lt;&gt;"",1,0))</f>
        <v>0</v>
      </c>
      <c r="AD13" s="171">
        <f>IF('Indicator Data'!AK17="No Data",1,IF('Indicator Data imputation'!AE16&lt;&gt;"",1,0))</f>
        <v>0</v>
      </c>
      <c r="AE13" s="171">
        <f>IF('Indicator Data'!AL17="No Data",1,IF('Indicator Data imputation'!AF16&lt;&gt;"",1,0))</f>
        <v>0</v>
      </c>
      <c r="AF13" s="171">
        <f>IF('Indicator Data'!AM17="No Data",1,IF('Indicator Data imputation'!AG16&lt;&gt;"",1,0))</f>
        <v>0</v>
      </c>
      <c r="AG13" s="171">
        <f>IF('Indicator Data'!AN17="No Data",1,IF('Indicator Data imputation'!AH16&lt;&gt;"",1,0))</f>
        <v>0</v>
      </c>
      <c r="AH13" s="171">
        <f>IF('Indicator Data'!AO17="No Data",1,IF('Indicator Data imputation'!AI16&lt;&gt;"",1,0))</f>
        <v>0</v>
      </c>
      <c r="AI13" s="171">
        <f>IF('Indicator Data'!AP17="No Data",1,IF('Indicator Data imputation'!AJ16&lt;&gt;"",1,0))</f>
        <v>0</v>
      </c>
      <c r="AJ13" s="171">
        <f>IF('Indicator Data'!AQ17="No Data",1,IF('Indicator Data imputation'!AK16&lt;&gt;"",1,0))</f>
        <v>0</v>
      </c>
      <c r="AK13" s="171">
        <f>IF('Indicator Data'!AR17="No Data",1,IF('Indicator Data imputation'!AL16&lt;&gt;"",1,0))</f>
        <v>0</v>
      </c>
      <c r="AL13" s="171">
        <f>IF('Indicator Data'!AS17="No Data",1,IF('Indicator Data imputation'!AM16&lt;&gt;"",1,0))</f>
        <v>0</v>
      </c>
      <c r="AM13" s="171">
        <f>IF('Indicator Data'!AT17="No Data",1,IF('Indicator Data imputation'!AN16&lt;&gt;"",1,0))</f>
        <v>1</v>
      </c>
      <c r="AN13" s="171">
        <f>IF('Indicator Data'!AU17="No Data",1,IF('Indicator Data imputation'!AO16&lt;&gt;"",1,0))</f>
        <v>1</v>
      </c>
      <c r="AO13" s="171">
        <f>IF('Indicator Data'!AV17="No Data",1,IF('Indicator Data imputation'!AP16&lt;&gt;"",1,0))</f>
        <v>0</v>
      </c>
      <c r="AP13" s="171">
        <f>IF('Indicator Data'!AW17="No Data",1,IF('Indicator Data imputation'!AQ16&lt;&gt;"",1,0))</f>
        <v>0</v>
      </c>
      <c r="AQ13" s="171">
        <f>IF('Indicator Data'!AX17="No Data",1,IF('Indicator Data imputation'!AR16&lt;&gt;"",1,0))</f>
        <v>0</v>
      </c>
      <c r="AR13" s="171">
        <f>IF('Indicator Data'!AY17="No Data",1,IF('Indicator Data imputation'!AS16&lt;&gt;"",1,0))</f>
        <v>0</v>
      </c>
      <c r="AS13" s="171">
        <f>IF('Indicator Data'!AZ17="No Data",1,IF('Indicator Data imputation'!AT16&lt;&gt;"",1,0))</f>
        <v>0</v>
      </c>
      <c r="AT13" s="171">
        <f>IF('Indicator Data'!BA17="No Data",1,IF('Indicator Data imputation'!AU16&lt;&gt;"",1,0))</f>
        <v>0</v>
      </c>
      <c r="AU13" s="171">
        <f>IF('Indicator Data'!BB17="No Data",1,IF('Indicator Data imputation'!AV16&lt;&gt;"",1,0))</f>
        <v>0</v>
      </c>
      <c r="AV13" s="171">
        <f>IF('Indicator Data'!BC17="No Data",1,IF('Indicator Data imputation'!AW16&lt;&gt;"",1,0))</f>
        <v>0</v>
      </c>
      <c r="AW13" s="171">
        <f>IF('Indicator Data'!BD17="No Data",1,IF('Indicator Data imputation'!AX16&lt;&gt;"",1,0))</f>
        <v>0</v>
      </c>
      <c r="AX13" s="171">
        <f>IF('Indicator Data'!BE17="No Data",1,IF('Indicator Data imputation'!AY16&lt;&gt;"",1,0))</f>
        <v>0</v>
      </c>
      <c r="AY13" s="171">
        <f>IF('Indicator Data'!BF17="No Data",1,IF('Indicator Data imputation'!AZ16&lt;&gt;"",1,0))</f>
        <v>0</v>
      </c>
      <c r="AZ13" s="171">
        <f>IF('Indicator Data'!BG17="No Data",1,IF('Indicator Data imputation'!BA16&lt;&gt;"",1,0))</f>
        <v>0</v>
      </c>
      <c r="BA13" s="5">
        <f t="shared" si="0"/>
        <v>8</v>
      </c>
      <c r="BB13" s="173">
        <f t="shared" si="1"/>
        <v>0.15686274509803921</v>
      </c>
    </row>
    <row r="14" spans="1:54" x14ac:dyDescent="0.25">
      <c r="A14" s="5" t="s">
        <v>24</v>
      </c>
      <c r="B14" s="171">
        <f>IF('Indicator Data'!I18="No Data",1,IF('Indicator Data imputation'!C17&lt;&gt;"",1,0))</f>
        <v>0</v>
      </c>
      <c r="C14" s="171">
        <f>IF('Indicator Data'!J18="No Data",1,IF('Indicator Data imputation'!D17&lt;&gt;"",1,0))</f>
        <v>0</v>
      </c>
      <c r="D14" s="171">
        <f>IF('Indicator Data'!K18="No Data",1,IF('Indicator Data imputation'!E17&lt;&gt;"",1,0))</f>
        <v>0</v>
      </c>
      <c r="E14" s="171">
        <f>IF('Indicator Data'!L18="No Data",1,IF('Indicator Data imputation'!F17&lt;&gt;"",1,0))</f>
        <v>0</v>
      </c>
      <c r="F14" s="171">
        <f>IF('Indicator Data'!M18="No Data",1,IF('Indicator Data imputation'!G17&lt;&gt;"",1,0))</f>
        <v>0</v>
      </c>
      <c r="G14" s="171">
        <f>IF('Indicator Data'!N18="No Data",1,IF('Indicator Data imputation'!H17&lt;&gt;"",1,0))</f>
        <v>0</v>
      </c>
      <c r="H14" s="171">
        <f>IF('Indicator Data'!O18="No Data",1,IF('Indicator Data imputation'!I17&lt;&gt;"",1,0))</f>
        <v>0</v>
      </c>
      <c r="I14" s="171">
        <f>IF('Indicator Data'!P18="No Data",1,IF('Indicator Data imputation'!J17&lt;&gt;"",1,0))</f>
        <v>0</v>
      </c>
      <c r="J14" s="171">
        <f>IF('Indicator Data'!Q18="No Data",1,IF('Indicator Data imputation'!K17&lt;&gt;"",1,0))</f>
        <v>0</v>
      </c>
      <c r="K14" s="171">
        <f>IF('Indicator Data'!R18="No Data",1,IF('Indicator Data imputation'!L17&lt;&gt;"",1,0))</f>
        <v>0</v>
      </c>
      <c r="L14" s="171">
        <f>IF('Indicator Data'!S18="No Data",1,IF('Indicator Data imputation'!M17&lt;&gt;"",1,0))</f>
        <v>0</v>
      </c>
      <c r="M14" s="171">
        <f>IF('Indicator Data'!T18="No Data",1,IF('Indicator Data imputation'!N17&lt;&gt;"",1,0))</f>
        <v>0</v>
      </c>
      <c r="N14" s="171">
        <f>IF('Indicator Data'!U18="No Data",1,IF('Indicator Data imputation'!O17&lt;&gt;"",1,0))</f>
        <v>0</v>
      </c>
      <c r="O14" s="171">
        <f>IF('Indicator Data'!V18="No Data",1,IF('Indicator Data imputation'!P17&lt;&gt;"",1,0))</f>
        <v>0</v>
      </c>
      <c r="P14" s="171">
        <f>IF('Indicator Data'!W18="No Data",1,IF('Indicator Data imputation'!Q17&lt;&gt;"",1,0))</f>
        <v>0</v>
      </c>
      <c r="Q14" s="171">
        <f>IF('Indicator Data'!X18="No Data",1,IF('Indicator Data imputation'!R17&lt;&gt;"",1,0))</f>
        <v>0</v>
      </c>
      <c r="R14" s="171">
        <f>IF('Indicator Data'!Y18="No Data",1,IF('Indicator Data imputation'!S17&lt;&gt;"",1,0))</f>
        <v>0</v>
      </c>
      <c r="S14" s="171">
        <f>IF('Indicator Data'!Z18="No Data",1,IF('Indicator Data imputation'!T17&lt;&gt;"",1,0))</f>
        <v>0</v>
      </c>
      <c r="T14" s="171">
        <f>IF('Indicator Data'!AA18="No Data",1,IF('Indicator Data imputation'!U17&lt;&gt;"",1,0))</f>
        <v>0</v>
      </c>
      <c r="U14" s="171">
        <f>IF('Indicator Data'!AB18="No Data",1,IF('Indicator Data imputation'!V17&lt;&gt;"",1,0))</f>
        <v>0</v>
      </c>
      <c r="V14" s="171">
        <f>IF('Indicator Data'!AC18="No Data",1,IF('Indicator Data imputation'!W17&lt;&gt;"",1,0))</f>
        <v>0</v>
      </c>
      <c r="W14" s="171">
        <f>IF('Indicator Data'!AD18="No Data",1,IF('Indicator Data imputation'!X17&lt;&gt;"",1,0))</f>
        <v>0</v>
      </c>
      <c r="X14" s="171">
        <f>IF('Indicator Data'!AE18="No Data",1,IF('Indicator Data imputation'!Y17&lt;&gt;"",1,0))</f>
        <v>0</v>
      </c>
      <c r="Y14" s="171">
        <f>IF('Indicator Data'!AF18="No Data",1,IF('Indicator Data imputation'!Z17&lt;&gt;"",1,0))</f>
        <v>0</v>
      </c>
      <c r="Z14" s="171">
        <f>IF('Indicator Data'!AG18="No Data",1,IF('Indicator Data imputation'!AA17&lt;&gt;"",1,0))</f>
        <v>0</v>
      </c>
      <c r="AA14" s="171">
        <f>IF('Indicator Data'!AH18="No Data",1,IF('Indicator Data imputation'!AB17&lt;&gt;"",1,0))</f>
        <v>0</v>
      </c>
      <c r="AB14" s="171">
        <f>IF('Indicator Data'!AI18="No Data",1,IF('Indicator Data imputation'!AC17&lt;&gt;"",1,0))</f>
        <v>0</v>
      </c>
      <c r="AC14" s="171">
        <f>IF('Indicator Data'!AJ18="No Data",1,IF('Indicator Data imputation'!AD17&lt;&gt;"",1,0))</f>
        <v>0</v>
      </c>
      <c r="AD14" s="171">
        <f>IF('Indicator Data'!AK18="No Data",1,IF('Indicator Data imputation'!AE17&lt;&gt;"",1,0))</f>
        <v>0</v>
      </c>
      <c r="AE14" s="171">
        <f>IF('Indicator Data'!AL18="No Data",1,IF('Indicator Data imputation'!AF17&lt;&gt;"",1,0))</f>
        <v>0</v>
      </c>
      <c r="AF14" s="171">
        <f>IF('Indicator Data'!AM18="No Data",1,IF('Indicator Data imputation'!AG17&lt;&gt;"",1,0))</f>
        <v>0</v>
      </c>
      <c r="AG14" s="171">
        <f>IF('Indicator Data'!AN18="No Data",1,IF('Indicator Data imputation'!AH17&lt;&gt;"",1,0))</f>
        <v>0</v>
      </c>
      <c r="AH14" s="171">
        <f>IF('Indicator Data'!AO18="No Data",1,IF('Indicator Data imputation'!AI17&lt;&gt;"",1,0))</f>
        <v>0</v>
      </c>
      <c r="AI14" s="171">
        <f>IF('Indicator Data'!AP18="No Data",1,IF('Indicator Data imputation'!AJ17&lt;&gt;"",1,0))</f>
        <v>0</v>
      </c>
      <c r="AJ14" s="171">
        <f>IF('Indicator Data'!AQ18="No Data",1,IF('Indicator Data imputation'!AK17&lt;&gt;"",1,0))</f>
        <v>0</v>
      </c>
      <c r="AK14" s="171">
        <f>IF('Indicator Data'!AR18="No Data",1,IF('Indicator Data imputation'!AL17&lt;&gt;"",1,0))</f>
        <v>0</v>
      </c>
      <c r="AL14" s="171">
        <f>IF('Indicator Data'!AS18="No Data",1,IF('Indicator Data imputation'!AM17&lt;&gt;"",1,0))</f>
        <v>0</v>
      </c>
      <c r="AM14" s="171">
        <f>IF('Indicator Data'!AT18="No Data",1,IF('Indicator Data imputation'!AN17&lt;&gt;"",1,0))</f>
        <v>0</v>
      </c>
      <c r="AN14" s="171">
        <f>IF('Indicator Data'!AU18="No Data",1,IF('Indicator Data imputation'!AO17&lt;&gt;"",1,0))</f>
        <v>0</v>
      </c>
      <c r="AO14" s="171">
        <f>IF('Indicator Data'!AV18="No Data",1,IF('Indicator Data imputation'!AP17&lt;&gt;"",1,0))</f>
        <v>0</v>
      </c>
      <c r="AP14" s="171">
        <f>IF('Indicator Data'!AW18="No Data",1,IF('Indicator Data imputation'!AQ17&lt;&gt;"",1,0))</f>
        <v>0</v>
      </c>
      <c r="AQ14" s="171">
        <f>IF('Indicator Data'!AX18="No Data",1,IF('Indicator Data imputation'!AR17&lt;&gt;"",1,0))</f>
        <v>0</v>
      </c>
      <c r="AR14" s="171">
        <f>IF('Indicator Data'!AY18="No Data",1,IF('Indicator Data imputation'!AS17&lt;&gt;"",1,0))</f>
        <v>0</v>
      </c>
      <c r="AS14" s="171">
        <f>IF('Indicator Data'!AZ18="No Data",1,IF('Indicator Data imputation'!AT17&lt;&gt;"",1,0))</f>
        <v>0</v>
      </c>
      <c r="AT14" s="171">
        <f>IF('Indicator Data'!BA18="No Data",1,IF('Indicator Data imputation'!AU17&lt;&gt;"",1,0))</f>
        <v>0</v>
      </c>
      <c r="AU14" s="171">
        <f>IF('Indicator Data'!BB18="No Data",1,IF('Indicator Data imputation'!AV17&lt;&gt;"",1,0))</f>
        <v>0</v>
      </c>
      <c r="AV14" s="171">
        <f>IF('Indicator Data'!BC18="No Data",1,IF('Indicator Data imputation'!AW17&lt;&gt;"",1,0))</f>
        <v>0</v>
      </c>
      <c r="AW14" s="171">
        <f>IF('Indicator Data'!BD18="No Data",1,IF('Indicator Data imputation'!AX17&lt;&gt;"",1,0))</f>
        <v>0</v>
      </c>
      <c r="AX14" s="171">
        <f>IF('Indicator Data'!BE18="No Data",1,IF('Indicator Data imputation'!AY17&lt;&gt;"",1,0))</f>
        <v>0</v>
      </c>
      <c r="AY14" s="171">
        <f>IF('Indicator Data'!BF18="No Data",1,IF('Indicator Data imputation'!AZ17&lt;&gt;"",1,0))</f>
        <v>0</v>
      </c>
      <c r="AZ14" s="171">
        <f>IF('Indicator Data'!BG18="No Data",1,IF('Indicator Data imputation'!BA17&lt;&gt;"",1,0))</f>
        <v>0</v>
      </c>
      <c r="BA14" s="5">
        <f t="shared" si="0"/>
        <v>0</v>
      </c>
      <c r="BB14" s="173">
        <f t="shared" si="1"/>
        <v>0</v>
      </c>
    </row>
    <row r="15" spans="1:54" x14ac:dyDescent="0.25">
      <c r="A15" s="5" t="s">
        <v>26</v>
      </c>
      <c r="B15" s="171">
        <f>IF('Indicator Data'!I19="No Data",1,IF('Indicator Data imputation'!C18&lt;&gt;"",1,0))</f>
        <v>0</v>
      </c>
      <c r="C15" s="171">
        <f>IF('Indicator Data'!J19="No Data",1,IF('Indicator Data imputation'!D18&lt;&gt;"",1,0))</f>
        <v>0</v>
      </c>
      <c r="D15" s="171">
        <f>IF('Indicator Data'!K19="No Data",1,IF('Indicator Data imputation'!E18&lt;&gt;"",1,0))</f>
        <v>0</v>
      </c>
      <c r="E15" s="171">
        <f>IF('Indicator Data'!L19="No Data",1,IF('Indicator Data imputation'!F18&lt;&gt;"",1,0))</f>
        <v>1</v>
      </c>
      <c r="F15" s="171">
        <f>IF('Indicator Data'!M19="No Data",1,IF('Indicator Data imputation'!G18&lt;&gt;"",1,0))</f>
        <v>0</v>
      </c>
      <c r="G15" s="171">
        <f>IF('Indicator Data'!N19="No Data",1,IF('Indicator Data imputation'!H18&lt;&gt;"",1,0))</f>
        <v>0</v>
      </c>
      <c r="H15" s="171">
        <f>IF('Indicator Data'!O19="No Data",1,IF('Indicator Data imputation'!I18&lt;&gt;"",1,0))</f>
        <v>0</v>
      </c>
      <c r="I15" s="171">
        <f>IF('Indicator Data'!P19="No Data",1,IF('Indicator Data imputation'!J18&lt;&gt;"",1,0))</f>
        <v>0</v>
      </c>
      <c r="J15" s="171">
        <f>IF('Indicator Data'!Q19="No Data",1,IF('Indicator Data imputation'!K18&lt;&gt;"",1,0))</f>
        <v>0</v>
      </c>
      <c r="K15" s="171">
        <f>IF('Indicator Data'!R19="No Data",1,IF('Indicator Data imputation'!L18&lt;&gt;"",1,0))</f>
        <v>0</v>
      </c>
      <c r="L15" s="171">
        <f>IF('Indicator Data'!S19="No Data",1,IF('Indicator Data imputation'!M18&lt;&gt;"",1,0))</f>
        <v>0</v>
      </c>
      <c r="M15" s="171">
        <f>IF('Indicator Data'!T19="No Data",1,IF('Indicator Data imputation'!N18&lt;&gt;"",1,0))</f>
        <v>0</v>
      </c>
      <c r="N15" s="171">
        <f>IF('Indicator Data'!U19="No Data",1,IF('Indicator Data imputation'!O18&lt;&gt;"",1,0))</f>
        <v>0</v>
      </c>
      <c r="O15" s="171">
        <f>IF('Indicator Data'!V19="No Data",1,IF('Indicator Data imputation'!P18&lt;&gt;"",1,0))</f>
        <v>1</v>
      </c>
      <c r="P15" s="171">
        <f>IF('Indicator Data'!W19="No Data",1,IF('Indicator Data imputation'!Q18&lt;&gt;"",1,0))</f>
        <v>0</v>
      </c>
      <c r="Q15" s="171">
        <f>IF('Indicator Data'!X19="No Data",1,IF('Indicator Data imputation'!R18&lt;&gt;"",1,0))</f>
        <v>0</v>
      </c>
      <c r="R15" s="171">
        <f>IF('Indicator Data'!Y19="No Data",1,IF('Indicator Data imputation'!S18&lt;&gt;"",1,0))</f>
        <v>0</v>
      </c>
      <c r="S15" s="171">
        <f>IF('Indicator Data'!Z19="No Data",1,IF('Indicator Data imputation'!T18&lt;&gt;"",1,0))</f>
        <v>0</v>
      </c>
      <c r="T15" s="171">
        <f>IF('Indicator Data'!AA19="No Data",1,IF('Indicator Data imputation'!U18&lt;&gt;"",1,0))</f>
        <v>0</v>
      </c>
      <c r="U15" s="171">
        <f>IF('Indicator Data'!AB19="No Data",1,IF('Indicator Data imputation'!V18&lt;&gt;"",1,0))</f>
        <v>0</v>
      </c>
      <c r="V15" s="171">
        <f>IF('Indicator Data'!AC19="No Data",1,IF('Indicator Data imputation'!W18&lt;&gt;"",1,0))</f>
        <v>0</v>
      </c>
      <c r="W15" s="171">
        <f>IF('Indicator Data'!AD19="No Data",1,IF('Indicator Data imputation'!X18&lt;&gt;"",1,0))</f>
        <v>0</v>
      </c>
      <c r="X15" s="171">
        <f>IF('Indicator Data'!AE19="No Data",1,IF('Indicator Data imputation'!Y18&lt;&gt;"",1,0))</f>
        <v>1</v>
      </c>
      <c r="Y15" s="171">
        <f>IF('Indicator Data'!AF19="No Data",1,IF('Indicator Data imputation'!Z18&lt;&gt;"",1,0))</f>
        <v>0</v>
      </c>
      <c r="Z15" s="171">
        <f>IF('Indicator Data'!AG19="No Data",1,IF('Indicator Data imputation'!AA18&lt;&gt;"",1,0))</f>
        <v>1</v>
      </c>
      <c r="AA15" s="171">
        <f>IF('Indicator Data'!AH19="No Data",1,IF('Indicator Data imputation'!AB18&lt;&gt;"",1,0))</f>
        <v>0</v>
      </c>
      <c r="AB15" s="171">
        <f>IF('Indicator Data'!AI19="No Data",1,IF('Indicator Data imputation'!AC18&lt;&gt;"",1,0))</f>
        <v>0</v>
      </c>
      <c r="AC15" s="171">
        <f>IF('Indicator Data'!AJ19="No Data",1,IF('Indicator Data imputation'!AD18&lt;&gt;"",1,0))</f>
        <v>0</v>
      </c>
      <c r="AD15" s="171">
        <f>IF('Indicator Data'!AK19="No Data",1,IF('Indicator Data imputation'!AE18&lt;&gt;"",1,0))</f>
        <v>0</v>
      </c>
      <c r="AE15" s="171">
        <f>IF('Indicator Data'!AL19="No Data",1,IF('Indicator Data imputation'!AF18&lt;&gt;"",1,0))</f>
        <v>0</v>
      </c>
      <c r="AF15" s="171">
        <f>IF('Indicator Data'!AM19="No Data",1,IF('Indicator Data imputation'!AG18&lt;&gt;"",1,0))</f>
        <v>0</v>
      </c>
      <c r="AG15" s="171">
        <f>IF('Indicator Data'!AN19="No Data",1,IF('Indicator Data imputation'!AH18&lt;&gt;"",1,0))</f>
        <v>0</v>
      </c>
      <c r="AH15" s="171">
        <f>IF('Indicator Data'!AO19="No Data",1,IF('Indicator Data imputation'!AI18&lt;&gt;"",1,0))</f>
        <v>0</v>
      </c>
      <c r="AI15" s="171">
        <f>IF('Indicator Data'!AP19="No Data",1,IF('Indicator Data imputation'!AJ18&lt;&gt;"",1,0))</f>
        <v>0</v>
      </c>
      <c r="AJ15" s="171">
        <f>IF('Indicator Data'!AQ19="No Data",1,IF('Indicator Data imputation'!AK18&lt;&gt;"",1,0))</f>
        <v>0</v>
      </c>
      <c r="AK15" s="171">
        <f>IF('Indicator Data'!AR19="No Data",1,IF('Indicator Data imputation'!AL18&lt;&gt;"",1,0))</f>
        <v>0</v>
      </c>
      <c r="AL15" s="171">
        <f>IF('Indicator Data'!AS19="No Data",1,IF('Indicator Data imputation'!AM18&lt;&gt;"",1,0))</f>
        <v>0</v>
      </c>
      <c r="AM15" s="171">
        <f>IF('Indicator Data'!AT19="No Data",1,IF('Indicator Data imputation'!AN18&lt;&gt;"",1,0))</f>
        <v>0</v>
      </c>
      <c r="AN15" s="171">
        <f>IF('Indicator Data'!AU19="No Data",1,IF('Indicator Data imputation'!AO18&lt;&gt;"",1,0))</f>
        <v>0</v>
      </c>
      <c r="AO15" s="171">
        <f>IF('Indicator Data'!AV19="No Data",1,IF('Indicator Data imputation'!AP18&lt;&gt;"",1,0))</f>
        <v>1</v>
      </c>
      <c r="AP15" s="171">
        <f>IF('Indicator Data'!AW19="No Data",1,IF('Indicator Data imputation'!AQ18&lt;&gt;"",1,0))</f>
        <v>0</v>
      </c>
      <c r="AQ15" s="171">
        <f>IF('Indicator Data'!AX19="No Data",1,IF('Indicator Data imputation'!AR18&lt;&gt;"",1,0))</f>
        <v>0</v>
      </c>
      <c r="AR15" s="171">
        <f>IF('Indicator Data'!AY19="No Data",1,IF('Indicator Data imputation'!AS18&lt;&gt;"",1,0))</f>
        <v>0</v>
      </c>
      <c r="AS15" s="171">
        <f>IF('Indicator Data'!AZ19="No Data",1,IF('Indicator Data imputation'!AT18&lt;&gt;"",1,0))</f>
        <v>0</v>
      </c>
      <c r="AT15" s="171">
        <f>IF('Indicator Data'!BA19="No Data",1,IF('Indicator Data imputation'!AU18&lt;&gt;"",1,0))</f>
        <v>0</v>
      </c>
      <c r="AU15" s="171">
        <f>IF('Indicator Data'!BB19="No Data",1,IF('Indicator Data imputation'!AV18&lt;&gt;"",1,0))</f>
        <v>0</v>
      </c>
      <c r="AV15" s="171">
        <f>IF('Indicator Data'!BC19="No Data",1,IF('Indicator Data imputation'!AW18&lt;&gt;"",1,0))</f>
        <v>0</v>
      </c>
      <c r="AW15" s="171">
        <f>IF('Indicator Data'!BD19="No Data",1,IF('Indicator Data imputation'!AX18&lt;&gt;"",1,0))</f>
        <v>0</v>
      </c>
      <c r="AX15" s="171">
        <f>IF('Indicator Data'!BE19="No Data",1,IF('Indicator Data imputation'!AY18&lt;&gt;"",1,0))</f>
        <v>0</v>
      </c>
      <c r="AY15" s="171">
        <f>IF('Indicator Data'!BF19="No Data",1,IF('Indicator Data imputation'!AZ18&lt;&gt;"",1,0))</f>
        <v>0</v>
      </c>
      <c r="AZ15" s="171">
        <f>IF('Indicator Data'!BG19="No Data",1,IF('Indicator Data imputation'!BA18&lt;&gt;"",1,0))</f>
        <v>0</v>
      </c>
      <c r="BA15" s="5">
        <f t="shared" si="0"/>
        <v>5</v>
      </c>
      <c r="BB15" s="173">
        <f t="shared" si="1"/>
        <v>9.8039215686274508E-2</v>
      </c>
    </row>
    <row r="16" spans="1:54" x14ac:dyDescent="0.25">
      <c r="A16" s="5" t="s">
        <v>28</v>
      </c>
      <c r="B16" s="171">
        <f>IF('Indicator Data'!I20="No Data",1,IF('Indicator Data imputation'!C19&lt;&gt;"",1,0))</f>
        <v>0</v>
      </c>
      <c r="C16" s="171">
        <f>IF('Indicator Data'!J20="No Data",1,IF('Indicator Data imputation'!D19&lt;&gt;"",1,0))</f>
        <v>0</v>
      </c>
      <c r="D16" s="171">
        <f>IF('Indicator Data'!K20="No Data",1,IF('Indicator Data imputation'!E19&lt;&gt;"",1,0))</f>
        <v>0</v>
      </c>
      <c r="E16" s="171">
        <f>IF('Indicator Data'!L20="No Data",1,IF('Indicator Data imputation'!F19&lt;&gt;"",1,0))</f>
        <v>0</v>
      </c>
      <c r="F16" s="171">
        <f>IF('Indicator Data'!M20="No Data",1,IF('Indicator Data imputation'!G19&lt;&gt;"",1,0))</f>
        <v>0</v>
      </c>
      <c r="G16" s="171">
        <f>IF('Indicator Data'!N20="No Data",1,IF('Indicator Data imputation'!H19&lt;&gt;"",1,0))</f>
        <v>0</v>
      </c>
      <c r="H16" s="171">
        <f>IF('Indicator Data'!O20="No Data",1,IF('Indicator Data imputation'!I19&lt;&gt;"",1,0))</f>
        <v>0</v>
      </c>
      <c r="I16" s="171">
        <f>IF('Indicator Data'!P20="No Data",1,IF('Indicator Data imputation'!J19&lt;&gt;"",1,0))</f>
        <v>0</v>
      </c>
      <c r="J16" s="171">
        <f>IF('Indicator Data'!Q20="No Data",1,IF('Indicator Data imputation'!K19&lt;&gt;"",1,0))</f>
        <v>0</v>
      </c>
      <c r="K16" s="171">
        <f>IF('Indicator Data'!R20="No Data",1,IF('Indicator Data imputation'!L19&lt;&gt;"",1,0))</f>
        <v>0</v>
      </c>
      <c r="L16" s="171">
        <f>IF('Indicator Data'!S20="No Data",1,IF('Indicator Data imputation'!M19&lt;&gt;"",1,0))</f>
        <v>0</v>
      </c>
      <c r="M16" s="171">
        <f>IF('Indicator Data'!T20="No Data",1,IF('Indicator Data imputation'!N19&lt;&gt;"",1,0))</f>
        <v>0</v>
      </c>
      <c r="N16" s="171">
        <f>IF('Indicator Data'!U20="No Data",1,IF('Indicator Data imputation'!O19&lt;&gt;"",1,0))</f>
        <v>0</v>
      </c>
      <c r="O16" s="171">
        <f>IF('Indicator Data'!V20="No Data",1,IF('Indicator Data imputation'!P19&lt;&gt;"",1,0))</f>
        <v>0</v>
      </c>
      <c r="P16" s="171">
        <f>IF('Indicator Data'!W20="No Data",1,IF('Indicator Data imputation'!Q19&lt;&gt;"",1,0))</f>
        <v>0</v>
      </c>
      <c r="Q16" s="171">
        <f>IF('Indicator Data'!X20="No Data",1,IF('Indicator Data imputation'!R19&lt;&gt;"",1,0))</f>
        <v>0</v>
      </c>
      <c r="R16" s="171">
        <f>IF('Indicator Data'!Y20="No Data",1,IF('Indicator Data imputation'!S19&lt;&gt;"",1,0))</f>
        <v>0</v>
      </c>
      <c r="S16" s="171">
        <f>IF('Indicator Data'!Z20="No Data",1,IF('Indicator Data imputation'!T19&lt;&gt;"",1,0))</f>
        <v>0</v>
      </c>
      <c r="T16" s="171">
        <f>IF('Indicator Data'!AA20="No Data",1,IF('Indicator Data imputation'!U19&lt;&gt;"",1,0))</f>
        <v>0</v>
      </c>
      <c r="U16" s="171">
        <f>IF('Indicator Data'!AB20="No Data",1,IF('Indicator Data imputation'!V19&lt;&gt;"",1,0))</f>
        <v>0</v>
      </c>
      <c r="V16" s="171">
        <f>IF('Indicator Data'!AC20="No Data",1,IF('Indicator Data imputation'!W19&lt;&gt;"",1,0))</f>
        <v>0</v>
      </c>
      <c r="W16" s="171">
        <f>IF('Indicator Data'!AD20="No Data",1,IF('Indicator Data imputation'!X19&lt;&gt;"",1,0))</f>
        <v>0</v>
      </c>
      <c r="X16" s="171">
        <f>IF('Indicator Data'!AE20="No Data",1,IF('Indicator Data imputation'!Y19&lt;&gt;"",1,0))</f>
        <v>1</v>
      </c>
      <c r="Y16" s="171">
        <f>IF('Indicator Data'!AF20="No Data",1,IF('Indicator Data imputation'!Z19&lt;&gt;"",1,0))</f>
        <v>0</v>
      </c>
      <c r="Z16" s="171">
        <f>IF('Indicator Data'!AG20="No Data",1,IF('Indicator Data imputation'!AA19&lt;&gt;"",1,0))</f>
        <v>0</v>
      </c>
      <c r="AA16" s="171">
        <f>IF('Indicator Data'!AH20="No Data",1,IF('Indicator Data imputation'!AB19&lt;&gt;"",1,0))</f>
        <v>0</v>
      </c>
      <c r="AB16" s="171">
        <f>IF('Indicator Data'!AI20="No Data",1,IF('Indicator Data imputation'!AC19&lt;&gt;"",1,0))</f>
        <v>0</v>
      </c>
      <c r="AC16" s="171">
        <f>IF('Indicator Data'!AJ20="No Data",1,IF('Indicator Data imputation'!AD19&lt;&gt;"",1,0))</f>
        <v>0</v>
      </c>
      <c r="AD16" s="171">
        <f>IF('Indicator Data'!AK20="No Data",1,IF('Indicator Data imputation'!AE19&lt;&gt;"",1,0))</f>
        <v>0</v>
      </c>
      <c r="AE16" s="171">
        <f>IF('Indicator Data'!AL20="No Data",1,IF('Indicator Data imputation'!AF19&lt;&gt;"",1,0))</f>
        <v>0</v>
      </c>
      <c r="AF16" s="171">
        <f>IF('Indicator Data'!AM20="No Data",1,IF('Indicator Data imputation'!AG19&lt;&gt;"",1,0))</f>
        <v>0</v>
      </c>
      <c r="AG16" s="171">
        <f>IF('Indicator Data'!AN20="No Data",1,IF('Indicator Data imputation'!AH19&lt;&gt;"",1,0))</f>
        <v>0</v>
      </c>
      <c r="AH16" s="171">
        <f>IF('Indicator Data'!AO20="No Data",1,IF('Indicator Data imputation'!AI19&lt;&gt;"",1,0))</f>
        <v>0</v>
      </c>
      <c r="AI16" s="171">
        <f>IF('Indicator Data'!AP20="No Data",1,IF('Indicator Data imputation'!AJ19&lt;&gt;"",1,0))</f>
        <v>0</v>
      </c>
      <c r="AJ16" s="171">
        <f>IF('Indicator Data'!AQ20="No Data",1,IF('Indicator Data imputation'!AK19&lt;&gt;"",1,0))</f>
        <v>1</v>
      </c>
      <c r="AK16" s="171">
        <f>IF('Indicator Data'!AR20="No Data",1,IF('Indicator Data imputation'!AL19&lt;&gt;"",1,0))</f>
        <v>0</v>
      </c>
      <c r="AL16" s="171">
        <f>IF('Indicator Data'!AS20="No Data",1,IF('Indicator Data imputation'!AM19&lt;&gt;"",1,0))</f>
        <v>0</v>
      </c>
      <c r="AM16" s="171">
        <f>IF('Indicator Data'!AT20="No Data",1,IF('Indicator Data imputation'!AN19&lt;&gt;"",1,0))</f>
        <v>0</v>
      </c>
      <c r="AN16" s="171">
        <f>IF('Indicator Data'!AU20="No Data",1,IF('Indicator Data imputation'!AO19&lt;&gt;"",1,0))</f>
        <v>0</v>
      </c>
      <c r="AO16" s="171">
        <f>IF('Indicator Data'!AV20="No Data",1,IF('Indicator Data imputation'!AP19&lt;&gt;"",1,0))</f>
        <v>0</v>
      </c>
      <c r="AP16" s="171">
        <f>IF('Indicator Data'!AW20="No Data",1,IF('Indicator Data imputation'!AQ19&lt;&gt;"",1,0))</f>
        <v>0</v>
      </c>
      <c r="AQ16" s="171">
        <f>IF('Indicator Data'!AX20="No Data",1,IF('Indicator Data imputation'!AR19&lt;&gt;"",1,0))</f>
        <v>0</v>
      </c>
      <c r="AR16" s="171">
        <f>IF('Indicator Data'!AY20="No Data",1,IF('Indicator Data imputation'!AS19&lt;&gt;"",1,0))</f>
        <v>0</v>
      </c>
      <c r="AS16" s="171">
        <f>IF('Indicator Data'!AZ20="No Data",1,IF('Indicator Data imputation'!AT19&lt;&gt;"",1,0))</f>
        <v>0</v>
      </c>
      <c r="AT16" s="171">
        <f>IF('Indicator Data'!BA20="No Data",1,IF('Indicator Data imputation'!AU19&lt;&gt;"",1,0))</f>
        <v>0</v>
      </c>
      <c r="AU16" s="171">
        <f>IF('Indicator Data'!BB20="No Data",1,IF('Indicator Data imputation'!AV19&lt;&gt;"",1,0))</f>
        <v>0</v>
      </c>
      <c r="AV16" s="171">
        <f>IF('Indicator Data'!BC20="No Data",1,IF('Indicator Data imputation'!AW19&lt;&gt;"",1,0))</f>
        <v>0</v>
      </c>
      <c r="AW16" s="171">
        <f>IF('Indicator Data'!BD20="No Data",1,IF('Indicator Data imputation'!AX19&lt;&gt;"",1,0))</f>
        <v>0</v>
      </c>
      <c r="AX16" s="171">
        <f>IF('Indicator Data'!BE20="No Data",1,IF('Indicator Data imputation'!AY19&lt;&gt;"",1,0))</f>
        <v>0</v>
      </c>
      <c r="AY16" s="171">
        <f>IF('Indicator Data'!BF20="No Data",1,IF('Indicator Data imputation'!AZ19&lt;&gt;"",1,0))</f>
        <v>0</v>
      </c>
      <c r="AZ16" s="171">
        <f>IF('Indicator Data'!BG20="No Data",1,IF('Indicator Data imputation'!BA19&lt;&gt;"",1,0))</f>
        <v>0</v>
      </c>
      <c r="BA16" s="5">
        <f t="shared" si="0"/>
        <v>2</v>
      </c>
      <c r="BB16" s="173">
        <f t="shared" si="1"/>
        <v>3.9215686274509803E-2</v>
      </c>
    </row>
    <row r="17" spans="1:54" x14ac:dyDescent="0.25">
      <c r="A17" s="5" t="s">
        <v>30</v>
      </c>
      <c r="B17" s="171">
        <f>IF('Indicator Data'!I21="No Data",1,IF('Indicator Data imputation'!C20&lt;&gt;"",1,0))</f>
        <v>0</v>
      </c>
      <c r="C17" s="171">
        <f>IF('Indicator Data'!J21="No Data",1,IF('Indicator Data imputation'!D20&lt;&gt;"",1,0))</f>
        <v>0</v>
      </c>
      <c r="D17" s="171">
        <f>IF('Indicator Data'!K21="No Data",1,IF('Indicator Data imputation'!E20&lt;&gt;"",1,0))</f>
        <v>0</v>
      </c>
      <c r="E17" s="171">
        <f>IF('Indicator Data'!L21="No Data",1,IF('Indicator Data imputation'!F20&lt;&gt;"",1,0))</f>
        <v>0</v>
      </c>
      <c r="F17" s="171">
        <f>IF('Indicator Data'!M21="No Data",1,IF('Indicator Data imputation'!G20&lt;&gt;"",1,0))</f>
        <v>0</v>
      </c>
      <c r="G17" s="171">
        <f>IF('Indicator Data'!N21="No Data",1,IF('Indicator Data imputation'!H20&lt;&gt;"",1,0))</f>
        <v>0</v>
      </c>
      <c r="H17" s="171">
        <f>IF('Indicator Data'!O21="No Data",1,IF('Indicator Data imputation'!I20&lt;&gt;"",1,0))</f>
        <v>0</v>
      </c>
      <c r="I17" s="171">
        <f>IF('Indicator Data'!P21="No Data",1,IF('Indicator Data imputation'!J20&lt;&gt;"",1,0))</f>
        <v>0</v>
      </c>
      <c r="J17" s="171">
        <f>IF('Indicator Data'!Q21="No Data",1,IF('Indicator Data imputation'!K20&lt;&gt;"",1,0))</f>
        <v>0</v>
      </c>
      <c r="K17" s="171">
        <f>IF('Indicator Data'!R21="No Data",1,IF('Indicator Data imputation'!L20&lt;&gt;"",1,0))</f>
        <v>1</v>
      </c>
      <c r="L17" s="171">
        <f>IF('Indicator Data'!S21="No Data",1,IF('Indicator Data imputation'!M20&lt;&gt;"",1,0))</f>
        <v>0</v>
      </c>
      <c r="M17" s="171">
        <f>IF('Indicator Data'!T21="No Data",1,IF('Indicator Data imputation'!N20&lt;&gt;"",1,0))</f>
        <v>0</v>
      </c>
      <c r="N17" s="171">
        <f>IF('Indicator Data'!U21="No Data",1,IF('Indicator Data imputation'!O20&lt;&gt;"",1,0))</f>
        <v>0</v>
      </c>
      <c r="O17" s="171">
        <f>IF('Indicator Data'!V21="No Data",1,IF('Indicator Data imputation'!P20&lt;&gt;"",1,0))</f>
        <v>1</v>
      </c>
      <c r="P17" s="171">
        <f>IF('Indicator Data'!W21="No Data",1,IF('Indicator Data imputation'!Q20&lt;&gt;"",1,0))</f>
        <v>0</v>
      </c>
      <c r="Q17" s="171">
        <f>IF('Indicator Data'!X21="No Data",1,IF('Indicator Data imputation'!R20&lt;&gt;"",1,0))</f>
        <v>1</v>
      </c>
      <c r="R17" s="171">
        <f>IF('Indicator Data'!Y21="No Data",1,IF('Indicator Data imputation'!S20&lt;&gt;"",1,0))</f>
        <v>0</v>
      </c>
      <c r="S17" s="171">
        <f>IF('Indicator Data'!Z21="No Data",1,IF('Indicator Data imputation'!T20&lt;&gt;"",1,0))</f>
        <v>0</v>
      </c>
      <c r="T17" s="171">
        <f>IF('Indicator Data'!AA21="No Data",1,IF('Indicator Data imputation'!U20&lt;&gt;"",1,0))</f>
        <v>0</v>
      </c>
      <c r="U17" s="171">
        <f>IF('Indicator Data'!AB21="No Data",1,IF('Indicator Data imputation'!V20&lt;&gt;"",1,0))</f>
        <v>1</v>
      </c>
      <c r="V17" s="171">
        <f>IF('Indicator Data'!AC21="No Data",1,IF('Indicator Data imputation'!W20&lt;&gt;"",1,0))</f>
        <v>0</v>
      </c>
      <c r="W17" s="171">
        <f>IF('Indicator Data'!AD21="No Data",1,IF('Indicator Data imputation'!X20&lt;&gt;"",1,0))</f>
        <v>0</v>
      </c>
      <c r="X17" s="171">
        <f>IF('Indicator Data'!AE21="No Data",1,IF('Indicator Data imputation'!Y20&lt;&gt;"",1,0))</f>
        <v>1</v>
      </c>
      <c r="Y17" s="171">
        <f>IF('Indicator Data'!AF21="No Data",1,IF('Indicator Data imputation'!Z20&lt;&gt;"",1,0))</f>
        <v>0</v>
      </c>
      <c r="Z17" s="171">
        <f>IF('Indicator Data'!AG21="No Data",1,IF('Indicator Data imputation'!AA20&lt;&gt;"",1,0))</f>
        <v>0</v>
      </c>
      <c r="AA17" s="171">
        <f>IF('Indicator Data'!AH21="No Data",1,IF('Indicator Data imputation'!AB20&lt;&gt;"",1,0))</f>
        <v>0</v>
      </c>
      <c r="AB17" s="171">
        <f>IF('Indicator Data'!AI21="No Data",1,IF('Indicator Data imputation'!AC20&lt;&gt;"",1,0))</f>
        <v>0</v>
      </c>
      <c r="AC17" s="171">
        <f>IF('Indicator Data'!AJ21="No Data",1,IF('Indicator Data imputation'!AD20&lt;&gt;"",1,0))</f>
        <v>0</v>
      </c>
      <c r="AD17" s="171">
        <f>IF('Indicator Data'!AK21="No Data",1,IF('Indicator Data imputation'!AE20&lt;&gt;"",1,0))</f>
        <v>0</v>
      </c>
      <c r="AE17" s="171">
        <f>IF('Indicator Data'!AL21="No Data",1,IF('Indicator Data imputation'!AF20&lt;&gt;"",1,0))</f>
        <v>0</v>
      </c>
      <c r="AF17" s="171">
        <f>IF('Indicator Data'!AM21="No Data",1,IF('Indicator Data imputation'!AG20&lt;&gt;"",1,0))</f>
        <v>0</v>
      </c>
      <c r="AG17" s="171">
        <f>IF('Indicator Data'!AN21="No Data",1,IF('Indicator Data imputation'!AH20&lt;&gt;"",1,0))</f>
        <v>0</v>
      </c>
      <c r="AH17" s="171">
        <f>IF('Indicator Data'!AO21="No Data",1,IF('Indicator Data imputation'!AI20&lt;&gt;"",1,0))</f>
        <v>0</v>
      </c>
      <c r="AI17" s="171">
        <f>IF('Indicator Data'!AP21="No Data",1,IF('Indicator Data imputation'!AJ20&lt;&gt;"",1,0))</f>
        <v>0</v>
      </c>
      <c r="AJ17" s="171">
        <f>IF('Indicator Data'!AQ21="No Data",1,IF('Indicator Data imputation'!AK20&lt;&gt;"",1,0))</f>
        <v>0</v>
      </c>
      <c r="AK17" s="171">
        <f>IF('Indicator Data'!AR21="No Data",1,IF('Indicator Data imputation'!AL20&lt;&gt;"",1,0))</f>
        <v>1</v>
      </c>
      <c r="AL17" s="171">
        <f>IF('Indicator Data'!AS21="No Data",1,IF('Indicator Data imputation'!AM20&lt;&gt;"",1,0))</f>
        <v>0</v>
      </c>
      <c r="AM17" s="171">
        <f>IF('Indicator Data'!AT21="No Data",1,IF('Indicator Data imputation'!AN20&lt;&gt;"",1,0))</f>
        <v>0</v>
      </c>
      <c r="AN17" s="171">
        <f>IF('Indicator Data'!AU21="No Data",1,IF('Indicator Data imputation'!AO20&lt;&gt;"",1,0))</f>
        <v>0</v>
      </c>
      <c r="AO17" s="171">
        <f>IF('Indicator Data'!AV21="No Data",1,IF('Indicator Data imputation'!AP20&lt;&gt;"",1,0))</f>
        <v>1</v>
      </c>
      <c r="AP17" s="171">
        <f>IF('Indicator Data'!AW21="No Data",1,IF('Indicator Data imputation'!AQ20&lt;&gt;"",1,0))</f>
        <v>0</v>
      </c>
      <c r="AQ17" s="171">
        <f>IF('Indicator Data'!AX21="No Data",1,IF('Indicator Data imputation'!AR20&lt;&gt;"",1,0))</f>
        <v>0</v>
      </c>
      <c r="AR17" s="171">
        <f>IF('Indicator Data'!AY21="No Data",1,IF('Indicator Data imputation'!AS20&lt;&gt;"",1,0))</f>
        <v>0</v>
      </c>
      <c r="AS17" s="171">
        <f>IF('Indicator Data'!AZ21="No Data",1,IF('Indicator Data imputation'!AT20&lt;&gt;"",1,0))</f>
        <v>0</v>
      </c>
      <c r="AT17" s="171">
        <f>IF('Indicator Data'!BA21="No Data",1,IF('Indicator Data imputation'!AU20&lt;&gt;"",1,0))</f>
        <v>0</v>
      </c>
      <c r="AU17" s="171">
        <f>IF('Indicator Data'!BB21="No Data",1,IF('Indicator Data imputation'!AV20&lt;&gt;"",1,0))</f>
        <v>0</v>
      </c>
      <c r="AV17" s="171">
        <f>IF('Indicator Data'!BC21="No Data",1,IF('Indicator Data imputation'!AW20&lt;&gt;"",1,0))</f>
        <v>0</v>
      </c>
      <c r="AW17" s="171">
        <f>IF('Indicator Data'!BD21="No Data",1,IF('Indicator Data imputation'!AX20&lt;&gt;"",1,0))</f>
        <v>0</v>
      </c>
      <c r="AX17" s="171">
        <f>IF('Indicator Data'!BE21="No Data",1,IF('Indicator Data imputation'!AY20&lt;&gt;"",1,0))</f>
        <v>0</v>
      </c>
      <c r="AY17" s="171">
        <f>IF('Indicator Data'!BF21="No Data",1,IF('Indicator Data imputation'!AZ20&lt;&gt;"",1,0))</f>
        <v>0</v>
      </c>
      <c r="AZ17" s="171">
        <f>IF('Indicator Data'!BG21="No Data",1,IF('Indicator Data imputation'!BA20&lt;&gt;"",1,0))</f>
        <v>0</v>
      </c>
      <c r="BA17" s="5">
        <f t="shared" si="0"/>
        <v>7</v>
      </c>
      <c r="BB17" s="173">
        <f t="shared" si="1"/>
        <v>0.13725490196078433</v>
      </c>
    </row>
    <row r="18" spans="1:54" x14ac:dyDescent="0.25">
      <c r="A18" s="5" t="s">
        <v>32</v>
      </c>
      <c r="B18" s="171">
        <f>IF('Indicator Data'!I22="No Data",1,IF('Indicator Data imputation'!C21&lt;&gt;"",1,0))</f>
        <v>0</v>
      </c>
      <c r="C18" s="171">
        <f>IF('Indicator Data'!J22="No Data",1,IF('Indicator Data imputation'!D21&lt;&gt;"",1,0))</f>
        <v>0</v>
      </c>
      <c r="D18" s="171">
        <f>IF('Indicator Data'!K22="No Data",1,IF('Indicator Data imputation'!E21&lt;&gt;"",1,0))</f>
        <v>0</v>
      </c>
      <c r="E18" s="171">
        <f>IF('Indicator Data'!L22="No Data",1,IF('Indicator Data imputation'!F21&lt;&gt;"",1,0))</f>
        <v>0</v>
      </c>
      <c r="F18" s="171">
        <f>IF('Indicator Data'!M22="No Data",1,IF('Indicator Data imputation'!G21&lt;&gt;"",1,0))</f>
        <v>0</v>
      </c>
      <c r="G18" s="171">
        <f>IF('Indicator Data'!N22="No Data",1,IF('Indicator Data imputation'!H21&lt;&gt;"",1,0))</f>
        <v>0</v>
      </c>
      <c r="H18" s="171">
        <f>IF('Indicator Data'!O22="No Data",1,IF('Indicator Data imputation'!I21&lt;&gt;"",1,0))</f>
        <v>0</v>
      </c>
      <c r="I18" s="171">
        <f>IF('Indicator Data'!P22="No Data",1,IF('Indicator Data imputation'!J21&lt;&gt;"",1,0))</f>
        <v>0</v>
      </c>
      <c r="J18" s="171">
        <f>IF('Indicator Data'!Q22="No Data",1,IF('Indicator Data imputation'!K21&lt;&gt;"",1,0))</f>
        <v>0</v>
      </c>
      <c r="K18" s="171">
        <f>IF('Indicator Data'!R22="No Data",1,IF('Indicator Data imputation'!L21&lt;&gt;"",1,0))</f>
        <v>0</v>
      </c>
      <c r="L18" s="171">
        <f>IF('Indicator Data'!S22="No Data",1,IF('Indicator Data imputation'!M21&lt;&gt;"",1,0))</f>
        <v>0</v>
      </c>
      <c r="M18" s="171">
        <f>IF('Indicator Data'!T22="No Data",1,IF('Indicator Data imputation'!N21&lt;&gt;"",1,0))</f>
        <v>0</v>
      </c>
      <c r="N18" s="171">
        <f>IF('Indicator Data'!U22="No Data",1,IF('Indicator Data imputation'!O21&lt;&gt;"",1,0))</f>
        <v>0</v>
      </c>
      <c r="O18" s="171">
        <f>IF('Indicator Data'!V22="No Data",1,IF('Indicator Data imputation'!P21&lt;&gt;"",1,0))</f>
        <v>0</v>
      </c>
      <c r="P18" s="171">
        <f>IF('Indicator Data'!W22="No Data",1,IF('Indicator Data imputation'!Q21&lt;&gt;"",1,0))</f>
        <v>0</v>
      </c>
      <c r="Q18" s="171">
        <f>IF('Indicator Data'!X22="No Data",1,IF('Indicator Data imputation'!R21&lt;&gt;"",1,0))</f>
        <v>0</v>
      </c>
      <c r="R18" s="171">
        <f>IF('Indicator Data'!Y22="No Data",1,IF('Indicator Data imputation'!S21&lt;&gt;"",1,0))</f>
        <v>0</v>
      </c>
      <c r="S18" s="171">
        <f>IF('Indicator Data'!Z22="No Data",1,IF('Indicator Data imputation'!T21&lt;&gt;"",1,0))</f>
        <v>0</v>
      </c>
      <c r="T18" s="171">
        <f>IF('Indicator Data'!AA22="No Data",1,IF('Indicator Data imputation'!U21&lt;&gt;"",1,0))</f>
        <v>0</v>
      </c>
      <c r="U18" s="171">
        <f>IF('Indicator Data'!AB22="No Data",1,IF('Indicator Data imputation'!V21&lt;&gt;"",1,0))</f>
        <v>0</v>
      </c>
      <c r="V18" s="171">
        <f>IF('Indicator Data'!AC22="No Data",1,IF('Indicator Data imputation'!W21&lt;&gt;"",1,0))</f>
        <v>0</v>
      </c>
      <c r="W18" s="171">
        <f>IF('Indicator Data'!AD22="No Data",1,IF('Indicator Data imputation'!X21&lt;&gt;"",1,0))</f>
        <v>0</v>
      </c>
      <c r="X18" s="171">
        <f>IF('Indicator Data'!AE22="No Data",1,IF('Indicator Data imputation'!Y21&lt;&gt;"",1,0))</f>
        <v>0</v>
      </c>
      <c r="Y18" s="171">
        <f>IF('Indicator Data'!AF22="No Data",1,IF('Indicator Data imputation'!Z21&lt;&gt;"",1,0))</f>
        <v>0</v>
      </c>
      <c r="Z18" s="171">
        <f>IF('Indicator Data'!AG22="No Data",1,IF('Indicator Data imputation'!AA21&lt;&gt;"",1,0))</f>
        <v>1</v>
      </c>
      <c r="AA18" s="171">
        <f>IF('Indicator Data'!AH22="No Data",1,IF('Indicator Data imputation'!AB21&lt;&gt;"",1,0))</f>
        <v>0</v>
      </c>
      <c r="AB18" s="171">
        <f>IF('Indicator Data'!AI22="No Data",1,IF('Indicator Data imputation'!AC21&lt;&gt;"",1,0))</f>
        <v>0</v>
      </c>
      <c r="AC18" s="171">
        <f>IF('Indicator Data'!AJ22="No Data",1,IF('Indicator Data imputation'!AD21&lt;&gt;"",1,0))</f>
        <v>0</v>
      </c>
      <c r="AD18" s="171">
        <f>IF('Indicator Data'!AK22="No Data",1,IF('Indicator Data imputation'!AE21&lt;&gt;"",1,0))</f>
        <v>0</v>
      </c>
      <c r="AE18" s="171">
        <f>IF('Indicator Data'!AL22="No Data",1,IF('Indicator Data imputation'!AF21&lt;&gt;"",1,0))</f>
        <v>0</v>
      </c>
      <c r="AF18" s="171">
        <f>IF('Indicator Data'!AM22="No Data",1,IF('Indicator Data imputation'!AG21&lt;&gt;"",1,0))</f>
        <v>0</v>
      </c>
      <c r="AG18" s="171">
        <f>IF('Indicator Data'!AN22="No Data",1,IF('Indicator Data imputation'!AH21&lt;&gt;"",1,0))</f>
        <v>0</v>
      </c>
      <c r="AH18" s="171">
        <f>IF('Indicator Data'!AO22="No Data",1,IF('Indicator Data imputation'!AI21&lt;&gt;"",1,0))</f>
        <v>0</v>
      </c>
      <c r="AI18" s="171">
        <f>IF('Indicator Data'!AP22="No Data",1,IF('Indicator Data imputation'!AJ21&lt;&gt;"",1,0))</f>
        <v>0</v>
      </c>
      <c r="AJ18" s="171">
        <f>IF('Indicator Data'!AQ22="No Data",1,IF('Indicator Data imputation'!AK21&lt;&gt;"",1,0))</f>
        <v>0</v>
      </c>
      <c r="AK18" s="171">
        <f>IF('Indicator Data'!AR22="No Data",1,IF('Indicator Data imputation'!AL21&lt;&gt;"",1,0))</f>
        <v>1</v>
      </c>
      <c r="AL18" s="171">
        <f>IF('Indicator Data'!AS22="No Data",1,IF('Indicator Data imputation'!AM21&lt;&gt;"",1,0))</f>
        <v>0</v>
      </c>
      <c r="AM18" s="171">
        <f>IF('Indicator Data'!AT22="No Data",1,IF('Indicator Data imputation'!AN21&lt;&gt;"",1,0))</f>
        <v>1</v>
      </c>
      <c r="AN18" s="171">
        <f>IF('Indicator Data'!AU22="No Data",1,IF('Indicator Data imputation'!AO21&lt;&gt;"",1,0))</f>
        <v>0</v>
      </c>
      <c r="AO18" s="171">
        <f>IF('Indicator Data'!AV22="No Data",1,IF('Indicator Data imputation'!AP21&lt;&gt;"",1,0))</f>
        <v>0</v>
      </c>
      <c r="AP18" s="171">
        <f>IF('Indicator Data'!AW22="No Data",1,IF('Indicator Data imputation'!AQ21&lt;&gt;"",1,0))</f>
        <v>0</v>
      </c>
      <c r="AQ18" s="171">
        <f>IF('Indicator Data'!AX22="No Data",1,IF('Indicator Data imputation'!AR21&lt;&gt;"",1,0))</f>
        <v>0</v>
      </c>
      <c r="AR18" s="171">
        <f>IF('Indicator Data'!AY22="No Data",1,IF('Indicator Data imputation'!AS21&lt;&gt;"",1,0))</f>
        <v>0</v>
      </c>
      <c r="AS18" s="171">
        <f>IF('Indicator Data'!AZ22="No Data",1,IF('Indicator Data imputation'!AT21&lt;&gt;"",1,0))</f>
        <v>0</v>
      </c>
      <c r="AT18" s="171">
        <f>IF('Indicator Data'!BA22="No Data",1,IF('Indicator Data imputation'!AU21&lt;&gt;"",1,0))</f>
        <v>0</v>
      </c>
      <c r="AU18" s="171">
        <f>IF('Indicator Data'!BB22="No Data",1,IF('Indicator Data imputation'!AV21&lt;&gt;"",1,0))</f>
        <v>0</v>
      </c>
      <c r="AV18" s="171">
        <f>IF('Indicator Data'!BC22="No Data",1,IF('Indicator Data imputation'!AW21&lt;&gt;"",1,0))</f>
        <v>0</v>
      </c>
      <c r="AW18" s="171">
        <f>IF('Indicator Data'!BD22="No Data",1,IF('Indicator Data imputation'!AX21&lt;&gt;"",1,0))</f>
        <v>0</v>
      </c>
      <c r="AX18" s="171">
        <f>IF('Indicator Data'!BE22="No Data",1,IF('Indicator Data imputation'!AY21&lt;&gt;"",1,0))</f>
        <v>0</v>
      </c>
      <c r="AY18" s="171">
        <f>IF('Indicator Data'!BF22="No Data",1,IF('Indicator Data imputation'!AZ21&lt;&gt;"",1,0))</f>
        <v>0</v>
      </c>
      <c r="AZ18" s="171">
        <f>IF('Indicator Data'!BG22="No Data",1,IF('Indicator Data imputation'!BA21&lt;&gt;"",1,0))</f>
        <v>0</v>
      </c>
      <c r="BA18" s="5">
        <f t="shared" si="0"/>
        <v>3</v>
      </c>
      <c r="BB18" s="173">
        <f t="shared" si="1"/>
        <v>5.8823529411764705E-2</v>
      </c>
    </row>
    <row r="19" spans="1:54" x14ac:dyDescent="0.25">
      <c r="A19" s="5" t="s">
        <v>34</v>
      </c>
      <c r="B19" s="171">
        <f>IF('Indicator Data'!I23="No Data",1,IF('Indicator Data imputation'!C22&lt;&gt;"",1,0))</f>
        <v>0</v>
      </c>
      <c r="C19" s="171">
        <f>IF('Indicator Data'!J23="No Data",1,IF('Indicator Data imputation'!D22&lt;&gt;"",1,0))</f>
        <v>0</v>
      </c>
      <c r="D19" s="171">
        <f>IF('Indicator Data'!K23="No Data",1,IF('Indicator Data imputation'!E22&lt;&gt;"",1,0))</f>
        <v>0</v>
      </c>
      <c r="E19" s="171">
        <f>IF('Indicator Data'!L23="No Data",1,IF('Indicator Data imputation'!F22&lt;&gt;"",1,0))</f>
        <v>0</v>
      </c>
      <c r="F19" s="171">
        <f>IF('Indicator Data'!M23="No Data",1,IF('Indicator Data imputation'!G22&lt;&gt;"",1,0))</f>
        <v>0</v>
      </c>
      <c r="G19" s="171">
        <f>IF('Indicator Data'!N23="No Data",1,IF('Indicator Data imputation'!H22&lt;&gt;"",1,0))</f>
        <v>0</v>
      </c>
      <c r="H19" s="171">
        <f>IF('Indicator Data'!O23="No Data",1,IF('Indicator Data imputation'!I22&lt;&gt;"",1,0))</f>
        <v>0</v>
      </c>
      <c r="I19" s="171">
        <f>IF('Indicator Data'!P23="No Data",1,IF('Indicator Data imputation'!J22&lt;&gt;"",1,0))</f>
        <v>0</v>
      </c>
      <c r="J19" s="171">
        <f>IF('Indicator Data'!Q23="No Data",1,IF('Indicator Data imputation'!K22&lt;&gt;"",1,0))</f>
        <v>0</v>
      </c>
      <c r="K19" s="171">
        <f>IF('Indicator Data'!R23="No Data",1,IF('Indicator Data imputation'!L22&lt;&gt;"",1,0))</f>
        <v>0</v>
      </c>
      <c r="L19" s="171">
        <f>IF('Indicator Data'!S23="No Data",1,IF('Indicator Data imputation'!M22&lt;&gt;"",1,0))</f>
        <v>0</v>
      </c>
      <c r="M19" s="171">
        <f>IF('Indicator Data'!T23="No Data",1,IF('Indicator Data imputation'!N22&lt;&gt;"",1,0))</f>
        <v>0</v>
      </c>
      <c r="N19" s="171">
        <f>IF('Indicator Data'!U23="No Data",1,IF('Indicator Data imputation'!O22&lt;&gt;"",1,0))</f>
        <v>0</v>
      </c>
      <c r="O19" s="171">
        <f>IF('Indicator Data'!V23="No Data",1,IF('Indicator Data imputation'!P22&lt;&gt;"",1,0))</f>
        <v>0</v>
      </c>
      <c r="P19" s="171">
        <f>IF('Indicator Data'!W23="No Data",1,IF('Indicator Data imputation'!Q22&lt;&gt;"",1,0))</f>
        <v>0</v>
      </c>
      <c r="Q19" s="171">
        <f>IF('Indicator Data'!X23="No Data",1,IF('Indicator Data imputation'!R22&lt;&gt;"",1,0))</f>
        <v>0</v>
      </c>
      <c r="R19" s="171">
        <f>IF('Indicator Data'!Y23="No Data",1,IF('Indicator Data imputation'!S22&lt;&gt;"",1,0))</f>
        <v>0</v>
      </c>
      <c r="S19" s="171">
        <f>IF('Indicator Data'!Z23="No Data",1,IF('Indicator Data imputation'!T22&lt;&gt;"",1,0))</f>
        <v>0</v>
      </c>
      <c r="T19" s="171">
        <f>IF('Indicator Data'!AA23="No Data",1,IF('Indicator Data imputation'!U22&lt;&gt;"",1,0))</f>
        <v>0</v>
      </c>
      <c r="U19" s="171">
        <f>IF('Indicator Data'!AB23="No Data",1,IF('Indicator Data imputation'!V22&lt;&gt;"",1,0))</f>
        <v>0</v>
      </c>
      <c r="V19" s="171">
        <f>IF('Indicator Data'!AC23="No Data",1,IF('Indicator Data imputation'!W22&lt;&gt;"",1,0))</f>
        <v>0</v>
      </c>
      <c r="W19" s="171">
        <f>IF('Indicator Data'!AD23="No Data",1,IF('Indicator Data imputation'!X22&lt;&gt;"",1,0))</f>
        <v>0</v>
      </c>
      <c r="X19" s="171">
        <f>IF('Indicator Data'!AE23="No Data",1,IF('Indicator Data imputation'!Y22&lt;&gt;"",1,0))</f>
        <v>0</v>
      </c>
      <c r="Y19" s="171">
        <f>IF('Indicator Data'!AF23="No Data",1,IF('Indicator Data imputation'!Z22&lt;&gt;"",1,0))</f>
        <v>0</v>
      </c>
      <c r="Z19" s="171">
        <f>IF('Indicator Data'!AG23="No Data",1,IF('Indicator Data imputation'!AA22&lt;&gt;"",1,0))</f>
        <v>0</v>
      </c>
      <c r="AA19" s="171">
        <f>IF('Indicator Data'!AH23="No Data",1,IF('Indicator Data imputation'!AB22&lt;&gt;"",1,0))</f>
        <v>0</v>
      </c>
      <c r="AB19" s="171">
        <f>IF('Indicator Data'!AI23="No Data",1,IF('Indicator Data imputation'!AC22&lt;&gt;"",1,0))</f>
        <v>0</v>
      </c>
      <c r="AC19" s="171">
        <f>IF('Indicator Data'!AJ23="No Data",1,IF('Indicator Data imputation'!AD22&lt;&gt;"",1,0))</f>
        <v>0</v>
      </c>
      <c r="AD19" s="171">
        <f>IF('Indicator Data'!AK23="No Data",1,IF('Indicator Data imputation'!AE22&lt;&gt;"",1,0))</f>
        <v>0</v>
      </c>
      <c r="AE19" s="171">
        <f>IF('Indicator Data'!AL23="No Data",1,IF('Indicator Data imputation'!AF22&lt;&gt;"",1,0))</f>
        <v>0</v>
      </c>
      <c r="AF19" s="171">
        <f>IF('Indicator Data'!AM23="No Data",1,IF('Indicator Data imputation'!AG22&lt;&gt;"",1,0))</f>
        <v>0</v>
      </c>
      <c r="AG19" s="171">
        <f>IF('Indicator Data'!AN23="No Data",1,IF('Indicator Data imputation'!AH22&lt;&gt;"",1,0))</f>
        <v>0</v>
      </c>
      <c r="AH19" s="171">
        <f>IF('Indicator Data'!AO23="No Data",1,IF('Indicator Data imputation'!AI22&lt;&gt;"",1,0))</f>
        <v>0</v>
      </c>
      <c r="AI19" s="171">
        <f>IF('Indicator Data'!AP23="No Data",1,IF('Indicator Data imputation'!AJ22&lt;&gt;"",1,0))</f>
        <v>0</v>
      </c>
      <c r="AJ19" s="171">
        <f>IF('Indicator Data'!AQ23="No Data",1,IF('Indicator Data imputation'!AK22&lt;&gt;"",1,0))</f>
        <v>0</v>
      </c>
      <c r="AK19" s="171">
        <f>IF('Indicator Data'!AR23="No Data",1,IF('Indicator Data imputation'!AL22&lt;&gt;"",1,0))</f>
        <v>0</v>
      </c>
      <c r="AL19" s="171">
        <f>IF('Indicator Data'!AS23="No Data",1,IF('Indicator Data imputation'!AM22&lt;&gt;"",1,0))</f>
        <v>0</v>
      </c>
      <c r="AM19" s="171">
        <f>IF('Indicator Data'!AT23="No Data",1,IF('Indicator Data imputation'!AN22&lt;&gt;"",1,0))</f>
        <v>0</v>
      </c>
      <c r="AN19" s="171">
        <f>IF('Indicator Data'!AU23="No Data",1,IF('Indicator Data imputation'!AO22&lt;&gt;"",1,0))</f>
        <v>0</v>
      </c>
      <c r="AO19" s="171">
        <f>IF('Indicator Data'!AV23="No Data",1,IF('Indicator Data imputation'!AP22&lt;&gt;"",1,0))</f>
        <v>0</v>
      </c>
      <c r="AP19" s="171">
        <f>IF('Indicator Data'!AW23="No Data",1,IF('Indicator Data imputation'!AQ22&lt;&gt;"",1,0))</f>
        <v>0</v>
      </c>
      <c r="AQ19" s="171">
        <f>IF('Indicator Data'!AX23="No Data",1,IF('Indicator Data imputation'!AR22&lt;&gt;"",1,0))</f>
        <v>0</v>
      </c>
      <c r="AR19" s="171">
        <f>IF('Indicator Data'!AY23="No Data",1,IF('Indicator Data imputation'!AS22&lt;&gt;"",1,0))</f>
        <v>0</v>
      </c>
      <c r="AS19" s="171">
        <f>IF('Indicator Data'!AZ23="No Data",1,IF('Indicator Data imputation'!AT22&lt;&gt;"",1,0))</f>
        <v>0</v>
      </c>
      <c r="AT19" s="171">
        <f>IF('Indicator Data'!BA23="No Data",1,IF('Indicator Data imputation'!AU22&lt;&gt;"",1,0))</f>
        <v>0</v>
      </c>
      <c r="AU19" s="171">
        <f>IF('Indicator Data'!BB23="No Data",1,IF('Indicator Data imputation'!AV22&lt;&gt;"",1,0))</f>
        <v>0</v>
      </c>
      <c r="AV19" s="171">
        <f>IF('Indicator Data'!BC23="No Data",1,IF('Indicator Data imputation'!AW22&lt;&gt;"",1,0))</f>
        <v>0</v>
      </c>
      <c r="AW19" s="171">
        <f>IF('Indicator Data'!BD23="No Data",1,IF('Indicator Data imputation'!AX22&lt;&gt;"",1,0))</f>
        <v>0</v>
      </c>
      <c r="AX19" s="171">
        <f>IF('Indicator Data'!BE23="No Data",1,IF('Indicator Data imputation'!AY22&lt;&gt;"",1,0))</f>
        <v>0</v>
      </c>
      <c r="AY19" s="171">
        <f>IF('Indicator Data'!BF23="No Data",1,IF('Indicator Data imputation'!AZ22&lt;&gt;"",1,0))</f>
        <v>0</v>
      </c>
      <c r="AZ19" s="171">
        <f>IF('Indicator Data'!BG23="No Data",1,IF('Indicator Data imputation'!BA22&lt;&gt;"",1,0))</f>
        <v>0</v>
      </c>
      <c r="BA19" s="5">
        <f t="shared" si="0"/>
        <v>0</v>
      </c>
      <c r="BB19" s="173">
        <f t="shared" si="1"/>
        <v>0</v>
      </c>
    </row>
    <row r="20" spans="1:54" x14ac:dyDescent="0.25">
      <c r="A20" s="5" t="s">
        <v>36</v>
      </c>
      <c r="B20" s="171">
        <f>IF('Indicator Data'!I24="No Data",1,IF('Indicator Data imputation'!C23&lt;&gt;"",1,0))</f>
        <v>0</v>
      </c>
      <c r="C20" s="171">
        <f>IF('Indicator Data'!J24="No Data",1,IF('Indicator Data imputation'!D23&lt;&gt;"",1,0))</f>
        <v>0</v>
      </c>
      <c r="D20" s="171">
        <f>IF('Indicator Data'!K24="No Data",1,IF('Indicator Data imputation'!E23&lt;&gt;"",1,0))</f>
        <v>0</v>
      </c>
      <c r="E20" s="171">
        <f>IF('Indicator Data'!L24="No Data",1,IF('Indicator Data imputation'!F23&lt;&gt;"",1,0))</f>
        <v>0</v>
      </c>
      <c r="F20" s="171">
        <f>IF('Indicator Data'!M24="No Data",1,IF('Indicator Data imputation'!G23&lt;&gt;"",1,0))</f>
        <v>0</v>
      </c>
      <c r="G20" s="171">
        <f>IF('Indicator Data'!N24="No Data",1,IF('Indicator Data imputation'!H23&lt;&gt;"",1,0))</f>
        <v>0</v>
      </c>
      <c r="H20" s="171">
        <f>IF('Indicator Data'!O24="No Data",1,IF('Indicator Data imputation'!I23&lt;&gt;"",1,0))</f>
        <v>0</v>
      </c>
      <c r="I20" s="171">
        <f>IF('Indicator Data'!P24="No Data",1,IF('Indicator Data imputation'!J23&lt;&gt;"",1,0))</f>
        <v>0</v>
      </c>
      <c r="J20" s="171">
        <f>IF('Indicator Data'!Q24="No Data",1,IF('Indicator Data imputation'!K23&lt;&gt;"",1,0))</f>
        <v>0</v>
      </c>
      <c r="K20" s="171">
        <f>IF('Indicator Data'!R24="No Data",1,IF('Indicator Data imputation'!L23&lt;&gt;"",1,0))</f>
        <v>0</v>
      </c>
      <c r="L20" s="171">
        <f>IF('Indicator Data'!S24="No Data",1,IF('Indicator Data imputation'!M23&lt;&gt;"",1,0))</f>
        <v>0</v>
      </c>
      <c r="M20" s="171">
        <f>IF('Indicator Data'!T24="No Data",1,IF('Indicator Data imputation'!N23&lt;&gt;"",1,0))</f>
        <v>0</v>
      </c>
      <c r="N20" s="171">
        <f>IF('Indicator Data'!U24="No Data",1,IF('Indicator Data imputation'!O23&lt;&gt;"",1,0))</f>
        <v>0</v>
      </c>
      <c r="O20" s="171">
        <f>IF('Indicator Data'!V24="No Data",1,IF('Indicator Data imputation'!P23&lt;&gt;"",1,0))</f>
        <v>0</v>
      </c>
      <c r="P20" s="171">
        <f>IF('Indicator Data'!W24="No Data",1,IF('Indicator Data imputation'!Q23&lt;&gt;"",1,0))</f>
        <v>0</v>
      </c>
      <c r="Q20" s="171">
        <f>IF('Indicator Data'!X24="No Data",1,IF('Indicator Data imputation'!R23&lt;&gt;"",1,0))</f>
        <v>0</v>
      </c>
      <c r="R20" s="171">
        <f>IF('Indicator Data'!Y24="No Data",1,IF('Indicator Data imputation'!S23&lt;&gt;"",1,0))</f>
        <v>0</v>
      </c>
      <c r="S20" s="171">
        <f>IF('Indicator Data'!Z24="No Data",1,IF('Indicator Data imputation'!T23&lt;&gt;"",1,0))</f>
        <v>0</v>
      </c>
      <c r="T20" s="171">
        <f>IF('Indicator Data'!AA24="No Data",1,IF('Indicator Data imputation'!U23&lt;&gt;"",1,0))</f>
        <v>0</v>
      </c>
      <c r="U20" s="171">
        <f>IF('Indicator Data'!AB24="No Data",1,IF('Indicator Data imputation'!V23&lt;&gt;"",1,0))</f>
        <v>0</v>
      </c>
      <c r="V20" s="171">
        <f>IF('Indicator Data'!AC24="No Data",1,IF('Indicator Data imputation'!W23&lt;&gt;"",1,0))</f>
        <v>0</v>
      </c>
      <c r="W20" s="171">
        <f>IF('Indicator Data'!AD24="No Data",1,IF('Indicator Data imputation'!X23&lt;&gt;"",1,0))</f>
        <v>0</v>
      </c>
      <c r="X20" s="171">
        <f>IF('Indicator Data'!AE24="No Data",1,IF('Indicator Data imputation'!Y23&lt;&gt;"",1,0))</f>
        <v>0</v>
      </c>
      <c r="Y20" s="171">
        <f>IF('Indicator Data'!AF24="No Data",1,IF('Indicator Data imputation'!Z23&lt;&gt;"",1,0))</f>
        <v>0</v>
      </c>
      <c r="Z20" s="171">
        <f>IF('Indicator Data'!AG24="No Data",1,IF('Indicator Data imputation'!AA23&lt;&gt;"",1,0))</f>
        <v>0</v>
      </c>
      <c r="AA20" s="171">
        <f>IF('Indicator Data'!AH24="No Data",1,IF('Indicator Data imputation'!AB23&lt;&gt;"",1,0))</f>
        <v>0</v>
      </c>
      <c r="AB20" s="171">
        <f>IF('Indicator Data'!AI24="No Data",1,IF('Indicator Data imputation'!AC23&lt;&gt;"",1,0))</f>
        <v>0</v>
      </c>
      <c r="AC20" s="171">
        <f>IF('Indicator Data'!AJ24="No Data",1,IF('Indicator Data imputation'!AD23&lt;&gt;"",1,0))</f>
        <v>0</v>
      </c>
      <c r="AD20" s="171">
        <f>IF('Indicator Data'!AK24="No Data",1,IF('Indicator Data imputation'!AE23&lt;&gt;"",1,0))</f>
        <v>0</v>
      </c>
      <c r="AE20" s="171">
        <f>IF('Indicator Data'!AL24="No Data",1,IF('Indicator Data imputation'!AF23&lt;&gt;"",1,0))</f>
        <v>0</v>
      </c>
      <c r="AF20" s="171">
        <f>IF('Indicator Data'!AM24="No Data",1,IF('Indicator Data imputation'!AG23&lt;&gt;"",1,0))</f>
        <v>0</v>
      </c>
      <c r="AG20" s="171">
        <f>IF('Indicator Data'!AN24="No Data",1,IF('Indicator Data imputation'!AH23&lt;&gt;"",1,0))</f>
        <v>0</v>
      </c>
      <c r="AH20" s="171">
        <f>IF('Indicator Data'!AO24="No Data",1,IF('Indicator Data imputation'!AI23&lt;&gt;"",1,0))</f>
        <v>0</v>
      </c>
      <c r="AI20" s="171">
        <f>IF('Indicator Data'!AP24="No Data",1,IF('Indicator Data imputation'!AJ23&lt;&gt;"",1,0))</f>
        <v>0</v>
      </c>
      <c r="AJ20" s="171">
        <f>IF('Indicator Data'!AQ24="No Data",1,IF('Indicator Data imputation'!AK23&lt;&gt;"",1,0))</f>
        <v>0</v>
      </c>
      <c r="AK20" s="171">
        <f>IF('Indicator Data'!AR24="No Data",1,IF('Indicator Data imputation'!AL23&lt;&gt;"",1,0))</f>
        <v>0</v>
      </c>
      <c r="AL20" s="171">
        <f>IF('Indicator Data'!AS24="No Data",1,IF('Indicator Data imputation'!AM23&lt;&gt;"",1,0))</f>
        <v>0</v>
      </c>
      <c r="AM20" s="171">
        <f>IF('Indicator Data'!AT24="No Data",1,IF('Indicator Data imputation'!AN23&lt;&gt;"",1,0))</f>
        <v>1</v>
      </c>
      <c r="AN20" s="171">
        <f>IF('Indicator Data'!AU24="No Data",1,IF('Indicator Data imputation'!AO23&lt;&gt;"",1,0))</f>
        <v>1</v>
      </c>
      <c r="AO20" s="171">
        <f>IF('Indicator Data'!AV24="No Data",1,IF('Indicator Data imputation'!AP23&lt;&gt;"",1,0))</f>
        <v>0</v>
      </c>
      <c r="AP20" s="171">
        <f>IF('Indicator Data'!AW24="No Data",1,IF('Indicator Data imputation'!AQ23&lt;&gt;"",1,0))</f>
        <v>0</v>
      </c>
      <c r="AQ20" s="171">
        <f>IF('Indicator Data'!AX24="No Data",1,IF('Indicator Data imputation'!AR23&lt;&gt;"",1,0))</f>
        <v>0</v>
      </c>
      <c r="AR20" s="171">
        <f>IF('Indicator Data'!AY24="No Data",1,IF('Indicator Data imputation'!AS23&lt;&gt;"",1,0))</f>
        <v>0</v>
      </c>
      <c r="AS20" s="171">
        <f>IF('Indicator Data'!AZ24="No Data",1,IF('Indicator Data imputation'!AT23&lt;&gt;"",1,0))</f>
        <v>0</v>
      </c>
      <c r="AT20" s="171">
        <f>IF('Indicator Data'!BA24="No Data",1,IF('Indicator Data imputation'!AU23&lt;&gt;"",1,0))</f>
        <v>0</v>
      </c>
      <c r="AU20" s="171">
        <f>IF('Indicator Data'!BB24="No Data",1,IF('Indicator Data imputation'!AV23&lt;&gt;"",1,0))</f>
        <v>0</v>
      </c>
      <c r="AV20" s="171">
        <f>IF('Indicator Data'!BC24="No Data",1,IF('Indicator Data imputation'!AW23&lt;&gt;"",1,0))</f>
        <v>0</v>
      </c>
      <c r="AW20" s="171">
        <f>IF('Indicator Data'!BD24="No Data",1,IF('Indicator Data imputation'!AX23&lt;&gt;"",1,0))</f>
        <v>0</v>
      </c>
      <c r="AX20" s="171">
        <f>IF('Indicator Data'!BE24="No Data",1,IF('Indicator Data imputation'!AY23&lt;&gt;"",1,0))</f>
        <v>0</v>
      </c>
      <c r="AY20" s="171">
        <f>IF('Indicator Data'!BF24="No Data",1,IF('Indicator Data imputation'!AZ23&lt;&gt;"",1,0))</f>
        <v>0</v>
      </c>
      <c r="AZ20" s="171">
        <f>IF('Indicator Data'!BG24="No Data",1,IF('Indicator Data imputation'!BA23&lt;&gt;"",1,0))</f>
        <v>0</v>
      </c>
      <c r="BA20" s="5">
        <f t="shared" si="0"/>
        <v>2</v>
      </c>
      <c r="BB20" s="173">
        <f t="shared" si="1"/>
        <v>3.9215686274509803E-2</v>
      </c>
    </row>
    <row r="21" spans="1:54" x14ac:dyDescent="0.25">
      <c r="A21" s="5" t="s">
        <v>38</v>
      </c>
      <c r="B21" s="171">
        <f>IF('Indicator Data'!I25="No Data",1,IF('Indicator Data imputation'!C24&lt;&gt;"",1,0))</f>
        <v>0</v>
      </c>
      <c r="C21" s="171">
        <f>IF('Indicator Data'!J25="No Data",1,IF('Indicator Data imputation'!D24&lt;&gt;"",1,0))</f>
        <v>0</v>
      </c>
      <c r="D21" s="171">
        <f>IF('Indicator Data'!K25="No Data",1,IF('Indicator Data imputation'!E24&lt;&gt;"",1,0))</f>
        <v>0</v>
      </c>
      <c r="E21" s="171">
        <f>IF('Indicator Data'!L25="No Data",1,IF('Indicator Data imputation'!F24&lt;&gt;"",1,0))</f>
        <v>0</v>
      </c>
      <c r="F21" s="171">
        <f>IF('Indicator Data'!M25="No Data",1,IF('Indicator Data imputation'!G24&lt;&gt;"",1,0))</f>
        <v>0</v>
      </c>
      <c r="G21" s="171">
        <f>IF('Indicator Data'!N25="No Data",1,IF('Indicator Data imputation'!H24&lt;&gt;"",1,0))</f>
        <v>0</v>
      </c>
      <c r="H21" s="171">
        <f>IF('Indicator Data'!O25="No Data",1,IF('Indicator Data imputation'!I24&lt;&gt;"",1,0))</f>
        <v>0</v>
      </c>
      <c r="I21" s="171">
        <f>IF('Indicator Data'!P25="No Data",1,IF('Indicator Data imputation'!J24&lt;&gt;"",1,0))</f>
        <v>0</v>
      </c>
      <c r="J21" s="171">
        <f>IF('Indicator Data'!Q25="No Data",1,IF('Indicator Data imputation'!K24&lt;&gt;"",1,0))</f>
        <v>0</v>
      </c>
      <c r="K21" s="171">
        <f>IF('Indicator Data'!R25="No Data",1,IF('Indicator Data imputation'!L24&lt;&gt;"",1,0))</f>
        <v>0</v>
      </c>
      <c r="L21" s="171">
        <f>IF('Indicator Data'!S25="No Data",1,IF('Indicator Data imputation'!M24&lt;&gt;"",1,0))</f>
        <v>0</v>
      </c>
      <c r="M21" s="171">
        <f>IF('Indicator Data'!T25="No Data",1,IF('Indicator Data imputation'!N24&lt;&gt;"",1,0))</f>
        <v>0</v>
      </c>
      <c r="N21" s="171">
        <f>IF('Indicator Data'!U25="No Data",1,IF('Indicator Data imputation'!O24&lt;&gt;"",1,0))</f>
        <v>0</v>
      </c>
      <c r="O21" s="171">
        <f>IF('Indicator Data'!V25="No Data",1,IF('Indicator Data imputation'!P24&lt;&gt;"",1,0))</f>
        <v>0</v>
      </c>
      <c r="P21" s="171">
        <f>IF('Indicator Data'!W25="No Data",1,IF('Indicator Data imputation'!Q24&lt;&gt;"",1,0))</f>
        <v>0</v>
      </c>
      <c r="Q21" s="171">
        <f>IF('Indicator Data'!X25="No Data",1,IF('Indicator Data imputation'!R24&lt;&gt;"",1,0))</f>
        <v>0</v>
      </c>
      <c r="R21" s="171">
        <f>IF('Indicator Data'!Y25="No Data",1,IF('Indicator Data imputation'!S24&lt;&gt;"",1,0))</f>
        <v>0</v>
      </c>
      <c r="S21" s="171">
        <f>IF('Indicator Data'!Z25="No Data",1,IF('Indicator Data imputation'!T24&lt;&gt;"",1,0))</f>
        <v>0</v>
      </c>
      <c r="T21" s="171">
        <f>IF('Indicator Data'!AA25="No Data",1,IF('Indicator Data imputation'!U24&lt;&gt;"",1,0))</f>
        <v>0</v>
      </c>
      <c r="U21" s="171">
        <f>IF('Indicator Data'!AB25="No Data",1,IF('Indicator Data imputation'!V24&lt;&gt;"",1,0))</f>
        <v>0</v>
      </c>
      <c r="V21" s="171">
        <f>IF('Indicator Data'!AC25="No Data",1,IF('Indicator Data imputation'!W24&lt;&gt;"",1,0))</f>
        <v>0</v>
      </c>
      <c r="W21" s="171">
        <f>IF('Indicator Data'!AD25="No Data",1,IF('Indicator Data imputation'!X24&lt;&gt;"",1,0))</f>
        <v>0</v>
      </c>
      <c r="X21" s="171">
        <f>IF('Indicator Data'!AE25="No Data",1,IF('Indicator Data imputation'!Y24&lt;&gt;"",1,0))</f>
        <v>0</v>
      </c>
      <c r="Y21" s="171">
        <f>IF('Indicator Data'!AF25="No Data",1,IF('Indicator Data imputation'!Z24&lt;&gt;"",1,0))</f>
        <v>0</v>
      </c>
      <c r="Z21" s="171">
        <f>IF('Indicator Data'!AG25="No Data",1,IF('Indicator Data imputation'!AA24&lt;&gt;"",1,0))</f>
        <v>0</v>
      </c>
      <c r="AA21" s="171">
        <f>IF('Indicator Data'!AH25="No Data",1,IF('Indicator Data imputation'!AB24&lt;&gt;"",1,0))</f>
        <v>0</v>
      </c>
      <c r="AB21" s="171">
        <f>IF('Indicator Data'!AI25="No Data",1,IF('Indicator Data imputation'!AC24&lt;&gt;"",1,0))</f>
        <v>0</v>
      </c>
      <c r="AC21" s="171">
        <f>IF('Indicator Data'!AJ25="No Data",1,IF('Indicator Data imputation'!AD24&lt;&gt;"",1,0))</f>
        <v>0</v>
      </c>
      <c r="AD21" s="171">
        <f>IF('Indicator Data'!AK25="No Data",1,IF('Indicator Data imputation'!AE24&lt;&gt;"",1,0))</f>
        <v>0</v>
      </c>
      <c r="AE21" s="171">
        <f>IF('Indicator Data'!AL25="No Data",1,IF('Indicator Data imputation'!AF24&lt;&gt;"",1,0))</f>
        <v>0</v>
      </c>
      <c r="AF21" s="171">
        <f>IF('Indicator Data'!AM25="No Data",1,IF('Indicator Data imputation'!AG24&lt;&gt;"",1,0))</f>
        <v>0</v>
      </c>
      <c r="AG21" s="171">
        <f>IF('Indicator Data'!AN25="No Data",1,IF('Indicator Data imputation'!AH24&lt;&gt;"",1,0))</f>
        <v>0</v>
      </c>
      <c r="AH21" s="171">
        <f>IF('Indicator Data'!AO25="No Data",1,IF('Indicator Data imputation'!AI24&lt;&gt;"",1,0))</f>
        <v>0</v>
      </c>
      <c r="AI21" s="171">
        <f>IF('Indicator Data'!AP25="No Data",1,IF('Indicator Data imputation'!AJ24&lt;&gt;"",1,0))</f>
        <v>0</v>
      </c>
      <c r="AJ21" s="171">
        <f>IF('Indicator Data'!AQ25="No Data",1,IF('Indicator Data imputation'!AK24&lt;&gt;"",1,0))</f>
        <v>0</v>
      </c>
      <c r="AK21" s="171">
        <f>IF('Indicator Data'!AR25="No Data",1,IF('Indicator Data imputation'!AL24&lt;&gt;"",1,0))</f>
        <v>0</v>
      </c>
      <c r="AL21" s="171">
        <f>IF('Indicator Data'!AS25="No Data",1,IF('Indicator Data imputation'!AM24&lt;&gt;"",1,0))</f>
        <v>0</v>
      </c>
      <c r="AM21" s="171">
        <f>IF('Indicator Data'!AT25="No Data",1,IF('Indicator Data imputation'!AN24&lt;&gt;"",1,0))</f>
        <v>0</v>
      </c>
      <c r="AN21" s="171">
        <f>IF('Indicator Data'!AU25="No Data",1,IF('Indicator Data imputation'!AO24&lt;&gt;"",1,0))</f>
        <v>0</v>
      </c>
      <c r="AO21" s="171">
        <f>IF('Indicator Data'!AV25="No Data",1,IF('Indicator Data imputation'!AP24&lt;&gt;"",1,0))</f>
        <v>0</v>
      </c>
      <c r="AP21" s="171">
        <f>IF('Indicator Data'!AW25="No Data",1,IF('Indicator Data imputation'!AQ24&lt;&gt;"",1,0))</f>
        <v>0</v>
      </c>
      <c r="AQ21" s="171">
        <f>IF('Indicator Data'!AX25="No Data",1,IF('Indicator Data imputation'!AR24&lt;&gt;"",1,0))</f>
        <v>0</v>
      </c>
      <c r="AR21" s="171">
        <f>IF('Indicator Data'!AY25="No Data",1,IF('Indicator Data imputation'!AS24&lt;&gt;"",1,0))</f>
        <v>0</v>
      </c>
      <c r="AS21" s="171">
        <f>IF('Indicator Data'!AZ25="No Data",1,IF('Indicator Data imputation'!AT24&lt;&gt;"",1,0))</f>
        <v>0</v>
      </c>
      <c r="AT21" s="171">
        <f>IF('Indicator Data'!BA25="No Data",1,IF('Indicator Data imputation'!AU24&lt;&gt;"",1,0))</f>
        <v>0</v>
      </c>
      <c r="AU21" s="171">
        <f>IF('Indicator Data'!BB25="No Data",1,IF('Indicator Data imputation'!AV24&lt;&gt;"",1,0))</f>
        <v>0</v>
      </c>
      <c r="AV21" s="171">
        <f>IF('Indicator Data'!BC25="No Data",1,IF('Indicator Data imputation'!AW24&lt;&gt;"",1,0))</f>
        <v>0</v>
      </c>
      <c r="AW21" s="171">
        <f>IF('Indicator Data'!BD25="No Data",1,IF('Indicator Data imputation'!AX24&lt;&gt;"",1,0))</f>
        <v>0</v>
      </c>
      <c r="AX21" s="171">
        <f>IF('Indicator Data'!BE25="No Data",1,IF('Indicator Data imputation'!AY24&lt;&gt;"",1,0))</f>
        <v>0</v>
      </c>
      <c r="AY21" s="171">
        <f>IF('Indicator Data'!BF25="No Data",1,IF('Indicator Data imputation'!AZ24&lt;&gt;"",1,0))</f>
        <v>0</v>
      </c>
      <c r="AZ21" s="171">
        <f>IF('Indicator Data'!BG25="No Data",1,IF('Indicator Data imputation'!BA24&lt;&gt;"",1,0))</f>
        <v>0</v>
      </c>
      <c r="BA21" s="5">
        <f t="shared" si="0"/>
        <v>0</v>
      </c>
      <c r="BB21" s="173">
        <f t="shared" si="1"/>
        <v>0</v>
      </c>
    </row>
    <row r="22" spans="1:54" x14ac:dyDescent="0.25">
      <c r="A22" s="5" t="s">
        <v>39</v>
      </c>
      <c r="B22" s="171">
        <f>IF('Indicator Data'!I26="No Data",1,IF('Indicator Data imputation'!C25&lt;&gt;"",1,0))</f>
        <v>0</v>
      </c>
      <c r="C22" s="171">
        <f>IF('Indicator Data'!J26="No Data",1,IF('Indicator Data imputation'!D25&lt;&gt;"",1,0))</f>
        <v>0</v>
      </c>
      <c r="D22" s="171">
        <f>IF('Indicator Data'!K26="No Data",1,IF('Indicator Data imputation'!E25&lt;&gt;"",1,0))</f>
        <v>0</v>
      </c>
      <c r="E22" s="171">
        <f>IF('Indicator Data'!L26="No Data",1,IF('Indicator Data imputation'!F25&lt;&gt;"",1,0))</f>
        <v>0</v>
      </c>
      <c r="F22" s="171">
        <f>IF('Indicator Data'!M26="No Data",1,IF('Indicator Data imputation'!G25&lt;&gt;"",1,0))</f>
        <v>0</v>
      </c>
      <c r="G22" s="171">
        <f>IF('Indicator Data'!N26="No Data",1,IF('Indicator Data imputation'!H25&lt;&gt;"",1,0))</f>
        <v>0</v>
      </c>
      <c r="H22" s="171">
        <f>IF('Indicator Data'!O26="No Data",1,IF('Indicator Data imputation'!I25&lt;&gt;"",1,0))</f>
        <v>0</v>
      </c>
      <c r="I22" s="171">
        <f>IF('Indicator Data'!P26="No Data",1,IF('Indicator Data imputation'!J25&lt;&gt;"",1,0))</f>
        <v>0</v>
      </c>
      <c r="J22" s="171">
        <f>IF('Indicator Data'!Q26="No Data",1,IF('Indicator Data imputation'!K25&lt;&gt;"",1,0))</f>
        <v>0</v>
      </c>
      <c r="K22" s="171">
        <f>IF('Indicator Data'!R26="No Data",1,IF('Indicator Data imputation'!L25&lt;&gt;"",1,0))</f>
        <v>0</v>
      </c>
      <c r="L22" s="171">
        <f>IF('Indicator Data'!S26="No Data",1,IF('Indicator Data imputation'!M25&lt;&gt;"",1,0))</f>
        <v>0</v>
      </c>
      <c r="M22" s="171">
        <f>IF('Indicator Data'!T26="No Data",1,IF('Indicator Data imputation'!N25&lt;&gt;"",1,0))</f>
        <v>0</v>
      </c>
      <c r="N22" s="171">
        <f>IF('Indicator Data'!U26="No Data",1,IF('Indicator Data imputation'!O25&lt;&gt;"",1,0))</f>
        <v>0</v>
      </c>
      <c r="O22" s="171">
        <f>IF('Indicator Data'!V26="No Data",1,IF('Indicator Data imputation'!P25&lt;&gt;"",1,0))</f>
        <v>0</v>
      </c>
      <c r="P22" s="171">
        <f>IF('Indicator Data'!W26="No Data",1,IF('Indicator Data imputation'!Q25&lt;&gt;"",1,0))</f>
        <v>0</v>
      </c>
      <c r="Q22" s="171">
        <f>IF('Indicator Data'!X26="No Data",1,IF('Indicator Data imputation'!R25&lt;&gt;"",1,0))</f>
        <v>0</v>
      </c>
      <c r="R22" s="171">
        <f>IF('Indicator Data'!Y26="No Data",1,IF('Indicator Data imputation'!S25&lt;&gt;"",1,0))</f>
        <v>0</v>
      </c>
      <c r="S22" s="171">
        <f>IF('Indicator Data'!Z26="No Data",1,IF('Indicator Data imputation'!T25&lt;&gt;"",1,0))</f>
        <v>0</v>
      </c>
      <c r="T22" s="171">
        <f>IF('Indicator Data'!AA26="No Data",1,IF('Indicator Data imputation'!U25&lt;&gt;"",1,0))</f>
        <v>0</v>
      </c>
      <c r="U22" s="171">
        <f>IF('Indicator Data'!AB26="No Data",1,IF('Indicator Data imputation'!V25&lt;&gt;"",1,0))</f>
        <v>1</v>
      </c>
      <c r="V22" s="171">
        <f>IF('Indicator Data'!AC26="No Data",1,IF('Indicator Data imputation'!W25&lt;&gt;"",1,0))</f>
        <v>0</v>
      </c>
      <c r="W22" s="171">
        <f>IF('Indicator Data'!AD26="No Data",1,IF('Indicator Data imputation'!X25&lt;&gt;"",1,0))</f>
        <v>0</v>
      </c>
      <c r="X22" s="171">
        <f>IF('Indicator Data'!AE26="No Data",1,IF('Indicator Data imputation'!Y25&lt;&gt;"",1,0))</f>
        <v>1</v>
      </c>
      <c r="Y22" s="171">
        <f>IF('Indicator Data'!AF26="No Data",1,IF('Indicator Data imputation'!Z25&lt;&gt;"",1,0))</f>
        <v>0</v>
      </c>
      <c r="Z22" s="171">
        <f>IF('Indicator Data'!AG26="No Data",1,IF('Indicator Data imputation'!AA25&lt;&gt;"",1,0))</f>
        <v>0</v>
      </c>
      <c r="AA22" s="171">
        <f>IF('Indicator Data'!AH26="No Data",1,IF('Indicator Data imputation'!AB25&lt;&gt;"",1,0))</f>
        <v>0</v>
      </c>
      <c r="AB22" s="171">
        <f>IF('Indicator Data'!AI26="No Data",1,IF('Indicator Data imputation'!AC25&lt;&gt;"",1,0))</f>
        <v>0</v>
      </c>
      <c r="AC22" s="171">
        <f>IF('Indicator Data'!AJ26="No Data",1,IF('Indicator Data imputation'!AD25&lt;&gt;"",1,0))</f>
        <v>0</v>
      </c>
      <c r="AD22" s="171">
        <f>IF('Indicator Data'!AK26="No Data",1,IF('Indicator Data imputation'!AE25&lt;&gt;"",1,0))</f>
        <v>0</v>
      </c>
      <c r="AE22" s="171">
        <f>IF('Indicator Data'!AL26="No Data",1,IF('Indicator Data imputation'!AF25&lt;&gt;"",1,0))</f>
        <v>0</v>
      </c>
      <c r="AF22" s="171">
        <f>IF('Indicator Data'!AM26="No Data",1,IF('Indicator Data imputation'!AG25&lt;&gt;"",1,0))</f>
        <v>0</v>
      </c>
      <c r="AG22" s="171">
        <f>IF('Indicator Data'!AN26="No Data",1,IF('Indicator Data imputation'!AH25&lt;&gt;"",1,0))</f>
        <v>0</v>
      </c>
      <c r="AH22" s="171">
        <f>IF('Indicator Data'!AO26="No Data",1,IF('Indicator Data imputation'!AI25&lt;&gt;"",1,0))</f>
        <v>0</v>
      </c>
      <c r="AI22" s="171">
        <f>IF('Indicator Data'!AP26="No Data",1,IF('Indicator Data imputation'!AJ25&lt;&gt;"",1,0))</f>
        <v>0</v>
      </c>
      <c r="AJ22" s="171">
        <f>IF('Indicator Data'!AQ26="No Data",1,IF('Indicator Data imputation'!AK25&lt;&gt;"",1,0))</f>
        <v>0</v>
      </c>
      <c r="AK22" s="171">
        <f>IF('Indicator Data'!AR26="No Data",1,IF('Indicator Data imputation'!AL25&lt;&gt;"",1,0))</f>
        <v>1</v>
      </c>
      <c r="AL22" s="171">
        <f>IF('Indicator Data'!AS26="No Data",1,IF('Indicator Data imputation'!AM25&lt;&gt;"",1,0))</f>
        <v>0</v>
      </c>
      <c r="AM22" s="171">
        <f>IF('Indicator Data'!AT26="No Data",1,IF('Indicator Data imputation'!AN25&lt;&gt;"",1,0))</f>
        <v>0</v>
      </c>
      <c r="AN22" s="171">
        <f>IF('Indicator Data'!AU26="No Data",1,IF('Indicator Data imputation'!AO25&lt;&gt;"",1,0))</f>
        <v>0</v>
      </c>
      <c r="AO22" s="171">
        <f>IF('Indicator Data'!AV26="No Data",1,IF('Indicator Data imputation'!AP25&lt;&gt;"",1,0))</f>
        <v>0</v>
      </c>
      <c r="AP22" s="171">
        <f>IF('Indicator Data'!AW26="No Data",1,IF('Indicator Data imputation'!AQ25&lt;&gt;"",1,0))</f>
        <v>0</v>
      </c>
      <c r="AQ22" s="171">
        <f>IF('Indicator Data'!AX26="No Data",1,IF('Indicator Data imputation'!AR25&lt;&gt;"",1,0))</f>
        <v>0</v>
      </c>
      <c r="AR22" s="171">
        <f>IF('Indicator Data'!AY26="No Data",1,IF('Indicator Data imputation'!AS25&lt;&gt;"",1,0))</f>
        <v>0</v>
      </c>
      <c r="AS22" s="171">
        <f>IF('Indicator Data'!AZ26="No Data",1,IF('Indicator Data imputation'!AT25&lt;&gt;"",1,0))</f>
        <v>0</v>
      </c>
      <c r="AT22" s="171">
        <f>IF('Indicator Data'!BA26="No Data",1,IF('Indicator Data imputation'!AU25&lt;&gt;"",1,0))</f>
        <v>0</v>
      </c>
      <c r="AU22" s="171">
        <f>IF('Indicator Data'!BB26="No Data",1,IF('Indicator Data imputation'!AV25&lt;&gt;"",1,0))</f>
        <v>0</v>
      </c>
      <c r="AV22" s="171">
        <f>IF('Indicator Data'!BC26="No Data",1,IF('Indicator Data imputation'!AW25&lt;&gt;"",1,0))</f>
        <v>0</v>
      </c>
      <c r="AW22" s="171">
        <f>IF('Indicator Data'!BD26="No Data",1,IF('Indicator Data imputation'!AX25&lt;&gt;"",1,0))</f>
        <v>0</v>
      </c>
      <c r="AX22" s="171">
        <f>IF('Indicator Data'!BE26="No Data",1,IF('Indicator Data imputation'!AY25&lt;&gt;"",1,0))</f>
        <v>0</v>
      </c>
      <c r="AY22" s="171">
        <f>IF('Indicator Data'!BF26="No Data",1,IF('Indicator Data imputation'!AZ25&lt;&gt;"",1,0))</f>
        <v>0</v>
      </c>
      <c r="AZ22" s="171">
        <f>IF('Indicator Data'!BG26="No Data",1,IF('Indicator Data imputation'!BA25&lt;&gt;"",1,0))</f>
        <v>0</v>
      </c>
      <c r="BA22" s="5">
        <f t="shared" si="0"/>
        <v>3</v>
      </c>
      <c r="BB22" s="173">
        <f t="shared" si="1"/>
        <v>5.8823529411764705E-2</v>
      </c>
    </row>
    <row r="23" spans="1:54" x14ac:dyDescent="0.25">
      <c r="A23" s="5" t="s">
        <v>41</v>
      </c>
      <c r="B23" s="171">
        <f>IF('Indicator Data'!I27="No Data",1,IF('Indicator Data imputation'!C26&lt;&gt;"",1,0))</f>
        <v>0</v>
      </c>
      <c r="C23" s="171">
        <f>IF('Indicator Data'!J27="No Data",1,IF('Indicator Data imputation'!D26&lt;&gt;"",1,0))</f>
        <v>0</v>
      </c>
      <c r="D23" s="171">
        <f>IF('Indicator Data'!K27="No Data",1,IF('Indicator Data imputation'!E26&lt;&gt;"",1,0))</f>
        <v>0</v>
      </c>
      <c r="E23" s="171">
        <f>IF('Indicator Data'!L27="No Data",1,IF('Indicator Data imputation'!F26&lt;&gt;"",1,0))</f>
        <v>0</v>
      </c>
      <c r="F23" s="171">
        <f>IF('Indicator Data'!M27="No Data",1,IF('Indicator Data imputation'!G26&lt;&gt;"",1,0))</f>
        <v>0</v>
      </c>
      <c r="G23" s="171">
        <f>IF('Indicator Data'!N27="No Data",1,IF('Indicator Data imputation'!H26&lt;&gt;"",1,0))</f>
        <v>0</v>
      </c>
      <c r="H23" s="171">
        <f>IF('Indicator Data'!O27="No Data",1,IF('Indicator Data imputation'!I26&lt;&gt;"",1,0))</f>
        <v>0</v>
      </c>
      <c r="I23" s="171">
        <f>IF('Indicator Data'!P27="No Data",1,IF('Indicator Data imputation'!J26&lt;&gt;"",1,0))</f>
        <v>0</v>
      </c>
      <c r="J23" s="171">
        <f>IF('Indicator Data'!Q27="No Data",1,IF('Indicator Data imputation'!K26&lt;&gt;"",1,0))</f>
        <v>0</v>
      </c>
      <c r="K23" s="171">
        <f>IF('Indicator Data'!R27="No Data",1,IF('Indicator Data imputation'!L26&lt;&gt;"",1,0))</f>
        <v>1</v>
      </c>
      <c r="L23" s="171">
        <f>IF('Indicator Data'!S27="No Data",1,IF('Indicator Data imputation'!M26&lt;&gt;"",1,0))</f>
        <v>0</v>
      </c>
      <c r="M23" s="171">
        <f>IF('Indicator Data'!T27="No Data",1,IF('Indicator Data imputation'!N26&lt;&gt;"",1,0))</f>
        <v>0</v>
      </c>
      <c r="N23" s="171">
        <f>IF('Indicator Data'!U27="No Data",1,IF('Indicator Data imputation'!O26&lt;&gt;"",1,0))</f>
        <v>0</v>
      </c>
      <c r="O23" s="171">
        <f>IF('Indicator Data'!V27="No Data",1,IF('Indicator Data imputation'!P26&lt;&gt;"",1,0))</f>
        <v>0</v>
      </c>
      <c r="P23" s="171">
        <f>IF('Indicator Data'!W27="No Data",1,IF('Indicator Data imputation'!Q26&lt;&gt;"",1,0))</f>
        <v>0</v>
      </c>
      <c r="Q23" s="171">
        <f>IF('Indicator Data'!X27="No Data",1,IF('Indicator Data imputation'!R26&lt;&gt;"",1,0))</f>
        <v>0</v>
      </c>
      <c r="R23" s="171">
        <f>IF('Indicator Data'!Y27="No Data",1,IF('Indicator Data imputation'!S26&lt;&gt;"",1,0))</f>
        <v>0</v>
      </c>
      <c r="S23" s="171">
        <f>IF('Indicator Data'!Z27="No Data",1,IF('Indicator Data imputation'!T26&lt;&gt;"",1,0))</f>
        <v>0</v>
      </c>
      <c r="T23" s="171">
        <f>IF('Indicator Data'!AA27="No Data",1,IF('Indicator Data imputation'!U26&lt;&gt;"",1,0))</f>
        <v>0</v>
      </c>
      <c r="U23" s="171">
        <f>IF('Indicator Data'!AB27="No Data",1,IF('Indicator Data imputation'!V26&lt;&gt;"",1,0))</f>
        <v>0</v>
      </c>
      <c r="V23" s="171">
        <f>IF('Indicator Data'!AC27="No Data",1,IF('Indicator Data imputation'!W26&lt;&gt;"",1,0))</f>
        <v>0</v>
      </c>
      <c r="W23" s="171">
        <f>IF('Indicator Data'!AD27="No Data",1,IF('Indicator Data imputation'!X26&lt;&gt;"",1,0))</f>
        <v>0</v>
      </c>
      <c r="X23" s="171">
        <f>IF('Indicator Data'!AE27="No Data",1,IF('Indicator Data imputation'!Y26&lt;&gt;"",1,0))</f>
        <v>0</v>
      </c>
      <c r="Y23" s="171">
        <f>IF('Indicator Data'!AF27="No Data",1,IF('Indicator Data imputation'!Z26&lt;&gt;"",1,0))</f>
        <v>0</v>
      </c>
      <c r="Z23" s="171">
        <f>IF('Indicator Data'!AG27="No Data",1,IF('Indicator Data imputation'!AA26&lt;&gt;"",1,0))</f>
        <v>0</v>
      </c>
      <c r="AA23" s="171">
        <f>IF('Indicator Data'!AH27="No Data",1,IF('Indicator Data imputation'!AB26&lt;&gt;"",1,0))</f>
        <v>0</v>
      </c>
      <c r="AB23" s="171">
        <f>IF('Indicator Data'!AI27="No Data",1,IF('Indicator Data imputation'!AC26&lt;&gt;"",1,0))</f>
        <v>0</v>
      </c>
      <c r="AC23" s="171">
        <f>IF('Indicator Data'!AJ27="No Data",1,IF('Indicator Data imputation'!AD26&lt;&gt;"",1,0))</f>
        <v>0</v>
      </c>
      <c r="AD23" s="171">
        <f>IF('Indicator Data'!AK27="No Data",1,IF('Indicator Data imputation'!AE26&lt;&gt;"",1,0))</f>
        <v>0</v>
      </c>
      <c r="AE23" s="171">
        <f>IF('Indicator Data'!AL27="No Data",1,IF('Indicator Data imputation'!AF26&lt;&gt;"",1,0))</f>
        <v>0</v>
      </c>
      <c r="AF23" s="171">
        <f>IF('Indicator Data'!AM27="No Data",1,IF('Indicator Data imputation'!AG26&lt;&gt;"",1,0))</f>
        <v>0</v>
      </c>
      <c r="AG23" s="171">
        <f>IF('Indicator Data'!AN27="No Data",1,IF('Indicator Data imputation'!AH26&lt;&gt;"",1,0))</f>
        <v>0</v>
      </c>
      <c r="AH23" s="171">
        <f>IF('Indicator Data'!AO27="No Data",1,IF('Indicator Data imputation'!AI26&lt;&gt;"",1,0))</f>
        <v>0</v>
      </c>
      <c r="AI23" s="171">
        <f>IF('Indicator Data'!AP27="No Data",1,IF('Indicator Data imputation'!AJ26&lt;&gt;"",1,0))</f>
        <v>0</v>
      </c>
      <c r="AJ23" s="171">
        <f>IF('Indicator Data'!AQ27="No Data",1,IF('Indicator Data imputation'!AK26&lt;&gt;"",1,0))</f>
        <v>0</v>
      </c>
      <c r="AK23" s="171">
        <f>IF('Indicator Data'!AR27="No Data",1,IF('Indicator Data imputation'!AL26&lt;&gt;"",1,0))</f>
        <v>0</v>
      </c>
      <c r="AL23" s="171">
        <f>IF('Indicator Data'!AS27="No Data",1,IF('Indicator Data imputation'!AM26&lt;&gt;"",1,0))</f>
        <v>0</v>
      </c>
      <c r="AM23" s="171">
        <f>IF('Indicator Data'!AT27="No Data",1,IF('Indicator Data imputation'!AN26&lt;&gt;"",1,0))</f>
        <v>0</v>
      </c>
      <c r="AN23" s="171">
        <f>IF('Indicator Data'!AU27="No Data",1,IF('Indicator Data imputation'!AO26&lt;&gt;"",1,0))</f>
        <v>0</v>
      </c>
      <c r="AO23" s="171">
        <f>IF('Indicator Data'!AV27="No Data",1,IF('Indicator Data imputation'!AP26&lt;&gt;"",1,0))</f>
        <v>0</v>
      </c>
      <c r="AP23" s="171">
        <f>IF('Indicator Data'!AW27="No Data",1,IF('Indicator Data imputation'!AQ26&lt;&gt;"",1,0))</f>
        <v>0</v>
      </c>
      <c r="AQ23" s="171">
        <f>IF('Indicator Data'!AX27="No Data",1,IF('Indicator Data imputation'!AR26&lt;&gt;"",1,0))</f>
        <v>0</v>
      </c>
      <c r="AR23" s="171">
        <f>IF('Indicator Data'!AY27="No Data",1,IF('Indicator Data imputation'!AS26&lt;&gt;"",1,0))</f>
        <v>0</v>
      </c>
      <c r="AS23" s="171">
        <f>IF('Indicator Data'!AZ27="No Data",1,IF('Indicator Data imputation'!AT26&lt;&gt;"",1,0))</f>
        <v>0</v>
      </c>
      <c r="AT23" s="171">
        <f>IF('Indicator Data'!BA27="No Data",1,IF('Indicator Data imputation'!AU26&lt;&gt;"",1,0))</f>
        <v>0</v>
      </c>
      <c r="AU23" s="171">
        <f>IF('Indicator Data'!BB27="No Data",1,IF('Indicator Data imputation'!AV26&lt;&gt;"",1,0))</f>
        <v>0</v>
      </c>
      <c r="AV23" s="171">
        <f>IF('Indicator Data'!BC27="No Data",1,IF('Indicator Data imputation'!AW26&lt;&gt;"",1,0))</f>
        <v>0</v>
      </c>
      <c r="AW23" s="171">
        <f>IF('Indicator Data'!BD27="No Data",1,IF('Indicator Data imputation'!AX26&lt;&gt;"",1,0))</f>
        <v>0</v>
      </c>
      <c r="AX23" s="171">
        <f>IF('Indicator Data'!BE27="No Data",1,IF('Indicator Data imputation'!AY26&lt;&gt;"",1,0))</f>
        <v>0</v>
      </c>
      <c r="AY23" s="171">
        <f>IF('Indicator Data'!BF27="No Data",1,IF('Indicator Data imputation'!AZ26&lt;&gt;"",1,0))</f>
        <v>0</v>
      </c>
      <c r="AZ23" s="171">
        <f>IF('Indicator Data'!BG27="No Data",1,IF('Indicator Data imputation'!BA26&lt;&gt;"",1,0))</f>
        <v>0</v>
      </c>
      <c r="BA23" s="5">
        <f t="shared" si="0"/>
        <v>1</v>
      </c>
      <c r="BB23" s="173">
        <f t="shared" si="1"/>
        <v>1.9607843137254902E-2</v>
      </c>
    </row>
    <row r="24" spans="1:54" x14ac:dyDescent="0.25">
      <c r="A24" s="5" t="s">
        <v>43</v>
      </c>
      <c r="B24" s="171">
        <f>IF('Indicator Data'!I28="No Data",1,IF('Indicator Data imputation'!C27&lt;&gt;"",1,0))</f>
        <v>0</v>
      </c>
      <c r="C24" s="171">
        <f>IF('Indicator Data'!J28="No Data",1,IF('Indicator Data imputation'!D27&lt;&gt;"",1,0))</f>
        <v>0</v>
      </c>
      <c r="D24" s="171">
        <f>IF('Indicator Data'!K28="No Data",1,IF('Indicator Data imputation'!E27&lt;&gt;"",1,0))</f>
        <v>0</v>
      </c>
      <c r="E24" s="171">
        <f>IF('Indicator Data'!L28="No Data",1,IF('Indicator Data imputation'!F27&lt;&gt;"",1,0))</f>
        <v>0</v>
      </c>
      <c r="F24" s="171">
        <f>IF('Indicator Data'!M28="No Data",1,IF('Indicator Data imputation'!G27&lt;&gt;"",1,0))</f>
        <v>0</v>
      </c>
      <c r="G24" s="171">
        <f>IF('Indicator Data'!N28="No Data",1,IF('Indicator Data imputation'!H27&lt;&gt;"",1,0))</f>
        <v>0</v>
      </c>
      <c r="H24" s="171">
        <f>IF('Indicator Data'!O28="No Data",1,IF('Indicator Data imputation'!I27&lt;&gt;"",1,0))</f>
        <v>0</v>
      </c>
      <c r="I24" s="171">
        <f>IF('Indicator Data'!P28="No Data",1,IF('Indicator Data imputation'!J27&lt;&gt;"",1,0))</f>
        <v>0</v>
      </c>
      <c r="J24" s="171">
        <f>IF('Indicator Data'!Q28="No Data",1,IF('Indicator Data imputation'!K27&lt;&gt;"",1,0))</f>
        <v>0</v>
      </c>
      <c r="K24" s="171">
        <f>IF('Indicator Data'!R28="No Data",1,IF('Indicator Data imputation'!L27&lt;&gt;"",1,0))</f>
        <v>0</v>
      </c>
      <c r="L24" s="171">
        <f>IF('Indicator Data'!S28="No Data",1,IF('Indicator Data imputation'!M27&lt;&gt;"",1,0))</f>
        <v>0</v>
      </c>
      <c r="M24" s="171">
        <f>IF('Indicator Data'!T28="No Data",1,IF('Indicator Data imputation'!N27&lt;&gt;"",1,0))</f>
        <v>0</v>
      </c>
      <c r="N24" s="171">
        <f>IF('Indicator Data'!U28="No Data",1,IF('Indicator Data imputation'!O27&lt;&gt;"",1,0))</f>
        <v>0</v>
      </c>
      <c r="O24" s="171">
        <f>IF('Indicator Data'!V28="No Data",1,IF('Indicator Data imputation'!P27&lt;&gt;"",1,0))</f>
        <v>0</v>
      </c>
      <c r="P24" s="171">
        <f>IF('Indicator Data'!W28="No Data",1,IF('Indicator Data imputation'!Q27&lt;&gt;"",1,0))</f>
        <v>0</v>
      </c>
      <c r="Q24" s="171">
        <f>IF('Indicator Data'!X28="No Data",1,IF('Indicator Data imputation'!R27&lt;&gt;"",1,0))</f>
        <v>0</v>
      </c>
      <c r="R24" s="171">
        <f>IF('Indicator Data'!Y28="No Data",1,IF('Indicator Data imputation'!S27&lt;&gt;"",1,0))</f>
        <v>0</v>
      </c>
      <c r="S24" s="171">
        <f>IF('Indicator Data'!Z28="No Data",1,IF('Indicator Data imputation'!T27&lt;&gt;"",1,0))</f>
        <v>0</v>
      </c>
      <c r="T24" s="171">
        <f>IF('Indicator Data'!AA28="No Data",1,IF('Indicator Data imputation'!U27&lt;&gt;"",1,0))</f>
        <v>0</v>
      </c>
      <c r="U24" s="171">
        <f>IF('Indicator Data'!AB28="No Data",1,IF('Indicator Data imputation'!V27&lt;&gt;"",1,0))</f>
        <v>0</v>
      </c>
      <c r="V24" s="171">
        <f>IF('Indicator Data'!AC28="No Data",1,IF('Indicator Data imputation'!W27&lt;&gt;"",1,0))</f>
        <v>0</v>
      </c>
      <c r="W24" s="171">
        <f>IF('Indicator Data'!AD28="No Data",1,IF('Indicator Data imputation'!X27&lt;&gt;"",1,0))</f>
        <v>0</v>
      </c>
      <c r="X24" s="171">
        <f>IF('Indicator Data'!AE28="No Data",1,IF('Indicator Data imputation'!Y27&lt;&gt;"",1,0))</f>
        <v>0</v>
      </c>
      <c r="Y24" s="171">
        <f>IF('Indicator Data'!AF28="No Data",1,IF('Indicator Data imputation'!Z27&lt;&gt;"",1,0))</f>
        <v>0</v>
      </c>
      <c r="Z24" s="171">
        <f>IF('Indicator Data'!AG28="No Data",1,IF('Indicator Data imputation'!AA27&lt;&gt;"",1,0))</f>
        <v>0</v>
      </c>
      <c r="AA24" s="171">
        <f>IF('Indicator Data'!AH28="No Data",1,IF('Indicator Data imputation'!AB27&lt;&gt;"",1,0))</f>
        <v>0</v>
      </c>
      <c r="AB24" s="171">
        <f>IF('Indicator Data'!AI28="No Data",1,IF('Indicator Data imputation'!AC27&lt;&gt;"",1,0))</f>
        <v>0</v>
      </c>
      <c r="AC24" s="171">
        <f>IF('Indicator Data'!AJ28="No Data",1,IF('Indicator Data imputation'!AD27&lt;&gt;"",1,0))</f>
        <v>0</v>
      </c>
      <c r="AD24" s="171">
        <f>IF('Indicator Data'!AK28="No Data",1,IF('Indicator Data imputation'!AE27&lt;&gt;"",1,0))</f>
        <v>0</v>
      </c>
      <c r="AE24" s="171">
        <f>IF('Indicator Data'!AL28="No Data",1,IF('Indicator Data imputation'!AF27&lt;&gt;"",1,0))</f>
        <v>0</v>
      </c>
      <c r="AF24" s="171">
        <f>IF('Indicator Data'!AM28="No Data",1,IF('Indicator Data imputation'!AG27&lt;&gt;"",1,0))</f>
        <v>0</v>
      </c>
      <c r="AG24" s="171">
        <f>IF('Indicator Data'!AN28="No Data",1,IF('Indicator Data imputation'!AH27&lt;&gt;"",1,0))</f>
        <v>0</v>
      </c>
      <c r="AH24" s="171">
        <f>IF('Indicator Data'!AO28="No Data",1,IF('Indicator Data imputation'!AI27&lt;&gt;"",1,0))</f>
        <v>0</v>
      </c>
      <c r="AI24" s="171">
        <f>IF('Indicator Data'!AP28="No Data",1,IF('Indicator Data imputation'!AJ27&lt;&gt;"",1,0))</f>
        <v>0</v>
      </c>
      <c r="AJ24" s="171">
        <f>IF('Indicator Data'!AQ28="No Data",1,IF('Indicator Data imputation'!AK27&lt;&gt;"",1,0))</f>
        <v>0</v>
      </c>
      <c r="AK24" s="171">
        <f>IF('Indicator Data'!AR28="No Data",1,IF('Indicator Data imputation'!AL27&lt;&gt;"",1,0))</f>
        <v>0</v>
      </c>
      <c r="AL24" s="171">
        <f>IF('Indicator Data'!AS28="No Data",1,IF('Indicator Data imputation'!AM27&lt;&gt;"",1,0))</f>
        <v>0</v>
      </c>
      <c r="AM24" s="171">
        <f>IF('Indicator Data'!AT28="No Data",1,IF('Indicator Data imputation'!AN27&lt;&gt;"",1,0))</f>
        <v>0</v>
      </c>
      <c r="AN24" s="171">
        <f>IF('Indicator Data'!AU28="No Data",1,IF('Indicator Data imputation'!AO27&lt;&gt;"",1,0))</f>
        <v>0</v>
      </c>
      <c r="AO24" s="171">
        <f>IF('Indicator Data'!AV28="No Data",1,IF('Indicator Data imputation'!AP27&lt;&gt;"",1,0))</f>
        <v>0</v>
      </c>
      <c r="AP24" s="171">
        <f>IF('Indicator Data'!AW28="No Data",1,IF('Indicator Data imputation'!AQ27&lt;&gt;"",1,0))</f>
        <v>0</v>
      </c>
      <c r="AQ24" s="171">
        <f>IF('Indicator Data'!AX28="No Data",1,IF('Indicator Data imputation'!AR27&lt;&gt;"",1,0))</f>
        <v>0</v>
      </c>
      <c r="AR24" s="171">
        <f>IF('Indicator Data'!AY28="No Data",1,IF('Indicator Data imputation'!AS27&lt;&gt;"",1,0))</f>
        <v>0</v>
      </c>
      <c r="AS24" s="171">
        <f>IF('Indicator Data'!AZ28="No Data",1,IF('Indicator Data imputation'!AT27&lt;&gt;"",1,0))</f>
        <v>0</v>
      </c>
      <c r="AT24" s="171">
        <f>IF('Indicator Data'!BA28="No Data",1,IF('Indicator Data imputation'!AU27&lt;&gt;"",1,0))</f>
        <v>0</v>
      </c>
      <c r="AU24" s="171">
        <f>IF('Indicator Data'!BB28="No Data",1,IF('Indicator Data imputation'!AV27&lt;&gt;"",1,0))</f>
        <v>0</v>
      </c>
      <c r="AV24" s="171">
        <f>IF('Indicator Data'!BC28="No Data",1,IF('Indicator Data imputation'!AW27&lt;&gt;"",1,0))</f>
        <v>0</v>
      </c>
      <c r="AW24" s="171">
        <f>IF('Indicator Data'!BD28="No Data",1,IF('Indicator Data imputation'!AX27&lt;&gt;"",1,0))</f>
        <v>0</v>
      </c>
      <c r="AX24" s="171">
        <f>IF('Indicator Data'!BE28="No Data",1,IF('Indicator Data imputation'!AY27&lt;&gt;"",1,0))</f>
        <v>0</v>
      </c>
      <c r="AY24" s="171">
        <f>IF('Indicator Data'!BF28="No Data",1,IF('Indicator Data imputation'!AZ27&lt;&gt;"",1,0))</f>
        <v>0</v>
      </c>
      <c r="AZ24" s="171">
        <f>IF('Indicator Data'!BG28="No Data",1,IF('Indicator Data imputation'!BA27&lt;&gt;"",1,0))</f>
        <v>0</v>
      </c>
      <c r="BA24" s="5">
        <f t="shared" si="0"/>
        <v>0</v>
      </c>
      <c r="BB24" s="173">
        <f t="shared" si="1"/>
        <v>0</v>
      </c>
    </row>
    <row r="25" spans="1:54" x14ac:dyDescent="0.25">
      <c r="A25" s="5" t="s">
        <v>45</v>
      </c>
      <c r="B25" s="171">
        <f>IF('Indicator Data'!I29="No Data",1,IF('Indicator Data imputation'!C28&lt;&gt;"",1,0))</f>
        <v>0</v>
      </c>
      <c r="C25" s="171">
        <f>IF('Indicator Data'!J29="No Data",1,IF('Indicator Data imputation'!D28&lt;&gt;"",1,0))</f>
        <v>0</v>
      </c>
      <c r="D25" s="171">
        <f>IF('Indicator Data'!K29="No Data",1,IF('Indicator Data imputation'!E28&lt;&gt;"",1,0))</f>
        <v>0</v>
      </c>
      <c r="E25" s="171">
        <f>IF('Indicator Data'!L29="No Data",1,IF('Indicator Data imputation'!F28&lt;&gt;"",1,0))</f>
        <v>0</v>
      </c>
      <c r="F25" s="171">
        <f>IF('Indicator Data'!M29="No Data",1,IF('Indicator Data imputation'!G28&lt;&gt;"",1,0))</f>
        <v>0</v>
      </c>
      <c r="G25" s="171">
        <f>IF('Indicator Data'!N29="No Data",1,IF('Indicator Data imputation'!H28&lt;&gt;"",1,0))</f>
        <v>0</v>
      </c>
      <c r="H25" s="171">
        <f>IF('Indicator Data'!O29="No Data",1,IF('Indicator Data imputation'!I28&lt;&gt;"",1,0))</f>
        <v>0</v>
      </c>
      <c r="I25" s="171">
        <f>IF('Indicator Data'!P29="No Data",1,IF('Indicator Data imputation'!J28&lt;&gt;"",1,0))</f>
        <v>0</v>
      </c>
      <c r="J25" s="171">
        <f>IF('Indicator Data'!Q29="No Data",1,IF('Indicator Data imputation'!K28&lt;&gt;"",1,0))</f>
        <v>0</v>
      </c>
      <c r="K25" s="171">
        <f>IF('Indicator Data'!R29="No Data",1,IF('Indicator Data imputation'!L28&lt;&gt;"",1,0))</f>
        <v>1</v>
      </c>
      <c r="L25" s="171">
        <f>IF('Indicator Data'!S29="No Data",1,IF('Indicator Data imputation'!M28&lt;&gt;"",1,0))</f>
        <v>0</v>
      </c>
      <c r="M25" s="171">
        <f>IF('Indicator Data'!T29="No Data",1,IF('Indicator Data imputation'!N28&lt;&gt;"",1,0))</f>
        <v>0</v>
      </c>
      <c r="N25" s="171">
        <f>IF('Indicator Data'!U29="No Data",1,IF('Indicator Data imputation'!O28&lt;&gt;"",1,0))</f>
        <v>0</v>
      </c>
      <c r="O25" s="171">
        <f>IF('Indicator Data'!V29="No Data",1,IF('Indicator Data imputation'!P28&lt;&gt;"",1,0))</f>
        <v>1</v>
      </c>
      <c r="P25" s="171">
        <f>IF('Indicator Data'!W29="No Data",1,IF('Indicator Data imputation'!Q28&lt;&gt;"",1,0))</f>
        <v>0</v>
      </c>
      <c r="Q25" s="171">
        <f>IF('Indicator Data'!X29="No Data",1,IF('Indicator Data imputation'!R28&lt;&gt;"",1,0))</f>
        <v>0</v>
      </c>
      <c r="R25" s="171">
        <f>IF('Indicator Data'!Y29="No Data",1,IF('Indicator Data imputation'!S28&lt;&gt;"",1,0))</f>
        <v>0</v>
      </c>
      <c r="S25" s="171">
        <f>IF('Indicator Data'!Z29="No Data",1,IF('Indicator Data imputation'!T28&lt;&gt;"",1,0))</f>
        <v>0</v>
      </c>
      <c r="T25" s="171">
        <f>IF('Indicator Data'!AA29="No Data",1,IF('Indicator Data imputation'!U28&lt;&gt;"",1,0))</f>
        <v>0</v>
      </c>
      <c r="U25" s="171">
        <f>IF('Indicator Data'!AB29="No Data",1,IF('Indicator Data imputation'!V28&lt;&gt;"",1,0))</f>
        <v>1</v>
      </c>
      <c r="V25" s="171">
        <f>IF('Indicator Data'!AC29="No Data",1,IF('Indicator Data imputation'!W28&lt;&gt;"",1,0))</f>
        <v>0</v>
      </c>
      <c r="W25" s="171">
        <f>IF('Indicator Data'!AD29="No Data",1,IF('Indicator Data imputation'!X28&lt;&gt;"",1,0))</f>
        <v>0</v>
      </c>
      <c r="X25" s="171">
        <f>IF('Indicator Data'!AE29="No Data",1,IF('Indicator Data imputation'!Y28&lt;&gt;"",1,0))</f>
        <v>1</v>
      </c>
      <c r="Y25" s="171">
        <f>IF('Indicator Data'!AF29="No Data",1,IF('Indicator Data imputation'!Z28&lt;&gt;"",1,0))</f>
        <v>1</v>
      </c>
      <c r="Z25" s="171">
        <f>IF('Indicator Data'!AG29="No Data",1,IF('Indicator Data imputation'!AA28&lt;&gt;"",1,0))</f>
        <v>1</v>
      </c>
      <c r="AA25" s="171">
        <f>IF('Indicator Data'!AH29="No Data",1,IF('Indicator Data imputation'!AB28&lt;&gt;"",1,0))</f>
        <v>0</v>
      </c>
      <c r="AB25" s="171">
        <f>IF('Indicator Data'!AI29="No Data",1,IF('Indicator Data imputation'!AC28&lt;&gt;"",1,0))</f>
        <v>0</v>
      </c>
      <c r="AC25" s="171">
        <f>IF('Indicator Data'!AJ29="No Data",1,IF('Indicator Data imputation'!AD28&lt;&gt;"",1,0))</f>
        <v>0</v>
      </c>
      <c r="AD25" s="171">
        <f>IF('Indicator Data'!AK29="No Data",1,IF('Indicator Data imputation'!AE28&lt;&gt;"",1,0))</f>
        <v>0</v>
      </c>
      <c r="AE25" s="171">
        <f>IF('Indicator Data'!AL29="No Data",1,IF('Indicator Data imputation'!AF28&lt;&gt;"",1,0))</f>
        <v>0</v>
      </c>
      <c r="AF25" s="171">
        <f>IF('Indicator Data'!AM29="No Data",1,IF('Indicator Data imputation'!AG28&lt;&gt;"",1,0))</f>
        <v>0</v>
      </c>
      <c r="AG25" s="171">
        <f>IF('Indicator Data'!AN29="No Data",1,IF('Indicator Data imputation'!AH28&lt;&gt;"",1,0))</f>
        <v>0</v>
      </c>
      <c r="AH25" s="171">
        <f>IF('Indicator Data'!AO29="No Data",1,IF('Indicator Data imputation'!AI28&lt;&gt;"",1,0))</f>
        <v>0</v>
      </c>
      <c r="AI25" s="171">
        <f>IF('Indicator Data'!AP29="No Data",1,IF('Indicator Data imputation'!AJ28&lt;&gt;"",1,0))</f>
        <v>0</v>
      </c>
      <c r="AJ25" s="171">
        <f>IF('Indicator Data'!AQ29="No Data",1,IF('Indicator Data imputation'!AK28&lt;&gt;"",1,0))</f>
        <v>0</v>
      </c>
      <c r="AK25" s="171">
        <f>IF('Indicator Data'!AR29="No Data",1,IF('Indicator Data imputation'!AL28&lt;&gt;"",1,0))</f>
        <v>0</v>
      </c>
      <c r="AL25" s="171">
        <f>IF('Indicator Data'!AS29="No Data",1,IF('Indicator Data imputation'!AM28&lt;&gt;"",1,0))</f>
        <v>0</v>
      </c>
      <c r="AM25" s="171">
        <f>IF('Indicator Data'!AT29="No Data",1,IF('Indicator Data imputation'!AN28&lt;&gt;"",1,0))</f>
        <v>0</v>
      </c>
      <c r="AN25" s="171">
        <f>IF('Indicator Data'!AU29="No Data",1,IF('Indicator Data imputation'!AO28&lt;&gt;"",1,0))</f>
        <v>0</v>
      </c>
      <c r="AO25" s="171">
        <f>IF('Indicator Data'!AV29="No Data",1,IF('Indicator Data imputation'!AP28&lt;&gt;"",1,0))</f>
        <v>0</v>
      </c>
      <c r="AP25" s="171">
        <f>IF('Indicator Data'!AW29="No Data",1,IF('Indicator Data imputation'!AQ28&lt;&gt;"",1,0))</f>
        <v>0</v>
      </c>
      <c r="AQ25" s="171">
        <f>IF('Indicator Data'!AX29="No Data",1,IF('Indicator Data imputation'!AR28&lt;&gt;"",1,0))</f>
        <v>0</v>
      </c>
      <c r="AR25" s="171">
        <f>IF('Indicator Data'!AY29="No Data",1,IF('Indicator Data imputation'!AS28&lt;&gt;"",1,0))</f>
        <v>0</v>
      </c>
      <c r="AS25" s="171">
        <f>IF('Indicator Data'!AZ29="No Data",1,IF('Indicator Data imputation'!AT28&lt;&gt;"",1,0))</f>
        <v>1</v>
      </c>
      <c r="AT25" s="171">
        <f>IF('Indicator Data'!BA29="No Data",1,IF('Indicator Data imputation'!AU28&lt;&gt;"",1,0))</f>
        <v>1</v>
      </c>
      <c r="AU25" s="171">
        <f>IF('Indicator Data'!BB29="No Data",1,IF('Indicator Data imputation'!AV28&lt;&gt;"",1,0))</f>
        <v>0</v>
      </c>
      <c r="AV25" s="171">
        <f>IF('Indicator Data'!BC29="No Data",1,IF('Indicator Data imputation'!AW28&lt;&gt;"",1,0))</f>
        <v>0</v>
      </c>
      <c r="AW25" s="171">
        <f>IF('Indicator Data'!BD29="No Data",1,IF('Indicator Data imputation'!AX28&lt;&gt;"",1,0))</f>
        <v>0</v>
      </c>
      <c r="AX25" s="171">
        <f>IF('Indicator Data'!BE29="No Data",1,IF('Indicator Data imputation'!AY28&lt;&gt;"",1,0))</f>
        <v>0</v>
      </c>
      <c r="AY25" s="171">
        <f>IF('Indicator Data'!BF29="No Data",1,IF('Indicator Data imputation'!AZ28&lt;&gt;"",1,0))</f>
        <v>0</v>
      </c>
      <c r="AZ25" s="171">
        <f>IF('Indicator Data'!BG29="No Data",1,IF('Indicator Data imputation'!BA28&lt;&gt;"",1,0))</f>
        <v>0</v>
      </c>
      <c r="BA25" s="5">
        <f t="shared" si="0"/>
        <v>8</v>
      </c>
      <c r="BB25" s="173">
        <f t="shared" si="1"/>
        <v>0.15686274509803921</v>
      </c>
    </row>
    <row r="26" spans="1:54" x14ac:dyDescent="0.25">
      <c r="A26" s="5" t="s">
        <v>46</v>
      </c>
      <c r="B26" s="171">
        <f>IF('Indicator Data'!I30="No Data",1,IF('Indicator Data imputation'!C29&lt;&gt;"",1,0))</f>
        <v>0</v>
      </c>
      <c r="C26" s="171">
        <f>IF('Indicator Data'!J30="No Data",1,IF('Indicator Data imputation'!D29&lt;&gt;"",1,0))</f>
        <v>0</v>
      </c>
      <c r="D26" s="171">
        <f>IF('Indicator Data'!K30="No Data",1,IF('Indicator Data imputation'!E29&lt;&gt;"",1,0))</f>
        <v>0</v>
      </c>
      <c r="E26" s="171">
        <f>IF('Indicator Data'!L30="No Data",1,IF('Indicator Data imputation'!F29&lt;&gt;"",1,0))</f>
        <v>0</v>
      </c>
      <c r="F26" s="171">
        <f>IF('Indicator Data'!M30="No Data",1,IF('Indicator Data imputation'!G29&lt;&gt;"",1,0))</f>
        <v>0</v>
      </c>
      <c r="G26" s="171">
        <f>IF('Indicator Data'!N30="No Data",1,IF('Indicator Data imputation'!H29&lt;&gt;"",1,0))</f>
        <v>0</v>
      </c>
      <c r="H26" s="171">
        <f>IF('Indicator Data'!O30="No Data",1,IF('Indicator Data imputation'!I29&lt;&gt;"",1,0))</f>
        <v>0</v>
      </c>
      <c r="I26" s="171">
        <f>IF('Indicator Data'!P30="No Data",1,IF('Indicator Data imputation'!J29&lt;&gt;"",1,0))</f>
        <v>0</v>
      </c>
      <c r="J26" s="171">
        <f>IF('Indicator Data'!Q30="No Data",1,IF('Indicator Data imputation'!K29&lt;&gt;"",1,0))</f>
        <v>0</v>
      </c>
      <c r="K26" s="171">
        <f>IF('Indicator Data'!R30="No Data",1,IF('Indicator Data imputation'!L29&lt;&gt;"",1,0))</f>
        <v>1</v>
      </c>
      <c r="L26" s="171">
        <f>IF('Indicator Data'!S30="No Data",1,IF('Indicator Data imputation'!M29&lt;&gt;"",1,0))</f>
        <v>0</v>
      </c>
      <c r="M26" s="171">
        <f>IF('Indicator Data'!T30="No Data",1,IF('Indicator Data imputation'!N29&lt;&gt;"",1,0))</f>
        <v>0</v>
      </c>
      <c r="N26" s="171">
        <f>IF('Indicator Data'!U30="No Data",1,IF('Indicator Data imputation'!O29&lt;&gt;"",1,0))</f>
        <v>0</v>
      </c>
      <c r="O26" s="171">
        <f>IF('Indicator Data'!V30="No Data",1,IF('Indicator Data imputation'!P29&lt;&gt;"",1,0))</f>
        <v>1</v>
      </c>
      <c r="P26" s="171">
        <f>IF('Indicator Data'!W30="No Data",1,IF('Indicator Data imputation'!Q29&lt;&gt;"",1,0))</f>
        <v>0</v>
      </c>
      <c r="Q26" s="171">
        <f>IF('Indicator Data'!X30="No Data",1,IF('Indicator Data imputation'!R29&lt;&gt;"",1,0))</f>
        <v>1</v>
      </c>
      <c r="R26" s="171">
        <f>IF('Indicator Data'!Y30="No Data",1,IF('Indicator Data imputation'!S29&lt;&gt;"",1,0))</f>
        <v>0</v>
      </c>
      <c r="S26" s="171">
        <f>IF('Indicator Data'!Z30="No Data",1,IF('Indicator Data imputation'!T29&lt;&gt;"",1,0))</f>
        <v>0</v>
      </c>
      <c r="T26" s="171">
        <f>IF('Indicator Data'!AA30="No Data",1,IF('Indicator Data imputation'!U29&lt;&gt;"",1,0))</f>
        <v>0</v>
      </c>
      <c r="U26" s="171">
        <f>IF('Indicator Data'!AB30="No Data",1,IF('Indicator Data imputation'!V29&lt;&gt;"",1,0))</f>
        <v>1</v>
      </c>
      <c r="V26" s="171">
        <f>IF('Indicator Data'!AC30="No Data",1,IF('Indicator Data imputation'!W29&lt;&gt;"",1,0))</f>
        <v>0</v>
      </c>
      <c r="W26" s="171">
        <f>IF('Indicator Data'!AD30="No Data",1,IF('Indicator Data imputation'!X29&lt;&gt;"",1,0))</f>
        <v>0</v>
      </c>
      <c r="X26" s="171">
        <f>IF('Indicator Data'!AE30="No Data",1,IF('Indicator Data imputation'!Y29&lt;&gt;"",1,0))</f>
        <v>1</v>
      </c>
      <c r="Y26" s="171">
        <f>IF('Indicator Data'!AF30="No Data",1,IF('Indicator Data imputation'!Z29&lt;&gt;"",1,0))</f>
        <v>0</v>
      </c>
      <c r="Z26" s="171">
        <f>IF('Indicator Data'!AG30="No Data",1,IF('Indicator Data imputation'!AA29&lt;&gt;"",1,0))</f>
        <v>0</v>
      </c>
      <c r="AA26" s="171">
        <f>IF('Indicator Data'!AH30="No Data",1,IF('Indicator Data imputation'!AB29&lt;&gt;"",1,0))</f>
        <v>0</v>
      </c>
      <c r="AB26" s="171">
        <f>IF('Indicator Data'!AI30="No Data",1,IF('Indicator Data imputation'!AC29&lt;&gt;"",1,0))</f>
        <v>0</v>
      </c>
      <c r="AC26" s="171">
        <f>IF('Indicator Data'!AJ30="No Data",1,IF('Indicator Data imputation'!AD29&lt;&gt;"",1,0))</f>
        <v>0</v>
      </c>
      <c r="AD26" s="171">
        <f>IF('Indicator Data'!AK30="No Data",1,IF('Indicator Data imputation'!AE29&lt;&gt;"",1,0))</f>
        <v>0</v>
      </c>
      <c r="AE26" s="171">
        <f>IF('Indicator Data'!AL30="No Data",1,IF('Indicator Data imputation'!AF29&lt;&gt;"",1,0))</f>
        <v>0</v>
      </c>
      <c r="AF26" s="171">
        <f>IF('Indicator Data'!AM30="No Data",1,IF('Indicator Data imputation'!AG29&lt;&gt;"",1,0))</f>
        <v>0</v>
      </c>
      <c r="AG26" s="171">
        <f>IF('Indicator Data'!AN30="No Data",1,IF('Indicator Data imputation'!AH29&lt;&gt;"",1,0))</f>
        <v>0</v>
      </c>
      <c r="AH26" s="171">
        <f>IF('Indicator Data'!AO30="No Data",1,IF('Indicator Data imputation'!AI29&lt;&gt;"",1,0))</f>
        <v>0</v>
      </c>
      <c r="AI26" s="171">
        <f>IF('Indicator Data'!AP30="No Data",1,IF('Indicator Data imputation'!AJ29&lt;&gt;"",1,0))</f>
        <v>0</v>
      </c>
      <c r="AJ26" s="171">
        <f>IF('Indicator Data'!AQ30="No Data",1,IF('Indicator Data imputation'!AK29&lt;&gt;"",1,0))</f>
        <v>0</v>
      </c>
      <c r="AK26" s="171">
        <f>IF('Indicator Data'!AR30="No Data",1,IF('Indicator Data imputation'!AL29&lt;&gt;"",1,0))</f>
        <v>0</v>
      </c>
      <c r="AL26" s="171">
        <f>IF('Indicator Data'!AS30="No Data",1,IF('Indicator Data imputation'!AM29&lt;&gt;"",1,0))</f>
        <v>0</v>
      </c>
      <c r="AM26" s="171">
        <f>IF('Indicator Data'!AT30="No Data",1,IF('Indicator Data imputation'!AN29&lt;&gt;"",1,0))</f>
        <v>0</v>
      </c>
      <c r="AN26" s="171">
        <f>IF('Indicator Data'!AU30="No Data",1,IF('Indicator Data imputation'!AO29&lt;&gt;"",1,0))</f>
        <v>0</v>
      </c>
      <c r="AO26" s="171">
        <f>IF('Indicator Data'!AV30="No Data",1,IF('Indicator Data imputation'!AP29&lt;&gt;"",1,0))</f>
        <v>0</v>
      </c>
      <c r="AP26" s="171">
        <f>IF('Indicator Data'!AW30="No Data",1,IF('Indicator Data imputation'!AQ29&lt;&gt;"",1,0))</f>
        <v>0</v>
      </c>
      <c r="AQ26" s="171">
        <f>IF('Indicator Data'!AX30="No Data",1,IF('Indicator Data imputation'!AR29&lt;&gt;"",1,0))</f>
        <v>0</v>
      </c>
      <c r="AR26" s="171">
        <f>IF('Indicator Data'!AY30="No Data",1,IF('Indicator Data imputation'!AS29&lt;&gt;"",1,0))</f>
        <v>0</v>
      </c>
      <c r="AS26" s="171">
        <f>IF('Indicator Data'!AZ30="No Data",1,IF('Indicator Data imputation'!AT29&lt;&gt;"",1,0))</f>
        <v>0</v>
      </c>
      <c r="AT26" s="171">
        <f>IF('Indicator Data'!BA30="No Data",1,IF('Indicator Data imputation'!AU29&lt;&gt;"",1,0))</f>
        <v>0</v>
      </c>
      <c r="AU26" s="171">
        <f>IF('Indicator Data'!BB30="No Data",1,IF('Indicator Data imputation'!AV29&lt;&gt;"",1,0))</f>
        <v>0</v>
      </c>
      <c r="AV26" s="171">
        <f>IF('Indicator Data'!BC30="No Data",1,IF('Indicator Data imputation'!AW29&lt;&gt;"",1,0))</f>
        <v>0</v>
      </c>
      <c r="AW26" s="171">
        <f>IF('Indicator Data'!BD30="No Data",1,IF('Indicator Data imputation'!AX29&lt;&gt;"",1,0))</f>
        <v>0</v>
      </c>
      <c r="AX26" s="171">
        <f>IF('Indicator Data'!BE30="No Data",1,IF('Indicator Data imputation'!AY29&lt;&gt;"",1,0))</f>
        <v>0</v>
      </c>
      <c r="AY26" s="171">
        <f>IF('Indicator Data'!BF30="No Data",1,IF('Indicator Data imputation'!AZ29&lt;&gt;"",1,0))</f>
        <v>0</v>
      </c>
      <c r="AZ26" s="171">
        <f>IF('Indicator Data'!BG30="No Data",1,IF('Indicator Data imputation'!BA29&lt;&gt;"",1,0))</f>
        <v>0</v>
      </c>
      <c r="BA26" s="5">
        <f t="shared" si="0"/>
        <v>5</v>
      </c>
      <c r="BB26" s="173">
        <f t="shared" si="1"/>
        <v>9.8039215686274508E-2</v>
      </c>
    </row>
    <row r="27" spans="1:54" x14ac:dyDescent="0.25">
      <c r="A27" s="5" t="s">
        <v>48</v>
      </c>
      <c r="B27" s="171">
        <f>IF('Indicator Data'!I31="No Data",1,IF('Indicator Data imputation'!C30&lt;&gt;"",1,0))</f>
        <v>0</v>
      </c>
      <c r="C27" s="171">
        <f>IF('Indicator Data'!J31="No Data",1,IF('Indicator Data imputation'!D30&lt;&gt;"",1,0))</f>
        <v>0</v>
      </c>
      <c r="D27" s="171">
        <f>IF('Indicator Data'!K31="No Data",1,IF('Indicator Data imputation'!E30&lt;&gt;"",1,0))</f>
        <v>0</v>
      </c>
      <c r="E27" s="171">
        <f>IF('Indicator Data'!L31="No Data",1,IF('Indicator Data imputation'!F30&lt;&gt;"",1,0))</f>
        <v>0</v>
      </c>
      <c r="F27" s="171">
        <f>IF('Indicator Data'!M31="No Data",1,IF('Indicator Data imputation'!G30&lt;&gt;"",1,0))</f>
        <v>0</v>
      </c>
      <c r="G27" s="171">
        <f>IF('Indicator Data'!N31="No Data",1,IF('Indicator Data imputation'!H30&lt;&gt;"",1,0))</f>
        <v>0</v>
      </c>
      <c r="H27" s="171">
        <f>IF('Indicator Data'!O31="No Data",1,IF('Indicator Data imputation'!I30&lt;&gt;"",1,0))</f>
        <v>0</v>
      </c>
      <c r="I27" s="171">
        <f>IF('Indicator Data'!P31="No Data",1,IF('Indicator Data imputation'!J30&lt;&gt;"",1,0))</f>
        <v>0</v>
      </c>
      <c r="J27" s="171">
        <f>IF('Indicator Data'!Q31="No Data",1,IF('Indicator Data imputation'!K30&lt;&gt;"",1,0))</f>
        <v>0</v>
      </c>
      <c r="K27" s="171">
        <f>IF('Indicator Data'!R31="No Data",1,IF('Indicator Data imputation'!L30&lt;&gt;"",1,0))</f>
        <v>0</v>
      </c>
      <c r="L27" s="171">
        <f>IF('Indicator Data'!S31="No Data",1,IF('Indicator Data imputation'!M30&lt;&gt;"",1,0))</f>
        <v>0</v>
      </c>
      <c r="M27" s="171">
        <f>IF('Indicator Data'!T31="No Data",1,IF('Indicator Data imputation'!N30&lt;&gt;"",1,0))</f>
        <v>0</v>
      </c>
      <c r="N27" s="171">
        <f>IF('Indicator Data'!U31="No Data",1,IF('Indicator Data imputation'!O30&lt;&gt;"",1,0))</f>
        <v>0</v>
      </c>
      <c r="O27" s="171">
        <f>IF('Indicator Data'!V31="No Data",1,IF('Indicator Data imputation'!P30&lt;&gt;"",1,0))</f>
        <v>0</v>
      </c>
      <c r="P27" s="171">
        <f>IF('Indicator Data'!W31="No Data",1,IF('Indicator Data imputation'!Q30&lt;&gt;"",1,0))</f>
        <v>0</v>
      </c>
      <c r="Q27" s="171">
        <f>IF('Indicator Data'!X31="No Data",1,IF('Indicator Data imputation'!R30&lt;&gt;"",1,0))</f>
        <v>0</v>
      </c>
      <c r="R27" s="171">
        <f>IF('Indicator Data'!Y31="No Data",1,IF('Indicator Data imputation'!S30&lt;&gt;"",1,0))</f>
        <v>0</v>
      </c>
      <c r="S27" s="171">
        <f>IF('Indicator Data'!Z31="No Data",1,IF('Indicator Data imputation'!T30&lt;&gt;"",1,0))</f>
        <v>0</v>
      </c>
      <c r="T27" s="171">
        <f>IF('Indicator Data'!AA31="No Data",1,IF('Indicator Data imputation'!U30&lt;&gt;"",1,0))</f>
        <v>0</v>
      </c>
      <c r="U27" s="171">
        <f>IF('Indicator Data'!AB31="No Data",1,IF('Indicator Data imputation'!V30&lt;&gt;"",1,0))</f>
        <v>0</v>
      </c>
      <c r="V27" s="171">
        <f>IF('Indicator Data'!AC31="No Data",1,IF('Indicator Data imputation'!W30&lt;&gt;"",1,0))</f>
        <v>0</v>
      </c>
      <c r="W27" s="171">
        <f>IF('Indicator Data'!AD31="No Data",1,IF('Indicator Data imputation'!X30&lt;&gt;"",1,0))</f>
        <v>0</v>
      </c>
      <c r="X27" s="171">
        <f>IF('Indicator Data'!AE31="No Data",1,IF('Indicator Data imputation'!Y30&lt;&gt;"",1,0))</f>
        <v>0</v>
      </c>
      <c r="Y27" s="171">
        <f>IF('Indicator Data'!AF31="No Data",1,IF('Indicator Data imputation'!Z30&lt;&gt;"",1,0))</f>
        <v>0</v>
      </c>
      <c r="Z27" s="171">
        <f>IF('Indicator Data'!AG31="No Data",1,IF('Indicator Data imputation'!AA30&lt;&gt;"",1,0))</f>
        <v>0</v>
      </c>
      <c r="AA27" s="171">
        <f>IF('Indicator Data'!AH31="No Data",1,IF('Indicator Data imputation'!AB30&lt;&gt;"",1,0))</f>
        <v>0</v>
      </c>
      <c r="AB27" s="171">
        <f>IF('Indicator Data'!AI31="No Data",1,IF('Indicator Data imputation'!AC30&lt;&gt;"",1,0))</f>
        <v>0</v>
      </c>
      <c r="AC27" s="171">
        <f>IF('Indicator Data'!AJ31="No Data",1,IF('Indicator Data imputation'!AD30&lt;&gt;"",1,0))</f>
        <v>0</v>
      </c>
      <c r="AD27" s="171">
        <f>IF('Indicator Data'!AK31="No Data",1,IF('Indicator Data imputation'!AE30&lt;&gt;"",1,0))</f>
        <v>0</v>
      </c>
      <c r="AE27" s="171">
        <f>IF('Indicator Data'!AL31="No Data",1,IF('Indicator Data imputation'!AF30&lt;&gt;"",1,0))</f>
        <v>0</v>
      </c>
      <c r="AF27" s="171">
        <f>IF('Indicator Data'!AM31="No Data",1,IF('Indicator Data imputation'!AG30&lt;&gt;"",1,0))</f>
        <v>0</v>
      </c>
      <c r="AG27" s="171">
        <f>IF('Indicator Data'!AN31="No Data",1,IF('Indicator Data imputation'!AH30&lt;&gt;"",1,0))</f>
        <v>0</v>
      </c>
      <c r="AH27" s="171">
        <f>IF('Indicator Data'!AO31="No Data",1,IF('Indicator Data imputation'!AI30&lt;&gt;"",1,0))</f>
        <v>0</v>
      </c>
      <c r="AI27" s="171">
        <f>IF('Indicator Data'!AP31="No Data",1,IF('Indicator Data imputation'!AJ30&lt;&gt;"",1,0))</f>
        <v>0</v>
      </c>
      <c r="AJ27" s="171">
        <f>IF('Indicator Data'!AQ31="No Data",1,IF('Indicator Data imputation'!AK30&lt;&gt;"",1,0))</f>
        <v>0</v>
      </c>
      <c r="AK27" s="171">
        <f>IF('Indicator Data'!AR31="No Data",1,IF('Indicator Data imputation'!AL30&lt;&gt;"",1,0))</f>
        <v>0</v>
      </c>
      <c r="AL27" s="171">
        <f>IF('Indicator Data'!AS31="No Data",1,IF('Indicator Data imputation'!AM30&lt;&gt;"",1,0))</f>
        <v>0</v>
      </c>
      <c r="AM27" s="171">
        <f>IF('Indicator Data'!AT31="No Data",1,IF('Indicator Data imputation'!AN30&lt;&gt;"",1,0))</f>
        <v>0</v>
      </c>
      <c r="AN27" s="171">
        <f>IF('Indicator Data'!AU31="No Data",1,IF('Indicator Data imputation'!AO30&lt;&gt;"",1,0))</f>
        <v>0</v>
      </c>
      <c r="AO27" s="171">
        <f>IF('Indicator Data'!AV31="No Data",1,IF('Indicator Data imputation'!AP30&lt;&gt;"",1,0))</f>
        <v>0</v>
      </c>
      <c r="AP27" s="171">
        <f>IF('Indicator Data'!AW31="No Data",1,IF('Indicator Data imputation'!AQ30&lt;&gt;"",1,0))</f>
        <v>0</v>
      </c>
      <c r="AQ27" s="171">
        <f>IF('Indicator Data'!AX31="No Data",1,IF('Indicator Data imputation'!AR30&lt;&gt;"",1,0))</f>
        <v>0</v>
      </c>
      <c r="AR27" s="171">
        <f>IF('Indicator Data'!AY31="No Data",1,IF('Indicator Data imputation'!AS30&lt;&gt;"",1,0))</f>
        <v>0</v>
      </c>
      <c r="AS27" s="171">
        <f>IF('Indicator Data'!AZ31="No Data",1,IF('Indicator Data imputation'!AT30&lt;&gt;"",1,0))</f>
        <v>0</v>
      </c>
      <c r="AT27" s="171">
        <f>IF('Indicator Data'!BA31="No Data",1,IF('Indicator Data imputation'!AU30&lt;&gt;"",1,0))</f>
        <v>0</v>
      </c>
      <c r="AU27" s="171">
        <f>IF('Indicator Data'!BB31="No Data",1,IF('Indicator Data imputation'!AV30&lt;&gt;"",1,0))</f>
        <v>0</v>
      </c>
      <c r="AV27" s="171">
        <f>IF('Indicator Data'!BC31="No Data",1,IF('Indicator Data imputation'!AW30&lt;&gt;"",1,0))</f>
        <v>0</v>
      </c>
      <c r="AW27" s="171">
        <f>IF('Indicator Data'!BD31="No Data",1,IF('Indicator Data imputation'!AX30&lt;&gt;"",1,0))</f>
        <v>0</v>
      </c>
      <c r="AX27" s="171">
        <f>IF('Indicator Data'!BE31="No Data",1,IF('Indicator Data imputation'!AY30&lt;&gt;"",1,0))</f>
        <v>0</v>
      </c>
      <c r="AY27" s="171">
        <f>IF('Indicator Data'!BF31="No Data",1,IF('Indicator Data imputation'!AZ30&lt;&gt;"",1,0))</f>
        <v>0</v>
      </c>
      <c r="AZ27" s="171">
        <f>IF('Indicator Data'!BG31="No Data",1,IF('Indicator Data imputation'!BA30&lt;&gt;"",1,0))</f>
        <v>0</v>
      </c>
      <c r="BA27" s="5">
        <f t="shared" si="0"/>
        <v>0</v>
      </c>
      <c r="BB27" s="173">
        <f t="shared" si="1"/>
        <v>0</v>
      </c>
    </row>
    <row r="28" spans="1:54" x14ac:dyDescent="0.25">
      <c r="A28" s="5" t="s">
        <v>50</v>
      </c>
      <c r="B28" s="171">
        <f>IF('Indicator Data'!I32="No Data",1,IF('Indicator Data imputation'!C31&lt;&gt;"",1,0))</f>
        <v>0</v>
      </c>
      <c r="C28" s="171">
        <f>IF('Indicator Data'!J32="No Data",1,IF('Indicator Data imputation'!D31&lt;&gt;"",1,0))</f>
        <v>0</v>
      </c>
      <c r="D28" s="171">
        <f>IF('Indicator Data'!K32="No Data",1,IF('Indicator Data imputation'!E31&lt;&gt;"",1,0))</f>
        <v>0</v>
      </c>
      <c r="E28" s="171">
        <f>IF('Indicator Data'!L32="No Data",1,IF('Indicator Data imputation'!F31&lt;&gt;"",1,0))</f>
        <v>0</v>
      </c>
      <c r="F28" s="171">
        <f>IF('Indicator Data'!M32="No Data",1,IF('Indicator Data imputation'!G31&lt;&gt;"",1,0))</f>
        <v>0</v>
      </c>
      <c r="G28" s="171">
        <f>IF('Indicator Data'!N32="No Data",1,IF('Indicator Data imputation'!H31&lt;&gt;"",1,0))</f>
        <v>0</v>
      </c>
      <c r="H28" s="171">
        <f>IF('Indicator Data'!O32="No Data",1,IF('Indicator Data imputation'!I31&lt;&gt;"",1,0))</f>
        <v>0</v>
      </c>
      <c r="I28" s="171">
        <f>IF('Indicator Data'!P32="No Data",1,IF('Indicator Data imputation'!J31&lt;&gt;"",1,0))</f>
        <v>0</v>
      </c>
      <c r="J28" s="171">
        <f>IF('Indicator Data'!Q32="No Data",1,IF('Indicator Data imputation'!K31&lt;&gt;"",1,0))</f>
        <v>0</v>
      </c>
      <c r="K28" s="171">
        <f>IF('Indicator Data'!R32="No Data",1,IF('Indicator Data imputation'!L31&lt;&gt;"",1,0))</f>
        <v>0</v>
      </c>
      <c r="L28" s="171">
        <f>IF('Indicator Data'!S32="No Data",1,IF('Indicator Data imputation'!M31&lt;&gt;"",1,0))</f>
        <v>0</v>
      </c>
      <c r="M28" s="171">
        <f>IF('Indicator Data'!T32="No Data",1,IF('Indicator Data imputation'!N31&lt;&gt;"",1,0))</f>
        <v>0</v>
      </c>
      <c r="N28" s="171">
        <f>IF('Indicator Data'!U32="No Data",1,IF('Indicator Data imputation'!O31&lt;&gt;"",1,0))</f>
        <v>0</v>
      </c>
      <c r="O28" s="171">
        <f>IF('Indicator Data'!V32="No Data",1,IF('Indicator Data imputation'!P31&lt;&gt;"",1,0))</f>
        <v>0</v>
      </c>
      <c r="P28" s="171">
        <f>IF('Indicator Data'!W32="No Data",1,IF('Indicator Data imputation'!Q31&lt;&gt;"",1,0))</f>
        <v>0</v>
      </c>
      <c r="Q28" s="171">
        <f>IF('Indicator Data'!X32="No Data",1,IF('Indicator Data imputation'!R31&lt;&gt;"",1,0))</f>
        <v>0</v>
      </c>
      <c r="R28" s="171">
        <f>IF('Indicator Data'!Y32="No Data",1,IF('Indicator Data imputation'!S31&lt;&gt;"",1,0))</f>
        <v>1</v>
      </c>
      <c r="S28" s="171">
        <f>IF('Indicator Data'!Z32="No Data",1,IF('Indicator Data imputation'!T31&lt;&gt;"",1,0))</f>
        <v>0</v>
      </c>
      <c r="T28" s="171">
        <f>IF('Indicator Data'!AA32="No Data",1,IF('Indicator Data imputation'!U31&lt;&gt;"",1,0))</f>
        <v>0</v>
      </c>
      <c r="U28" s="171">
        <f>IF('Indicator Data'!AB32="No Data",1,IF('Indicator Data imputation'!V31&lt;&gt;"",1,0))</f>
        <v>0</v>
      </c>
      <c r="V28" s="171">
        <f>IF('Indicator Data'!AC32="No Data",1,IF('Indicator Data imputation'!W31&lt;&gt;"",1,0))</f>
        <v>0</v>
      </c>
      <c r="W28" s="171">
        <f>IF('Indicator Data'!AD32="No Data",1,IF('Indicator Data imputation'!X31&lt;&gt;"",1,0))</f>
        <v>0</v>
      </c>
      <c r="X28" s="171">
        <f>IF('Indicator Data'!AE32="No Data",1,IF('Indicator Data imputation'!Y31&lt;&gt;"",1,0))</f>
        <v>0</v>
      </c>
      <c r="Y28" s="171">
        <f>IF('Indicator Data'!AF32="No Data",1,IF('Indicator Data imputation'!Z31&lt;&gt;"",1,0))</f>
        <v>0</v>
      </c>
      <c r="Z28" s="171">
        <f>IF('Indicator Data'!AG32="No Data",1,IF('Indicator Data imputation'!AA31&lt;&gt;"",1,0))</f>
        <v>0</v>
      </c>
      <c r="AA28" s="171">
        <f>IF('Indicator Data'!AH32="No Data",1,IF('Indicator Data imputation'!AB31&lt;&gt;"",1,0))</f>
        <v>0</v>
      </c>
      <c r="AB28" s="171">
        <f>IF('Indicator Data'!AI32="No Data",1,IF('Indicator Data imputation'!AC31&lt;&gt;"",1,0))</f>
        <v>0</v>
      </c>
      <c r="AC28" s="171">
        <f>IF('Indicator Data'!AJ32="No Data",1,IF('Indicator Data imputation'!AD31&lt;&gt;"",1,0))</f>
        <v>0</v>
      </c>
      <c r="AD28" s="171">
        <f>IF('Indicator Data'!AK32="No Data",1,IF('Indicator Data imputation'!AE31&lt;&gt;"",1,0))</f>
        <v>0</v>
      </c>
      <c r="AE28" s="171">
        <f>IF('Indicator Data'!AL32="No Data",1,IF('Indicator Data imputation'!AF31&lt;&gt;"",1,0))</f>
        <v>0</v>
      </c>
      <c r="AF28" s="171">
        <f>IF('Indicator Data'!AM32="No Data",1,IF('Indicator Data imputation'!AG31&lt;&gt;"",1,0))</f>
        <v>0</v>
      </c>
      <c r="AG28" s="171">
        <f>IF('Indicator Data'!AN32="No Data",1,IF('Indicator Data imputation'!AH31&lt;&gt;"",1,0))</f>
        <v>0</v>
      </c>
      <c r="AH28" s="171">
        <f>IF('Indicator Data'!AO32="No Data",1,IF('Indicator Data imputation'!AI31&lt;&gt;"",1,0))</f>
        <v>0</v>
      </c>
      <c r="AI28" s="171">
        <f>IF('Indicator Data'!AP32="No Data",1,IF('Indicator Data imputation'!AJ31&lt;&gt;"",1,0))</f>
        <v>0</v>
      </c>
      <c r="AJ28" s="171">
        <f>IF('Indicator Data'!AQ32="No Data",1,IF('Indicator Data imputation'!AK31&lt;&gt;"",1,0))</f>
        <v>0</v>
      </c>
      <c r="AK28" s="171">
        <f>IF('Indicator Data'!AR32="No Data",1,IF('Indicator Data imputation'!AL31&lt;&gt;"",1,0))</f>
        <v>0</v>
      </c>
      <c r="AL28" s="171">
        <f>IF('Indicator Data'!AS32="No Data",1,IF('Indicator Data imputation'!AM31&lt;&gt;"",1,0))</f>
        <v>0</v>
      </c>
      <c r="AM28" s="171">
        <f>IF('Indicator Data'!AT32="No Data",1,IF('Indicator Data imputation'!AN31&lt;&gt;"",1,0))</f>
        <v>1</v>
      </c>
      <c r="AN28" s="171">
        <f>IF('Indicator Data'!AU32="No Data",1,IF('Indicator Data imputation'!AO31&lt;&gt;"",1,0))</f>
        <v>1</v>
      </c>
      <c r="AO28" s="171">
        <f>IF('Indicator Data'!AV32="No Data",1,IF('Indicator Data imputation'!AP31&lt;&gt;"",1,0))</f>
        <v>0</v>
      </c>
      <c r="AP28" s="171">
        <f>IF('Indicator Data'!AW32="No Data",1,IF('Indicator Data imputation'!AQ31&lt;&gt;"",1,0))</f>
        <v>0</v>
      </c>
      <c r="AQ28" s="171">
        <f>IF('Indicator Data'!AX32="No Data",1,IF('Indicator Data imputation'!AR31&lt;&gt;"",1,0))</f>
        <v>0</v>
      </c>
      <c r="AR28" s="171">
        <f>IF('Indicator Data'!AY32="No Data",1,IF('Indicator Data imputation'!AS31&lt;&gt;"",1,0))</f>
        <v>0</v>
      </c>
      <c r="AS28" s="171">
        <f>IF('Indicator Data'!AZ32="No Data",1,IF('Indicator Data imputation'!AT31&lt;&gt;"",1,0))</f>
        <v>0</v>
      </c>
      <c r="AT28" s="171">
        <f>IF('Indicator Data'!BA32="No Data",1,IF('Indicator Data imputation'!AU31&lt;&gt;"",1,0))</f>
        <v>0</v>
      </c>
      <c r="AU28" s="171">
        <f>IF('Indicator Data'!BB32="No Data",1,IF('Indicator Data imputation'!AV31&lt;&gt;"",1,0))</f>
        <v>0</v>
      </c>
      <c r="AV28" s="171">
        <f>IF('Indicator Data'!BC32="No Data",1,IF('Indicator Data imputation'!AW31&lt;&gt;"",1,0))</f>
        <v>0</v>
      </c>
      <c r="AW28" s="171">
        <f>IF('Indicator Data'!BD32="No Data",1,IF('Indicator Data imputation'!AX31&lt;&gt;"",1,0))</f>
        <v>0</v>
      </c>
      <c r="AX28" s="171">
        <f>IF('Indicator Data'!BE32="No Data",1,IF('Indicator Data imputation'!AY31&lt;&gt;"",1,0))</f>
        <v>0</v>
      </c>
      <c r="AY28" s="171">
        <f>IF('Indicator Data'!BF32="No Data",1,IF('Indicator Data imputation'!AZ31&lt;&gt;"",1,0))</f>
        <v>0</v>
      </c>
      <c r="AZ28" s="171">
        <f>IF('Indicator Data'!BG32="No Data",1,IF('Indicator Data imputation'!BA31&lt;&gt;"",1,0))</f>
        <v>0</v>
      </c>
      <c r="BA28" s="5">
        <f t="shared" si="0"/>
        <v>3</v>
      </c>
      <c r="BB28" s="173">
        <f t="shared" si="1"/>
        <v>5.8823529411764705E-2</v>
      </c>
    </row>
    <row r="29" spans="1:54" x14ac:dyDescent="0.25">
      <c r="A29" s="5" t="s">
        <v>58</v>
      </c>
      <c r="B29" s="171">
        <f>IF('Indicator Data'!I33="No Data",1,IF('Indicator Data imputation'!C32&lt;&gt;"",1,0))</f>
        <v>0</v>
      </c>
      <c r="C29" s="171">
        <f>IF('Indicator Data'!J33="No Data",1,IF('Indicator Data imputation'!D32&lt;&gt;"",1,0))</f>
        <v>0</v>
      </c>
      <c r="D29" s="171">
        <f>IF('Indicator Data'!K33="No Data",1,IF('Indicator Data imputation'!E32&lt;&gt;"",1,0))</f>
        <v>0</v>
      </c>
      <c r="E29" s="171">
        <f>IF('Indicator Data'!L33="No Data",1,IF('Indicator Data imputation'!F32&lt;&gt;"",1,0))</f>
        <v>0</v>
      </c>
      <c r="F29" s="171">
        <f>IF('Indicator Data'!M33="No Data",1,IF('Indicator Data imputation'!G32&lt;&gt;"",1,0))</f>
        <v>0</v>
      </c>
      <c r="G29" s="171">
        <f>IF('Indicator Data'!N33="No Data",1,IF('Indicator Data imputation'!H32&lt;&gt;"",1,0))</f>
        <v>0</v>
      </c>
      <c r="H29" s="171">
        <f>IF('Indicator Data'!O33="No Data",1,IF('Indicator Data imputation'!I32&lt;&gt;"",1,0))</f>
        <v>0</v>
      </c>
      <c r="I29" s="171">
        <f>IF('Indicator Data'!P33="No Data",1,IF('Indicator Data imputation'!J32&lt;&gt;"",1,0))</f>
        <v>0</v>
      </c>
      <c r="J29" s="171">
        <f>IF('Indicator Data'!Q33="No Data",1,IF('Indicator Data imputation'!K32&lt;&gt;"",1,0))</f>
        <v>0</v>
      </c>
      <c r="K29" s="171">
        <f>IF('Indicator Data'!R33="No Data",1,IF('Indicator Data imputation'!L32&lt;&gt;"",1,0))</f>
        <v>1</v>
      </c>
      <c r="L29" s="171">
        <f>IF('Indicator Data'!S33="No Data",1,IF('Indicator Data imputation'!M32&lt;&gt;"",1,0))</f>
        <v>0</v>
      </c>
      <c r="M29" s="171">
        <f>IF('Indicator Data'!T33="No Data",1,IF('Indicator Data imputation'!N32&lt;&gt;"",1,0))</f>
        <v>0</v>
      </c>
      <c r="N29" s="171">
        <f>IF('Indicator Data'!U33="No Data",1,IF('Indicator Data imputation'!O32&lt;&gt;"",1,0))</f>
        <v>0</v>
      </c>
      <c r="O29" s="171">
        <f>IF('Indicator Data'!V33="No Data",1,IF('Indicator Data imputation'!P32&lt;&gt;"",1,0))</f>
        <v>0</v>
      </c>
      <c r="P29" s="171">
        <f>IF('Indicator Data'!W33="No Data",1,IF('Indicator Data imputation'!Q32&lt;&gt;"",1,0))</f>
        <v>0</v>
      </c>
      <c r="Q29" s="171">
        <f>IF('Indicator Data'!X33="No Data",1,IF('Indicator Data imputation'!R32&lt;&gt;"",1,0))</f>
        <v>1</v>
      </c>
      <c r="R29" s="171">
        <f>IF('Indicator Data'!Y33="No Data",1,IF('Indicator Data imputation'!S32&lt;&gt;"",1,0))</f>
        <v>0</v>
      </c>
      <c r="S29" s="171">
        <f>IF('Indicator Data'!Z33="No Data",1,IF('Indicator Data imputation'!T32&lt;&gt;"",1,0))</f>
        <v>0</v>
      </c>
      <c r="T29" s="171">
        <f>IF('Indicator Data'!AA33="No Data",1,IF('Indicator Data imputation'!U32&lt;&gt;"",1,0))</f>
        <v>0</v>
      </c>
      <c r="U29" s="171">
        <f>IF('Indicator Data'!AB33="No Data",1,IF('Indicator Data imputation'!V32&lt;&gt;"",1,0))</f>
        <v>0</v>
      </c>
      <c r="V29" s="171">
        <f>IF('Indicator Data'!AC33="No Data",1,IF('Indicator Data imputation'!W32&lt;&gt;"",1,0))</f>
        <v>0</v>
      </c>
      <c r="W29" s="171">
        <f>IF('Indicator Data'!AD33="No Data",1,IF('Indicator Data imputation'!X32&lt;&gt;"",1,0))</f>
        <v>0</v>
      </c>
      <c r="X29" s="171">
        <f>IF('Indicator Data'!AE33="No Data",1,IF('Indicator Data imputation'!Y32&lt;&gt;"",1,0))</f>
        <v>0</v>
      </c>
      <c r="Y29" s="171">
        <f>IF('Indicator Data'!AF33="No Data",1,IF('Indicator Data imputation'!Z32&lt;&gt;"",1,0))</f>
        <v>1</v>
      </c>
      <c r="Z29" s="171">
        <f>IF('Indicator Data'!AG33="No Data",1,IF('Indicator Data imputation'!AA32&lt;&gt;"",1,0))</f>
        <v>0</v>
      </c>
      <c r="AA29" s="171">
        <f>IF('Indicator Data'!AH33="No Data",1,IF('Indicator Data imputation'!AB32&lt;&gt;"",1,0))</f>
        <v>0</v>
      </c>
      <c r="AB29" s="171">
        <f>IF('Indicator Data'!AI33="No Data",1,IF('Indicator Data imputation'!AC32&lt;&gt;"",1,0))</f>
        <v>0</v>
      </c>
      <c r="AC29" s="171">
        <f>IF('Indicator Data'!AJ33="No Data",1,IF('Indicator Data imputation'!AD32&lt;&gt;"",1,0))</f>
        <v>0</v>
      </c>
      <c r="AD29" s="171">
        <f>IF('Indicator Data'!AK33="No Data",1,IF('Indicator Data imputation'!AE32&lt;&gt;"",1,0))</f>
        <v>0</v>
      </c>
      <c r="AE29" s="171">
        <f>IF('Indicator Data'!AL33="No Data",1,IF('Indicator Data imputation'!AF32&lt;&gt;"",1,0))</f>
        <v>0</v>
      </c>
      <c r="AF29" s="171">
        <f>IF('Indicator Data'!AM33="No Data",1,IF('Indicator Data imputation'!AG32&lt;&gt;"",1,0))</f>
        <v>0</v>
      </c>
      <c r="AG29" s="171">
        <f>IF('Indicator Data'!AN33="No Data",1,IF('Indicator Data imputation'!AH32&lt;&gt;"",1,0))</f>
        <v>0</v>
      </c>
      <c r="AH29" s="171">
        <f>IF('Indicator Data'!AO33="No Data",1,IF('Indicator Data imputation'!AI32&lt;&gt;"",1,0))</f>
        <v>0</v>
      </c>
      <c r="AI29" s="171">
        <f>IF('Indicator Data'!AP33="No Data",1,IF('Indicator Data imputation'!AJ32&lt;&gt;"",1,0))</f>
        <v>0</v>
      </c>
      <c r="AJ29" s="171">
        <f>IF('Indicator Data'!AQ33="No Data",1,IF('Indicator Data imputation'!AK32&lt;&gt;"",1,0))</f>
        <v>0</v>
      </c>
      <c r="AK29" s="171">
        <f>IF('Indicator Data'!AR33="No Data",1,IF('Indicator Data imputation'!AL32&lt;&gt;"",1,0))</f>
        <v>0</v>
      </c>
      <c r="AL29" s="171">
        <f>IF('Indicator Data'!AS33="No Data",1,IF('Indicator Data imputation'!AM32&lt;&gt;"",1,0))</f>
        <v>0</v>
      </c>
      <c r="AM29" s="171">
        <f>IF('Indicator Data'!AT33="No Data",1,IF('Indicator Data imputation'!AN32&lt;&gt;"",1,0))</f>
        <v>0</v>
      </c>
      <c r="AN29" s="171">
        <f>IF('Indicator Data'!AU33="No Data",1,IF('Indicator Data imputation'!AO32&lt;&gt;"",1,0))</f>
        <v>0</v>
      </c>
      <c r="AO29" s="171">
        <f>IF('Indicator Data'!AV33="No Data",1,IF('Indicator Data imputation'!AP32&lt;&gt;"",1,0))</f>
        <v>0</v>
      </c>
      <c r="AP29" s="171">
        <f>IF('Indicator Data'!AW33="No Data",1,IF('Indicator Data imputation'!AQ32&lt;&gt;"",1,0))</f>
        <v>0</v>
      </c>
      <c r="AQ29" s="171">
        <f>IF('Indicator Data'!AX33="No Data",1,IF('Indicator Data imputation'!AR32&lt;&gt;"",1,0))</f>
        <v>0</v>
      </c>
      <c r="AR29" s="171">
        <f>IF('Indicator Data'!AY33="No Data",1,IF('Indicator Data imputation'!AS32&lt;&gt;"",1,0))</f>
        <v>0</v>
      </c>
      <c r="AS29" s="171">
        <f>IF('Indicator Data'!AZ33="No Data",1,IF('Indicator Data imputation'!AT32&lt;&gt;"",1,0))</f>
        <v>0</v>
      </c>
      <c r="AT29" s="171">
        <f>IF('Indicator Data'!BA33="No Data",1,IF('Indicator Data imputation'!AU32&lt;&gt;"",1,0))</f>
        <v>0</v>
      </c>
      <c r="AU29" s="171">
        <f>IF('Indicator Data'!BB33="No Data",1,IF('Indicator Data imputation'!AV32&lt;&gt;"",1,0))</f>
        <v>0</v>
      </c>
      <c r="AV29" s="171">
        <f>IF('Indicator Data'!BC33="No Data",1,IF('Indicator Data imputation'!AW32&lt;&gt;"",1,0))</f>
        <v>0</v>
      </c>
      <c r="AW29" s="171">
        <f>IF('Indicator Data'!BD33="No Data",1,IF('Indicator Data imputation'!AX32&lt;&gt;"",1,0))</f>
        <v>0</v>
      </c>
      <c r="AX29" s="171">
        <f>IF('Indicator Data'!BE33="No Data",1,IF('Indicator Data imputation'!AY32&lt;&gt;"",1,0))</f>
        <v>0</v>
      </c>
      <c r="AY29" s="171">
        <f>IF('Indicator Data'!BF33="No Data",1,IF('Indicator Data imputation'!AZ32&lt;&gt;"",1,0))</f>
        <v>0</v>
      </c>
      <c r="AZ29" s="171">
        <f>IF('Indicator Data'!BG33="No Data",1,IF('Indicator Data imputation'!BA32&lt;&gt;"",1,0))</f>
        <v>0</v>
      </c>
      <c r="BA29" s="5">
        <f t="shared" si="0"/>
        <v>3</v>
      </c>
      <c r="BB29" s="173">
        <f t="shared" si="1"/>
        <v>5.8823529411764705E-2</v>
      </c>
    </row>
    <row r="30" spans="1:54" x14ac:dyDescent="0.25">
      <c r="A30" s="5" t="s">
        <v>52</v>
      </c>
      <c r="B30" s="171">
        <f>IF('Indicator Data'!I34="No Data",1,IF('Indicator Data imputation'!C33&lt;&gt;"",1,0))</f>
        <v>0</v>
      </c>
      <c r="C30" s="171">
        <f>IF('Indicator Data'!J34="No Data",1,IF('Indicator Data imputation'!D33&lt;&gt;"",1,0))</f>
        <v>0</v>
      </c>
      <c r="D30" s="171">
        <f>IF('Indicator Data'!K34="No Data",1,IF('Indicator Data imputation'!E33&lt;&gt;"",1,0))</f>
        <v>0</v>
      </c>
      <c r="E30" s="171">
        <f>IF('Indicator Data'!L34="No Data",1,IF('Indicator Data imputation'!F33&lt;&gt;"",1,0))</f>
        <v>0</v>
      </c>
      <c r="F30" s="171">
        <f>IF('Indicator Data'!M34="No Data",1,IF('Indicator Data imputation'!G33&lt;&gt;"",1,0))</f>
        <v>0</v>
      </c>
      <c r="G30" s="171">
        <f>IF('Indicator Data'!N34="No Data",1,IF('Indicator Data imputation'!H33&lt;&gt;"",1,0))</f>
        <v>0</v>
      </c>
      <c r="H30" s="171">
        <f>IF('Indicator Data'!O34="No Data",1,IF('Indicator Data imputation'!I33&lt;&gt;"",1,0))</f>
        <v>0</v>
      </c>
      <c r="I30" s="171">
        <f>IF('Indicator Data'!P34="No Data",1,IF('Indicator Data imputation'!J33&lt;&gt;"",1,0))</f>
        <v>0</v>
      </c>
      <c r="J30" s="171">
        <f>IF('Indicator Data'!Q34="No Data",1,IF('Indicator Data imputation'!K33&lt;&gt;"",1,0))</f>
        <v>0</v>
      </c>
      <c r="K30" s="171">
        <f>IF('Indicator Data'!R34="No Data",1,IF('Indicator Data imputation'!L33&lt;&gt;"",1,0))</f>
        <v>0</v>
      </c>
      <c r="L30" s="171">
        <f>IF('Indicator Data'!S34="No Data",1,IF('Indicator Data imputation'!M33&lt;&gt;"",1,0))</f>
        <v>0</v>
      </c>
      <c r="M30" s="171">
        <f>IF('Indicator Data'!T34="No Data",1,IF('Indicator Data imputation'!N33&lt;&gt;"",1,0))</f>
        <v>0</v>
      </c>
      <c r="N30" s="171">
        <f>IF('Indicator Data'!U34="No Data",1,IF('Indicator Data imputation'!O33&lt;&gt;"",1,0))</f>
        <v>0</v>
      </c>
      <c r="O30" s="171">
        <f>IF('Indicator Data'!V34="No Data",1,IF('Indicator Data imputation'!P33&lt;&gt;"",1,0))</f>
        <v>0</v>
      </c>
      <c r="P30" s="171">
        <f>IF('Indicator Data'!W34="No Data",1,IF('Indicator Data imputation'!Q33&lt;&gt;"",1,0))</f>
        <v>0</v>
      </c>
      <c r="Q30" s="171">
        <f>IF('Indicator Data'!X34="No Data",1,IF('Indicator Data imputation'!R33&lt;&gt;"",1,0))</f>
        <v>0</v>
      </c>
      <c r="R30" s="171">
        <f>IF('Indicator Data'!Y34="No Data",1,IF('Indicator Data imputation'!S33&lt;&gt;"",1,0))</f>
        <v>0</v>
      </c>
      <c r="S30" s="171">
        <f>IF('Indicator Data'!Z34="No Data",1,IF('Indicator Data imputation'!T33&lt;&gt;"",1,0))</f>
        <v>0</v>
      </c>
      <c r="T30" s="171">
        <f>IF('Indicator Data'!AA34="No Data",1,IF('Indicator Data imputation'!U33&lt;&gt;"",1,0))</f>
        <v>0</v>
      </c>
      <c r="U30" s="171">
        <f>IF('Indicator Data'!AB34="No Data",1,IF('Indicator Data imputation'!V33&lt;&gt;"",1,0))</f>
        <v>0</v>
      </c>
      <c r="V30" s="171">
        <f>IF('Indicator Data'!AC34="No Data",1,IF('Indicator Data imputation'!W33&lt;&gt;"",1,0))</f>
        <v>0</v>
      </c>
      <c r="W30" s="171">
        <f>IF('Indicator Data'!AD34="No Data",1,IF('Indicator Data imputation'!X33&lt;&gt;"",1,0))</f>
        <v>0</v>
      </c>
      <c r="X30" s="171">
        <f>IF('Indicator Data'!AE34="No Data",1,IF('Indicator Data imputation'!Y33&lt;&gt;"",1,0))</f>
        <v>0</v>
      </c>
      <c r="Y30" s="171">
        <f>IF('Indicator Data'!AF34="No Data",1,IF('Indicator Data imputation'!Z33&lt;&gt;"",1,0))</f>
        <v>0</v>
      </c>
      <c r="Z30" s="171">
        <f>IF('Indicator Data'!AG34="No Data",1,IF('Indicator Data imputation'!AA33&lt;&gt;"",1,0))</f>
        <v>0</v>
      </c>
      <c r="AA30" s="171">
        <f>IF('Indicator Data'!AH34="No Data",1,IF('Indicator Data imputation'!AB33&lt;&gt;"",1,0))</f>
        <v>0</v>
      </c>
      <c r="AB30" s="171">
        <f>IF('Indicator Data'!AI34="No Data",1,IF('Indicator Data imputation'!AC33&lt;&gt;"",1,0))</f>
        <v>0</v>
      </c>
      <c r="AC30" s="171">
        <f>IF('Indicator Data'!AJ34="No Data",1,IF('Indicator Data imputation'!AD33&lt;&gt;"",1,0))</f>
        <v>0</v>
      </c>
      <c r="AD30" s="171">
        <f>IF('Indicator Data'!AK34="No Data",1,IF('Indicator Data imputation'!AE33&lt;&gt;"",1,0))</f>
        <v>0</v>
      </c>
      <c r="AE30" s="171">
        <f>IF('Indicator Data'!AL34="No Data",1,IF('Indicator Data imputation'!AF33&lt;&gt;"",1,0))</f>
        <v>0</v>
      </c>
      <c r="AF30" s="171">
        <f>IF('Indicator Data'!AM34="No Data",1,IF('Indicator Data imputation'!AG33&lt;&gt;"",1,0))</f>
        <v>0</v>
      </c>
      <c r="AG30" s="171">
        <f>IF('Indicator Data'!AN34="No Data",1,IF('Indicator Data imputation'!AH33&lt;&gt;"",1,0))</f>
        <v>0</v>
      </c>
      <c r="AH30" s="171">
        <f>IF('Indicator Data'!AO34="No Data",1,IF('Indicator Data imputation'!AI33&lt;&gt;"",1,0))</f>
        <v>0</v>
      </c>
      <c r="AI30" s="171">
        <f>IF('Indicator Data'!AP34="No Data",1,IF('Indicator Data imputation'!AJ33&lt;&gt;"",1,0))</f>
        <v>0</v>
      </c>
      <c r="AJ30" s="171">
        <f>IF('Indicator Data'!AQ34="No Data",1,IF('Indicator Data imputation'!AK33&lt;&gt;"",1,0))</f>
        <v>0</v>
      </c>
      <c r="AK30" s="171">
        <f>IF('Indicator Data'!AR34="No Data",1,IF('Indicator Data imputation'!AL33&lt;&gt;"",1,0))</f>
        <v>0</v>
      </c>
      <c r="AL30" s="171">
        <f>IF('Indicator Data'!AS34="No Data",1,IF('Indicator Data imputation'!AM33&lt;&gt;"",1,0))</f>
        <v>0</v>
      </c>
      <c r="AM30" s="171">
        <f>IF('Indicator Data'!AT34="No Data",1,IF('Indicator Data imputation'!AN33&lt;&gt;"",1,0))</f>
        <v>0</v>
      </c>
      <c r="AN30" s="171">
        <f>IF('Indicator Data'!AU34="No Data",1,IF('Indicator Data imputation'!AO33&lt;&gt;"",1,0))</f>
        <v>0</v>
      </c>
      <c r="AO30" s="171">
        <f>IF('Indicator Data'!AV34="No Data",1,IF('Indicator Data imputation'!AP33&lt;&gt;"",1,0))</f>
        <v>0</v>
      </c>
      <c r="AP30" s="171">
        <f>IF('Indicator Data'!AW34="No Data",1,IF('Indicator Data imputation'!AQ33&lt;&gt;"",1,0))</f>
        <v>0</v>
      </c>
      <c r="AQ30" s="171">
        <f>IF('Indicator Data'!AX34="No Data",1,IF('Indicator Data imputation'!AR33&lt;&gt;"",1,0))</f>
        <v>0</v>
      </c>
      <c r="AR30" s="171">
        <f>IF('Indicator Data'!AY34="No Data",1,IF('Indicator Data imputation'!AS33&lt;&gt;"",1,0))</f>
        <v>0</v>
      </c>
      <c r="AS30" s="171">
        <f>IF('Indicator Data'!AZ34="No Data",1,IF('Indicator Data imputation'!AT33&lt;&gt;"",1,0))</f>
        <v>0</v>
      </c>
      <c r="AT30" s="171">
        <f>IF('Indicator Data'!BA34="No Data",1,IF('Indicator Data imputation'!AU33&lt;&gt;"",1,0))</f>
        <v>0</v>
      </c>
      <c r="AU30" s="171">
        <f>IF('Indicator Data'!BB34="No Data",1,IF('Indicator Data imputation'!AV33&lt;&gt;"",1,0))</f>
        <v>0</v>
      </c>
      <c r="AV30" s="171">
        <f>IF('Indicator Data'!BC34="No Data",1,IF('Indicator Data imputation'!AW33&lt;&gt;"",1,0))</f>
        <v>0</v>
      </c>
      <c r="AW30" s="171">
        <f>IF('Indicator Data'!BD34="No Data",1,IF('Indicator Data imputation'!AX33&lt;&gt;"",1,0))</f>
        <v>0</v>
      </c>
      <c r="AX30" s="171">
        <f>IF('Indicator Data'!BE34="No Data",1,IF('Indicator Data imputation'!AY33&lt;&gt;"",1,0))</f>
        <v>0</v>
      </c>
      <c r="AY30" s="171">
        <f>IF('Indicator Data'!BF34="No Data",1,IF('Indicator Data imputation'!AZ33&lt;&gt;"",1,0))</f>
        <v>0</v>
      </c>
      <c r="AZ30" s="171">
        <f>IF('Indicator Data'!BG34="No Data",1,IF('Indicator Data imputation'!BA33&lt;&gt;"",1,0))</f>
        <v>0</v>
      </c>
      <c r="BA30" s="5">
        <f t="shared" si="0"/>
        <v>0</v>
      </c>
      <c r="BB30" s="173">
        <f t="shared" si="1"/>
        <v>0</v>
      </c>
    </row>
    <row r="31" spans="1:54" x14ac:dyDescent="0.25">
      <c r="A31" s="5" t="s">
        <v>54</v>
      </c>
      <c r="B31" s="171">
        <f>IF('Indicator Data'!I35="No Data",1,IF('Indicator Data imputation'!C34&lt;&gt;"",1,0))</f>
        <v>0</v>
      </c>
      <c r="C31" s="171">
        <f>IF('Indicator Data'!J35="No Data",1,IF('Indicator Data imputation'!D34&lt;&gt;"",1,0))</f>
        <v>0</v>
      </c>
      <c r="D31" s="171">
        <f>IF('Indicator Data'!K35="No Data",1,IF('Indicator Data imputation'!E34&lt;&gt;"",1,0))</f>
        <v>0</v>
      </c>
      <c r="E31" s="171">
        <f>IF('Indicator Data'!L35="No Data",1,IF('Indicator Data imputation'!F34&lt;&gt;"",1,0))</f>
        <v>0</v>
      </c>
      <c r="F31" s="171">
        <f>IF('Indicator Data'!M35="No Data",1,IF('Indicator Data imputation'!G34&lt;&gt;"",1,0))</f>
        <v>0</v>
      </c>
      <c r="G31" s="171">
        <f>IF('Indicator Data'!N35="No Data",1,IF('Indicator Data imputation'!H34&lt;&gt;"",1,0))</f>
        <v>0</v>
      </c>
      <c r="H31" s="171">
        <f>IF('Indicator Data'!O35="No Data",1,IF('Indicator Data imputation'!I34&lt;&gt;"",1,0))</f>
        <v>0</v>
      </c>
      <c r="I31" s="171">
        <f>IF('Indicator Data'!P35="No Data",1,IF('Indicator Data imputation'!J34&lt;&gt;"",1,0))</f>
        <v>0</v>
      </c>
      <c r="J31" s="171">
        <f>IF('Indicator Data'!Q35="No Data",1,IF('Indicator Data imputation'!K34&lt;&gt;"",1,0))</f>
        <v>0</v>
      </c>
      <c r="K31" s="171">
        <f>IF('Indicator Data'!R35="No Data",1,IF('Indicator Data imputation'!L34&lt;&gt;"",1,0))</f>
        <v>0</v>
      </c>
      <c r="L31" s="171">
        <f>IF('Indicator Data'!S35="No Data",1,IF('Indicator Data imputation'!M34&lt;&gt;"",1,0))</f>
        <v>0</v>
      </c>
      <c r="M31" s="171">
        <f>IF('Indicator Data'!T35="No Data",1,IF('Indicator Data imputation'!N34&lt;&gt;"",1,0))</f>
        <v>0</v>
      </c>
      <c r="N31" s="171">
        <f>IF('Indicator Data'!U35="No Data",1,IF('Indicator Data imputation'!O34&lt;&gt;"",1,0))</f>
        <v>0</v>
      </c>
      <c r="O31" s="171">
        <f>IF('Indicator Data'!V35="No Data",1,IF('Indicator Data imputation'!P34&lt;&gt;"",1,0))</f>
        <v>0</v>
      </c>
      <c r="P31" s="171">
        <f>IF('Indicator Data'!W35="No Data",1,IF('Indicator Data imputation'!Q34&lt;&gt;"",1,0))</f>
        <v>0</v>
      </c>
      <c r="Q31" s="171">
        <f>IF('Indicator Data'!X35="No Data",1,IF('Indicator Data imputation'!R34&lt;&gt;"",1,0))</f>
        <v>0</v>
      </c>
      <c r="R31" s="171">
        <f>IF('Indicator Data'!Y35="No Data",1,IF('Indicator Data imputation'!S34&lt;&gt;"",1,0))</f>
        <v>0</v>
      </c>
      <c r="S31" s="171">
        <f>IF('Indicator Data'!Z35="No Data",1,IF('Indicator Data imputation'!T34&lt;&gt;"",1,0))</f>
        <v>0</v>
      </c>
      <c r="T31" s="171">
        <f>IF('Indicator Data'!AA35="No Data",1,IF('Indicator Data imputation'!U34&lt;&gt;"",1,0))</f>
        <v>0</v>
      </c>
      <c r="U31" s="171">
        <f>IF('Indicator Data'!AB35="No Data",1,IF('Indicator Data imputation'!V34&lt;&gt;"",1,0))</f>
        <v>0</v>
      </c>
      <c r="V31" s="171">
        <f>IF('Indicator Data'!AC35="No Data",1,IF('Indicator Data imputation'!W34&lt;&gt;"",1,0))</f>
        <v>0</v>
      </c>
      <c r="W31" s="171">
        <f>IF('Indicator Data'!AD35="No Data",1,IF('Indicator Data imputation'!X34&lt;&gt;"",1,0))</f>
        <v>0</v>
      </c>
      <c r="X31" s="171">
        <f>IF('Indicator Data'!AE35="No Data",1,IF('Indicator Data imputation'!Y34&lt;&gt;"",1,0))</f>
        <v>0</v>
      </c>
      <c r="Y31" s="171">
        <f>IF('Indicator Data'!AF35="No Data",1,IF('Indicator Data imputation'!Z34&lt;&gt;"",1,0))</f>
        <v>0</v>
      </c>
      <c r="Z31" s="171">
        <f>IF('Indicator Data'!AG35="No Data",1,IF('Indicator Data imputation'!AA34&lt;&gt;"",1,0))</f>
        <v>0</v>
      </c>
      <c r="AA31" s="171">
        <f>IF('Indicator Data'!AH35="No Data",1,IF('Indicator Data imputation'!AB34&lt;&gt;"",1,0))</f>
        <v>0</v>
      </c>
      <c r="AB31" s="171">
        <f>IF('Indicator Data'!AI35="No Data",1,IF('Indicator Data imputation'!AC34&lt;&gt;"",1,0))</f>
        <v>0</v>
      </c>
      <c r="AC31" s="171">
        <f>IF('Indicator Data'!AJ35="No Data",1,IF('Indicator Data imputation'!AD34&lt;&gt;"",1,0))</f>
        <v>0</v>
      </c>
      <c r="AD31" s="171">
        <f>IF('Indicator Data'!AK35="No Data",1,IF('Indicator Data imputation'!AE34&lt;&gt;"",1,0))</f>
        <v>0</v>
      </c>
      <c r="AE31" s="171">
        <f>IF('Indicator Data'!AL35="No Data",1,IF('Indicator Data imputation'!AF34&lt;&gt;"",1,0))</f>
        <v>0</v>
      </c>
      <c r="AF31" s="171">
        <f>IF('Indicator Data'!AM35="No Data",1,IF('Indicator Data imputation'!AG34&lt;&gt;"",1,0))</f>
        <v>0</v>
      </c>
      <c r="AG31" s="171">
        <f>IF('Indicator Data'!AN35="No Data",1,IF('Indicator Data imputation'!AH34&lt;&gt;"",1,0))</f>
        <v>0</v>
      </c>
      <c r="AH31" s="171">
        <f>IF('Indicator Data'!AO35="No Data",1,IF('Indicator Data imputation'!AI34&lt;&gt;"",1,0))</f>
        <v>0</v>
      </c>
      <c r="AI31" s="171">
        <f>IF('Indicator Data'!AP35="No Data",1,IF('Indicator Data imputation'!AJ34&lt;&gt;"",1,0))</f>
        <v>0</v>
      </c>
      <c r="AJ31" s="171">
        <f>IF('Indicator Data'!AQ35="No Data",1,IF('Indicator Data imputation'!AK34&lt;&gt;"",1,0))</f>
        <v>0</v>
      </c>
      <c r="AK31" s="171">
        <f>IF('Indicator Data'!AR35="No Data",1,IF('Indicator Data imputation'!AL34&lt;&gt;"",1,0))</f>
        <v>0</v>
      </c>
      <c r="AL31" s="171">
        <f>IF('Indicator Data'!AS35="No Data",1,IF('Indicator Data imputation'!AM34&lt;&gt;"",1,0))</f>
        <v>0</v>
      </c>
      <c r="AM31" s="171">
        <f>IF('Indicator Data'!AT35="No Data",1,IF('Indicator Data imputation'!AN34&lt;&gt;"",1,0))</f>
        <v>0</v>
      </c>
      <c r="AN31" s="171">
        <f>IF('Indicator Data'!AU35="No Data",1,IF('Indicator Data imputation'!AO34&lt;&gt;"",1,0))</f>
        <v>0</v>
      </c>
      <c r="AO31" s="171">
        <f>IF('Indicator Data'!AV35="No Data",1,IF('Indicator Data imputation'!AP34&lt;&gt;"",1,0))</f>
        <v>0</v>
      </c>
      <c r="AP31" s="171">
        <f>IF('Indicator Data'!AW35="No Data",1,IF('Indicator Data imputation'!AQ34&lt;&gt;"",1,0))</f>
        <v>0</v>
      </c>
      <c r="AQ31" s="171">
        <f>IF('Indicator Data'!AX35="No Data",1,IF('Indicator Data imputation'!AR34&lt;&gt;"",1,0))</f>
        <v>0</v>
      </c>
      <c r="AR31" s="171">
        <f>IF('Indicator Data'!AY35="No Data",1,IF('Indicator Data imputation'!AS34&lt;&gt;"",1,0))</f>
        <v>0</v>
      </c>
      <c r="AS31" s="171">
        <f>IF('Indicator Data'!AZ35="No Data",1,IF('Indicator Data imputation'!AT34&lt;&gt;"",1,0))</f>
        <v>0</v>
      </c>
      <c r="AT31" s="171">
        <f>IF('Indicator Data'!BA35="No Data",1,IF('Indicator Data imputation'!AU34&lt;&gt;"",1,0))</f>
        <v>0</v>
      </c>
      <c r="AU31" s="171">
        <f>IF('Indicator Data'!BB35="No Data",1,IF('Indicator Data imputation'!AV34&lt;&gt;"",1,0))</f>
        <v>0</v>
      </c>
      <c r="AV31" s="171">
        <f>IF('Indicator Data'!BC35="No Data",1,IF('Indicator Data imputation'!AW34&lt;&gt;"",1,0))</f>
        <v>0</v>
      </c>
      <c r="AW31" s="171">
        <f>IF('Indicator Data'!BD35="No Data",1,IF('Indicator Data imputation'!AX34&lt;&gt;"",1,0))</f>
        <v>0</v>
      </c>
      <c r="AX31" s="171">
        <f>IF('Indicator Data'!BE35="No Data",1,IF('Indicator Data imputation'!AY34&lt;&gt;"",1,0))</f>
        <v>0</v>
      </c>
      <c r="AY31" s="171">
        <f>IF('Indicator Data'!BF35="No Data",1,IF('Indicator Data imputation'!AZ34&lt;&gt;"",1,0))</f>
        <v>0</v>
      </c>
      <c r="AZ31" s="171">
        <f>IF('Indicator Data'!BG35="No Data",1,IF('Indicator Data imputation'!BA34&lt;&gt;"",1,0))</f>
        <v>0</v>
      </c>
      <c r="BA31" s="5">
        <f t="shared" si="0"/>
        <v>0</v>
      </c>
      <c r="BB31" s="173">
        <f t="shared" si="1"/>
        <v>0</v>
      </c>
    </row>
    <row r="32" spans="1:54" x14ac:dyDescent="0.25">
      <c r="A32" s="5" t="s">
        <v>56</v>
      </c>
      <c r="B32" s="171">
        <f>IF('Indicator Data'!I36="No Data",1,IF('Indicator Data imputation'!C35&lt;&gt;"",1,0))</f>
        <v>0</v>
      </c>
      <c r="C32" s="171">
        <f>IF('Indicator Data'!J36="No Data",1,IF('Indicator Data imputation'!D35&lt;&gt;"",1,0))</f>
        <v>0</v>
      </c>
      <c r="D32" s="171">
        <f>IF('Indicator Data'!K36="No Data",1,IF('Indicator Data imputation'!E35&lt;&gt;"",1,0))</f>
        <v>0</v>
      </c>
      <c r="E32" s="171">
        <f>IF('Indicator Data'!L36="No Data",1,IF('Indicator Data imputation'!F35&lt;&gt;"",1,0))</f>
        <v>0</v>
      </c>
      <c r="F32" s="171">
        <f>IF('Indicator Data'!M36="No Data",1,IF('Indicator Data imputation'!G35&lt;&gt;"",1,0))</f>
        <v>0</v>
      </c>
      <c r="G32" s="171">
        <f>IF('Indicator Data'!N36="No Data",1,IF('Indicator Data imputation'!H35&lt;&gt;"",1,0))</f>
        <v>0</v>
      </c>
      <c r="H32" s="171">
        <f>IF('Indicator Data'!O36="No Data",1,IF('Indicator Data imputation'!I35&lt;&gt;"",1,0))</f>
        <v>0</v>
      </c>
      <c r="I32" s="171">
        <f>IF('Indicator Data'!P36="No Data",1,IF('Indicator Data imputation'!J35&lt;&gt;"",1,0))</f>
        <v>0</v>
      </c>
      <c r="J32" s="171">
        <f>IF('Indicator Data'!Q36="No Data",1,IF('Indicator Data imputation'!K35&lt;&gt;"",1,0))</f>
        <v>0</v>
      </c>
      <c r="K32" s="171">
        <f>IF('Indicator Data'!R36="No Data",1,IF('Indicator Data imputation'!L35&lt;&gt;"",1,0))</f>
        <v>1</v>
      </c>
      <c r="L32" s="171">
        <f>IF('Indicator Data'!S36="No Data",1,IF('Indicator Data imputation'!M35&lt;&gt;"",1,0))</f>
        <v>0</v>
      </c>
      <c r="M32" s="171">
        <f>IF('Indicator Data'!T36="No Data",1,IF('Indicator Data imputation'!N35&lt;&gt;"",1,0))</f>
        <v>0</v>
      </c>
      <c r="N32" s="171">
        <f>IF('Indicator Data'!U36="No Data",1,IF('Indicator Data imputation'!O35&lt;&gt;"",1,0))</f>
        <v>0</v>
      </c>
      <c r="O32" s="171">
        <f>IF('Indicator Data'!V36="No Data",1,IF('Indicator Data imputation'!P35&lt;&gt;"",1,0))</f>
        <v>1</v>
      </c>
      <c r="P32" s="171">
        <f>IF('Indicator Data'!W36="No Data",1,IF('Indicator Data imputation'!Q35&lt;&gt;"",1,0))</f>
        <v>0</v>
      </c>
      <c r="Q32" s="171">
        <f>IF('Indicator Data'!X36="No Data",1,IF('Indicator Data imputation'!R35&lt;&gt;"",1,0))</f>
        <v>1</v>
      </c>
      <c r="R32" s="171">
        <f>IF('Indicator Data'!Y36="No Data",1,IF('Indicator Data imputation'!S35&lt;&gt;"",1,0))</f>
        <v>0</v>
      </c>
      <c r="S32" s="171">
        <f>IF('Indicator Data'!Z36="No Data",1,IF('Indicator Data imputation'!T35&lt;&gt;"",1,0))</f>
        <v>0</v>
      </c>
      <c r="T32" s="171">
        <f>IF('Indicator Data'!AA36="No Data",1,IF('Indicator Data imputation'!U35&lt;&gt;"",1,0))</f>
        <v>0</v>
      </c>
      <c r="U32" s="171">
        <f>IF('Indicator Data'!AB36="No Data",1,IF('Indicator Data imputation'!V35&lt;&gt;"",1,0))</f>
        <v>1</v>
      </c>
      <c r="V32" s="171">
        <f>IF('Indicator Data'!AC36="No Data",1,IF('Indicator Data imputation'!W35&lt;&gt;"",1,0))</f>
        <v>0</v>
      </c>
      <c r="W32" s="171">
        <f>IF('Indicator Data'!AD36="No Data",1,IF('Indicator Data imputation'!X35&lt;&gt;"",1,0))</f>
        <v>0</v>
      </c>
      <c r="X32" s="171">
        <f>IF('Indicator Data'!AE36="No Data",1,IF('Indicator Data imputation'!Y35&lt;&gt;"",1,0))</f>
        <v>1</v>
      </c>
      <c r="Y32" s="171">
        <f>IF('Indicator Data'!AF36="No Data",1,IF('Indicator Data imputation'!Z35&lt;&gt;"",1,0))</f>
        <v>0</v>
      </c>
      <c r="Z32" s="171">
        <f>IF('Indicator Data'!AG36="No Data",1,IF('Indicator Data imputation'!AA35&lt;&gt;"",1,0))</f>
        <v>0</v>
      </c>
      <c r="AA32" s="171">
        <f>IF('Indicator Data'!AH36="No Data",1,IF('Indicator Data imputation'!AB35&lt;&gt;"",1,0))</f>
        <v>0</v>
      </c>
      <c r="AB32" s="171">
        <f>IF('Indicator Data'!AI36="No Data",1,IF('Indicator Data imputation'!AC35&lt;&gt;"",1,0))</f>
        <v>0</v>
      </c>
      <c r="AC32" s="171">
        <f>IF('Indicator Data'!AJ36="No Data",1,IF('Indicator Data imputation'!AD35&lt;&gt;"",1,0))</f>
        <v>0</v>
      </c>
      <c r="AD32" s="171">
        <f>IF('Indicator Data'!AK36="No Data",1,IF('Indicator Data imputation'!AE35&lt;&gt;"",1,0))</f>
        <v>0</v>
      </c>
      <c r="AE32" s="171">
        <f>IF('Indicator Data'!AL36="No Data",1,IF('Indicator Data imputation'!AF35&lt;&gt;"",1,0))</f>
        <v>0</v>
      </c>
      <c r="AF32" s="171">
        <f>IF('Indicator Data'!AM36="No Data",1,IF('Indicator Data imputation'!AG35&lt;&gt;"",1,0))</f>
        <v>0</v>
      </c>
      <c r="AG32" s="171">
        <f>IF('Indicator Data'!AN36="No Data",1,IF('Indicator Data imputation'!AH35&lt;&gt;"",1,0))</f>
        <v>0</v>
      </c>
      <c r="AH32" s="171">
        <f>IF('Indicator Data'!AO36="No Data",1,IF('Indicator Data imputation'!AI35&lt;&gt;"",1,0))</f>
        <v>0</v>
      </c>
      <c r="AI32" s="171">
        <f>IF('Indicator Data'!AP36="No Data",1,IF('Indicator Data imputation'!AJ35&lt;&gt;"",1,0))</f>
        <v>0</v>
      </c>
      <c r="AJ32" s="171">
        <f>IF('Indicator Data'!AQ36="No Data",1,IF('Indicator Data imputation'!AK35&lt;&gt;"",1,0))</f>
        <v>0</v>
      </c>
      <c r="AK32" s="171">
        <f>IF('Indicator Data'!AR36="No Data",1,IF('Indicator Data imputation'!AL35&lt;&gt;"",1,0))</f>
        <v>0</v>
      </c>
      <c r="AL32" s="171">
        <f>IF('Indicator Data'!AS36="No Data",1,IF('Indicator Data imputation'!AM35&lt;&gt;"",1,0))</f>
        <v>0</v>
      </c>
      <c r="AM32" s="171">
        <f>IF('Indicator Data'!AT36="No Data",1,IF('Indicator Data imputation'!AN35&lt;&gt;"",1,0))</f>
        <v>0</v>
      </c>
      <c r="AN32" s="171">
        <f>IF('Indicator Data'!AU36="No Data",1,IF('Indicator Data imputation'!AO35&lt;&gt;"",1,0))</f>
        <v>0</v>
      </c>
      <c r="AO32" s="171">
        <f>IF('Indicator Data'!AV36="No Data",1,IF('Indicator Data imputation'!AP35&lt;&gt;"",1,0))</f>
        <v>1</v>
      </c>
      <c r="AP32" s="171">
        <f>IF('Indicator Data'!AW36="No Data",1,IF('Indicator Data imputation'!AQ35&lt;&gt;"",1,0))</f>
        <v>0</v>
      </c>
      <c r="AQ32" s="171">
        <f>IF('Indicator Data'!AX36="No Data",1,IF('Indicator Data imputation'!AR35&lt;&gt;"",1,0))</f>
        <v>0</v>
      </c>
      <c r="AR32" s="171">
        <f>IF('Indicator Data'!AY36="No Data",1,IF('Indicator Data imputation'!AS35&lt;&gt;"",1,0))</f>
        <v>0</v>
      </c>
      <c r="AS32" s="171">
        <f>IF('Indicator Data'!AZ36="No Data",1,IF('Indicator Data imputation'!AT35&lt;&gt;"",1,0))</f>
        <v>0</v>
      </c>
      <c r="AT32" s="171">
        <f>IF('Indicator Data'!BA36="No Data",1,IF('Indicator Data imputation'!AU35&lt;&gt;"",1,0))</f>
        <v>0</v>
      </c>
      <c r="AU32" s="171">
        <f>IF('Indicator Data'!BB36="No Data",1,IF('Indicator Data imputation'!AV35&lt;&gt;"",1,0))</f>
        <v>0</v>
      </c>
      <c r="AV32" s="171">
        <f>IF('Indicator Data'!BC36="No Data",1,IF('Indicator Data imputation'!AW35&lt;&gt;"",1,0))</f>
        <v>0</v>
      </c>
      <c r="AW32" s="171">
        <f>IF('Indicator Data'!BD36="No Data",1,IF('Indicator Data imputation'!AX35&lt;&gt;"",1,0))</f>
        <v>0</v>
      </c>
      <c r="AX32" s="171">
        <f>IF('Indicator Data'!BE36="No Data",1,IF('Indicator Data imputation'!AY35&lt;&gt;"",1,0))</f>
        <v>0</v>
      </c>
      <c r="AY32" s="171">
        <f>IF('Indicator Data'!BF36="No Data",1,IF('Indicator Data imputation'!AZ35&lt;&gt;"",1,0))</f>
        <v>0</v>
      </c>
      <c r="AZ32" s="171">
        <f>IF('Indicator Data'!BG36="No Data",1,IF('Indicator Data imputation'!BA35&lt;&gt;"",1,0))</f>
        <v>0</v>
      </c>
      <c r="BA32" s="5">
        <f t="shared" si="0"/>
        <v>6</v>
      </c>
      <c r="BB32" s="173">
        <f t="shared" si="1"/>
        <v>0.11764705882352941</v>
      </c>
    </row>
    <row r="33" spans="1:54" x14ac:dyDescent="0.25">
      <c r="A33" s="5" t="s">
        <v>59</v>
      </c>
      <c r="B33" s="171">
        <f>IF('Indicator Data'!I37="No Data",1,IF('Indicator Data imputation'!C36&lt;&gt;"",1,0))</f>
        <v>0</v>
      </c>
      <c r="C33" s="171">
        <f>IF('Indicator Data'!J37="No Data",1,IF('Indicator Data imputation'!D36&lt;&gt;"",1,0))</f>
        <v>0</v>
      </c>
      <c r="D33" s="171">
        <f>IF('Indicator Data'!K37="No Data",1,IF('Indicator Data imputation'!E36&lt;&gt;"",1,0))</f>
        <v>0</v>
      </c>
      <c r="E33" s="171">
        <f>IF('Indicator Data'!L37="No Data",1,IF('Indicator Data imputation'!F36&lt;&gt;"",1,0))</f>
        <v>0</v>
      </c>
      <c r="F33" s="171">
        <f>IF('Indicator Data'!M37="No Data",1,IF('Indicator Data imputation'!G36&lt;&gt;"",1,0))</f>
        <v>0</v>
      </c>
      <c r="G33" s="171">
        <f>IF('Indicator Data'!N37="No Data",1,IF('Indicator Data imputation'!H36&lt;&gt;"",1,0))</f>
        <v>0</v>
      </c>
      <c r="H33" s="171">
        <f>IF('Indicator Data'!O37="No Data",1,IF('Indicator Data imputation'!I36&lt;&gt;"",1,0))</f>
        <v>0</v>
      </c>
      <c r="I33" s="171">
        <f>IF('Indicator Data'!P37="No Data",1,IF('Indicator Data imputation'!J36&lt;&gt;"",1,0))</f>
        <v>0</v>
      </c>
      <c r="J33" s="171">
        <f>IF('Indicator Data'!Q37="No Data",1,IF('Indicator Data imputation'!K36&lt;&gt;"",1,0))</f>
        <v>0</v>
      </c>
      <c r="K33" s="171">
        <f>IF('Indicator Data'!R37="No Data",1,IF('Indicator Data imputation'!L36&lt;&gt;"",1,0))</f>
        <v>0</v>
      </c>
      <c r="L33" s="171">
        <f>IF('Indicator Data'!S37="No Data",1,IF('Indicator Data imputation'!M36&lt;&gt;"",1,0))</f>
        <v>0</v>
      </c>
      <c r="M33" s="171">
        <f>IF('Indicator Data'!T37="No Data",1,IF('Indicator Data imputation'!N36&lt;&gt;"",1,0))</f>
        <v>0</v>
      </c>
      <c r="N33" s="171">
        <f>IF('Indicator Data'!U37="No Data",1,IF('Indicator Data imputation'!O36&lt;&gt;"",1,0))</f>
        <v>0</v>
      </c>
      <c r="O33" s="171">
        <f>IF('Indicator Data'!V37="No Data",1,IF('Indicator Data imputation'!P36&lt;&gt;"",1,0))</f>
        <v>0</v>
      </c>
      <c r="P33" s="171">
        <f>IF('Indicator Data'!W37="No Data",1,IF('Indicator Data imputation'!Q36&lt;&gt;"",1,0))</f>
        <v>0</v>
      </c>
      <c r="Q33" s="171">
        <f>IF('Indicator Data'!X37="No Data",1,IF('Indicator Data imputation'!R36&lt;&gt;"",1,0))</f>
        <v>0</v>
      </c>
      <c r="R33" s="171">
        <f>IF('Indicator Data'!Y37="No Data",1,IF('Indicator Data imputation'!S36&lt;&gt;"",1,0))</f>
        <v>0</v>
      </c>
      <c r="S33" s="171">
        <f>IF('Indicator Data'!Z37="No Data",1,IF('Indicator Data imputation'!T36&lt;&gt;"",1,0))</f>
        <v>0</v>
      </c>
      <c r="T33" s="171">
        <f>IF('Indicator Data'!AA37="No Data",1,IF('Indicator Data imputation'!U36&lt;&gt;"",1,0))</f>
        <v>0</v>
      </c>
      <c r="U33" s="171">
        <f>IF('Indicator Data'!AB37="No Data",1,IF('Indicator Data imputation'!V36&lt;&gt;"",1,0))</f>
        <v>0</v>
      </c>
      <c r="V33" s="171">
        <f>IF('Indicator Data'!AC37="No Data",1,IF('Indicator Data imputation'!W36&lt;&gt;"",1,0))</f>
        <v>0</v>
      </c>
      <c r="W33" s="171">
        <f>IF('Indicator Data'!AD37="No Data",1,IF('Indicator Data imputation'!X36&lt;&gt;"",1,0))</f>
        <v>0</v>
      </c>
      <c r="X33" s="171">
        <f>IF('Indicator Data'!AE37="No Data",1,IF('Indicator Data imputation'!Y36&lt;&gt;"",1,0))</f>
        <v>0</v>
      </c>
      <c r="Y33" s="171">
        <f>IF('Indicator Data'!AF37="No Data",1,IF('Indicator Data imputation'!Z36&lt;&gt;"",1,0))</f>
        <v>0</v>
      </c>
      <c r="Z33" s="171">
        <f>IF('Indicator Data'!AG37="No Data",1,IF('Indicator Data imputation'!AA36&lt;&gt;"",1,0))</f>
        <v>0</v>
      </c>
      <c r="AA33" s="171">
        <f>IF('Indicator Data'!AH37="No Data",1,IF('Indicator Data imputation'!AB36&lt;&gt;"",1,0))</f>
        <v>0</v>
      </c>
      <c r="AB33" s="171">
        <f>IF('Indicator Data'!AI37="No Data",1,IF('Indicator Data imputation'!AC36&lt;&gt;"",1,0))</f>
        <v>0</v>
      </c>
      <c r="AC33" s="171">
        <f>IF('Indicator Data'!AJ37="No Data",1,IF('Indicator Data imputation'!AD36&lt;&gt;"",1,0))</f>
        <v>0</v>
      </c>
      <c r="AD33" s="171">
        <f>IF('Indicator Data'!AK37="No Data",1,IF('Indicator Data imputation'!AE36&lt;&gt;"",1,0))</f>
        <v>0</v>
      </c>
      <c r="AE33" s="171">
        <f>IF('Indicator Data'!AL37="No Data",1,IF('Indicator Data imputation'!AF36&lt;&gt;"",1,0))</f>
        <v>0</v>
      </c>
      <c r="AF33" s="171">
        <f>IF('Indicator Data'!AM37="No Data",1,IF('Indicator Data imputation'!AG36&lt;&gt;"",1,0))</f>
        <v>0</v>
      </c>
      <c r="AG33" s="171">
        <f>IF('Indicator Data'!AN37="No Data",1,IF('Indicator Data imputation'!AH36&lt;&gt;"",1,0))</f>
        <v>0</v>
      </c>
      <c r="AH33" s="171">
        <f>IF('Indicator Data'!AO37="No Data",1,IF('Indicator Data imputation'!AI36&lt;&gt;"",1,0))</f>
        <v>0</v>
      </c>
      <c r="AI33" s="171">
        <f>IF('Indicator Data'!AP37="No Data",1,IF('Indicator Data imputation'!AJ36&lt;&gt;"",1,0))</f>
        <v>1</v>
      </c>
      <c r="AJ33" s="171">
        <f>IF('Indicator Data'!AQ37="No Data",1,IF('Indicator Data imputation'!AK36&lt;&gt;"",1,0))</f>
        <v>1</v>
      </c>
      <c r="AK33" s="171">
        <f>IF('Indicator Data'!AR37="No Data",1,IF('Indicator Data imputation'!AL36&lt;&gt;"",1,0))</f>
        <v>1</v>
      </c>
      <c r="AL33" s="171">
        <f>IF('Indicator Data'!AS37="No Data",1,IF('Indicator Data imputation'!AM36&lt;&gt;"",1,0))</f>
        <v>0</v>
      </c>
      <c r="AM33" s="171">
        <f>IF('Indicator Data'!AT37="No Data",1,IF('Indicator Data imputation'!AN36&lt;&gt;"",1,0))</f>
        <v>0</v>
      </c>
      <c r="AN33" s="171">
        <f>IF('Indicator Data'!AU37="No Data",1,IF('Indicator Data imputation'!AO36&lt;&gt;"",1,0))</f>
        <v>0</v>
      </c>
      <c r="AO33" s="171">
        <f>IF('Indicator Data'!AV37="No Data",1,IF('Indicator Data imputation'!AP36&lt;&gt;"",1,0))</f>
        <v>0</v>
      </c>
      <c r="AP33" s="171">
        <f>IF('Indicator Data'!AW37="No Data",1,IF('Indicator Data imputation'!AQ36&lt;&gt;"",1,0))</f>
        <v>0</v>
      </c>
      <c r="AQ33" s="171">
        <f>IF('Indicator Data'!AX37="No Data",1,IF('Indicator Data imputation'!AR36&lt;&gt;"",1,0))</f>
        <v>0</v>
      </c>
      <c r="AR33" s="171">
        <f>IF('Indicator Data'!AY37="No Data",1,IF('Indicator Data imputation'!AS36&lt;&gt;"",1,0))</f>
        <v>0</v>
      </c>
      <c r="AS33" s="171">
        <f>IF('Indicator Data'!AZ37="No Data",1,IF('Indicator Data imputation'!AT36&lt;&gt;"",1,0))</f>
        <v>0</v>
      </c>
      <c r="AT33" s="171">
        <f>IF('Indicator Data'!BA37="No Data",1,IF('Indicator Data imputation'!AU36&lt;&gt;"",1,0))</f>
        <v>0</v>
      </c>
      <c r="AU33" s="171">
        <f>IF('Indicator Data'!BB37="No Data",1,IF('Indicator Data imputation'!AV36&lt;&gt;"",1,0))</f>
        <v>0</v>
      </c>
      <c r="AV33" s="171">
        <f>IF('Indicator Data'!BC37="No Data",1,IF('Indicator Data imputation'!AW36&lt;&gt;"",1,0))</f>
        <v>0</v>
      </c>
      <c r="AW33" s="171">
        <f>IF('Indicator Data'!BD37="No Data",1,IF('Indicator Data imputation'!AX36&lt;&gt;"",1,0))</f>
        <v>0</v>
      </c>
      <c r="AX33" s="171">
        <f>IF('Indicator Data'!BE37="No Data",1,IF('Indicator Data imputation'!AY36&lt;&gt;"",1,0))</f>
        <v>0</v>
      </c>
      <c r="AY33" s="171">
        <f>IF('Indicator Data'!BF37="No Data",1,IF('Indicator Data imputation'!AZ36&lt;&gt;"",1,0))</f>
        <v>0</v>
      </c>
      <c r="AZ33" s="171">
        <f>IF('Indicator Data'!BG37="No Data",1,IF('Indicator Data imputation'!BA36&lt;&gt;"",1,0))</f>
        <v>0</v>
      </c>
      <c r="BA33" s="5">
        <f t="shared" si="0"/>
        <v>3</v>
      </c>
      <c r="BB33" s="173">
        <f t="shared" si="1"/>
        <v>5.8823529411764705E-2</v>
      </c>
    </row>
    <row r="34" spans="1:54" x14ac:dyDescent="0.25">
      <c r="A34" s="5" t="s">
        <v>61</v>
      </c>
      <c r="B34" s="171">
        <f>IF('Indicator Data'!I38="No Data",1,IF('Indicator Data imputation'!C37&lt;&gt;"",1,0))</f>
        <v>0</v>
      </c>
      <c r="C34" s="171">
        <f>IF('Indicator Data'!J38="No Data",1,IF('Indicator Data imputation'!D37&lt;&gt;"",1,0))</f>
        <v>0</v>
      </c>
      <c r="D34" s="171">
        <f>IF('Indicator Data'!K38="No Data",1,IF('Indicator Data imputation'!E37&lt;&gt;"",1,0))</f>
        <v>0</v>
      </c>
      <c r="E34" s="171">
        <f>IF('Indicator Data'!L38="No Data",1,IF('Indicator Data imputation'!F37&lt;&gt;"",1,0))</f>
        <v>0</v>
      </c>
      <c r="F34" s="171">
        <f>IF('Indicator Data'!M38="No Data",1,IF('Indicator Data imputation'!G37&lt;&gt;"",1,0))</f>
        <v>0</v>
      </c>
      <c r="G34" s="171">
        <f>IF('Indicator Data'!N38="No Data",1,IF('Indicator Data imputation'!H37&lt;&gt;"",1,0))</f>
        <v>0</v>
      </c>
      <c r="H34" s="171">
        <f>IF('Indicator Data'!O38="No Data",1,IF('Indicator Data imputation'!I37&lt;&gt;"",1,0))</f>
        <v>0</v>
      </c>
      <c r="I34" s="171">
        <f>IF('Indicator Data'!P38="No Data",1,IF('Indicator Data imputation'!J37&lt;&gt;"",1,0))</f>
        <v>0</v>
      </c>
      <c r="J34" s="171">
        <f>IF('Indicator Data'!Q38="No Data",1,IF('Indicator Data imputation'!K37&lt;&gt;"",1,0))</f>
        <v>0</v>
      </c>
      <c r="K34" s="171">
        <f>IF('Indicator Data'!R38="No Data",1,IF('Indicator Data imputation'!L37&lt;&gt;"",1,0))</f>
        <v>0</v>
      </c>
      <c r="L34" s="171">
        <f>IF('Indicator Data'!S38="No Data",1,IF('Indicator Data imputation'!M37&lt;&gt;"",1,0))</f>
        <v>0</v>
      </c>
      <c r="M34" s="171">
        <f>IF('Indicator Data'!T38="No Data",1,IF('Indicator Data imputation'!N37&lt;&gt;"",1,0))</f>
        <v>0</v>
      </c>
      <c r="N34" s="171">
        <f>IF('Indicator Data'!U38="No Data",1,IF('Indicator Data imputation'!O37&lt;&gt;"",1,0))</f>
        <v>0</v>
      </c>
      <c r="O34" s="171">
        <f>IF('Indicator Data'!V38="No Data",1,IF('Indicator Data imputation'!P37&lt;&gt;"",1,0))</f>
        <v>0</v>
      </c>
      <c r="P34" s="171">
        <f>IF('Indicator Data'!W38="No Data",1,IF('Indicator Data imputation'!Q37&lt;&gt;"",1,0))</f>
        <v>0</v>
      </c>
      <c r="Q34" s="171">
        <f>IF('Indicator Data'!X38="No Data",1,IF('Indicator Data imputation'!R37&lt;&gt;"",1,0))</f>
        <v>0</v>
      </c>
      <c r="R34" s="171">
        <f>IF('Indicator Data'!Y38="No Data",1,IF('Indicator Data imputation'!S37&lt;&gt;"",1,0))</f>
        <v>1</v>
      </c>
      <c r="S34" s="171">
        <f>IF('Indicator Data'!Z38="No Data",1,IF('Indicator Data imputation'!T37&lt;&gt;"",1,0))</f>
        <v>0</v>
      </c>
      <c r="T34" s="171">
        <f>IF('Indicator Data'!AA38="No Data",1,IF('Indicator Data imputation'!U37&lt;&gt;"",1,0))</f>
        <v>0</v>
      </c>
      <c r="U34" s="171">
        <f>IF('Indicator Data'!AB38="No Data",1,IF('Indicator Data imputation'!V37&lt;&gt;"",1,0))</f>
        <v>0</v>
      </c>
      <c r="V34" s="171">
        <f>IF('Indicator Data'!AC38="No Data",1,IF('Indicator Data imputation'!W37&lt;&gt;"",1,0))</f>
        <v>0</v>
      </c>
      <c r="W34" s="171">
        <f>IF('Indicator Data'!AD38="No Data",1,IF('Indicator Data imputation'!X37&lt;&gt;"",1,0))</f>
        <v>0</v>
      </c>
      <c r="X34" s="171">
        <f>IF('Indicator Data'!AE38="No Data",1,IF('Indicator Data imputation'!Y37&lt;&gt;"",1,0))</f>
        <v>0</v>
      </c>
      <c r="Y34" s="171">
        <f>IF('Indicator Data'!AF38="No Data",1,IF('Indicator Data imputation'!Z37&lt;&gt;"",1,0))</f>
        <v>0</v>
      </c>
      <c r="Z34" s="171">
        <f>IF('Indicator Data'!AG38="No Data",1,IF('Indicator Data imputation'!AA37&lt;&gt;"",1,0))</f>
        <v>0</v>
      </c>
      <c r="AA34" s="171">
        <f>IF('Indicator Data'!AH38="No Data",1,IF('Indicator Data imputation'!AB37&lt;&gt;"",1,0))</f>
        <v>0</v>
      </c>
      <c r="AB34" s="171">
        <f>IF('Indicator Data'!AI38="No Data",1,IF('Indicator Data imputation'!AC37&lt;&gt;"",1,0))</f>
        <v>0</v>
      </c>
      <c r="AC34" s="171">
        <f>IF('Indicator Data'!AJ38="No Data",1,IF('Indicator Data imputation'!AD37&lt;&gt;"",1,0))</f>
        <v>0</v>
      </c>
      <c r="AD34" s="171">
        <f>IF('Indicator Data'!AK38="No Data",1,IF('Indicator Data imputation'!AE37&lt;&gt;"",1,0))</f>
        <v>0</v>
      </c>
      <c r="AE34" s="171">
        <f>IF('Indicator Data'!AL38="No Data",1,IF('Indicator Data imputation'!AF37&lt;&gt;"",1,0))</f>
        <v>0</v>
      </c>
      <c r="AF34" s="171">
        <f>IF('Indicator Data'!AM38="No Data",1,IF('Indicator Data imputation'!AG37&lt;&gt;"",1,0))</f>
        <v>0</v>
      </c>
      <c r="AG34" s="171">
        <f>IF('Indicator Data'!AN38="No Data",1,IF('Indicator Data imputation'!AH37&lt;&gt;"",1,0))</f>
        <v>0</v>
      </c>
      <c r="AH34" s="171">
        <f>IF('Indicator Data'!AO38="No Data",1,IF('Indicator Data imputation'!AI37&lt;&gt;"",1,0))</f>
        <v>0</v>
      </c>
      <c r="AI34" s="171">
        <f>IF('Indicator Data'!AP38="No Data",1,IF('Indicator Data imputation'!AJ37&lt;&gt;"",1,0))</f>
        <v>0</v>
      </c>
      <c r="AJ34" s="171">
        <f>IF('Indicator Data'!AQ38="No Data",1,IF('Indicator Data imputation'!AK37&lt;&gt;"",1,0))</f>
        <v>1</v>
      </c>
      <c r="AK34" s="171">
        <f>IF('Indicator Data'!AR38="No Data",1,IF('Indicator Data imputation'!AL37&lt;&gt;"",1,0))</f>
        <v>1</v>
      </c>
      <c r="AL34" s="171">
        <f>IF('Indicator Data'!AS38="No Data",1,IF('Indicator Data imputation'!AM37&lt;&gt;"",1,0))</f>
        <v>0</v>
      </c>
      <c r="AM34" s="171">
        <f>IF('Indicator Data'!AT38="No Data",1,IF('Indicator Data imputation'!AN37&lt;&gt;"",1,0))</f>
        <v>0</v>
      </c>
      <c r="AN34" s="171">
        <f>IF('Indicator Data'!AU38="No Data",1,IF('Indicator Data imputation'!AO37&lt;&gt;"",1,0))</f>
        <v>0</v>
      </c>
      <c r="AO34" s="171">
        <f>IF('Indicator Data'!AV38="No Data",1,IF('Indicator Data imputation'!AP37&lt;&gt;"",1,0))</f>
        <v>0</v>
      </c>
      <c r="AP34" s="171">
        <f>IF('Indicator Data'!AW38="No Data",1,IF('Indicator Data imputation'!AQ37&lt;&gt;"",1,0))</f>
        <v>0</v>
      </c>
      <c r="AQ34" s="171">
        <f>IF('Indicator Data'!AX38="No Data",1,IF('Indicator Data imputation'!AR37&lt;&gt;"",1,0))</f>
        <v>0</v>
      </c>
      <c r="AR34" s="171">
        <f>IF('Indicator Data'!AY38="No Data",1,IF('Indicator Data imputation'!AS37&lt;&gt;"",1,0))</f>
        <v>0</v>
      </c>
      <c r="AS34" s="171">
        <f>IF('Indicator Data'!AZ38="No Data",1,IF('Indicator Data imputation'!AT37&lt;&gt;"",1,0))</f>
        <v>0</v>
      </c>
      <c r="AT34" s="171">
        <f>IF('Indicator Data'!BA38="No Data",1,IF('Indicator Data imputation'!AU37&lt;&gt;"",1,0))</f>
        <v>0</v>
      </c>
      <c r="AU34" s="171">
        <f>IF('Indicator Data'!BB38="No Data",1,IF('Indicator Data imputation'!AV37&lt;&gt;"",1,0))</f>
        <v>0</v>
      </c>
      <c r="AV34" s="171">
        <f>IF('Indicator Data'!BC38="No Data",1,IF('Indicator Data imputation'!AW37&lt;&gt;"",1,0))</f>
        <v>0</v>
      </c>
      <c r="AW34" s="171">
        <f>IF('Indicator Data'!BD38="No Data",1,IF('Indicator Data imputation'!AX37&lt;&gt;"",1,0))</f>
        <v>0</v>
      </c>
      <c r="AX34" s="171">
        <f>IF('Indicator Data'!BE38="No Data",1,IF('Indicator Data imputation'!AY37&lt;&gt;"",1,0))</f>
        <v>0</v>
      </c>
      <c r="AY34" s="171">
        <f>IF('Indicator Data'!BF38="No Data",1,IF('Indicator Data imputation'!AZ37&lt;&gt;"",1,0))</f>
        <v>0</v>
      </c>
      <c r="AZ34" s="171">
        <f>IF('Indicator Data'!BG38="No Data",1,IF('Indicator Data imputation'!BA37&lt;&gt;"",1,0))</f>
        <v>0</v>
      </c>
      <c r="BA34" s="5">
        <f t="shared" si="0"/>
        <v>3</v>
      </c>
      <c r="BB34" s="173">
        <f t="shared" si="1"/>
        <v>5.8823529411764705E-2</v>
      </c>
    </row>
    <row r="35" spans="1:54" x14ac:dyDescent="0.25">
      <c r="A35" s="5" t="s">
        <v>63</v>
      </c>
      <c r="B35" s="171">
        <f>IF('Indicator Data'!I39="No Data",1,IF('Indicator Data imputation'!C38&lt;&gt;"",1,0))</f>
        <v>0</v>
      </c>
      <c r="C35" s="171">
        <f>IF('Indicator Data'!J39="No Data",1,IF('Indicator Data imputation'!D38&lt;&gt;"",1,0))</f>
        <v>0</v>
      </c>
      <c r="D35" s="171">
        <f>IF('Indicator Data'!K39="No Data",1,IF('Indicator Data imputation'!E38&lt;&gt;"",1,0))</f>
        <v>0</v>
      </c>
      <c r="E35" s="171">
        <f>IF('Indicator Data'!L39="No Data",1,IF('Indicator Data imputation'!F38&lt;&gt;"",1,0))</f>
        <v>0</v>
      </c>
      <c r="F35" s="171">
        <f>IF('Indicator Data'!M39="No Data",1,IF('Indicator Data imputation'!G38&lt;&gt;"",1,0))</f>
        <v>0</v>
      </c>
      <c r="G35" s="171">
        <f>IF('Indicator Data'!N39="No Data",1,IF('Indicator Data imputation'!H38&lt;&gt;"",1,0))</f>
        <v>0</v>
      </c>
      <c r="H35" s="171">
        <f>IF('Indicator Data'!O39="No Data",1,IF('Indicator Data imputation'!I38&lt;&gt;"",1,0))</f>
        <v>0</v>
      </c>
      <c r="I35" s="171">
        <f>IF('Indicator Data'!P39="No Data",1,IF('Indicator Data imputation'!J38&lt;&gt;"",1,0))</f>
        <v>0</v>
      </c>
      <c r="J35" s="171">
        <f>IF('Indicator Data'!Q39="No Data",1,IF('Indicator Data imputation'!K38&lt;&gt;"",1,0))</f>
        <v>0</v>
      </c>
      <c r="K35" s="171">
        <f>IF('Indicator Data'!R39="No Data",1,IF('Indicator Data imputation'!L38&lt;&gt;"",1,0))</f>
        <v>1</v>
      </c>
      <c r="L35" s="171">
        <f>IF('Indicator Data'!S39="No Data",1,IF('Indicator Data imputation'!M38&lt;&gt;"",1,0))</f>
        <v>0</v>
      </c>
      <c r="M35" s="171">
        <f>IF('Indicator Data'!T39="No Data",1,IF('Indicator Data imputation'!N38&lt;&gt;"",1,0))</f>
        <v>0</v>
      </c>
      <c r="N35" s="171">
        <f>IF('Indicator Data'!U39="No Data",1,IF('Indicator Data imputation'!O38&lt;&gt;"",1,0))</f>
        <v>0</v>
      </c>
      <c r="O35" s="171">
        <f>IF('Indicator Data'!V39="No Data",1,IF('Indicator Data imputation'!P38&lt;&gt;"",1,0))</f>
        <v>0</v>
      </c>
      <c r="P35" s="171">
        <f>IF('Indicator Data'!W39="No Data",1,IF('Indicator Data imputation'!Q38&lt;&gt;"",1,0))</f>
        <v>0</v>
      </c>
      <c r="Q35" s="171">
        <f>IF('Indicator Data'!X39="No Data",1,IF('Indicator Data imputation'!R38&lt;&gt;"",1,0))</f>
        <v>0</v>
      </c>
      <c r="R35" s="171">
        <f>IF('Indicator Data'!Y39="No Data",1,IF('Indicator Data imputation'!S38&lt;&gt;"",1,0))</f>
        <v>0</v>
      </c>
      <c r="S35" s="171">
        <f>IF('Indicator Data'!Z39="No Data",1,IF('Indicator Data imputation'!T38&lt;&gt;"",1,0))</f>
        <v>0</v>
      </c>
      <c r="T35" s="171">
        <f>IF('Indicator Data'!AA39="No Data",1,IF('Indicator Data imputation'!U38&lt;&gt;"",1,0))</f>
        <v>0</v>
      </c>
      <c r="U35" s="171">
        <f>IF('Indicator Data'!AB39="No Data",1,IF('Indicator Data imputation'!V38&lt;&gt;"",1,0))</f>
        <v>0</v>
      </c>
      <c r="V35" s="171">
        <f>IF('Indicator Data'!AC39="No Data",1,IF('Indicator Data imputation'!W38&lt;&gt;"",1,0))</f>
        <v>0</v>
      </c>
      <c r="W35" s="171">
        <f>IF('Indicator Data'!AD39="No Data",1,IF('Indicator Data imputation'!X38&lt;&gt;"",1,0))</f>
        <v>0</v>
      </c>
      <c r="X35" s="171">
        <f>IF('Indicator Data'!AE39="No Data",1,IF('Indicator Data imputation'!Y38&lt;&gt;"",1,0))</f>
        <v>1</v>
      </c>
      <c r="Y35" s="171">
        <f>IF('Indicator Data'!AF39="No Data",1,IF('Indicator Data imputation'!Z38&lt;&gt;"",1,0))</f>
        <v>0</v>
      </c>
      <c r="Z35" s="171">
        <f>IF('Indicator Data'!AG39="No Data",1,IF('Indicator Data imputation'!AA38&lt;&gt;"",1,0))</f>
        <v>0</v>
      </c>
      <c r="AA35" s="171">
        <f>IF('Indicator Data'!AH39="No Data",1,IF('Indicator Data imputation'!AB38&lt;&gt;"",1,0))</f>
        <v>0</v>
      </c>
      <c r="AB35" s="171">
        <f>IF('Indicator Data'!AI39="No Data",1,IF('Indicator Data imputation'!AC38&lt;&gt;"",1,0))</f>
        <v>0</v>
      </c>
      <c r="AC35" s="171">
        <f>IF('Indicator Data'!AJ39="No Data",1,IF('Indicator Data imputation'!AD38&lt;&gt;"",1,0))</f>
        <v>0</v>
      </c>
      <c r="AD35" s="171">
        <f>IF('Indicator Data'!AK39="No Data",1,IF('Indicator Data imputation'!AE38&lt;&gt;"",1,0))</f>
        <v>0</v>
      </c>
      <c r="AE35" s="171">
        <f>IF('Indicator Data'!AL39="No Data",1,IF('Indicator Data imputation'!AF38&lt;&gt;"",1,0))</f>
        <v>0</v>
      </c>
      <c r="AF35" s="171">
        <f>IF('Indicator Data'!AM39="No Data",1,IF('Indicator Data imputation'!AG38&lt;&gt;"",1,0))</f>
        <v>0</v>
      </c>
      <c r="AG35" s="171">
        <f>IF('Indicator Data'!AN39="No Data",1,IF('Indicator Data imputation'!AH38&lt;&gt;"",1,0))</f>
        <v>0</v>
      </c>
      <c r="AH35" s="171">
        <f>IF('Indicator Data'!AO39="No Data",1,IF('Indicator Data imputation'!AI38&lt;&gt;"",1,0))</f>
        <v>0</v>
      </c>
      <c r="AI35" s="171">
        <f>IF('Indicator Data'!AP39="No Data",1,IF('Indicator Data imputation'!AJ38&lt;&gt;"",1,0))</f>
        <v>0</v>
      </c>
      <c r="AJ35" s="171">
        <f>IF('Indicator Data'!AQ39="No Data",1,IF('Indicator Data imputation'!AK38&lt;&gt;"",1,0))</f>
        <v>0</v>
      </c>
      <c r="AK35" s="171">
        <f>IF('Indicator Data'!AR39="No Data",1,IF('Indicator Data imputation'!AL38&lt;&gt;"",1,0))</f>
        <v>0</v>
      </c>
      <c r="AL35" s="171">
        <f>IF('Indicator Data'!AS39="No Data",1,IF('Indicator Data imputation'!AM38&lt;&gt;"",1,0))</f>
        <v>0</v>
      </c>
      <c r="AM35" s="171">
        <f>IF('Indicator Data'!AT39="No Data",1,IF('Indicator Data imputation'!AN38&lt;&gt;"",1,0))</f>
        <v>0</v>
      </c>
      <c r="AN35" s="171">
        <f>IF('Indicator Data'!AU39="No Data",1,IF('Indicator Data imputation'!AO38&lt;&gt;"",1,0))</f>
        <v>0</v>
      </c>
      <c r="AO35" s="171">
        <f>IF('Indicator Data'!AV39="No Data",1,IF('Indicator Data imputation'!AP38&lt;&gt;"",1,0))</f>
        <v>0</v>
      </c>
      <c r="AP35" s="171">
        <f>IF('Indicator Data'!AW39="No Data",1,IF('Indicator Data imputation'!AQ38&lt;&gt;"",1,0))</f>
        <v>0</v>
      </c>
      <c r="AQ35" s="171">
        <f>IF('Indicator Data'!AX39="No Data",1,IF('Indicator Data imputation'!AR38&lt;&gt;"",1,0))</f>
        <v>0</v>
      </c>
      <c r="AR35" s="171">
        <f>IF('Indicator Data'!AY39="No Data",1,IF('Indicator Data imputation'!AS38&lt;&gt;"",1,0))</f>
        <v>0</v>
      </c>
      <c r="AS35" s="171">
        <f>IF('Indicator Data'!AZ39="No Data",1,IF('Indicator Data imputation'!AT38&lt;&gt;"",1,0))</f>
        <v>0</v>
      </c>
      <c r="AT35" s="171">
        <f>IF('Indicator Data'!BA39="No Data",1,IF('Indicator Data imputation'!AU38&lt;&gt;"",1,0))</f>
        <v>0</v>
      </c>
      <c r="AU35" s="171">
        <f>IF('Indicator Data'!BB39="No Data",1,IF('Indicator Data imputation'!AV38&lt;&gt;"",1,0))</f>
        <v>0</v>
      </c>
      <c r="AV35" s="171">
        <f>IF('Indicator Data'!BC39="No Data",1,IF('Indicator Data imputation'!AW38&lt;&gt;"",1,0))</f>
        <v>0</v>
      </c>
      <c r="AW35" s="171">
        <f>IF('Indicator Data'!BD39="No Data",1,IF('Indicator Data imputation'!AX38&lt;&gt;"",1,0))</f>
        <v>0</v>
      </c>
      <c r="AX35" s="171">
        <f>IF('Indicator Data'!BE39="No Data",1,IF('Indicator Data imputation'!AY38&lt;&gt;"",1,0))</f>
        <v>0</v>
      </c>
      <c r="AY35" s="171">
        <f>IF('Indicator Data'!BF39="No Data",1,IF('Indicator Data imputation'!AZ38&lt;&gt;"",1,0))</f>
        <v>0</v>
      </c>
      <c r="AZ35" s="171">
        <f>IF('Indicator Data'!BG39="No Data",1,IF('Indicator Data imputation'!BA38&lt;&gt;"",1,0))</f>
        <v>0</v>
      </c>
      <c r="BA35" s="5">
        <f t="shared" si="0"/>
        <v>2</v>
      </c>
      <c r="BB35" s="173">
        <f t="shared" si="1"/>
        <v>3.9215686274509803E-2</v>
      </c>
    </row>
    <row r="36" spans="1:54" x14ac:dyDescent="0.25">
      <c r="A36" s="5" t="s">
        <v>65</v>
      </c>
      <c r="B36" s="171">
        <f>IF('Indicator Data'!I40="No Data",1,IF('Indicator Data imputation'!C39&lt;&gt;"",1,0))</f>
        <v>0</v>
      </c>
      <c r="C36" s="171">
        <f>IF('Indicator Data'!J40="No Data",1,IF('Indicator Data imputation'!D39&lt;&gt;"",1,0))</f>
        <v>0</v>
      </c>
      <c r="D36" s="171">
        <f>IF('Indicator Data'!K40="No Data",1,IF('Indicator Data imputation'!E39&lt;&gt;"",1,0))</f>
        <v>0</v>
      </c>
      <c r="E36" s="171">
        <f>IF('Indicator Data'!L40="No Data",1,IF('Indicator Data imputation'!F39&lt;&gt;"",1,0))</f>
        <v>0</v>
      </c>
      <c r="F36" s="171">
        <f>IF('Indicator Data'!M40="No Data",1,IF('Indicator Data imputation'!G39&lt;&gt;"",1,0))</f>
        <v>0</v>
      </c>
      <c r="G36" s="171">
        <f>IF('Indicator Data'!N40="No Data",1,IF('Indicator Data imputation'!H39&lt;&gt;"",1,0))</f>
        <v>0</v>
      </c>
      <c r="H36" s="171">
        <f>IF('Indicator Data'!O40="No Data",1,IF('Indicator Data imputation'!I39&lt;&gt;"",1,0))</f>
        <v>0</v>
      </c>
      <c r="I36" s="171">
        <f>IF('Indicator Data'!P40="No Data",1,IF('Indicator Data imputation'!J39&lt;&gt;"",1,0))</f>
        <v>0</v>
      </c>
      <c r="J36" s="171">
        <f>IF('Indicator Data'!Q40="No Data",1,IF('Indicator Data imputation'!K39&lt;&gt;"",1,0))</f>
        <v>0</v>
      </c>
      <c r="K36" s="171">
        <f>IF('Indicator Data'!R40="No Data",1,IF('Indicator Data imputation'!L39&lt;&gt;"",1,0))</f>
        <v>0</v>
      </c>
      <c r="L36" s="171">
        <f>IF('Indicator Data'!S40="No Data",1,IF('Indicator Data imputation'!M39&lt;&gt;"",1,0))</f>
        <v>0</v>
      </c>
      <c r="M36" s="171">
        <f>IF('Indicator Data'!T40="No Data",1,IF('Indicator Data imputation'!N39&lt;&gt;"",1,0))</f>
        <v>0</v>
      </c>
      <c r="N36" s="171">
        <f>IF('Indicator Data'!U40="No Data",1,IF('Indicator Data imputation'!O39&lt;&gt;"",1,0))</f>
        <v>0</v>
      </c>
      <c r="O36" s="171">
        <f>IF('Indicator Data'!V40="No Data",1,IF('Indicator Data imputation'!P39&lt;&gt;"",1,0))</f>
        <v>0</v>
      </c>
      <c r="P36" s="171">
        <f>IF('Indicator Data'!W40="No Data",1,IF('Indicator Data imputation'!Q39&lt;&gt;"",1,0))</f>
        <v>0</v>
      </c>
      <c r="Q36" s="171">
        <f>IF('Indicator Data'!X40="No Data",1,IF('Indicator Data imputation'!R39&lt;&gt;"",1,0))</f>
        <v>0</v>
      </c>
      <c r="R36" s="171">
        <f>IF('Indicator Data'!Y40="No Data",1,IF('Indicator Data imputation'!S39&lt;&gt;"",1,0))</f>
        <v>0</v>
      </c>
      <c r="S36" s="171">
        <f>IF('Indicator Data'!Z40="No Data",1,IF('Indicator Data imputation'!T39&lt;&gt;"",1,0))</f>
        <v>0</v>
      </c>
      <c r="T36" s="171">
        <f>IF('Indicator Data'!AA40="No Data",1,IF('Indicator Data imputation'!U39&lt;&gt;"",1,0))</f>
        <v>0</v>
      </c>
      <c r="U36" s="171">
        <f>IF('Indicator Data'!AB40="No Data",1,IF('Indicator Data imputation'!V39&lt;&gt;"",1,0))</f>
        <v>0</v>
      </c>
      <c r="V36" s="171">
        <f>IF('Indicator Data'!AC40="No Data",1,IF('Indicator Data imputation'!W39&lt;&gt;"",1,0))</f>
        <v>0</v>
      </c>
      <c r="W36" s="171">
        <f>IF('Indicator Data'!AD40="No Data",1,IF('Indicator Data imputation'!X39&lt;&gt;"",1,0))</f>
        <v>0</v>
      </c>
      <c r="X36" s="171">
        <f>IF('Indicator Data'!AE40="No Data",1,IF('Indicator Data imputation'!Y39&lt;&gt;"",1,0))</f>
        <v>0</v>
      </c>
      <c r="Y36" s="171">
        <f>IF('Indicator Data'!AF40="No Data",1,IF('Indicator Data imputation'!Z39&lt;&gt;"",1,0))</f>
        <v>0</v>
      </c>
      <c r="Z36" s="171">
        <f>IF('Indicator Data'!AG40="No Data",1,IF('Indicator Data imputation'!AA39&lt;&gt;"",1,0))</f>
        <v>0</v>
      </c>
      <c r="AA36" s="171">
        <f>IF('Indicator Data'!AH40="No Data",1,IF('Indicator Data imputation'!AB39&lt;&gt;"",1,0))</f>
        <v>0</v>
      </c>
      <c r="AB36" s="171">
        <f>IF('Indicator Data'!AI40="No Data",1,IF('Indicator Data imputation'!AC39&lt;&gt;"",1,0))</f>
        <v>0</v>
      </c>
      <c r="AC36" s="171">
        <f>IF('Indicator Data'!AJ40="No Data",1,IF('Indicator Data imputation'!AD39&lt;&gt;"",1,0))</f>
        <v>0</v>
      </c>
      <c r="AD36" s="171">
        <f>IF('Indicator Data'!AK40="No Data",1,IF('Indicator Data imputation'!AE39&lt;&gt;"",1,0))</f>
        <v>0</v>
      </c>
      <c r="AE36" s="171">
        <f>IF('Indicator Data'!AL40="No Data",1,IF('Indicator Data imputation'!AF39&lt;&gt;"",1,0))</f>
        <v>0</v>
      </c>
      <c r="AF36" s="171">
        <f>IF('Indicator Data'!AM40="No Data",1,IF('Indicator Data imputation'!AG39&lt;&gt;"",1,0))</f>
        <v>0</v>
      </c>
      <c r="AG36" s="171">
        <f>IF('Indicator Data'!AN40="No Data",1,IF('Indicator Data imputation'!AH39&lt;&gt;"",1,0))</f>
        <v>0</v>
      </c>
      <c r="AH36" s="171">
        <f>IF('Indicator Data'!AO40="No Data",1,IF('Indicator Data imputation'!AI39&lt;&gt;"",1,0))</f>
        <v>0</v>
      </c>
      <c r="AI36" s="171">
        <f>IF('Indicator Data'!AP40="No Data",1,IF('Indicator Data imputation'!AJ39&lt;&gt;"",1,0))</f>
        <v>0</v>
      </c>
      <c r="AJ36" s="171">
        <f>IF('Indicator Data'!AQ40="No Data",1,IF('Indicator Data imputation'!AK39&lt;&gt;"",1,0))</f>
        <v>0</v>
      </c>
      <c r="AK36" s="171">
        <f>IF('Indicator Data'!AR40="No Data",1,IF('Indicator Data imputation'!AL39&lt;&gt;"",1,0))</f>
        <v>0</v>
      </c>
      <c r="AL36" s="171">
        <f>IF('Indicator Data'!AS40="No Data",1,IF('Indicator Data imputation'!AM39&lt;&gt;"",1,0))</f>
        <v>0</v>
      </c>
      <c r="AM36" s="171">
        <f>IF('Indicator Data'!AT40="No Data",1,IF('Indicator Data imputation'!AN39&lt;&gt;"",1,0))</f>
        <v>0</v>
      </c>
      <c r="AN36" s="171">
        <f>IF('Indicator Data'!AU40="No Data",1,IF('Indicator Data imputation'!AO39&lt;&gt;"",1,0))</f>
        <v>0</v>
      </c>
      <c r="AO36" s="171">
        <f>IF('Indicator Data'!AV40="No Data",1,IF('Indicator Data imputation'!AP39&lt;&gt;"",1,0))</f>
        <v>0</v>
      </c>
      <c r="AP36" s="171">
        <f>IF('Indicator Data'!AW40="No Data",1,IF('Indicator Data imputation'!AQ39&lt;&gt;"",1,0))</f>
        <v>0</v>
      </c>
      <c r="AQ36" s="171">
        <f>IF('Indicator Data'!AX40="No Data",1,IF('Indicator Data imputation'!AR39&lt;&gt;"",1,0))</f>
        <v>0</v>
      </c>
      <c r="AR36" s="171">
        <f>IF('Indicator Data'!AY40="No Data",1,IF('Indicator Data imputation'!AS39&lt;&gt;"",1,0))</f>
        <v>0</v>
      </c>
      <c r="AS36" s="171">
        <f>IF('Indicator Data'!AZ40="No Data",1,IF('Indicator Data imputation'!AT39&lt;&gt;"",1,0))</f>
        <v>0</v>
      </c>
      <c r="AT36" s="171">
        <f>IF('Indicator Data'!BA40="No Data",1,IF('Indicator Data imputation'!AU39&lt;&gt;"",1,0))</f>
        <v>0</v>
      </c>
      <c r="AU36" s="171">
        <f>IF('Indicator Data'!BB40="No Data",1,IF('Indicator Data imputation'!AV39&lt;&gt;"",1,0))</f>
        <v>0</v>
      </c>
      <c r="AV36" s="171">
        <f>IF('Indicator Data'!BC40="No Data",1,IF('Indicator Data imputation'!AW39&lt;&gt;"",1,0))</f>
        <v>0</v>
      </c>
      <c r="AW36" s="171">
        <f>IF('Indicator Data'!BD40="No Data",1,IF('Indicator Data imputation'!AX39&lt;&gt;"",1,0))</f>
        <v>0</v>
      </c>
      <c r="AX36" s="171">
        <f>IF('Indicator Data'!BE40="No Data",1,IF('Indicator Data imputation'!AY39&lt;&gt;"",1,0))</f>
        <v>0</v>
      </c>
      <c r="AY36" s="171">
        <f>IF('Indicator Data'!BF40="No Data",1,IF('Indicator Data imputation'!AZ39&lt;&gt;"",1,0))</f>
        <v>0</v>
      </c>
      <c r="AZ36" s="171">
        <f>IF('Indicator Data'!BG40="No Data",1,IF('Indicator Data imputation'!BA39&lt;&gt;"",1,0))</f>
        <v>0</v>
      </c>
      <c r="BA36" s="5">
        <f t="shared" si="0"/>
        <v>0</v>
      </c>
      <c r="BB36" s="173">
        <f t="shared" si="1"/>
        <v>0</v>
      </c>
    </row>
    <row r="37" spans="1:54" x14ac:dyDescent="0.25">
      <c r="A37" s="5" t="s">
        <v>66</v>
      </c>
      <c r="B37" s="171">
        <f>IF('Indicator Data'!I41="No Data",1,IF('Indicator Data imputation'!C40&lt;&gt;"",1,0))</f>
        <v>0</v>
      </c>
      <c r="C37" s="171">
        <f>IF('Indicator Data'!J41="No Data",1,IF('Indicator Data imputation'!D40&lt;&gt;"",1,0))</f>
        <v>0</v>
      </c>
      <c r="D37" s="171">
        <f>IF('Indicator Data'!K41="No Data",1,IF('Indicator Data imputation'!E40&lt;&gt;"",1,0))</f>
        <v>0</v>
      </c>
      <c r="E37" s="171">
        <f>IF('Indicator Data'!L41="No Data",1,IF('Indicator Data imputation'!F40&lt;&gt;"",1,0))</f>
        <v>0</v>
      </c>
      <c r="F37" s="171">
        <f>IF('Indicator Data'!M41="No Data",1,IF('Indicator Data imputation'!G40&lt;&gt;"",1,0))</f>
        <v>0</v>
      </c>
      <c r="G37" s="171">
        <f>IF('Indicator Data'!N41="No Data",1,IF('Indicator Data imputation'!H40&lt;&gt;"",1,0))</f>
        <v>0</v>
      </c>
      <c r="H37" s="171">
        <f>IF('Indicator Data'!O41="No Data",1,IF('Indicator Data imputation'!I40&lt;&gt;"",1,0))</f>
        <v>0</v>
      </c>
      <c r="I37" s="171">
        <f>IF('Indicator Data'!P41="No Data",1,IF('Indicator Data imputation'!J40&lt;&gt;"",1,0))</f>
        <v>0</v>
      </c>
      <c r="J37" s="171">
        <f>IF('Indicator Data'!Q41="No Data",1,IF('Indicator Data imputation'!K40&lt;&gt;"",1,0))</f>
        <v>0</v>
      </c>
      <c r="K37" s="171">
        <f>IF('Indicator Data'!R41="No Data",1,IF('Indicator Data imputation'!L40&lt;&gt;"",1,0))</f>
        <v>0</v>
      </c>
      <c r="L37" s="171">
        <f>IF('Indicator Data'!S41="No Data",1,IF('Indicator Data imputation'!M40&lt;&gt;"",1,0))</f>
        <v>0</v>
      </c>
      <c r="M37" s="171">
        <f>IF('Indicator Data'!T41="No Data",1,IF('Indicator Data imputation'!N40&lt;&gt;"",1,0))</f>
        <v>0</v>
      </c>
      <c r="N37" s="171">
        <f>IF('Indicator Data'!U41="No Data",1,IF('Indicator Data imputation'!O40&lt;&gt;"",1,0))</f>
        <v>0</v>
      </c>
      <c r="O37" s="171">
        <f>IF('Indicator Data'!V41="No Data",1,IF('Indicator Data imputation'!P40&lt;&gt;"",1,0))</f>
        <v>0</v>
      </c>
      <c r="P37" s="171">
        <f>IF('Indicator Data'!W41="No Data",1,IF('Indicator Data imputation'!Q40&lt;&gt;"",1,0))</f>
        <v>0</v>
      </c>
      <c r="Q37" s="171">
        <f>IF('Indicator Data'!X41="No Data",1,IF('Indicator Data imputation'!R40&lt;&gt;"",1,0))</f>
        <v>0</v>
      </c>
      <c r="R37" s="171">
        <f>IF('Indicator Data'!Y41="No Data",1,IF('Indicator Data imputation'!S40&lt;&gt;"",1,0))</f>
        <v>0</v>
      </c>
      <c r="S37" s="171">
        <f>IF('Indicator Data'!Z41="No Data",1,IF('Indicator Data imputation'!T40&lt;&gt;"",1,0))</f>
        <v>0</v>
      </c>
      <c r="T37" s="171">
        <f>IF('Indicator Data'!AA41="No Data",1,IF('Indicator Data imputation'!U40&lt;&gt;"",1,0))</f>
        <v>0</v>
      </c>
      <c r="U37" s="171">
        <f>IF('Indicator Data'!AB41="No Data",1,IF('Indicator Data imputation'!V40&lt;&gt;"",1,0))</f>
        <v>0</v>
      </c>
      <c r="V37" s="171">
        <f>IF('Indicator Data'!AC41="No Data",1,IF('Indicator Data imputation'!W40&lt;&gt;"",1,0))</f>
        <v>0</v>
      </c>
      <c r="W37" s="171">
        <f>IF('Indicator Data'!AD41="No Data",1,IF('Indicator Data imputation'!X40&lt;&gt;"",1,0))</f>
        <v>0</v>
      </c>
      <c r="X37" s="171">
        <f>IF('Indicator Data'!AE41="No Data",1,IF('Indicator Data imputation'!Y40&lt;&gt;"",1,0))</f>
        <v>0</v>
      </c>
      <c r="Y37" s="171">
        <f>IF('Indicator Data'!AF41="No Data",1,IF('Indicator Data imputation'!Z40&lt;&gt;"",1,0))</f>
        <v>0</v>
      </c>
      <c r="Z37" s="171">
        <f>IF('Indicator Data'!AG41="No Data",1,IF('Indicator Data imputation'!AA40&lt;&gt;"",1,0))</f>
        <v>0</v>
      </c>
      <c r="AA37" s="171">
        <f>IF('Indicator Data'!AH41="No Data",1,IF('Indicator Data imputation'!AB40&lt;&gt;"",1,0))</f>
        <v>0</v>
      </c>
      <c r="AB37" s="171">
        <f>IF('Indicator Data'!AI41="No Data",1,IF('Indicator Data imputation'!AC40&lt;&gt;"",1,0))</f>
        <v>0</v>
      </c>
      <c r="AC37" s="171">
        <f>IF('Indicator Data'!AJ41="No Data",1,IF('Indicator Data imputation'!AD40&lt;&gt;"",1,0))</f>
        <v>0</v>
      </c>
      <c r="AD37" s="171">
        <f>IF('Indicator Data'!AK41="No Data",1,IF('Indicator Data imputation'!AE40&lt;&gt;"",1,0))</f>
        <v>0</v>
      </c>
      <c r="AE37" s="171">
        <f>IF('Indicator Data'!AL41="No Data",1,IF('Indicator Data imputation'!AF40&lt;&gt;"",1,0))</f>
        <v>0</v>
      </c>
      <c r="AF37" s="171">
        <f>IF('Indicator Data'!AM41="No Data",1,IF('Indicator Data imputation'!AG40&lt;&gt;"",1,0))</f>
        <v>0</v>
      </c>
      <c r="AG37" s="171">
        <f>IF('Indicator Data'!AN41="No Data",1,IF('Indicator Data imputation'!AH40&lt;&gt;"",1,0))</f>
        <v>0</v>
      </c>
      <c r="AH37" s="171">
        <f>IF('Indicator Data'!AO41="No Data",1,IF('Indicator Data imputation'!AI40&lt;&gt;"",1,0))</f>
        <v>0</v>
      </c>
      <c r="AI37" s="171">
        <f>IF('Indicator Data'!AP41="No Data",1,IF('Indicator Data imputation'!AJ40&lt;&gt;"",1,0))</f>
        <v>0</v>
      </c>
      <c r="AJ37" s="171">
        <f>IF('Indicator Data'!AQ41="No Data",1,IF('Indicator Data imputation'!AK40&lt;&gt;"",1,0))</f>
        <v>0</v>
      </c>
      <c r="AK37" s="171">
        <f>IF('Indicator Data'!AR41="No Data",1,IF('Indicator Data imputation'!AL40&lt;&gt;"",1,0))</f>
        <v>0</v>
      </c>
      <c r="AL37" s="171">
        <f>IF('Indicator Data'!AS41="No Data",1,IF('Indicator Data imputation'!AM40&lt;&gt;"",1,0))</f>
        <v>0</v>
      </c>
      <c r="AM37" s="171">
        <f>IF('Indicator Data'!AT41="No Data",1,IF('Indicator Data imputation'!AN40&lt;&gt;"",1,0))</f>
        <v>0</v>
      </c>
      <c r="AN37" s="171">
        <f>IF('Indicator Data'!AU41="No Data",1,IF('Indicator Data imputation'!AO40&lt;&gt;"",1,0))</f>
        <v>0</v>
      </c>
      <c r="AO37" s="171">
        <f>IF('Indicator Data'!AV41="No Data",1,IF('Indicator Data imputation'!AP40&lt;&gt;"",1,0))</f>
        <v>0</v>
      </c>
      <c r="AP37" s="171">
        <f>IF('Indicator Data'!AW41="No Data",1,IF('Indicator Data imputation'!AQ40&lt;&gt;"",1,0))</f>
        <v>0</v>
      </c>
      <c r="AQ37" s="171">
        <f>IF('Indicator Data'!AX41="No Data",1,IF('Indicator Data imputation'!AR40&lt;&gt;"",1,0))</f>
        <v>0</v>
      </c>
      <c r="AR37" s="171">
        <f>IF('Indicator Data'!AY41="No Data",1,IF('Indicator Data imputation'!AS40&lt;&gt;"",1,0))</f>
        <v>0</v>
      </c>
      <c r="AS37" s="171">
        <f>IF('Indicator Data'!AZ41="No Data",1,IF('Indicator Data imputation'!AT40&lt;&gt;"",1,0))</f>
        <v>0</v>
      </c>
      <c r="AT37" s="171">
        <f>IF('Indicator Data'!BA41="No Data",1,IF('Indicator Data imputation'!AU40&lt;&gt;"",1,0))</f>
        <v>0</v>
      </c>
      <c r="AU37" s="171">
        <f>IF('Indicator Data'!BB41="No Data",1,IF('Indicator Data imputation'!AV40&lt;&gt;"",1,0))</f>
        <v>0</v>
      </c>
      <c r="AV37" s="171">
        <f>IF('Indicator Data'!BC41="No Data",1,IF('Indicator Data imputation'!AW40&lt;&gt;"",1,0))</f>
        <v>0</v>
      </c>
      <c r="AW37" s="171">
        <f>IF('Indicator Data'!BD41="No Data",1,IF('Indicator Data imputation'!AX40&lt;&gt;"",1,0))</f>
        <v>0</v>
      </c>
      <c r="AX37" s="171">
        <f>IF('Indicator Data'!BE41="No Data",1,IF('Indicator Data imputation'!AY40&lt;&gt;"",1,0))</f>
        <v>0</v>
      </c>
      <c r="AY37" s="171">
        <f>IF('Indicator Data'!BF41="No Data",1,IF('Indicator Data imputation'!AZ40&lt;&gt;"",1,0))</f>
        <v>0</v>
      </c>
      <c r="AZ37" s="171">
        <f>IF('Indicator Data'!BG41="No Data",1,IF('Indicator Data imputation'!BA40&lt;&gt;"",1,0))</f>
        <v>0</v>
      </c>
      <c r="BA37" s="5">
        <f t="shared" si="0"/>
        <v>0</v>
      </c>
      <c r="BB37" s="173">
        <f t="shared" si="1"/>
        <v>0</v>
      </c>
    </row>
    <row r="38" spans="1:54" x14ac:dyDescent="0.25">
      <c r="A38" s="5" t="s">
        <v>68</v>
      </c>
      <c r="B38" s="171">
        <f>IF('Indicator Data'!I42="No Data",1,IF('Indicator Data imputation'!C41&lt;&gt;"",1,0))</f>
        <v>0</v>
      </c>
      <c r="C38" s="171">
        <f>IF('Indicator Data'!J42="No Data",1,IF('Indicator Data imputation'!D41&lt;&gt;"",1,0))</f>
        <v>0</v>
      </c>
      <c r="D38" s="171">
        <f>IF('Indicator Data'!K42="No Data",1,IF('Indicator Data imputation'!E41&lt;&gt;"",1,0))</f>
        <v>0</v>
      </c>
      <c r="E38" s="171">
        <f>IF('Indicator Data'!L42="No Data",1,IF('Indicator Data imputation'!F41&lt;&gt;"",1,0))</f>
        <v>0</v>
      </c>
      <c r="F38" s="171">
        <f>IF('Indicator Data'!M42="No Data",1,IF('Indicator Data imputation'!G41&lt;&gt;"",1,0))</f>
        <v>0</v>
      </c>
      <c r="G38" s="171">
        <f>IF('Indicator Data'!N42="No Data",1,IF('Indicator Data imputation'!H41&lt;&gt;"",1,0))</f>
        <v>0</v>
      </c>
      <c r="H38" s="171">
        <f>IF('Indicator Data'!O42="No Data",1,IF('Indicator Data imputation'!I41&lt;&gt;"",1,0))</f>
        <v>0</v>
      </c>
      <c r="I38" s="171">
        <f>IF('Indicator Data'!P42="No Data",1,IF('Indicator Data imputation'!J41&lt;&gt;"",1,0))</f>
        <v>0</v>
      </c>
      <c r="J38" s="171">
        <f>IF('Indicator Data'!Q42="No Data",1,IF('Indicator Data imputation'!K41&lt;&gt;"",1,0))</f>
        <v>0</v>
      </c>
      <c r="K38" s="171">
        <f>IF('Indicator Data'!R42="No Data",1,IF('Indicator Data imputation'!L41&lt;&gt;"",1,0))</f>
        <v>0</v>
      </c>
      <c r="L38" s="171">
        <f>IF('Indicator Data'!S42="No Data",1,IF('Indicator Data imputation'!M41&lt;&gt;"",1,0))</f>
        <v>0</v>
      </c>
      <c r="M38" s="171">
        <f>IF('Indicator Data'!T42="No Data",1,IF('Indicator Data imputation'!N41&lt;&gt;"",1,0))</f>
        <v>0</v>
      </c>
      <c r="N38" s="171">
        <f>IF('Indicator Data'!U42="No Data",1,IF('Indicator Data imputation'!O41&lt;&gt;"",1,0))</f>
        <v>0</v>
      </c>
      <c r="O38" s="171">
        <f>IF('Indicator Data'!V42="No Data",1,IF('Indicator Data imputation'!P41&lt;&gt;"",1,0))</f>
        <v>0</v>
      </c>
      <c r="P38" s="171">
        <f>IF('Indicator Data'!W42="No Data",1,IF('Indicator Data imputation'!Q41&lt;&gt;"",1,0))</f>
        <v>0</v>
      </c>
      <c r="Q38" s="171">
        <f>IF('Indicator Data'!X42="No Data",1,IF('Indicator Data imputation'!R41&lt;&gt;"",1,0))</f>
        <v>0</v>
      </c>
      <c r="R38" s="171">
        <f>IF('Indicator Data'!Y42="No Data",1,IF('Indicator Data imputation'!S41&lt;&gt;"",1,0))</f>
        <v>1</v>
      </c>
      <c r="S38" s="171">
        <f>IF('Indicator Data'!Z42="No Data",1,IF('Indicator Data imputation'!T41&lt;&gt;"",1,0))</f>
        <v>0</v>
      </c>
      <c r="T38" s="171">
        <f>IF('Indicator Data'!AA42="No Data",1,IF('Indicator Data imputation'!U41&lt;&gt;"",1,0))</f>
        <v>0</v>
      </c>
      <c r="U38" s="171">
        <f>IF('Indicator Data'!AB42="No Data",1,IF('Indicator Data imputation'!V41&lt;&gt;"",1,0))</f>
        <v>1</v>
      </c>
      <c r="V38" s="171">
        <f>IF('Indicator Data'!AC42="No Data",1,IF('Indicator Data imputation'!W41&lt;&gt;"",1,0))</f>
        <v>0</v>
      </c>
      <c r="W38" s="171">
        <f>IF('Indicator Data'!AD42="No Data",1,IF('Indicator Data imputation'!X41&lt;&gt;"",1,0))</f>
        <v>0</v>
      </c>
      <c r="X38" s="171">
        <f>IF('Indicator Data'!AE42="No Data",1,IF('Indicator Data imputation'!Y41&lt;&gt;"",1,0))</f>
        <v>0</v>
      </c>
      <c r="Y38" s="171">
        <f>IF('Indicator Data'!AF42="No Data",1,IF('Indicator Data imputation'!Z41&lt;&gt;"",1,0))</f>
        <v>1</v>
      </c>
      <c r="Z38" s="171">
        <f>IF('Indicator Data'!AG42="No Data",1,IF('Indicator Data imputation'!AA41&lt;&gt;"",1,0))</f>
        <v>0</v>
      </c>
      <c r="AA38" s="171">
        <f>IF('Indicator Data'!AH42="No Data",1,IF('Indicator Data imputation'!AB41&lt;&gt;"",1,0))</f>
        <v>0</v>
      </c>
      <c r="AB38" s="171">
        <f>IF('Indicator Data'!AI42="No Data",1,IF('Indicator Data imputation'!AC41&lt;&gt;"",1,0))</f>
        <v>0</v>
      </c>
      <c r="AC38" s="171">
        <f>IF('Indicator Data'!AJ42="No Data",1,IF('Indicator Data imputation'!AD41&lt;&gt;"",1,0))</f>
        <v>0</v>
      </c>
      <c r="AD38" s="171">
        <f>IF('Indicator Data'!AK42="No Data",1,IF('Indicator Data imputation'!AE41&lt;&gt;"",1,0))</f>
        <v>0</v>
      </c>
      <c r="AE38" s="171">
        <f>IF('Indicator Data'!AL42="No Data",1,IF('Indicator Data imputation'!AF41&lt;&gt;"",1,0))</f>
        <v>0</v>
      </c>
      <c r="AF38" s="171">
        <f>IF('Indicator Data'!AM42="No Data",1,IF('Indicator Data imputation'!AG41&lt;&gt;"",1,0))</f>
        <v>0</v>
      </c>
      <c r="AG38" s="171">
        <f>IF('Indicator Data'!AN42="No Data",1,IF('Indicator Data imputation'!AH41&lt;&gt;"",1,0))</f>
        <v>0</v>
      </c>
      <c r="AH38" s="171">
        <f>IF('Indicator Data'!AO42="No Data",1,IF('Indicator Data imputation'!AI41&lt;&gt;"",1,0))</f>
        <v>0</v>
      </c>
      <c r="AI38" s="171">
        <f>IF('Indicator Data'!AP42="No Data",1,IF('Indicator Data imputation'!AJ41&lt;&gt;"",1,0))</f>
        <v>1</v>
      </c>
      <c r="AJ38" s="171">
        <f>IF('Indicator Data'!AQ42="No Data",1,IF('Indicator Data imputation'!AK41&lt;&gt;"",1,0))</f>
        <v>1</v>
      </c>
      <c r="AK38" s="171">
        <f>IF('Indicator Data'!AR42="No Data",1,IF('Indicator Data imputation'!AL41&lt;&gt;"",1,0))</f>
        <v>0</v>
      </c>
      <c r="AL38" s="171">
        <f>IF('Indicator Data'!AS42="No Data",1,IF('Indicator Data imputation'!AM41&lt;&gt;"",1,0))</f>
        <v>0</v>
      </c>
      <c r="AM38" s="171">
        <f>IF('Indicator Data'!AT42="No Data",1,IF('Indicator Data imputation'!AN41&lt;&gt;"",1,0))</f>
        <v>1</v>
      </c>
      <c r="AN38" s="171">
        <f>IF('Indicator Data'!AU42="No Data",1,IF('Indicator Data imputation'!AO41&lt;&gt;"",1,0))</f>
        <v>1</v>
      </c>
      <c r="AO38" s="171">
        <f>IF('Indicator Data'!AV42="No Data",1,IF('Indicator Data imputation'!AP41&lt;&gt;"",1,0))</f>
        <v>0</v>
      </c>
      <c r="AP38" s="171">
        <f>IF('Indicator Data'!AW42="No Data",1,IF('Indicator Data imputation'!AQ41&lt;&gt;"",1,0))</f>
        <v>0</v>
      </c>
      <c r="AQ38" s="171">
        <f>IF('Indicator Data'!AX42="No Data",1,IF('Indicator Data imputation'!AR41&lt;&gt;"",1,0))</f>
        <v>0</v>
      </c>
      <c r="AR38" s="171">
        <f>IF('Indicator Data'!AY42="No Data",1,IF('Indicator Data imputation'!AS41&lt;&gt;"",1,0))</f>
        <v>0</v>
      </c>
      <c r="AS38" s="171">
        <f>IF('Indicator Data'!AZ42="No Data",1,IF('Indicator Data imputation'!AT41&lt;&gt;"",1,0))</f>
        <v>0</v>
      </c>
      <c r="AT38" s="171">
        <f>IF('Indicator Data'!BA42="No Data",1,IF('Indicator Data imputation'!AU41&lt;&gt;"",1,0))</f>
        <v>0</v>
      </c>
      <c r="AU38" s="171">
        <f>IF('Indicator Data'!BB42="No Data",1,IF('Indicator Data imputation'!AV41&lt;&gt;"",1,0))</f>
        <v>0</v>
      </c>
      <c r="AV38" s="171">
        <f>IF('Indicator Data'!BC42="No Data",1,IF('Indicator Data imputation'!AW41&lt;&gt;"",1,0))</f>
        <v>0</v>
      </c>
      <c r="AW38" s="171">
        <f>IF('Indicator Data'!BD42="No Data",1,IF('Indicator Data imputation'!AX41&lt;&gt;"",1,0))</f>
        <v>0</v>
      </c>
      <c r="AX38" s="171">
        <f>IF('Indicator Data'!BE42="No Data",1,IF('Indicator Data imputation'!AY41&lt;&gt;"",1,0))</f>
        <v>0</v>
      </c>
      <c r="AY38" s="171">
        <f>IF('Indicator Data'!BF42="No Data",1,IF('Indicator Data imputation'!AZ41&lt;&gt;"",1,0))</f>
        <v>0</v>
      </c>
      <c r="AZ38" s="171">
        <f>IF('Indicator Data'!BG42="No Data",1,IF('Indicator Data imputation'!BA41&lt;&gt;"",1,0))</f>
        <v>0</v>
      </c>
      <c r="BA38" s="5">
        <f t="shared" si="0"/>
        <v>7</v>
      </c>
      <c r="BB38" s="173">
        <f t="shared" si="1"/>
        <v>0.13725490196078433</v>
      </c>
    </row>
    <row r="39" spans="1:54" x14ac:dyDescent="0.25">
      <c r="A39" s="5" t="s">
        <v>71</v>
      </c>
      <c r="B39" s="171">
        <f>IF('Indicator Data'!I43="No Data",1,IF('Indicator Data imputation'!C42&lt;&gt;"",1,0))</f>
        <v>0</v>
      </c>
      <c r="C39" s="171">
        <f>IF('Indicator Data'!J43="No Data",1,IF('Indicator Data imputation'!D42&lt;&gt;"",1,0))</f>
        <v>0</v>
      </c>
      <c r="D39" s="171">
        <f>IF('Indicator Data'!K43="No Data",1,IF('Indicator Data imputation'!E42&lt;&gt;"",1,0))</f>
        <v>0</v>
      </c>
      <c r="E39" s="171">
        <f>IF('Indicator Data'!L43="No Data",1,IF('Indicator Data imputation'!F42&lt;&gt;"",1,0))</f>
        <v>0</v>
      </c>
      <c r="F39" s="171">
        <f>IF('Indicator Data'!M43="No Data",1,IF('Indicator Data imputation'!G42&lt;&gt;"",1,0))</f>
        <v>0</v>
      </c>
      <c r="G39" s="171">
        <f>IF('Indicator Data'!N43="No Data",1,IF('Indicator Data imputation'!H42&lt;&gt;"",1,0))</f>
        <v>0</v>
      </c>
      <c r="H39" s="171">
        <f>IF('Indicator Data'!O43="No Data",1,IF('Indicator Data imputation'!I42&lt;&gt;"",1,0))</f>
        <v>0</v>
      </c>
      <c r="I39" s="171">
        <f>IF('Indicator Data'!P43="No Data",1,IF('Indicator Data imputation'!J42&lt;&gt;"",1,0))</f>
        <v>0</v>
      </c>
      <c r="J39" s="171">
        <f>IF('Indicator Data'!Q43="No Data",1,IF('Indicator Data imputation'!K42&lt;&gt;"",1,0))</f>
        <v>0</v>
      </c>
      <c r="K39" s="171">
        <f>IF('Indicator Data'!R43="No Data",1,IF('Indicator Data imputation'!L42&lt;&gt;"",1,0))</f>
        <v>0</v>
      </c>
      <c r="L39" s="171">
        <f>IF('Indicator Data'!S43="No Data",1,IF('Indicator Data imputation'!M42&lt;&gt;"",1,0))</f>
        <v>0</v>
      </c>
      <c r="M39" s="171">
        <f>IF('Indicator Data'!T43="No Data",1,IF('Indicator Data imputation'!N42&lt;&gt;"",1,0))</f>
        <v>0</v>
      </c>
      <c r="N39" s="171">
        <f>IF('Indicator Data'!U43="No Data",1,IF('Indicator Data imputation'!O42&lt;&gt;"",1,0))</f>
        <v>0</v>
      </c>
      <c r="O39" s="171">
        <f>IF('Indicator Data'!V43="No Data",1,IF('Indicator Data imputation'!P42&lt;&gt;"",1,0))</f>
        <v>0</v>
      </c>
      <c r="P39" s="171">
        <f>IF('Indicator Data'!W43="No Data",1,IF('Indicator Data imputation'!Q42&lt;&gt;"",1,0))</f>
        <v>0</v>
      </c>
      <c r="Q39" s="171">
        <f>IF('Indicator Data'!X43="No Data",1,IF('Indicator Data imputation'!R42&lt;&gt;"",1,0))</f>
        <v>0</v>
      </c>
      <c r="R39" s="171">
        <f>IF('Indicator Data'!Y43="No Data",1,IF('Indicator Data imputation'!S42&lt;&gt;"",1,0))</f>
        <v>0</v>
      </c>
      <c r="S39" s="171">
        <f>IF('Indicator Data'!Z43="No Data",1,IF('Indicator Data imputation'!T42&lt;&gt;"",1,0))</f>
        <v>0</v>
      </c>
      <c r="T39" s="171">
        <f>IF('Indicator Data'!AA43="No Data",1,IF('Indicator Data imputation'!U42&lt;&gt;"",1,0))</f>
        <v>0</v>
      </c>
      <c r="U39" s="171">
        <f>IF('Indicator Data'!AB43="No Data",1,IF('Indicator Data imputation'!V42&lt;&gt;"",1,0))</f>
        <v>0</v>
      </c>
      <c r="V39" s="171">
        <f>IF('Indicator Data'!AC43="No Data",1,IF('Indicator Data imputation'!W42&lt;&gt;"",1,0))</f>
        <v>0</v>
      </c>
      <c r="W39" s="171">
        <f>IF('Indicator Data'!AD43="No Data",1,IF('Indicator Data imputation'!X42&lt;&gt;"",1,0))</f>
        <v>0</v>
      </c>
      <c r="X39" s="171">
        <f>IF('Indicator Data'!AE43="No Data",1,IF('Indicator Data imputation'!Y42&lt;&gt;"",1,0))</f>
        <v>0</v>
      </c>
      <c r="Y39" s="171">
        <f>IF('Indicator Data'!AF43="No Data",1,IF('Indicator Data imputation'!Z42&lt;&gt;"",1,0))</f>
        <v>0</v>
      </c>
      <c r="Z39" s="171">
        <f>IF('Indicator Data'!AG43="No Data",1,IF('Indicator Data imputation'!AA42&lt;&gt;"",1,0))</f>
        <v>0</v>
      </c>
      <c r="AA39" s="171">
        <f>IF('Indicator Data'!AH43="No Data",1,IF('Indicator Data imputation'!AB42&lt;&gt;"",1,0))</f>
        <v>0</v>
      </c>
      <c r="AB39" s="171">
        <f>IF('Indicator Data'!AI43="No Data",1,IF('Indicator Data imputation'!AC42&lt;&gt;"",1,0))</f>
        <v>0</v>
      </c>
      <c r="AC39" s="171">
        <f>IF('Indicator Data'!AJ43="No Data",1,IF('Indicator Data imputation'!AD42&lt;&gt;"",1,0))</f>
        <v>0</v>
      </c>
      <c r="AD39" s="171">
        <f>IF('Indicator Data'!AK43="No Data",1,IF('Indicator Data imputation'!AE42&lt;&gt;"",1,0))</f>
        <v>0</v>
      </c>
      <c r="AE39" s="171">
        <f>IF('Indicator Data'!AL43="No Data",1,IF('Indicator Data imputation'!AF42&lt;&gt;"",1,0))</f>
        <v>0</v>
      </c>
      <c r="AF39" s="171">
        <f>IF('Indicator Data'!AM43="No Data",1,IF('Indicator Data imputation'!AG42&lt;&gt;"",1,0))</f>
        <v>0</v>
      </c>
      <c r="AG39" s="171">
        <f>IF('Indicator Data'!AN43="No Data",1,IF('Indicator Data imputation'!AH42&lt;&gt;"",1,0))</f>
        <v>0</v>
      </c>
      <c r="AH39" s="171">
        <f>IF('Indicator Data'!AO43="No Data",1,IF('Indicator Data imputation'!AI42&lt;&gt;"",1,0))</f>
        <v>0</v>
      </c>
      <c r="AI39" s="171">
        <f>IF('Indicator Data'!AP43="No Data",1,IF('Indicator Data imputation'!AJ42&lt;&gt;"",1,0))</f>
        <v>0</v>
      </c>
      <c r="AJ39" s="171">
        <f>IF('Indicator Data'!AQ43="No Data",1,IF('Indicator Data imputation'!AK42&lt;&gt;"",1,0))</f>
        <v>0</v>
      </c>
      <c r="AK39" s="171">
        <f>IF('Indicator Data'!AR43="No Data",1,IF('Indicator Data imputation'!AL42&lt;&gt;"",1,0))</f>
        <v>1</v>
      </c>
      <c r="AL39" s="171">
        <f>IF('Indicator Data'!AS43="No Data",1,IF('Indicator Data imputation'!AM42&lt;&gt;"",1,0))</f>
        <v>0</v>
      </c>
      <c r="AM39" s="171">
        <f>IF('Indicator Data'!AT43="No Data",1,IF('Indicator Data imputation'!AN42&lt;&gt;"",1,0))</f>
        <v>0</v>
      </c>
      <c r="AN39" s="171">
        <f>IF('Indicator Data'!AU43="No Data",1,IF('Indicator Data imputation'!AO42&lt;&gt;"",1,0))</f>
        <v>0</v>
      </c>
      <c r="AO39" s="171">
        <f>IF('Indicator Data'!AV43="No Data",1,IF('Indicator Data imputation'!AP42&lt;&gt;"",1,0))</f>
        <v>0</v>
      </c>
      <c r="AP39" s="171">
        <f>IF('Indicator Data'!AW43="No Data",1,IF('Indicator Data imputation'!AQ42&lt;&gt;"",1,0))</f>
        <v>0</v>
      </c>
      <c r="AQ39" s="171">
        <f>IF('Indicator Data'!AX43="No Data",1,IF('Indicator Data imputation'!AR42&lt;&gt;"",1,0))</f>
        <v>0</v>
      </c>
      <c r="AR39" s="171">
        <f>IF('Indicator Data'!AY43="No Data",1,IF('Indicator Data imputation'!AS42&lt;&gt;"",1,0))</f>
        <v>0</v>
      </c>
      <c r="AS39" s="171">
        <f>IF('Indicator Data'!AZ43="No Data",1,IF('Indicator Data imputation'!AT42&lt;&gt;"",1,0))</f>
        <v>0</v>
      </c>
      <c r="AT39" s="171">
        <f>IF('Indicator Data'!BA43="No Data",1,IF('Indicator Data imputation'!AU42&lt;&gt;"",1,0))</f>
        <v>0</v>
      </c>
      <c r="AU39" s="171">
        <f>IF('Indicator Data'!BB43="No Data",1,IF('Indicator Data imputation'!AV42&lt;&gt;"",1,0))</f>
        <v>0</v>
      </c>
      <c r="AV39" s="171">
        <f>IF('Indicator Data'!BC43="No Data",1,IF('Indicator Data imputation'!AW42&lt;&gt;"",1,0))</f>
        <v>0</v>
      </c>
      <c r="AW39" s="171">
        <f>IF('Indicator Data'!BD43="No Data",1,IF('Indicator Data imputation'!AX42&lt;&gt;"",1,0))</f>
        <v>0</v>
      </c>
      <c r="AX39" s="171">
        <f>IF('Indicator Data'!BE43="No Data",1,IF('Indicator Data imputation'!AY42&lt;&gt;"",1,0))</f>
        <v>0</v>
      </c>
      <c r="AY39" s="171">
        <f>IF('Indicator Data'!BF43="No Data",1,IF('Indicator Data imputation'!AZ42&lt;&gt;"",1,0))</f>
        <v>0</v>
      </c>
      <c r="AZ39" s="171">
        <f>IF('Indicator Data'!BG43="No Data",1,IF('Indicator Data imputation'!BA42&lt;&gt;"",1,0))</f>
        <v>0</v>
      </c>
      <c r="BA39" s="5">
        <f t="shared" si="0"/>
        <v>1</v>
      </c>
      <c r="BB39" s="173">
        <f t="shared" si="1"/>
        <v>1.9607843137254902E-2</v>
      </c>
    </row>
    <row r="40" spans="1:54" x14ac:dyDescent="0.25">
      <c r="A40" s="5" t="s">
        <v>70</v>
      </c>
      <c r="B40" s="171">
        <f>IF('Indicator Data'!I44="No Data",1,IF('Indicator Data imputation'!C43&lt;&gt;"",1,0))</f>
        <v>0</v>
      </c>
      <c r="C40" s="171">
        <f>IF('Indicator Data'!J44="No Data",1,IF('Indicator Data imputation'!D43&lt;&gt;"",1,0))</f>
        <v>0</v>
      </c>
      <c r="D40" s="171">
        <f>IF('Indicator Data'!K44="No Data",1,IF('Indicator Data imputation'!E43&lt;&gt;"",1,0))</f>
        <v>0</v>
      </c>
      <c r="E40" s="171">
        <f>IF('Indicator Data'!L44="No Data",1,IF('Indicator Data imputation'!F43&lt;&gt;"",1,0))</f>
        <v>0</v>
      </c>
      <c r="F40" s="171">
        <f>IF('Indicator Data'!M44="No Data",1,IF('Indicator Data imputation'!G43&lt;&gt;"",1,0))</f>
        <v>0</v>
      </c>
      <c r="G40" s="171">
        <f>IF('Indicator Data'!N44="No Data",1,IF('Indicator Data imputation'!H43&lt;&gt;"",1,0))</f>
        <v>0</v>
      </c>
      <c r="H40" s="171">
        <f>IF('Indicator Data'!O44="No Data",1,IF('Indicator Data imputation'!I43&lt;&gt;"",1,0))</f>
        <v>0</v>
      </c>
      <c r="I40" s="171">
        <f>IF('Indicator Data'!P44="No Data",1,IF('Indicator Data imputation'!J43&lt;&gt;"",1,0))</f>
        <v>0</v>
      </c>
      <c r="J40" s="171">
        <f>IF('Indicator Data'!Q44="No Data",1,IF('Indicator Data imputation'!K43&lt;&gt;"",1,0))</f>
        <v>0</v>
      </c>
      <c r="K40" s="171">
        <f>IF('Indicator Data'!R44="No Data",1,IF('Indicator Data imputation'!L43&lt;&gt;"",1,0))</f>
        <v>0</v>
      </c>
      <c r="L40" s="171">
        <f>IF('Indicator Data'!S44="No Data",1,IF('Indicator Data imputation'!M43&lt;&gt;"",1,0))</f>
        <v>0</v>
      </c>
      <c r="M40" s="171">
        <f>IF('Indicator Data'!T44="No Data",1,IF('Indicator Data imputation'!N43&lt;&gt;"",1,0))</f>
        <v>0</v>
      </c>
      <c r="N40" s="171">
        <f>IF('Indicator Data'!U44="No Data",1,IF('Indicator Data imputation'!O43&lt;&gt;"",1,0))</f>
        <v>0</v>
      </c>
      <c r="O40" s="171">
        <f>IF('Indicator Data'!V44="No Data",1,IF('Indicator Data imputation'!P43&lt;&gt;"",1,0))</f>
        <v>0</v>
      </c>
      <c r="P40" s="171">
        <f>IF('Indicator Data'!W44="No Data",1,IF('Indicator Data imputation'!Q43&lt;&gt;"",1,0))</f>
        <v>0</v>
      </c>
      <c r="Q40" s="171">
        <f>IF('Indicator Data'!X44="No Data",1,IF('Indicator Data imputation'!R43&lt;&gt;"",1,0))</f>
        <v>0</v>
      </c>
      <c r="R40" s="171">
        <f>IF('Indicator Data'!Y44="No Data",1,IF('Indicator Data imputation'!S43&lt;&gt;"",1,0))</f>
        <v>1</v>
      </c>
      <c r="S40" s="171">
        <f>IF('Indicator Data'!Z44="No Data",1,IF('Indicator Data imputation'!T43&lt;&gt;"",1,0))</f>
        <v>0</v>
      </c>
      <c r="T40" s="171">
        <f>IF('Indicator Data'!AA44="No Data",1,IF('Indicator Data imputation'!U43&lt;&gt;"",1,0))</f>
        <v>0</v>
      </c>
      <c r="U40" s="171">
        <f>IF('Indicator Data'!AB44="No Data",1,IF('Indicator Data imputation'!V43&lt;&gt;"",1,0))</f>
        <v>0</v>
      </c>
      <c r="V40" s="171">
        <f>IF('Indicator Data'!AC44="No Data",1,IF('Indicator Data imputation'!W43&lt;&gt;"",1,0))</f>
        <v>0</v>
      </c>
      <c r="W40" s="171">
        <f>IF('Indicator Data'!AD44="No Data",1,IF('Indicator Data imputation'!X43&lt;&gt;"",1,0))</f>
        <v>0</v>
      </c>
      <c r="X40" s="171">
        <f>IF('Indicator Data'!AE44="No Data",1,IF('Indicator Data imputation'!Y43&lt;&gt;"",1,0))</f>
        <v>0</v>
      </c>
      <c r="Y40" s="171">
        <f>IF('Indicator Data'!AF44="No Data",1,IF('Indicator Data imputation'!Z43&lt;&gt;"",1,0))</f>
        <v>0</v>
      </c>
      <c r="Z40" s="171">
        <f>IF('Indicator Data'!AG44="No Data",1,IF('Indicator Data imputation'!AA43&lt;&gt;"",1,0))</f>
        <v>0</v>
      </c>
      <c r="AA40" s="171">
        <f>IF('Indicator Data'!AH44="No Data",1,IF('Indicator Data imputation'!AB43&lt;&gt;"",1,0))</f>
        <v>0</v>
      </c>
      <c r="AB40" s="171">
        <f>IF('Indicator Data'!AI44="No Data",1,IF('Indicator Data imputation'!AC43&lt;&gt;"",1,0))</f>
        <v>0</v>
      </c>
      <c r="AC40" s="171">
        <f>IF('Indicator Data'!AJ44="No Data",1,IF('Indicator Data imputation'!AD43&lt;&gt;"",1,0))</f>
        <v>0</v>
      </c>
      <c r="AD40" s="171">
        <f>IF('Indicator Data'!AK44="No Data",1,IF('Indicator Data imputation'!AE43&lt;&gt;"",1,0))</f>
        <v>0</v>
      </c>
      <c r="AE40" s="171">
        <f>IF('Indicator Data'!AL44="No Data",1,IF('Indicator Data imputation'!AF43&lt;&gt;"",1,0))</f>
        <v>0</v>
      </c>
      <c r="AF40" s="171">
        <f>IF('Indicator Data'!AM44="No Data",1,IF('Indicator Data imputation'!AG43&lt;&gt;"",1,0))</f>
        <v>0</v>
      </c>
      <c r="AG40" s="171">
        <f>IF('Indicator Data'!AN44="No Data",1,IF('Indicator Data imputation'!AH43&lt;&gt;"",1,0))</f>
        <v>0</v>
      </c>
      <c r="AH40" s="171">
        <f>IF('Indicator Data'!AO44="No Data",1,IF('Indicator Data imputation'!AI43&lt;&gt;"",1,0))</f>
        <v>0</v>
      </c>
      <c r="AI40" s="171">
        <f>IF('Indicator Data'!AP44="No Data",1,IF('Indicator Data imputation'!AJ43&lt;&gt;"",1,0))</f>
        <v>1</v>
      </c>
      <c r="AJ40" s="171">
        <f>IF('Indicator Data'!AQ44="No Data",1,IF('Indicator Data imputation'!AK43&lt;&gt;"",1,0))</f>
        <v>1</v>
      </c>
      <c r="AK40" s="171">
        <f>IF('Indicator Data'!AR44="No Data",1,IF('Indicator Data imputation'!AL43&lt;&gt;"",1,0))</f>
        <v>0</v>
      </c>
      <c r="AL40" s="171">
        <f>IF('Indicator Data'!AS44="No Data",1,IF('Indicator Data imputation'!AM43&lt;&gt;"",1,0))</f>
        <v>0</v>
      </c>
      <c r="AM40" s="171">
        <f>IF('Indicator Data'!AT44="No Data",1,IF('Indicator Data imputation'!AN43&lt;&gt;"",1,0))</f>
        <v>1</v>
      </c>
      <c r="AN40" s="171">
        <f>IF('Indicator Data'!AU44="No Data",1,IF('Indicator Data imputation'!AO43&lt;&gt;"",1,0))</f>
        <v>1</v>
      </c>
      <c r="AO40" s="171">
        <f>IF('Indicator Data'!AV44="No Data",1,IF('Indicator Data imputation'!AP43&lt;&gt;"",1,0))</f>
        <v>0</v>
      </c>
      <c r="AP40" s="171">
        <f>IF('Indicator Data'!AW44="No Data",1,IF('Indicator Data imputation'!AQ43&lt;&gt;"",1,0))</f>
        <v>0</v>
      </c>
      <c r="AQ40" s="171">
        <f>IF('Indicator Data'!AX44="No Data",1,IF('Indicator Data imputation'!AR43&lt;&gt;"",1,0))</f>
        <v>0</v>
      </c>
      <c r="AR40" s="171">
        <f>IF('Indicator Data'!AY44="No Data",1,IF('Indicator Data imputation'!AS43&lt;&gt;"",1,0))</f>
        <v>0</v>
      </c>
      <c r="AS40" s="171">
        <f>IF('Indicator Data'!AZ44="No Data",1,IF('Indicator Data imputation'!AT43&lt;&gt;"",1,0))</f>
        <v>0</v>
      </c>
      <c r="AT40" s="171">
        <f>IF('Indicator Data'!BA44="No Data",1,IF('Indicator Data imputation'!AU43&lt;&gt;"",1,0))</f>
        <v>0</v>
      </c>
      <c r="AU40" s="171">
        <f>IF('Indicator Data'!BB44="No Data",1,IF('Indicator Data imputation'!AV43&lt;&gt;"",1,0))</f>
        <v>0</v>
      </c>
      <c r="AV40" s="171">
        <f>IF('Indicator Data'!BC44="No Data",1,IF('Indicator Data imputation'!AW43&lt;&gt;"",1,0))</f>
        <v>0</v>
      </c>
      <c r="AW40" s="171">
        <f>IF('Indicator Data'!BD44="No Data",1,IF('Indicator Data imputation'!AX43&lt;&gt;"",1,0))</f>
        <v>0</v>
      </c>
      <c r="AX40" s="171">
        <f>IF('Indicator Data'!BE44="No Data",1,IF('Indicator Data imputation'!AY43&lt;&gt;"",1,0))</f>
        <v>0</v>
      </c>
      <c r="AY40" s="171">
        <f>IF('Indicator Data'!BF44="No Data",1,IF('Indicator Data imputation'!AZ43&lt;&gt;"",1,0))</f>
        <v>0</v>
      </c>
      <c r="AZ40" s="171">
        <f>IF('Indicator Data'!BG44="No Data",1,IF('Indicator Data imputation'!BA43&lt;&gt;"",1,0))</f>
        <v>0</v>
      </c>
      <c r="BA40" s="5">
        <f t="shared" si="0"/>
        <v>5</v>
      </c>
      <c r="BB40" s="173">
        <f t="shared" si="1"/>
        <v>9.8039215686274508E-2</v>
      </c>
    </row>
    <row r="41" spans="1:54" x14ac:dyDescent="0.25">
      <c r="A41" s="5" t="s">
        <v>72</v>
      </c>
      <c r="B41" s="171">
        <f>IF('Indicator Data'!I45="No Data",1,IF('Indicator Data imputation'!C44&lt;&gt;"",1,0))</f>
        <v>0</v>
      </c>
      <c r="C41" s="171">
        <f>IF('Indicator Data'!J45="No Data",1,IF('Indicator Data imputation'!D44&lt;&gt;"",1,0))</f>
        <v>0</v>
      </c>
      <c r="D41" s="171">
        <f>IF('Indicator Data'!K45="No Data",1,IF('Indicator Data imputation'!E44&lt;&gt;"",1,0))</f>
        <v>0</v>
      </c>
      <c r="E41" s="171">
        <f>IF('Indicator Data'!L45="No Data",1,IF('Indicator Data imputation'!F44&lt;&gt;"",1,0))</f>
        <v>0</v>
      </c>
      <c r="F41" s="171">
        <f>IF('Indicator Data'!M45="No Data",1,IF('Indicator Data imputation'!G44&lt;&gt;"",1,0))</f>
        <v>0</v>
      </c>
      <c r="G41" s="171">
        <f>IF('Indicator Data'!N45="No Data",1,IF('Indicator Data imputation'!H44&lt;&gt;"",1,0))</f>
        <v>0</v>
      </c>
      <c r="H41" s="171">
        <f>IF('Indicator Data'!O45="No Data",1,IF('Indicator Data imputation'!I44&lt;&gt;"",1,0))</f>
        <v>0</v>
      </c>
      <c r="I41" s="171">
        <f>IF('Indicator Data'!P45="No Data",1,IF('Indicator Data imputation'!J44&lt;&gt;"",1,0))</f>
        <v>0</v>
      </c>
      <c r="J41" s="171">
        <f>IF('Indicator Data'!Q45="No Data",1,IF('Indicator Data imputation'!K44&lt;&gt;"",1,0))</f>
        <v>0</v>
      </c>
      <c r="K41" s="171">
        <f>IF('Indicator Data'!R45="No Data",1,IF('Indicator Data imputation'!L44&lt;&gt;"",1,0))</f>
        <v>1</v>
      </c>
      <c r="L41" s="171">
        <f>IF('Indicator Data'!S45="No Data",1,IF('Indicator Data imputation'!M44&lt;&gt;"",1,0))</f>
        <v>0</v>
      </c>
      <c r="M41" s="171">
        <f>IF('Indicator Data'!T45="No Data",1,IF('Indicator Data imputation'!N44&lt;&gt;"",1,0))</f>
        <v>0</v>
      </c>
      <c r="N41" s="171">
        <f>IF('Indicator Data'!U45="No Data",1,IF('Indicator Data imputation'!O44&lt;&gt;"",1,0))</f>
        <v>0</v>
      </c>
      <c r="O41" s="171">
        <f>IF('Indicator Data'!V45="No Data",1,IF('Indicator Data imputation'!P44&lt;&gt;"",1,0))</f>
        <v>0</v>
      </c>
      <c r="P41" s="171">
        <f>IF('Indicator Data'!W45="No Data",1,IF('Indicator Data imputation'!Q44&lt;&gt;"",1,0))</f>
        <v>0</v>
      </c>
      <c r="Q41" s="171">
        <f>IF('Indicator Data'!X45="No Data",1,IF('Indicator Data imputation'!R44&lt;&gt;"",1,0))</f>
        <v>0</v>
      </c>
      <c r="R41" s="171">
        <f>IF('Indicator Data'!Y45="No Data",1,IF('Indicator Data imputation'!S44&lt;&gt;"",1,0))</f>
        <v>0</v>
      </c>
      <c r="S41" s="171">
        <f>IF('Indicator Data'!Z45="No Data",1,IF('Indicator Data imputation'!T44&lt;&gt;"",1,0))</f>
        <v>0</v>
      </c>
      <c r="T41" s="171">
        <f>IF('Indicator Data'!AA45="No Data",1,IF('Indicator Data imputation'!U44&lt;&gt;"",1,0))</f>
        <v>0</v>
      </c>
      <c r="U41" s="171">
        <f>IF('Indicator Data'!AB45="No Data",1,IF('Indicator Data imputation'!V44&lt;&gt;"",1,0))</f>
        <v>0</v>
      </c>
      <c r="V41" s="171">
        <f>IF('Indicator Data'!AC45="No Data",1,IF('Indicator Data imputation'!W44&lt;&gt;"",1,0))</f>
        <v>0</v>
      </c>
      <c r="W41" s="171">
        <f>IF('Indicator Data'!AD45="No Data",1,IF('Indicator Data imputation'!X44&lt;&gt;"",1,0))</f>
        <v>0</v>
      </c>
      <c r="X41" s="171">
        <f>IF('Indicator Data'!AE45="No Data",1,IF('Indicator Data imputation'!Y44&lt;&gt;"",1,0))</f>
        <v>0</v>
      </c>
      <c r="Y41" s="171">
        <f>IF('Indicator Data'!AF45="No Data",1,IF('Indicator Data imputation'!Z44&lt;&gt;"",1,0))</f>
        <v>0</v>
      </c>
      <c r="Z41" s="171">
        <f>IF('Indicator Data'!AG45="No Data",1,IF('Indicator Data imputation'!AA44&lt;&gt;"",1,0))</f>
        <v>0</v>
      </c>
      <c r="AA41" s="171">
        <f>IF('Indicator Data'!AH45="No Data",1,IF('Indicator Data imputation'!AB44&lt;&gt;"",1,0))</f>
        <v>0</v>
      </c>
      <c r="AB41" s="171">
        <f>IF('Indicator Data'!AI45="No Data",1,IF('Indicator Data imputation'!AC44&lt;&gt;"",1,0))</f>
        <v>0</v>
      </c>
      <c r="AC41" s="171">
        <f>IF('Indicator Data'!AJ45="No Data",1,IF('Indicator Data imputation'!AD44&lt;&gt;"",1,0))</f>
        <v>0</v>
      </c>
      <c r="AD41" s="171">
        <f>IF('Indicator Data'!AK45="No Data",1,IF('Indicator Data imputation'!AE44&lt;&gt;"",1,0))</f>
        <v>0</v>
      </c>
      <c r="AE41" s="171">
        <f>IF('Indicator Data'!AL45="No Data",1,IF('Indicator Data imputation'!AF44&lt;&gt;"",1,0))</f>
        <v>0</v>
      </c>
      <c r="AF41" s="171">
        <f>IF('Indicator Data'!AM45="No Data",1,IF('Indicator Data imputation'!AG44&lt;&gt;"",1,0))</f>
        <v>0</v>
      </c>
      <c r="AG41" s="171">
        <f>IF('Indicator Data'!AN45="No Data",1,IF('Indicator Data imputation'!AH44&lt;&gt;"",1,0))</f>
        <v>0</v>
      </c>
      <c r="AH41" s="171">
        <f>IF('Indicator Data'!AO45="No Data",1,IF('Indicator Data imputation'!AI44&lt;&gt;"",1,0))</f>
        <v>0</v>
      </c>
      <c r="AI41" s="171">
        <f>IF('Indicator Data'!AP45="No Data",1,IF('Indicator Data imputation'!AJ44&lt;&gt;"",1,0))</f>
        <v>0</v>
      </c>
      <c r="AJ41" s="171">
        <f>IF('Indicator Data'!AQ45="No Data",1,IF('Indicator Data imputation'!AK44&lt;&gt;"",1,0))</f>
        <v>0</v>
      </c>
      <c r="AK41" s="171">
        <f>IF('Indicator Data'!AR45="No Data",1,IF('Indicator Data imputation'!AL44&lt;&gt;"",1,0))</f>
        <v>0</v>
      </c>
      <c r="AL41" s="171">
        <f>IF('Indicator Data'!AS45="No Data",1,IF('Indicator Data imputation'!AM44&lt;&gt;"",1,0))</f>
        <v>0</v>
      </c>
      <c r="AM41" s="171">
        <f>IF('Indicator Data'!AT45="No Data",1,IF('Indicator Data imputation'!AN44&lt;&gt;"",1,0))</f>
        <v>0</v>
      </c>
      <c r="AN41" s="171">
        <f>IF('Indicator Data'!AU45="No Data",1,IF('Indicator Data imputation'!AO44&lt;&gt;"",1,0))</f>
        <v>0</v>
      </c>
      <c r="AO41" s="171">
        <f>IF('Indicator Data'!AV45="No Data",1,IF('Indicator Data imputation'!AP44&lt;&gt;"",1,0))</f>
        <v>0</v>
      </c>
      <c r="AP41" s="171">
        <f>IF('Indicator Data'!AW45="No Data",1,IF('Indicator Data imputation'!AQ44&lt;&gt;"",1,0))</f>
        <v>0</v>
      </c>
      <c r="AQ41" s="171">
        <f>IF('Indicator Data'!AX45="No Data",1,IF('Indicator Data imputation'!AR44&lt;&gt;"",1,0))</f>
        <v>0</v>
      </c>
      <c r="AR41" s="171">
        <f>IF('Indicator Data'!AY45="No Data",1,IF('Indicator Data imputation'!AS44&lt;&gt;"",1,0))</f>
        <v>0</v>
      </c>
      <c r="AS41" s="171">
        <f>IF('Indicator Data'!AZ45="No Data",1,IF('Indicator Data imputation'!AT44&lt;&gt;"",1,0))</f>
        <v>0</v>
      </c>
      <c r="AT41" s="171">
        <f>IF('Indicator Data'!BA45="No Data",1,IF('Indicator Data imputation'!AU44&lt;&gt;"",1,0))</f>
        <v>0</v>
      </c>
      <c r="AU41" s="171">
        <f>IF('Indicator Data'!BB45="No Data",1,IF('Indicator Data imputation'!AV44&lt;&gt;"",1,0))</f>
        <v>0</v>
      </c>
      <c r="AV41" s="171">
        <f>IF('Indicator Data'!BC45="No Data",1,IF('Indicator Data imputation'!AW44&lt;&gt;"",1,0))</f>
        <v>0</v>
      </c>
      <c r="AW41" s="171">
        <f>IF('Indicator Data'!BD45="No Data",1,IF('Indicator Data imputation'!AX44&lt;&gt;"",1,0))</f>
        <v>0</v>
      </c>
      <c r="AX41" s="171">
        <f>IF('Indicator Data'!BE45="No Data",1,IF('Indicator Data imputation'!AY44&lt;&gt;"",1,0))</f>
        <v>0</v>
      </c>
      <c r="AY41" s="171">
        <f>IF('Indicator Data'!BF45="No Data",1,IF('Indicator Data imputation'!AZ44&lt;&gt;"",1,0))</f>
        <v>0</v>
      </c>
      <c r="AZ41" s="171">
        <f>IF('Indicator Data'!BG45="No Data",1,IF('Indicator Data imputation'!BA44&lt;&gt;"",1,0))</f>
        <v>0</v>
      </c>
      <c r="BA41" s="5">
        <f t="shared" si="0"/>
        <v>1</v>
      </c>
      <c r="BB41" s="173">
        <f t="shared" si="1"/>
        <v>1.9607843137254902E-2</v>
      </c>
    </row>
    <row r="42" spans="1:54" x14ac:dyDescent="0.25">
      <c r="A42" s="5" t="s">
        <v>74</v>
      </c>
      <c r="B42" s="171">
        <f>IF('Indicator Data'!I46="No Data",1,IF('Indicator Data imputation'!C45&lt;&gt;"",1,0))</f>
        <v>0</v>
      </c>
      <c r="C42" s="171">
        <f>IF('Indicator Data'!J46="No Data",1,IF('Indicator Data imputation'!D45&lt;&gt;"",1,0))</f>
        <v>0</v>
      </c>
      <c r="D42" s="171">
        <f>IF('Indicator Data'!K46="No Data",1,IF('Indicator Data imputation'!E45&lt;&gt;"",1,0))</f>
        <v>0</v>
      </c>
      <c r="E42" s="171">
        <f>IF('Indicator Data'!L46="No Data",1,IF('Indicator Data imputation'!F45&lt;&gt;"",1,0))</f>
        <v>0</v>
      </c>
      <c r="F42" s="171">
        <f>IF('Indicator Data'!M46="No Data",1,IF('Indicator Data imputation'!G45&lt;&gt;"",1,0))</f>
        <v>0</v>
      </c>
      <c r="G42" s="171">
        <f>IF('Indicator Data'!N46="No Data",1,IF('Indicator Data imputation'!H45&lt;&gt;"",1,0))</f>
        <v>0</v>
      </c>
      <c r="H42" s="171">
        <f>IF('Indicator Data'!O46="No Data",1,IF('Indicator Data imputation'!I45&lt;&gt;"",1,0))</f>
        <v>0</v>
      </c>
      <c r="I42" s="171">
        <f>IF('Indicator Data'!P46="No Data",1,IF('Indicator Data imputation'!J45&lt;&gt;"",1,0))</f>
        <v>0</v>
      </c>
      <c r="J42" s="171">
        <f>IF('Indicator Data'!Q46="No Data",1,IF('Indicator Data imputation'!K45&lt;&gt;"",1,0))</f>
        <v>0</v>
      </c>
      <c r="K42" s="171">
        <f>IF('Indicator Data'!R46="No Data",1,IF('Indicator Data imputation'!L45&lt;&gt;"",1,0))</f>
        <v>0</v>
      </c>
      <c r="L42" s="171">
        <f>IF('Indicator Data'!S46="No Data",1,IF('Indicator Data imputation'!M45&lt;&gt;"",1,0))</f>
        <v>0</v>
      </c>
      <c r="M42" s="171">
        <f>IF('Indicator Data'!T46="No Data",1,IF('Indicator Data imputation'!N45&lt;&gt;"",1,0))</f>
        <v>0</v>
      </c>
      <c r="N42" s="171">
        <f>IF('Indicator Data'!U46="No Data",1,IF('Indicator Data imputation'!O45&lt;&gt;"",1,0))</f>
        <v>0</v>
      </c>
      <c r="O42" s="171">
        <f>IF('Indicator Data'!V46="No Data",1,IF('Indicator Data imputation'!P45&lt;&gt;"",1,0))</f>
        <v>0</v>
      </c>
      <c r="P42" s="171">
        <f>IF('Indicator Data'!W46="No Data",1,IF('Indicator Data imputation'!Q45&lt;&gt;"",1,0))</f>
        <v>0</v>
      </c>
      <c r="Q42" s="171">
        <f>IF('Indicator Data'!X46="No Data",1,IF('Indicator Data imputation'!R45&lt;&gt;"",1,0))</f>
        <v>0</v>
      </c>
      <c r="R42" s="171">
        <f>IF('Indicator Data'!Y46="No Data",1,IF('Indicator Data imputation'!S45&lt;&gt;"",1,0))</f>
        <v>0</v>
      </c>
      <c r="S42" s="171">
        <f>IF('Indicator Data'!Z46="No Data",1,IF('Indicator Data imputation'!T45&lt;&gt;"",1,0))</f>
        <v>0</v>
      </c>
      <c r="T42" s="171">
        <f>IF('Indicator Data'!AA46="No Data",1,IF('Indicator Data imputation'!U45&lt;&gt;"",1,0))</f>
        <v>0</v>
      </c>
      <c r="U42" s="171">
        <f>IF('Indicator Data'!AB46="No Data",1,IF('Indicator Data imputation'!V45&lt;&gt;"",1,0))</f>
        <v>0</v>
      </c>
      <c r="V42" s="171">
        <f>IF('Indicator Data'!AC46="No Data",1,IF('Indicator Data imputation'!W45&lt;&gt;"",1,0))</f>
        <v>0</v>
      </c>
      <c r="W42" s="171">
        <f>IF('Indicator Data'!AD46="No Data",1,IF('Indicator Data imputation'!X45&lt;&gt;"",1,0))</f>
        <v>0</v>
      </c>
      <c r="X42" s="171">
        <f>IF('Indicator Data'!AE46="No Data",1,IF('Indicator Data imputation'!Y45&lt;&gt;"",1,0))</f>
        <v>0</v>
      </c>
      <c r="Y42" s="171">
        <f>IF('Indicator Data'!AF46="No Data",1,IF('Indicator Data imputation'!Z45&lt;&gt;"",1,0))</f>
        <v>0</v>
      </c>
      <c r="Z42" s="171">
        <f>IF('Indicator Data'!AG46="No Data",1,IF('Indicator Data imputation'!AA45&lt;&gt;"",1,0))</f>
        <v>0</v>
      </c>
      <c r="AA42" s="171">
        <f>IF('Indicator Data'!AH46="No Data",1,IF('Indicator Data imputation'!AB45&lt;&gt;"",1,0))</f>
        <v>0</v>
      </c>
      <c r="AB42" s="171">
        <f>IF('Indicator Data'!AI46="No Data",1,IF('Indicator Data imputation'!AC45&lt;&gt;"",1,0))</f>
        <v>0</v>
      </c>
      <c r="AC42" s="171">
        <f>IF('Indicator Data'!AJ46="No Data",1,IF('Indicator Data imputation'!AD45&lt;&gt;"",1,0))</f>
        <v>0</v>
      </c>
      <c r="AD42" s="171">
        <f>IF('Indicator Data'!AK46="No Data",1,IF('Indicator Data imputation'!AE45&lt;&gt;"",1,0))</f>
        <v>0</v>
      </c>
      <c r="AE42" s="171">
        <f>IF('Indicator Data'!AL46="No Data",1,IF('Indicator Data imputation'!AF45&lt;&gt;"",1,0))</f>
        <v>0</v>
      </c>
      <c r="AF42" s="171">
        <f>IF('Indicator Data'!AM46="No Data",1,IF('Indicator Data imputation'!AG45&lt;&gt;"",1,0))</f>
        <v>0</v>
      </c>
      <c r="AG42" s="171">
        <f>IF('Indicator Data'!AN46="No Data",1,IF('Indicator Data imputation'!AH45&lt;&gt;"",1,0))</f>
        <v>0</v>
      </c>
      <c r="AH42" s="171">
        <f>IF('Indicator Data'!AO46="No Data",1,IF('Indicator Data imputation'!AI45&lt;&gt;"",1,0))</f>
        <v>0</v>
      </c>
      <c r="AI42" s="171">
        <f>IF('Indicator Data'!AP46="No Data",1,IF('Indicator Data imputation'!AJ45&lt;&gt;"",1,0))</f>
        <v>0</v>
      </c>
      <c r="AJ42" s="171">
        <f>IF('Indicator Data'!AQ46="No Data",1,IF('Indicator Data imputation'!AK45&lt;&gt;"",1,0))</f>
        <v>0</v>
      </c>
      <c r="AK42" s="171">
        <f>IF('Indicator Data'!AR46="No Data",1,IF('Indicator Data imputation'!AL45&lt;&gt;"",1,0))</f>
        <v>0</v>
      </c>
      <c r="AL42" s="171">
        <f>IF('Indicator Data'!AS46="No Data",1,IF('Indicator Data imputation'!AM45&lt;&gt;"",1,0))</f>
        <v>0</v>
      </c>
      <c r="AM42" s="171">
        <f>IF('Indicator Data'!AT46="No Data",1,IF('Indicator Data imputation'!AN45&lt;&gt;"",1,0))</f>
        <v>0</v>
      </c>
      <c r="AN42" s="171">
        <f>IF('Indicator Data'!AU46="No Data",1,IF('Indicator Data imputation'!AO45&lt;&gt;"",1,0))</f>
        <v>0</v>
      </c>
      <c r="AO42" s="171">
        <f>IF('Indicator Data'!AV46="No Data",1,IF('Indicator Data imputation'!AP45&lt;&gt;"",1,0))</f>
        <v>0</v>
      </c>
      <c r="AP42" s="171">
        <f>IF('Indicator Data'!AW46="No Data",1,IF('Indicator Data imputation'!AQ45&lt;&gt;"",1,0))</f>
        <v>0</v>
      </c>
      <c r="AQ42" s="171">
        <f>IF('Indicator Data'!AX46="No Data",1,IF('Indicator Data imputation'!AR45&lt;&gt;"",1,0))</f>
        <v>0</v>
      </c>
      <c r="AR42" s="171">
        <f>IF('Indicator Data'!AY46="No Data",1,IF('Indicator Data imputation'!AS45&lt;&gt;"",1,0))</f>
        <v>0</v>
      </c>
      <c r="AS42" s="171">
        <f>IF('Indicator Data'!AZ46="No Data",1,IF('Indicator Data imputation'!AT45&lt;&gt;"",1,0))</f>
        <v>0</v>
      </c>
      <c r="AT42" s="171">
        <f>IF('Indicator Data'!BA46="No Data",1,IF('Indicator Data imputation'!AU45&lt;&gt;"",1,0))</f>
        <v>0</v>
      </c>
      <c r="AU42" s="171">
        <f>IF('Indicator Data'!BB46="No Data",1,IF('Indicator Data imputation'!AV45&lt;&gt;"",1,0))</f>
        <v>0</v>
      </c>
      <c r="AV42" s="171">
        <f>IF('Indicator Data'!BC46="No Data",1,IF('Indicator Data imputation'!AW45&lt;&gt;"",1,0))</f>
        <v>0</v>
      </c>
      <c r="AW42" s="171">
        <f>IF('Indicator Data'!BD46="No Data",1,IF('Indicator Data imputation'!AX45&lt;&gt;"",1,0))</f>
        <v>0</v>
      </c>
      <c r="AX42" s="171">
        <f>IF('Indicator Data'!BE46="No Data",1,IF('Indicator Data imputation'!AY45&lt;&gt;"",1,0))</f>
        <v>0</v>
      </c>
      <c r="AY42" s="171">
        <f>IF('Indicator Data'!BF46="No Data",1,IF('Indicator Data imputation'!AZ45&lt;&gt;"",1,0))</f>
        <v>0</v>
      </c>
      <c r="AZ42" s="171">
        <f>IF('Indicator Data'!BG46="No Data",1,IF('Indicator Data imputation'!BA45&lt;&gt;"",1,0))</f>
        <v>0</v>
      </c>
      <c r="BA42" s="5">
        <f t="shared" si="0"/>
        <v>0</v>
      </c>
      <c r="BB42" s="173">
        <f t="shared" si="1"/>
        <v>0</v>
      </c>
    </row>
    <row r="43" spans="1:54" x14ac:dyDescent="0.25">
      <c r="A43" s="5" t="s">
        <v>75</v>
      </c>
      <c r="B43" s="171">
        <f>IF('Indicator Data'!I47="No Data",1,IF('Indicator Data imputation'!C46&lt;&gt;"",1,0))</f>
        <v>0</v>
      </c>
      <c r="C43" s="171">
        <f>IF('Indicator Data'!J47="No Data",1,IF('Indicator Data imputation'!D46&lt;&gt;"",1,0))</f>
        <v>0</v>
      </c>
      <c r="D43" s="171">
        <f>IF('Indicator Data'!K47="No Data",1,IF('Indicator Data imputation'!E46&lt;&gt;"",1,0))</f>
        <v>0</v>
      </c>
      <c r="E43" s="171">
        <f>IF('Indicator Data'!L47="No Data",1,IF('Indicator Data imputation'!F46&lt;&gt;"",1,0))</f>
        <v>0</v>
      </c>
      <c r="F43" s="171">
        <f>IF('Indicator Data'!M47="No Data",1,IF('Indicator Data imputation'!G46&lt;&gt;"",1,0))</f>
        <v>0</v>
      </c>
      <c r="G43" s="171">
        <f>IF('Indicator Data'!N47="No Data",1,IF('Indicator Data imputation'!H46&lt;&gt;"",1,0))</f>
        <v>0</v>
      </c>
      <c r="H43" s="171">
        <f>IF('Indicator Data'!O47="No Data",1,IF('Indicator Data imputation'!I46&lt;&gt;"",1,0))</f>
        <v>0</v>
      </c>
      <c r="I43" s="171">
        <f>IF('Indicator Data'!P47="No Data",1,IF('Indicator Data imputation'!J46&lt;&gt;"",1,0))</f>
        <v>0</v>
      </c>
      <c r="J43" s="171">
        <f>IF('Indicator Data'!Q47="No Data",1,IF('Indicator Data imputation'!K46&lt;&gt;"",1,0))</f>
        <v>0</v>
      </c>
      <c r="K43" s="171">
        <f>IF('Indicator Data'!R47="No Data",1,IF('Indicator Data imputation'!L46&lt;&gt;"",1,0))</f>
        <v>1</v>
      </c>
      <c r="L43" s="171">
        <f>IF('Indicator Data'!S47="No Data",1,IF('Indicator Data imputation'!M46&lt;&gt;"",1,0))</f>
        <v>0</v>
      </c>
      <c r="M43" s="171">
        <f>IF('Indicator Data'!T47="No Data",1,IF('Indicator Data imputation'!N46&lt;&gt;"",1,0))</f>
        <v>0</v>
      </c>
      <c r="N43" s="171">
        <f>IF('Indicator Data'!U47="No Data",1,IF('Indicator Data imputation'!O46&lt;&gt;"",1,0))</f>
        <v>0</v>
      </c>
      <c r="O43" s="171">
        <f>IF('Indicator Data'!V47="No Data",1,IF('Indicator Data imputation'!P46&lt;&gt;"",1,0))</f>
        <v>1</v>
      </c>
      <c r="P43" s="171">
        <f>IF('Indicator Data'!W47="No Data",1,IF('Indicator Data imputation'!Q46&lt;&gt;"",1,0))</f>
        <v>0</v>
      </c>
      <c r="Q43" s="171">
        <f>IF('Indicator Data'!X47="No Data",1,IF('Indicator Data imputation'!R46&lt;&gt;"",1,0))</f>
        <v>1</v>
      </c>
      <c r="R43" s="171">
        <f>IF('Indicator Data'!Y47="No Data",1,IF('Indicator Data imputation'!S46&lt;&gt;"",1,0))</f>
        <v>0</v>
      </c>
      <c r="S43" s="171">
        <f>IF('Indicator Data'!Z47="No Data",1,IF('Indicator Data imputation'!T46&lt;&gt;"",1,0))</f>
        <v>0</v>
      </c>
      <c r="T43" s="171">
        <f>IF('Indicator Data'!AA47="No Data",1,IF('Indicator Data imputation'!U46&lt;&gt;"",1,0))</f>
        <v>0</v>
      </c>
      <c r="U43" s="171">
        <f>IF('Indicator Data'!AB47="No Data",1,IF('Indicator Data imputation'!V46&lt;&gt;"",1,0))</f>
        <v>1</v>
      </c>
      <c r="V43" s="171">
        <f>IF('Indicator Data'!AC47="No Data",1,IF('Indicator Data imputation'!W46&lt;&gt;"",1,0))</f>
        <v>0</v>
      </c>
      <c r="W43" s="171">
        <f>IF('Indicator Data'!AD47="No Data",1,IF('Indicator Data imputation'!X46&lt;&gt;"",1,0))</f>
        <v>0</v>
      </c>
      <c r="X43" s="171">
        <f>IF('Indicator Data'!AE47="No Data",1,IF('Indicator Data imputation'!Y46&lt;&gt;"",1,0))</f>
        <v>1</v>
      </c>
      <c r="Y43" s="171">
        <f>IF('Indicator Data'!AF47="No Data",1,IF('Indicator Data imputation'!Z46&lt;&gt;"",1,0))</f>
        <v>0</v>
      </c>
      <c r="Z43" s="171">
        <f>IF('Indicator Data'!AG47="No Data",1,IF('Indicator Data imputation'!AA46&lt;&gt;"",1,0))</f>
        <v>0</v>
      </c>
      <c r="AA43" s="171">
        <f>IF('Indicator Data'!AH47="No Data",1,IF('Indicator Data imputation'!AB46&lt;&gt;"",1,0))</f>
        <v>0</v>
      </c>
      <c r="AB43" s="171">
        <f>IF('Indicator Data'!AI47="No Data",1,IF('Indicator Data imputation'!AC46&lt;&gt;"",1,0))</f>
        <v>0</v>
      </c>
      <c r="AC43" s="171">
        <f>IF('Indicator Data'!AJ47="No Data",1,IF('Indicator Data imputation'!AD46&lt;&gt;"",1,0))</f>
        <v>0</v>
      </c>
      <c r="AD43" s="171">
        <f>IF('Indicator Data'!AK47="No Data",1,IF('Indicator Data imputation'!AE46&lt;&gt;"",1,0))</f>
        <v>0</v>
      </c>
      <c r="AE43" s="171">
        <f>IF('Indicator Data'!AL47="No Data",1,IF('Indicator Data imputation'!AF46&lt;&gt;"",1,0))</f>
        <v>0</v>
      </c>
      <c r="AF43" s="171">
        <f>IF('Indicator Data'!AM47="No Data",1,IF('Indicator Data imputation'!AG46&lt;&gt;"",1,0))</f>
        <v>0</v>
      </c>
      <c r="AG43" s="171">
        <f>IF('Indicator Data'!AN47="No Data",1,IF('Indicator Data imputation'!AH46&lt;&gt;"",1,0))</f>
        <v>0</v>
      </c>
      <c r="AH43" s="171">
        <f>IF('Indicator Data'!AO47="No Data",1,IF('Indicator Data imputation'!AI46&lt;&gt;"",1,0))</f>
        <v>0</v>
      </c>
      <c r="AI43" s="171">
        <f>IF('Indicator Data'!AP47="No Data",1,IF('Indicator Data imputation'!AJ46&lt;&gt;"",1,0))</f>
        <v>0</v>
      </c>
      <c r="AJ43" s="171">
        <f>IF('Indicator Data'!AQ47="No Data",1,IF('Indicator Data imputation'!AK46&lt;&gt;"",1,0))</f>
        <v>0</v>
      </c>
      <c r="AK43" s="171">
        <f>IF('Indicator Data'!AR47="No Data",1,IF('Indicator Data imputation'!AL46&lt;&gt;"",1,0))</f>
        <v>0</v>
      </c>
      <c r="AL43" s="171">
        <f>IF('Indicator Data'!AS47="No Data",1,IF('Indicator Data imputation'!AM46&lt;&gt;"",1,0))</f>
        <v>0</v>
      </c>
      <c r="AM43" s="171">
        <f>IF('Indicator Data'!AT47="No Data",1,IF('Indicator Data imputation'!AN46&lt;&gt;"",1,0))</f>
        <v>0</v>
      </c>
      <c r="AN43" s="171">
        <f>IF('Indicator Data'!AU47="No Data",1,IF('Indicator Data imputation'!AO46&lt;&gt;"",1,0))</f>
        <v>0</v>
      </c>
      <c r="AO43" s="171">
        <f>IF('Indicator Data'!AV47="No Data",1,IF('Indicator Data imputation'!AP46&lt;&gt;"",1,0))</f>
        <v>0</v>
      </c>
      <c r="AP43" s="171">
        <f>IF('Indicator Data'!AW47="No Data",1,IF('Indicator Data imputation'!AQ46&lt;&gt;"",1,0))</f>
        <v>0</v>
      </c>
      <c r="AQ43" s="171">
        <f>IF('Indicator Data'!AX47="No Data",1,IF('Indicator Data imputation'!AR46&lt;&gt;"",1,0))</f>
        <v>0</v>
      </c>
      <c r="AR43" s="171">
        <f>IF('Indicator Data'!AY47="No Data",1,IF('Indicator Data imputation'!AS46&lt;&gt;"",1,0))</f>
        <v>0</v>
      </c>
      <c r="AS43" s="171">
        <f>IF('Indicator Data'!AZ47="No Data",1,IF('Indicator Data imputation'!AT46&lt;&gt;"",1,0))</f>
        <v>0</v>
      </c>
      <c r="AT43" s="171">
        <f>IF('Indicator Data'!BA47="No Data",1,IF('Indicator Data imputation'!AU46&lt;&gt;"",1,0))</f>
        <v>0</v>
      </c>
      <c r="AU43" s="171">
        <f>IF('Indicator Data'!BB47="No Data",1,IF('Indicator Data imputation'!AV46&lt;&gt;"",1,0))</f>
        <v>0</v>
      </c>
      <c r="AV43" s="171">
        <f>IF('Indicator Data'!BC47="No Data",1,IF('Indicator Data imputation'!AW46&lt;&gt;"",1,0))</f>
        <v>0</v>
      </c>
      <c r="AW43" s="171">
        <f>IF('Indicator Data'!BD47="No Data",1,IF('Indicator Data imputation'!AX46&lt;&gt;"",1,0))</f>
        <v>0</v>
      </c>
      <c r="AX43" s="171">
        <f>IF('Indicator Data'!BE47="No Data",1,IF('Indicator Data imputation'!AY46&lt;&gt;"",1,0))</f>
        <v>0</v>
      </c>
      <c r="AY43" s="171">
        <f>IF('Indicator Data'!BF47="No Data",1,IF('Indicator Data imputation'!AZ46&lt;&gt;"",1,0))</f>
        <v>0</v>
      </c>
      <c r="AZ43" s="171">
        <f>IF('Indicator Data'!BG47="No Data",1,IF('Indicator Data imputation'!BA46&lt;&gt;"",1,0))</f>
        <v>0</v>
      </c>
      <c r="BA43" s="5">
        <f t="shared" si="0"/>
        <v>5</v>
      </c>
      <c r="BB43" s="173">
        <f t="shared" si="1"/>
        <v>9.8039215686274508E-2</v>
      </c>
    </row>
    <row r="44" spans="1:54" x14ac:dyDescent="0.25">
      <c r="A44" s="5" t="s">
        <v>77</v>
      </c>
      <c r="B44" s="171">
        <f>IF('Indicator Data'!I48="No Data",1,IF('Indicator Data imputation'!C47&lt;&gt;"",1,0))</f>
        <v>0</v>
      </c>
      <c r="C44" s="171">
        <f>IF('Indicator Data'!J48="No Data",1,IF('Indicator Data imputation'!D47&lt;&gt;"",1,0))</f>
        <v>0</v>
      </c>
      <c r="D44" s="171">
        <f>IF('Indicator Data'!K48="No Data",1,IF('Indicator Data imputation'!E47&lt;&gt;"",1,0))</f>
        <v>0</v>
      </c>
      <c r="E44" s="171">
        <f>IF('Indicator Data'!L48="No Data",1,IF('Indicator Data imputation'!F47&lt;&gt;"",1,0))</f>
        <v>0</v>
      </c>
      <c r="F44" s="171">
        <f>IF('Indicator Data'!M48="No Data",1,IF('Indicator Data imputation'!G47&lt;&gt;"",1,0))</f>
        <v>0</v>
      </c>
      <c r="G44" s="171">
        <f>IF('Indicator Data'!N48="No Data",1,IF('Indicator Data imputation'!H47&lt;&gt;"",1,0))</f>
        <v>0</v>
      </c>
      <c r="H44" s="171">
        <f>IF('Indicator Data'!O48="No Data",1,IF('Indicator Data imputation'!I47&lt;&gt;"",1,0))</f>
        <v>0</v>
      </c>
      <c r="I44" s="171">
        <f>IF('Indicator Data'!P48="No Data",1,IF('Indicator Data imputation'!J47&lt;&gt;"",1,0))</f>
        <v>0</v>
      </c>
      <c r="J44" s="171">
        <f>IF('Indicator Data'!Q48="No Data",1,IF('Indicator Data imputation'!K47&lt;&gt;"",1,0))</f>
        <v>0</v>
      </c>
      <c r="K44" s="171">
        <f>IF('Indicator Data'!R48="No Data",1,IF('Indicator Data imputation'!L47&lt;&gt;"",1,0))</f>
        <v>1</v>
      </c>
      <c r="L44" s="171">
        <f>IF('Indicator Data'!S48="No Data",1,IF('Indicator Data imputation'!M47&lt;&gt;"",1,0))</f>
        <v>0</v>
      </c>
      <c r="M44" s="171">
        <f>IF('Indicator Data'!T48="No Data",1,IF('Indicator Data imputation'!N47&lt;&gt;"",1,0))</f>
        <v>0</v>
      </c>
      <c r="N44" s="171">
        <f>IF('Indicator Data'!U48="No Data",1,IF('Indicator Data imputation'!O47&lt;&gt;"",1,0))</f>
        <v>0</v>
      </c>
      <c r="O44" s="171">
        <f>IF('Indicator Data'!V48="No Data",1,IF('Indicator Data imputation'!P47&lt;&gt;"",1,0))</f>
        <v>1</v>
      </c>
      <c r="P44" s="171">
        <f>IF('Indicator Data'!W48="No Data",1,IF('Indicator Data imputation'!Q47&lt;&gt;"",1,0))</f>
        <v>0</v>
      </c>
      <c r="Q44" s="171">
        <f>IF('Indicator Data'!X48="No Data",1,IF('Indicator Data imputation'!R47&lt;&gt;"",1,0))</f>
        <v>1</v>
      </c>
      <c r="R44" s="171">
        <f>IF('Indicator Data'!Y48="No Data",1,IF('Indicator Data imputation'!S47&lt;&gt;"",1,0))</f>
        <v>0</v>
      </c>
      <c r="S44" s="171">
        <f>IF('Indicator Data'!Z48="No Data",1,IF('Indicator Data imputation'!T47&lt;&gt;"",1,0))</f>
        <v>0</v>
      </c>
      <c r="T44" s="171">
        <f>IF('Indicator Data'!AA48="No Data",1,IF('Indicator Data imputation'!U47&lt;&gt;"",1,0))</f>
        <v>0</v>
      </c>
      <c r="U44" s="171">
        <f>IF('Indicator Data'!AB48="No Data",1,IF('Indicator Data imputation'!V47&lt;&gt;"",1,0))</f>
        <v>0</v>
      </c>
      <c r="V44" s="171">
        <f>IF('Indicator Data'!AC48="No Data",1,IF('Indicator Data imputation'!W47&lt;&gt;"",1,0))</f>
        <v>0</v>
      </c>
      <c r="W44" s="171">
        <f>IF('Indicator Data'!AD48="No Data",1,IF('Indicator Data imputation'!X47&lt;&gt;"",1,0))</f>
        <v>0</v>
      </c>
      <c r="X44" s="171">
        <f>IF('Indicator Data'!AE48="No Data",1,IF('Indicator Data imputation'!Y47&lt;&gt;"",1,0))</f>
        <v>1</v>
      </c>
      <c r="Y44" s="171">
        <f>IF('Indicator Data'!AF48="No Data",1,IF('Indicator Data imputation'!Z47&lt;&gt;"",1,0))</f>
        <v>0</v>
      </c>
      <c r="Z44" s="171">
        <f>IF('Indicator Data'!AG48="No Data",1,IF('Indicator Data imputation'!AA47&lt;&gt;"",1,0))</f>
        <v>1</v>
      </c>
      <c r="AA44" s="171">
        <f>IF('Indicator Data'!AH48="No Data",1,IF('Indicator Data imputation'!AB47&lt;&gt;"",1,0))</f>
        <v>0</v>
      </c>
      <c r="AB44" s="171">
        <f>IF('Indicator Data'!AI48="No Data",1,IF('Indicator Data imputation'!AC47&lt;&gt;"",1,0))</f>
        <v>0</v>
      </c>
      <c r="AC44" s="171">
        <f>IF('Indicator Data'!AJ48="No Data",1,IF('Indicator Data imputation'!AD47&lt;&gt;"",1,0))</f>
        <v>0</v>
      </c>
      <c r="AD44" s="171">
        <f>IF('Indicator Data'!AK48="No Data",1,IF('Indicator Data imputation'!AE47&lt;&gt;"",1,0))</f>
        <v>0</v>
      </c>
      <c r="AE44" s="171">
        <f>IF('Indicator Data'!AL48="No Data",1,IF('Indicator Data imputation'!AF47&lt;&gt;"",1,0))</f>
        <v>0</v>
      </c>
      <c r="AF44" s="171">
        <f>IF('Indicator Data'!AM48="No Data",1,IF('Indicator Data imputation'!AG47&lt;&gt;"",1,0))</f>
        <v>0</v>
      </c>
      <c r="AG44" s="171">
        <f>IF('Indicator Data'!AN48="No Data",1,IF('Indicator Data imputation'!AH47&lt;&gt;"",1,0))</f>
        <v>0</v>
      </c>
      <c r="AH44" s="171">
        <f>IF('Indicator Data'!AO48="No Data",1,IF('Indicator Data imputation'!AI47&lt;&gt;"",1,0))</f>
        <v>0</v>
      </c>
      <c r="AI44" s="171">
        <f>IF('Indicator Data'!AP48="No Data",1,IF('Indicator Data imputation'!AJ47&lt;&gt;"",1,0))</f>
        <v>1</v>
      </c>
      <c r="AJ44" s="171">
        <f>IF('Indicator Data'!AQ48="No Data",1,IF('Indicator Data imputation'!AK47&lt;&gt;"",1,0))</f>
        <v>1</v>
      </c>
      <c r="AK44" s="171">
        <f>IF('Indicator Data'!AR48="No Data",1,IF('Indicator Data imputation'!AL47&lt;&gt;"",1,0))</f>
        <v>0</v>
      </c>
      <c r="AL44" s="171">
        <f>IF('Indicator Data'!AS48="No Data",1,IF('Indicator Data imputation'!AM47&lt;&gt;"",1,0))</f>
        <v>0</v>
      </c>
      <c r="AM44" s="171">
        <f>IF('Indicator Data'!AT48="No Data",1,IF('Indicator Data imputation'!AN47&lt;&gt;"",1,0))</f>
        <v>0</v>
      </c>
      <c r="AN44" s="171">
        <f>IF('Indicator Data'!AU48="No Data",1,IF('Indicator Data imputation'!AO47&lt;&gt;"",1,0))</f>
        <v>0</v>
      </c>
      <c r="AO44" s="171">
        <f>IF('Indicator Data'!AV48="No Data",1,IF('Indicator Data imputation'!AP47&lt;&gt;"",1,0))</f>
        <v>0</v>
      </c>
      <c r="AP44" s="171">
        <f>IF('Indicator Data'!AW48="No Data",1,IF('Indicator Data imputation'!AQ47&lt;&gt;"",1,0))</f>
        <v>0</v>
      </c>
      <c r="AQ44" s="171">
        <f>IF('Indicator Data'!AX48="No Data",1,IF('Indicator Data imputation'!AR47&lt;&gt;"",1,0))</f>
        <v>0</v>
      </c>
      <c r="AR44" s="171">
        <f>IF('Indicator Data'!AY48="No Data",1,IF('Indicator Data imputation'!AS47&lt;&gt;"",1,0))</f>
        <v>0</v>
      </c>
      <c r="AS44" s="171">
        <f>IF('Indicator Data'!AZ48="No Data",1,IF('Indicator Data imputation'!AT47&lt;&gt;"",1,0))</f>
        <v>0</v>
      </c>
      <c r="AT44" s="171">
        <f>IF('Indicator Data'!BA48="No Data",1,IF('Indicator Data imputation'!AU47&lt;&gt;"",1,0))</f>
        <v>0</v>
      </c>
      <c r="AU44" s="171">
        <f>IF('Indicator Data'!BB48="No Data",1,IF('Indicator Data imputation'!AV47&lt;&gt;"",1,0))</f>
        <v>0</v>
      </c>
      <c r="AV44" s="171">
        <f>IF('Indicator Data'!BC48="No Data",1,IF('Indicator Data imputation'!AW47&lt;&gt;"",1,0))</f>
        <v>0</v>
      </c>
      <c r="AW44" s="171">
        <f>IF('Indicator Data'!BD48="No Data",1,IF('Indicator Data imputation'!AX47&lt;&gt;"",1,0))</f>
        <v>0</v>
      </c>
      <c r="AX44" s="171">
        <f>IF('Indicator Data'!BE48="No Data",1,IF('Indicator Data imputation'!AY47&lt;&gt;"",1,0))</f>
        <v>0</v>
      </c>
      <c r="AY44" s="171">
        <f>IF('Indicator Data'!BF48="No Data",1,IF('Indicator Data imputation'!AZ47&lt;&gt;"",1,0))</f>
        <v>0</v>
      </c>
      <c r="AZ44" s="171">
        <f>IF('Indicator Data'!BG48="No Data",1,IF('Indicator Data imputation'!BA47&lt;&gt;"",1,0))</f>
        <v>0</v>
      </c>
      <c r="BA44" s="5">
        <f t="shared" si="0"/>
        <v>7</v>
      </c>
      <c r="BB44" s="173">
        <f t="shared" si="1"/>
        <v>0.13725490196078433</v>
      </c>
    </row>
    <row r="45" spans="1:54" x14ac:dyDescent="0.25">
      <c r="A45" s="5" t="s">
        <v>79</v>
      </c>
      <c r="B45" s="171">
        <f>IF('Indicator Data'!I49="No Data",1,IF('Indicator Data imputation'!C48&lt;&gt;"",1,0))</f>
        <v>0</v>
      </c>
      <c r="C45" s="171">
        <f>IF('Indicator Data'!J49="No Data",1,IF('Indicator Data imputation'!D48&lt;&gt;"",1,0))</f>
        <v>0</v>
      </c>
      <c r="D45" s="171">
        <f>IF('Indicator Data'!K49="No Data",1,IF('Indicator Data imputation'!E48&lt;&gt;"",1,0))</f>
        <v>0</v>
      </c>
      <c r="E45" s="171">
        <f>IF('Indicator Data'!L49="No Data",1,IF('Indicator Data imputation'!F48&lt;&gt;"",1,0))</f>
        <v>0</v>
      </c>
      <c r="F45" s="171">
        <f>IF('Indicator Data'!M49="No Data",1,IF('Indicator Data imputation'!G48&lt;&gt;"",1,0))</f>
        <v>0</v>
      </c>
      <c r="G45" s="171">
        <f>IF('Indicator Data'!N49="No Data",1,IF('Indicator Data imputation'!H48&lt;&gt;"",1,0))</f>
        <v>0</v>
      </c>
      <c r="H45" s="171">
        <f>IF('Indicator Data'!O49="No Data",1,IF('Indicator Data imputation'!I48&lt;&gt;"",1,0))</f>
        <v>0</v>
      </c>
      <c r="I45" s="171">
        <f>IF('Indicator Data'!P49="No Data",1,IF('Indicator Data imputation'!J48&lt;&gt;"",1,0))</f>
        <v>0</v>
      </c>
      <c r="J45" s="171">
        <f>IF('Indicator Data'!Q49="No Data",1,IF('Indicator Data imputation'!K48&lt;&gt;"",1,0))</f>
        <v>0</v>
      </c>
      <c r="K45" s="171">
        <f>IF('Indicator Data'!R49="No Data",1,IF('Indicator Data imputation'!L48&lt;&gt;"",1,0))</f>
        <v>1</v>
      </c>
      <c r="L45" s="171">
        <f>IF('Indicator Data'!S49="No Data",1,IF('Indicator Data imputation'!M48&lt;&gt;"",1,0))</f>
        <v>0</v>
      </c>
      <c r="M45" s="171">
        <f>IF('Indicator Data'!T49="No Data",1,IF('Indicator Data imputation'!N48&lt;&gt;"",1,0))</f>
        <v>0</v>
      </c>
      <c r="N45" s="171">
        <f>IF('Indicator Data'!U49="No Data",1,IF('Indicator Data imputation'!O48&lt;&gt;"",1,0))</f>
        <v>0</v>
      </c>
      <c r="O45" s="171">
        <f>IF('Indicator Data'!V49="No Data",1,IF('Indicator Data imputation'!P48&lt;&gt;"",1,0))</f>
        <v>1</v>
      </c>
      <c r="P45" s="171">
        <f>IF('Indicator Data'!W49="No Data",1,IF('Indicator Data imputation'!Q48&lt;&gt;"",1,0))</f>
        <v>0</v>
      </c>
      <c r="Q45" s="171">
        <f>IF('Indicator Data'!X49="No Data",1,IF('Indicator Data imputation'!R48&lt;&gt;"",1,0))</f>
        <v>1</v>
      </c>
      <c r="R45" s="171">
        <f>IF('Indicator Data'!Y49="No Data",1,IF('Indicator Data imputation'!S48&lt;&gt;"",1,0))</f>
        <v>0</v>
      </c>
      <c r="S45" s="171">
        <f>IF('Indicator Data'!Z49="No Data",1,IF('Indicator Data imputation'!T48&lt;&gt;"",1,0))</f>
        <v>0</v>
      </c>
      <c r="T45" s="171">
        <f>IF('Indicator Data'!AA49="No Data",1,IF('Indicator Data imputation'!U48&lt;&gt;"",1,0))</f>
        <v>0</v>
      </c>
      <c r="U45" s="171">
        <f>IF('Indicator Data'!AB49="No Data",1,IF('Indicator Data imputation'!V48&lt;&gt;"",1,0))</f>
        <v>0</v>
      </c>
      <c r="V45" s="171">
        <f>IF('Indicator Data'!AC49="No Data",1,IF('Indicator Data imputation'!W48&lt;&gt;"",1,0))</f>
        <v>0</v>
      </c>
      <c r="W45" s="171">
        <f>IF('Indicator Data'!AD49="No Data",1,IF('Indicator Data imputation'!X48&lt;&gt;"",1,0))</f>
        <v>0</v>
      </c>
      <c r="X45" s="171">
        <f>IF('Indicator Data'!AE49="No Data",1,IF('Indicator Data imputation'!Y48&lt;&gt;"",1,0))</f>
        <v>1</v>
      </c>
      <c r="Y45" s="171">
        <f>IF('Indicator Data'!AF49="No Data",1,IF('Indicator Data imputation'!Z48&lt;&gt;"",1,0))</f>
        <v>0</v>
      </c>
      <c r="Z45" s="171">
        <f>IF('Indicator Data'!AG49="No Data",1,IF('Indicator Data imputation'!AA48&lt;&gt;"",1,0))</f>
        <v>0</v>
      </c>
      <c r="AA45" s="171">
        <f>IF('Indicator Data'!AH49="No Data",1,IF('Indicator Data imputation'!AB48&lt;&gt;"",1,0))</f>
        <v>0</v>
      </c>
      <c r="AB45" s="171">
        <f>IF('Indicator Data'!AI49="No Data",1,IF('Indicator Data imputation'!AC48&lt;&gt;"",1,0))</f>
        <v>0</v>
      </c>
      <c r="AC45" s="171">
        <f>IF('Indicator Data'!AJ49="No Data",1,IF('Indicator Data imputation'!AD48&lt;&gt;"",1,0))</f>
        <v>0</v>
      </c>
      <c r="AD45" s="171">
        <f>IF('Indicator Data'!AK49="No Data",1,IF('Indicator Data imputation'!AE48&lt;&gt;"",1,0))</f>
        <v>0</v>
      </c>
      <c r="AE45" s="171">
        <f>IF('Indicator Data'!AL49="No Data",1,IF('Indicator Data imputation'!AF48&lt;&gt;"",1,0))</f>
        <v>0</v>
      </c>
      <c r="AF45" s="171">
        <f>IF('Indicator Data'!AM49="No Data",1,IF('Indicator Data imputation'!AG48&lt;&gt;"",1,0))</f>
        <v>0</v>
      </c>
      <c r="AG45" s="171">
        <f>IF('Indicator Data'!AN49="No Data",1,IF('Indicator Data imputation'!AH48&lt;&gt;"",1,0))</f>
        <v>0</v>
      </c>
      <c r="AH45" s="171">
        <f>IF('Indicator Data'!AO49="No Data",1,IF('Indicator Data imputation'!AI48&lt;&gt;"",1,0))</f>
        <v>0</v>
      </c>
      <c r="AI45" s="171">
        <f>IF('Indicator Data'!AP49="No Data",1,IF('Indicator Data imputation'!AJ48&lt;&gt;"",1,0))</f>
        <v>0</v>
      </c>
      <c r="AJ45" s="171">
        <f>IF('Indicator Data'!AQ49="No Data",1,IF('Indicator Data imputation'!AK48&lt;&gt;"",1,0))</f>
        <v>0</v>
      </c>
      <c r="AK45" s="171">
        <f>IF('Indicator Data'!AR49="No Data",1,IF('Indicator Data imputation'!AL48&lt;&gt;"",1,0))</f>
        <v>1</v>
      </c>
      <c r="AL45" s="171">
        <f>IF('Indicator Data'!AS49="No Data",1,IF('Indicator Data imputation'!AM48&lt;&gt;"",1,0))</f>
        <v>0</v>
      </c>
      <c r="AM45" s="171">
        <f>IF('Indicator Data'!AT49="No Data",1,IF('Indicator Data imputation'!AN48&lt;&gt;"",1,0))</f>
        <v>0</v>
      </c>
      <c r="AN45" s="171">
        <f>IF('Indicator Data'!AU49="No Data",1,IF('Indicator Data imputation'!AO48&lt;&gt;"",1,0))</f>
        <v>0</v>
      </c>
      <c r="AO45" s="171">
        <f>IF('Indicator Data'!AV49="No Data",1,IF('Indicator Data imputation'!AP48&lt;&gt;"",1,0))</f>
        <v>0</v>
      </c>
      <c r="AP45" s="171">
        <f>IF('Indicator Data'!AW49="No Data",1,IF('Indicator Data imputation'!AQ48&lt;&gt;"",1,0))</f>
        <v>0</v>
      </c>
      <c r="AQ45" s="171">
        <f>IF('Indicator Data'!AX49="No Data",1,IF('Indicator Data imputation'!AR48&lt;&gt;"",1,0))</f>
        <v>0</v>
      </c>
      <c r="AR45" s="171">
        <f>IF('Indicator Data'!AY49="No Data",1,IF('Indicator Data imputation'!AS48&lt;&gt;"",1,0))</f>
        <v>0</v>
      </c>
      <c r="AS45" s="171">
        <f>IF('Indicator Data'!AZ49="No Data",1,IF('Indicator Data imputation'!AT48&lt;&gt;"",1,0))</f>
        <v>0</v>
      </c>
      <c r="AT45" s="171">
        <f>IF('Indicator Data'!BA49="No Data",1,IF('Indicator Data imputation'!AU48&lt;&gt;"",1,0))</f>
        <v>0</v>
      </c>
      <c r="AU45" s="171">
        <f>IF('Indicator Data'!BB49="No Data",1,IF('Indicator Data imputation'!AV48&lt;&gt;"",1,0))</f>
        <v>0</v>
      </c>
      <c r="AV45" s="171">
        <f>IF('Indicator Data'!BC49="No Data",1,IF('Indicator Data imputation'!AW48&lt;&gt;"",1,0))</f>
        <v>0</v>
      </c>
      <c r="AW45" s="171">
        <f>IF('Indicator Data'!BD49="No Data",1,IF('Indicator Data imputation'!AX48&lt;&gt;"",1,0))</f>
        <v>0</v>
      </c>
      <c r="AX45" s="171">
        <f>IF('Indicator Data'!BE49="No Data",1,IF('Indicator Data imputation'!AY48&lt;&gt;"",1,0))</f>
        <v>0</v>
      </c>
      <c r="AY45" s="171">
        <f>IF('Indicator Data'!BF49="No Data",1,IF('Indicator Data imputation'!AZ48&lt;&gt;"",1,0))</f>
        <v>0</v>
      </c>
      <c r="AZ45" s="171">
        <f>IF('Indicator Data'!BG49="No Data",1,IF('Indicator Data imputation'!BA48&lt;&gt;"",1,0))</f>
        <v>0</v>
      </c>
      <c r="BA45" s="5">
        <f t="shared" si="0"/>
        <v>5</v>
      </c>
      <c r="BB45" s="173">
        <f t="shared" si="1"/>
        <v>9.8039215686274508E-2</v>
      </c>
    </row>
    <row r="46" spans="1:54" x14ac:dyDescent="0.25">
      <c r="A46" s="5" t="s">
        <v>81</v>
      </c>
      <c r="B46" s="171">
        <f>IF('Indicator Data'!I50="No Data",1,IF('Indicator Data imputation'!C49&lt;&gt;"",1,0))</f>
        <v>0</v>
      </c>
      <c r="C46" s="171">
        <f>IF('Indicator Data'!J50="No Data",1,IF('Indicator Data imputation'!D49&lt;&gt;"",1,0))</f>
        <v>0</v>
      </c>
      <c r="D46" s="171">
        <f>IF('Indicator Data'!K50="No Data",1,IF('Indicator Data imputation'!E49&lt;&gt;"",1,0))</f>
        <v>0</v>
      </c>
      <c r="E46" s="171">
        <f>IF('Indicator Data'!L50="No Data",1,IF('Indicator Data imputation'!F49&lt;&gt;"",1,0))</f>
        <v>0</v>
      </c>
      <c r="F46" s="171">
        <f>IF('Indicator Data'!M50="No Data",1,IF('Indicator Data imputation'!G49&lt;&gt;"",1,0))</f>
        <v>0</v>
      </c>
      <c r="G46" s="171">
        <f>IF('Indicator Data'!N50="No Data",1,IF('Indicator Data imputation'!H49&lt;&gt;"",1,0))</f>
        <v>0</v>
      </c>
      <c r="H46" s="171">
        <f>IF('Indicator Data'!O50="No Data",1,IF('Indicator Data imputation'!I49&lt;&gt;"",1,0))</f>
        <v>0</v>
      </c>
      <c r="I46" s="171">
        <f>IF('Indicator Data'!P50="No Data",1,IF('Indicator Data imputation'!J49&lt;&gt;"",1,0))</f>
        <v>0</v>
      </c>
      <c r="J46" s="171">
        <f>IF('Indicator Data'!Q50="No Data",1,IF('Indicator Data imputation'!K49&lt;&gt;"",1,0))</f>
        <v>0</v>
      </c>
      <c r="K46" s="171">
        <f>IF('Indicator Data'!R50="No Data",1,IF('Indicator Data imputation'!L49&lt;&gt;"",1,0))</f>
        <v>1</v>
      </c>
      <c r="L46" s="171">
        <f>IF('Indicator Data'!S50="No Data",1,IF('Indicator Data imputation'!M49&lt;&gt;"",1,0))</f>
        <v>0</v>
      </c>
      <c r="M46" s="171">
        <f>IF('Indicator Data'!T50="No Data",1,IF('Indicator Data imputation'!N49&lt;&gt;"",1,0))</f>
        <v>0</v>
      </c>
      <c r="N46" s="171">
        <f>IF('Indicator Data'!U50="No Data",1,IF('Indicator Data imputation'!O49&lt;&gt;"",1,0))</f>
        <v>0</v>
      </c>
      <c r="O46" s="171">
        <f>IF('Indicator Data'!V50="No Data",1,IF('Indicator Data imputation'!P49&lt;&gt;"",1,0))</f>
        <v>1</v>
      </c>
      <c r="P46" s="171">
        <f>IF('Indicator Data'!W50="No Data",1,IF('Indicator Data imputation'!Q49&lt;&gt;"",1,0))</f>
        <v>0</v>
      </c>
      <c r="Q46" s="171">
        <f>IF('Indicator Data'!X50="No Data",1,IF('Indicator Data imputation'!R49&lt;&gt;"",1,0))</f>
        <v>1</v>
      </c>
      <c r="R46" s="171">
        <f>IF('Indicator Data'!Y50="No Data",1,IF('Indicator Data imputation'!S49&lt;&gt;"",1,0))</f>
        <v>0</v>
      </c>
      <c r="S46" s="171">
        <f>IF('Indicator Data'!Z50="No Data",1,IF('Indicator Data imputation'!T49&lt;&gt;"",1,0))</f>
        <v>0</v>
      </c>
      <c r="T46" s="171">
        <f>IF('Indicator Data'!AA50="No Data",1,IF('Indicator Data imputation'!U49&lt;&gt;"",1,0))</f>
        <v>0</v>
      </c>
      <c r="U46" s="171">
        <f>IF('Indicator Data'!AB50="No Data",1,IF('Indicator Data imputation'!V49&lt;&gt;"",1,0))</f>
        <v>0</v>
      </c>
      <c r="V46" s="171">
        <f>IF('Indicator Data'!AC50="No Data",1,IF('Indicator Data imputation'!W49&lt;&gt;"",1,0))</f>
        <v>0</v>
      </c>
      <c r="W46" s="171">
        <f>IF('Indicator Data'!AD50="No Data",1,IF('Indicator Data imputation'!X49&lt;&gt;"",1,0))</f>
        <v>0</v>
      </c>
      <c r="X46" s="171">
        <f>IF('Indicator Data'!AE50="No Data",1,IF('Indicator Data imputation'!Y49&lt;&gt;"",1,0))</f>
        <v>1</v>
      </c>
      <c r="Y46" s="171">
        <f>IF('Indicator Data'!AF50="No Data",1,IF('Indicator Data imputation'!Z49&lt;&gt;"",1,0))</f>
        <v>0</v>
      </c>
      <c r="Z46" s="171">
        <f>IF('Indicator Data'!AG50="No Data",1,IF('Indicator Data imputation'!AA49&lt;&gt;"",1,0))</f>
        <v>0</v>
      </c>
      <c r="AA46" s="171">
        <f>IF('Indicator Data'!AH50="No Data",1,IF('Indicator Data imputation'!AB49&lt;&gt;"",1,0))</f>
        <v>0</v>
      </c>
      <c r="AB46" s="171">
        <f>IF('Indicator Data'!AI50="No Data",1,IF('Indicator Data imputation'!AC49&lt;&gt;"",1,0))</f>
        <v>0</v>
      </c>
      <c r="AC46" s="171">
        <f>IF('Indicator Data'!AJ50="No Data",1,IF('Indicator Data imputation'!AD49&lt;&gt;"",1,0))</f>
        <v>0</v>
      </c>
      <c r="AD46" s="171">
        <f>IF('Indicator Data'!AK50="No Data",1,IF('Indicator Data imputation'!AE49&lt;&gt;"",1,0))</f>
        <v>0</v>
      </c>
      <c r="AE46" s="171">
        <f>IF('Indicator Data'!AL50="No Data",1,IF('Indicator Data imputation'!AF49&lt;&gt;"",1,0))</f>
        <v>0</v>
      </c>
      <c r="AF46" s="171">
        <f>IF('Indicator Data'!AM50="No Data",1,IF('Indicator Data imputation'!AG49&lt;&gt;"",1,0))</f>
        <v>0</v>
      </c>
      <c r="AG46" s="171">
        <f>IF('Indicator Data'!AN50="No Data",1,IF('Indicator Data imputation'!AH49&lt;&gt;"",1,0))</f>
        <v>0</v>
      </c>
      <c r="AH46" s="171">
        <f>IF('Indicator Data'!AO50="No Data",1,IF('Indicator Data imputation'!AI49&lt;&gt;"",1,0))</f>
        <v>0</v>
      </c>
      <c r="AI46" s="171">
        <f>IF('Indicator Data'!AP50="No Data",1,IF('Indicator Data imputation'!AJ49&lt;&gt;"",1,0))</f>
        <v>0</v>
      </c>
      <c r="AJ46" s="171">
        <f>IF('Indicator Data'!AQ50="No Data",1,IF('Indicator Data imputation'!AK49&lt;&gt;"",1,0))</f>
        <v>0</v>
      </c>
      <c r="AK46" s="171">
        <f>IF('Indicator Data'!AR50="No Data",1,IF('Indicator Data imputation'!AL49&lt;&gt;"",1,0))</f>
        <v>0</v>
      </c>
      <c r="AL46" s="171">
        <f>IF('Indicator Data'!AS50="No Data",1,IF('Indicator Data imputation'!AM49&lt;&gt;"",1,0))</f>
        <v>0</v>
      </c>
      <c r="AM46" s="171">
        <f>IF('Indicator Data'!AT50="No Data",1,IF('Indicator Data imputation'!AN49&lt;&gt;"",1,0))</f>
        <v>0</v>
      </c>
      <c r="AN46" s="171">
        <f>IF('Indicator Data'!AU50="No Data",1,IF('Indicator Data imputation'!AO49&lt;&gt;"",1,0))</f>
        <v>0</v>
      </c>
      <c r="AO46" s="171">
        <f>IF('Indicator Data'!AV50="No Data",1,IF('Indicator Data imputation'!AP49&lt;&gt;"",1,0))</f>
        <v>1</v>
      </c>
      <c r="AP46" s="171">
        <f>IF('Indicator Data'!AW50="No Data",1,IF('Indicator Data imputation'!AQ49&lt;&gt;"",1,0))</f>
        <v>0</v>
      </c>
      <c r="AQ46" s="171">
        <f>IF('Indicator Data'!AX50="No Data",1,IF('Indicator Data imputation'!AR49&lt;&gt;"",1,0))</f>
        <v>0</v>
      </c>
      <c r="AR46" s="171">
        <f>IF('Indicator Data'!AY50="No Data",1,IF('Indicator Data imputation'!AS49&lt;&gt;"",1,0))</f>
        <v>0</v>
      </c>
      <c r="AS46" s="171">
        <f>IF('Indicator Data'!AZ50="No Data",1,IF('Indicator Data imputation'!AT49&lt;&gt;"",1,0))</f>
        <v>0</v>
      </c>
      <c r="AT46" s="171">
        <f>IF('Indicator Data'!BA50="No Data",1,IF('Indicator Data imputation'!AU49&lt;&gt;"",1,0))</f>
        <v>0</v>
      </c>
      <c r="AU46" s="171">
        <f>IF('Indicator Data'!BB50="No Data",1,IF('Indicator Data imputation'!AV49&lt;&gt;"",1,0))</f>
        <v>0</v>
      </c>
      <c r="AV46" s="171">
        <f>IF('Indicator Data'!BC50="No Data",1,IF('Indicator Data imputation'!AW49&lt;&gt;"",1,0))</f>
        <v>0</v>
      </c>
      <c r="AW46" s="171">
        <f>IF('Indicator Data'!BD50="No Data",1,IF('Indicator Data imputation'!AX49&lt;&gt;"",1,0))</f>
        <v>0</v>
      </c>
      <c r="AX46" s="171">
        <f>IF('Indicator Data'!BE50="No Data",1,IF('Indicator Data imputation'!AY49&lt;&gt;"",1,0))</f>
        <v>0</v>
      </c>
      <c r="AY46" s="171">
        <f>IF('Indicator Data'!BF50="No Data",1,IF('Indicator Data imputation'!AZ49&lt;&gt;"",1,0))</f>
        <v>0</v>
      </c>
      <c r="AZ46" s="171">
        <f>IF('Indicator Data'!BG50="No Data",1,IF('Indicator Data imputation'!BA49&lt;&gt;"",1,0))</f>
        <v>0</v>
      </c>
      <c r="BA46" s="5">
        <f t="shared" si="0"/>
        <v>5</v>
      </c>
      <c r="BB46" s="173">
        <f t="shared" si="1"/>
        <v>9.8039215686274508E-2</v>
      </c>
    </row>
    <row r="47" spans="1:54" x14ac:dyDescent="0.25">
      <c r="A47" s="5" t="s">
        <v>83</v>
      </c>
      <c r="B47" s="171">
        <f>IF('Indicator Data'!I51="No Data",1,IF('Indicator Data imputation'!C50&lt;&gt;"",1,0))</f>
        <v>0</v>
      </c>
      <c r="C47" s="171">
        <f>IF('Indicator Data'!J51="No Data",1,IF('Indicator Data imputation'!D50&lt;&gt;"",1,0))</f>
        <v>0</v>
      </c>
      <c r="D47" s="171">
        <f>IF('Indicator Data'!K51="No Data",1,IF('Indicator Data imputation'!E50&lt;&gt;"",1,0))</f>
        <v>0</v>
      </c>
      <c r="E47" s="171">
        <f>IF('Indicator Data'!L51="No Data",1,IF('Indicator Data imputation'!F50&lt;&gt;"",1,0))</f>
        <v>0</v>
      </c>
      <c r="F47" s="171">
        <f>IF('Indicator Data'!M51="No Data",1,IF('Indicator Data imputation'!G50&lt;&gt;"",1,0))</f>
        <v>0</v>
      </c>
      <c r="G47" s="171">
        <f>IF('Indicator Data'!N51="No Data",1,IF('Indicator Data imputation'!H50&lt;&gt;"",1,0))</f>
        <v>0</v>
      </c>
      <c r="H47" s="171">
        <f>IF('Indicator Data'!O51="No Data",1,IF('Indicator Data imputation'!I50&lt;&gt;"",1,0))</f>
        <v>0</v>
      </c>
      <c r="I47" s="171">
        <f>IF('Indicator Data'!P51="No Data",1,IF('Indicator Data imputation'!J50&lt;&gt;"",1,0))</f>
        <v>0</v>
      </c>
      <c r="J47" s="171">
        <f>IF('Indicator Data'!Q51="No Data",1,IF('Indicator Data imputation'!K50&lt;&gt;"",1,0))</f>
        <v>0</v>
      </c>
      <c r="K47" s="171">
        <f>IF('Indicator Data'!R51="No Data",1,IF('Indicator Data imputation'!L50&lt;&gt;"",1,0))</f>
        <v>1</v>
      </c>
      <c r="L47" s="171">
        <f>IF('Indicator Data'!S51="No Data",1,IF('Indicator Data imputation'!M50&lt;&gt;"",1,0))</f>
        <v>0</v>
      </c>
      <c r="M47" s="171">
        <f>IF('Indicator Data'!T51="No Data",1,IF('Indicator Data imputation'!N50&lt;&gt;"",1,0))</f>
        <v>0</v>
      </c>
      <c r="N47" s="171">
        <f>IF('Indicator Data'!U51="No Data",1,IF('Indicator Data imputation'!O50&lt;&gt;"",1,0))</f>
        <v>0</v>
      </c>
      <c r="O47" s="171">
        <f>IF('Indicator Data'!V51="No Data",1,IF('Indicator Data imputation'!P50&lt;&gt;"",1,0))</f>
        <v>1</v>
      </c>
      <c r="P47" s="171">
        <f>IF('Indicator Data'!W51="No Data",1,IF('Indicator Data imputation'!Q50&lt;&gt;"",1,0))</f>
        <v>0</v>
      </c>
      <c r="Q47" s="171">
        <f>IF('Indicator Data'!X51="No Data",1,IF('Indicator Data imputation'!R50&lt;&gt;"",1,0))</f>
        <v>1</v>
      </c>
      <c r="R47" s="171">
        <f>IF('Indicator Data'!Y51="No Data",1,IF('Indicator Data imputation'!S50&lt;&gt;"",1,0))</f>
        <v>0</v>
      </c>
      <c r="S47" s="171">
        <f>IF('Indicator Data'!Z51="No Data",1,IF('Indicator Data imputation'!T50&lt;&gt;"",1,0))</f>
        <v>0</v>
      </c>
      <c r="T47" s="171">
        <f>IF('Indicator Data'!AA51="No Data",1,IF('Indicator Data imputation'!U50&lt;&gt;"",1,0))</f>
        <v>0</v>
      </c>
      <c r="U47" s="171">
        <f>IF('Indicator Data'!AB51="No Data",1,IF('Indicator Data imputation'!V50&lt;&gt;"",1,0))</f>
        <v>0</v>
      </c>
      <c r="V47" s="171">
        <f>IF('Indicator Data'!AC51="No Data",1,IF('Indicator Data imputation'!W50&lt;&gt;"",1,0))</f>
        <v>0</v>
      </c>
      <c r="W47" s="171">
        <f>IF('Indicator Data'!AD51="No Data",1,IF('Indicator Data imputation'!X50&lt;&gt;"",1,0))</f>
        <v>0</v>
      </c>
      <c r="X47" s="171">
        <f>IF('Indicator Data'!AE51="No Data",1,IF('Indicator Data imputation'!Y50&lt;&gt;"",1,0))</f>
        <v>1</v>
      </c>
      <c r="Y47" s="171">
        <f>IF('Indicator Data'!AF51="No Data",1,IF('Indicator Data imputation'!Z50&lt;&gt;"",1,0))</f>
        <v>0</v>
      </c>
      <c r="Z47" s="171">
        <f>IF('Indicator Data'!AG51="No Data",1,IF('Indicator Data imputation'!AA50&lt;&gt;"",1,0))</f>
        <v>0</v>
      </c>
      <c r="AA47" s="171">
        <f>IF('Indicator Data'!AH51="No Data",1,IF('Indicator Data imputation'!AB50&lt;&gt;"",1,0))</f>
        <v>0</v>
      </c>
      <c r="AB47" s="171">
        <f>IF('Indicator Data'!AI51="No Data",1,IF('Indicator Data imputation'!AC50&lt;&gt;"",1,0))</f>
        <v>0</v>
      </c>
      <c r="AC47" s="171">
        <f>IF('Indicator Data'!AJ51="No Data",1,IF('Indicator Data imputation'!AD50&lt;&gt;"",1,0))</f>
        <v>0</v>
      </c>
      <c r="AD47" s="171">
        <f>IF('Indicator Data'!AK51="No Data",1,IF('Indicator Data imputation'!AE50&lt;&gt;"",1,0))</f>
        <v>0</v>
      </c>
      <c r="AE47" s="171">
        <f>IF('Indicator Data'!AL51="No Data",1,IF('Indicator Data imputation'!AF50&lt;&gt;"",1,0))</f>
        <v>0</v>
      </c>
      <c r="AF47" s="171">
        <f>IF('Indicator Data'!AM51="No Data",1,IF('Indicator Data imputation'!AG50&lt;&gt;"",1,0))</f>
        <v>0</v>
      </c>
      <c r="AG47" s="171">
        <f>IF('Indicator Data'!AN51="No Data",1,IF('Indicator Data imputation'!AH50&lt;&gt;"",1,0))</f>
        <v>0</v>
      </c>
      <c r="AH47" s="171">
        <f>IF('Indicator Data'!AO51="No Data",1,IF('Indicator Data imputation'!AI50&lt;&gt;"",1,0))</f>
        <v>0</v>
      </c>
      <c r="AI47" s="171">
        <f>IF('Indicator Data'!AP51="No Data",1,IF('Indicator Data imputation'!AJ50&lt;&gt;"",1,0))</f>
        <v>0</v>
      </c>
      <c r="AJ47" s="171">
        <f>IF('Indicator Data'!AQ51="No Data",1,IF('Indicator Data imputation'!AK50&lt;&gt;"",1,0))</f>
        <v>0</v>
      </c>
      <c r="AK47" s="171">
        <f>IF('Indicator Data'!AR51="No Data",1,IF('Indicator Data imputation'!AL50&lt;&gt;"",1,0))</f>
        <v>0</v>
      </c>
      <c r="AL47" s="171">
        <f>IF('Indicator Data'!AS51="No Data",1,IF('Indicator Data imputation'!AM50&lt;&gt;"",1,0))</f>
        <v>0</v>
      </c>
      <c r="AM47" s="171">
        <f>IF('Indicator Data'!AT51="No Data",1,IF('Indicator Data imputation'!AN50&lt;&gt;"",1,0))</f>
        <v>0</v>
      </c>
      <c r="AN47" s="171">
        <f>IF('Indicator Data'!AU51="No Data",1,IF('Indicator Data imputation'!AO50&lt;&gt;"",1,0))</f>
        <v>0</v>
      </c>
      <c r="AO47" s="171">
        <f>IF('Indicator Data'!AV51="No Data",1,IF('Indicator Data imputation'!AP50&lt;&gt;"",1,0))</f>
        <v>1</v>
      </c>
      <c r="AP47" s="171">
        <f>IF('Indicator Data'!AW51="No Data",1,IF('Indicator Data imputation'!AQ50&lt;&gt;"",1,0))</f>
        <v>0</v>
      </c>
      <c r="AQ47" s="171">
        <f>IF('Indicator Data'!AX51="No Data",1,IF('Indicator Data imputation'!AR50&lt;&gt;"",1,0))</f>
        <v>0</v>
      </c>
      <c r="AR47" s="171">
        <f>IF('Indicator Data'!AY51="No Data",1,IF('Indicator Data imputation'!AS50&lt;&gt;"",1,0))</f>
        <v>0</v>
      </c>
      <c r="AS47" s="171">
        <f>IF('Indicator Data'!AZ51="No Data",1,IF('Indicator Data imputation'!AT50&lt;&gt;"",1,0))</f>
        <v>0</v>
      </c>
      <c r="AT47" s="171">
        <f>IF('Indicator Data'!BA51="No Data",1,IF('Indicator Data imputation'!AU50&lt;&gt;"",1,0))</f>
        <v>0</v>
      </c>
      <c r="AU47" s="171">
        <f>IF('Indicator Data'!BB51="No Data",1,IF('Indicator Data imputation'!AV50&lt;&gt;"",1,0))</f>
        <v>0</v>
      </c>
      <c r="AV47" s="171">
        <f>IF('Indicator Data'!BC51="No Data",1,IF('Indicator Data imputation'!AW50&lt;&gt;"",1,0))</f>
        <v>0</v>
      </c>
      <c r="AW47" s="171">
        <f>IF('Indicator Data'!BD51="No Data",1,IF('Indicator Data imputation'!AX50&lt;&gt;"",1,0))</f>
        <v>0</v>
      </c>
      <c r="AX47" s="171">
        <f>IF('Indicator Data'!BE51="No Data",1,IF('Indicator Data imputation'!AY50&lt;&gt;"",1,0))</f>
        <v>0</v>
      </c>
      <c r="AY47" s="171">
        <f>IF('Indicator Data'!BF51="No Data",1,IF('Indicator Data imputation'!AZ50&lt;&gt;"",1,0))</f>
        <v>0</v>
      </c>
      <c r="AZ47" s="171">
        <f>IF('Indicator Data'!BG51="No Data",1,IF('Indicator Data imputation'!BA50&lt;&gt;"",1,0))</f>
        <v>0</v>
      </c>
      <c r="BA47" s="5">
        <f t="shared" si="0"/>
        <v>5</v>
      </c>
      <c r="BB47" s="173">
        <f t="shared" si="1"/>
        <v>9.8039215686274508E-2</v>
      </c>
    </row>
    <row r="48" spans="1:54" x14ac:dyDescent="0.25">
      <c r="A48" s="5" t="s">
        <v>85</v>
      </c>
      <c r="B48" s="171">
        <f>IF('Indicator Data'!I52="No Data",1,IF('Indicator Data imputation'!C51&lt;&gt;"",1,0))</f>
        <v>0</v>
      </c>
      <c r="C48" s="171">
        <f>IF('Indicator Data'!J52="No Data",1,IF('Indicator Data imputation'!D51&lt;&gt;"",1,0))</f>
        <v>0</v>
      </c>
      <c r="D48" s="171">
        <f>IF('Indicator Data'!K52="No Data",1,IF('Indicator Data imputation'!E51&lt;&gt;"",1,0))</f>
        <v>0</v>
      </c>
      <c r="E48" s="171">
        <f>IF('Indicator Data'!L52="No Data",1,IF('Indicator Data imputation'!F51&lt;&gt;"",1,0))</f>
        <v>0</v>
      </c>
      <c r="F48" s="171">
        <f>IF('Indicator Data'!M52="No Data",1,IF('Indicator Data imputation'!G51&lt;&gt;"",1,0))</f>
        <v>0</v>
      </c>
      <c r="G48" s="171">
        <f>IF('Indicator Data'!N52="No Data",1,IF('Indicator Data imputation'!H51&lt;&gt;"",1,0))</f>
        <v>0</v>
      </c>
      <c r="H48" s="171">
        <f>IF('Indicator Data'!O52="No Data",1,IF('Indicator Data imputation'!I51&lt;&gt;"",1,0))</f>
        <v>0</v>
      </c>
      <c r="I48" s="171">
        <f>IF('Indicator Data'!P52="No Data",1,IF('Indicator Data imputation'!J51&lt;&gt;"",1,0))</f>
        <v>0</v>
      </c>
      <c r="J48" s="171">
        <f>IF('Indicator Data'!Q52="No Data",1,IF('Indicator Data imputation'!K51&lt;&gt;"",1,0))</f>
        <v>0</v>
      </c>
      <c r="K48" s="171">
        <f>IF('Indicator Data'!R52="No Data",1,IF('Indicator Data imputation'!L51&lt;&gt;"",1,0))</f>
        <v>0</v>
      </c>
      <c r="L48" s="171">
        <f>IF('Indicator Data'!S52="No Data",1,IF('Indicator Data imputation'!M51&lt;&gt;"",1,0))</f>
        <v>0</v>
      </c>
      <c r="M48" s="171">
        <f>IF('Indicator Data'!T52="No Data",1,IF('Indicator Data imputation'!N51&lt;&gt;"",1,0))</f>
        <v>0</v>
      </c>
      <c r="N48" s="171">
        <f>IF('Indicator Data'!U52="No Data",1,IF('Indicator Data imputation'!O51&lt;&gt;"",1,0))</f>
        <v>0</v>
      </c>
      <c r="O48" s="171">
        <f>IF('Indicator Data'!V52="No Data",1,IF('Indicator Data imputation'!P51&lt;&gt;"",1,0))</f>
        <v>1</v>
      </c>
      <c r="P48" s="171">
        <f>IF('Indicator Data'!W52="No Data",1,IF('Indicator Data imputation'!Q51&lt;&gt;"",1,0))</f>
        <v>0</v>
      </c>
      <c r="Q48" s="171">
        <f>IF('Indicator Data'!X52="No Data",1,IF('Indicator Data imputation'!R51&lt;&gt;"",1,0))</f>
        <v>0</v>
      </c>
      <c r="R48" s="171">
        <f>IF('Indicator Data'!Y52="No Data",1,IF('Indicator Data imputation'!S51&lt;&gt;"",1,0))</f>
        <v>0</v>
      </c>
      <c r="S48" s="171">
        <f>IF('Indicator Data'!Z52="No Data",1,IF('Indicator Data imputation'!T51&lt;&gt;"",1,0))</f>
        <v>0</v>
      </c>
      <c r="T48" s="171">
        <f>IF('Indicator Data'!AA52="No Data",1,IF('Indicator Data imputation'!U51&lt;&gt;"",1,0))</f>
        <v>0</v>
      </c>
      <c r="U48" s="171">
        <f>IF('Indicator Data'!AB52="No Data",1,IF('Indicator Data imputation'!V51&lt;&gt;"",1,0))</f>
        <v>0</v>
      </c>
      <c r="V48" s="171">
        <f>IF('Indicator Data'!AC52="No Data",1,IF('Indicator Data imputation'!W51&lt;&gt;"",1,0))</f>
        <v>0</v>
      </c>
      <c r="W48" s="171">
        <f>IF('Indicator Data'!AD52="No Data",1,IF('Indicator Data imputation'!X51&lt;&gt;"",1,0))</f>
        <v>0</v>
      </c>
      <c r="X48" s="171">
        <f>IF('Indicator Data'!AE52="No Data",1,IF('Indicator Data imputation'!Y51&lt;&gt;"",1,0))</f>
        <v>0</v>
      </c>
      <c r="Y48" s="171">
        <f>IF('Indicator Data'!AF52="No Data",1,IF('Indicator Data imputation'!Z51&lt;&gt;"",1,0))</f>
        <v>1</v>
      </c>
      <c r="Z48" s="171">
        <f>IF('Indicator Data'!AG52="No Data",1,IF('Indicator Data imputation'!AA51&lt;&gt;"",1,0))</f>
        <v>0</v>
      </c>
      <c r="AA48" s="171">
        <f>IF('Indicator Data'!AH52="No Data",1,IF('Indicator Data imputation'!AB51&lt;&gt;"",1,0))</f>
        <v>0</v>
      </c>
      <c r="AB48" s="171">
        <f>IF('Indicator Data'!AI52="No Data",1,IF('Indicator Data imputation'!AC51&lt;&gt;"",1,0))</f>
        <v>0</v>
      </c>
      <c r="AC48" s="171">
        <f>IF('Indicator Data'!AJ52="No Data",1,IF('Indicator Data imputation'!AD51&lt;&gt;"",1,0))</f>
        <v>0</v>
      </c>
      <c r="AD48" s="171">
        <f>IF('Indicator Data'!AK52="No Data",1,IF('Indicator Data imputation'!AE51&lt;&gt;"",1,0))</f>
        <v>0</v>
      </c>
      <c r="AE48" s="171">
        <f>IF('Indicator Data'!AL52="No Data",1,IF('Indicator Data imputation'!AF51&lt;&gt;"",1,0))</f>
        <v>0</v>
      </c>
      <c r="AF48" s="171">
        <f>IF('Indicator Data'!AM52="No Data",1,IF('Indicator Data imputation'!AG51&lt;&gt;"",1,0))</f>
        <v>0</v>
      </c>
      <c r="AG48" s="171">
        <f>IF('Indicator Data'!AN52="No Data",1,IF('Indicator Data imputation'!AH51&lt;&gt;"",1,0))</f>
        <v>0</v>
      </c>
      <c r="AH48" s="171">
        <f>IF('Indicator Data'!AO52="No Data",1,IF('Indicator Data imputation'!AI51&lt;&gt;"",1,0))</f>
        <v>0</v>
      </c>
      <c r="AI48" s="171">
        <f>IF('Indicator Data'!AP52="No Data",1,IF('Indicator Data imputation'!AJ51&lt;&gt;"",1,0))</f>
        <v>1</v>
      </c>
      <c r="AJ48" s="171">
        <f>IF('Indicator Data'!AQ52="No Data",1,IF('Indicator Data imputation'!AK51&lt;&gt;"",1,0))</f>
        <v>1</v>
      </c>
      <c r="AK48" s="171">
        <f>IF('Indicator Data'!AR52="No Data",1,IF('Indicator Data imputation'!AL51&lt;&gt;"",1,0))</f>
        <v>0</v>
      </c>
      <c r="AL48" s="171">
        <f>IF('Indicator Data'!AS52="No Data",1,IF('Indicator Data imputation'!AM51&lt;&gt;"",1,0))</f>
        <v>0</v>
      </c>
      <c r="AM48" s="171">
        <f>IF('Indicator Data'!AT52="No Data",1,IF('Indicator Data imputation'!AN51&lt;&gt;"",1,0))</f>
        <v>0</v>
      </c>
      <c r="AN48" s="171">
        <f>IF('Indicator Data'!AU52="No Data",1,IF('Indicator Data imputation'!AO51&lt;&gt;"",1,0))</f>
        <v>0</v>
      </c>
      <c r="AO48" s="171">
        <f>IF('Indicator Data'!AV52="No Data",1,IF('Indicator Data imputation'!AP51&lt;&gt;"",1,0))</f>
        <v>1</v>
      </c>
      <c r="AP48" s="171">
        <f>IF('Indicator Data'!AW52="No Data",1,IF('Indicator Data imputation'!AQ51&lt;&gt;"",1,0))</f>
        <v>0</v>
      </c>
      <c r="AQ48" s="171">
        <f>IF('Indicator Data'!AX52="No Data",1,IF('Indicator Data imputation'!AR51&lt;&gt;"",1,0))</f>
        <v>0</v>
      </c>
      <c r="AR48" s="171">
        <f>IF('Indicator Data'!AY52="No Data",1,IF('Indicator Data imputation'!AS51&lt;&gt;"",1,0))</f>
        <v>0</v>
      </c>
      <c r="AS48" s="171">
        <f>IF('Indicator Data'!AZ52="No Data",1,IF('Indicator Data imputation'!AT51&lt;&gt;"",1,0))</f>
        <v>0</v>
      </c>
      <c r="AT48" s="171">
        <f>IF('Indicator Data'!BA52="No Data",1,IF('Indicator Data imputation'!AU51&lt;&gt;"",1,0))</f>
        <v>0</v>
      </c>
      <c r="AU48" s="171">
        <f>IF('Indicator Data'!BB52="No Data",1,IF('Indicator Data imputation'!AV51&lt;&gt;"",1,0))</f>
        <v>0</v>
      </c>
      <c r="AV48" s="171">
        <f>IF('Indicator Data'!BC52="No Data",1,IF('Indicator Data imputation'!AW51&lt;&gt;"",1,0))</f>
        <v>0</v>
      </c>
      <c r="AW48" s="171">
        <f>IF('Indicator Data'!BD52="No Data",1,IF('Indicator Data imputation'!AX51&lt;&gt;"",1,0))</f>
        <v>0</v>
      </c>
      <c r="AX48" s="171">
        <f>IF('Indicator Data'!BE52="No Data",1,IF('Indicator Data imputation'!AY51&lt;&gt;"",1,0))</f>
        <v>0</v>
      </c>
      <c r="AY48" s="171">
        <f>IF('Indicator Data'!BF52="No Data",1,IF('Indicator Data imputation'!AZ51&lt;&gt;"",1,0))</f>
        <v>0</v>
      </c>
      <c r="AZ48" s="171">
        <f>IF('Indicator Data'!BG52="No Data",1,IF('Indicator Data imputation'!BA51&lt;&gt;"",1,0))</f>
        <v>0</v>
      </c>
      <c r="BA48" s="5">
        <f t="shared" si="0"/>
        <v>5</v>
      </c>
      <c r="BB48" s="173">
        <f t="shared" si="1"/>
        <v>9.8039215686274508E-2</v>
      </c>
    </row>
    <row r="49" spans="1:54" x14ac:dyDescent="0.25">
      <c r="A49" s="5" t="s">
        <v>87</v>
      </c>
      <c r="B49" s="171">
        <f>IF('Indicator Data'!I53="No Data",1,IF('Indicator Data imputation'!C52&lt;&gt;"",1,0))</f>
        <v>0</v>
      </c>
      <c r="C49" s="171">
        <f>IF('Indicator Data'!J53="No Data",1,IF('Indicator Data imputation'!D52&lt;&gt;"",1,0))</f>
        <v>0</v>
      </c>
      <c r="D49" s="171">
        <f>IF('Indicator Data'!K53="No Data",1,IF('Indicator Data imputation'!E52&lt;&gt;"",1,0))</f>
        <v>0</v>
      </c>
      <c r="E49" s="171">
        <f>IF('Indicator Data'!L53="No Data",1,IF('Indicator Data imputation'!F52&lt;&gt;"",1,0))</f>
        <v>0</v>
      </c>
      <c r="F49" s="171">
        <f>IF('Indicator Data'!M53="No Data",1,IF('Indicator Data imputation'!G52&lt;&gt;"",1,0))</f>
        <v>0</v>
      </c>
      <c r="G49" s="171">
        <f>IF('Indicator Data'!N53="No Data",1,IF('Indicator Data imputation'!H52&lt;&gt;"",1,0))</f>
        <v>0</v>
      </c>
      <c r="H49" s="171">
        <f>IF('Indicator Data'!O53="No Data",1,IF('Indicator Data imputation'!I52&lt;&gt;"",1,0))</f>
        <v>0</v>
      </c>
      <c r="I49" s="171">
        <f>IF('Indicator Data'!P53="No Data",1,IF('Indicator Data imputation'!J52&lt;&gt;"",1,0))</f>
        <v>0</v>
      </c>
      <c r="J49" s="171">
        <f>IF('Indicator Data'!Q53="No Data",1,IF('Indicator Data imputation'!K52&lt;&gt;"",1,0))</f>
        <v>0</v>
      </c>
      <c r="K49" s="171">
        <f>IF('Indicator Data'!R53="No Data",1,IF('Indicator Data imputation'!L52&lt;&gt;"",1,0))</f>
        <v>1</v>
      </c>
      <c r="L49" s="171">
        <f>IF('Indicator Data'!S53="No Data",1,IF('Indicator Data imputation'!M52&lt;&gt;"",1,0))</f>
        <v>0</v>
      </c>
      <c r="M49" s="171">
        <f>IF('Indicator Data'!T53="No Data",1,IF('Indicator Data imputation'!N52&lt;&gt;"",1,0))</f>
        <v>0</v>
      </c>
      <c r="N49" s="171">
        <f>IF('Indicator Data'!U53="No Data",1,IF('Indicator Data imputation'!O52&lt;&gt;"",1,0))</f>
        <v>0</v>
      </c>
      <c r="O49" s="171">
        <f>IF('Indicator Data'!V53="No Data",1,IF('Indicator Data imputation'!P52&lt;&gt;"",1,0))</f>
        <v>0</v>
      </c>
      <c r="P49" s="171">
        <f>IF('Indicator Data'!W53="No Data",1,IF('Indicator Data imputation'!Q52&lt;&gt;"",1,0))</f>
        <v>0</v>
      </c>
      <c r="Q49" s="171">
        <f>IF('Indicator Data'!X53="No Data",1,IF('Indicator Data imputation'!R52&lt;&gt;"",1,0))</f>
        <v>1</v>
      </c>
      <c r="R49" s="171">
        <f>IF('Indicator Data'!Y53="No Data",1,IF('Indicator Data imputation'!S52&lt;&gt;"",1,0))</f>
        <v>0</v>
      </c>
      <c r="S49" s="171">
        <f>IF('Indicator Data'!Z53="No Data",1,IF('Indicator Data imputation'!T52&lt;&gt;"",1,0))</f>
        <v>0</v>
      </c>
      <c r="T49" s="171">
        <f>IF('Indicator Data'!AA53="No Data",1,IF('Indicator Data imputation'!U52&lt;&gt;"",1,0))</f>
        <v>0</v>
      </c>
      <c r="U49" s="171">
        <f>IF('Indicator Data'!AB53="No Data",1,IF('Indicator Data imputation'!V52&lt;&gt;"",1,0))</f>
        <v>1</v>
      </c>
      <c r="V49" s="171">
        <f>IF('Indicator Data'!AC53="No Data",1,IF('Indicator Data imputation'!W52&lt;&gt;"",1,0))</f>
        <v>0</v>
      </c>
      <c r="W49" s="171">
        <f>IF('Indicator Data'!AD53="No Data",1,IF('Indicator Data imputation'!X52&lt;&gt;"",1,0))</f>
        <v>1</v>
      </c>
      <c r="X49" s="171">
        <f>IF('Indicator Data'!AE53="No Data",1,IF('Indicator Data imputation'!Y52&lt;&gt;"",1,0))</f>
        <v>1</v>
      </c>
      <c r="Y49" s="171">
        <f>IF('Indicator Data'!AF53="No Data",1,IF('Indicator Data imputation'!Z52&lt;&gt;"",1,0))</f>
        <v>1</v>
      </c>
      <c r="Z49" s="171">
        <f>IF('Indicator Data'!AG53="No Data",1,IF('Indicator Data imputation'!AA52&lt;&gt;"",1,0))</f>
        <v>1</v>
      </c>
      <c r="AA49" s="171">
        <f>IF('Indicator Data'!AH53="No Data",1,IF('Indicator Data imputation'!AB52&lt;&gt;"",1,0))</f>
        <v>0</v>
      </c>
      <c r="AB49" s="171">
        <f>IF('Indicator Data'!AI53="No Data",1,IF('Indicator Data imputation'!AC52&lt;&gt;"",1,0))</f>
        <v>0</v>
      </c>
      <c r="AC49" s="171">
        <f>IF('Indicator Data'!AJ53="No Data",1,IF('Indicator Data imputation'!AD52&lt;&gt;"",1,0))</f>
        <v>0</v>
      </c>
      <c r="AD49" s="171">
        <f>IF('Indicator Data'!AK53="No Data",1,IF('Indicator Data imputation'!AE52&lt;&gt;"",1,0))</f>
        <v>0</v>
      </c>
      <c r="AE49" s="171">
        <f>IF('Indicator Data'!AL53="No Data",1,IF('Indicator Data imputation'!AF52&lt;&gt;"",1,0))</f>
        <v>0</v>
      </c>
      <c r="AF49" s="171">
        <f>IF('Indicator Data'!AM53="No Data",1,IF('Indicator Data imputation'!AG52&lt;&gt;"",1,0))</f>
        <v>0</v>
      </c>
      <c r="AG49" s="171">
        <f>IF('Indicator Data'!AN53="No Data",1,IF('Indicator Data imputation'!AH52&lt;&gt;"",1,0))</f>
        <v>0</v>
      </c>
      <c r="AH49" s="171">
        <f>IF('Indicator Data'!AO53="No Data",1,IF('Indicator Data imputation'!AI52&lt;&gt;"",1,0))</f>
        <v>0</v>
      </c>
      <c r="AI49" s="171">
        <f>IF('Indicator Data'!AP53="No Data",1,IF('Indicator Data imputation'!AJ52&lt;&gt;"",1,0))</f>
        <v>1</v>
      </c>
      <c r="AJ49" s="171">
        <f>IF('Indicator Data'!AQ53="No Data",1,IF('Indicator Data imputation'!AK52&lt;&gt;"",1,0))</f>
        <v>1</v>
      </c>
      <c r="AK49" s="171">
        <f>IF('Indicator Data'!AR53="No Data",1,IF('Indicator Data imputation'!AL52&lt;&gt;"",1,0))</f>
        <v>1</v>
      </c>
      <c r="AL49" s="171">
        <f>IF('Indicator Data'!AS53="No Data",1,IF('Indicator Data imputation'!AM52&lt;&gt;"",1,0))</f>
        <v>0</v>
      </c>
      <c r="AM49" s="171">
        <f>IF('Indicator Data'!AT53="No Data",1,IF('Indicator Data imputation'!AN52&lt;&gt;"",1,0))</f>
        <v>1</v>
      </c>
      <c r="AN49" s="171">
        <f>IF('Indicator Data'!AU53="No Data",1,IF('Indicator Data imputation'!AO52&lt;&gt;"",1,0))</f>
        <v>1</v>
      </c>
      <c r="AO49" s="171">
        <f>IF('Indicator Data'!AV53="No Data",1,IF('Indicator Data imputation'!AP52&lt;&gt;"",1,0))</f>
        <v>1</v>
      </c>
      <c r="AP49" s="171">
        <f>IF('Indicator Data'!AW53="No Data",1,IF('Indicator Data imputation'!AQ52&lt;&gt;"",1,0))</f>
        <v>0</v>
      </c>
      <c r="AQ49" s="171">
        <f>IF('Indicator Data'!AX53="No Data",1,IF('Indicator Data imputation'!AR52&lt;&gt;"",1,0))</f>
        <v>0</v>
      </c>
      <c r="AR49" s="171">
        <f>IF('Indicator Data'!AY53="No Data",1,IF('Indicator Data imputation'!AS52&lt;&gt;"",1,0))</f>
        <v>0</v>
      </c>
      <c r="AS49" s="171">
        <f>IF('Indicator Data'!AZ53="No Data",1,IF('Indicator Data imputation'!AT52&lt;&gt;"",1,0))</f>
        <v>0</v>
      </c>
      <c r="AT49" s="171">
        <f>IF('Indicator Data'!BA53="No Data",1,IF('Indicator Data imputation'!AU52&lt;&gt;"",1,0))</f>
        <v>0</v>
      </c>
      <c r="AU49" s="171">
        <f>IF('Indicator Data'!BB53="No Data",1,IF('Indicator Data imputation'!AV52&lt;&gt;"",1,0))</f>
        <v>0</v>
      </c>
      <c r="AV49" s="171">
        <f>IF('Indicator Data'!BC53="No Data",1,IF('Indicator Data imputation'!AW52&lt;&gt;"",1,0))</f>
        <v>0</v>
      </c>
      <c r="AW49" s="171">
        <f>IF('Indicator Data'!BD53="No Data",1,IF('Indicator Data imputation'!AX52&lt;&gt;"",1,0))</f>
        <v>0</v>
      </c>
      <c r="AX49" s="171">
        <f>IF('Indicator Data'!BE53="No Data",1,IF('Indicator Data imputation'!AY52&lt;&gt;"",1,0))</f>
        <v>0</v>
      </c>
      <c r="AY49" s="171">
        <f>IF('Indicator Data'!BF53="No Data",1,IF('Indicator Data imputation'!AZ52&lt;&gt;"",1,0))</f>
        <v>0</v>
      </c>
      <c r="AZ49" s="171">
        <f>IF('Indicator Data'!BG53="No Data",1,IF('Indicator Data imputation'!BA52&lt;&gt;"",1,0))</f>
        <v>0</v>
      </c>
      <c r="BA49" s="5">
        <f t="shared" si="0"/>
        <v>13</v>
      </c>
      <c r="BB49" s="173">
        <f t="shared" si="1"/>
        <v>0.25490196078431371</v>
      </c>
    </row>
    <row r="50" spans="1:54" x14ac:dyDescent="0.25">
      <c r="A50" s="5" t="s">
        <v>89</v>
      </c>
      <c r="B50" s="171">
        <f>IF('Indicator Data'!I54="No Data",1,IF('Indicator Data imputation'!C53&lt;&gt;"",1,0))</f>
        <v>0</v>
      </c>
      <c r="C50" s="171">
        <f>IF('Indicator Data'!J54="No Data",1,IF('Indicator Data imputation'!D53&lt;&gt;"",1,0))</f>
        <v>0</v>
      </c>
      <c r="D50" s="171">
        <f>IF('Indicator Data'!K54="No Data",1,IF('Indicator Data imputation'!E53&lt;&gt;"",1,0))</f>
        <v>0</v>
      </c>
      <c r="E50" s="171">
        <f>IF('Indicator Data'!L54="No Data",1,IF('Indicator Data imputation'!F53&lt;&gt;"",1,0))</f>
        <v>0</v>
      </c>
      <c r="F50" s="171">
        <f>IF('Indicator Data'!M54="No Data",1,IF('Indicator Data imputation'!G53&lt;&gt;"",1,0))</f>
        <v>0</v>
      </c>
      <c r="G50" s="171">
        <f>IF('Indicator Data'!N54="No Data",1,IF('Indicator Data imputation'!H53&lt;&gt;"",1,0))</f>
        <v>0</v>
      </c>
      <c r="H50" s="171">
        <f>IF('Indicator Data'!O54="No Data",1,IF('Indicator Data imputation'!I53&lt;&gt;"",1,0))</f>
        <v>0</v>
      </c>
      <c r="I50" s="171">
        <f>IF('Indicator Data'!P54="No Data",1,IF('Indicator Data imputation'!J53&lt;&gt;"",1,0))</f>
        <v>0</v>
      </c>
      <c r="J50" s="171">
        <f>IF('Indicator Data'!Q54="No Data",1,IF('Indicator Data imputation'!K53&lt;&gt;"",1,0))</f>
        <v>0</v>
      </c>
      <c r="K50" s="171">
        <f>IF('Indicator Data'!R54="No Data",1,IF('Indicator Data imputation'!L53&lt;&gt;"",1,0))</f>
        <v>0</v>
      </c>
      <c r="L50" s="171">
        <f>IF('Indicator Data'!S54="No Data",1,IF('Indicator Data imputation'!M53&lt;&gt;"",1,0))</f>
        <v>0</v>
      </c>
      <c r="M50" s="171">
        <f>IF('Indicator Data'!T54="No Data",1,IF('Indicator Data imputation'!N53&lt;&gt;"",1,0))</f>
        <v>0</v>
      </c>
      <c r="N50" s="171">
        <f>IF('Indicator Data'!U54="No Data",1,IF('Indicator Data imputation'!O53&lt;&gt;"",1,0))</f>
        <v>0</v>
      </c>
      <c r="O50" s="171">
        <f>IF('Indicator Data'!V54="No Data",1,IF('Indicator Data imputation'!P53&lt;&gt;"",1,0))</f>
        <v>0</v>
      </c>
      <c r="P50" s="171">
        <f>IF('Indicator Data'!W54="No Data",1,IF('Indicator Data imputation'!Q53&lt;&gt;"",1,0))</f>
        <v>0</v>
      </c>
      <c r="Q50" s="171">
        <f>IF('Indicator Data'!X54="No Data",1,IF('Indicator Data imputation'!R53&lt;&gt;"",1,0))</f>
        <v>0</v>
      </c>
      <c r="R50" s="171">
        <f>IF('Indicator Data'!Y54="No Data",1,IF('Indicator Data imputation'!S53&lt;&gt;"",1,0))</f>
        <v>0</v>
      </c>
      <c r="S50" s="171">
        <f>IF('Indicator Data'!Z54="No Data",1,IF('Indicator Data imputation'!T53&lt;&gt;"",1,0))</f>
        <v>0</v>
      </c>
      <c r="T50" s="171">
        <f>IF('Indicator Data'!AA54="No Data",1,IF('Indicator Data imputation'!U53&lt;&gt;"",1,0))</f>
        <v>0</v>
      </c>
      <c r="U50" s="171">
        <f>IF('Indicator Data'!AB54="No Data",1,IF('Indicator Data imputation'!V53&lt;&gt;"",1,0))</f>
        <v>0</v>
      </c>
      <c r="V50" s="171">
        <f>IF('Indicator Data'!AC54="No Data",1,IF('Indicator Data imputation'!W53&lt;&gt;"",1,0))</f>
        <v>0</v>
      </c>
      <c r="W50" s="171">
        <f>IF('Indicator Data'!AD54="No Data",1,IF('Indicator Data imputation'!X53&lt;&gt;"",1,0))</f>
        <v>0</v>
      </c>
      <c r="X50" s="171">
        <f>IF('Indicator Data'!AE54="No Data",1,IF('Indicator Data imputation'!Y53&lt;&gt;"",1,0))</f>
        <v>0</v>
      </c>
      <c r="Y50" s="171">
        <f>IF('Indicator Data'!AF54="No Data",1,IF('Indicator Data imputation'!Z53&lt;&gt;"",1,0))</f>
        <v>0</v>
      </c>
      <c r="Z50" s="171">
        <f>IF('Indicator Data'!AG54="No Data",1,IF('Indicator Data imputation'!AA53&lt;&gt;"",1,0))</f>
        <v>0</v>
      </c>
      <c r="AA50" s="171">
        <f>IF('Indicator Data'!AH54="No Data",1,IF('Indicator Data imputation'!AB53&lt;&gt;"",1,0))</f>
        <v>0</v>
      </c>
      <c r="AB50" s="171">
        <f>IF('Indicator Data'!AI54="No Data",1,IF('Indicator Data imputation'!AC53&lt;&gt;"",1,0))</f>
        <v>0</v>
      </c>
      <c r="AC50" s="171">
        <f>IF('Indicator Data'!AJ54="No Data",1,IF('Indicator Data imputation'!AD53&lt;&gt;"",1,0))</f>
        <v>0</v>
      </c>
      <c r="AD50" s="171">
        <f>IF('Indicator Data'!AK54="No Data",1,IF('Indicator Data imputation'!AE53&lt;&gt;"",1,0))</f>
        <v>0</v>
      </c>
      <c r="AE50" s="171">
        <f>IF('Indicator Data'!AL54="No Data",1,IF('Indicator Data imputation'!AF53&lt;&gt;"",1,0))</f>
        <v>0</v>
      </c>
      <c r="AF50" s="171">
        <f>IF('Indicator Data'!AM54="No Data",1,IF('Indicator Data imputation'!AG53&lt;&gt;"",1,0))</f>
        <v>0</v>
      </c>
      <c r="AG50" s="171">
        <f>IF('Indicator Data'!AN54="No Data",1,IF('Indicator Data imputation'!AH53&lt;&gt;"",1,0))</f>
        <v>0</v>
      </c>
      <c r="AH50" s="171">
        <f>IF('Indicator Data'!AO54="No Data",1,IF('Indicator Data imputation'!AI53&lt;&gt;"",1,0))</f>
        <v>0</v>
      </c>
      <c r="AI50" s="171">
        <f>IF('Indicator Data'!AP54="No Data",1,IF('Indicator Data imputation'!AJ53&lt;&gt;"",1,0))</f>
        <v>0</v>
      </c>
      <c r="AJ50" s="171">
        <f>IF('Indicator Data'!AQ54="No Data",1,IF('Indicator Data imputation'!AK53&lt;&gt;"",1,0))</f>
        <v>0</v>
      </c>
      <c r="AK50" s="171">
        <f>IF('Indicator Data'!AR54="No Data",1,IF('Indicator Data imputation'!AL53&lt;&gt;"",1,0))</f>
        <v>0</v>
      </c>
      <c r="AL50" s="171">
        <f>IF('Indicator Data'!AS54="No Data",1,IF('Indicator Data imputation'!AM53&lt;&gt;"",1,0))</f>
        <v>0</v>
      </c>
      <c r="AM50" s="171">
        <f>IF('Indicator Data'!AT54="No Data",1,IF('Indicator Data imputation'!AN53&lt;&gt;"",1,0))</f>
        <v>0</v>
      </c>
      <c r="AN50" s="171">
        <f>IF('Indicator Data'!AU54="No Data",1,IF('Indicator Data imputation'!AO53&lt;&gt;"",1,0))</f>
        <v>0</v>
      </c>
      <c r="AO50" s="171">
        <f>IF('Indicator Data'!AV54="No Data",1,IF('Indicator Data imputation'!AP53&lt;&gt;"",1,0))</f>
        <v>0</v>
      </c>
      <c r="AP50" s="171">
        <f>IF('Indicator Data'!AW54="No Data",1,IF('Indicator Data imputation'!AQ53&lt;&gt;"",1,0))</f>
        <v>0</v>
      </c>
      <c r="AQ50" s="171">
        <f>IF('Indicator Data'!AX54="No Data",1,IF('Indicator Data imputation'!AR53&lt;&gt;"",1,0))</f>
        <v>0</v>
      </c>
      <c r="AR50" s="171">
        <f>IF('Indicator Data'!AY54="No Data",1,IF('Indicator Data imputation'!AS53&lt;&gt;"",1,0))</f>
        <v>0</v>
      </c>
      <c r="AS50" s="171">
        <f>IF('Indicator Data'!AZ54="No Data",1,IF('Indicator Data imputation'!AT53&lt;&gt;"",1,0))</f>
        <v>0</v>
      </c>
      <c r="AT50" s="171">
        <f>IF('Indicator Data'!BA54="No Data",1,IF('Indicator Data imputation'!AU53&lt;&gt;"",1,0))</f>
        <v>0</v>
      </c>
      <c r="AU50" s="171">
        <f>IF('Indicator Data'!BB54="No Data",1,IF('Indicator Data imputation'!AV53&lt;&gt;"",1,0))</f>
        <v>0</v>
      </c>
      <c r="AV50" s="171">
        <f>IF('Indicator Data'!BC54="No Data",1,IF('Indicator Data imputation'!AW53&lt;&gt;"",1,0))</f>
        <v>0</v>
      </c>
      <c r="AW50" s="171">
        <f>IF('Indicator Data'!BD54="No Data",1,IF('Indicator Data imputation'!AX53&lt;&gt;"",1,0))</f>
        <v>0</v>
      </c>
      <c r="AX50" s="171">
        <f>IF('Indicator Data'!BE54="No Data",1,IF('Indicator Data imputation'!AY53&lt;&gt;"",1,0))</f>
        <v>0</v>
      </c>
      <c r="AY50" s="171">
        <f>IF('Indicator Data'!BF54="No Data",1,IF('Indicator Data imputation'!AZ53&lt;&gt;"",1,0))</f>
        <v>0</v>
      </c>
      <c r="AZ50" s="171">
        <f>IF('Indicator Data'!BG54="No Data",1,IF('Indicator Data imputation'!BA53&lt;&gt;"",1,0))</f>
        <v>0</v>
      </c>
      <c r="BA50" s="5">
        <f t="shared" si="0"/>
        <v>0</v>
      </c>
      <c r="BB50" s="173">
        <f t="shared" si="1"/>
        <v>0</v>
      </c>
    </row>
    <row r="51" spans="1:54" x14ac:dyDescent="0.25">
      <c r="A51" s="5" t="s">
        <v>92</v>
      </c>
      <c r="B51" s="171">
        <f>IF('Indicator Data'!I55="No Data",1,IF('Indicator Data imputation'!C54&lt;&gt;"",1,0))</f>
        <v>0</v>
      </c>
      <c r="C51" s="171">
        <f>IF('Indicator Data'!J55="No Data",1,IF('Indicator Data imputation'!D54&lt;&gt;"",1,0))</f>
        <v>0</v>
      </c>
      <c r="D51" s="171">
        <f>IF('Indicator Data'!K55="No Data",1,IF('Indicator Data imputation'!E54&lt;&gt;"",1,0))</f>
        <v>0</v>
      </c>
      <c r="E51" s="171">
        <f>IF('Indicator Data'!L55="No Data",1,IF('Indicator Data imputation'!F54&lt;&gt;"",1,0))</f>
        <v>0</v>
      </c>
      <c r="F51" s="171">
        <f>IF('Indicator Data'!M55="No Data",1,IF('Indicator Data imputation'!G54&lt;&gt;"",1,0))</f>
        <v>0</v>
      </c>
      <c r="G51" s="171">
        <f>IF('Indicator Data'!N55="No Data",1,IF('Indicator Data imputation'!H54&lt;&gt;"",1,0))</f>
        <v>0</v>
      </c>
      <c r="H51" s="171">
        <f>IF('Indicator Data'!O55="No Data",1,IF('Indicator Data imputation'!I54&lt;&gt;"",1,0))</f>
        <v>0</v>
      </c>
      <c r="I51" s="171">
        <f>IF('Indicator Data'!P55="No Data",1,IF('Indicator Data imputation'!J54&lt;&gt;"",1,0))</f>
        <v>0</v>
      </c>
      <c r="J51" s="171">
        <f>IF('Indicator Data'!Q55="No Data",1,IF('Indicator Data imputation'!K54&lt;&gt;"",1,0))</f>
        <v>0</v>
      </c>
      <c r="K51" s="171">
        <f>IF('Indicator Data'!R55="No Data",1,IF('Indicator Data imputation'!L54&lt;&gt;"",1,0))</f>
        <v>0</v>
      </c>
      <c r="L51" s="171">
        <f>IF('Indicator Data'!S55="No Data",1,IF('Indicator Data imputation'!M54&lt;&gt;"",1,0))</f>
        <v>0</v>
      </c>
      <c r="M51" s="171">
        <f>IF('Indicator Data'!T55="No Data",1,IF('Indicator Data imputation'!N54&lt;&gt;"",1,0))</f>
        <v>0</v>
      </c>
      <c r="N51" s="171">
        <f>IF('Indicator Data'!U55="No Data",1,IF('Indicator Data imputation'!O54&lt;&gt;"",1,0))</f>
        <v>0</v>
      </c>
      <c r="O51" s="171">
        <f>IF('Indicator Data'!V55="No Data",1,IF('Indicator Data imputation'!P54&lt;&gt;"",1,0))</f>
        <v>0</v>
      </c>
      <c r="P51" s="171">
        <f>IF('Indicator Data'!W55="No Data",1,IF('Indicator Data imputation'!Q54&lt;&gt;"",1,0))</f>
        <v>0</v>
      </c>
      <c r="Q51" s="171">
        <f>IF('Indicator Data'!X55="No Data",1,IF('Indicator Data imputation'!R54&lt;&gt;"",1,0))</f>
        <v>0</v>
      </c>
      <c r="R51" s="171">
        <f>IF('Indicator Data'!Y55="No Data",1,IF('Indicator Data imputation'!S54&lt;&gt;"",1,0))</f>
        <v>0</v>
      </c>
      <c r="S51" s="171">
        <f>IF('Indicator Data'!Z55="No Data",1,IF('Indicator Data imputation'!T54&lt;&gt;"",1,0))</f>
        <v>0</v>
      </c>
      <c r="T51" s="171">
        <f>IF('Indicator Data'!AA55="No Data",1,IF('Indicator Data imputation'!U54&lt;&gt;"",1,0))</f>
        <v>0</v>
      </c>
      <c r="U51" s="171">
        <f>IF('Indicator Data'!AB55="No Data",1,IF('Indicator Data imputation'!V54&lt;&gt;"",1,0))</f>
        <v>0</v>
      </c>
      <c r="V51" s="171">
        <f>IF('Indicator Data'!AC55="No Data",1,IF('Indicator Data imputation'!W54&lt;&gt;"",1,0))</f>
        <v>0</v>
      </c>
      <c r="W51" s="171">
        <f>IF('Indicator Data'!AD55="No Data",1,IF('Indicator Data imputation'!X54&lt;&gt;"",1,0))</f>
        <v>0</v>
      </c>
      <c r="X51" s="171">
        <f>IF('Indicator Data'!AE55="No Data",1,IF('Indicator Data imputation'!Y54&lt;&gt;"",1,0))</f>
        <v>0</v>
      </c>
      <c r="Y51" s="171">
        <f>IF('Indicator Data'!AF55="No Data",1,IF('Indicator Data imputation'!Z54&lt;&gt;"",1,0))</f>
        <v>0</v>
      </c>
      <c r="Z51" s="171">
        <f>IF('Indicator Data'!AG55="No Data",1,IF('Indicator Data imputation'!AA54&lt;&gt;"",1,0))</f>
        <v>0</v>
      </c>
      <c r="AA51" s="171">
        <f>IF('Indicator Data'!AH55="No Data",1,IF('Indicator Data imputation'!AB54&lt;&gt;"",1,0))</f>
        <v>0</v>
      </c>
      <c r="AB51" s="171">
        <f>IF('Indicator Data'!AI55="No Data",1,IF('Indicator Data imputation'!AC54&lt;&gt;"",1,0))</f>
        <v>0</v>
      </c>
      <c r="AC51" s="171">
        <f>IF('Indicator Data'!AJ55="No Data",1,IF('Indicator Data imputation'!AD54&lt;&gt;"",1,0))</f>
        <v>0</v>
      </c>
      <c r="AD51" s="171">
        <f>IF('Indicator Data'!AK55="No Data",1,IF('Indicator Data imputation'!AE54&lt;&gt;"",1,0))</f>
        <v>0</v>
      </c>
      <c r="AE51" s="171">
        <f>IF('Indicator Data'!AL55="No Data",1,IF('Indicator Data imputation'!AF54&lt;&gt;"",1,0))</f>
        <v>0</v>
      </c>
      <c r="AF51" s="171">
        <f>IF('Indicator Data'!AM55="No Data",1,IF('Indicator Data imputation'!AG54&lt;&gt;"",1,0))</f>
        <v>0</v>
      </c>
      <c r="AG51" s="171">
        <f>IF('Indicator Data'!AN55="No Data",1,IF('Indicator Data imputation'!AH54&lt;&gt;"",1,0))</f>
        <v>0</v>
      </c>
      <c r="AH51" s="171">
        <f>IF('Indicator Data'!AO55="No Data",1,IF('Indicator Data imputation'!AI54&lt;&gt;"",1,0))</f>
        <v>0</v>
      </c>
      <c r="AI51" s="171">
        <f>IF('Indicator Data'!AP55="No Data",1,IF('Indicator Data imputation'!AJ54&lt;&gt;"",1,0))</f>
        <v>0</v>
      </c>
      <c r="AJ51" s="171">
        <f>IF('Indicator Data'!AQ55="No Data",1,IF('Indicator Data imputation'!AK54&lt;&gt;"",1,0))</f>
        <v>0</v>
      </c>
      <c r="AK51" s="171">
        <f>IF('Indicator Data'!AR55="No Data",1,IF('Indicator Data imputation'!AL54&lt;&gt;"",1,0))</f>
        <v>0</v>
      </c>
      <c r="AL51" s="171">
        <f>IF('Indicator Data'!AS55="No Data",1,IF('Indicator Data imputation'!AM54&lt;&gt;"",1,0))</f>
        <v>0</v>
      </c>
      <c r="AM51" s="171">
        <f>IF('Indicator Data'!AT55="No Data",1,IF('Indicator Data imputation'!AN54&lt;&gt;"",1,0))</f>
        <v>0</v>
      </c>
      <c r="AN51" s="171">
        <f>IF('Indicator Data'!AU55="No Data",1,IF('Indicator Data imputation'!AO54&lt;&gt;"",1,0))</f>
        <v>0</v>
      </c>
      <c r="AO51" s="171">
        <f>IF('Indicator Data'!AV55="No Data",1,IF('Indicator Data imputation'!AP54&lt;&gt;"",1,0))</f>
        <v>0</v>
      </c>
      <c r="AP51" s="171">
        <f>IF('Indicator Data'!AW55="No Data",1,IF('Indicator Data imputation'!AQ54&lt;&gt;"",1,0))</f>
        <v>0</v>
      </c>
      <c r="AQ51" s="171">
        <f>IF('Indicator Data'!AX55="No Data",1,IF('Indicator Data imputation'!AR54&lt;&gt;"",1,0))</f>
        <v>0</v>
      </c>
      <c r="AR51" s="171">
        <f>IF('Indicator Data'!AY55="No Data",1,IF('Indicator Data imputation'!AS54&lt;&gt;"",1,0))</f>
        <v>0</v>
      </c>
      <c r="AS51" s="171">
        <f>IF('Indicator Data'!AZ55="No Data",1,IF('Indicator Data imputation'!AT54&lt;&gt;"",1,0))</f>
        <v>0</v>
      </c>
      <c r="AT51" s="171">
        <f>IF('Indicator Data'!BA55="No Data",1,IF('Indicator Data imputation'!AU54&lt;&gt;"",1,0))</f>
        <v>0</v>
      </c>
      <c r="AU51" s="171">
        <f>IF('Indicator Data'!BB55="No Data",1,IF('Indicator Data imputation'!AV54&lt;&gt;"",1,0))</f>
        <v>0</v>
      </c>
      <c r="AV51" s="171">
        <f>IF('Indicator Data'!BC55="No Data",1,IF('Indicator Data imputation'!AW54&lt;&gt;"",1,0))</f>
        <v>0</v>
      </c>
      <c r="AW51" s="171">
        <f>IF('Indicator Data'!BD55="No Data",1,IF('Indicator Data imputation'!AX54&lt;&gt;"",1,0))</f>
        <v>0</v>
      </c>
      <c r="AX51" s="171">
        <f>IF('Indicator Data'!BE55="No Data",1,IF('Indicator Data imputation'!AY54&lt;&gt;"",1,0))</f>
        <v>0</v>
      </c>
      <c r="AY51" s="171">
        <f>IF('Indicator Data'!BF55="No Data",1,IF('Indicator Data imputation'!AZ54&lt;&gt;"",1,0))</f>
        <v>0</v>
      </c>
      <c r="AZ51" s="171">
        <f>IF('Indicator Data'!BG55="No Data",1,IF('Indicator Data imputation'!BA54&lt;&gt;"",1,0))</f>
        <v>0</v>
      </c>
      <c r="BA51" s="5">
        <f t="shared" si="0"/>
        <v>0</v>
      </c>
      <c r="BB51" s="173">
        <f t="shared" si="1"/>
        <v>0</v>
      </c>
    </row>
    <row r="52" spans="1:54" x14ac:dyDescent="0.25">
      <c r="A52" s="5" t="s">
        <v>94</v>
      </c>
      <c r="B52" s="171">
        <f>IF('Indicator Data'!I56="No Data",1,IF('Indicator Data imputation'!C55&lt;&gt;"",1,0))</f>
        <v>0</v>
      </c>
      <c r="C52" s="171">
        <f>IF('Indicator Data'!J56="No Data",1,IF('Indicator Data imputation'!D55&lt;&gt;"",1,0))</f>
        <v>0</v>
      </c>
      <c r="D52" s="171">
        <f>IF('Indicator Data'!K56="No Data",1,IF('Indicator Data imputation'!E55&lt;&gt;"",1,0))</f>
        <v>0</v>
      </c>
      <c r="E52" s="171">
        <f>IF('Indicator Data'!L56="No Data",1,IF('Indicator Data imputation'!F55&lt;&gt;"",1,0))</f>
        <v>0</v>
      </c>
      <c r="F52" s="171">
        <f>IF('Indicator Data'!M56="No Data",1,IF('Indicator Data imputation'!G55&lt;&gt;"",1,0))</f>
        <v>0</v>
      </c>
      <c r="G52" s="171">
        <f>IF('Indicator Data'!N56="No Data",1,IF('Indicator Data imputation'!H55&lt;&gt;"",1,0))</f>
        <v>0</v>
      </c>
      <c r="H52" s="171">
        <f>IF('Indicator Data'!O56="No Data",1,IF('Indicator Data imputation'!I55&lt;&gt;"",1,0))</f>
        <v>0</v>
      </c>
      <c r="I52" s="171">
        <f>IF('Indicator Data'!P56="No Data",1,IF('Indicator Data imputation'!J55&lt;&gt;"",1,0))</f>
        <v>0</v>
      </c>
      <c r="J52" s="171">
        <f>IF('Indicator Data'!Q56="No Data",1,IF('Indicator Data imputation'!K55&lt;&gt;"",1,0))</f>
        <v>0</v>
      </c>
      <c r="K52" s="171">
        <f>IF('Indicator Data'!R56="No Data",1,IF('Indicator Data imputation'!L55&lt;&gt;"",1,0))</f>
        <v>0</v>
      </c>
      <c r="L52" s="171">
        <f>IF('Indicator Data'!S56="No Data",1,IF('Indicator Data imputation'!M55&lt;&gt;"",1,0))</f>
        <v>0</v>
      </c>
      <c r="M52" s="171">
        <f>IF('Indicator Data'!T56="No Data",1,IF('Indicator Data imputation'!N55&lt;&gt;"",1,0))</f>
        <v>0</v>
      </c>
      <c r="N52" s="171">
        <f>IF('Indicator Data'!U56="No Data",1,IF('Indicator Data imputation'!O55&lt;&gt;"",1,0))</f>
        <v>0</v>
      </c>
      <c r="O52" s="171">
        <f>IF('Indicator Data'!V56="No Data",1,IF('Indicator Data imputation'!P55&lt;&gt;"",1,0))</f>
        <v>0</v>
      </c>
      <c r="P52" s="171">
        <f>IF('Indicator Data'!W56="No Data",1,IF('Indicator Data imputation'!Q55&lt;&gt;"",1,0))</f>
        <v>0</v>
      </c>
      <c r="Q52" s="171">
        <f>IF('Indicator Data'!X56="No Data",1,IF('Indicator Data imputation'!R55&lt;&gt;"",1,0))</f>
        <v>0</v>
      </c>
      <c r="R52" s="171">
        <f>IF('Indicator Data'!Y56="No Data",1,IF('Indicator Data imputation'!S55&lt;&gt;"",1,0))</f>
        <v>0</v>
      </c>
      <c r="S52" s="171">
        <f>IF('Indicator Data'!Z56="No Data",1,IF('Indicator Data imputation'!T55&lt;&gt;"",1,0))</f>
        <v>0</v>
      </c>
      <c r="T52" s="171">
        <f>IF('Indicator Data'!AA56="No Data",1,IF('Indicator Data imputation'!U55&lt;&gt;"",1,0))</f>
        <v>0</v>
      </c>
      <c r="U52" s="171">
        <f>IF('Indicator Data'!AB56="No Data",1,IF('Indicator Data imputation'!V55&lt;&gt;"",1,0))</f>
        <v>0</v>
      </c>
      <c r="V52" s="171">
        <f>IF('Indicator Data'!AC56="No Data",1,IF('Indicator Data imputation'!W55&lt;&gt;"",1,0))</f>
        <v>0</v>
      </c>
      <c r="W52" s="171">
        <f>IF('Indicator Data'!AD56="No Data",1,IF('Indicator Data imputation'!X55&lt;&gt;"",1,0))</f>
        <v>0</v>
      </c>
      <c r="X52" s="171">
        <f>IF('Indicator Data'!AE56="No Data",1,IF('Indicator Data imputation'!Y55&lt;&gt;"",1,0))</f>
        <v>1</v>
      </c>
      <c r="Y52" s="171">
        <f>IF('Indicator Data'!AF56="No Data",1,IF('Indicator Data imputation'!Z55&lt;&gt;"",1,0))</f>
        <v>0</v>
      </c>
      <c r="Z52" s="171">
        <f>IF('Indicator Data'!AG56="No Data",1,IF('Indicator Data imputation'!AA55&lt;&gt;"",1,0))</f>
        <v>0</v>
      </c>
      <c r="AA52" s="171">
        <f>IF('Indicator Data'!AH56="No Data",1,IF('Indicator Data imputation'!AB55&lt;&gt;"",1,0))</f>
        <v>0</v>
      </c>
      <c r="AB52" s="171">
        <f>IF('Indicator Data'!AI56="No Data",1,IF('Indicator Data imputation'!AC55&lt;&gt;"",1,0))</f>
        <v>0</v>
      </c>
      <c r="AC52" s="171">
        <f>IF('Indicator Data'!AJ56="No Data",1,IF('Indicator Data imputation'!AD55&lt;&gt;"",1,0))</f>
        <v>0</v>
      </c>
      <c r="AD52" s="171">
        <f>IF('Indicator Data'!AK56="No Data",1,IF('Indicator Data imputation'!AE55&lt;&gt;"",1,0))</f>
        <v>0</v>
      </c>
      <c r="AE52" s="171">
        <f>IF('Indicator Data'!AL56="No Data",1,IF('Indicator Data imputation'!AF55&lt;&gt;"",1,0))</f>
        <v>0</v>
      </c>
      <c r="AF52" s="171">
        <f>IF('Indicator Data'!AM56="No Data",1,IF('Indicator Data imputation'!AG55&lt;&gt;"",1,0))</f>
        <v>0</v>
      </c>
      <c r="AG52" s="171">
        <f>IF('Indicator Data'!AN56="No Data",1,IF('Indicator Data imputation'!AH55&lt;&gt;"",1,0))</f>
        <v>0</v>
      </c>
      <c r="AH52" s="171">
        <f>IF('Indicator Data'!AO56="No Data",1,IF('Indicator Data imputation'!AI55&lt;&gt;"",1,0))</f>
        <v>0</v>
      </c>
      <c r="AI52" s="171">
        <f>IF('Indicator Data'!AP56="No Data",1,IF('Indicator Data imputation'!AJ55&lt;&gt;"",1,0))</f>
        <v>0</v>
      </c>
      <c r="AJ52" s="171">
        <f>IF('Indicator Data'!AQ56="No Data",1,IF('Indicator Data imputation'!AK55&lt;&gt;"",1,0))</f>
        <v>0</v>
      </c>
      <c r="AK52" s="171">
        <f>IF('Indicator Data'!AR56="No Data",1,IF('Indicator Data imputation'!AL55&lt;&gt;"",1,0))</f>
        <v>0</v>
      </c>
      <c r="AL52" s="171">
        <f>IF('Indicator Data'!AS56="No Data",1,IF('Indicator Data imputation'!AM55&lt;&gt;"",1,0))</f>
        <v>0</v>
      </c>
      <c r="AM52" s="171">
        <f>IF('Indicator Data'!AT56="No Data",1,IF('Indicator Data imputation'!AN55&lt;&gt;"",1,0))</f>
        <v>0</v>
      </c>
      <c r="AN52" s="171">
        <f>IF('Indicator Data'!AU56="No Data",1,IF('Indicator Data imputation'!AO55&lt;&gt;"",1,0))</f>
        <v>0</v>
      </c>
      <c r="AO52" s="171">
        <f>IF('Indicator Data'!AV56="No Data",1,IF('Indicator Data imputation'!AP55&lt;&gt;"",1,0))</f>
        <v>0</v>
      </c>
      <c r="AP52" s="171">
        <f>IF('Indicator Data'!AW56="No Data",1,IF('Indicator Data imputation'!AQ55&lt;&gt;"",1,0))</f>
        <v>0</v>
      </c>
      <c r="AQ52" s="171">
        <f>IF('Indicator Data'!AX56="No Data",1,IF('Indicator Data imputation'!AR55&lt;&gt;"",1,0))</f>
        <v>0</v>
      </c>
      <c r="AR52" s="171">
        <f>IF('Indicator Data'!AY56="No Data",1,IF('Indicator Data imputation'!AS55&lt;&gt;"",1,0))</f>
        <v>0</v>
      </c>
      <c r="AS52" s="171">
        <f>IF('Indicator Data'!AZ56="No Data",1,IF('Indicator Data imputation'!AT55&lt;&gt;"",1,0))</f>
        <v>0</v>
      </c>
      <c r="AT52" s="171">
        <f>IF('Indicator Data'!BA56="No Data",1,IF('Indicator Data imputation'!AU55&lt;&gt;"",1,0))</f>
        <v>0</v>
      </c>
      <c r="AU52" s="171">
        <f>IF('Indicator Data'!BB56="No Data",1,IF('Indicator Data imputation'!AV55&lt;&gt;"",1,0))</f>
        <v>0</v>
      </c>
      <c r="AV52" s="171">
        <f>IF('Indicator Data'!BC56="No Data",1,IF('Indicator Data imputation'!AW55&lt;&gt;"",1,0))</f>
        <v>0</v>
      </c>
      <c r="AW52" s="171">
        <f>IF('Indicator Data'!BD56="No Data",1,IF('Indicator Data imputation'!AX55&lt;&gt;"",1,0))</f>
        <v>0</v>
      </c>
      <c r="AX52" s="171">
        <f>IF('Indicator Data'!BE56="No Data",1,IF('Indicator Data imputation'!AY55&lt;&gt;"",1,0))</f>
        <v>0</v>
      </c>
      <c r="AY52" s="171">
        <f>IF('Indicator Data'!BF56="No Data",1,IF('Indicator Data imputation'!AZ55&lt;&gt;"",1,0))</f>
        <v>0</v>
      </c>
      <c r="AZ52" s="171">
        <f>IF('Indicator Data'!BG56="No Data",1,IF('Indicator Data imputation'!BA55&lt;&gt;"",1,0))</f>
        <v>0</v>
      </c>
      <c r="BA52" s="5">
        <f t="shared" si="0"/>
        <v>1</v>
      </c>
      <c r="BB52" s="173">
        <f t="shared" si="1"/>
        <v>1.9607843137254902E-2</v>
      </c>
    </row>
    <row r="53" spans="1:54" x14ac:dyDescent="0.25">
      <c r="A53" s="5" t="s">
        <v>96</v>
      </c>
      <c r="B53" s="171">
        <f>IF('Indicator Data'!I57="No Data",1,IF('Indicator Data imputation'!C56&lt;&gt;"",1,0))</f>
        <v>0</v>
      </c>
      <c r="C53" s="171">
        <f>IF('Indicator Data'!J57="No Data",1,IF('Indicator Data imputation'!D56&lt;&gt;"",1,0))</f>
        <v>0</v>
      </c>
      <c r="D53" s="171">
        <f>IF('Indicator Data'!K57="No Data",1,IF('Indicator Data imputation'!E56&lt;&gt;"",1,0))</f>
        <v>0</v>
      </c>
      <c r="E53" s="171">
        <f>IF('Indicator Data'!L57="No Data",1,IF('Indicator Data imputation'!F56&lt;&gt;"",1,0))</f>
        <v>0</v>
      </c>
      <c r="F53" s="171">
        <f>IF('Indicator Data'!M57="No Data",1,IF('Indicator Data imputation'!G56&lt;&gt;"",1,0))</f>
        <v>0</v>
      </c>
      <c r="G53" s="171">
        <f>IF('Indicator Data'!N57="No Data",1,IF('Indicator Data imputation'!H56&lt;&gt;"",1,0))</f>
        <v>0</v>
      </c>
      <c r="H53" s="171">
        <f>IF('Indicator Data'!O57="No Data",1,IF('Indicator Data imputation'!I56&lt;&gt;"",1,0))</f>
        <v>0</v>
      </c>
      <c r="I53" s="171">
        <f>IF('Indicator Data'!P57="No Data",1,IF('Indicator Data imputation'!J56&lt;&gt;"",1,0))</f>
        <v>0</v>
      </c>
      <c r="J53" s="171">
        <f>IF('Indicator Data'!Q57="No Data",1,IF('Indicator Data imputation'!K56&lt;&gt;"",1,0))</f>
        <v>0</v>
      </c>
      <c r="K53" s="171">
        <f>IF('Indicator Data'!R57="No Data",1,IF('Indicator Data imputation'!L56&lt;&gt;"",1,0))</f>
        <v>1</v>
      </c>
      <c r="L53" s="171">
        <f>IF('Indicator Data'!S57="No Data",1,IF('Indicator Data imputation'!M56&lt;&gt;"",1,0))</f>
        <v>0</v>
      </c>
      <c r="M53" s="171">
        <f>IF('Indicator Data'!T57="No Data",1,IF('Indicator Data imputation'!N56&lt;&gt;"",1,0))</f>
        <v>0</v>
      </c>
      <c r="N53" s="171">
        <f>IF('Indicator Data'!U57="No Data",1,IF('Indicator Data imputation'!O56&lt;&gt;"",1,0))</f>
        <v>0</v>
      </c>
      <c r="O53" s="171">
        <f>IF('Indicator Data'!V57="No Data",1,IF('Indicator Data imputation'!P56&lt;&gt;"",1,0))</f>
        <v>0</v>
      </c>
      <c r="P53" s="171">
        <f>IF('Indicator Data'!W57="No Data",1,IF('Indicator Data imputation'!Q56&lt;&gt;"",1,0))</f>
        <v>0</v>
      </c>
      <c r="Q53" s="171">
        <f>IF('Indicator Data'!X57="No Data",1,IF('Indicator Data imputation'!R56&lt;&gt;"",1,0))</f>
        <v>0</v>
      </c>
      <c r="R53" s="171">
        <f>IF('Indicator Data'!Y57="No Data",1,IF('Indicator Data imputation'!S56&lt;&gt;"",1,0))</f>
        <v>0</v>
      </c>
      <c r="S53" s="171">
        <f>IF('Indicator Data'!Z57="No Data",1,IF('Indicator Data imputation'!T56&lt;&gt;"",1,0))</f>
        <v>0</v>
      </c>
      <c r="T53" s="171">
        <f>IF('Indicator Data'!AA57="No Data",1,IF('Indicator Data imputation'!U56&lt;&gt;"",1,0))</f>
        <v>0</v>
      </c>
      <c r="U53" s="171">
        <f>IF('Indicator Data'!AB57="No Data",1,IF('Indicator Data imputation'!V56&lt;&gt;"",1,0))</f>
        <v>0</v>
      </c>
      <c r="V53" s="171">
        <f>IF('Indicator Data'!AC57="No Data",1,IF('Indicator Data imputation'!W56&lt;&gt;"",1,0))</f>
        <v>0</v>
      </c>
      <c r="W53" s="171">
        <f>IF('Indicator Data'!AD57="No Data",1,IF('Indicator Data imputation'!X56&lt;&gt;"",1,0))</f>
        <v>0</v>
      </c>
      <c r="X53" s="171">
        <f>IF('Indicator Data'!AE57="No Data",1,IF('Indicator Data imputation'!Y56&lt;&gt;"",1,0))</f>
        <v>0</v>
      </c>
      <c r="Y53" s="171">
        <f>IF('Indicator Data'!AF57="No Data",1,IF('Indicator Data imputation'!Z56&lt;&gt;"",1,0))</f>
        <v>0</v>
      </c>
      <c r="Z53" s="171">
        <f>IF('Indicator Data'!AG57="No Data",1,IF('Indicator Data imputation'!AA56&lt;&gt;"",1,0))</f>
        <v>0</v>
      </c>
      <c r="AA53" s="171">
        <f>IF('Indicator Data'!AH57="No Data",1,IF('Indicator Data imputation'!AB56&lt;&gt;"",1,0))</f>
        <v>0</v>
      </c>
      <c r="AB53" s="171">
        <f>IF('Indicator Data'!AI57="No Data",1,IF('Indicator Data imputation'!AC56&lt;&gt;"",1,0))</f>
        <v>0</v>
      </c>
      <c r="AC53" s="171">
        <f>IF('Indicator Data'!AJ57="No Data",1,IF('Indicator Data imputation'!AD56&lt;&gt;"",1,0))</f>
        <v>0</v>
      </c>
      <c r="AD53" s="171">
        <f>IF('Indicator Data'!AK57="No Data",1,IF('Indicator Data imputation'!AE56&lt;&gt;"",1,0))</f>
        <v>0</v>
      </c>
      <c r="AE53" s="171">
        <f>IF('Indicator Data'!AL57="No Data",1,IF('Indicator Data imputation'!AF56&lt;&gt;"",1,0))</f>
        <v>0</v>
      </c>
      <c r="AF53" s="171">
        <f>IF('Indicator Data'!AM57="No Data",1,IF('Indicator Data imputation'!AG56&lt;&gt;"",1,0))</f>
        <v>0</v>
      </c>
      <c r="AG53" s="171">
        <f>IF('Indicator Data'!AN57="No Data",1,IF('Indicator Data imputation'!AH56&lt;&gt;"",1,0))</f>
        <v>0</v>
      </c>
      <c r="AH53" s="171">
        <f>IF('Indicator Data'!AO57="No Data",1,IF('Indicator Data imputation'!AI56&lt;&gt;"",1,0))</f>
        <v>0</v>
      </c>
      <c r="AI53" s="171">
        <f>IF('Indicator Data'!AP57="No Data",1,IF('Indicator Data imputation'!AJ56&lt;&gt;"",1,0))</f>
        <v>0</v>
      </c>
      <c r="AJ53" s="171">
        <f>IF('Indicator Data'!AQ57="No Data",1,IF('Indicator Data imputation'!AK56&lt;&gt;"",1,0))</f>
        <v>0</v>
      </c>
      <c r="AK53" s="171">
        <f>IF('Indicator Data'!AR57="No Data",1,IF('Indicator Data imputation'!AL56&lt;&gt;"",1,0))</f>
        <v>0</v>
      </c>
      <c r="AL53" s="171">
        <f>IF('Indicator Data'!AS57="No Data",1,IF('Indicator Data imputation'!AM56&lt;&gt;"",1,0))</f>
        <v>0</v>
      </c>
      <c r="AM53" s="171">
        <f>IF('Indicator Data'!AT57="No Data",1,IF('Indicator Data imputation'!AN56&lt;&gt;"",1,0))</f>
        <v>0</v>
      </c>
      <c r="AN53" s="171">
        <f>IF('Indicator Data'!AU57="No Data",1,IF('Indicator Data imputation'!AO56&lt;&gt;"",1,0))</f>
        <v>0</v>
      </c>
      <c r="AO53" s="171">
        <f>IF('Indicator Data'!AV57="No Data",1,IF('Indicator Data imputation'!AP56&lt;&gt;"",1,0))</f>
        <v>0</v>
      </c>
      <c r="AP53" s="171">
        <f>IF('Indicator Data'!AW57="No Data",1,IF('Indicator Data imputation'!AQ56&lt;&gt;"",1,0))</f>
        <v>0</v>
      </c>
      <c r="AQ53" s="171">
        <f>IF('Indicator Data'!AX57="No Data",1,IF('Indicator Data imputation'!AR56&lt;&gt;"",1,0))</f>
        <v>0</v>
      </c>
      <c r="AR53" s="171">
        <f>IF('Indicator Data'!AY57="No Data",1,IF('Indicator Data imputation'!AS56&lt;&gt;"",1,0))</f>
        <v>0</v>
      </c>
      <c r="AS53" s="171">
        <f>IF('Indicator Data'!AZ57="No Data",1,IF('Indicator Data imputation'!AT56&lt;&gt;"",1,0))</f>
        <v>0</v>
      </c>
      <c r="AT53" s="171">
        <f>IF('Indicator Data'!BA57="No Data",1,IF('Indicator Data imputation'!AU56&lt;&gt;"",1,0))</f>
        <v>0</v>
      </c>
      <c r="AU53" s="171">
        <f>IF('Indicator Data'!BB57="No Data",1,IF('Indicator Data imputation'!AV56&lt;&gt;"",1,0))</f>
        <v>0</v>
      </c>
      <c r="AV53" s="171">
        <f>IF('Indicator Data'!BC57="No Data",1,IF('Indicator Data imputation'!AW56&lt;&gt;"",1,0))</f>
        <v>0</v>
      </c>
      <c r="AW53" s="171">
        <f>IF('Indicator Data'!BD57="No Data",1,IF('Indicator Data imputation'!AX56&lt;&gt;"",1,0))</f>
        <v>0</v>
      </c>
      <c r="AX53" s="171">
        <f>IF('Indicator Data'!BE57="No Data",1,IF('Indicator Data imputation'!AY56&lt;&gt;"",1,0))</f>
        <v>0</v>
      </c>
      <c r="AY53" s="171">
        <f>IF('Indicator Data'!BF57="No Data",1,IF('Indicator Data imputation'!AZ56&lt;&gt;"",1,0))</f>
        <v>0</v>
      </c>
      <c r="AZ53" s="171">
        <f>IF('Indicator Data'!BG57="No Data",1,IF('Indicator Data imputation'!BA56&lt;&gt;"",1,0))</f>
        <v>0</v>
      </c>
      <c r="BA53" s="5">
        <f t="shared" si="0"/>
        <v>1</v>
      </c>
      <c r="BB53" s="173">
        <f t="shared" si="1"/>
        <v>1.9607843137254902E-2</v>
      </c>
    </row>
    <row r="54" spans="1:54" x14ac:dyDescent="0.25">
      <c r="A54" s="5" t="s">
        <v>98</v>
      </c>
      <c r="B54" s="171">
        <f>IF('Indicator Data'!I58="No Data",1,IF('Indicator Data imputation'!C57&lt;&gt;"",1,0))</f>
        <v>0</v>
      </c>
      <c r="C54" s="171">
        <f>IF('Indicator Data'!J58="No Data",1,IF('Indicator Data imputation'!D57&lt;&gt;"",1,0))</f>
        <v>0</v>
      </c>
      <c r="D54" s="171">
        <f>IF('Indicator Data'!K58="No Data",1,IF('Indicator Data imputation'!E57&lt;&gt;"",1,0))</f>
        <v>0</v>
      </c>
      <c r="E54" s="171">
        <f>IF('Indicator Data'!L58="No Data",1,IF('Indicator Data imputation'!F57&lt;&gt;"",1,0))</f>
        <v>0</v>
      </c>
      <c r="F54" s="171">
        <f>IF('Indicator Data'!M58="No Data",1,IF('Indicator Data imputation'!G57&lt;&gt;"",1,0))</f>
        <v>0</v>
      </c>
      <c r="G54" s="171">
        <f>IF('Indicator Data'!N58="No Data",1,IF('Indicator Data imputation'!H57&lt;&gt;"",1,0))</f>
        <v>0</v>
      </c>
      <c r="H54" s="171">
        <f>IF('Indicator Data'!O58="No Data",1,IF('Indicator Data imputation'!I57&lt;&gt;"",1,0))</f>
        <v>0</v>
      </c>
      <c r="I54" s="171">
        <f>IF('Indicator Data'!P58="No Data",1,IF('Indicator Data imputation'!J57&lt;&gt;"",1,0))</f>
        <v>0</v>
      </c>
      <c r="J54" s="171">
        <f>IF('Indicator Data'!Q58="No Data",1,IF('Indicator Data imputation'!K57&lt;&gt;"",1,0))</f>
        <v>0</v>
      </c>
      <c r="K54" s="171">
        <f>IF('Indicator Data'!R58="No Data",1,IF('Indicator Data imputation'!L57&lt;&gt;"",1,0))</f>
        <v>1</v>
      </c>
      <c r="L54" s="171">
        <f>IF('Indicator Data'!S58="No Data",1,IF('Indicator Data imputation'!M57&lt;&gt;"",1,0))</f>
        <v>0</v>
      </c>
      <c r="M54" s="171">
        <f>IF('Indicator Data'!T58="No Data",1,IF('Indicator Data imputation'!N57&lt;&gt;"",1,0))</f>
        <v>0</v>
      </c>
      <c r="N54" s="171">
        <f>IF('Indicator Data'!U58="No Data",1,IF('Indicator Data imputation'!O57&lt;&gt;"",1,0))</f>
        <v>0</v>
      </c>
      <c r="O54" s="171">
        <f>IF('Indicator Data'!V58="No Data",1,IF('Indicator Data imputation'!P57&lt;&gt;"",1,0))</f>
        <v>0</v>
      </c>
      <c r="P54" s="171">
        <f>IF('Indicator Data'!W58="No Data",1,IF('Indicator Data imputation'!Q57&lt;&gt;"",1,0))</f>
        <v>0</v>
      </c>
      <c r="Q54" s="171">
        <f>IF('Indicator Data'!X58="No Data",1,IF('Indicator Data imputation'!R57&lt;&gt;"",1,0))</f>
        <v>0</v>
      </c>
      <c r="R54" s="171">
        <f>IF('Indicator Data'!Y58="No Data",1,IF('Indicator Data imputation'!S57&lt;&gt;"",1,0))</f>
        <v>1</v>
      </c>
      <c r="S54" s="171">
        <f>IF('Indicator Data'!Z58="No Data",1,IF('Indicator Data imputation'!T57&lt;&gt;"",1,0))</f>
        <v>0</v>
      </c>
      <c r="T54" s="171">
        <f>IF('Indicator Data'!AA58="No Data",1,IF('Indicator Data imputation'!U57&lt;&gt;"",1,0))</f>
        <v>0</v>
      </c>
      <c r="U54" s="171">
        <f>IF('Indicator Data'!AB58="No Data",1,IF('Indicator Data imputation'!V57&lt;&gt;"",1,0))</f>
        <v>0</v>
      </c>
      <c r="V54" s="171">
        <f>IF('Indicator Data'!AC58="No Data",1,IF('Indicator Data imputation'!W57&lt;&gt;"",1,0))</f>
        <v>0</v>
      </c>
      <c r="W54" s="171">
        <f>IF('Indicator Data'!AD58="No Data",1,IF('Indicator Data imputation'!X57&lt;&gt;"",1,0))</f>
        <v>0</v>
      </c>
      <c r="X54" s="171">
        <f>IF('Indicator Data'!AE58="No Data",1,IF('Indicator Data imputation'!Y57&lt;&gt;"",1,0))</f>
        <v>0</v>
      </c>
      <c r="Y54" s="171">
        <f>IF('Indicator Data'!AF58="No Data",1,IF('Indicator Data imputation'!Z57&lt;&gt;"",1,0))</f>
        <v>1</v>
      </c>
      <c r="Z54" s="171">
        <f>IF('Indicator Data'!AG58="No Data",1,IF('Indicator Data imputation'!AA57&lt;&gt;"",1,0))</f>
        <v>1</v>
      </c>
      <c r="AA54" s="171">
        <f>IF('Indicator Data'!AH58="No Data",1,IF('Indicator Data imputation'!AB57&lt;&gt;"",1,0))</f>
        <v>0</v>
      </c>
      <c r="AB54" s="171">
        <f>IF('Indicator Data'!AI58="No Data",1,IF('Indicator Data imputation'!AC57&lt;&gt;"",1,0))</f>
        <v>0</v>
      </c>
      <c r="AC54" s="171">
        <f>IF('Indicator Data'!AJ58="No Data",1,IF('Indicator Data imputation'!AD57&lt;&gt;"",1,0))</f>
        <v>0</v>
      </c>
      <c r="AD54" s="171">
        <f>IF('Indicator Data'!AK58="No Data",1,IF('Indicator Data imputation'!AE57&lt;&gt;"",1,0))</f>
        <v>0</v>
      </c>
      <c r="AE54" s="171">
        <f>IF('Indicator Data'!AL58="No Data",1,IF('Indicator Data imputation'!AF57&lt;&gt;"",1,0))</f>
        <v>0</v>
      </c>
      <c r="AF54" s="171">
        <f>IF('Indicator Data'!AM58="No Data",1,IF('Indicator Data imputation'!AG57&lt;&gt;"",1,0))</f>
        <v>0</v>
      </c>
      <c r="AG54" s="171">
        <f>IF('Indicator Data'!AN58="No Data",1,IF('Indicator Data imputation'!AH57&lt;&gt;"",1,0))</f>
        <v>0</v>
      </c>
      <c r="AH54" s="171">
        <f>IF('Indicator Data'!AO58="No Data",1,IF('Indicator Data imputation'!AI57&lt;&gt;"",1,0))</f>
        <v>0</v>
      </c>
      <c r="AI54" s="171">
        <f>IF('Indicator Data'!AP58="No Data",1,IF('Indicator Data imputation'!AJ57&lt;&gt;"",1,0))</f>
        <v>1</v>
      </c>
      <c r="AJ54" s="171">
        <f>IF('Indicator Data'!AQ58="No Data",1,IF('Indicator Data imputation'!AK57&lt;&gt;"",1,0))</f>
        <v>1</v>
      </c>
      <c r="AK54" s="171">
        <f>IF('Indicator Data'!AR58="No Data",1,IF('Indicator Data imputation'!AL57&lt;&gt;"",1,0))</f>
        <v>1</v>
      </c>
      <c r="AL54" s="171">
        <f>IF('Indicator Data'!AS58="No Data",1,IF('Indicator Data imputation'!AM57&lt;&gt;"",1,0))</f>
        <v>0</v>
      </c>
      <c r="AM54" s="171">
        <f>IF('Indicator Data'!AT58="No Data",1,IF('Indicator Data imputation'!AN57&lt;&gt;"",1,0))</f>
        <v>1</v>
      </c>
      <c r="AN54" s="171">
        <f>IF('Indicator Data'!AU58="No Data",1,IF('Indicator Data imputation'!AO57&lt;&gt;"",1,0))</f>
        <v>1</v>
      </c>
      <c r="AO54" s="171">
        <f>IF('Indicator Data'!AV58="No Data",1,IF('Indicator Data imputation'!AP57&lt;&gt;"",1,0))</f>
        <v>0</v>
      </c>
      <c r="AP54" s="171">
        <f>IF('Indicator Data'!AW58="No Data",1,IF('Indicator Data imputation'!AQ57&lt;&gt;"",1,0))</f>
        <v>0</v>
      </c>
      <c r="AQ54" s="171">
        <f>IF('Indicator Data'!AX58="No Data",1,IF('Indicator Data imputation'!AR57&lt;&gt;"",1,0))</f>
        <v>0</v>
      </c>
      <c r="AR54" s="171">
        <f>IF('Indicator Data'!AY58="No Data",1,IF('Indicator Data imputation'!AS57&lt;&gt;"",1,0))</f>
        <v>0</v>
      </c>
      <c r="AS54" s="171">
        <f>IF('Indicator Data'!AZ58="No Data",1,IF('Indicator Data imputation'!AT57&lt;&gt;"",1,0))</f>
        <v>0</v>
      </c>
      <c r="AT54" s="171">
        <f>IF('Indicator Data'!BA58="No Data",1,IF('Indicator Data imputation'!AU57&lt;&gt;"",1,0))</f>
        <v>0</v>
      </c>
      <c r="AU54" s="171">
        <f>IF('Indicator Data'!BB58="No Data",1,IF('Indicator Data imputation'!AV57&lt;&gt;"",1,0))</f>
        <v>0</v>
      </c>
      <c r="AV54" s="171">
        <f>IF('Indicator Data'!BC58="No Data",1,IF('Indicator Data imputation'!AW57&lt;&gt;"",1,0))</f>
        <v>0</v>
      </c>
      <c r="AW54" s="171">
        <f>IF('Indicator Data'!BD58="No Data",1,IF('Indicator Data imputation'!AX57&lt;&gt;"",1,0))</f>
        <v>0</v>
      </c>
      <c r="AX54" s="171">
        <f>IF('Indicator Data'!BE58="No Data",1,IF('Indicator Data imputation'!AY57&lt;&gt;"",1,0))</f>
        <v>0</v>
      </c>
      <c r="AY54" s="171">
        <f>IF('Indicator Data'!BF58="No Data",1,IF('Indicator Data imputation'!AZ57&lt;&gt;"",1,0))</f>
        <v>0</v>
      </c>
      <c r="AZ54" s="171">
        <f>IF('Indicator Data'!BG58="No Data",1,IF('Indicator Data imputation'!BA57&lt;&gt;"",1,0))</f>
        <v>0</v>
      </c>
      <c r="BA54" s="5">
        <f t="shared" si="0"/>
        <v>9</v>
      </c>
      <c r="BB54" s="173">
        <f t="shared" si="1"/>
        <v>0.17647058823529413</v>
      </c>
    </row>
    <row r="55" spans="1:54" x14ac:dyDescent="0.25">
      <c r="A55" s="5" t="s">
        <v>100</v>
      </c>
      <c r="B55" s="171">
        <f>IF('Indicator Data'!I59="No Data",1,IF('Indicator Data imputation'!C58&lt;&gt;"",1,0))</f>
        <v>0</v>
      </c>
      <c r="C55" s="171">
        <f>IF('Indicator Data'!J59="No Data",1,IF('Indicator Data imputation'!D58&lt;&gt;"",1,0))</f>
        <v>0</v>
      </c>
      <c r="D55" s="171">
        <f>IF('Indicator Data'!K59="No Data",1,IF('Indicator Data imputation'!E58&lt;&gt;"",1,0))</f>
        <v>0</v>
      </c>
      <c r="E55" s="171">
        <f>IF('Indicator Data'!L59="No Data",1,IF('Indicator Data imputation'!F58&lt;&gt;"",1,0))</f>
        <v>0</v>
      </c>
      <c r="F55" s="171">
        <f>IF('Indicator Data'!M59="No Data",1,IF('Indicator Data imputation'!G58&lt;&gt;"",1,0))</f>
        <v>0</v>
      </c>
      <c r="G55" s="171">
        <f>IF('Indicator Data'!N59="No Data",1,IF('Indicator Data imputation'!H58&lt;&gt;"",1,0))</f>
        <v>0</v>
      </c>
      <c r="H55" s="171">
        <f>IF('Indicator Data'!O59="No Data",1,IF('Indicator Data imputation'!I58&lt;&gt;"",1,0))</f>
        <v>0</v>
      </c>
      <c r="I55" s="171">
        <f>IF('Indicator Data'!P59="No Data",1,IF('Indicator Data imputation'!J58&lt;&gt;"",1,0))</f>
        <v>0</v>
      </c>
      <c r="J55" s="171">
        <f>IF('Indicator Data'!Q59="No Data",1,IF('Indicator Data imputation'!K58&lt;&gt;"",1,0))</f>
        <v>0</v>
      </c>
      <c r="K55" s="171">
        <f>IF('Indicator Data'!R59="No Data",1,IF('Indicator Data imputation'!L58&lt;&gt;"",1,0))</f>
        <v>1</v>
      </c>
      <c r="L55" s="171">
        <f>IF('Indicator Data'!S59="No Data",1,IF('Indicator Data imputation'!M58&lt;&gt;"",1,0))</f>
        <v>0</v>
      </c>
      <c r="M55" s="171">
        <f>IF('Indicator Data'!T59="No Data",1,IF('Indicator Data imputation'!N58&lt;&gt;"",1,0))</f>
        <v>0</v>
      </c>
      <c r="N55" s="171">
        <f>IF('Indicator Data'!U59="No Data",1,IF('Indicator Data imputation'!O58&lt;&gt;"",1,0))</f>
        <v>0</v>
      </c>
      <c r="O55" s="171">
        <f>IF('Indicator Data'!V59="No Data",1,IF('Indicator Data imputation'!P58&lt;&gt;"",1,0))</f>
        <v>1</v>
      </c>
      <c r="P55" s="171">
        <f>IF('Indicator Data'!W59="No Data",1,IF('Indicator Data imputation'!Q58&lt;&gt;"",1,0))</f>
        <v>0</v>
      </c>
      <c r="Q55" s="171">
        <f>IF('Indicator Data'!X59="No Data",1,IF('Indicator Data imputation'!R58&lt;&gt;"",1,0))</f>
        <v>0</v>
      </c>
      <c r="R55" s="171">
        <f>IF('Indicator Data'!Y59="No Data",1,IF('Indicator Data imputation'!S58&lt;&gt;"",1,0))</f>
        <v>1</v>
      </c>
      <c r="S55" s="171">
        <f>IF('Indicator Data'!Z59="No Data",1,IF('Indicator Data imputation'!T58&lt;&gt;"",1,0))</f>
        <v>0</v>
      </c>
      <c r="T55" s="171">
        <f>IF('Indicator Data'!AA59="No Data",1,IF('Indicator Data imputation'!U58&lt;&gt;"",1,0))</f>
        <v>0</v>
      </c>
      <c r="U55" s="171">
        <f>IF('Indicator Data'!AB59="No Data",1,IF('Indicator Data imputation'!V58&lt;&gt;"",1,0))</f>
        <v>0</v>
      </c>
      <c r="V55" s="171">
        <f>IF('Indicator Data'!AC59="No Data",1,IF('Indicator Data imputation'!W58&lt;&gt;"",1,0))</f>
        <v>0</v>
      </c>
      <c r="W55" s="171">
        <f>IF('Indicator Data'!AD59="No Data",1,IF('Indicator Data imputation'!X58&lt;&gt;"",1,0))</f>
        <v>0</v>
      </c>
      <c r="X55" s="171">
        <f>IF('Indicator Data'!AE59="No Data",1,IF('Indicator Data imputation'!Y58&lt;&gt;"",1,0))</f>
        <v>0</v>
      </c>
      <c r="Y55" s="171">
        <f>IF('Indicator Data'!AF59="No Data",1,IF('Indicator Data imputation'!Z58&lt;&gt;"",1,0))</f>
        <v>1</v>
      </c>
      <c r="Z55" s="171">
        <f>IF('Indicator Data'!AG59="No Data",1,IF('Indicator Data imputation'!AA58&lt;&gt;"",1,0))</f>
        <v>1</v>
      </c>
      <c r="AA55" s="171">
        <f>IF('Indicator Data'!AH59="No Data",1,IF('Indicator Data imputation'!AB58&lt;&gt;"",1,0))</f>
        <v>0</v>
      </c>
      <c r="AB55" s="171">
        <f>IF('Indicator Data'!AI59="No Data",1,IF('Indicator Data imputation'!AC58&lt;&gt;"",1,0))</f>
        <v>0</v>
      </c>
      <c r="AC55" s="171">
        <f>IF('Indicator Data'!AJ59="No Data",1,IF('Indicator Data imputation'!AD58&lt;&gt;"",1,0))</f>
        <v>0</v>
      </c>
      <c r="AD55" s="171">
        <f>IF('Indicator Data'!AK59="No Data",1,IF('Indicator Data imputation'!AE58&lt;&gt;"",1,0))</f>
        <v>0</v>
      </c>
      <c r="AE55" s="171">
        <f>IF('Indicator Data'!AL59="No Data",1,IF('Indicator Data imputation'!AF58&lt;&gt;"",1,0))</f>
        <v>0</v>
      </c>
      <c r="AF55" s="171">
        <f>IF('Indicator Data'!AM59="No Data",1,IF('Indicator Data imputation'!AG58&lt;&gt;"",1,0))</f>
        <v>0</v>
      </c>
      <c r="AG55" s="171">
        <f>IF('Indicator Data'!AN59="No Data",1,IF('Indicator Data imputation'!AH58&lt;&gt;"",1,0))</f>
        <v>0</v>
      </c>
      <c r="AH55" s="171">
        <f>IF('Indicator Data'!AO59="No Data",1,IF('Indicator Data imputation'!AI58&lt;&gt;"",1,0))</f>
        <v>0</v>
      </c>
      <c r="AI55" s="171">
        <f>IF('Indicator Data'!AP59="No Data",1,IF('Indicator Data imputation'!AJ58&lt;&gt;"",1,0))</f>
        <v>1</v>
      </c>
      <c r="AJ55" s="171">
        <f>IF('Indicator Data'!AQ59="No Data",1,IF('Indicator Data imputation'!AK58&lt;&gt;"",1,0))</f>
        <v>1</v>
      </c>
      <c r="AK55" s="171">
        <f>IF('Indicator Data'!AR59="No Data",1,IF('Indicator Data imputation'!AL58&lt;&gt;"",1,0))</f>
        <v>1</v>
      </c>
      <c r="AL55" s="171">
        <f>IF('Indicator Data'!AS59="No Data",1,IF('Indicator Data imputation'!AM58&lt;&gt;"",1,0))</f>
        <v>0</v>
      </c>
      <c r="AM55" s="171">
        <f>IF('Indicator Data'!AT59="No Data",1,IF('Indicator Data imputation'!AN58&lt;&gt;"",1,0))</f>
        <v>1</v>
      </c>
      <c r="AN55" s="171">
        <f>IF('Indicator Data'!AU59="No Data",1,IF('Indicator Data imputation'!AO58&lt;&gt;"",1,0))</f>
        <v>1</v>
      </c>
      <c r="AO55" s="171">
        <f>IF('Indicator Data'!AV59="No Data",1,IF('Indicator Data imputation'!AP58&lt;&gt;"",1,0))</f>
        <v>0</v>
      </c>
      <c r="AP55" s="171">
        <f>IF('Indicator Data'!AW59="No Data",1,IF('Indicator Data imputation'!AQ58&lt;&gt;"",1,0))</f>
        <v>0</v>
      </c>
      <c r="AQ55" s="171">
        <f>IF('Indicator Data'!AX59="No Data",1,IF('Indicator Data imputation'!AR58&lt;&gt;"",1,0))</f>
        <v>0</v>
      </c>
      <c r="AR55" s="171">
        <f>IF('Indicator Data'!AY59="No Data",1,IF('Indicator Data imputation'!AS58&lt;&gt;"",1,0))</f>
        <v>0</v>
      </c>
      <c r="AS55" s="171">
        <f>IF('Indicator Data'!AZ59="No Data",1,IF('Indicator Data imputation'!AT58&lt;&gt;"",1,0))</f>
        <v>0</v>
      </c>
      <c r="AT55" s="171">
        <f>IF('Indicator Data'!BA59="No Data",1,IF('Indicator Data imputation'!AU58&lt;&gt;"",1,0))</f>
        <v>0</v>
      </c>
      <c r="AU55" s="171">
        <f>IF('Indicator Data'!BB59="No Data",1,IF('Indicator Data imputation'!AV58&lt;&gt;"",1,0))</f>
        <v>0</v>
      </c>
      <c r="AV55" s="171">
        <f>IF('Indicator Data'!BC59="No Data",1,IF('Indicator Data imputation'!AW58&lt;&gt;"",1,0))</f>
        <v>0</v>
      </c>
      <c r="AW55" s="171">
        <f>IF('Indicator Data'!BD59="No Data",1,IF('Indicator Data imputation'!AX58&lt;&gt;"",1,0))</f>
        <v>0</v>
      </c>
      <c r="AX55" s="171">
        <f>IF('Indicator Data'!BE59="No Data",1,IF('Indicator Data imputation'!AY58&lt;&gt;"",1,0))</f>
        <v>0</v>
      </c>
      <c r="AY55" s="171">
        <f>IF('Indicator Data'!BF59="No Data",1,IF('Indicator Data imputation'!AZ58&lt;&gt;"",1,0))</f>
        <v>0</v>
      </c>
      <c r="AZ55" s="171">
        <f>IF('Indicator Data'!BG59="No Data",1,IF('Indicator Data imputation'!BA58&lt;&gt;"",1,0))</f>
        <v>0</v>
      </c>
      <c r="BA55" s="5">
        <f t="shared" si="0"/>
        <v>10</v>
      </c>
      <c r="BB55" s="173">
        <f t="shared" si="1"/>
        <v>0.19607843137254902</v>
      </c>
    </row>
    <row r="56" spans="1:54" x14ac:dyDescent="0.25">
      <c r="A56" s="5" t="s">
        <v>102</v>
      </c>
      <c r="B56" s="171">
        <f>IF('Indicator Data'!I60="No Data",1,IF('Indicator Data imputation'!C59&lt;&gt;"",1,0))</f>
        <v>0</v>
      </c>
      <c r="C56" s="171">
        <f>IF('Indicator Data'!J60="No Data",1,IF('Indicator Data imputation'!D59&lt;&gt;"",1,0))</f>
        <v>0</v>
      </c>
      <c r="D56" s="171">
        <f>IF('Indicator Data'!K60="No Data",1,IF('Indicator Data imputation'!E59&lt;&gt;"",1,0))</f>
        <v>0</v>
      </c>
      <c r="E56" s="171">
        <f>IF('Indicator Data'!L60="No Data",1,IF('Indicator Data imputation'!F59&lt;&gt;"",1,0))</f>
        <v>0</v>
      </c>
      <c r="F56" s="171">
        <f>IF('Indicator Data'!M60="No Data",1,IF('Indicator Data imputation'!G59&lt;&gt;"",1,0))</f>
        <v>0</v>
      </c>
      <c r="G56" s="171">
        <f>IF('Indicator Data'!N60="No Data",1,IF('Indicator Data imputation'!H59&lt;&gt;"",1,0))</f>
        <v>0</v>
      </c>
      <c r="H56" s="171">
        <f>IF('Indicator Data'!O60="No Data",1,IF('Indicator Data imputation'!I59&lt;&gt;"",1,0))</f>
        <v>0</v>
      </c>
      <c r="I56" s="171">
        <f>IF('Indicator Data'!P60="No Data",1,IF('Indicator Data imputation'!J59&lt;&gt;"",1,0))</f>
        <v>0</v>
      </c>
      <c r="J56" s="171">
        <f>IF('Indicator Data'!Q60="No Data",1,IF('Indicator Data imputation'!K59&lt;&gt;"",1,0))</f>
        <v>0</v>
      </c>
      <c r="K56" s="171">
        <f>IF('Indicator Data'!R60="No Data",1,IF('Indicator Data imputation'!L59&lt;&gt;"",1,0))</f>
        <v>1</v>
      </c>
      <c r="L56" s="171">
        <f>IF('Indicator Data'!S60="No Data",1,IF('Indicator Data imputation'!M59&lt;&gt;"",1,0))</f>
        <v>0</v>
      </c>
      <c r="M56" s="171">
        <f>IF('Indicator Data'!T60="No Data",1,IF('Indicator Data imputation'!N59&lt;&gt;"",1,0))</f>
        <v>0</v>
      </c>
      <c r="N56" s="171">
        <f>IF('Indicator Data'!U60="No Data",1,IF('Indicator Data imputation'!O59&lt;&gt;"",1,0))</f>
        <v>0</v>
      </c>
      <c r="O56" s="171">
        <f>IF('Indicator Data'!V60="No Data",1,IF('Indicator Data imputation'!P59&lt;&gt;"",1,0))</f>
        <v>1</v>
      </c>
      <c r="P56" s="171">
        <f>IF('Indicator Data'!W60="No Data",1,IF('Indicator Data imputation'!Q59&lt;&gt;"",1,0))</f>
        <v>0</v>
      </c>
      <c r="Q56" s="171">
        <f>IF('Indicator Data'!X60="No Data",1,IF('Indicator Data imputation'!R59&lt;&gt;"",1,0))</f>
        <v>1</v>
      </c>
      <c r="R56" s="171">
        <f>IF('Indicator Data'!Y60="No Data",1,IF('Indicator Data imputation'!S59&lt;&gt;"",1,0))</f>
        <v>0</v>
      </c>
      <c r="S56" s="171">
        <f>IF('Indicator Data'!Z60="No Data",1,IF('Indicator Data imputation'!T59&lt;&gt;"",1,0))</f>
        <v>0</v>
      </c>
      <c r="T56" s="171">
        <f>IF('Indicator Data'!AA60="No Data",1,IF('Indicator Data imputation'!U59&lt;&gt;"",1,0))</f>
        <v>0</v>
      </c>
      <c r="U56" s="171">
        <f>IF('Indicator Data'!AB60="No Data",1,IF('Indicator Data imputation'!V59&lt;&gt;"",1,0))</f>
        <v>0</v>
      </c>
      <c r="V56" s="171">
        <f>IF('Indicator Data'!AC60="No Data",1,IF('Indicator Data imputation'!W59&lt;&gt;"",1,0))</f>
        <v>0</v>
      </c>
      <c r="W56" s="171">
        <f>IF('Indicator Data'!AD60="No Data",1,IF('Indicator Data imputation'!X59&lt;&gt;"",1,0))</f>
        <v>0</v>
      </c>
      <c r="X56" s="171">
        <f>IF('Indicator Data'!AE60="No Data",1,IF('Indicator Data imputation'!Y59&lt;&gt;"",1,0))</f>
        <v>1</v>
      </c>
      <c r="Y56" s="171">
        <f>IF('Indicator Data'!AF60="No Data",1,IF('Indicator Data imputation'!Z59&lt;&gt;"",1,0))</f>
        <v>0</v>
      </c>
      <c r="Z56" s="171">
        <f>IF('Indicator Data'!AG60="No Data",1,IF('Indicator Data imputation'!AA59&lt;&gt;"",1,0))</f>
        <v>0</v>
      </c>
      <c r="AA56" s="171">
        <f>IF('Indicator Data'!AH60="No Data",1,IF('Indicator Data imputation'!AB59&lt;&gt;"",1,0))</f>
        <v>0</v>
      </c>
      <c r="AB56" s="171">
        <f>IF('Indicator Data'!AI60="No Data",1,IF('Indicator Data imputation'!AC59&lt;&gt;"",1,0))</f>
        <v>0</v>
      </c>
      <c r="AC56" s="171">
        <f>IF('Indicator Data'!AJ60="No Data",1,IF('Indicator Data imputation'!AD59&lt;&gt;"",1,0))</f>
        <v>0</v>
      </c>
      <c r="AD56" s="171">
        <f>IF('Indicator Data'!AK60="No Data",1,IF('Indicator Data imputation'!AE59&lt;&gt;"",1,0))</f>
        <v>0</v>
      </c>
      <c r="AE56" s="171">
        <f>IF('Indicator Data'!AL60="No Data",1,IF('Indicator Data imputation'!AF59&lt;&gt;"",1,0))</f>
        <v>0</v>
      </c>
      <c r="AF56" s="171">
        <f>IF('Indicator Data'!AM60="No Data",1,IF('Indicator Data imputation'!AG59&lt;&gt;"",1,0))</f>
        <v>0</v>
      </c>
      <c r="AG56" s="171">
        <f>IF('Indicator Data'!AN60="No Data",1,IF('Indicator Data imputation'!AH59&lt;&gt;"",1,0))</f>
        <v>0</v>
      </c>
      <c r="AH56" s="171">
        <f>IF('Indicator Data'!AO60="No Data",1,IF('Indicator Data imputation'!AI59&lt;&gt;"",1,0))</f>
        <v>0</v>
      </c>
      <c r="AI56" s="171">
        <f>IF('Indicator Data'!AP60="No Data",1,IF('Indicator Data imputation'!AJ59&lt;&gt;"",1,0))</f>
        <v>0</v>
      </c>
      <c r="AJ56" s="171">
        <f>IF('Indicator Data'!AQ60="No Data",1,IF('Indicator Data imputation'!AK59&lt;&gt;"",1,0))</f>
        <v>0</v>
      </c>
      <c r="AK56" s="171">
        <f>IF('Indicator Data'!AR60="No Data",1,IF('Indicator Data imputation'!AL59&lt;&gt;"",1,0))</f>
        <v>1</v>
      </c>
      <c r="AL56" s="171">
        <f>IF('Indicator Data'!AS60="No Data",1,IF('Indicator Data imputation'!AM59&lt;&gt;"",1,0))</f>
        <v>0</v>
      </c>
      <c r="AM56" s="171">
        <f>IF('Indicator Data'!AT60="No Data",1,IF('Indicator Data imputation'!AN59&lt;&gt;"",1,0))</f>
        <v>0</v>
      </c>
      <c r="AN56" s="171">
        <f>IF('Indicator Data'!AU60="No Data",1,IF('Indicator Data imputation'!AO59&lt;&gt;"",1,0))</f>
        <v>0</v>
      </c>
      <c r="AO56" s="171">
        <f>IF('Indicator Data'!AV60="No Data",1,IF('Indicator Data imputation'!AP59&lt;&gt;"",1,0))</f>
        <v>0</v>
      </c>
      <c r="AP56" s="171">
        <f>IF('Indicator Data'!AW60="No Data",1,IF('Indicator Data imputation'!AQ59&lt;&gt;"",1,0))</f>
        <v>0</v>
      </c>
      <c r="AQ56" s="171">
        <f>IF('Indicator Data'!AX60="No Data",1,IF('Indicator Data imputation'!AR59&lt;&gt;"",1,0))</f>
        <v>0</v>
      </c>
      <c r="AR56" s="171">
        <f>IF('Indicator Data'!AY60="No Data",1,IF('Indicator Data imputation'!AS59&lt;&gt;"",1,0))</f>
        <v>0</v>
      </c>
      <c r="AS56" s="171">
        <f>IF('Indicator Data'!AZ60="No Data",1,IF('Indicator Data imputation'!AT59&lt;&gt;"",1,0))</f>
        <v>0</v>
      </c>
      <c r="AT56" s="171">
        <f>IF('Indicator Data'!BA60="No Data",1,IF('Indicator Data imputation'!AU59&lt;&gt;"",1,0))</f>
        <v>0</v>
      </c>
      <c r="AU56" s="171">
        <f>IF('Indicator Data'!BB60="No Data",1,IF('Indicator Data imputation'!AV59&lt;&gt;"",1,0))</f>
        <v>0</v>
      </c>
      <c r="AV56" s="171">
        <f>IF('Indicator Data'!BC60="No Data",1,IF('Indicator Data imputation'!AW59&lt;&gt;"",1,0))</f>
        <v>0</v>
      </c>
      <c r="AW56" s="171">
        <f>IF('Indicator Data'!BD60="No Data",1,IF('Indicator Data imputation'!AX59&lt;&gt;"",1,0))</f>
        <v>0</v>
      </c>
      <c r="AX56" s="171">
        <f>IF('Indicator Data'!BE60="No Data",1,IF('Indicator Data imputation'!AY59&lt;&gt;"",1,0))</f>
        <v>0</v>
      </c>
      <c r="AY56" s="171">
        <f>IF('Indicator Data'!BF60="No Data",1,IF('Indicator Data imputation'!AZ59&lt;&gt;"",1,0))</f>
        <v>0</v>
      </c>
      <c r="AZ56" s="171">
        <f>IF('Indicator Data'!BG60="No Data",1,IF('Indicator Data imputation'!BA59&lt;&gt;"",1,0))</f>
        <v>0</v>
      </c>
      <c r="BA56" s="5">
        <f t="shared" si="0"/>
        <v>5</v>
      </c>
      <c r="BB56" s="173">
        <f t="shared" si="1"/>
        <v>9.8039215686274508E-2</v>
      </c>
    </row>
    <row r="57" spans="1:54" x14ac:dyDescent="0.25">
      <c r="A57" s="5" t="s">
        <v>104</v>
      </c>
      <c r="B57" s="171">
        <f>IF('Indicator Data'!I61="No Data",1,IF('Indicator Data imputation'!C60&lt;&gt;"",1,0))</f>
        <v>0</v>
      </c>
      <c r="C57" s="171">
        <f>IF('Indicator Data'!J61="No Data",1,IF('Indicator Data imputation'!D60&lt;&gt;"",1,0))</f>
        <v>0</v>
      </c>
      <c r="D57" s="171">
        <f>IF('Indicator Data'!K61="No Data",1,IF('Indicator Data imputation'!E60&lt;&gt;"",1,0))</f>
        <v>0</v>
      </c>
      <c r="E57" s="171">
        <f>IF('Indicator Data'!L61="No Data",1,IF('Indicator Data imputation'!F60&lt;&gt;"",1,0))</f>
        <v>0</v>
      </c>
      <c r="F57" s="171">
        <f>IF('Indicator Data'!M61="No Data",1,IF('Indicator Data imputation'!G60&lt;&gt;"",1,0))</f>
        <v>0</v>
      </c>
      <c r="G57" s="171">
        <f>IF('Indicator Data'!N61="No Data",1,IF('Indicator Data imputation'!H60&lt;&gt;"",1,0))</f>
        <v>0</v>
      </c>
      <c r="H57" s="171">
        <f>IF('Indicator Data'!O61="No Data",1,IF('Indicator Data imputation'!I60&lt;&gt;"",1,0))</f>
        <v>0</v>
      </c>
      <c r="I57" s="171">
        <f>IF('Indicator Data'!P61="No Data",1,IF('Indicator Data imputation'!J60&lt;&gt;"",1,0))</f>
        <v>0</v>
      </c>
      <c r="J57" s="171">
        <f>IF('Indicator Data'!Q61="No Data",1,IF('Indicator Data imputation'!K60&lt;&gt;"",1,0))</f>
        <v>0</v>
      </c>
      <c r="K57" s="171">
        <f>IF('Indicator Data'!R61="No Data",1,IF('Indicator Data imputation'!L60&lt;&gt;"",1,0))</f>
        <v>0</v>
      </c>
      <c r="L57" s="171">
        <f>IF('Indicator Data'!S61="No Data",1,IF('Indicator Data imputation'!M60&lt;&gt;"",1,0))</f>
        <v>0</v>
      </c>
      <c r="M57" s="171">
        <f>IF('Indicator Data'!T61="No Data",1,IF('Indicator Data imputation'!N60&lt;&gt;"",1,0))</f>
        <v>0</v>
      </c>
      <c r="N57" s="171">
        <f>IF('Indicator Data'!U61="No Data",1,IF('Indicator Data imputation'!O60&lt;&gt;"",1,0))</f>
        <v>0</v>
      </c>
      <c r="O57" s="171">
        <f>IF('Indicator Data'!V61="No Data",1,IF('Indicator Data imputation'!P60&lt;&gt;"",1,0))</f>
        <v>0</v>
      </c>
      <c r="P57" s="171">
        <f>IF('Indicator Data'!W61="No Data",1,IF('Indicator Data imputation'!Q60&lt;&gt;"",1,0))</f>
        <v>0</v>
      </c>
      <c r="Q57" s="171">
        <f>IF('Indicator Data'!X61="No Data",1,IF('Indicator Data imputation'!R60&lt;&gt;"",1,0))</f>
        <v>0</v>
      </c>
      <c r="R57" s="171">
        <f>IF('Indicator Data'!Y61="No Data",1,IF('Indicator Data imputation'!S60&lt;&gt;"",1,0))</f>
        <v>0</v>
      </c>
      <c r="S57" s="171">
        <f>IF('Indicator Data'!Z61="No Data",1,IF('Indicator Data imputation'!T60&lt;&gt;"",1,0))</f>
        <v>0</v>
      </c>
      <c r="T57" s="171">
        <f>IF('Indicator Data'!AA61="No Data",1,IF('Indicator Data imputation'!U60&lt;&gt;"",1,0))</f>
        <v>0</v>
      </c>
      <c r="U57" s="171">
        <f>IF('Indicator Data'!AB61="No Data",1,IF('Indicator Data imputation'!V60&lt;&gt;"",1,0))</f>
        <v>0</v>
      </c>
      <c r="V57" s="171">
        <f>IF('Indicator Data'!AC61="No Data",1,IF('Indicator Data imputation'!W60&lt;&gt;"",1,0))</f>
        <v>0</v>
      </c>
      <c r="W57" s="171">
        <f>IF('Indicator Data'!AD61="No Data",1,IF('Indicator Data imputation'!X60&lt;&gt;"",1,0))</f>
        <v>0</v>
      </c>
      <c r="X57" s="171">
        <f>IF('Indicator Data'!AE61="No Data",1,IF('Indicator Data imputation'!Y60&lt;&gt;"",1,0))</f>
        <v>0</v>
      </c>
      <c r="Y57" s="171">
        <f>IF('Indicator Data'!AF61="No Data",1,IF('Indicator Data imputation'!Z60&lt;&gt;"",1,0))</f>
        <v>0</v>
      </c>
      <c r="Z57" s="171">
        <f>IF('Indicator Data'!AG61="No Data",1,IF('Indicator Data imputation'!AA60&lt;&gt;"",1,0))</f>
        <v>0</v>
      </c>
      <c r="AA57" s="171">
        <f>IF('Indicator Data'!AH61="No Data",1,IF('Indicator Data imputation'!AB60&lt;&gt;"",1,0))</f>
        <v>0</v>
      </c>
      <c r="AB57" s="171">
        <f>IF('Indicator Data'!AI61="No Data",1,IF('Indicator Data imputation'!AC60&lt;&gt;"",1,0))</f>
        <v>0</v>
      </c>
      <c r="AC57" s="171">
        <f>IF('Indicator Data'!AJ61="No Data",1,IF('Indicator Data imputation'!AD60&lt;&gt;"",1,0))</f>
        <v>0</v>
      </c>
      <c r="AD57" s="171">
        <f>IF('Indicator Data'!AK61="No Data",1,IF('Indicator Data imputation'!AE60&lt;&gt;"",1,0))</f>
        <v>0</v>
      </c>
      <c r="AE57" s="171">
        <f>IF('Indicator Data'!AL61="No Data",1,IF('Indicator Data imputation'!AF60&lt;&gt;"",1,0))</f>
        <v>0</v>
      </c>
      <c r="AF57" s="171">
        <f>IF('Indicator Data'!AM61="No Data",1,IF('Indicator Data imputation'!AG60&lt;&gt;"",1,0))</f>
        <v>0</v>
      </c>
      <c r="AG57" s="171">
        <f>IF('Indicator Data'!AN61="No Data",1,IF('Indicator Data imputation'!AH60&lt;&gt;"",1,0))</f>
        <v>0</v>
      </c>
      <c r="AH57" s="171">
        <f>IF('Indicator Data'!AO61="No Data",1,IF('Indicator Data imputation'!AI60&lt;&gt;"",1,0))</f>
        <v>0</v>
      </c>
      <c r="AI57" s="171">
        <f>IF('Indicator Data'!AP61="No Data",1,IF('Indicator Data imputation'!AJ60&lt;&gt;"",1,0))</f>
        <v>0</v>
      </c>
      <c r="AJ57" s="171">
        <f>IF('Indicator Data'!AQ61="No Data",1,IF('Indicator Data imputation'!AK60&lt;&gt;"",1,0))</f>
        <v>0</v>
      </c>
      <c r="AK57" s="171">
        <f>IF('Indicator Data'!AR61="No Data",1,IF('Indicator Data imputation'!AL60&lt;&gt;"",1,0))</f>
        <v>0</v>
      </c>
      <c r="AL57" s="171">
        <f>IF('Indicator Data'!AS61="No Data",1,IF('Indicator Data imputation'!AM60&lt;&gt;"",1,0))</f>
        <v>0</v>
      </c>
      <c r="AM57" s="171">
        <f>IF('Indicator Data'!AT61="No Data",1,IF('Indicator Data imputation'!AN60&lt;&gt;"",1,0))</f>
        <v>0</v>
      </c>
      <c r="AN57" s="171">
        <f>IF('Indicator Data'!AU61="No Data",1,IF('Indicator Data imputation'!AO60&lt;&gt;"",1,0))</f>
        <v>0</v>
      </c>
      <c r="AO57" s="171">
        <f>IF('Indicator Data'!AV61="No Data",1,IF('Indicator Data imputation'!AP60&lt;&gt;"",1,0))</f>
        <v>0</v>
      </c>
      <c r="AP57" s="171">
        <f>IF('Indicator Data'!AW61="No Data",1,IF('Indicator Data imputation'!AQ60&lt;&gt;"",1,0))</f>
        <v>0</v>
      </c>
      <c r="AQ57" s="171">
        <f>IF('Indicator Data'!AX61="No Data",1,IF('Indicator Data imputation'!AR60&lt;&gt;"",1,0))</f>
        <v>0</v>
      </c>
      <c r="AR57" s="171">
        <f>IF('Indicator Data'!AY61="No Data",1,IF('Indicator Data imputation'!AS60&lt;&gt;"",1,0))</f>
        <v>0</v>
      </c>
      <c r="AS57" s="171">
        <f>IF('Indicator Data'!AZ61="No Data",1,IF('Indicator Data imputation'!AT60&lt;&gt;"",1,0))</f>
        <v>0</v>
      </c>
      <c r="AT57" s="171">
        <f>IF('Indicator Data'!BA61="No Data",1,IF('Indicator Data imputation'!AU60&lt;&gt;"",1,0))</f>
        <v>0</v>
      </c>
      <c r="AU57" s="171">
        <f>IF('Indicator Data'!BB61="No Data",1,IF('Indicator Data imputation'!AV60&lt;&gt;"",1,0))</f>
        <v>0</v>
      </c>
      <c r="AV57" s="171">
        <f>IF('Indicator Data'!BC61="No Data",1,IF('Indicator Data imputation'!AW60&lt;&gt;"",1,0))</f>
        <v>0</v>
      </c>
      <c r="AW57" s="171">
        <f>IF('Indicator Data'!BD61="No Data",1,IF('Indicator Data imputation'!AX60&lt;&gt;"",1,0))</f>
        <v>0</v>
      </c>
      <c r="AX57" s="171">
        <f>IF('Indicator Data'!BE61="No Data",1,IF('Indicator Data imputation'!AY60&lt;&gt;"",1,0))</f>
        <v>0</v>
      </c>
      <c r="AY57" s="171">
        <f>IF('Indicator Data'!BF61="No Data",1,IF('Indicator Data imputation'!AZ60&lt;&gt;"",1,0))</f>
        <v>0</v>
      </c>
      <c r="AZ57" s="171">
        <f>IF('Indicator Data'!BG61="No Data",1,IF('Indicator Data imputation'!BA60&lt;&gt;"",1,0))</f>
        <v>0</v>
      </c>
      <c r="BA57" s="5">
        <f t="shared" si="0"/>
        <v>0</v>
      </c>
      <c r="BB57" s="173">
        <f t="shared" si="1"/>
        <v>0</v>
      </c>
    </row>
    <row r="58" spans="1:54" x14ac:dyDescent="0.25">
      <c r="A58" s="5" t="s">
        <v>106</v>
      </c>
      <c r="B58" s="171">
        <f>IF('Indicator Data'!I62="No Data",1,IF('Indicator Data imputation'!C61&lt;&gt;"",1,0))</f>
        <v>0</v>
      </c>
      <c r="C58" s="171">
        <f>IF('Indicator Data'!J62="No Data",1,IF('Indicator Data imputation'!D61&lt;&gt;"",1,0))</f>
        <v>0</v>
      </c>
      <c r="D58" s="171">
        <f>IF('Indicator Data'!K62="No Data",1,IF('Indicator Data imputation'!E61&lt;&gt;"",1,0))</f>
        <v>0</v>
      </c>
      <c r="E58" s="171">
        <f>IF('Indicator Data'!L62="No Data",1,IF('Indicator Data imputation'!F61&lt;&gt;"",1,0))</f>
        <v>0</v>
      </c>
      <c r="F58" s="171">
        <f>IF('Indicator Data'!M62="No Data",1,IF('Indicator Data imputation'!G61&lt;&gt;"",1,0))</f>
        <v>0</v>
      </c>
      <c r="G58" s="171">
        <f>IF('Indicator Data'!N62="No Data",1,IF('Indicator Data imputation'!H61&lt;&gt;"",1,0))</f>
        <v>0</v>
      </c>
      <c r="H58" s="171">
        <f>IF('Indicator Data'!O62="No Data",1,IF('Indicator Data imputation'!I61&lt;&gt;"",1,0))</f>
        <v>0</v>
      </c>
      <c r="I58" s="171">
        <f>IF('Indicator Data'!P62="No Data",1,IF('Indicator Data imputation'!J61&lt;&gt;"",1,0))</f>
        <v>0</v>
      </c>
      <c r="J58" s="171">
        <f>IF('Indicator Data'!Q62="No Data",1,IF('Indicator Data imputation'!K61&lt;&gt;"",1,0))</f>
        <v>0</v>
      </c>
      <c r="K58" s="171">
        <f>IF('Indicator Data'!R62="No Data",1,IF('Indicator Data imputation'!L61&lt;&gt;"",1,0))</f>
        <v>1</v>
      </c>
      <c r="L58" s="171">
        <f>IF('Indicator Data'!S62="No Data",1,IF('Indicator Data imputation'!M61&lt;&gt;"",1,0))</f>
        <v>0</v>
      </c>
      <c r="M58" s="171">
        <f>IF('Indicator Data'!T62="No Data",1,IF('Indicator Data imputation'!N61&lt;&gt;"",1,0))</f>
        <v>0</v>
      </c>
      <c r="N58" s="171">
        <f>IF('Indicator Data'!U62="No Data",1,IF('Indicator Data imputation'!O61&lt;&gt;"",1,0))</f>
        <v>0</v>
      </c>
      <c r="O58" s="171">
        <f>IF('Indicator Data'!V62="No Data",1,IF('Indicator Data imputation'!P61&lt;&gt;"",1,0))</f>
        <v>0</v>
      </c>
      <c r="P58" s="171">
        <f>IF('Indicator Data'!W62="No Data",1,IF('Indicator Data imputation'!Q61&lt;&gt;"",1,0))</f>
        <v>0</v>
      </c>
      <c r="Q58" s="171">
        <f>IF('Indicator Data'!X62="No Data",1,IF('Indicator Data imputation'!R61&lt;&gt;"",1,0))</f>
        <v>1</v>
      </c>
      <c r="R58" s="171">
        <f>IF('Indicator Data'!Y62="No Data",1,IF('Indicator Data imputation'!S61&lt;&gt;"",1,0))</f>
        <v>0</v>
      </c>
      <c r="S58" s="171">
        <f>IF('Indicator Data'!Z62="No Data",1,IF('Indicator Data imputation'!T61&lt;&gt;"",1,0))</f>
        <v>0</v>
      </c>
      <c r="T58" s="171">
        <f>IF('Indicator Data'!AA62="No Data",1,IF('Indicator Data imputation'!U61&lt;&gt;"",1,0))</f>
        <v>0</v>
      </c>
      <c r="U58" s="171">
        <f>IF('Indicator Data'!AB62="No Data",1,IF('Indicator Data imputation'!V61&lt;&gt;"",1,0))</f>
        <v>0</v>
      </c>
      <c r="V58" s="171">
        <f>IF('Indicator Data'!AC62="No Data",1,IF('Indicator Data imputation'!W61&lt;&gt;"",1,0))</f>
        <v>0</v>
      </c>
      <c r="W58" s="171">
        <f>IF('Indicator Data'!AD62="No Data",1,IF('Indicator Data imputation'!X61&lt;&gt;"",1,0))</f>
        <v>0</v>
      </c>
      <c r="X58" s="171">
        <f>IF('Indicator Data'!AE62="No Data",1,IF('Indicator Data imputation'!Y61&lt;&gt;"",1,0))</f>
        <v>1</v>
      </c>
      <c r="Y58" s="171">
        <f>IF('Indicator Data'!AF62="No Data",1,IF('Indicator Data imputation'!Z61&lt;&gt;"",1,0))</f>
        <v>0</v>
      </c>
      <c r="Z58" s="171">
        <f>IF('Indicator Data'!AG62="No Data",1,IF('Indicator Data imputation'!AA61&lt;&gt;"",1,0))</f>
        <v>0</v>
      </c>
      <c r="AA58" s="171">
        <f>IF('Indicator Data'!AH62="No Data",1,IF('Indicator Data imputation'!AB61&lt;&gt;"",1,0))</f>
        <v>0</v>
      </c>
      <c r="AB58" s="171">
        <f>IF('Indicator Data'!AI62="No Data",1,IF('Indicator Data imputation'!AC61&lt;&gt;"",1,0))</f>
        <v>0</v>
      </c>
      <c r="AC58" s="171">
        <f>IF('Indicator Data'!AJ62="No Data",1,IF('Indicator Data imputation'!AD61&lt;&gt;"",1,0))</f>
        <v>0</v>
      </c>
      <c r="AD58" s="171">
        <f>IF('Indicator Data'!AK62="No Data",1,IF('Indicator Data imputation'!AE61&lt;&gt;"",1,0))</f>
        <v>0</v>
      </c>
      <c r="AE58" s="171">
        <f>IF('Indicator Data'!AL62="No Data",1,IF('Indicator Data imputation'!AF61&lt;&gt;"",1,0))</f>
        <v>0</v>
      </c>
      <c r="AF58" s="171">
        <f>IF('Indicator Data'!AM62="No Data",1,IF('Indicator Data imputation'!AG61&lt;&gt;"",1,0))</f>
        <v>0</v>
      </c>
      <c r="AG58" s="171">
        <f>IF('Indicator Data'!AN62="No Data",1,IF('Indicator Data imputation'!AH61&lt;&gt;"",1,0))</f>
        <v>0</v>
      </c>
      <c r="AH58" s="171">
        <f>IF('Indicator Data'!AO62="No Data",1,IF('Indicator Data imputation'!AI61&lt;&gt;"",1,0))</f>
        <v>0</v>
      </c>
      <c r="AI58" s="171">
        <f>IF('Indicator Data'!AP62="No Data",1,IF('Indicator Data imputation'!AJ61&lt;&gt;"",1,0))</f>
        <v>0</v>
      </c>
      <c r="AJ58" s="171">
        <f>IF('Indicator Data'!AQ62="No Data",1,IF('Indicator Data imputation'!AK61&lt;&gt;"",1,0))</f>
        <v>0</v>
      </c>
      <c r="AK58" s="171">
        <f>IF('Indicator Data'!AR62="No Data",1,IF('Indicator Data imputation'!AL61&lt;&gt;"",1,0))</f>
        <v>0</v>
      </c>
      <c r="AL58" s="171">
        <f>IF('Indicator Data'!AS62="No Data",1,IF('Indicator Data imputation'!AM61&lt;&gt;"",1,0))</f>
        <v>0</v>
      </c>
      <c r="AM58" s="171">
        <f>IF('Indicator Data'!AT62="No Data",1,IF('Indicator Data imputation'!AN61&lt;&gt;"",1,0))</f>
        <v>1</v>
      </c>
      <c r="AN58" s="171">
        <f>IF('Indicator Data'!AU62="No Data",1,IF('Indicator Data imputation'!AO61&lt;&gt;"",1,0))</f>
        <v>0</v>
      </c>
      <c r="AO58" s="171">
        <f>IF('Indicator Data'!AV62="No Data",1,IF('Indicator Data imputation'!AP61&lt;&gt;"",1,0))</f>
        <v>1</v>
      </c>
      <c r="AP58" s="171">
        <f>IF('Indicator Data'!AW62="No Data",1,IF('Indicator Data imputation'!AQ61&lt;&gt;"",1,0))</f>
        <v>0</v>
      </c>
      <c r="AQ58" s="171">
        <f>IF('Indicator Data'!AX62="No Data",1,IF('Indicator Data imputation'!AR61&lt;&gt;"",1,0))</f>
        <v>0</v>
      </c>
      <c r="AR58" s="171">
        <f>IF('Indicator Data'!AY62="No Data",1,IF('Indicator Data imputation'!AS61&lt;&gt;"",1,0))</f>
        <v>0</v>
      </c>
      <c r="AS58" s="171">
        <f>IF('Indicator Data'!AZ62="No Data",1,IF('Indicator Data imputation'!AT61&lt;&gt;"",1,0))</f>
        <v>0</v>
      </c>
      <c r="AT58" s="171">
        <f>IF('Indicator Data'!BA62="No Data",1,IF('Indicator Data imputation'!AU61&lt;&gt;"",1,0))</f>
        <v>0</v>
      </c>
      <c r="AU58" s="171">
        <f>IF('Indicator Data'!BB62="No Data",1,IF('Indicator Data imputation'!AV61&lt;&gt;"",1,0))</f>
        <v>0</v>
      </c>
      <c r="AV58" s="171">
        <f>IF('Indicator Data'!BC62="No Data",1,IF('Indicator Data imputation'!AW61&lt;&gt;"",1,0))</f>
        <v>0</v>
      </c>
      <c r="AW58" s="171">
        <f>IF('Indicator Data'!BD62="No Data",1,IF('Indicator Data imputation'!AX61&lt;&gt;"",1,0))</f>
        <v>0</v>
      </c>
      <c r="AX58" s="171">
        <f>IF('Indicator Data'!BE62="No Data",1,IF('Indicator Data imputation'!AY61&lt;&gt;"",1,0))</f>
        <v>0</v>
      </c>
      <c r="AY58" s="171">
        <f>IF('Indicator Data'!BF62="No Data",1,IF('Indicator Data imputation'!AZ61&lt;&gt;"",1,0))</f>
        <v>0</v>
      </c>
      <c r="AZ58" s="171">
        <f>IF('Indicator Data'!BG62="No Data",1,IF('Indicator Data imputation'!BA61&lt;&gt;"",1,0))</f>
        <v>0</v>
      </c>
      <c r="BA58" s="5">
        <f t="shared" si="0"/>
        <v>5</v>
      </c>
      <c r="BB58" s="173">
        <f t="shared" si="1"/>
        <v>9.8039215686274508E-2</v>
      </c>
    </row>
    <row r="59" spans="1:54" x14ac:dyDescent="0.25">
      <c r="A59" s="5" t="s">
        <v>108</v>
      </c>
      <c r="B59" s="171">
        <f>IF('Indicator Data'!I63="No Data",1,IF('Indicator Data imputation'!C62&lt;&gt;"",1,0))</f>
        <v>0</v>
      </c>
      <c r="C59" s="171">
        <f>IF('Indicator Data'!J63="No Data",1,IF('Indicator Data imputation'!D62&lt;&gt;"",1,0))</f>
        <v>0</v>
      </c>
      <c r="D59" s="171">
        <f>IF('Indicator Data'!K63="No Data",1,IF('Indicator Data imputation'!E62&lt;&gt;"",1,0))</f>
        <v>0</v>
      </c>
      <c r="E59" s="171">
        <f>IF('Indicator Data'!L63="No Data",1,IF('Indicator Data imputation'!F62&lt;&gt;"",1,0))</f>
        <v>0</v>
      </c>
      <c r="F59" s="171">
        <f>IF('Indicator Data'!M63="No Data",1,IF('Indicator Data imputation'!G62&lt;&gt;"",1,0))</f>
        <v>0</v>
      </c>
      <c r="G59" s="171">
        <f>IF('Indicator Data'!N63="No Data",1,IF('Indicator Data imputation'!H62&lt;&gt;"",1,0))</f>
        <v>0</v>
      </c>
      <c r="H59" s="171">
        <f>IF('Indicator Data'!O63="No Data",1,IF('Indicator Data imputation'!I62&lt;&gt;"",1,0))</f>
        <v>0</v>
      </c>
      <c r="I59" s="171">
        <f>IF('Indicator Data'!P63="No Data",1,IF('Indicator Data imputation'!J62&lt;&gt;"",1,0))</f>
        <v>0</v>
      </c>
      <c r="J59" s="171">
        <f>IF('Indicator Data'!Q63="No Data",1,IF('Indicator Data imputation'!K62&lt;&gt;"",1,0))</f>
        <v>0</v>
      </c>
      <c r="K59" s="171">
        <f>IF('Indicator Data'!R63="No Data",1,IF('Indicator Data imputation'!L62&lt;&gt;"",1,0))</f>
        <v>1</v>
      </c>
      <c r="L59" s="171">
        <f>IF('Indicator Data'!S63="No Data",1,IF('Indicator Data imputation'!M62&lt;&gt;"",1,0))</f>
        <v>0</v>
      </c>
      <c r="M59" s="171">
        <f>IF('Indicator Data'!T63="No Data",1,IF('Indicator Data imputation'!N62&lt;&gt;"",1,0))</f>
        <v>0</v>
      </c>
      <c r="N59" s="171">
        <f>IF('Indicator Data'!U63="No Data",1,IF('Indicator Data imputation'!O62&lt;&gt;"",1,0))</f>
        <v>0</v>
      </c>
      <c r="O59" s="171">
        <f>IF('Indicator Data'!V63="No Data",1,IF('Indicator Data imputation'!P62&lt;&gt;"",1,0))</f>
        <v>1</v>
      </c>
      <c r="P59" s="171">
        <f>IF('Indicator Data'!W63="No Data",1,IF('Indicator Data imputation'!Q62&lt;&gt;"",1,0))</f>
        <v>0</v>
      </c>
      <c r="Q59" s="171">
        <f>IF('Indicator Data'!X63="No Data",1,IF('Indicator Data imputation'!R62&lt;&gt;"",1,0))</f>
        <v>1</v>
      </c>
      <c r="R59" s="171">
        <f>IF('Indicator Data'!Y63="No Data",1,IF('Indicator Data imputation'!S62&lt;&gt;"",1,0))</f>
        <v>0</v>
      </c>
      <c r="S59" s="171">
        <f>IF('Indicator Data'!Z63="No Data",1,IF('Indicator Data imputation'!T62&lt;&gt;"",1,0))</f>
        <v>0</v>
      </c>
      <c r="T59" s="171">
        <f>IF('Indicator Data'!AA63="No Data",1,IF('Indicator Data imputation'!U62&lt;&gt;"",1,0))</f>
        <v>0</v>
      </c>
      <c r="U59" s="171">
        <f>IF('Indicator Data'!AB63="No Data",1,IF('Indicator Data imputation'!V62&lt;&gt;"",1,0))</f>
        <v>1</v>
      </c>
      <c r="V59" s="171">
        <f>IF('Indicator Data'!AC63="No Data",1,IF('Indicator Data imputation'!W62&lt;&gt;"",1,0))</f>
        <v>0</v>
      </c>
      <c r="W59" s="171">
        <f>IF('Indicator Data'!AD63="No Data",1,IF('Indicator Data imputation'!X62&lt;&gt;"",1,0))</f>
        <v>0</v>
      </c>
      <c r="X59" s="171">
        <f>IF('Indicator Data'!AE63="No Data",1,IF('Indicator Data imputation'!Y62&lt;&gt;"",1,0))</f>
        <v>1</v>
      </c>
      <c r="Y59" s="171">
        <f>IF('Indicator Data'!AF63="No Data",1,IF('Indicator Data imputation'!Z62&lt;&gt;"",1,0))</f>
        <v>0</v>
      </c>
      <c r="Z59" s="171">
        <f>IF('Indicator Data'!AG63="No Data",1,IF('Indicator Data imputation'!AA62&lt;&gt;"",1,0))</f>
        <v>0</v>
      </c>
      <c r="AA59" s="171">
        <f>IF('Indicator Data'!AH63="No Data",1,IF('Indicator Data imputation'!AB62&lt;&gt;"",1,0))</f>
        <v>0</v>
      </c>
      <c r="AB59" s="171">
        <f>IF('Indicator Data'!AI63="No Data",1,IF('Indicator Data imputation'!AC62&lt;&gt;"",1,0))</f>
        <v>0</v>
      </c>
      <c r="AC59" s="171">
        <f>IF('Indicator Data'!AJ63="No Data",1,IF('Indicator Data imputation'!AD62&lt;&gt;"",1,0))</f>
        <v>0</v>
      </c>
      <c r="AD59" s="171">
        <f>IF('Indicator Data'!AK63="No Data",1,IF('Indicator Data imputation'!AE62&lt;&gt;"",1,0))</f>
        <v>0</v>
      </c>
      <c r="AE59" s="171">
        <f>IF('Indicator Data'!AL63="No Data",1,IF('Indicator Data imputation'!AF62&lt;&gt;"",1,0))</f>
        <v>0</v>
      </c>
      <c r="AF59" s="171">
        <f>IF('Indicator Data'!AM63="No Data",1,IF('Indicator Data imputation'!AG62&lt;&gt;"",1,0))</f>
        <v>0</v>
      </c>
      <c r="AG59" s="171">
        <f>IF('Indicator Data'!AN63="No Data",1,IF('Indicator Data imputation'!AH62&lt;&gt;"",1,0))</f>
        <v>0</v>
      </c>
      <c r="AH59" s="171">
        <f>IF('Indicator Data'!AO63="No Data",1,IF('Indicator Data imputation'!AI62&lt;&gt;"",1,0))</f>
        <v>0</v>
      </c>
      <c r="AI59" s="171">
        <f>IF('Indicator Data'!AP63="No Data",1,IF('Indicator Data imputation'!AJ62&lt;&gt;"",1,0))</f>
        <v>0</v>
      </c>
      <c r="AJ59" s="171">
        <f>IF('Indicator Data'!AQ63="No Data",1,IF('Indicator Data imputation'!AK62&lt;&gt;"",1,0))</f>
        <v>0</v>
      </c>
      <c r="AK59" s="171">
        <f>IF('Indicator Data'!AR63="No Data",1,IF('Indicator Data imputation'!AL62&lt;&gt;"",1,0))</f>
        <v>0</v>
      </c>
      <c r="AL59" s="171">
        <f>IF('Indicator Data'!AS63="No Data",1,IF('Indicator Data imputation'!AM62&lt;&gt;"",1,0))</f>
        <v>0</v>
      </c>
      <c r="AM59" s="171">
        <f>IF('Indicator Data'!AT63="No Data",1,IF('Indicator Data imputation'!AN62&lt;&gt;"",1,0))</f>
        <v>0</v>
      </c>
      <c r="AN59" s="171">
        <f>IF('Indicator Data'!AU63="No Data",1,IF('Indicator Data imputation'!AO62&lt;&gt;"",1,0))</f>
        <v>0</v>
      </c>
      <c r="AO59" s="171">
        <f>IF('Indicator Data'!AV63="No Data",1,IF('Indicator Data imputation'!AP62&lt;&gt;"",1,0))</f>
        <v>1</v>
      </c>
      <c r="AP59" s="171">
        <f>IF('Indicator Data'!AW63="No Data",1,IF('Indicator Data imputation'!AQ62&lt;&gt;"",1,0))</f>
        <v>0</v>
      </c>
      <c r="AQ59" s="171">
        <f>IF('Indicator Data'!AX63="No Data",1,IF('Indicator Data imputation'!AR62&lt;&gt;"",1,0))</f>
        <v>0</v>
      </c>
      <c r="AR59" s="171">
        <f>IF('Indicator Data'!AY63="No Data",1,IF('Indicator Data imputation'!AS62&lt;&gt;"",1,0))</f>
        <v>0</v>
      </c>
      <c r="AS59" s="171">
        <f>IF('Indicator Data'!AZ63="No Data",1,IF('Indicator Data imputation'!AT62&lt;&gt;"",1,0))</f>
        <v>0</v>
      </c>
      <c r="AT59" s="171">
        <f>IF('Indicator Data'!BA63="No Data",1,IF('Indicator Data imputation'!AU62&lt;&gt;"",1,0))</f>
        <v>0</v>
      </c>
      <c r="AU59" s="171">
        <f>IF('Indicator Data'!BB63="No Data",1,IF('Indicator Data imputation'!AV62&lt;&gt;"",1,0))</f>
        <v>0</v>
      </c>
      <c r="AV59" s="171">
        <f>IF('Indicator Data'!BC63="No Data",1,IF('Indicator Data imputation'!AW62&lt;&gt;"",1,0))</f>
        <v>0</v>
      </c>
      <c r="AW59" s="171">
        <f>IF('Indicator Data'!BD63="No Data",1,IF('Indicator Data imputation'!AX62&lt;&gt;"",1,0))</f>
        <v>0</v>
      </c>
      <c r="AX59" s="171">
        <f>IF('Indicator Data'!BE63="No Data",1,IF('Indicator Data imputation'!AY62&lt;&gt;"",1,0))</f>
        <v>0</v>
      </c>
      <c r="AY59" s="171">
        <f>IF('Indicator Data'!BF63="No Data",1,IF('Indicator Data imputation'!AZ62&lt;&gt;"",1,0))</f>
        <v>0</v>
      </c>
      <c r="AZ59" s="171">
        <f>IF('Indicator Data'!BG63="No Data",1,IF('Indicator Data imputation'!BA62&lt;&gt;"",1,0))</f>
        <v>0</v>
      </c>
      <c r="BA59" s="5">
        <f t="shared" si="0"/>
        <v>6</v>
      </c>
      <c r="BB59" s="173">
        <f t="shared" si="1"/>
        <v>0.11764705882352941</v>
      </c>
    </row>
    <row r="60" spans="1:54" x14ac:dyDescent="0.25">
      <c r="A60" s="5" t="s">
        <v>110</v>
      </c>
      <c r="B60" s="171">
        <f>IF('Indicator Data'!I64="No Data",1,IF('Indicator Data imputation'!C63&lt;&gt;"",1,0))</f>
        <v>0</v>
      </c>
      <c r="C60" s="171">
        <f>IF('Indicator Data'!J64="No Data",1,IF('Indicator Data imputation'!D63&lt;&gt;"",1,0))</f>
        <v>0</v>
      </c>
      <c r="D60" s="171">
        <f>IF('Indicator Data'!K64="No Data",1,IF('Indicator Data imputation'!E63&lt;&gt;"",1,0))</f>
        <v>0</v>
      </c>
      <c r="E60" s="171">
        <f>IF('Indicator Data'!L64="No Data",1,IF('Indicator Data imputation'!F63&lt;&gt;"",1,0))</f>
        <v>0</v>
      </c>
      <c r="F60" s="171">
        <f>IF('Indicator Data'!M64="No Data",1,IF('Indicator Data imputation'!G63&lt;&gt;"",1,0))</f>
        <v>0</v>
      </c>
      <c r="G60" s="171">
        <f>IF('Indicator Data'!N64="No Data",1,IF('Indicator Data imputation'!H63&lt;&gt;"",1,0))</f>
        <v>0</v>
      </c>
      <c r="H60" s="171">
        <f>IF('Indicator Data'!O64="No Data",1,IF('Indicator Data imputation'!I63&lt;&gt;"",1,0))</f>
        <v>0</v>
      </c>
      <c r="I60" s="171">
        <f>IF('Indicator Data'!P64="No Data",1,IF('Indicator Data imputation'!J63&lt;&gt;"",1,0))</f>
        <v>0</v>
      </c>
      <c r="J60" s="171">
        <f>IF('Indicator Data'!Q64="No Data",1,IF('Indicator Data imputation'!K63&lt;&gt;"",1,0))</f>
        <v>0</v>
      </c>
      <c r="K60" s="171">
        <f>IF('Indicator Data'!R64="No Data",1,IF('Indicator Data imputation'!L63&lt;&gt;"",1,0))</f>
        <v>1</v>
      </c>
      <c r="L60" s="171">
        <f>IF('Indicator Data'!S64="No Data",1,IF('Indicator Data imputation'!M63&lt;&gt;"",1,0))</f>
        <v>0</v>
      </c>
      <c r="M60" s="171">
        <f>IF('Indicator Data'!T64="No Data",1,IF('Indicator Data imputation'!N63&lt;&gt;"",1,0))</f>
        <v>0</v>
      </c>
      <c r="N60" s="171">
        <f>IF('Indicator Data'!U64="No Data",1,IF('Indicator Data imputation'!O63&lt;&gt;"",1,0))</f>
        <v>0</v>
      </c>
      <c r="O60" s="171">
        <f>IF('Indicator Data'!V64="No Data",1,IF('Indicator Data imputation'!P63&lt;&gt;"",1,0))</f>
        <v>1</v>
      </c>
      <c r="P60" s="171">
        <f>IF('Indicator Data'!W64="No Data",1,IF('Indicator Data imputation'!Q63&lt;&gt;"",1,0))</f>
        <v>0</v>
      </c>
      <c r="Q60" s="171">
        <f>IF('Indicator Data'!X64="No Data",1,IF('Indicator Data imputation'!R63&lt;&gt;"",1,0))</f>
        <v>1</v>
      </c>
      <c r="R60" s="171">
        <f>IF('Indicator Data'!Y64="No Data",1,IF('Indicator Data imputation'!S63&lt;&gt;"",1,0))</f>
        <v>0</v>
      </c>
      <c r="S60" s="171">
        <f>IF('Indicator Data'!Z64="No Data",1,IF('Indicator Data imputation'!T63&lt;&gt;"",1,0))</f>
        <v>0</v>
      </c>
      <c r="T60" s="171">
        <f>IF('Indicator Data'!AA64="No Data",1,IF('Indicator Data imputation'!U63&lt;&gt;"",1,0))</f>
        <v>0</v>
      </c>
      <c r="U60" s="171">
        <f>IF('Indicator Data'!AB64="No Data",1,IF('Indicator Data imputation'!V63&lt;&gt;"",1,0))</f>
        <v>1</v>
      </c>
      <c r="V60" s="171">
        <f>IF('Indicator Data'!AC64="No Data",1,IF('Indicator Data imputation'!W63&lt;&gt;"",1,0))</f>
        <v>0</v>
      </c>
      <c r="W60" s="171">
        <f>IF('Indicator Data'!AD64="No Data",1,IF('Indicator Data imputation'!X63&lt;&gt;"",1,0))</f>
        <v>0</v>
      </c>
      <c r="X60" s="171">
        <f>IF('Indicator Data'!AE64="No Data",1,IF('Indicator Data imputation'!Y63&lt;&gt;"",1,0))</f>
        <v>1</v>
      </c>
      <c r="Y60" s="171">
        <f>IF('Indicator Data'!AF64="No Data",1,IF('Indicator Data imputation'!Z63&lt;&gt;"",1,0))</f>
        <v>0</v>
      </c>
      <c r="Z60" s="171">
        <f>IF('Indicator Data'!AG64="No Data",1,IF('Indicator Data imputation'!AA63&lt;&gt;"",1,0))</f>
        <v>0</v>
      </c>
      <c r="AA60" s="171">
        <f>IF('Indicator Data'!AH64="No Data",1,IF('Indicator Data imputation'!AB63&lt;&gt;"",1,0))</f>
        <v>0</v>
      </c>
      <c r="AB60" s="171">
        <f>IF('Indicator Data'!AI64="No Data",1,IF('Indicator Data imputation'!AC63&lt;&gt;"",1,0))</f>
        <v>0</v>
      </c>
      <c r="AC60" s="171">
        <f>IF('Indicator Data'!AJ64="No Data",1,IF('Indicator Data imputation'!AD63&lt;&gt;"",1,0))</f>
        <v>0</v>
      </c>
      <c r="AD60" s="171">
        <f>IF('Indicator Data'!AK64="No Data",1,IF('Indicator Data imputation'!AE63&lt;&gt;"",1,0))</f>
        <v>0</v>
      </c>
      <c r="AE60" s="171">
        <f>IF('Indicator Data'!AL64="No Data",1,IF('Indicator Data imputation'!AF63&lt;&gt;"",1,0))</f>
        <v>0</v>
      </c>
      <c r="AF60" s="171">
        <f>IF('Indicator Data'!AM64="No Data",1,IF('Indicator Data imputation'!AG63&lt;&gt;"",1,0))</f>
        <v>0</v>
      </c>
      <c r="AG60" s="171">
        <f>IF('Indicator Data'!AN64="No Data",1,IF('Indicator Data imputation'!AH63&lt;&gt;"",1,0))</f>
        <v>0</v>
      </c>
      <c r="AH60" s="171">
        <f>IF('Indicator Data'!AO64="No Data",1,IF('Indicator Data imputation'!AI63&lt;&gt;"",1,0))</f>
        <v>0</v>
      </c>
      <c r="AI60" s="171">
        <f>IF('Indicator Data'!AP64="No Data",1,IF('Indicator Data imputation'!AJ63&lt;&gt;"",1,0))</f>
        <v>0</v>
      </c>
      <c r="AJ60" s="171">
        <f>IF('Indicator Data'!AQ64="No Data",1,IF('Indicator Data imputation'!AK63&lt;&gt;"",1,0))</f>
        <v>0</v>
      </c>
      <c r="AK60" s="171">
        <f>IF('Indicator Data'!AR64="No Data",1,IF('Indicator Data imputation'!AL63&lt;&gt;"",1,0))</f>
        <v>0</v>
      </c>
      <c r="AL60" s="171">
        <f>IF('Indicator Data'!AS64="No Data",1,IF('Indicator Data imputation'!AM63&lt;&gt;"",1,0))</f>
        <v>0</v>
      </c>
      <c r="AM60" s="171">
        <f>IF('Indicator Data'!AT64="No Data",1,IF('Indicator Data imputation'!AN63&lt;&gt;"",1,0))</f>
        <v>0</v>
      </c>
      <c r="AN60" s="171">
        <f>IF('Indicator Data'!AU64="No Data",1,IF('Indicator Data imputation'!AO63&lt;&gt;"",1,0))</f>
        <v>0</v>
      </c>
      <c r="AO60" s="171">
        <f>IF('Indicator Data'!AV64="No Data",1,IF('Indicator Data imputation'!AP63&lt;&gt;"",1,0))</f>
        <v>1</v>
      </c>
      <c r="AP60" s="171">
        <f>IF('Indicator Data'!AW64="No Data",1,IF('Indicator Data imputation'!AQ63&lt;&gt;"",1,0))</f>
        <v>0</v>
      </c>
      <c r="AQ60" s="171">
        <f>IF('Indicator Data'!AX64="No Data",1,IF('Indicator Data imputation'!AR63&lt;&gt;"",1,0))</f>
        <v>0</v>
      </c>
      <c r="AR60" s="171">
        <f>IF('Indicator Data'!AY64="No Data",1,IF('Indicator Data imputation'!AS63&lt;&gt;"",1,0))</f>
        <v>0</v>
      </c>
      <c r="AS60" s="171">
        <f>IF('Indicator Data'!AZ64="No Data",1,IF('Indicator Data imputation'!AT63&lt;&gt;"",1,0))</f>
        <v>0</v>
      </c>
      <c r="AT60" s="171">
        <f>IF('Indicator Data'!BA64="No Data",1,IF('Indicator Data imputation'!AU63&lt;&gt;"",1,0))</f>
        <v>0</v>
      </c>
      <c r="AU60" s="171">
        <f>IF('Indicator Data'!BB64="No Data",1,IF('Indicator Data imputation'!AV63&lt;&gt;"",1,0))</f>
        <v>0</v>
      </c>
      <c r="AV60" s="171">
        <f>IF('Indicator Data'!BC64="No Data",1,IF('Indicator Data imputation'!AW63&lt;&gt;"",1,0))</f>
        <v>0</v>
      </c>
      <c r="AW60" s="171">
        <f>IF('Indicator Data'!BD64="No Data",1,IF('Indicator Data imputation'!AX63&lt;&gt;"",1,0))</f>
        <v>0</v>
      </c>
      <c r="AX60" s="171">
        <f>IF('Indicator Data'!BE64="No Data",1,IF('Indicator Data imputation'!AY63&lt;&gt;"",1,0))</f>
        <v>0</v>
      </c>
      <c r="AY60" s="171">
        <f>IF('Indicator Data'!BF64="No Data",1,IF('Indicator Data imputation'!AZ63&lt;&gt;"",1,0))</f>
        <v>0</v>
      </c>
      <c r="AZ60" s="171">
        <f>IF('Indicator Data'!BG64="No Data",1,IF('Indicator Data imputation'!BA63&lt;&gt;"",1,0))</f>
        <v>0</v>
      </c>
      <c r="BA60" s="5">
        <f t="shared" si="0"/>
        <v>6</v>
      </c>
      <c r="BB60" s="173">
        <f t="shared" si="1"/>
        <v>0.11764705882352941</v>
      </c>
    </row>
    <row r="61" spans="1:54" x14ac:dyDescent="0.25">
      <c r="A61" s="5" t="s">
        <v>112</v>
      </c>
      <c r="B61" s="171">
        <f>IF('Indicator Data'!I65="No Data",1,IF('Indicator Data imputation'!C64&lt;&gt;"",1,0))</f>
        <v>0</v>
      </c>
      <c r="C61" s="171">
        <f>IF('Indicator Data'!J65="No Data",1,IF('Indicator Data imputation'!D64&lt;&gt;"",1,0))</f>
        <v>0</v>
      </c>
      <c r="D61" s="171">
        <f>IF('Indicator Data'!K65="No Data",1,IF('Indicator Data imputation'!E64&lt;&gt;"",1,0))</f>
        <v>0</v>
      </c>
      <c r="E61" s="171">
        <f>IF('Indicator Data'!L65="No Data",1,IF('Indicator Data imputation'!F64&lt;&gt;"",1,0))</f>
        <v>0</v>
      </c>
      <c r="F61" s="171">
        <f>IF('Indicator Data'!M65="No Data",1,IF('Indicator Data imputation'!G64&lt;&gt;"",1,0))</f>
        <v>0</v>
      </c>
      <c r="G61" s="171">
        <f>IF('Indicator Data'!N65="No Data",1,IF('Indicator Data imputation'!H64&lt;&gt;"",1,0))</f>
        <v>0</v>
      </c>
      <c r="H61" s="171">
        <f>IF('Indicator Data'!O65="No Data",1,IF('Indicator Data imputation'!I64&lt;&gt;"",1,0))</f>
        <v>0</v>
      </c>
      <c r="I61" s="171">
        <f>IF('Indicator Data'!P65="No Data",1,IF('Indicator Data imputation'!J64&lt;&gt;"",1,0))</f>
        <v>0</v>
      </c>
      <c r="J61" s="171">
        <f>IF('Indicator Data'!Q65="No Data",1,IF('Indicator Data imputation'!K64&lt;&gt;"",1,0))</f>
        <v>0</v>
      </c>
      <c r="K61" s="171">
        <f>IF('Indicator Data'!R65="No Data",1,IF('Indicator Data imputation'!L64&lt;&gt;"",1,0))</f>
        <v>0</v>
      </c>
      <c r="L61" s="171">
        <f>IF('Indicator Data'!S65="No Data",1,IF('Indicator Data imputation'!M64&lt;&gt;"",1,0))</f>
        <v>0</v>
      </c>
      <c r="M61" s="171">
        <f>IF('Indicator Data'!T65="No Data",1,IF('Indicator Data imputation'!N64&lt;&gt;"",1,0))</f>
        <v>0</v>
      </c>
      <c r="N61" s="171">
        <f>IF('Indicator Data'!U65="No Data",1,IF('Indicator Data imputation'!O64&lt;&gt;"",1,0))</f>
        <v>0</v>
      </c>
      <c r="O61" s="171">
        <f>IF('Indicator Data'!V65="No Data",1,IF('Indicator Data imputation'!P64&lt;&gt;"",1,0))</f>
        <v>0</v>
      </c>
      <c r="P61" s="171">
        <f>IF('Indicator Data'!W65="No Data",1,IF('Indicator Data imputation'!Q64&lt;&gt;"",1,0))</f>
        <v>0</v>
      </c>
      <c r="Q61" s="171">
        <f>IF('Indicator Data'!X65="No Data",1,IF('Indicator Data imputation'!R64&lt;&gt;"",1,0))</f>
        <v>0</v>
      </c>
      <c r="R61" s="171">
        <f>IF('Indicator Data'!Y65="No Data",1,IF('Indicator Data imputation'!S64&lt;&gt;"",1,0))</f>
        <v>1</v>
      </c>
      <c r="S61" s="171">
        <f>IF('Indicator Data'!Z65="No Data",1,IF('Indicator Data imputation'!T64&lt;&gt;"",1,0))</f>
        <v>0</v>
      </c>
      <c r="T61" s="171">
        <f>IF('Indicator Data'!AA65="No Data",1,IF('Indicator Data imputation'!U64&lt;&gt;"",1,0))</f>
        <v>0</v>
      </c>
      <c r="U61" s="171">
        <f>IF('Indicator Data'!AB65="No Data",1,IF('Indicator Data imputation'!V64&lt;&gt;"",1,0))</f>
        <v>0</v>
      </c>
      <c r="V61" s="171">
        <f>IF('Indicator Data'!AC65="No Data",1,IF('Indicator Data imputation'!W64&lt;&gt;"",1,0))</f>
        <v>0</v>
      </c>
      <c r="W61" s="171">
        <f>IF('Indicator Data'!AD65="No Data",1,IF('Indicator Data imputation'!X64&lt;&gt;"",1,0))</f>
        <v>0</v>
      </c>
      <c r="X61" s="171">
        <f>IF('Indicator Data'!AE65="No Data",1,IF('Indicator Data imputation'!Y64&lt;&gt;"",1,0))</f>
        <v>0</v>
      </c>
      <c r="Y61" s="171">
        <f>IF('Indicator Data'!AF65="No Data",1,IF('Indicator Data imputation'!Z64&lt;&gt;"",1,0))</f>
        <v>0</v>
      </c>
      <c r="Z61" s="171">
        <f>IF('Indicator Data'!AG65="No Data",1,IF('Indicator Data imputation'!AA64&lt;&gt;"",1,0))</f>
        <v>0</v>
      </c>
      <c r="AA61" s="171">
        <f>IF('Indicator Data'!AH65="No Data",1,IF('Indicator Data imputation'!AB64&lt;&gt;"",1,0))</f>
        <v>0</v>
      </c>
      <c r="AB61" s="171">
        <f>IF('Indicator Data'!AI65="No Data",1,IF('Indicator Data imputation'!AC64&lt;&gt;"",1,0))</f>
        <v>0</v>
      </c>
      <c r="AC61" s="171">
        <f>IF('Indicator Data'!AJ65="No Data",1,IF('Indicator Data imputation'!AD64&lt;&gt;"",1,0))</f>
        <v>0</v>
      </c>
      <c r="AD61" s="171">
        <f>IF('Indicator Data'!AK65="No Data",1,IF('Indicator Data imputation'!AE64&lt;&gt;"",1,0))</f>
        <v>0</v>
      </c>
      <c r="AE61" s="171">
        <f>IF('Indicator Data'!AL65="No Data",1,IF('Indicator Data imputation'!AF64&lt;&gt;"",1,0))</f>
        <v>0</v>
      </c>
      <c r="AF61" s="171">
        <f>IF('Indicator Data'!AM65="No Data",1,IF('Indicator Data imputation'!AG64&lt;&gt;"",1,0))</f>
        <v>0</v>
      </c>
      <c r="AG61" s="171">
        <f>IF('Indicator Data'!AN65="No Data",1,IF('Indicator Data imputation'!AH64&lt;&gt;"",1,0))</f>
        <v>0</v>
      </c>
      <c r="AH61" s="171">
        <f>IF('Indicator Data'!AO65="No Data",1,IF('Indicator Data imputation'!AI64&lt;&gt;"",1,0))</f>
        <v>0</v>
      </c>
      <c r="AI61" s="171">
        <f>IF('Indicator Data'!AP65="No Data",1,IF('Indicator Data imputation'!AJ64&lt;&gt;"",1,0))</f>
        <v>0</v>
      </c>
      <c r="AJ61" s="171">
        <f>IF('Indicator Data'!AQ65="No Data",1,IF('Indicator Data imputation'!AK64&lt;&gt;"",1,0))</f>
        <v>0</v>
      </c>
      <c r="AK61" s="171">
        <f>IF('Indicator Data'!AR65="No Data",1,IF('Indicator Data imputation'!AL64&lt;&gt;"",1,0))</f>
        <v>0</v>
      </c>
      <c r="AL61" s="171">
        <f>IF('Indicator Data'!AS65="No Data",1,IF('Indicator Data imputation'!AM64&lt;&gt;"",1,0))</f>
        <v>0</v>
      </c>
      <c r="AM61" s="171">
        <f>IF('Indicator Data'!AT65="No Data",1,IF('Indicator Data imputation'!AN64&lt;&gt;"",1,0))</f>
        <v>0</v>
      </c>
      <c r="AN61" s="171">
        <f>IF('Indicator Data'!AU65="No Data",1,IF('Indicator Data imputation'!AO64&lt;&gt;"",1,0))</f>
        <v>0</v>
      </c>
      <c r="AO61" s="171">
        <f>IF('Indicator Data'!AV65="No Data",1,IF('Indicator Data imputation'!AP64&lt;&gt;"",1,0))</f>
        <v>0</v>
      </c>
      <c r="AP61" s="171">
        <f>IF('Indicator Data'!AW65="No Data",1,IF('Indicator Data imputation'!AQ64&lt;&gt;"",1,0))</f>
        <v>0</v>
      </c>
      <c r="AQ61" s="171">
        <f>IF('Indicator Data'!AX65="No Data",1,IF('Indicator Data imputation'!AR64&lt;&gt;"",1,0))</f>
        <v>0</v>
      </c>
      <c r="AR61" s="171">
        <f>IF('Indicator Data'!AY65="No Data",1,IF('Indicator Data imputation'!AS64&lt;&gt;"",1,0))</f>
        <v>0</v>
      </c>
      <c r="AS61" s="171">
        <f>IF('Indicator Data'!AZ65="No Data",1,IF('Indicator Data imputation'!AT64&lt;&gt;"",1,0))</f>
        <v>0</v>
      </c>
      <c r="AT61" s="171">
        <f>IF('Indicator Data'!BA65="No Data",1,IF('Indicator Data imputation'!AU64&lt;&gt;"",1,0))</f>
        <v>0</v>
      </c>
      <c r="AU61" s="171">
        <f>IF('Indicator Data'!BB65="No Data",1,IF('Indicator Data imputation'!AV64&lt;&gt;"",1,0))</f>
        <v>0</v>
      </c>
      <c r="AV61" s="171">
        <f>IF('Indicator Data'!BC65="No Data",1,IF('Indicator Data imputation'!AW64&lt;&gt;"",1,0))</f>
        <v>0</v>
      </c>
      <c r="AW61" s="171">
        <f>IF('Indicator Data'!BD65="No Data",1,IF('Indicator Data imputation'!AX64&lt;&gt;"",1,0))</f>
        <v>0</v>
      </c>
      <c r="AX61" s="171">
        <f>IF('Indicator Data'!BE65="No Data",1,IF('Indicator Data imputation'!AY64&lt;&gt;"",1,0))</f>
        <v>0</v>
      </c>
      <c r="AY61" s="171">
        <f>IF('Indicator Data'!BF65="No Data",1,IF('Indicator Data imputation'!AZ64&lt;&gt;"",1,0))</f>
        <v>0</v>
      </c>
      <c r="AZ61" s="171">
        <f>IF('Indicator Data'!BG65="No Data",1,IF('Indicator Data imputation'!BA64&lt;&gt;"",1,0))</f>
        <v>0</v>
      </c>
      <c r="BA61" s="5">
        <f t="shared" si="0"/>
        <v>1</v>
      </c>
      <c r="BB61" s="173">
        <f t="shared" si="1"/>
        <v>1.9607843137254902E-2</v>
      </c>
    </row>
    <row r="62" spans="1:54" x14ac:dyDescent="0.25">
      <c r="A62" s="5" t="s">
        <v>114</v>
      </c>
      <c r="B62" s="171">
        <f>IF('Indicator Data'!I66="No Data",1,IF('Indicator Data imputation'!C65&lt;&gt;"",1,0))</f>
        <v>0</v>
      </c>
      <c r="C62" s="171">
        <f>IF('Indicator Data'!J66="No Data",1,IF('Indicator Data imputation'!D65&lt;&gt;"",1,0))</f>
        <v>0</v>
      </c>
      <c r="D62" s="171">
        <f>IF('Indicator Data'!K66="No Data",1,IF('Indicator Data imputation'!E65&lt;&gt;"",1,0))</f>
        <v>0</v>
      </c>
      <c r="E62" s="171">
        <f>IF('Indicator Data'!L66="No Data",1,IF('Indicator Data imputation'!F65&lt;&gt;"",1,0))</f>
        <v>0</v>
      </c>
      <c r="F62" s="171">
        <f>IF('Indicator Data'!M66="No Data",1,IF('Indicator Data imputation'!G65&lt;&gt;"",1,0))</f>
        <v>0</v>
      </c>
      <c r="G62" s="171">
        <f>IF('Indicator Data'!N66="No Data",1,IF('Indicator Data imputation'!H65&lt;&gt;"",1,0))</f>
        <v>0</v>
      </c>
      <c r="H62" s="171">
        <f>IF('Indicator Data'!O66="No Data",1,IF('Indicator Data imputation'!I65&lt;&gt;"",1,0))</f>
        <v>0</v>
      </c>
      <c r="I62" s="171">
        <f>IF('Indicator Data'!P66="No Data",1,IF('Indicator Data imputation'!J65&lt;&gt;"",1,0))</f>
        <v>0</v>
      </c>
      <c r="J62" s="171">
        <f>IF('Indicator Data'!Q66="No Data",1,IF('Indicator Data imputation'!K65&lt;&gt;"",1,0))</f>
        <v>0</v>
      </c>
      <c r="K62" s="171">
        <f>IF('Indicator Data'!R66="No Data",1,IF('Indicator Data imputation'!L65&lt;&gt;"",1,0))</f>
        <v>0</v>
      </c>
      <c r="L62" s="171">
        <f>IF('Indicator Data'!S66="No Data",1,IF('Indicator Data imputation'!M65&lt;&gt;"",1,0))</f>
        <v>0</v>
      </c>
      <c r="M62" s="171">
        <f>IF('Indicator Data'!T66="No Data",1,IF('Indicator Data imputation'!N65&lt;&gt;"",1,0))</f>
        <v>0</v>
      </c>
      <c r="N62" s="171">
        <f>IF('Indicator Data'!U66="No Data",1,IF('Indicator Data imputation'!O65&lt;&gt;"",1,0))</f>
        <v>0</v>
      </c>
      <c r="O62" s="171">
        <f>IF('Indicator Data'!V66="No Data",1,IF('Indicator Data imputation'!P65&lt;&gt;"",1,0))</f>
        <v>0</v>
      </c>
      <c r="P62" s="171">
        <f>IF('Indicator Data'!W66="No Data",1,IF('Indicator Data imputation'!Q65&lt;&gt;"",1,0))</f>
        <v>0</v>
      </c>
      <c r="Q62" s="171">
        <f>IF('Indicator Data'!X66="No Data",1,IF('Indicator Data imputation'!R65&lt;&gt;"",1,0))</f>
        <v>0</v>
      </c>
      <c r="R62" s="171">
        <f>IF('Indicator Data'!Y66="No Data",1,IF('Indicator Data imputation'!S65&lt;&gt;"",1,0))</f>
        <v>0</v>
      </c>
      <c r="S62" s="171">
        <f>IF('Indicator Data'!Z66="No Data",1,IF('Indicator Data imputation'!T65&lt;&gt;"",1,0))</f>
        <v>0</v>
      </c>
      <c r="T62" s="171">
        <f>IF('Indicator Data'!AA66="No Data",1,IF('Indicator Data imputation'!U65&lt;&gt;"",1,0))</f>
        <v>0</v>
      </c>
      <c r="U62" s="171">
        <f>IF('Indicator Data'!AB66="No Data",1,IF('Indicator Data imputation'!V65&lt;&gt;"",1,0))</f>
        <v>0</v>
      </c>
      <c r="V62" s="171">
        <f>IF('Indicator Data'!AC66="No Data",1,IF('Indicator Data imputation'!W65&lt;&gt;"",1,0))</f>
        <v>0</v>
      </c>
      <c r="W62" s="171">
        <f>IF('Indicator Data'!AD66="No Data",1,IF('Indicator Data imputation'!X65&lt;&gt;"",1,0))</f>
        <v>0</v>
      </c>
      <c r="X62" s="171">
        <f>IF('Indicator Data'!AE66="No Data",1,IF('Indicator Data imputation'!Y65&lt;&gt;"",1,0))</f>
        <v>0</v>
      </c>
      <c r="Y62" s="171">
        <f>IF('Indicator Data'!AF66="No Data",1,IF('Indicator Data imputation'!Z65&lt;&gt;"",1,0))</f>
        <v>0</v>
      </c>
      <c r="Z62" s="171">
        <f>IF('Indicator Data'!AG66="No Data",1,IF('Indicator Data imputation'!AA65&lt;&gt;"",1,0))</f>
        <v>0</v>
      </c>
      <c r="AA62" s="171">
        <f>IF('Indicator Data'!AH66="No Data",1,IF('Indicator Data imputation'!AB65&lt;&gt;"",1,0))</f>
        <v>0</v>
      </c>
      <c r="AB62" s="171">
        <f>IF('Indicator Data'!AI66="No Data",1,IF('Indicator Data imputation'!AC65&lt;&gt;"",1,0))</f>
        <v>0</v>
      </c>
      <c r="AC62" s="171">
        <f>IF('Indicator Data'!AJ66="No Data",1,IF('Indicator Data imputation'!AD65&lt;&gt;"",1,0))</f>
        <v>0</v>
      </c>
      <c r="AD62" s="171">
        <f>IF('Indicator Data'!AK66="No Data",1,IF('Indicator Data imputation'!AE65&lt;&gt;"",1,0))</f>
        <v>0</v>
      </c>
      <c r="AE62" s="171">
        <f>IF('Indicator Data'!AL66="No Data",1,IF('Indicator Data imputation'!AF65&lt;&gt;"",1,0))</f>
        <v>0</v>
      </c>
      <c r="AF62" s="171">
        <f>IF('Indicator Data'!AM66="No Data",1,IF('Indicator Data imputation'!AG65&lt;&gt;"",1,0))</f>
        <v>0</v>
      </c>
      <c r="AG62" s="171">
        <f>IF('Indicator Data'!AN66="No Data",1,IF('Indicator Data imputation'!AH65&lt;&gt;"",1,0))</f>
        <v>0</v>
      </c>
      <c r="AH62" s="171">
        <f>IF('Indicator Data'!AO66="No Data",1,IF('Indicator Data imputation'!AI65&lt;&gt;"",1,0))</f>
        <v>0</v>
      </c>
      <c r="AI62" s="171">
        <f>IF('Indicator Data'!AP66="No Data",1,IF('Indicator Data imputation'!AJ65&lt;&gt;"",1,0))</f>
        <v>0</v>
      </c>
      <c r="AJ62" s="171">
        <f>IF('Indicator Data'!AQ66="No Data",1,IF('Indicator Data imputation'!AK65&lt;&gt;"",1,0))</f>
        <v>0</v>
      </c>
      <c r="AK62" s="171">
        <f>IF('Indicator Data'!AR66="No Data",1,IF('Indicator Data imputation'!AL65&lt;&gt;"",1,0))</f>
        <v>0</v>
      </c>
      <c r="AL62" s="171">
        <f>IF('Indicator Data'!AS66="No Data",1,IF('Indicator Data imputation'!AM65&lt;&gt;"",1,0))</f>
        <v>0</v>
      </c>
      <c r="AM62" s="171">
        <f>IF('Indicator Data'!AT66="No Data",1,IF('Indicator Data imputation'!AN65&lt;&gt;"",1,0))</f>
        <v>0</v>
      </c>
      <c r="AN62" s="171">
        <f>IF('Indicator Data'!AU66="No Data",1,IF('Indicator Data imputation'!AO65&lt;&gt;"",1,0))</f>
        <v>0</v>
      </c>
      <c r="AO62" s="171">
        <f>IF('Indicator Data'!AV66="No Data",1,IF('Indicator Data imputation'!AP65&lt;&gt;"",1,0))</f>
        <v>0</v>
      </c>
      <c r="AP62" s="171">
        <f>IF('Indicator Data'!AW66="No Data",1,IF('Indicator Data imputation'!AQ65&lt;&gt;"",1,0))</f>
        <v>0</v>
      </c>
      <c r="AQ62" s="171">
        <f>IF('Indicator Data'!AX66="No Data",1,IF('Indicator Data imputation'!AR65&lt;&gt;"",1,0))</f>
        <v>0</v>
      </c>
      <c r="AR62" s="171">
        <f>IF('Indicator Data'!AY66="No Data",1,IF('Indicator Data imputation'!AS65&lt;&gt;"",1,0))</f>
        <v>0</v>
      </c>
      <c r="AS62" s="171">
        <f>IF('Indicator Data'!AZ66="No Data",1,IF('Indicator Data imputation'!AT65&lt;&gt;"",1,0))</f>
        <v>0</v>
      </c>
      <c r="AT62" s="171">
        <f>IF('Indicator Data'!BA66="No Data",1,IF('Indicator Data imputation'!AU65&lt;&gt;"",1,0))</f>
        <v>0</v>
      </c>
      <c r="AU62" s="171">
        <f>IF('Indicator Data'!BB66="No Data",1,IF('Indicator Data imputation'!AV65&lt;&gt;"",1,0))</f>
        <v>0</v>
      </c>
      <c r="AV62" s="171">
        <f>IF('Indicator Data'!BC66="No Data",1,IF('Indicator Data imputation'!AW65&lt;&gt;"",1,0))</f>
        <v>0</v>
      </c>
      <c r="AW62" s="171">
        <f>IF('Indicator Data'!BD66="No Data",1,IF('Indicator Data imputation'!AX65&lt;&gt;"",1,0))</f>
        <v>0</v>
      </c>
      <c r="AX62" s="171">
        <f>IF('Indicator Data'!BE66="No Data",1,IF('Indicator Data imputation'!AY65&lt;&gt;"",1,0))</f>
        <v>0</v>
      </c>
      <c r="AY62" s="171">
        <f>IF('Indicator Data'!BF66="No Data",1,IF('Indicator Data imputation'!AZ65&lt;&gt;"",1,0))</f>
        <v>0</v>
      </c>
      <c r="AZ62" s="171">
        <f>IF('Indicator Data'!BG66="No Data",1,IF('Indicator Data imputation'!BA65&lt;&gt;"",1,0))</f>
        <v>0</v>
      </c>
      <c r="BA62" s="5">
        <f t="shared" si="0"/>
        <v>0</v>
      </c>
      <c r="BB62" s="173">
        <f t="shared" si="1"/>
        <v>0</v>
      </c>
    </row>
    <row r="63" spans="1:54" x14ac:dyDescent="0.25">
      <c r="A63" s="5" t="s">
        <v>116</v>
      </c>
      <c r="B63" s="171">
        <f>IF('Indicator Data'!I67="No Data",1,IF('Indicator Data imputation'!C66&lt;&gt;"",1,0))</f>
        <v>0</v>
      </c>
      <c r="C63" s="171">
        <f>IF('Indicator Data'!J67="No Data",1,IF('Indicator Data imputation'!D66&lt;&gt;"",1,0))</f>
        <v>0</v>
      </c>
      <c r="D63" s="171">
        <f>IF('Indicator Data'!K67="No Data",1,IF('Indicator Data imputation'!E66&lt;&gt;"",1,0))</f>
        <v>0</v>
      </c>
      <c r="E63" s="171">
        <f>IF('Indicator Data'!L67="No Data",1,IF('Indicator Data imputation'!F66&lt;&gt;"",1,0))</f>
        <v>0</v>
      </c>
      <c r="F63" s="171">
        <f>IF('Indicator Data'!M67="No Data",1,IF('Indicator Data imputation'!G66&lt;&gt;"",1,0))</f>
        <v>0</v>
      </c>
      <c r="G63" s="171">
        <f>IF('Indicator Data'!N67="No Data",1,IF('Indicator Data imputation'!H66&lt;&gt;"",1,0))</f>
        <v>0</v>
      </c>
      <c r="H63" s="171">
        <f>IF('Indicator Data'!O67="No Data",1,IF('Indicator Data imputation'!I66&lt;&gt;"",1,0))</f>
        <v>0</v>
      </c>
      <c r="I63" s="171">
        <f>IF('Indicator Data'!P67="No Data",1,IF('Indicator Data imputation'!J66&lt;&gt;"",1,0))</f>
        <v>0</v>
      </c>
      <c r="J63" s="171">
        <f>IF('Indicator Data'!Q67="No Data",1,IF('Indicator Data imputation'!K66&lt;&gt;"",1,0))</f>
        <v>0</v>
      </c>
      <c r="K63" s="171">
        <f>IF('Indicator Data'!R67="No Data",1,IF('Indicator Data imputation'!L66&lt;&gt;"",1,0))</f>
        <v>0</v>
      </c>
      <c r="L63" s="171">
        <f>IF('Indicator Data'!S67="No Data",1,IF('Indicator Data imputation'!M66&lt;&gt;"",1,0))</f>
        <v>0</v>
      </c>
      <c r="M63" s="171">
        <f>IF('Indicator Data'!T67="No Data",1,IF('Indicator Data imputation'!N66&lt;&gt;"",1,0))</f>
        <v>0</v>
      </c>
      <c r="N63" s="171">
        <f>IF('Indicator Data'!U67="No Data",1,IF('Indicator Data imputation'!O66&lt;&gt;"",1,0))</f>
        <v>0</v>
      </c>
      <c r="O63" s="171">
        <f>IF('Indicator Data'!V67="No Data",1,IF('Indicator Data imputation'!P66&lt;&gt;"",1,0))</f>
        <v>0</v>
      </c>
      <c r="P63" s="171">
        <f>IF('Indicator Data'!W67="No Data",1,IF('Indicator Data imputation'!Q66&lt;&gt;"",1,0))</f>
        <v>0</v>
      </c>
      <c r="Q63" s="171">
        <f>IF('Indicator Data'!X67="No Data",1,IF('Indicator Data imputation'!R66&lt;&gt;"",1,0))</f>
        <v>0</v>
      </c>
      <c r="R63" s="171">
        <f>IF('Indicator Data'!Y67="No Data",1,IF('Indicator Data imputation'!S66&lt;&gt;"",1,0))</f>
        <v>0</v>
      </c>
      <c r="S63" s="171">
        <f>IF('Indicator Data'!Z67="No Data",1,IF('Indicator Data imputation'!T66&lt;&gt;"",1,0))</f>
        <v>0</v>
      </c>
      <c r="T63" s="171">
        <f>IF('Indicator Data'!AA67="No Data",1,IF('Indicator Data imputation'!U66&lt;&gt;"",1,0))</f>
        <v>0</v>
      </c>
      <c r="U63" s="171">
        <f>IF('Indicator Data'!AB67="No Data",1,IF('Indicator Data imputation'!V66&lt;&gt;"",1,0))</f>
        <v>0</v>
      </c>
      <c r="V63" s="171">
        <f>IF('Indicator Data'!AC67="No Data",1,IF('Indicator Data imputation'!W66&lt;&gt;"",1,0))</f>
        <v>0</v>
      </c>
      <c r="W63" s="171">
        <f>IF('Indicator Data'!AD67="No Data",1,IF('Indicator Data imputation'!X66&lt;&gt;"",1,0))</f>
        <v>0</v>
      </c>
      <c r="X63" s="171">
        <f>IF('Indicator Data'!AE67="No Data",1,IF('Indicator Data imputation'!Y66&lt;&gt;"",1,0))</f>
        <v>0</v>
      </c>
      <c r="Y63" s="171">
        <f>IF('Indicator Data'!AF67="No Data",1,IF('Indicator Data imputation'!Z66&lt;&gt;"",1,0))</f>
        <v>0</v>
      </c>
      <c r="Z63" s="171">
        <f>IF('Indicator Data'!AG67="No Data",1,IF('Indicator Data imputation'!AA66&lt;&gt;"",1,0))</f>
        <v>0</v>
      </c>
      <c r="AA63" s="171">
        <f>IF('Indicator Data'!AH67="No Data",1,IF('Indicator Data imputation'!AB66&lt;&gt;"",1,0))</f>
        <v>0</v>
      </c>
      <c r="AB63" s="171">
        <f>IF('Indicator Data'!AI67="No Data",1,IF('Indicator Data imputation'!AC66&lt;&gt;"",1,0))</f>
        <v>0</v>
      </c>
      <c r="AC63" s="171">
        <f>IF('Indicator Data'!AJ67="No Data",1,IF('Indicator Data imputation'!AD66&lt;&gt;"",1,0))</f>
        <v>0</v>
      </c>
      <c r="AD63" s="171">
        <f>IF('Indicator Data'!AK67="No Data",1,IF('Indicator Data imputation'!AE66&lt;&gt;"",1,0))</f>
        <v>0</v>
      </c>
      <c r="AE63" s="171">
        <f>IF('Indicator Data'!AL67="No Data",1,IF('Indicator Data imputation'!AF66&lt;&gt;"",1,0))</f>
        <v>0</v>
      </c>
      <c r="AF63" s="171">
        <f>IF('Indicator Data'!AM67="No Data",1,IF('Indicator Data imputation'!AG66&lt;&gt;"",1,0))</f>
        <v>0</v>
      </c>
      <c r="AG63" s="171">
        <f>IF('Indicator Data'!AN67="No Data",1,IF('Indicator Data imputation'!AH66&lt;&gt;"",1,0))</f>
        <v>0</v>
      </c>
      <c r="AH63" s="171">
        <f>IF('Indicator Data'!AO67="No Data",1,IF('Indicator Data imputation'!AI66&lt;&gt;"",1,0))</f>
        <v>0</v>
      </c>
      <c r="AI63" s="171">
        <f>IF('Indicator Data'!AP67="No Data",1,IF('Indicator Data imputation'!AJ66&lt;&gt;"",1,0))</f>
        <v>1</v>
      </c>
      <c r="AJ63" s="171">
        <f>IF('Indicator Data'!AQ67="No Data",1,IF('Indicator Data imputation'!AK66&lt;&gt;"",1,0))</f>
        <v>1</v>
      </c>
      <c r="AK63" s="171">
        <f>IF('Indicator Data'!AR67="No Data",1,IF('Indicator Data imputation'!AL66&lt;&gt;"",1,0))</f>
        <v>0</v>
      </c>
      <c r="AL63" s="171">
        <f>IF('Indicator Data'!AS67="No Data",1,IF('Indicator Data imputation'!AM66&lt;&gt;"",1,0))</f>
        <v>0</v>
      </c>
      <c r="AM63" s="171">
        <f>IF('Indicator Data'!AT67="No Data",1,IF('Indicator Data imputation'!AN66&lt;&gt;"",1,0))</f>
        <v>0</v>
      </c>
      <c r="AN63" s="171">
        <f>IF('Indicator Data'!AU67="No Data",1,IF('Indicator Data imputation'!AO66&lt;&gt;"",1,0))</f>
        <v>0</v>
      </c>
      <c r="AO63" s="171">
        <f>IF('Indicator Data'!AV67="No Data",1,IF('Indicator Data imputation'!AP66&lt;&gt;"",1,0))</f>
        <v>0</v>
      </c>
      <c r="AP63" s="171">
        <f>IF('Indicator Data'!AW67="No Data",1,IF('Indicator Data imputation'!AQ66&lt;&gt;"",1,0))</f>
        <v>0</v>
      </c>
      <c r="AQ63" s="171">
        <f>IF('Indicator Data'!AX67="No Data",1,IF('Indicator Data imputation'!AR66&lt;&gt;"",1,0))</f>
        <v>0</v>
      </c>
      <c r="AR63" s="171">
        <f>IF('Indicator Data'!AY67="No Data",1,IF('Indicator Data imputation'!AS66&lt;&gt;"",1,0))</f>
        <v>0</v>
      </c>
      <c r="AS63" s="171">
        <f>IF('Indicator Data'!AZ67="No Data",1,IF('Indicator Data imputation'!AT66&lt;&gt;"",1,0))</f>
        <v>0</v>
      </c>
      <c r="AT63" s="171">
        <f>IF('Indicator Data'!BA67="No Data",1,IF('Indicator Data imputation'!AU66&lt;&gt;"",1,0))</f>
        <v>0</v>
      </c>
      <c r="AU63" s="171">
        <f>IF('Indicator Data'!BB67="No Data",1,IF('Indicator Data imputation'!AV66&lt;&gt;"",1,0))</f>
        <v>0</v>
      </c>
      <c r="AV63" s="171">
        <f>IF('Indicator Data'!BC67="No Data",1,IF('Indicator Data imputation'!AW66&lt;&gt;"",1,0))</f>
        <v>0</v>
      </c>
      <c r="AW63" s="171">
        <f>IF('Indicator Data'!BD67="No Data",1,IF('Indicator Data imputation'!AX66&lt;&gt;"",1,0))</f>
        <v>0</v>
      </c>
      <c r="AX63" s="171">
        <f>IF('Indicator Data'!BE67="No Data",1,IF('Indicator Data imputation'!AY66&lt;&gt;"",1,0))</f>
        <v>0</v>
      </c>
      <c r="AY63" s="171">
        <f>IF('Indicator Data'!BF67="No Data",1,IF('Indicator Data imputation'!AZ66&lt;&gt;"",1,0))</f>
        <v>0</v>
      </c>
      <c r="AZ63" s="171">
        <f>IF('Indicator Data'!BG67="No Data",1,IF('Indicator Data imputation'!BA66&lt;&gt;"",1,0))</f>
        <v>0</v>
      </c>
      <c r="BA63" s="5">
        <f t="shared" si="0"/>
        <v>2</v>
      </c>
      <c r="BB63" s="173">
        <f t="shared" si="1"/>
        <v>3.9215686274509803E-2</v>
      </c>
    </row>
    <row r="64" spans="1:54" x14ac:dyDescent="0.25">
      <c r="A64" s="5" t="s">
        <v>118</v>
      </c>
      <c r="B64" s="171">
        <f>IF('Indicator Data'!I68="No Data",1,IF('Indicator Data imputation'!C67&lt;&gt;"",1,0))</f>
        <v>0</v>
      </c>
      <c r="C64" s="171">
        <f>IF('Indicator Data'!J68="No Data",1,IF('Indicator Data imputation'!D67&lt;&gt;"",1,0))</f>
        <v>0</v>
      </c>
      <c r="D64" s="171">
        <f>IF('Indicator Data'!K68="No Data",1,IF('Indicator Data imputation'!E67&lt;&gt;"",1,0))</f>
        <v>0</v>
      </c>
      <c r="E64" s="171">
        <f>IF('Indicator Data'!L68="No Data",1,IF('Indicator Data imputation'!F67&lt;&gt;"",1,0))</f>
        <v>0</v>
      </c>
      <c r="F64" s="171">
        <f>IF('Indicator Data'!M68="No Data",1,IF('Indicator Data imputation'!G67&lt;&gt;"",1,0))</f>
        <v>0</v>
      </c>
      <c r="G64" s="171">
        <f>IF('Indicator Data'!N68="No Data",1,IF('Indicator Data imputation'!H67&lt;&gt;"",1,0))</f>
        <v>0</v>
      </c>
      <c r="H64" s="171">
        <f>IF('Indicator Data'!O68="No Data",1,IF('Indicator Data imputation'!I67&lt;&gt;"",1,0))</f>
        <v>0</v>
      </c>
      <c r="I64" s="171">
        <f>IF('Indicator Data'!P68="No Data",1,IF('Indicator Data imputation'!J67&lt;&gt;"",1,0))</f>
        <v>0</v>
      </c>
      <c r="J64" s="171">
        <f>IF('Indicator Data'!Q68="No Data",1,IF('Indicator Data imputation'!K67&lt;&gt;"",1,0))</f>
        <v>0</v>
      </c>
      <c r="K64" s="171">
        <f>IF('Indicator Data'!R68="No Data",1,IF('Indicator Data imputation'!L67&lt;&gt;"",1,0))</f>
        <v>1</v>
      </c>
      <c r="L64" s="171">
        <f>IF('Indicator Data'!S68="No Data",1,IF('Indicator Data imputation'!M67&lt;&gt;"",1,0))</f>
        <v>0</v>
      </c>
      <c r="M64" s="171">
        <f>IF('Indicator Data'!T68="No Data",1,IF('Indicator Data imputation'!N67&lt;&gt;"",1,0))</f>
        <v>0</v>
      </c>
      <c r="N64" s="171">
        <f>IF('Indicator Data'!U68="No Data",1,IF('Indicator Data imputation'!O67&lt;&gt;"",1,0))</f>
        <v>0</v>
      </c>
      <c r="O64" s="171">
        <f>IF('Indicator Data'!V68="No Data",1,IF('Indicator Data imputation'!P67&lt;&gt;"",1,0))</f>
        <v>1</v>
      </c>
      <c r="P64" s="171">
        <f>IF('Indicator Data'!W68="No Data",1,IF('Indicator Data imputation'!Q67&lt;&gt;"",1,0))</f>
        <v>0</v>
      </c>
      <c r="Q64" s="171">
        <f>IF('Indicator Data'!X68="No Data",1,IF('Indicator Data imputation'!R67&lt;&gt;"",1,0))</f>
        <v>0</v>
      </c>
      <c r="R64" s="171">
        <f>IF('Indicator Data'!Y68="No Data",1,IF('Indicator Data imputation'!S67&lt;&gt;"",1,0))</f>
        <v>0</v>
      </c>
      <c r="S64" s="171">
        <f>IF('Indicator Data'!Z68="No Data",1,IF('Indicator Data imputation'!T67&lt;&gt;"",1,0))</f>
        <v>0</v>
      </c>
      <c r="T64" s="171">
        <f>IF('Indicator Data'!AA68="No Data",1,IF('Indicator Data imputation'!U67&lt;&gt;"",1,0))</f>
        <v>0</v>
      </c>
      <c r="U64" s="171">
        <f>IF('Indicator Data'!AB68="No Data",1,IF('Indicator Data imputation'!V67&lt;&gt;"",1,0))</f>
        <v>1</v>
      </c>
      <c r="V64" s="171">
        <f>IF('Indicator Data'!AC68="No Data",1,IF('Indicator Data imputation'!W67&lt;&gt;"",1,0))</f>
        <v>0</v>
      </c>
      <c r="W64" s="171">
        <f>IF('Indicator Data'!AD68="No Data",1,IF('Indicator Data imputation'!X67&lt;&gt;"",1,0))</f>
        <v>0</v>
      </c>
      <c r="X64" s="171">
        <f>IF('Indicator Data'!AE68="No Data",1,IF('Indicator Data imputation'!Y67&lt;&gt;"",1,0))</f>
        <v>1</v>
      </c>
      <c r="Y64" s="171">
        <f>IF('Indicator Data'!AF68="No Data",1,IF('Indicator Data imputation'!Z67&lt;&gt;"",1,0))</f>
        <v>0</v>
      </c>
      <c r="Z64" s="171">
        <f>IF('Indicator Data'!AG68="No Data",1,IF('Indicator Data imputation'!AA67&lt;&gt;"",1,0))</f>
        <v>0</v>
      </c>
      <c r="AA64" s="171">
        <f>IF('Indicator Data'!AH68="No Data",1,IF('Indicator Data imputation'!AB67&lt;&gt;"",1,0))</f>
        <v>0</v>
      </c>
      <c r="AB64" s="171">
        <f>IF('Indicator Data'!AI68="No Data",1,IF('Indicator Data imputation'!AC67&lt;&gt;"",1,0))</f>
        <v>0</v>
      </c>
      <c r="AC64" s="171">
        <f>IF('Indicator Data'!AJ68="No Data",1,IF('Indicator Data imputation'!AD67&lt;&gt;"",1,0))</f>
        <v>0</v>
      </c>
      <c r="AD64" s="171">
        <f>IF('Indicator Data'!AK68="No Data",1,IF('Indicator Data imputation'!AE67&lt;&gt;"",1,0))</f>
        <v>0</v>
      </c>
      <c r="AE64" s="171">
        <f>IF('Indicator Data'!AL68="No Data",1,IF('Indicator Data imputation'!AF67&lt;&gt;"",1,0))</f>
        <v>0</v>
      </c>
      <c r="AF64" s="171">
        <f>IF('Indicator Data'!AM68="No Data",1,IF('Indicator Data imputation'!AG67&lt;&gt;"",1,0))</f>
        <v>0</v>
      </c>
      <c r="AG64" s="171">
        <f>IF('Indicator Data'!AN68="No Data",1,IF('Indicator Data imputation'!AH67&lt;&gt;"",1,0))</f>
        <v>0</v>
      </c>
      <c r="AH64" s="171">
        <f>IF('Indicator Data'!AO68="No Data",1,IF('Indicator Data imputation'!AI67&lt;&gt;"",1,0))</f>
        <v>0</v>
      </c>
      <c r="AI64" s="171">
        <f>IF('Indicator Data'!AP68="No Data",1,IF('Indicator Data imputation'!AJ67&lt;&gt;"",1,0))</f>
        <v>0</v>
      </c>
      <c r="AJ64" s="171">
        <f>IF('Indicator Data'!AQ68="No Data",1,IF('Indicator Data imputation'!AK67&lt;&gt;"",1,0))</f>
        <v>0</v>
      </c>
      <c r="AK64" s="171">
        <f>IF('Indicator Data'!AR68="No Data",1,IF('Indicator Data imputation'!AL67&lt;&gt;"",1,0))</f>
        <v>0</v>
      </c>
      <c r="AL64" s="171">
        <f>IF('Indicator Data'!AS68="No Data",1,IF('Indicator Data imputation'!AM67&lt;&gt;"",1,0))</f>
        <v>0</v>
      </c>
      <c r="AM64" s="171">
        <f>IF('Indicator Data'!AT68="No Data",1,IF('Indicator Data imputation'!AN67&lt;&gt;"",1,0))</f>
        <v>0</v>
      </c>
      <c r="AN64" s="171">
        <f>IF('Indicator Data'!AU68="No Data",1,IF('Indicator Data imputation'!AO67&lt;&gt;"",1,0))</f>
        <v>0</v>
      </c>
      <c r="AO64" s="171">
        <f>IF('Indicator Data'!AV68="No Data",1,IF('Indicator Data imputation'!AP67&lt;&gt;"",1,0))</f>
        <v>1</v>
      </c>
      <c r="AP64" s="171">
        <f>IF('Indicator Data'!AW68="No Data",1,IF('Indicator Data imputation'!AQ67&lt;&gt;"",1,0))</f>
        <v>0</v>
      </c>
      <c r="AQ64" s="171">
        <f>IF('Indicator Data'!AX68="No Data",1,IF('Indicator Data imputation'!AR67&lt;&gt;"",1,0))</f>
        <v>0</v>
      </c>
      <c r="AR64" s="171">
        <f>IF('Indicator Data'!AY68="No Data",1,IF('Indicator Data imputation'!AS67&lt;&gt;"",1,0))</f>
        <v>0</v>
      </c>
      <c r="AS64" s="171">
        <f>IF('Indicator Data'!AZ68="No Data",1,IF('Indicator Data imputation'!AT67&lt;&gt;"",1,0))</f>
        <v>0</v>
      </c>
      <c r="AT64" s="171">
        <f>IF('Indicator Data'!BA68="No Data",1,IF('Indicator Data imputation'!AU67&lt;&gt;"",1,0))</f>
        <v>0</v>
      </c>
      <c r="AU64" s="171">
        <f>IF('Indicator Data'!BB68="No Data",1,IF('Indicator Data imputation'!AV67&lt;&gt;"",1,0))</f>
        <v>0</v>
      </c>
      <c r="AV64" s="171">
        <f>IF('Indicator Data'!BC68="No Data",1,IF('Indicator Data imputation'!AW67&lt;&gt;"",1,0))</f>
        <v>0</v>
      </c>
      <c r="AW64" s="171">
        <f>IF('Indicator Data'!BD68="No Data",1,IF('Indicator Data imputation'!AX67&lt;&gt;"",1,0))</f>
        <v>0</v>
      </c>
      <c r="AX64" s="171">
        <f>IF('Indicator Data'!BE68="No Data",1,IF('Indicator Data imputation'!AY67&lt;&gt;"",1,0))</f>
        <v>0</v>
      </c>
      <c r="AY64" s="171">
        <f>IF('Indicator Data'!BF68="No Data",1,IF('Indicator Data imputation'!AZ67&lt;&gt;"",1,0))</f>
        <v>0</v>
      </c>
      <c r="AZ64" s="171">
        <f>IF('Indicator Data'!BG68="No Data",1,IF('Indicator Data imputation'!BA67&lt;&gt;"",1,0))</f>
        <v>0</v>
      </c>
      <c r="BA64" s="5">
        <f t="shared" si="0"/>
        <v>5</v>
      </c>
      <c r="BB64" s="173">
        <f t="shared" si="1"/>
        <v>9.8039215686274508E-2</v>
      </c>
    </row>
    <row r="65" spans="1:54" x14ac:dyDescent="0.25">
      <c r="A65" s="5" t="s">
        <v>120</v>
      </c>
      <c r="B65" s="171">
        <f>IF('Indicator Data'!I69="No Data",1,IF('Indicator Data imputation'!C68&lt;&gt;"",1,0))</f>
        <v>0</v>
      </c>
      <c r="C65" s="171">
        <f>IF('Indicator Data'!J69="No Data",1,IF('Indicator Data imputation'!D68&lt;&gt;"",1,0))</f>
        <v>0</v>
      </c>
      <c r="D65" s="171">
        <f>IF('Indicator Data'!K69="No Data",1,IF('Indicator Data imputation'!E68&lt;&gt;"",1,0))</f>
        <v>0</v>
      </c>
      <c r="E65" s="171">
        <f>IF('Indicator Data'!L69="No Data",1,IF('Indicator Data imputation'!F68&lt;&gt;"",1,0))</f>
        <v>0</v>
      </c>
      <c r="F65" s="171">
        <f>IF('Indicator Data'!M69="No Data",1,IF('Indicator Data imputation'!G68&lt;&gt;"",1,0))</f>
        <v>0</v>
      </c>
      <c r="G65" s="171">
        <f>IF('Indicator Data'!N69="No Data",1,IF('Indicator Data imputation'!H68&lt;&gt;"",1,0))</f>
        <v>0</v>
      </c>
      <c r="H65" s="171">
        <f>IF('Indicator Data'!O69="No Data",1,IF('Indicator Data imputation'!I68&lt;&gt;"",1,0))</f>
        <v>0</v>
      </c>
      <c r="I65" s="171">
        <f>IF('Indicator Data'!P69="No Data",1,IF('Indicator Data imputation'!J68&lt;&gt;"",1,0))</f>
        <v>0</v>
      </c>
      <c r="J65" s="171">
        <f>IF('Indicator Data'!Q69="No Data",1,IF('Indicator Data imputation'!K68&lt;&gt;"",1,0))</f>
        <v>0</v>
      </c>
      <c r="K65" s="171">
        <f>IF('Indicator Data'!R69="No Data",1,IF('Indicator Data imputation'!L68&lt;&gt;"",1,0))</f>
        <v>0</v>
      </c>
      <c r="L65" s="171">
        <f>IF('Indicator Data'!S69="No Data",1,IF('Indicator Data imputation'!M68&lt;&gt;"",1,0))</f>
        <v>0</v>
      </c>
      <c r="M65" s="171">
        <f>IF('Indicator Data'!T69="No Data",1,IF('Indicator Data imputation'!N68&lt;&gt;"",1,0))</f>
        <v>0</v>
      </c>
      <c r="N65" s="171">
        <f>IF('Indicator Data'!U69="No Data",1,IF('Indicator Data imputation'!O68&lt;&gt;"",1,0))</f>
        <v>0</v>
      </c>
      <c r="O65" s="171">
        <f>IF('Indicator Data'!V69="No Data",1,IF('Indicator Data imputation'!P68&lt;&gt;"",1,0))</f>
        <v>0</v>
      </c>
      <c r="P65" s="171">
        <f>IF('Indicator Data'!W69="No Data",1,IF('Indicator Data imputation'!Q68&lt;&gt;"",1,0))</f>
        <v>0</v>
      </c>
      <c r="Q65" s="171">
        <f>IF('Indicator Data'!X69="No Data",1,IF('Indicator Data imputation'!R68&lt;&gt;"",1,0))</f>
        <v>0</v>
      </c>
      <c r="R65" s="171">
        <f>IF('Indicator Data'!Y69="No Data",1,IF('Indicator Data imputation'!S68&lt;&gt;"",1,0))</f>
        <v>0</v>
      </c>
      <c r="S65" s="171">
        <f>IF('Indicator Data'!Z69="No Data",1,IF('Indicator Data imputation'!T68&lt;&gt;"",1,0))</f>
        <v>0</v>
      </c>
      <c r="T65" s="171">
        <f>IF('Indicator Data'!AA69="No Data",1,IF('Indicator Data imputation'!U68&lt;&gt;"",1,0))</f>
        <v>0</v>
      </c>
      <c r="U65" s="171">
        <f>IF('Indicator Data'!AB69="No Data",1,IF('Indicator Data imputation'!V68&lt;&gt;"",1,0))</f>
        <v>0</v>
      </c>
      <c r="V65" s="171">
        <f>IF('Indicator Data'!AC69="No Data",1,IF('Indicator Data imputation'!W68&lt;&gt;"",1,0))</f>
        <v>0</v>
      </c>
      <c r="W65" s="171">
        <f>IF('Indicator Data'!AD69="No Data",1,IF('Indicator Data imputation'!X68&lt;&gt;"",1,0))</f>
        <v>0</v>
      </c>
      <c r="X65" s="171">
        <f>IF('Indicator Data'!AE69="No Data",1,IF('Indicator Data imputation'!Y68&lt;&gt;"",1,0))</f>
        <v>0</v>
      </c>
      <c r="Y65" s="171">
        <f>IF('Indicator Data'!AF69="No Data",1,IF('Indicator Data imputation'!Z68&lt;&gt;"",1,0))</f>
        <v>0</v>
      </c>
      <c r="Z65" s="171">
        <f>IF('Indicator Data'!AG69="No Data",1,IF('Indicator Data imputation'!AA68&lt;&gt;"",1,0))</f>
        <v>0</v>
      </c>
      <c r="AA65" s="171">
        <f>IF('Indicator Data'!AH69="No Data",1,IF('Indicator Data imputation'!AB68&lt;&gt;"",1,0))</f>
        <v>0</v>
      </c>
      <c r="AB65" s="171">
        <f>IF('Indicator Data'!AI69="No Data",1,IF('Indicator Data imputation'!AC68&lt;&gt;"",1,0))</f>
        <v>0</v>
      </c>
      <c r="AC65" s="171">
        <f>IF('Indicator Data'!AJ69="No Data",1,IF('Indicator Data imputation'!AD68&lt;&gt;"",1,0))</f>
        <v>0</v>
      </c>
      <c r="AD65" s="171">
        <f>IF('Indicator Data'!AK69="No Data",1,IF('Indicator Data imputation'!AE68&lt;&gt;"",1,0))</f>
        <v>0</v>
      </c>
      <c r="AE65" s="171">
        <f>IF('Indicator Data'!AL69="No Data",1,IF('Indicator Data imputation'!AF68&lt;&gt;"",1,0))</f>
        <v>0</v>
      </c>
      <c r="AF65" s="171">
        <f>IF('Indicator Data'!AM69="No Data",1,IF('Indicator Data imputation'!AG68&lt;&gt;"",1,0))</f>
        <v>0</v>
      </c>
      <c r="AG65" s="171">
        <f>IF('Indicator Data'!AN69="No Data",1,IF('Indicator Data imputation'!AH68&lt;&gt;"",1,0))</f>
        <v>0</v>
      </c>
      <c r="AH65" s="171">
        <f>IF('Indicator Data'!AO69="No Data",1,IF('Indicator Data imputation'!AI68&lt;&gt;"",1,0))</f>
        <v>0</v>
      </c>
      <c r="AI65" s="171">
        <f>IF('Indicator Data'!AP69="No Data",1,IF('Indicator Data imputation'!AJ68&lt;&gt;"",1,0))</f>
        <v>0</v>
      </c>
      <c r="AJ65" s="171">
        <f>IF('Indicator Data'!AQ69="No Data",1,IF('Indicator Data imputation'!AK68&lt;&gt;"",1,0))</f>
        <v>0</v>
      </c>
      <c r="AK65" s="171">
        <f>IF('Indicator Data'!AR69="No Data",1,IF('Indicator Data imputation'!AL68&lt;&gt;"",1,0))</f>
        <v>0</v>
      </c>
      <c r="AL65" s="171">
        <f>IF('Indicator Data'!AS69="No Data",1,IF('Indicator Data imputation'!AM68&lt;&gt;"",1,0))</f>
        <v>0</v>
      </c>
      <c r="AM65" s="171">
        <f>IF('Indicator Data'!AT69="No Data",1,IF('Indicator Data imputation'!AN68&lt;&gt;"",1,0))</f>
        <v>0</v>
      </c>
      <c r="AN65" s="171">
        <f>IF('Indicator Data'!AU69="No Data",1,IF('Indicator Data imputation'!AO68&lt;&gt;"",1,0))</f>
        <v>0</v>
      </c>
      <c r="AO65" s="171">
        <f>IF('Indicator Data'!AV69="No Data",1,IF('Indicator Data imputation'!AP68&lt;&gt;"",1,0))</f>
        <v>0</v>
      </c>
      <c r="AP65" s="171">
        <f>IF('Indicator Data'!AW69="No Data",1,IF('Indicator Data imputation'!AQ68&lt;&gt;"",1,0))</f>
        <v>0</v>
      </c>
      <c r="AQ65" s="171">
        <f>IF('Indicator Data'!AX69="No Data",1,IF('Indicator Data imputation'!AR68&lt;&gt;"",1,0))</f>
        <v>0</v>
      </c>
      <c r="AR65" s="171">
        <f>IF('Indicator Data'!AY69="No Data",1,IF('Indicator Data imputation'!AS68&lt;&gt;"",1,0))</f>
        <v>0</v>
      </c>
      <c r="AS65" s="171">
        <f>IF('Indicator Data'!AZ69="No Data",1,IF('Indicator Data imputation'!AT68&lt;&gt;"",1,0))</f>
        <v>0</v>
      </c>
      <c r="AT65" s="171">
        <f>IF('Indicator Data'!BA69="No Data",1,IF('Indicator Data imputation'!AU68&lt;&gt;"",1,0))</f>
        <v>0</v>
      </c>
      <c r="AU65" s="171">
        <f>IF('Indicator Data'!BB69="No Data",1,IF('Indicator Data imputation'!AV68&lt;&gt;"",1,0))</f>
        <v>0</v>
      </c>
      <c r="AV65" s="171">
        <f>IF('Indicator Data'!BC69="No Data",1,IF('Indicator Data imputation'!AW68&lt;&gt;"",1,0))</f>
        <v>0</v>
      </c>
      <c r="AW65" s="171">
        <f>IF('Indicator Data'!BD69="No Data",1,IF('Indicator Data imputation'!AX68&lt;&gt;"",1,0))</f>
        <v>0</v>
      </c>
      <c r="AX65" s="171">
        <f>IF('Indicator Data'!BE69="No Data",1,IF('Indicator Data imputation'!AY68&lt;&gt;"",1,0))</f>
        <v>0</v>
      </c>
      <c r="AY65" s="171">
        <f>IF('Indicator Data'!BF69="No Data",1,IF('Indicator Data imputation'!AZ68&lt;&gt;"",1,0))</f>
        <v>0</v>
      </c>
      <c r="AZ65" s="171">
        <f>IF('Indicator Data'!BG69="No Data",1,IF('Indicator Data imputation'!BA68&lt;&gt;"",1,0))</f>
        <v>0</v>
      </c>
      <c r="BA65" s="5">
        <f t="shared" si="0"/>
        <v>0</v>
      </c>
      <c r="BB65" s="173">
        <f t="shared" si="1"/>
        <v>0</v>
      </c>
    </row>
    <row r="66" spans="1:54" x14ac:dyDescent="0.25">
      <c r="A66" s="5" t="s">
        <v>122</v>
      </c>
      <c r="B66" s="171">
        <f>IF('Indicator Data'!I70="No Data",1,IF('Indicator Data imputation'!C69&lt;&gt;"",1,0))</f>
        <v>0</v>
      </c>
      <c r="C66" s="171">
        <f>IF('Indicator Data'!J70="No Data",1,IF('Indicator Data imputation'!D69&lt;&gt;"",1,0))</f>
        <v>0</v>
      </c>
      <c r="D66" s="171">
        <f>IF('Indicator Data'!K70="No Data",1,IF('Indicator Data imputation'!E69&lt;&gt;"",1,0))</f>
        <v>0</v>
      </c>
      <c r="E66" s="171">
        <f>IF('Indicator Data'!L70="No Data",1,IF('Indicator Data imputation'!F69&lt;&gt;"",1,0))</f>
        <v>0</v>
      </c>
      <c r="F66" s="171">
        <f>IF('Indicator Data'!M70="No Data",1,IF('Indicator Data imputation'!G69&lt;&gt;"",1,0))</f>
        <v>0</v>
      </c>
      <c r="G66" s="171">
        <f>IF('Indicator Data'!N70="No Data",1,IF('Indicator Data imputation'!H69&lt;&gt;"",1,0))</f>
        <v>0</v>
      </c>
      <c r="H66" s="171">
        <f>IF('Indicator Data'!O70="No Data",1,IF('Indicator Data imputation'!I69&lt;&gt;"",1,0))</f>
        <v>0</v>
      </c>
      <c r="I66" s="171">
        <f>IF('Indicator Data'!P70="No Data",1,IF('Indicator Data imputation'!J69&lt;&gt;"",1,0))</f>
        <v>0</v>
      </c>
      <c r="J66" s="171">
        <f>IF('Indicator Data'!Q70="No Data",1,IF('Indicator Data imputation'!K69&lt;&gt;"",1,0))</f>
        <v>0</v>
      </c>
      <c r="K66" s="171">
        <f>IF('Indicator Data'!R70="No Data",1,IF('Indicator Data imputation'!L69&lt;&gt;"",1,0))</f>
        <v>1</v>
      </c>
      <c r="L66" s="171">
        <f>IF('Indicator Data'!S70="No Data",1,IF('Indicator Data imputation'!M69&lt;&gt;"",1,0))</f>
        <v>0</v>
      </c>
      <c r="M66" s="171">
        <f>IF('Indicator Data'!T70="No Data",1,IF('Indicator Data imputation'!N69&lt;&gt;"",1,0))</f>
        <v>0</v>
      </c>
      <c r="N66" s="171">
        <f>IF('Indicator Data'!U70="No Data",1,IF('Indicator Data imputation'!O69&lt;&gt;"",1,0))</f>
        <v>0</v>
      </c>
      <c r="O66" s="171">
        <f>IF('Indicator Data'!V70="No Data",1,IF('Indicator Data imputation'!P69&lt;&gt;"",1,0))</f>
        <v>1</v>
      </c>
      <c r="P66" s="171">
        <f>IF('Indicator Data'!W70="No Data",1,IF('Indicator Data imputation'!Q69&lt;&gt;"",1,0))</f>
        <v>0</v>
      </c>
      <c r="Q66" s="171">
        <f>IF('Indicator Data'!X70="No Data",1,IF('Indicator Data imputation'!R69&lt;&gt;"",1,0))</f>
        <v>1</v>
      </c>
      <c r="R66" s="171">
        <f>IF('Indicator Data'!Y70="No Data",1,IF('Indicator Data imputation'!S69&lt;&gt;"",1,0))</f>
        <v>0</v>
      </c>
      <c r="S66" s="171">
        <f>IF('Indicator Data'!Z70="No Data",1,IF('Indicator Data imputation'!T69&lt;&gt;"",1,0))</f>
        <v>0</v>
      </c>
      <c r="T66" s="171">
        <f>IF('Indicator Data'!AA70="No Data",1,IF('Indicator Data imputation'!U69&lt;&gt;"",1,0))</f>
        <v>0</v>
      </c>
      <c r="U66" s="171">
        <f>IF('Indicator Data'!AB70="No Data",1,IF('Indicator Data imputation'!V69&lt;&gt;"",1,0))</f>
        <v>0</v>
      </c>
      <c r="V66" s="171">
        <f>IF('Indicator Data'!AC70="No Data",1,IF('Indicator Data imputation'!W69&lt;&gt;"",1,0))</f>
        <v>0</v>
      </c>
      <c r="W66" s="171">
        <f>IF('Indicator Data'!AD70="No Data",1,IF('Indicator Data imputation'!X69&lt;&gt;"",1,0))</f>
        <v>0</v>
      </c>
      <c r="X66" s="171">
        <f>IF('Indicator Data'!AE70="No Data",1,IF('Indicator Data imputation'!Y69&lt;&gt;"",1,0))</f>
        <v>1</v>
      </c>
      <c r="Y66" s="171">
        <f>IF('Indicator Data'!AF70="No Data",1,IF('Indicator Data imputation'!Z69&lt;&gt;"",1,0))</f>
        <v>0</v>
      </c>
      <c r="Z66" s="171">
        <f>IF('Indicator Data'!AG70="No Data",1,IF('Indicator Data imputation'!AA69&lt;&gt;"",1,0))</f>
        <v>0</v>
      </c>
      <c r="AA66" s="171">
        <f>IF('Indicator Data'!AH70="No Data",1,IF('Indicator Data imputation'!AB69&lt;&gt;"",1,0))</f>
        <v>0</v>
      </c>
      <c r="AB66" s="171">
        <f>IF('Indicator Data'!AI70="No Data",1,IF('Indicator Data imputation'!AC69&lt;&gt;"",1,0))</f>
        <v>0</v>
      </c>
      <c r="AC66" s="171">
        <f>IF('Indicator Data'!AJ70="No Data",1,IF('Indicator Data imputation'!AD69&lt;&gt;"",1,0))</f>
        <v>0</v>
      </c>
      <c r="AD66" s="171">
        <f>IF('Indicator Data'!AK70="No Data",1,IF('Indicator Data imputation'!AE69&lt;&gt;"",1,0))</f>
        <v>0</v>
      </c>
      <c r="AE66" s="171">
        <f>IF('Indicator Data'!AL70="No Data",1,IF('Indicator Data imputation'!AF69&lt;&gt;"",1,0))</f>
        <v>0</v>
      </c>
      <c r="AF66" s="171">
        <f>IF('Indicator Data'!AM70="No Data",1,IF('Indicator Data imputation'!AG69&lt;&gt;"",1,0))</f>
        <v>0</v>
      </c>
      <c r="AG66" s="171">
        <f>IF('Indicator Data'!AN70="No Data",1,IF('Indicator Data imputation'!AH69&lt;&gt;"",1,0))</f>
        <v>0</v>
      </c>
      <c r="AH66" s="171">
        <f>IF('Indicator Data'!AO70="No Data",1,IF('Indicator Data imputation'!AI69&lt;&gt;"",1,0))</f>
        <v>0</v>
      </c>
      <c r="AI66" s="171">
        <f>IF('Indicator Data'!AP70="No Data",1,IF('Indicator Data imputation'!AJ69&lt;&gt;"",1,0))</f>
        <v>0</v>
      </c>
      <c r="AJ66" s="171">
        <f>IF('Indicator Data'!AQ70="No Data",1,IF('Indicator Data imputation'!AK69&lt;&gt;"",1,0))</f>
        <v>0</v>
      </c>
      <c r="AK66" s="171">
        <f>IF('Indicator Data'!AR70="No Data",1,IF('Indicator Data imputation'!AL69&lt;&gt;"",1,0))</f>
        <v>0</v>
      </c>
      <c r="AL66" s="171">
        <f>IF('Indicator Data'!AS70="No Data",1,IF('Indicator Data imputation'!AM69&lt;&gt;"",1,0))</f>
        <v>0</v>
      </c>
      <c r="AM66" s="171">
        <f>IF('Indicator Data'!AT70="No Data",1,IF('Indicator Data imputation'!AN69&lt;&gt;"",1,0))</f>
        <v>0</v>
      </c>
      <c r="AN66" s="171">
        <f>IF('Indicator Data'!AU70="No Data",1,IF('Indicator Data imputation'!AO69&lt;&gt;"",1,0))</f>
        <v>0</v>
      </c>
      <c r="AO66" s="171">
        <f>IF('Indicator Data'!AV70="No Data",1,IF('Indicator Data imputation'!AP69&lt;&gt;"",1,0))</f>
        <v>0</v>
      </c>
      <c r="AP66" s="171">
        <f>IF('Indicator Data'!AW70="No Data",1,IF('Indicator Data imputation'!AQ69&lt;&gt;"",1,0))</f>
        <v>0</v>
      </c>
      <c r="AQ66" s="171">
        <f>IF('Indicator Data'!AX70="No Data",1,IF('Indicator Data imputation'!AR69&lt;&gt;"",1,0))</f>
        <v>0</v>
      </c>
      <c r="AR66" s="171">
        <f>IF('Indicator Data'!AY70="No Data",1,IF('Indicator Data imputation'!AS69&lt;&gt;"",1,0))</f>
        <v>0</v>
      </c>
      <c r="AS66" s="171">
        <f>IF('Indicator Data'!AZ70="No Data",1,IF('Indicator Data imputation'!AT69&lt;&gt;"",1,0))</f>
        <v>0</v>
      </c>
      <c r="AT66" s="171">
        <f>IF('Indicator Data'!BA70="No Data",1,IF('Indicator Data imputation'!AU69&lt;&gt;"",1,0))</f>
        <v>0</v>
      </c>
      <c r="AU66" s="171">
        <f>IF('Indicator Data'!BB70="No Data",1,IF('Indicator Data imputation'!AV69&lt;&gt;"",1,0))</f>
        <v>0</v>
      </c>
      <c r="AV66" s="171">
        <f>IF('Indicator Data'!BC70="No Data",1,IF('Indicator Data imputation'!AW69&lt;&gt;"",1,0))</f>
        <v>0</v>
      </c>
      <c r="AW66" s="171">
        <f>IF('Indicator Data'!BD70="No Data",1,IF('Indicator Data imputation'!AX69&lt;&gt;"",1,0))</f>
        <v>0</v>
      </c>
      <c r="AX66" s="171">
        <f>IF('Indicator Data'!BE70="No Data",1,IF('Indicator Data imputation'!AY69&lt;&gt;"",1,0))</f>
        <v>0</v>
      </c>
      <c r="AY66" s="171">
        <f>IF('Indicator Data'!BF70="No Data",1,IF('Indicator Data imputation'!AZ69&lt;&gt;"",1,0))</f>
        <v>0</v>
      </c>
      <c r="AZ66" s="171">
        <f>IF('Indicator Data'!BG70="No Data",1,IF('Indicator Data imputation'!BA69&lt;&gt;"",1,0))</f>
        <v>0</v>
      </c>
      <c r="BA66" s="5">
        <f t="shared" si="0"/>
        <v>4</v>
      </c>
      <c r="BB66" s="173">
        <f t="shared" si="1"/>
        <v>7.8431372549019607E-2</v>
      </c>
    </row>
    <row r="67" spans="1:54" x14ac:dyDescent="0.25">
      <c r="A67" s="5" t="s">
        <v>124</v>
      </c>
      <c r="B67" s="171">
        <f>IF('Indicator Data'!I71="No Data",1,IF('Indicator Data imputation'!C70&lt;&gt;"",1,0))</f>
        <v>0</v>
      </c>
      <c r="C67" s="171">
        <f>IF('Indicator Data'!J71="No Data",1,IF('Indicator Data imputation'!D70&lt;&gt;"",1,0))</f>
        <v>0</v>
      </c>
      <c r="D67" s="171">
        <f>IF('Indicator Data'!K71="No Data",1,IF('Indicator Data imputation'!E70&lt;&gt;"",1,0))</f>
        <v>0</v>
      </c>
      <c r="E67" s="171">
        <f>IF('Indicator Data'!L71="No Data",1,IF('Indicator Data imputation'!F70&lt;&gt;"",1,0))</f>
        <v>1</v>
      </c>
      <c r="F67" s="171">
        <f>IF('Indicator Data'!M71="No Data",1,IF('Indicator Data imputation'!G70&lt;&gt;"",1,0))</f>
        <v>0</v>
      </c>
      <c r="G67" s="171">
        <f>IF('Indicator Data'!N71="No Data",1,IF('Indicator Data imputation'!H70&lt;&gt;"",1,0))</f>
        <v>0</v>
      </c>
      <c r="H67" s="171">
        <f>IF('Indicator Data'!O71="No Data",1,IF('Indicator Data imputation'!I70&lt;&gt;"",1,0))</f>
        <v>0</v>
      </c>
      <c r="I67" s="171">
        <f>IF('Indicator Data'!P71="No Data",1,IF('Indicator Data imputation'!J70&lt;&gt;"",1,0))</f>
        <v>0</v>
      </c>
      <c r="J67" s="171">
        <f>IF('Indicator Data'!Q71="No Data",1,IF('Indicator Data imputation'!K70&lt;&gt;"",1,0))</f>
        <v>0</v>
      </c>
      <c r="K67" s="171">
        <f>IF('Indicator Data'!R71="No Data",1,IF('Indicator Data imputation'!L70&lt;&gt;"",1,0))</f>
        <v>1</v>
      </c>
      <c r="L67" s="171">
        <f>IF('Indicator Data'!S71="No Data",1,IF('Indicator Data imputation'!M70&lt;&gt;"",1,0))</f>
        <v>0</v>
      </c>
      <c r="M67" s="171">
        <f>IF('Indicator Data'!T71="No Data",1,IF('Indicator Data imputation'!N70&lt;&gt;"",1,0))</f>
        <v>0</v>
      </c>
      <c r="N67" s="171">
        <f>IF('Indicator Data'!U71="No Data",1,IF('Indicator Data imputation'!O70&lt;&gt;"",1,0))</f>
        <v>0</v>
      </c>
      <c r="O67" s="171">
        <f>IF('Indicator Data'!V71="No Data",1,IF('Indicator Data imputation'!P70&lt;&gt;"",1,0))</f>
        <v>0</v>
      </c>
      <c r="P67" s="171">
        <f>IF('Indicator Data'!W71="No Data",1,IF('Indicator Data imputation'!Q70&lt;&gt;"",1,0))</f>
        <v>0</v>
      </c>
      <c r="Q67" s="171">
        <f>IF('Indicator Data'!X71="No Data",1,IF('Indicator Data imputation'!R70&lt;&gt;"",1,0))</f>
        <v>1</v>
      </c>
      <c r="R67" s="171">
        <f>IF('Indicator Data'!Y71="No Data",1,IF('Indicator Data imputation'!S70&lt;&gt;"",1,0))</f>
        <v>1</v>
      </c>
      <c r="S67" s="171">
        <f>IF('Indicator Data'!Z71="No Data",1,IF('Indicator Data imputation'!T70&lt;&gt;"",1,0))</f>
        <v>0</v>
      </c>
      <c r="T67" s="171">
        <f>IF('Indicator Data'!AA71="No Data",1,IF('Indicator Data imputation'!U70&lt;&gt;"",1,0))</f>
        <v>0</v>
      </c>
      <c r="U67" s="171">
        <f>IF('Indicator Data'!AB71="No Data",1,IF('Indicator Data imputation'!V70&lt;&gt;"",1,0))</f>
        <v>1</v>
      </c>
      <c r="V67" s="171">
        <f>IF('Indicator Data'!AC71="No Data",1,IF('Indicator Data imputation'!W70&lt;&gt;"",1,0))</f>
        <v>0</v>
      </c>
      <c r="W67" s="171">
        <f>IF('Indicator Data'!AD71="No Data",1,IF('Indicator Data imputation'!X70&lt;&gt;"",1,0))</f>
        <v>0</v>
      </c>
      <c r="X67" s="171">
        <f>IF('Indicator Data'!AE71="No Data",1,IF('Indicator Data imputation'!Y70&lt;&gt;"",1,0))</f>
        <v>1</v>
      </c>
      <c r="Y67" s="171">
        <f>IF('Indicator Data'!AF71="No Data",1,IF('Indicator Data imputation'!Z70&lt;&gt;"",1,0))</f>
        <v>1</v>
      </c>
      <c r="Z67" s="171">
        <f>IF('Indicator Data'!AG71="No Data",1,IF('Indicator Data imputation'!AA70&lt;&gt;"",1,0))</f>
        <v>1</v>
      </c>
      <c r="AA67" s="171">
        <f>IF('Indicator Data'!AH71="No Data",1,IF('Indicator Data imputation'!AB70&lt;&gt;"",1,0))</f>
        <v>0</v>
      </c>
      <c r="AB67" s="171">
        <f>IF('Indicator Data'!AI71="No Data",1,IF('Indicator Data imputation'!AC70&lt;&gt;"",1,0))</f>
        <v>0</v>
      </c>
      <c r="AC67" s="171">
        <f>IF('Indicator Data'!AJ71="No Data",1,IF('Indicator Data imputation'!AD70&lt;&gt;"",1,0))</f>
        <v>0</v>
      </c>
      <c r="AD67" s="171">
        <f>IF('Indicator Data'!AK71="No Data",1,IF('Indicator Data imputation'!AE70&lt;&gt;"",1,0))</f>
        <v>0</v>
      </c>
      <c r="AE67" s="171">
        <f>IF('Indicator Data'!AL71="No Data",1,IF('Indicator Data imputation'!AF70&lt;&gt;"",1,0))</f>
        <v>0</v>
      </c>
      <c r="AF67" s="171">
        <f>IF('Indicator Data'!AM71="No Data",1,IF('Indicator Data imputation'!AG70&lt;&gt;"",1,0))</f>
        <v>0</v>
      </c>
      <c r="AG67" s="171">
        <f>IF('Indicator Data'!AN71="No Data",1,IF('Indicator Data imputation'!AH70&lt;&gt;"",1,0))</f>
        <v>0</v>
      </c>
      <c r="AH67" s="171">
        <f>IF('Indicator Data'!AO71="No Data",1,IF('Indicator Data imputation'!AI70&lt;&gt;"",1,0))</f>
        <v>0</v>
      </c>
      <c r="AI67" s="171">
        <f>IF('Indicator Data'!AP71="No Data",1,IF('Indicator Data imputation'!AJ70&lt;&gt;"",1,0))</f>
        <v>0</v>
      </c>
      <c r="AJ67" s="171">
        <f>IF('Indicator Data'!AQ71="No Data",1,IF('Indicator Data imputation'!AK70&lt;&gt;"",1,0))</f>
        <v>1</v>
      </c>
      <c r="AK67" s="171">
        <f>IF('Indicator Data'!AR71="No Data",1,IF('Indicator Data imputation'!AL70&lt;&gt;"",1,0))</f>
        <v>0</v>
      </c>
      <c r="AL67" s="171">
        <f>IF('Indicator Data'!AS71="No Data",1,IF('Indicator Data imputation'!AM70&lt;&gt;"",1,0))</f>
        <v>0</v>
      </c>
      <c r="AM67" s="171">
        <f>IF('Indicator Data'!AT71="No Data",1,IF('Indicator Data imputation'!AN70&lt;&gt;"",1,0))</f>
        <v>1</v>
      </c>
      <c r="AN67" s="171">
        <f>IF('Indicator Data'!AU71="No Data",1,IF('Indicator Data imputation'!AO70&lt;&gt;"",1,0))</f>
        <v>1</v>
      </c>
      <c r="AO67" s="171">
        <f>IF('Indicator Data'!AV71="No Data",1,IF('Indicator Data imputation'!AP70&lt;&gt;"",1,0))</f>
        <v>1</v>
      </c>
      <c r="AP67" s="171">
        <f>IF('Indicator Data'!AW71="No Data",1,IF('Indicator Data imputation'!AQ70&lt;&gt;"",1,0))</f>
        <v>0</v>
      </c>
      <c r="AQ67" s="171">
        <f>IF('Indicator Data'!AX71="No Data",1,IF('Indicator Data imputation'!AR70&lt;&gt;"",1,0))</f>
        <v>0</v>
      </c>
      <c r="AR67" s="171">
        <f>IF('Indicator Data'!AY71="No Data",1,IF('Indicator Data imputation'!AS70&lt;&gt;"",1,0))</f>
        <v>0</v>
      </c>
      <c r="AS67" s="171">
        <f>IF('Indicator Data'!AZ71="No Data",1,IF('Indicator Data imputation'!AT70&lt;&gt;"",1,0))</f>
        <v>0</v>
      </c>
      <c r="AT67" s="171">
        <f>IF('Indicator Data'!BA71="No Data",1,IF('Indicator Data imputation'!AU70&lt;&gt;"",1,0))</f>
        <v>0</v>
      </c>
      <c r="AU67" s="171">
        <f>IF('Indicator Data'!BB71="No Data",1,IF('Indicator Data imputation'!AV70&lt;&gt;"",1,0))</f>
        <v>0</v>
      </c>
      <c r="AV67" s="171">
        <f>IF('Indicator Data'!BC71="No Data",1,IF('Indicator Data imputation'!AW70&lt;&gt;"",1,0))</f>
        <v>0</v>
      </c>
      <c r="AW67" s="171">
        <f>IF('Indicator Data'!BD71="No Data",1,IF('Indicator Data imputation'!AX70&lt;&gt;"",1,0))</f>
        <v>0</v>
      </c>
      <c r="AX67" s="171">
        <f>IF('Indicator Data'!BE71="No Data",1,IF('Indicator Data imputation'!AY70&lt;&gt;"",1,0))</f>
        <v>0</v>
      </c>
      <c r="AY67" s="171">
        <f>IF('Indicator Data'!BF71="No Data",1,IF('Indicator Data imputation'!AZ70&lt;&gt;"",1,0))</f>
        <v>0</v>
      </c>
      <c r="AZ67" s="171">
        <f>IF('Indicator Data'!BG71="No Data",1,IF('Indicator Data imputation'!BA70&lt;&gt;"",1,0))</f>
        <v>0</v>
      </c>
      <c r="BA67" s="5">
        <f t="shared" ref="BA67:BA130" si="2">SUM(B67:AZ67)</f>
        <v>12</v>
      </c>
      <c r="BB67" s="173">
        <f t="shared" ref="BB67:BB130" si="3">BA67/51</f>
        <v>0.23529411764705882</v>
      </c>
    </row>
    <row r="68" spans="1:54" x14ac:dyDescent="0.25">
      <c r="A68" s="5" t="s">
        <v>126</v>
      </c>
      <c r="B68" s="171">
        <f>IF('Indicator Data'!I72="No Data",1,IF('Indicator Data imputation'!C71&lt;&gt;"",1,0))</f>
        <v>0</v>
      </c>
      <c r="C68" s="171">
        <f>IF('Indicator Data'!J72="No Data",1,IF('Indicator Data imputation'!D71&lt;&gt;"",1,0))</f>
        <v>0</v>
      </c>
      <c r="D68" s="171">
        <f>IF('Indicator Data'!K72="No Data",1,IF('Indicator Data imputation'!E71&lt;&gt;"",1,0))</f>
        <v>0</v>
      </c>
      <c r="E68" s="171">
        <f>IF('Indicator Data'!L72="No Data",1,IF('Indicator Data imputation'!F71&lt;&gt;"",1,0))</f>
        <v>0</v>
      </c>
      <c r="F68" s="171">
        <f>IF('Indicator Data'!M72="No Data",1,IF('Indicator Data imputation'!G71&lt;&gt;"",1,0))</f>
        <v>0</v>
      </c>
      <c r="G68" s="171">
        <f>IF('Indicator Data'!N72="No Data",1,IF('Indicator Data imputation'!H71&lt;&gt;"",1,0))</f>
        <v>0</v>
      </c>
      <c r="H68" s="171">
        <f>IF('Indicator Data'!O72="No Data",1,IF('Indicator Data imputation'!I71&lt;&gt;"",1,0))</f>
        <v>0</v>
      </c>
      <c r="I68" s="171">
        <f>IF('Indicator Data'!P72="No Data",1,IF('Indicator Data imputation'!J71&lt;&gt;"",1,0))</f>
        <v>0</v>
      </c>
      <c r="J68" s="171">
        <f>IF('Indicator Data'!Q72="No Data",1,IF('Indicator Data imputation'!K71&lt;&gt;"",1,0))</f>
        <v>0</v>
      </c>
      <c r="K68" s="171">
        <f>IF('Indicator Data'!R72="No Data",1,IF('Indicator Data imputation'!L71&lt;&gt;"",1,0))</f>
        <v>1</v>
      </c>
      <c r="L68" s="171">
        <f>IF('Indicator Data'!S72="No Data",1,IF('Indicator Data imputation'!M71&lt;&gt;"",1,0))</f>
        <v>0</v>
      </c>
      <c r="M68" s="171">
        <f>IF('Indicator Data'!T72="No Data",1,IF('Indicator Data imputation'!N71&lt;&gt;"",1,0))</f>
        <v>0</v>
      </c>
      <c r="N68" s="171">
        <f>IF('Indicator Data'!U72="No Data",1,IF('Indicator Data imputation'!O71&lt;&gt;"",1,0))</f>
        <v>0</v>
      </c>
      <c r="O68" s="171">
        <f>IF('Indicator Data'!V72="No Data",1,IF('Indicator Data imputation'!P71&lt;&gt;"",1,0))</f>
        <v>0</v>
      </c>
      <c r="P68" s="171">
        <f>IF('Indicator Data'!W72="No Data",1,IF('Indicator Data imputation'!Q71&lt;&gt;"",1,0))</f>
        <v>0</v>
      </c>
      <c r="Q68" s="171">
        <f>IF('Indicator Data'!X72="No Data",1,IF('Indicator Data imputation'!R71&lt;&gt;"",1,0))</f>
        <v>0</v>
      </c>
      <c r="R68" s="171">
        <f>IF('Indicator Data'!Y72="No Data",1,IF('Indicator Data imputation'!S71&lt;&gt;"",1,0))</f>
        <v>0</v>
      </c>
      <c r="S68" s="171">
        <f>IF('Indicator Data'!Z72="No Data",1,IF('Indicator Data imputation'!T71&lt;&gt;"",1,0))</f>
        <v>0</v>
      </c>
      <c r="T68" s="171">
        <f>IF('Indicator Data'!AA72="No Data",1,IF('Indicator Data imputation'!U71&lt;&gt;"",1,0))</f>
        <v>0</v>
      </c>
      <c r="U68" s="171">
        <f>IF('Indicator Data'!AB72="No Data",1,IF('Indicator Data imputation'!V71&lt;&gt;"",1,0))</f>
        <v>0</v>
      </c>
      <c r="V68" s="171">
        <f>IF('Indicator Data'!AC72="No Data",1,IF('Indicator Data imputation'!W71&lt;&gt;"",1,0))</f>
        <v>0</v>
      </c>
      <c r="W68" s="171">
        <f>IF('Indicator Data'!AD72="No Data",1,IF('Indicator Data imputation'!X71&lt;&gt;"",1,0))</f>
        <v>0</v>
      </c>
      <c r="X68" s="171">
        <f>IF('Indicator Data'!AE72="No Data",1,IF('Indicator Data imputation'!Y71&lt;&gt;"",1,0))</f>
        <v>0</v>
      </c>
      <c r="Y68" s="171">
        <f>IF('Indicator Data'!AF72="No Data",1,IF('Indicator Data imputation'!Z71&lt;&gt;"",1,0))</f>
        <v>0</v>
      </c>
      <c r="Z68" s="171">
        <f>IF('Indicator Data'!AG72="No Data",1,IF('Indicator Data imputation'!AA71&lt;&gt;"",1,0))</f>
        <v>0</v>
      </c>
      <c r="AA68" s="171">
        <f>IF('Indicator Data'!AH72="No Data",1,IF('Indicator Data imputation'!AB71&lt;&gt;"",1,0))</f>
        <v>0</v>
      </c>
      <c r="AB68" s="171">
        <f>IF('Indicator Data'!AI72="No Data",1,IF('Indicator Data imputation'!AC71&lt;&gt;"",1,0))</f>
        <v>0</v>
      </c>
      <c r="AC68" s="171">
        <f>IF('Indicator Data'!AJ72="No Data",1,IF('Indicator Data imputation'!AD71&lt;&gt;"",1,0))</f>
        <v>0</v>
      </c>
      <c r="AD68" s="171">
        <f>IF('Indicator Data'!AK72="No Data",1,IF('Indicator Data imputation'!AE71&lt;&gt;"",1,0))</f>
        <v>0</v>
      </c>
      <c r="AE68" s="171">
        <f>IF('Indicator Data'!AL72="No Data",1,IF('Indicator Data imputation'!AF71&lt;&gt;"",1,0))</f>
        <v>0</v>
      </c>
      <c r="AF68" s="171">
        <f>IF('Indicator Data'!AM72="No Data",1,IF('Indicator Data imputation'!AG71&lt;&gt;"",1,0))</f>
        <v>0</v>
      </c>
      <c r="AG68" s="171">
        <f>IF('Indicator Data'!AN72="No Data",1,IF('Indicator Data imputation'!AH71&lt;&gt;"",1,0))</f>
        <v>0</v>
      </c>
      <c r="AH68" s="171">
        <f>IF('Indicator Data'!AO72="No Data",1,IF('Indicator Data imputation'!AI71&lt;&gt;"",1,0))</f>
        <v>0</v>
      </c>
      <c r="AI68" s="171">
        <f>IF('Indicator Data'!AP72="No Data",1,IF('Indicator Data imputation'!AJ71&lt;&gt;"",1,0))</f>
        <v>0</v>
      </c>
      <c r="AJ68" s="171">
        <f>IF('Indicator Data'!AQ72="No Data",1,IF('Indicator Data imputation'!AK71&lt;&gt;"",1,0))</f>
        <v>0</v>
      </c>
      <c r="AK68" s="171">
        <f>IF('Indicator Data'!AR72="No Data",1,IF('Indicator Data imputation'!AL71&lt;&gt;"",1,0))</f>
        <v>0</v>
      </c>
      <c r="AL68" s="171">
        <f>IF('Indicator Data'!AS72="No Data",1,IF('Indicator Data imputation'!AM71&lt;&gt;"",1,0))</f>
        <v>0</v>
      </c>
      <c r="AM68" s="171">
        <f>IF('Indicator Data'!AT72="No Data",1,IF('Indicator Data imputation'!AN71&lt;&gt;"",1,0))</f>
        <v>0</v>
      </c>
      <c r="AN68" s="171">
        <f>IF('Indicator Data'!AU72="No Data",1,IF('Indicator Data imputation'!AO71&lt;&gt;"",1,0))</f>
        <v>0</v>
      </c>
      <c r="AO68" s="171">
        <f>IF('Indicator Data'!AV72="No Data",1,IF('Indicator Data imputation'!AP71&lt;&gt;"",1,0))</f>
        <v>0</v>
      </c>
      <c r="AP68" s="171">
        <f>IF('Indicator Data'!AW72="No Data",1,IF('Indicator Data imputation'!AQ71&lt;&gt;"",1,0))</f>
        <v>0</v>
      </c>
      <c r="AQ68" s="171">
        <f>IF('Indicator Data'!AX72="No Data",1,IF('Indicator Data imputation'!AR71&lt;&gt;"",1,0))</f>
        <v>0</v>
      </c>
      <c r="AR68" s="171">
        <f>IF('Indicator Data'!AY72="No Data",1,IF('Indicator Data imputation'!AS71&lt;&gt;"",1,0))</f>
        <v>0</v>
      </c>
      <c r="AS68" s="171">
        <f>IF('Indicator Data'!AZ72="No Data",1,IF('Indicator Data imputation'!AT71&lt;&gt;"",1,0))</f>
        <v>0</v>
      </c>
      <c r="AT68" s="171">
        <f>IF('Indicator Data'!BA72="No Data",1,IF('Indicator Data imputation'!AU71&lt;&gt;"",1,0))</f>
        <v>0</v>
      </c>
      <c r="AU68" s="171">
        <f>IF('Indicator Data'!BB72="No Data",1,IF('Indicator Data imputation'!AV71&lt;&gt;"",1,0))</f>
        <v>0</v>
      </c>
      <c r="AV68" s="171">
        <f>IF('Indicator Data'!BC72="No Data",1,IF('Indicator Data imputation'!AW71&lt;&gt;"",1,0))</f>
        <v>0</v>
      </c>
      <c r="AW68" s="171">
        <f>IF('Indicator Data'!BD72="No Data",1,IF('Indicator Data imputation'!AX71&lt;&gt;"",1,0))</f>
        <v>0</v>
      </c>
      <c r="AX68" s="171">
        <f>IF('Indicator Data'!BE72="No Data",1,IF('Indicator Data imputation'!AY71&lt;&gt;"",1,0))</f>
        <v>0</v>
      </c>
      <c r="AY68" s="171">
        <f>IF('Indicator Data'!BF72="No Data",1,IF('Indicator Data imputation'!AZ71&lt;&gt;"",1,0))</f>
        <v>0</v>
      </c>
      <c r="AZ68" s="171">
        <f>IF('Indicator Data'!BG72="No Data",1,IF('Indicator Data imputation'!BA71&lt;&gt;"",1,0))</f>
        <v>0</v>
      </c>
      <c r="BA68" s="5">
        <f t="shared" si="2"/>
        <v>1</v>
      </c>
      <c r="BB68" s="173">
        <f t="shared" si="3"/>
        <v>1.9607843137254902E-2</v>
      </c>
    </row>
    <row r="69" spans="1:54" x14ac:dyDescent="0.25">
      <c r="A69" s="5" t="s">
        <v>128</v>
      </c>
      <c r="B69" s="171">
        <f>IF('Indicator Data'!I73="No Data",1,IF('Indicator Data imputation'!C72&lt;&gt;"",1,0))</f>
        <v>0</v>
      </c>
      <c r="C69" s="171">
        <f>IF('Indicator Data'!J73="No Data",1,IF('Indicator Data imputation'!D72&lt;&gt;"",1,0))</f>
        <v>0</v>
      </c>
      <c r="D69" s="171">
        <f>IF('Indicator Data'!K73="No Data",1,IF('Indicator Data imputation'!E72&lt;&gt;"",1,0))</f>
        <v>0</v>
      </c>
      <c r="E69" s="171">
        <f>IF('Indicator Data'!L73="No Data",1,IF('Indicator Data imputation'!F72&lt;&gt;"",1,0))</f>
        <v>0</v>
      </c>
      <c r="F69" s="171">
        <f>IF('Indicator Data'!M73="No Data",1,IF('Indicator Data imputation'!G72&lt;&gt;"",1,0))</f>
        <v>0</v>
      </c>
      <c r="G69" s="171">
        <f>IF('Indicator Data'!N73="No Data",1,IF('Indicator Data imputation'!H72&lt;&gt;"",1,0))</f>
        <v>0</v>
      </c>
      <c r="H69" s="171">
        <f>IF('Indicator Data'!O73="No Data",1,IF('Indicator Data imputation'!I72&lt;&gt;"",1,0))</f>
        <v>0</v>
      </c>
      <c r="I69" s="171">
        <f>IF('Indicator Data'!P73="No Data",1,IF('Indicator Data imputation'!J72&lt;&gt;"",1,0))</f>
        <v>0</v>
      </c>
      <c r="J69" s="171">
        <f>IF('Indicator Data'!Q73="No Data",1,IF('Indicator Data imputation'!K72&lt;&gt;"",1,0))</f>
        <v>0</v>
      </c>
      <c r="K69" s="171">
        <f>IF('Indicator Data'!R73="No Data",1,IF('Indicator Data imputation'!L72&lt;&gt;"",1,0))</f>
        <v>0</v>
      </c>
      <c r="L69" s="171">
        <f>IF('Indicator Data'!S73="No Data",1,IF('Indicator Data imputation'!M72&lt;&gt;"",1,0))</f>
        <v>0</v>
      </c>
      <c r="M69" s="171">
        <f>IF('Indicator Data'!T73="No Data",1,IF('Indicator Data imputation'!N72&lt;&gt;"",1,0))</f>
        <v>0</v>
      </c>
      <c r="N69" s="171">
        <f>IF('Indicator Data'!U73="No Data",1,IF('Indicator Data imputation'!O72&lt;&gt;"",1,0))</f>
        <v>0</v>
      </c>
      <c r="O69" s="171">
        <f>IF('Indicator Data'!V73="No Data",1,IF('Indicator Data imputation'!P72&lt;&gt;"",1,0))</f>
        <v>0</v>
      </c>
      <c r="P69" s="171">
        <f>IF('Indicator Data'!W73="No Data",1,IF('Indicator Data imputation'!Q72&lt;&gt;"",1,0))</f>
        <v>0</v>
      </c>
      <c r="Q69" s="171">
        <f>IF('Indicator Data'!X73="No Data",1,IF('Indicator Data imputation'!R72&lt;&gt;"",1,0))</f>
        <v>0</v>
      </c>
      <c r="R69" s="171">
        <f>IF('Indicator Data'!Y73="No Data",1,IF('Indicator Data imputation'!S72&lt;&gt;"",1,0))</f>
        <v>0</v>
      </c>
      <c r="S69" s="171">
        <f>IF('Indicator Data'!Z73="No Data",1,IF('Indicator Data imputation'!T72&lt;&gt;"",1,0))</f>
        <v>0</v>
      </c>
      <c r="T69" s="171">
        <f>IF('Indicator Data'!AA73="No Data",1,IF('Indicator Data imputation'!U72&lt;&gt;"",1,0))</f>
        <v>0</v>
      </c>
      <c r="U69" s="171">
        <f>IF('Indicator Data'!AB73="No Data",1,IF('Indicator Data imputation'!V72&lt;&gt;"",1,0))</f>
        <v>0</v>
      </c>
      <c r="V69" s="171">
        <f>IF('Indicator Data'!AC73="No Data",1,IF('Indicator Data imputation'!W72&lt;&gt;"",1,0))</f>
        <v>0</v>
      </c>
      <c r="W69" s="171">
        <f>IF('Indicator Data'!AD73="No Data",1,IF('Indicator Data imputation'!X72&lt;&gt;"",1,0))</f>
        <v>0</v>
      </c>
      <c r="X69" s="171">
        <f>IF('Indicator Data'!AE73="No Data",1,IF('Indicator Data imputation'!Y72&lt;&gt;"",1,0))</f>
        <v>0</v>
      </c>
      <c r="Y69" s="171">
        <f>IF('Indicator Data'!AF73="No Data",1,IF('Indicator Data imputation'!Z72&lt;&gt;"",1,0))</f>
        <v>1</v>
      </c>
      <c r="Z69" s="171">
        <f>IF('Indicator Data'!AG73="No Data",1,IF('Indicator Data imputation'!AA72&lt;&gt;"",1,0))</f>
        <v>0</v>
      </c>
      <c r="AA69" s="171">
        <f>IF('Indicator Data'!AH73="No Data",1,IF('Indicator Data imputation'!AB72&lt;&gt;"",1,0))</f>
        <v>0</v>
      </c>
      <c r="AB69" s="171">
        <f>IF('Indicator Data'!AI73="No Data",1,IF('Indicator Data imputation'!AC72&lt;&gt;"",1,0))</f>
        <v>0</v>
      </c>
      <c r="AC69" s="171">
        <f>IF('Indicator Data'!AJ73="No Data",1,IF('Indicator Data imputation'!AD72&lt;&gt;"",1,0))</f>
        <v>0</v>
      </c>
      <c r="AD69" s="171">
        <f>IF('Indicator Data'!AK73="No Data",1,IF('Indicator Data imputation'!AE72&lt;&gt;"",1,0))</f>
        <v>0</v>
      </c>
      <c r="AE69" s="171">
        <f>IF('Indicator Data'!AL73="No Data",1,IF('Indicator Data imputation'!AF72&lt;&gt;"",1,0))</f>
        <v>0</v>
      </c>
      <c r="AF69" s="171">
        <f>IF('Indicator Data'!AM73="No Data",1,IF('Indicator Data imputation'!AG72&lt;&gt;"",1,0))</f>
        <v>0</v>
      </c>
      <c r="AG69" s="171">
        <f>IF('Indicator Data'!AN73="No Data",1,IF('Indicator Data imputation'!AH72&lt;&gt;"",1,0))</f>
        <v>0</v>
      </c>
      <c r="AH69" s="171">
        <f>IF('Indicator Data'!AO73="No Data",1,IF('Indicator Data imputation'!AI72&lt;&gt;"",1,0))</f>
        <v>0</v>
      </c>
      <c r="AI69" s="171">
        <f>IF('Indicator Data'!AP73="No Data",1,IF('Indicator Data imputation'!AJ72&lt;&gt;"",1,0))</f>
        <v>0</v>
      </c>
      <c r="AJ69" s="171">
        <f>IF('Indicator Data'!AQ73="No Data",1,IF('Indicator Data imputation'!AK72&lt;&gt;"",1,0))</f>
        <v>0</v>
      </c>
      <c r="AK69" s="171">
        <f>IF('Indicator Data'!AR73="No Data",1,IF('Indicator Data imputation'!AL72&lt;&gt;"",1,0))</f>
        <v>0</v>
      </c>
      <c r="AL69" s="171">
        <f>IF('Indicator Data'!AS73="No Data",1,IF('Indicator Data imputation'!AM72&lt;&gt;"",1,0))</f>
        <v>0</v>
      </c>
      <c r="AM69" s="171">
        <f>IF('Indicator Data'!AT73="No Data",1,IF('Indicator Data imputation'!AN72&lt;&gt;"",1,0))</f>
        <v>0</v>
      </c>
      <c r="AN69" s="171">
        <f>IF('Indicator Data'!AU73="No Data",1,IF('Indicator Data imputation'!AO72&lt;&gt;"",1,0))</f>
        <v>0</v>
      </c>
      <c r="AO69" s="171">
        <f>IF('Indicator Data'!AV73="No Data",1,IF('Indicator Data imputation'!AP72&lt;&gt;"",1,0))</f>
        <v>0</v>
      </c>
      <c r="AP69" s="171">
        <f>IF('Indicator Data'!AW73="No Data",1,IF('Indicator Data imputation'!AQ72&lt;&gt;"",1,0))</f>
        <v>0</v>
      </c>
      <c r="AQ69" s="171">
        <f>IF('Indicator Data'!AX73="No Data",1,IF('Indicator Data imputation'!AR72&lt;&gt;"",1,0))</f>
        <v>0</v>
      </c>
      <c r="AR69" s="171">
        <f>IF('Indicator Data'!AY73="No Data",1,IF('Indicator Data imputation'!AS72&lt;&gt;"",1,0))</f>
        <v>0</v>
      </c>
      <c r="AS69" s="171">
        <f>IF('Indicator Data'!AZ73="No Data",1,IF('Indicator Data imputation'!AT72&lt;&gt;"",1,0))</f>
        <v>0</v>
      </c>
      <c r="AT69" s="171">
        <f>IF('Indicator Data'!BA73="No Data",1,IF('Indicator Data imputation'!AU72&lt;&gt;"",1,0))</f>
        <v>0</v>
      </c>
      <c r="AU69" s="171">
        <f>IF('Indicator Data'!BB73="No Data",1,IF('Indicator Data imputation'!AV72&lt;&gt;"",1,0))</f>
        <v>0</v>
      </c>
      <c r="AV69" s="171">
        <f>IF('Indicator Data'!BC73="No Data",1,IF('Indicator Data imputation'!AW72&lt;&gt;"",1,0))</f>
        <v>0</v>
      </c>
      <c r="AW69" s="171">
        <f>IF('Indicator Data'!BD73="No Data",1,IF('Indicator Data imputation'!AX72&lt;&gt;"",1,0))</f>
        <v>0</v>
      </c>
      <c r="AX69" s="171">
        <f>IF('Indicator Data'!BE73="No Data",1,IF('Indicator Data imputation'!AY72&lt;&gt;"",1,0))</f>
        <v>0</v>
      </c>
      <c r="AY69" s="171">
        <f>IF('Indicator Data'!BF73="No Data",1,IF('Indicator Data imputation'!AZ72&lt;&gt;"",1,0))</f>
        <v>0</v>
      </c>
      <c r="AZ69" s="171">
        <f>IF('Indicator Data'!BG73="No Data",1,IF('Indicator Data imputation'!BA72&lt;&gt;"",1,0))</f>
        <v>0</v>
      </c>
      <c r="BA69" s="5">
        <f t="shared" si="2"/>
        <v>1</v>
      </c>
      <c r="BB69" s="173">
        <f t="shared" si="3"/>
        <v>1.9607843137254902E-2</v>
      </c>
    </row>
    <row r="70" spans="1:54" x14ac:dyDescent="0.25">
      <c r="A70" s="5" t="s">
        <v>130</v>
      </c>
      <c r="B70" s="171">
        <f>IF('Indicator Data'!I74="No Data",1,IF('Indicator Data imputation'!C73&lt;&gt;"",1,0))</f>
        <v>0</v>
      </c>
      <c r="C70" s="171">
        <f>IF('Indicator Data'!J74="No Data",1,IF('Indicator Data imputation'!D73&lt;&gt;"",1,0))</f>
        <v>0</v>
      </c>
      <c r="D70" s="171">
        <f>IF('Indicator Data'!K74="No Data",1,IF('Indicator Data imputation'!E73&lt;&gt;"",1,0))</f>
        <v>0</v>
      </c>
      <c r="E70" s="171">
        <f>IF('Indicator Data'!L74="No Data",1,IF('Indicator Data imputation'!F73&lt;&gt;"",1,0))</f>
        <v>0</v>
      </c>
      <c r="F70" s="171">
        <f>IF('Indicator Data'!M74="No Data",1,IF('Indicator Data imputation'!G73&lt;&gt;"",1,0))</f>
        <v>0</v>
      </c>
      <c r="G70" s="171">
        <f>IF('Indicator Data'!N74="No Data",1,IF('Indicator Data imputation'!H73&lt;&gt;"",1,0))</f>
        <v>0</v>
      </c>
      <c r="H70" s="171">
        <f>IF('Indicator Data'!O74="No Data",1,IF('Indicator Data imputation'!I73&lt;&gt;"",1,0))</f>
        <v>0</v>
      </c>
      <c r="I70" s="171">
        <f>IF('Indicator Data'!P74="No Data",1,IF('Indicator Data imputation'!J73&lt;&gt;"",1,0))</f>
        <v>0</v>
      </c>
      <c r="J70" s="171">
        <f>IF('Indicator Data'!Q74="No Data",1,IF('Indicator Data imputation'!K73&lt;&gt;"",1,0))</f>
        <v>0</v>
      </c>
      <c r="K70" s="171">
        <f>IF('Indicator Data'!R74="No Data",1,IF('Indicator Data imputation'!L73&lt;&gt;"",1,0))</f>
        <v>0</v>
      </c>
      <c r="L70" s="171">
        <f>IF('Indicator Data'!S74="No Data",1,IF('Indicator Data imputation'!M73&lt;&gt;"",1,0))</f>
        <v>0</v>
      </c>
      <c r="M70" s="171">
        <f>IF('Indicator Data'!T74="No Data",1,IF('Indicator Data imputation'!N73&lt;&gt;"",1,0))</f>
        <v>0</v>
      </c>
      <c r="N70" s="171">
        <f>IF('Indicator Data'!U74="No Data",1,IF('Indicator Data imputation'!O73&lt;&gt;"",1,0))</f>
        <v>0</v>
      </c>
      <c r="O70" s="171">
        <f>IF('Indicator Data'!V74="No Data",1,IF('Indicator Data imputation'!P73&lt;&gt;"",1,0))</f>
        <v>0</v>
      </c>
      <c r="P70" s="171">
        <f>IF('Indicator Data'!W74="No Data",1,IF('Indicator Data imputation'!Q73&lt;&gt;"",1,0))</f>
        <v>0</v>
      </c>
      <c r="Q70" s="171">
        <f>IF('Indicator Data'!X74="No Data",1,IF('Indicator Data imputation'!R73&lt;&gt;"",1,0))</f>
        <v>0</v>
      </c>
      <c r="R70" s="171">
        <f>IF('Indicator Data'!Y74="No Data",1,IF('Indicator Data imputation'!S73&lt;&gt;"",1,0))</f>
        <v>0</v>
      </c>
      <c r="S70" s="171">
        <f>IF('Indicator Data'!Z74="No Data",1,IF('Indicator Data imputation'!T73&lt;&gt;"",1,0))</f>
        <v>0</v>
      </c>
      <c r="T70" s="171">
        <f>IF('Indicator Data'!AA74="No Data",1,IF('Indicator Data imputation'!U73&lt;&gt;"",1,0))</f>
        <v>0</v>
      </c>
      <c r="U70" s="171">
        <f>IF('Indicator Data'!AB74="No Data",1,IF('Indicator Data imputation'!V73&lt;&gt;"",1,0))</f>
        <v>0</v>
      </c>
      <c r="V70" s="171">
        <f>IF('Indicator Data'!AC74="No Data",1,IF('Indicator Data imputation'!W73&lt;&gt;"",1,0))</f>
        <v>0</v>
      </c>
      <c r="W70" s="171">
        <f>IF('Indicator Data'!AD74="No Data",1,IF('Indicator Data imputation'!X73&lt;&gt;"",1,0))</f>
        <v>0</v>
      </c>
      <c r="X70" s="171">
        <f>IF('Indicator Data'!AE74="No Data",1,IF('Indicator Data imputation'!Y73&lt;&gt;"",1,0))</f>
        <v>0</v>
      </c>
      <c r="Y70" s="171">
        <f>IF('Indicator Data'!AF74="No Data",1,IF('Indicator Data imputation'!Z73&lt;&gt;"",1,0))</f>
        <v>1</v>
      </c>
      <c r="Z70" s="171">
        <f>IF('Indicator Data'!AG74="No Data",1,IF('Indicator Data imputation'!AA73&lt;&gt;"",1,0))</f>
        <v>0</v>
      </c>
      <c r="AA70" s="171">
        <f>IF('Indicator Data'!AH74="No Data",1,IF('Indicator Data imputation'!AB73&lt;&gt;"",1,0))</f>
        <v>0</v>
      </c>
      <c r="AB70" s="171">
        <f>IF('Indicator Data'!AI74="No Data",1,IF('Indicator Data imputation'!AC73&lt;&gt;"",1,0))</f>
        <v>0</v>
      </c>
      <c r="AC70" s="171">
        <f>IF('Indicator Data'!AJ74="No Data",1,IF('Indicator Data imputation'!AD73&lt;&gt;"",1,0))</f>
        <v>0</v>
      </c>
      <c r="AD70" s="171">
        <f>IF('Indicator Data'!AK74="No Data",1,IF('Indicator Data imputation'!AE73&lt;&gt;"",1,0))</f>
        <v>0</v>
      </c>
      <c r="AE70" s="171">
        <f>IF('Indicator Data'!AL74="No Data",1,IF('Indicator Data imputation'!AF73&lt;&gt;"",1,0))</f>
        <v>0</v>
      </c>
      <c r="AF70" s="171">
        <f>IF('Indicator Data'!AM74="No Data",1,IF('Indicator Data imputation'!AG73&lt;&gt;"",1,0))</f>
        <v>0</v>
      </c>
      <c r="AG70" s="171">
        <f>IF('Indicator Data'!AN74="No Data",1,IF('Indicator Data imputation'!AH73&lt;&gt;"",1,0))</f>
        <v>0</v>
      </c>
      <c r="AH70" s="171">
        <f>IF('Indicator Data'!AO74="No Data",1,IF('Indicator Data imputation'!AI73&lt;&gt;"",1,0))</f>
        <v>0</v>
      </c>
      <c r="AI70" s="171">
        <f>IF('Indicator Data'!AP74="No Data",1,IF('Indicator Data imputation'!AJ73&lt;&gt;"",1,0))</f>
        <v>1</v>
      </c>
      <c r="AJ70" s="171">
        <f>IF('Indicator Data'!AQ74="No Data",1,IF('Indicator Data imputation'!AK73&lt;&gt;"",1,0))</f>
        <v>1</v>
      </c>
      <c r="AK70" s="171">
        <f>IF('Indicator Data'!AR74="No Data",1,IF('Indicator Data imputation'!AL73&lt;&gt;"",1,0))</f>
        <v>0</v>
      </c>
      <c r="AL70" s="171">
        <f>IF('Indicator Data'!AS74="No Data",1,IF('Indicator Data imputation'!AM73&lt;&gt;"",1,0))</f>
        <v>0</v>
      </c>
      <c r="AM70" s="171">
        <f>IF('Indicator Data'!AT74="No Data",1,IF('Indicator Data imputation'!AN73&lt;&gt;"",1,0))</f>
        <v>0</v>
      </c>
      <c r="AN70" s="171">
        <f>IF('Indicator Data'!AU74="No Data",1,IF('Indicator Data imputation'!AO73&lt;&gt;"",1,0))</f>
        <v>0</v>
      </c>
      <c r="AO70" s="171">
        <f>IF('Indicator Data'!AV74="No Data",1,IF('Indicator Data imputation'!AP73&lt;&gt;"",1,0))</f>
        <v>0</v>
      </c>
      <c r="AP70" s="171">
        <f>IF('Indicator Data'!AW74="No Data",1,IF('Indicator Data imputation'!AQ73&lt;&gt;"",1,0))</f>
        <v>0</v>
      </c>
      <c r="AQ70" s="171">
        <f>IF('Indicator Data'!AX74="No Data",1,IF('Indicator Data imputation'!AR73&lt;&gt;"",1,0))</f>
        <v>0</v>
      </c>
      <c r="AR70" s="171">
        <f>IF('Indicator Data'!AY74="No Data",1,IF('Indicator Data imputation'!AS73&lt;&gt;"",1,0))</f>
        <v>0</v>
      </c>
      <c r="AS70" s="171">
        <f>IF('Indicator Data'!AZ74="No Data",1,IF('Indicator Data imputation'!AT73&lt;&gt;"",1,0))</f>
        <v>0</v>
      </c>
      <c r="AT70" s="171">
        <f>IF('Indicator Data'!BA74="No Data",1,IF('Indicator Data imputation'!AU73&lt;&gt;"",1,0))</f>
        <v>0</v>
      </c>
      <c r="AU70" s="171">
        <f>IF('Indicator Data'!BB74="No Data",1,IF('Indicator Data imputation'!AV73&lt;&gt;"",1,0))</f>
        <v>0</v>
      </c>
      <c r="AV70" s="171">
        <f>IF('Indicator Data'!BC74="No Data",1,IF('Indicator Data imputation'!AW73&lt;&gt;"",1,0))</f>
        <v>0</v>
      </c>
      <c r="AW70" s="171">
        <f>IF('Indicator Data'!BD74="No Data",1,IF('Indicator Data imputation'!AX73&lt;&gt;"",1,0))</f>
        <v>0</v>
      </c>
      <c r="AX70" s="171">
        <f>IF('Indicator Data'!BE74="No Data",1,IF('Indicator Data imputation'!AY73&lt;&gt;"",1,0))</f>
        <v>0</v>
      </c>
      <c r="AY70" s="171">
        <f>IF('Indicator Data'!BF74="No Data",1,IF('Indicator Data imputation'!AZ73&lt;&gt;"",1,0))</f>
        <v>0</v>
      </c>
      <c r="AZ70" s="171">
        <f>IF('Indicator Data'!BG74="No Data",1,IF('Indicator Data imputation'!BA73&lt;&gt;"",1,0))</f>
        <v>0</v>
      </c>
      <c r="BA70" s="5">
        <f t="shared" si="2"/>
        <v>3</v>
      </c>
      <c r="BB70" s="173">
        <f t="shared" si="3"/>
        <v>5.8823529411764705E-2</v>
      </c>
    </row>
    <row r="71" spans="1:54" x14ac:dyDescent="0.25">
      <c r="A71" s="5" t="s">
        <v>131</v>
      </c>
      <c r="B71" s="171">
        <f>IF('Indicator Data'!I75="No Data",1,IF('Indicator Data imputation'!C74&lt;&gt;"",1,0))</f>
        <v>0</v>
      </c>
      <c r="C71" s="171">
        <f>IF('Indicator Data'!J75="No Data",1,IF('Indicator Data imputation'!D74&lt;&gt;"",1,0))</f>
        <v>0</v>
      </c>
      <c r="D71" s="171">
        <f>IF('Indicator Data'!K75="No Data",1,IF('Indicator Data imputation'!E74&lt;&gt;"",1,0))</f>
        <v>0</v>
      </c>
      <c r="E71" s="171">
        <f>IF('Indicator Data'!L75="No Data",1,IF('Indicator Data imputation'!F74&lt;&gt;"",1,0))</f>
        <v>0</v>
      </c>
      <c r="F71" s="171">
        <f>IF('Indicator Data'!M75="No Data",1,IF('Indicator Data imputation'!G74&lt;&gt;"",1,0))</f>
        <v>0</v>
      </c>
      <c r="G71" s="171">
        <f>IF('Indicator Data'!N75="No Data",1,IF('Indicator Data imputation'!H74&lt;&gt;"",1,0))</f>
        <v>0</v>
      </c>
      <c r="H71" s="171">
        <f>IF('Indicator Data'!O75="No Data",1,IF('Indicator Data imputation'!I74&lt;&gt;"",1,0))</f>
        <v>0</v>
      </c>
      <c r="I71" s="171">
        <f>IF('Indicator Data'!P75="No Data",1,IF('Indicator Data imputation'!J74&lt;&gt;"",1,0))</f>
        <v>0</v>
      </c>
      <c r="J71" s="171">
        <f>IF('Indicator Data'!Q75="No Data",1,IF('Indicator Data imputation'!K74&lt;&gt;"",1,0))</f>
        <v>0</v>
      </c>
      <c r="K71" s="171">
        <f>IF('Indicator Data'!R75="No Data",1,IF('Indicator Data imputation'!L74&lt;&gt;"",1,0))</f>
        <v>0</v>
      </c>
      <c r="L71" s="171">
        <f>IF('Indicator Data'!S75="No Data",1,IF('Indicator Data imputation'!M74&lt;&gt;"",1,0))</f>
        <v>0</v>
      </c>
      <c r="M71" s="171">
        <f>IF('Indicator Data'!T75="No Data",1,IF('Indicator Data imputation'!N74&lt;&gt;"",1,0))</f>
        <v>0</v>
      </c>
      <c r="N71" s="171">
        <f>IF('Indicator Data'!U75="No Data",1,IF('Indicator Data imputation'!O74&lt;&gt;"",1,0))</f>
        <v>0</v>
      </c>
      <c r="O71" s="171">
        <f>IF('Indicator Data'!V75="No Data",1,IF('Indicator Data imputation'!P74&lt;&gt;"",1,0))</f>
        <v>0</v>
      </c>
      <c r="P71" s="171">
        <f>IF('Indicator Data'!W75="No Data",1,IF('Indicator Data imputation'!Q74&lt;&gt;"",1,0))</f>
        <v>0</v>
      </c>
      <c r="Q71" s="171">
        <f>IF('Indicator Data'!X75="No Data",1,IF('Indicator Data imputation'!R74&lt;&gt;"",1,0))</f>
        <v>0</v>
      </c>
      <c r="R71" s="171">
        <f>IF('Indicator Data'!Y75="No Data",1,IF('Indicator Data imputation'!S74&lt;&gt;"",1,0))</f>
        <v>0</v>
      </c>
      <c r="S71" s="171">
        <f>IF('Indicator Data'!Z75="No Data",1,IF('Indicator Data imputation'!T74&lt;&gt;"",1,0))</f>
        <v>0</v>
      </c>
      <c r="T71" s="171">
        <f>IF('Indicator Data'!AA75="No Data",1,IF('Indicator Data imputation'!U74&lt;&gt;"",1,0))</f>
        <v>0</v>
      </c>
      <c r="U71" s="171">
        <f>IF('Indicator Data'!AB75="No Data",1,IF('Indicator Data imputation'!V74&lt;&gt;"",1,0))</f>
        <v>0</v>
      </c>
      <c r="V71" s="171">
        <f>IF('Indicator Data'!AC75="No Data",1,IF('Indicator Data imputation'!W74&lt;&gt;"",1,0))</f>
        <v>0</v>
      </c>
      <c r="W71" s="171">
        <f>IF('Indicator Data'!AD75="No Data",1,IF('Indicator Data imputation'!X74&lt;&gt;"",1,0))</f>
        <v>0</v>
      </c>
      <c r="X71" s="171">
        <f>IF('Indicator Data'!AE75="No Data",1,IF('Indicator Data imputation'!Y74&lt;&gt;"",1,0))</f>
        <v>0</v>
      </c>
      <c r="Y71" s="171">
        <f>IF('Indicator Data'!AF75="No Data",1,IF('Indicator Data imputation'!Z74&lt;&gt;"",1,0))</f>
        <v>0</v>
      </c>
      <c r="Z71" s="171">
        <f>IF('Indicator Data'!AG75="No Data",1,IF('Indicator Data imputation'!AA74&lt;&gt;"",1,0))</f>
        <v>1</v>
      </c>
      <c r="AA71" s="171">
        <f>IF('Indicator Data'!AH75="No Data",1,IF('Indicator Data imputation'!AB74&lt;&gt;"",1,0))</f>
        <v>0</v>
      </c>
      <c r="AB71" s="171">
        <f>IF('Indicator Data'!AI75="No Data",1,IF('Indicator Data imputation'!AC74&lt;&gt;"",1,0))</f>
        <v>0</v>
      </c>
      <c r="AC71" s="171">
        <f>IF('Indicator Data'!AJ75="No Data",1,IF('Indicator Data imputation'!AD74&lt;&gt;"",1,0))</f>
        <v>0</v>
      </c>
      <c r="AD71" s="171">
        <f>IF('Indicator Data'!AK75="No Data",1,IF('Indicator Data imputation'!AE74&lt;&gt;"",1,0))</f>
        <v>0</v>
      </c>
      <c r="AE71" s="171">
        <f>IF('Indicator Data'!AL75="No Data",1,IF('Indicator Data imputation'!AF74&lt;&gt;"",1,0))</f>
        <v>0</v>
      </c>
      <c r="AF71" s="171">
        <f>IF('Indicator Data'!AM75="No Data",1,IF('Indicator Data imputation'!AG74&lt;&gt;"",1,0))</f>
        <v>0</v>
      </c>
      <c r="AG71" s="171">
        <f>IF('Indicator Data'!AN75="No Data",1,IF('Indicator Data imputation'!AH74&lt;&gt;"",1,0))</f>
        <v>0</v>
      </c>
      <c r="AH71" s="171">
        <f>IF('Indicator Data'!AO75="No Data",1,IF('Indicator Data imputation'!AI74&lt;&gt;"",1,0))</f>
        <v>0</v>
      </c>
      <c r="AI71" s="171">
        <f>IF('Indicator Data'!AP75="No Data",1,IF('Indicator Data imputation'!AJ74&lt;&gt;"",1,0))</f>
        <v>1</v>
      </c>
      <c r="AJ71" s="171">
        <f>IF('Indicator Data'!AQ75="No Data",1,IF('Indicator Data imputation'!AK74&lt;&gt;"",1,0))</f>
        <v>1</v>
      </c>
      <c r="AK71" s="171">
        <f>IF('Indicator Data'!AR75="No Data",1,IF('Indicator Data imputation'!AL74&lt;&gt;"",1,0))</f>
        <v>1</v>
      </c>
      <c r="AL71" s="171">
        <f>IF('Indicator Data'!AS75="No Data",1,IF('Indicator Data imputation'!AM74&lt;&gt;"",1,0))</f>
        <v>0</v>
      </c>
      <c r="AM71" s="171">
        <f>IF('Indicator Data'!AT75="No Data",1,IF('Indicator Data imputation'!AN74&lt;&gt;"",1,0))</f>
        <v>0</v>
      </c>
      <c r="AN71" s="171">
        <f>IF('Indicator Data'!AU75="No Data",1,IF('Indicator Data imputation'!AO74&lt;&gt;"",1,0))</f>
        <v>0</v>
      </c>
      <c r="AO71" s="171">
        <f>IF('Indicator Data'!AV75="No Data",1,IF('Indicator Data imputation'!AP74&lt;&gt;"",1,0))</f>
        <v>0</v>
      </c>
      <c r="AP71" s="171">
        <f>IF('Indicator Data'!AW75="No Data",1,IF('Indicator Data imputation'!AQ74&lt;&gt;"",1,0))</f>
        <v>0</v>
      </c>
      <c r="AQ71" s="171">
        <f>IF('Indicator Data'!AX75="No Data",1,IF('Indicator Data imputation'!AR74&lt;&gt;"",1,0))</f>
        <v>0</v>
      </c>
      <c r="AR71" s="171">
        <f>IF('Indicator Data'!AY75="No Data",1,IF('Indicator Data imputation'!AS74&lt;&gt;"",1,0))</f>
        <v>0</v>
      </c>
      <c r="AS71" s="171">
        <f>IF('Indicator Data'!AZ75="No Data",1,IF('Indicator Data imputation'!AT74&lt;&gt;"",1,0))</f>
        <v>0</v>
      </c>
      <c r="AT71" s="171">
        <f>IF('Indicator Data'!BA75="No Data",1,IF('Indicator Data imputation'!AU74&lt;&gt;"",1,0))</f>
        <v>0</v>
      </c>
      <c r="AU71" s="171">
        <f>IF('Indicator Data'!BB75="No Data",1,IF('Indicator Data imputation'!AV74&lt;&gt;"",1,0))</f>
        <v>0</v>
      </c>
      <c r="AV71" s="171">
        <f>IF('Indicator Data'!BC75="No Data",1,IF('Indicator Data imputation'!AW74&lt;&gt;"",1,0))</f>
        <v>0</v>
      </c>
      <c r="AW71" s="171">
        <f>IF('Indicator Data'!BD75="No Data",1,IF('Indicator Data imputation'!AX74&lt;&gt;"",1,0))</f>
        <v>0</v>
      </c>
      <c r="AX71" s="171">
        <f>IF('Indicator Data'!BE75="No Data",1,IF('Indicator Data imputation'!AY74&lt;&gt;"",1,0))</f>
        <v>0</v>
      </c>
      <c r="AY71" s="171">
        <f>IF('Indicator Data'!BF75="No Data",1,IF('Indicator Data imputation'!AZ74&lt;&gt;"",1,0))</f>
        <v>0</v>
      </c>
      <c r="AZ71" s="171">
        <f>IF('Indicator Data'!BG75="No Data",1,IF('Indicator Data imputation'!BA74&lt;&gt;"",1,0))</f>
        <v>0</v>
      </c>
      <c r="BA71" s="5">
        <f t="shared" si="2"/>
        <v>4</v>
      </c>
      <c r="BB71" s="173">
        <f t="shared" si="3"/>
        <v>7.8431372549019607E-2</v>
      </c>
    </row>
    <row r="72" spans="1:54" x14ac:dyDescent="0.25">
      <c r="A72" s="5" t="s">
        <v>133</v>
      </c>
      <c r="B72" s="171">
        <f>IF('Indicator Data'!I76="No Data",1,IF('Indicator Data imputation'!C75&lt;&gt;"",1,0))</f>
        <v>0</v>
      </c>
      <c r="C72" s="171">
        <f>IF('Indicator Data'!J76="No Data",1,IF('Indicator Data imputation'!D75&lt;&gt;"",1,0))</f>
        <v>0</v>
      </c>
      <c r="D72" s="171">
        <f>IF('Indicator Data'!K76="No Data",1,IF('Indicator Data imputation'!E75&lt;&gt;"",1,0))</f>
        <v>0</v>
      </c>
      <c r="E72" s="171">
        <f>IF('Indicator Data'!L76="No Data",1,IF('Indicator Data imputation'!F75&lt;&gt;"",1,0))</f>
        <v>0</v>
      </c>
      <c r="F72" s="171">
        <f>IF('Indicator Data'!M76="No Data",1,IF('Indicator Data imputation'!G75&lt;&gt;"",1,0))</f>
        <v>0</v>
      </c>
      <c r="G72" s="171">
        <f>IF('Indicator Data'!N76="No Data",1,IF('Indicator Data imputation'!H75&lt;&gt;"",1,0))</f>
        <v>0</v>
      </c>
      <c r="H72" s="171">
        <f>IF('Indicator Data'!O76="No Data",1,IF('Indicator Data imputation'!I75&lt;&gt;"",1,0))</f>
        <v>0</v>
      </c>
      <c r="I72" s="171">
        <f>IF('Indicator Data'!P76="No Data",1,IF('Indicator Data imputation'!J75&lt;&gt;"",1,0))</f>
        <v>0</v>
      </c>
      <c r="J72" s="171">
        <f>IF('Indicator Data'!Q76="No Data",1,IF('Indicator Data imputation'!K75&lt;&gt;"",1,0))</f>
        <v>0</v>
      </c>
      <c r="K72" s="171">
        <f>IF('Indicator Data'!R76="No Data",1,IF('Indicator Data imputation'!L75&lt;&gt;"",1,0))</f>
        <v>0</v>
      </c>
      <c r="L72" s="171">
        <f>IF('Indicator Data'!S76="No Data",1,IF('Indicator Data imputation'!M75&lt;&gt;"",1,0))</f>
        <v>0</v>
      </c>
      <c r="M72" s="171">
        <f>IF('Indicator Data'!T76="No Data",1,IF('Indicator Data imputation'!N75&lt;&gt;"",1,0))</f>
        <v>0</v>
      </c>
      <c r="N72" s="171">
        <f>IF('Indicator Data'!U76="No Data",1,IF('Indicator Data imputation'!O75&lt;&gt;"",1,0))</f>
        <v>0</v>
      </c>
      <c r="O72" s="171">
        <f>IF('Indicator Data'!V76="No Data",1,IF('Indicator Data imputation'!P75&lt;&gt;"",1,0))</f>
        <v>0</v>
      </c>
      <c r="P72" s="171">
        <f>IF('Indicator Data'!W76="No Data",1,IF('Indicator Data imputation'!Q75&lt;&gt;"",1,0))</f>
        <v>0</v>
      </c>
      <c r="Q72" s="171">
        <f>IF('Indicator Data'!X76="No Data",1,IF('Indicator Data imputation'!R75&lt;&gt;"",1,0))</f>
        <v>0</v>
      </c>
      <c r="R72" s="171">
        <f>IF('Indicator Data'!Y76="No Data",1,IF('Indicator Data imputation'!S75&lt;&gt;"",1,0))</f>
        <v>0</v>
      </c>
      <c r="S72" s="171">
        <f>IF('Indicator Data'!Z76="No Data",1,IF('Indicator Data imputation'!T75&lt;&gt;"",1,0))</f>
        <v>0</v>
      </c>
      <c r="T72" s="171">
        <f>IF('Indicator Data'!AA76="No Data",1,IF('Indicator Data imputation'!U75&lt;&gt;"",1,0))</f>
        <v>0</v>
      </c>
      <c r="U72" s="171">
        <f>IF('Indicator Data'!AB76="No Data",1,IF('Indicator Data imputation'!V75&lt;&gt;"",1,0))</f>
        <v>0</v>
      </c>
      <c r="V72" s="171">
        <f>IF('Indicator Data'!AC76="No Data",1,IF('Indicator Data imputation'!W75&lt;&gt;"",1,0))</f>
        <v>0</v>
      </c>
      <c r="W72" s="171">
        <f>IF('Indicator Data'!AD76="No Data",1,IF('Indicator Data imputation'!X75&lt;&gt;"",1,0))</f>
        <v>0</v>
      </c>
      <c r="X72" s="171">
        <f>IF('Indicator Data'!AE76="No Data",1,IF('Indicator Data imputation'!Y75&lt;&gt;"",1,0))</f>
        <v>0</v>
      </c>
      <c r="Y72" s="171">
        <f>IF('Indicator Data'!AF76="No Data",1,IF('Indicator Data imputation'!Z75&lt;&gt;"",1,0))</f>
        <v>0</v>
      </c>
      <c r="Z72" s="171">
        <f>IF('Indicator Data'!AG76="No Data",1,IF('Indicator Data imputation'!AA75&lt;&gt;"",1,0))</f>
        <v>0</v>
      </c>
      <c r="AA72" s="171">
        <f>IF('Indicator Data'!AH76="No Data",1,IF('Indicator Data imputation'!AB75&lt;&gt;"",1,0))</f>
        <v>0</v>
      </c>
      <c r="AB72" s="171">
        <f>IF('Indicator Data'!AI76="No Data",1,IF('Indicator Data imputation'!AC75&lt;&gt;"",1,0))</f>
        <v>0</v>
      </c>
      <c r="AC72" s="171">
        <f>IF('Indicator Data'!AJ76="No Data",1,IF('Indicator Data imputation'!AD75&lt;&gt;"",1,0))</f>
        <v>0</v>
      </c>
      <c r="AD72" s="171">
        <f>IF('Indicator Data'!AK76="No Data",1,IF('Indicator Data imputation'!AE75&lt;&gt;"",1,0))</f>
        <v>0</v>
      </c>
      <c r="AE72" s="171">
        <f>IF('Indicator Data'!AL76="No Data",1,IF('Indicator Data imputation'!AF75&lt;&gt;"",1,0))</f>
        <v>0</v>
      </c>
      <c r="AF72" s="171">
        <f>IF('Indicator Data'!AM76="No Data",1,IF('Indicator Data imputation'!AG75&lt;&gt;"",1,0))</f>
        <v>0</v>
      </c>
      <c r="AG72" s="171">
        <f>IF('Indicator Data'!AN76="No Data",1,IF('Indicator Data imputation'!AH75&lt;&gt;"",1,0))</f>
        <v>0</v>
      </c>
      <c r="AH72" s="171">
        <f>IF('Indicator Data'!AO76="No Data",1,IF('Indicator Data imputation'!AI75&lt;&gt;"",1,0))</f>
        <v>0</v>
      </c>
      <c r="AI72" s="171">
        <f>IF('Indicator Data'!AP76="No Data",1,IF('Indicator Data imputation'!AJ75&lt;&gt;"",1,0))</f>
        <v>0</v>
      </c>
      <c r="AJ72" s="171">
        <f>IF('Indicator Data'!AQ76="No Data",1,IF('Indicator Data imputation'!AK75&lt;&gt;"",1,0))</f>
        <v>0</v>
      </c>
      <c r="AK72" s="171">
        <f>IF('Indicator Data'!AR76="No Data",1,IF('Indicator Data imputation'!AL75&lt;&gt;"",1,0))</f>
        <v>0</v>
      </c>
      <c r="AL72" s="171">
        <f>IF('Indicator Data'!AS76="No Data",1,IF('Indicator Data imputation'!AM75&lt;&gt;"",1,0))</f>
        <v>0</v>
      </c>
      <c r="AM72" s="171">
        <f>IF('Indicator Data'!AT76="No Data",1,IF('Indicator Data imputation'!AN75&lt;&gt;"",1,0))</f>
        <v>0</v>
      </c>
      <c r="AN72" s="171">
        <f>IF('Indicator Data'!AU76="No Data",1,IF('Indicator Data imputation'!AO75&lt;&gt;"",1,0))</f>
        <v>0</v>
      </c>
      <c r="AO72" s="171">
        <f>IF('Indicator Data'!AV76="No Data",1,IF('Indicator Data imputation'!AP75&lt;&gt;"",1,0))</f>
        <v>0</v>
      </c>
      <c r="AP72" s="171">
        <f>IF('Indicator Data'!AW76="No Data",1,IF('Indicator Data imputation'!AQ75&lt;&gt;"",1,0))</f>
        <v>0</v>
      </c>
      <c r="AQ72" s="171">
        <f>IF('Indicator Data'!AX76="No Data",1,IF('Indicator Data imputation'!AR75&lt;&gt;"",1,0))</f>
        <v>0</v>
      </c>
      <c r="AR72" s="171">
        <f>IF('Indicator Data'!AY76="No Data",1,IF('Indicator Data imputation'!AS75&lt;&gt;"",1,0))</f>
        <v>0</v>
      </c>
      <c r="AS72" s="171">
        <f>IF('Indicator Data'!AZ76="No Data",1,IF('Indicator Data imputation'!AT75&lt;&gt;"",1,0))</f>
        <v>0</v>
      </c>
      <c r="AT72" s="171">
        <f>IF('Indicator Data'!BA76="No Data",1,IF('Indicator Data imputation'!AU75&lt;&gt;"",1,0))</f>
        <v>0</v>
      </c>
      <c r="AU72" s="171">
        <f>IF('Indicator Data'!BB76="No Data",1,IF('Indicator Data imputation'!AV75&lt;&gt;"",1,0))</f>
        <v>0</v>
      </c>
      <c r="AV72" s="171">
        <f>IF('Indicator Data'!BC76="No Data",1,IF('Indicator Data imputation'!AW75&lt;&gt;"",1,0))</f>
        <v>0</v>
      </c>
      <c r="AW72" s="171">
        <f>IF('Indicator Data'!BD76="No Data",1,IF('Indicator Data imputation'!AX75&lt;&gt;"",1,0))</f>
        <v>0</v>
      </c>
      <c r="AX72" s="171">
        <f>IF('Indicator Data'!BE76="No Data",1,IF('Indicator Data imputation'!AY75&lt;&gt;"",1,0))</f>
        <v>0</v>
      </c>
      <c r="AY72" s="171">
        <f>IF('Indicator Data'!BF76="No Data",1,IF('Indicator Data imputation'!AZ75&lt;&gt;"",1,0))</f>
        <v>0</v>
      </c>
      <c r="AZ72" s="171">
        <f>IF('Indicator Data'!BG76="No Data",1,IF('Indicator Data imputation'!BA75&lt;&gt;"",1,0))</f>
        <v>0</v>
      </c>
      <c r="BA72" s="5">
        <f t="shared" si="2"/>
        <v>0</v>
      </c>
      <c r="BB72" s="173">
        <f t="shared" si="3"/>
        <v>0</v>
      </c>
    </row>
    <row r="73" spans="1:54" x14ac:dyDescent="0.25">
      <c r="A73" s="5" t="s">
        <v>135</v>
      </c>
      <c r="B73" s="171">
        <f>IF('Indicator Data'!I77="No Data",1,IF('Indicator Data imputation'!C76&lt;&gt;"",1,0))</f>
        <v>0</v>
      </c>
      <c r="C73" s="171">
        <f>IF('Indicator Data'!J77="No Data",1,IF('Indicator Data imputation'!D76&lt;&gt;"",1,0))</f>
        <v>0</v>
      </c>
      <c r="D73" s="171">
        <f>IF('Indicator Data'!K77="No Data",1,IF('Indicator Data imputation'!E76&lt;&gt;"",1,0))</f>
        <v>0</v>
      </c>
      <c r="E73" s="171">
        <f>IF('Indicator Data'!L77="No Data",1,IF('Indicator Data imputation'!F76&lt;&gt;"",1,0))</f>
        <v>0</v>
      </c>
      <c r="F73" s="171">
        <f>IF('Indicator Data'!M77="No Data",1,IF('Indicator Data imputation'!G76&lt;&gt;"",1,0))</f>
        <v>0</v>
      </c>
      <c r="G73" s="171">
        <f>IF('Indicator Data'!N77="No Data",1,IF('Indicator Data imputation'!H76&lt;&gt;"",1,0))</f>
        <v>0</v>
      </c>
      <c r="H73" s="171">
        <f>IF('Indicator Data'!O77="No Data",1,IF('Indicator Data imputation'!I76&lt;&gt;"",1,0))</f>
        <v>0</v>
      </c>
      <c r="I73" s="171">
        <f>IF('Indicator Data'!P77="No Data",1,IF('Indicator Data imputation'!J76&lt;&gt;"",1,0))</f>
        <v>0</v>
      </c>
      <c r="J73" s="171">
        <f>IF('Indicator Data'!Q77="No Data",1,IF('Indicator Data imputation'!K76&lt;&gt;"",1,0))</f>
        <v>0</v>
      </c>
      <c r="K73" s="171">
        <f>IF('Indicator Data'!R77="No Data",1,IF('Indicator Data imputation'!L76&lt;&gt;"",1,0))</f>
        <v>0</v>
      </c>
      <c r="L73" s="171">
        <f>IF('Indicator Data'!S77="No Data",1,IF('Indicator Data imputation'!M76&lt;&gt;"",1,0))</f>
        <v>0</v>
      </c>
      <c r="M73" s="171">
        <f>IF('Indicator Data'!T77="No Data",1,IF('Indicator Data imputation'!N76&lt;&gt;"",1,0))</f>
        <v>0</v>
      </c>
      <c r="N73" s="171">
        <f>IF('Indicator Data'!U77="No Data",1,IF('Indicator Data imputation'!O76&lt;&gt;"",1,0))</f>
        <v>0</v>
      </c>
      <c r="O73" s="171">
        <f>IF('Indicator Data'!V77="No Data",1,IF('Indicator Data imputation'!P76&lt;&gt;"",1,0))</f>
        <v>0</v>
      </c>
      <c r="P73" s="171">
        <f>IF('Indicator Data'!W77="No Data",1,IF('Indicator Data imputation'!Q76&lt;&gt;"",1,0))</f>
        <v>0</v>
      </c>
      <c r="Q73" s="171">
        <f>IF('Indicator Data'!X77="No Data",1,IF('Indicator Data imputation'!R76&lt;&gt;"",1,0))</f>
        <v>0</v>
      </c>
      <c r="R73" s="171">
        <f>IF('Indicator Data'!Y77="No Data",1,IF('Indicator Data imputation'!S76&lt;&gt;"",1,0))</f>
        <v>1</v>
      </c>
      <c r="S73" s="171">
        <f>IF('Indicator Data'!Z77="No Data",1,IF('Indicator Data imputation'!T76&lt;&gt;"",1,0))</f>
        <v>0</v>
      </c>
      <c r="T73" s="171">
        <f>IF('Indicator Data'!AA77="No Data",1,IF('Indicator Data imputation'!U76&lt;&gt;"",1,0))</f>
        <v>0</v>
      </c>
      <c r="U73" s="171">
        <f>IF('Indicator Data'!AB77="No Data",1,IF('Indicator Data imputation'!V76&lt;&gt;"",1,0))</f>
        <v>0</v>
      </c>
      <c r="V73" s="171">
        <f>IF('Indicator Data'!AC77="No Data",1,IF('Indicator Data imputation'!W76&lt;&gt;"",1,0))</f>
        <v>0</v>
      </c>
      <c r="W73" s="171">
        <f>IF('Indicator Data'!AD77="No Data",1,IF('Indicator Data imputation'!X76&lt;&gt;"",1,0))</f>
        <v>0</v>
      </c>
      <c r="X73" s="171">
        <f>IF('Indicator Data'!AE77="No Data",1,IF('Indicator Data imputation'!Y76&lt;&gt;"",1,0))</f>
        <v>0</v>
      </c>
      <c r="Y73" s="171">
        <f>IF('Indicator Data'!AF77="No Data",1,IF('Indicator Data imputation'!Z76&lt;&gt;"",1,0))</f>
        <v>0</v>
      </c>
      <c r="Z73" s="171">
        <f>IF('Indicator Data'!AG77="No Data",1,IF('Indicator Data imputation'!AA76&lt;&gt;"",1,0))</f>
        <v>0</v>
      </c>
      <c r="AA73" s="171">
        <f>IF('Indicator Data'!AH77="No Data",1,IF('Indicator Data imputation'!AB76&lt;&gt;"",1,0))</f>
        <v>0</v>
      </c>
      <c r="AB73" s="171">
        <f>IF('Indicator Data'!AI77="No Data",1,IF('Indicator Data imputation'!AC76&lt;&gt;"",1,0))</f>
        <v>0</v>
      </c>
      <c r="AC73" s="171">
        <f>IF('Indicator Data'!AJ77="No Data",1,IF('Indicator Data imputation'!AD76&lt;&gt;"",1,0))</f>
        <v>0</v>
      </c>
      <c r="AD73" s="171">
        <f>IF('Indicator Data'!AK77="No Data",1,IF('Indicator Data imputation'!AE76&lt;&gt;"",1,0))</f>
        <v>0</v>
      </c>
      <c r="AE73" s="171">
        <f>IF('Indicator Data'!AL77="No Data",1,IF('Indicator Data imputation'!AF76&lt;&gt;"",1,0))</f>
        <v>0</v>
      </c>
      <c r="AF73" s="171">
        <f>IF('Indicator Data'!AM77="No Data",1,IF('Indicator Data imputation'!AG76&lt;&gt;"",1,0))</f>
        <v>0</v>
      </c>
      <c r="AG73" s="171">
        <f>IF('Indicator Data'!AN77="No Data",1,IF('Indicator Data imputation'!AH76&lt;&gt;"",1,0))</f>
        <v>0</v>
      </c>
      <c r="AH73" s="171">
        <f>IF('Indicator Data'!AO77="No Data",1,IF('Indicator Data imputation'!AI76&lt;&gt;"",1,0))</f>
        <v>0</v>
      </c>
      <c r="AI73" s="171">
        <f>IF('Indicator Data'!AP77="No Data",1,IF('Indicator Data imputation'!AJ76&lt;&gt;"",1,0))</f>
        <v>0</v>
      </c>
      <c r="AJ73" s="171">
        <f>IF('Indicator Data'!AQ77="No Data",1,IF('Indicator Data imputation'!AK76&lt;&gt;"",1,0))</f>
        <v>0</v>
      </c>
      <c r="AK73" s="171">
        <f>IF('Indicator Data'!AR77="No Data",1,IF('Indicator Data imputation'!AL76&lt;&gt;"",1,0))</f>
        <v>0</v>
      </c>
      <c r="AL73" s="171">
        <f>IF('Indicator Data'!AS77="No Data",1,IF('Indicator Data imputation'!AM76&lt;&gt;"",1,0))</f>
        <v>0</v>
      </c>
      <c r="AM73" s="171">
        <f>IF('Indicator Data'!AT77="No Data",1,IF('Indicator Data imputation'!AN76&lt;&gt;"",1,0))</f>
        <v>0</v>
      </c>
      <c r="AN73" s="171">
        <f>IF('Indicator Data'!AU77="No Data",1,IF('Indicator Data imputation'!AO76&lt;&gt;"",1,0))</f>
        <v>0</v>
      </c>
      <c r="AO73" s="171">
        <f>IF('Indicator Data'!AV77="No Data",1,IF('Indicator Data imputation'!AP76&lt;&gt;"",1,0))</f>
        <v>0</v>
      </c>
      <c r="AP73" s="171">
        <f>IF('Indicator Data'!AW77="No Data",1,IF('Indicator Data imputation'!AQ76&lt;&gt;"",1,0))</f>
        <v>0</v>
      </c>
      <c r="AQ73" s="171">
        <f>IF('Indicator Data'!AX77="No Data",1,IF('Indicator Data imputation'!AR76&lt;&gt;"",1,0))</f>
        <v>0</v>
      </c>
      <c r="AR73" s="171">
        <f>IF('Indicator Data'!AY77="No Data",1,IF('Indicator Data imputation'!AS76&lt;&gt;"",1,0))</f>
        <v>0</v>
      </c>
      <c r="AS73" s="171">
        <f>IF('Indicator Data'!AZ77="No Data",1,IF('Indicator Data imputation'!AT76&lt;&gt;"",1,0))</f>
        <v>0</v>
      </c>
      <c r="AT73" s="171">
        <f>IF('Indicator Data'!BA77="No Data",1,IF('Indicator Data imputation'!AU76&lt;&gt;"",1,0))</f>
        <v>0</v>
      </c>
      <c r="AU73" s="171">
        <f>IF('Indicator Data'!BB77="No Data",1,IF('Indicator Data imputation'!AV76&lt;&gt;"",1,0))</f>
        <v>0</v>
      </c>
      <c r="AV73" s="171">
        <f>IF('Indicator Data'!BC77="No Data",1,IF('Indicator Data imputation'!AW76&lt;&gt;"",1,0))</f>
        <v>0</v>
      </c>
      <c r="AW73" s="171">
        <f>IF('Indicator Data'!BD77="No Data",1,IF('Indicator Data imputation'!AX76&lt;&gt;"",1,0))</f>
        <v>0</v>
      </c>
      <c r="AX73" s="171">
        <f>IF('Indicator Data'!BE77="No Data",1,IF('Indicator Data imputation'!AY76&lt;&gt;"",1,0))</f>
        <v>0</v>
      </c>
      <c r="AY73" s="171">
        <f>IF('Indicator Data'!BF77="No Data",1,IF('Indicator Data imputation'!AZ76&lt;&gt;"",1,0))</f>
        <v>0</v>
      </c>
      <c r="AZ73" s="171">
        <f>IF('Indicator Data'!BG77="No Data",1,IF('Indicator Data imputation'!BA76&lt;&gt;"",1,0))</f>
        <v>0</v>
      </c>
      <c r="BA73" s="5">
        <f t="shared" si="2"/>
        <v>1</v>
      </c>
      <c r="BB73" s="173">
        <f t="shared" si="3"/>
        <v>1.9607843137254902E-2</v>
      </c>
    </row>
    <row r="74" spans="1:54" x14ac:dyDescent="0.25">
      <c r="A74" s="5" t="s">
        <v>137</v>
      </c>
      <c r="B74" s="171">
        <f>IF('Indicator Data'!I78="No Data",1,IF('Indicator Data imputation'!C77&lt;&gt;"",1,0))</f>
        <v>0</v>
      </c>
      <c r="C74" s="171">
        <f>IF('Indicator Data'!J78="No Data",1,IF('Indicator Data imputation'!D77&lt;&gt;"",1,0))</f>
        <v>0</v>
      </c>
      <c r="D74" s="171">
        <f>IF('Indicator Data'!K78="No Data",1,IF('Indicator Data imputation'!E77&lt;&gt;"",1,0))</f>
        <v>0</v>
      </c>
      <c r="E74" s="171">
        <f>IF('Indicator Data'!L78="No Data",1,IF('Indicator Data imputation'!F77&lt;&gt;"",1,0))</f>
        <v>0</v>
      </c>
      <c r="F74" s="171">
        <f>IF('Indicator Data'!M78="No Data",1,IF('Indicator Data imputation'!G77&lt;&gt;"",1,0))</f>
        <v>0</v>
      </c>
      <c r="G74" s="171">
        <f>IF('Indicator Data'!N78="No Data",1,IF('Indicator Data imputation'!H77&lt;&gt;"",1,0))</f>
        <v>0</v>
      </c>
      <c r="H74" s="171">
        <f>IF('Indicator Data'!O78="No Data",1,IF('Indicator Data imputation'!I77&lt;&gt;"",1,0))</f>
        <v>0</v>
      </c>
      <c r="I74" s="171">
        <f>IF('Indicator Data'!P78="No Data",1,IF('Indicator Data imputation'!J77&lt;&gt;"",1,0))</f>
        <v>0</v>
      </c>
      <c r="J74" s="171">
        <f>IF('Indicator Data'!Q78="No Data",1,IF('Indicator Data imputation'!K77&lt;&gt;"",1,0))</f>
        <v>0</v>
      </c>
      <c r="K74" s="171">
        <f>IF('Indicator Data'!R78="No Data",1,IF('Indicator Data imputation'!L77&lt;&gt;"",1,0))</f>
        <v>1</v>
      </c>
      <c r="L74" s="171">
        <f>IF('Indicator Data'!S78="No Data",1,IF('Indicator Data imputation'!M77&lt;&gt;"",1,0))</f>
        <v>0</v>
      </c>
      <c r="M74" s="171">
        <f>IF('Indicator Data'!T78="No Data",1,IF('Indicator Data imputation'!N77&lt;&gt;"",1,0))</f>
        <v>0</v>
      </c>
      <c r="N74" s="171">
        <f>IF('Indicator Data'!U78="No Data",1,IF('Indicator Data imputation'!O77&lt;&gt;"",1,0))</f>
        <v>0</v>
      </c>
      <c r="O74" s="171">
        <f>IF('Indicator Data'!V78="No Data",1,IF('Indicator Data imputation'!P77&lt;&gt;"",1,0))</f>
        <v>1</v>
      </c>
      <c r="P74" s="171">
        <f>IF('Indicator Data'!W78="No Data",1,IF('Indicator Data imputation'!Q77&lt;&gt;"",1,0))</f>
        <v>0</v>
      </c>
      <c r="Q74" s="171">
        <f>IF('Indicator Data'!X78="No Data",1,IF('Indicator Data imputation'!R77&lt;&gt;"",1,0))</f>
        <v>1</v>
      </c>
      <c r="R74" s="171">
        <f>IF('Indicator Data'!Y78="No Data",1,IF('Indicator Data imputation'!S77&lt;&gt;"",1,0))</f>
        <v>0</v>
      </c>
      <c r="S74" s="171">
        <f>IF('Indicator Data'!Z78="No Data",1,IF('Indicator Data imputation'!T77&lt;&gt;"",1,0))</f>
        <v>0</v>
      </c>
      <c r="T74" s="171">
        <f>IF('Indicator Data'!AA78="No Data",1,IF('Indicator Data imputation'!U77&lt;&gt;"",1,0))</f>
        <v>0</v>
      </c>
      <c r="U74" s="171">
        <f>IF('Indicator Data'!AB78="No Data",1,IF('Indicator Data imputation'!V77&lt;&gt;"",1,0))</f>
        <v>1</v>
      </c>
      <c r="V74" s="171">
        <f>IF('Indicator Data'!AC78="No Data",1,IF('Indicator Data imputation'!W77&lt;&gt;"",1,0))</f>
        <v>0</v>
      </c>
      <c r="W74" s="171">
        <f>IF('Indicator Data'!AD78="No Data",1,IF('Indicator Data imputation'!X77&lt;&gt;"",1,0))</f>
        <v>0</v>
      </c>
      <c r="X74" s="171">
        <f>IF('Indicator Data'!AE78="No Data",1,IF('Indicator Data imputation'!Y77&lt;&gt;"",1,0))</f>
        <v>1</v>
      </c>
      <c r="Y74" s="171">
        <f>IF('Indicator Data'!AF78="No Data",1,IF('Indicator Data imputation'!Z77&lt;&gt;"",1,0))</f>
        <v>0</v>
      </c>
      <c r="Z74" s="171">
        <f>IF('Indicator Data'!AG78="No Data",1,IF('Indicator Data imputation'!AA77&lt;&gt;"",1,0))</f>
        <v>0</v>
      </c>
      <c r="AA74" s="171">
        <f>IF('Indicator Data'!AH78="No Data",1,IF('Indicator Data imputation'!AB77&lt;&gt;"",1,0))</f>
        <v>0</v>
      </c>
      <c r="AB74" s="171">
        <f>IF('Indicator Data'!AI78="No Data",1,IF('Indicator Data imputation'!AC77&lt;&gt;"",1,0))</f>
        <v>0</v>
      </c>
      <c r="AC74" s="171">
        <f>IF('Indicator Data'!AJ78="No Data",1,IF('Indicator Data imputation'!AD77&lt;&gt;"",1,0))</f>
        <v>0</v>
      </c>
      <c r="AD74" s="171">
        <f>IF('Indicator Data'!AK78="No Data",1,IF('Indicator Data imputation'!AE77&lt;&gt;"",1,0))</f>
        <v>0</v>
      </c>
      <c r="AE74" s="171">
        <f>IF('Indicator Data'!AL78="No Data",1,IF('Indicator Data imputation'!AF77&lt;&gt;"",1,0))</f>
        <v>0</v>
      </c>
      <c r="AF74" s="171">
        <f>IF('Indicator Data'!AM78="No Data",1,IF('Indicator Data imputation'!AG77&lt;&gt;"",1,0))</f>
        <v>0</v>
      </c>
      <c r="AG74" s="171">
        <f>IF('Indicator Data'!AN78="No Data",1,IF('Indicator Data imputation'!AH77&lt;&gt;"",1,0))</f>
        <v>0</v>
      </c>
      <c r="AH74" s="171">
        <f>IF('Indicator Data'!AO78="No Data",1,IF('Indicator Data imputation'!AI77&lt;&gt;"",1,0))</f>
        <v>0</v>
      </c>
      <c r="AI74" s="171">
        <f>IF('Indicator Data'!AP78="No Data",1,IF('Indicator Data imputation'!AJ77&lt;&gt;"",1,0))</f>
        <v>0</v>
      </c>
      <c r="AJ74" s="171">
        <f>IF('Indicator Data'!AQ78="No Data",1,IF('Indicator Data imputation'!AK77&lt;&gt;"",1,0))</f>
        <v>0</v>
      </c>
      <c r="AK74" s="171">
        <f>IF('Indicator Data'!AR78="No Data",1,IF('Indicator Data imputation'!AL77&lt;&gt;"",1,0))</f>
        <v>0</v>
      </c>
      <c r="AL74" s="171">
        <f>IF('Indicator Data'!AS78="No Data",1,IF('Indicator Data imputation'!AM77&lt;&gt;"",1,0))</f>
        <v>0</v>
      </c>
      <c r="AM74" s="171">
        <f>IF('Indicator Data'!AT78="No Data",1,IF('Indicator Data imputation'!AN77&lt;&gt;"",1,0))</f>
        <v>0</v>
      </c>
      <c r="AN74" s="171">
        <f>IF('Indicator Data'!AU78="No Data",1,IF('Indicator Data imputation'!AO77&lt;&gt;"",1,0))</f>
        <v>0</v>
      </c>
      <c r="AO74" s="171">
        <f>IF('Indicator Data'!AV78="No Data",1,IF('Indicator Data imputation'!AP77&lt;&gt;"",1,0))</f>
        <v>0</v>
      </c>
      <c r="AP74" s="171">
        <f>IF('Indicator Data'!AW78="No Data",1,IF('Indicator Data imputation'!AQ77&lt;&gt;"",1,0))</f>
        <v>0</v>
      </c>
      <c r="AQ74" s="171">
        <f>IF('Indicator Data'!AX78="No Data",1,IF('Indicator Data imputation'!AR77&lt;&gt;"",1,0))</f>
        <v>0</v>
      </c>
      <c r="AR74" s="171">
        <f>IF('Indicator Data'!AY78="No Data",1,IF('Indicator Data imputation'!AS77&lt;&gt;"",1,0))</f>
        <v>0</v>
      </c>
      <c r="AS74" s="171">
        <f>IF('Indicator Data'!AZ78="No Data",1,IF('Indicator Data imputation'!AT77&lt;&gt;"",1,0))</f>
        <v>0</v>
      </c>
      <c r="AT74" s="171">
        <f>IF('Indicator Data'!BA78="No Data",1,IF('Indicator Data imputation'!AU77&lt;&gt;"",1,0))</f>
        <v>0</v>
      </c>
      <c r="AU74" s="171">
        <f>IF('Indicator Data'!BB78="No Data",1,IF('Indicator Data imputation'!AV77&lt;&gt;"",1,0))</f>
        <v>0</v>
      </c>
      <c r="AV74" s="171">
        <f>IF('Indicator Data'!BC78="No Data",1,IF('Indicator Data imputation'!AW77&lt;&gt;"",1,0))</f>
        <v>0</v>
      </c>
      <c r="AW74" s="171">
        <f>IF('Indicator Data'!BD78="No Data",1,IF('Indicator Data imputation'!AX77&lt;&gt;"",1,0))</f>
        <v>0</v>
      </c>
      <c r="AX74" s="171">
        <f>IF('Indicator Data'!BE78="No Data",1,IF('Indicator Data imputation'!AY77&lt;&gt;"",1,0))</f>
        <v>0</v>
      </c>
      <c r="AY74" s="171">
        <f>IF('Indicator Data'!BF78="No Data",1,IF('Indicator Data imputation'!AZ77&lt;&gt;"",1,0))</f>
        <v>0</v>
      </c>
      <c r="AZ74" s="171">
        <f>IF('Indicator Data'!BG78="No Data",1,IF('Indicator Data imputation'!BA77&lt;&gt;"",1,0))</f>
        <v>0</v>
      </c>
      <c r="BA74" s="5">
        <f t="shared" si="2"/>
        <v>5</v>
      </c>
      <c r="BB74" s="173">
        <f t="shared" si="3"/>
        <v>9.8039215686274508E-2</v>
      </c>
    </row>
    <row r="75" spans="1:54" x14ac:dyDescent="0.25">
      <c r="A75" s="5" t="s">
        <v>139</v>
      </c>
      <c r="B75" s="171">
        <f>IF('Indicator Data'!I79="No Data",1,IF('Indicator Data imputation'!C78&lt;&gt;"",1,0))</f>
        <v>0</v>
      </c>
      <c r="C75" s="171">
        <f>IF('Indicator Data'!J79="No Data",1,IF('Indicator Data imputation'!D78&lt;&gt;"",1,0))</f>
        <v>0</v>
      </c>
      <c r="D75" s="171">
        <f>IF('Indicator Data'!K79="No Data",1,IF('Indicator Data imputation'!E78&lt;&gt;"",1,0))</f>
        <v>0</v>
      </c>
      <c r="E75" s="171">
        <f>IF('Indicator Data'!L79="No Data",1,IF('Indicator Data imputation'!F78&lt;&gt;"",1,0))</f>
        <v>1</v>
      </c>
      <c r="F75" s="171">
        <f>IF('Indicator Data'!M79="No Data",1,IF('Indicator Data imputation'!G78&lt;&gt;"",1,0))</f>
        <v>0</v>
      </c>
      <c r="G75" s="171">
        <f>IF('Indicator Data'!N79="No Data",1,IF('Indicator Data imputation'!H78&lt;&gt;"",1,0))</f>
        <v>0</v>
      </c>
      <c r="H75" s="171">
        <f>IF('Indicator Data'!O79="No Data",1,IF('Indicator Data imputation'!I78&lt;&gt;"",1,0))</f>
        <v>0</v>
      </c>
      <c r="I75" s="171">
        <f>IF('Indicator Data'!P79="No Data",1,IF('Indicator Data imputation'!J78&lt;&gt;"",1,0))</f>
        <v>0</v>
      </c>
      <c r="J75" s="171">
        <f>IF('Indicator Data'!Q79="No Data",1,IF('Indicator Data imputation'!K78&lt;&gt;"",1,0))</f>
        <v>0</v>
      </c>
      <c r="K75" s="171">
        <f>IF('Indicator Data'!R79="No Data",1,IF('Indicator Data imputation'!L78&lt;&gt;"",1,0))</f>
        <v>1</v>
      </c>
      <c r="L75" s="171">
        <f>IF('Indicator Data'!S79="No Data",1,IF('Indicator Data imputation'!M78&lt;&gt;"",1,0))</f>
        <v>0</v>
      </c>
      <c r="M75" s="171">
        <f>IF('Indicator Data'!T79="No Data",1,IF('Indicator Data imputation'!N78&lt;&gt;"",1,0))</f>
        <v>0</v>
      </c>
      <c r="N75" s="171">
        <f>IF('Indicator Data'!U79="No Data",1,IF('Indicator Data imputation'!O78&lt;&gt;"",1,0))</f>
        <v>0</v>
      </c>
      <c r="O75" s="171">
        <f>IF('Indicator Data'!V79="No Data",1,IF('Indicator Data imputation'!P78&lt;&gt;"",1,0))</f>
        <v>1</v>
      </c>
      <c r="P75" s="171">
        <f>IF('Indicator Data'!W79="No Data",1,IF('Indicator Data imputation'!Q78&lt;&gt;"",1,0))</f>
        <v>0</v>
      </c>
      <c r="Q75" s="171">
        <f>IF('Indicator Data'!X79="No Data",1,IF('Indicator Data imputation'!R78&lt;&gt;"",1,0))</f>
        <v>1</v>
      </c>
      <c r="R75" s="171">
        <f>IF('Indicator Data'!Y79="No Data",1,IF('Indicator Data imputation'!S78&lt;&gt;"",1,0))</f>
        <v>0</v>
      </c>
      <c r="S75" s="171">
        <f>IF('Indicator Data'!Z79="No Data",1,IF('Indicator Data imputation'!T78&lt;&gt;"",1,0))</f>
        <v>0</v>
      </c>
      <c r="T75" s="171">
        <f>IF('Indicator Data'!AA79="No Data",1,IF('Indicator Data imputation'!U78&lt;&gt;"",1,0))</f>
        <v>0</v>
      </c>
      <c r="U75" s="171">
        <f>IF('Indicator Data'!AB79="No Data",1,IF('Indicator Data imputation'!V78&lt;&gt;"",1,0))</f>
        <v>1</v>
      </c>
      <c r="V75" s="171">
        <f>IF('Indicator Data'!AC79="No Data",1,IF('Indicator Data imputation'!W78&lt;&gt;"",1,0))</f>
        <v>0</v>
      </c>
      <c r="W75" s="171">
        <f>IF('Indicator Data'!AD79="No Data",1,IF('Indicator Data imputation'!X78&lt;&gt;"",1,0))</f>
        <v>0</v>
      </c>
      <c r="X75" s="171">
        <f>IF('Indicator Data'!AE79="No Data",1,IF('Indicator Data imputation'!Y78&lt;&gt;"",1,0))</f>
        <v>1</v>
      </c>
      <c r="Y75" s="171">
        <f>IF('Indicator Data'!AF79="No Data",1,IF('Indicator Data imputation'!Z78&lt;&gt;"",1,0))</f>
        <v>0</v>
      </c>
      <c r="Z75" s="171">
        <f>IF('Indicator Data'!AG79="No Data",1,IF('Indicator Data imputation'!AA78&lt;&gt;"",1,0))</f>
        <v>0</v>
      </c>
      <c r="AA75" s="171">
        <f>IF('Indicator Data'!AH79="No Data",1,IF('Indicator Data imputation'!AB78&lt;&gt;"",1,0))</f>
        <v>0</v>
      </c>
      <c r="AB75" s="171">
        <f>IF('Indicator Data'!AI79="No Data",1,IF('Indicator Data imputation'!AC78&lt;&gt;"",1,0))</f>
        <v>0</v>
      </c>
      <c r="AC75" s="171">
        <f>IF('Indicator Data'!AJ79="No Data",1,IF('Indicator Data imputation'!AD78&lt;&gt;"",1,0))</f>
        <v>0</v>
      </c>
      <c r="AD75" s="171">
        <f>IF('Indicator Data'!AK79="No Data",1,IF('Indicator Data imputation'!AE78&lt;&gt;"",1,0))</f>
        <v>0</v>
      </c>
      <c r="AE75" s="171">
        <f>IF('Indicator Data'!AL79="No Data",1,IF('Indicator Data imputation'!AF78&lt;&gt;"",1,0))</f>
        <v>0</v>
      </c>
      <c r="AF75" s="171">
        <f>IF('Indicator Data'!AM79="No Data",1,IF('Indicator Data imputation'!AG78&lt;&gt;"",1,0))</f>
        <v>0</v>
      </c>
      <c r="AG75" s="171">
        <f>IF('Indicator Data'!AN79="No Data",1,IF('Indicator Data imputation'!AH78&lt;&gt;"",1,0))</f>
        <v>0</v>
      </c>
      <c r="AH75" s="171">
        <f>IF('Indicator Data'!AO79="No Data",1,IF('Indicator Data imputation'!AI78&lt;&gt;"",1,0))</f>
        <v>0</v>
      </c>
      <c r="AI75" s="171">
        <f>IF('Indicator Data'!AP79="No Data",1,IF('Indicator Data imputation'!AJ78&lt;&gt;"",1,0))</f>
        <v>0</v>
      </c>
      <c r="AJ75" s="171">
        <f>IF('Indicator Data'!AQ79="No Data",1,IF('Indicator Data imputation'!AK78&lt;&gt;"",1,0))</f>
        <v>0</v>
      </c>
      <c r="AK75" s="171">
        <f>IF('Indicator Data'!AR79="No Data",1,IF('Indicator Data imputation'!AL78&lt;&gt;"",1,0))</f>
        <v>1</v>
      </c>
      <c r="AL75" s="171">
        <f>IF('Indicator Data'!AS79="No Data",1,IF('Indicator Data imputation'!AM78&lt;&gt;"",1,0))</f>
        <v>0</v>
      </c>
      <c r="AM75" s="171">
        <f>IF('Indicator Data'!AT79="No Data",1,IF('Indicator Data imputation'!AN78&lt;&gt;"",1,0))</f>
        <v>0</v>
      </c>
      <c r="AN75" s="171">
        <f>IF('Indicator Data'!AU79="No Data",1,IF('Indicator Data imputation'!AO78&lt;&gt;"",1,0))</f>
        <v>0</v>
      </c>
      <c r="AO75" s="171">
        <f>IF('Indicator Data'!AV79="No Data",1,IF('Indicator Data imputation'!AP78&lt;&gt;"",1,0))</f>
        <v>1</v>
      </c>
      <c r="AP75" s="171">
        <f>IF('Indicator Data'!AW79="No Data",1,IF('Indicator Data imputation'!AQ78&lt;&gt;"",1,0))</f>
        <v>0</v>
      </c>
      <c r="AQ75" s="171">
        <f>IF('Indicator Data'!AX79="No Data",1,IF('Indicator Data imputation'!AR78&lt;&gt;"",1,0))</f>
        <v>0</v>
      </c>
      <c r="AR75" s="171">
        <f>IF('Indicator Data'!AY79="No Data",1,IF('Indicator Data imputation'!AS78&lt;&gt;"",1,0))</f>
        <v>0</v>
      </c>
      <c r="AS75" s="171">
        <f>IF('Indicator Data'!AZ79="No Data",1,IF('Indicator Data imputation'!AT78&lt;&gt;"",1,0))</f>
        <v>0</v>
      </c>
      <c r="AT75" s="171">
        <f>IF('Indicator Data'!BA79="No Data",1,IF('Indicator Data imputation'!AU78&lt;&gt;"",1,0))</f>
        <v>0</v>
      </c>
      <c r="AU75" s="171">
        <f>IF('Indicator Data'!BB79="No Data",1,IF('Indicator Data imputation'!AV78&lt;&gt;"",1,0))</f>
        <v>0</v>
      </c>
      <c r="AV75" s="171">
        <f>IF('Indicator Data'!BC79="No Data",1,IF('Indicator Data imputation'!AW78&lt;&gt;"",1,0))</f>
        <v>0</v>
      </c>
      <c r="AW75" s="171">
        <f>IF('Indicator Data'!BD79="No Data",1,IF('Indicator Data imputation'!AX78&lt;&gt;"",1,0))</f>
        <v>0</v>
      </c>
      <c r="AX75" s="171">
        <f>IF('Indicator Data'!BE79="No Data",1,IF('Indicator Data imputation'!AY78&lt;&gt;"",1,0))</f>
        <v>0</v>
      </c>
      <c r="AY75" s="171">
        <f>IF('Indicator Data'!BF79="No Data",1,IF('Indicator Data imputation'!AZ78&lt;&gt;"",1,0))</f>
        <v>0</v>
      </c>
      <c r="AZ75" s="171">
        <f>IF('Indicator Data'!BG79="No Data",1,IF('Indicator Data imputation'!BA78&lt;&gt;"",1,0))</f>
        <v>0</v>
      </c>
      <c r="BA75" s="5">
        <f t="shared" si="2"/>
        <v>8</v>
      </c>
      <c r="BB75" s="173">
        <f t="shared" si="3"/>
        <v>0.15686274509803921</v>
      </c>
    </row>
    <row r="76" spans="1:54" x14ac:dyDescent="0.25">
      <c r="A76" s="5" t="s">
        <v>141</v>
      </c>
      <c r="B76" s="171">
        <f>IF('Indicator Data'!I80="No Data",1,IF('Indicator Data imputation'!C79&lt;&gt;"",1,0))</f>
        <v>0</v>
      </c>
      <c r="C76" s="171">
        <f>IF('Indicator Data'!J80="No Data",1,IF('Indicator Data imputation'!D79&lt;&gt;"",1,0))</f>
        <v>0</v>
      </c>
      <c r="D76" s="171">
        <f>IF('Indicator Data'!K80="No Data",1,IF('Indicator Data imputation'!E79&lt;&gt;"",1,0))</f>
        <v>0</v>
      </c>
      <c r="E76" s="171">
        <f>IF('Indicator Data'!L80="No Data",1,IF('Indicator Data imputation'!F79&lt;&gt;"",1,0))</f>
        <v>0</v>
      </c>
      <c r="F76" s="171">
        <f>IF('Indicator Data'!M80="No Data",1,IF('Indicator Data imputation'!G79&lt;&gt;"",1,0))</f>
        <v>0</v>
      </c>
      <c r="G76" s="171">
        <f>IF('Indicator Data'!N80="No Data",1,IF('Indicator Data imputation'!H79&lt;&gt;"",1,0))</f>
        <v>0</v>
      </c>
      <c r="H76" s="171">
        <f>IF('Indicator Data'!O80="No Data",1,IF('Indicator Data imputation'!I79&lt;&gt;"",1,0))</f>
        <v>0</v>
      </c>
      <c r="I76" s="171">
        <f>IF('Indicator Data'!P80="No Data",1,IF('Indicator Data imputation'!J79&lt;&gt;"",1,0))</f>
        <v>0</v>
      </c>
      <c r="J76" s="171">
        <f>IF('Indicator Data'!Q80="No Data",1,IF('Indicator Data imputation'!K79&lt;&gt;"",1,0))</f>
        <v>0</v>
      </c>
      <c r="K76" s="171">
        <f>IF('Indicator Data'!R80="No Data",1,IF('Indicator Data imputation'!L79&lt;&gt;"",1,0))</f>
        <v>0</v>
      </c>
      <c r="L76" s="171">
        <f>IF('Indicator Data'!S80="No Data",1,IF('Indicator Data imputation'!M79&lt;&gt;"",1,0))</f>
        <v>0</v>
      </c>
      <c r="M76" s="171">
        <f>IF('Indicator Data'!T80="No Data",1,IF('Indicator Data imputation'!N79&lt;&gt;"",1,0))</f>
        <v>0</v>
      </c>
      <c r="N76" s="171">
        <f>IF('Indicator Data'!U80="No Data",1,IF('Indicator Data imputation'!O79&lt;&gt;"",1,0))</f>
        <v>0</v>
      </c>
      <c r="O76" s="171">
        <f>IF('Indicator Data'!V80="No Data",1,IF('Indicator Data imputation'!P79&lt;&gt;"",1,0))</f>
        <v>0</v>
      </c>
      <c r="P76" s="171">
        <f>IF('Indicator Data'!W80="No Data",1,IF('Indicator Data imputation'!Q79&lt;&gt;"",1,0))</f>
        <v>0</v>
      </c>
      <c r="Q76" s="171">
        <f>IF('Indicator Data'!X80="No Data",1,IF('Indicator Data imputation'!R79&lt;&gt;"",1,0))</f>
        <v>0</v>
      </c>
      <c r="R76" s="171">
        <f>IF('Indicator Data'!Y80="No Data",1,IF('Indicator Data imputation'!S79&lt;&gt;"",1,0))</f>
        <v>0</v>
      </c>
      <c r="S76" s="171">
        <f>IF('Indicator Data'!Z80="No Data",1,IF('Indicator Data imputation'!T79&lt;&gt;"",1,0))</f>
        <v>0</v>
      </c>
      <c r="T76" s="171">
        <f>IF('Indicator Data'!AA80="No Data",1,IF('Indicator Data imputation'!U79&lt;&gt;"",1,0))</f>
        <v>0</v>
      </c>
      <c r="U76" s="171">
        <f>IF('Indicator Data'!AB80="No Data",1,IF('Indicator Data imputation'!V79&lt;&gt;"",1,0))</f>
        <v>0</v>
      </c>
      <c r="V76" s="171">
        <f>IF('Indicator Data'!AC80="No Data",1,IF('Indicator Data imputation'!W79&lt;&gt;"",1,0))</f>
        <v>0</v>
      </c>
      <c r="W76" s="171">
        <f>IF('Indicator Data'!AD80="No Data",1,IF('Indicator Data imputation'!X79&lt;&gt;"",1,0))</f>
        <v>0</v>
      </c>
      <c r="X76" s="171">
        <f>IF('Indicator Data'!AE80="No Data",1,IF('Indicator Data imputation'!Y79&lt;&gt;"",1,0))</f>
        <v>0</v>
      </c>
      <c r="Y76" s="171">
        <f>IF('Indicator Data'!AF80="No Data",1,IF('Indicator Data imputation'!Z79&lt;&gt;"",1,0))</f>
        <v>0</v>
      </c>
      <c r="Z76" s="171">
        <f>IF('Indicator Data'!AG80="No Data",1,IF('Indicator Data imputation'!AA79&lt;&gt;"",1,0))</f>
        <v>0</v>
      </c>
      <c r="AA76" s="171">
        <f>IF('Indicator Data'!AH80="No Data",1,IF('Indicator Data imputation'!AB79&lt;&gt;"",1,0))</f>
        <v>0</v>
      </c>
      <c r="AB76" s="171">
        <f>IF('Indicator Data'!AI80="No Data",1,IF('Indicator Data imputation'!AC79&lt;&gt;"",1,0))</f>
        <v>0</v>
      </c>
      <c r="AC76" s="171">
        <f>IF('Indicator Data'!AJ80="No Data",1,IF('Indicator Data imputation'!AD79&lt;&gt;"",1,0))</f>
        <v>0</v>
      </c>
      <c r="AD76" s="171">
        <f>IF('Indicator Data'!AK80="No Data",1,IF('Indicator Data imputation'!AE79&lt;&gt;"",1,0))</f>
        <v>0</v>
      </c>
      <c r="AE76" s="171">
        <f>IF('Indicator Data'!AL80="No Data",1,IF('Indicator Data imputation'!AF79&lt;&gt;"",1,0))</f>
        <v>0</v>
      </c>
      <c r="AF76" s="171">
        <f>IF('Indicator Data'!AM80="No Data",1,IF('Indicator Data imputation'!AG79&lt;&gt;"",1,0))</f>
        <v>0</v>
      </c>
      <c r="AG76" s="171">
        <f>IF('Indicator Data'!AN80="No Data",1,IF('Indicator Data imputation'!AH79&lt;&gt;"",1,0))</f>
        <v>0</v>
      </c>
      <c r="AH76" s="171">
        <f>IF('Indicator Data'!AO80="No Data",1,IF('Indicator Data imputation'!AI79&lt;&gt;"",1,0))</f>
        <v>0</v>
      </c>
      <c r="AI76" s="171">
        <f>IF('Indicator Data'!AP80="No Data",1,IF('Indicator Data imputation'!AJ79&lt;&gt;"",1,0))</f>
        <v>0</v>
      </c>
      <c r="AJ76" s="171">
        <f>IF('Indicator Data'!AQ80="No Data",1,IF('Indicator Data imputation'!AK79&lt;&gt;"",1,0))</f>
        <v>0</v>
      </c>
      <c r="AK76" s="171">
        <f>IF('Indicator Data'!AR80="No Data",1,IF('Indicator Data imputation'!AL79&lt;&gt;"",1,0))</f>
        <v>0</v>
      </c>
      <c r="AL76" s="171">
        <f>IF('Indicator Data'!AS80="No Data",1,IF('Indicator Data imputation'!AM79&lt;&gt;"",1,0))</f>
        <v>0</v>
      </c>
      <c r="AM76" s="171">
        <f>IF('Indicator Data'!AT80="No Data",1,IF('Indicator Data imputation'!AN79&lt;&gt;"",1,0))</f>
        <v>0</v>
      </c>
      <c r="AN76" s="171">
        <f>IF('Indicator Data'!AU80="No Data",1,IF('Indicator Data imputation'!AO79&lt;&gt;"",1,0))</f>
        <v>0</v>
      </c>
      <c r="AO76" s="171">
        <f>IF('Indicator Data'!AV80="No Data",1,IF('Indicator Data imputation'!AP79&lt;&gt;"",1,0))</f>
        <v>0</v>
      </c>
      <c r="AP76" s="171">
        <f>IF('Indicator Data'!AW80="No Data",1,IF('Indicator Data imputation'!AQ79&lt;&gt;"",1,0))</f>
        <v>0</v>
      </c>
      <c r="AQ76" s="171">
        <f>IF('Indicator Data'!AX80="No Data",1,IF('Indicator Data imputation'!AR79&lt;&gt;"",1,0))</f>
        <v>0</v>
      </c>
      <c r="AR76" s="171">
        <f>IF('Indicator Data'!AY80="No Data",1,IF('Indicator Data imputation'!AS79&lt;&gt;"",1,0))</f>
        <v>0</v>
      </c>
      <c r="AS76" s="171">
        <f>IF('Indicator Data'!AZ80="No Data",1,IF('Indicator Data imputation'!AT79&lt;&gt;"",1,0))</f>
        <v>0</v>
      </c>
      <c r="AT76" s="171">
        <f>IF('Indicator Data'!BA80="No Data",1,IF('Indicator Data imputation'!AU79&lt;&gt;"",1,0))</f>
        <v>0</v>
      </c>
      <c r="AU76" s="171">
        <f>IF('Indicator Data'!BB80="No Data",1,IF('Indicator Data imputation'!AV79&lt;&gt;"",1,0))</f>
        <v>0</v>
      </c>
      <c r="AV76" s="171">
        <f>IF('Indicator Data'!BC80="No Data",1,IF('Indicator Data imputation'!AW79&lt;&gt;"",1,0))</f>
        <v>0</v>
      </c>
      <c r="AW76" s="171">
        <f>IF('Indicator Data'!BD80="No Data",1,IF('Indicator Data imputation'!AX79&lt;&gt;"",1,0))</f>
        <v>0</v>
      </c>
      <c r="AX76" s="171">
        <f>IF('Indicator Data'!BE80="No Data",1,IF('Indicator Data imputation'!AY79&lt;&gt;"",1,0))</f>
        <v>0</v>
      </c>
      <c r="AY76" s="171">
        <f>IF('Indicator Data'!BF80="No Data",1,IF('Indicator Data imputation'!AZ79&lt;&gt;"",1,0))</f>
        <v>0</v>
      </c>
      <c r="AZ76" s="171">
        <f>IF('Indicator Data'!BG80="No Data",1,IF('Indicator Data imputation'!BA79&lt;&gt;"",1,0))</f>
        <v>0</v>
      </c>
      <c r="BA76" s="5">
        <f t="shared" si="2"/>
        <v>0</v>
      </c>
      <c r="BB76" s="173">
        <f t="shared" si="3"/>
        <v>0</v>
      </c>
    </row>
    <row r="77" spans="1:54" x14ac:dyDescent="0.25">
      <c r="A77" s="5" t="s">
        <v>143</v>
      </c>
      <c r="B77" s="171">
        <f>IF('Indicator Data'!I81="No Data",1,IF('Indicator Data imputation'!C80&lt;&gt;"",1,0))</f>
        <v>0</v>
      </c>
      <c r="C77" s="171">
        <f>IF('Indicator Data'!J81="No Data",1,IF('Indicator Data imputation'!D80&lt;&gt;"",1,0))</f>
        <v>0</v>
      </c>
      <c r="D77" s="171">
        <f>IF('Indicator Data'!K81="No Data",1,IF('Indicator Data imputation'!E80&lt;&gt;"",1,0))</f>
        <v>0</v>
      </c>
      <c r="E77" s="171">
        <f>IF('Indicator Data'!L81="No Data",1,IF('Indicator Data imputation'!F80&lt;&gt;"",1,0))</f>
        <v>0</v>
      </c>
      <c r="F77" s="171">
        <f>IF('Indicator Data'!M81="No Data",1,IF('Indicator Data imputation'!G80&lt;&gt;"",1,0))</f>
        <v>0</v>
      </c>
      <c r="G77" s="171">
        <f>IF('Indicator Data'!N81="No Data",1,IF('Indicator Data imputation'!H80&lt;&gt;"",1,0))</f>
        <v>0</v>
      </c>
      <c r="H77" s="171">
        <f>IF('Indicator Data'!O81="No Data",1,IF('Indicator Data imputation'!I80&lt;&gt;"",1,0))</f>
        <v>0</v>
      </c>
      <c r="I77" s="171">
        <f>IF('Indicator Data'!P81="No Data",1,IF('Indicator Data imputation'!J80&lt;&gt;"",1,0))</f>
        <v>0</v>
      </c>
      <c r="J77" s="171">
        <f>IF('Indicator Data'!Q81="No Data",1,IF('Indicator Data imputation'!K80&lt;&gt;"",1,0))</f>
        <v>0</v>
      </c>
      <c r="K77" s="171">
        <f>IF('Indicator Data'!R81="No Data",1,IF('Indicator Data imputation'!L80&lt;&gt;"",1,0))</f>
        <v>0</v>
      </c>
      <c r="L77" s="171">
        <f>IF('Indicator Data'!S81="No Data",1,IF('Indicator Data imputation'!M80&lt;&gt;"",1,0))</f>
        <v>0</v>
      </c>
      <c r="M77" s="171">
        <f>IF('Indicator Data'!T81="No Data",1,IF('Indicator Data imputation'!N80&lt;&gt;"",1,0))</f>
        <v>0</v>
      </c>
      <c r="N77" s="171">
        <f>IF('Indicator Data'!U81="No Data",1,IF('Indicator Data imputation'!O80&lt;&gt;"",1,0))</f>
        <v>0</v>
      </c>
      <c r="O77" s="171">
        <f>IF('Indicator Data'!V81="No Data",1,IF('Indicator Data imputation'!P80&lt;&gt;"",1,0))</f>
        <v>0</v>
      </c>
      <c r="P77" s="171">
        <f>IF('Indicator Data'!W81="No Data",1,IF('Indicator Data imputation'!Q80&lt;&gt;"",1,0))</f>
        <v>0</v>
      </c>
      <c r="Q77" s="171">
        <f>IF('Indicator Data'!X81="No Data",1,IF('Indicator Data imputation'!R80&lt;&gt;"",1,0))</f>
        <v>0</v>
      </c>
      <c r="R77" s="171">
        <f>IF('Indicator Data'!Y81="No Data",1,IF('Indicator Data imputation'!S80&lt;&gt;"",1,0))</f>
        <v>0</v>
      </c>
      <c r="S77" s="171">
        <f>IF('Indicator Data'!Z81="No Data",1,IF('Indicator Data imputation'!T80&lt;&gt;"",1,0))</f>
        <v>0</v>
      </c>
      <c r="T77" s="171">
        <f>IF('Indicator Data'!AA81="No Data",1,IF('Indicator Data imputation'!U80&lt;&gt;"",1,0))</f>
        <v>0</v>
      </c>
      <c r="U77" s="171">
        <f>IF('Indicator Data'!AB81="No Data",1,IF('Indicator Data imputation'!V80&lt;&gt;"",1,0))</f>
        <v>0</v>
      </c>
      <c r="V77" s="171">
        <f>IF('Indicator Data'!AC81="No Data",1,IF('Indicator Data imputation'!W80&lt;&gt;"",1,0))</f>
        <v>0</v>
      </c>
      <c r="W77" s="171">
        <f>IF('Indicator Data'!AD81="No Data",1,IF('Indicator Data imputation'!X80&lt;&gt;"",1,0))</f>
        <v>0</v>
      </c>
      <c r="X77" s="171">
        <f>IF('Indicator Data'!AE81="No Data",1,IF('Indicator Data imputation'!Y80&lt;&gt;"",1,0))</f>
        <v>0</v>
      </c>
      <c r="Y77" s="171">
        <f>IF('Indicator Data'!AF81="No Data",1,IF('Indicator Data imputation'!Z80&lt;&gt;"",1,0))</f>
        <v>0</v>
      </c>
      <c r="Z77" s="171">
        <f>IF('Indicator Data'!AG81="No Data",1,IF('Indicator Data imputation'!AA80&lt;&gt;"",1,0))</f>
        <v>0</v>
      </c>
      <c r="AA77" s="171">
        <f>IF('Indicator Data'!AH81="No Data",1,IF('Indicator Data imputation'!AB80&lt;&gt;"",1,0))</f>
        <v>0</v>
      </c>
      <c r="AB77" s="171">
        <f>IF('Indicator Data'!AI81="No Data",1,IF('Indicator Data imputation'!AC80&lt;&gt;"",1,0))</f>
        <v>0</v>
      </c>
      <c r="AC77" s="171">
        <f>IF('Indicator Data'!AJ81="No Data",1,IF('Indicator Data imputation'!AD80&lt;&gt;"",1,0))</f>
        <v>0</v>
      </c>
      <c r="AD77" s="171">
        <f>IF('Indicator Data'!AK81="No Data",1,IF('Indicator Data imputation'!AE80&lt;&gt;"",1,0))</f>
        <v>0</v>
      </c>
      <c r="AE77" s="171">
        <f>IF('Indicator Data'!AL81="No Data",1,IF('Indicator Data imputation'!AF80&lt;&gt;"",1,0))</f>
        <v>0</v>
      </c>
      <c r="AF77" s="171">
        <f>IF('Indicator Data'!AM81="No Data",1,IF('Indicator Data imputation'!AG80&lt;&gt;"",1,0))</f>
        <v>0</v>
      </c>
      <c r="AG77" s="171">
        <f>IF('Indicator Data'!AN81="No Data",1,IF('Indicator Data imputation'!AH80&lt;&gt;"",1,0))</f>
        <v>0</v>
      </c>
      <c r="AH77" s="171">
        <f>IF('Indicator Data'!AO81="No Data",1,IF('Indicator Data imputation'!AI80&lt;&gt;"",1,0))</f>
        <v>0</v>
      </c>
      <c r="AI77" s="171">
        <f>IF('Indicator Data'!AP81="No Data",1,IF('Indicator Data imputation'!AJ80&lt;&gt;"",1,0))</f>
        <v>0</v>
      </c>
      <c r="AJ77" s="171">
        <f>IF('Indicator Data'!AQ81="No Data",1,IF('Indicator Data imputation'!AK80&lt;&gt;"",1,0))</f>
        <v>0</v>
      </c>
      <c r="AK77" s="171">
        <f>IF('Indicator Data'!AR81="No Data",1,IF('Indicator Data imputation'!AL80&lt;&gt;"",1,0))</f>
        <v>0</v>
      </c>
      <c r="AL77" s="171">
        <f>IF('Indicator Data'!AS81="No Data",1,IF('Indicator Data imputation'!AM80&lt;&gt;"",1,0))</f>
        <v>0</v>
      </c>
      <c r="AM77" s="171">
        <f>IF('Indicator Data'!AT81="No Data",1,IF('Indicator Data imputation'!AN80&lt;&gt;"",1,0))</f>
        <v>0</v>
      </c>
      <c r="AN77" s="171">
        <f>IF('Indicator Data'!AU81="No Data",1,IF('Indicator Data imputation'!AO80&lt;&gt;"",1,0))</f>
        <v>0</v>
      </c>
      <c r="AO77" s="171">
        <f>IF('Indicator Data'!AV81="No Data",1,IF('Indicator Data imputation'!AP80&lt;&gt;"",1,0))</f>
        <v>0</v>
      </c>
      <c r="AP77" s="171">
        <f>IF('Indicator Data'!AW81="No Data",1,IF('Indicator Data imputation'!AQ80&lt;&gt;"",1,0))</f>
        <v>0</v>
      </c>
      <c r="AQ77" s="171">
        <f>IF('Indicator Data'!AX81="No Data",1,IF('Indicator Data imputation'!AR80&lt;&gt;"",1,0))</f>
        <v>0</v>
      </c>
      <c r="AR77" s="171">
        <f>IF('Indicator Data'!AY81="No Data",1,IF('Indicator Data imputation'!AS80&lt;&gt;"",1,0))</f>
        <v>0</v>
      </c>
      <c r="AS77" s="171">
        <f>IF('Indicator Data'!AZ81="No Data",1,IF('Indicator Data imputation'!AT80&lt;&gt;"",1,0))</f>
        <v>0</v>
      </c>
      <c r="AT77" s="171">
        <f>IF('Indicator Data'!BA81="No Data",1,IF('Indicator Data imputation'!AU80&lt;&gt;"",1,0))</f>
        <v>0</v>
      </c>
      <c r="AU77" s="171">
        <f>IF('Indicator Data'!BB81="No Data",1,IF('Indicator Data imputation'!AV80&lt;&gt;"",1,0))</f>
        <v>0</v>
      </c>
      <c r="AV77" s="171">
        <f>IF('Indicator Data'!BC81="No Data",1,IF('Indicator Data imputation'!AW80&lt;&gt;"",1,0))</f>
        <v>0</v>
      </c>
      <c r="AW77" s="171">
        <f>IF('Indicator Data'!BD81="No Data",1,IF('Indicator Data imputation'!AX80&lt;&gt;"",1,0))</f>
        <v>0</v>
      </c>
      <c r="AX77" s="171">
        <f>IF('Indicator Data'!BE81="No Data",1,IF('Indicator Data imputation'!AY80&lt;&gt;"",1,0))</f>
        <v>0</v>
      </c>
      <c r="AY77" s="171">
        <f>IF('Indicator Data'!BF81="No Data",1,IF('Indicator Data imputation'!AZ80&lt;&gt;"",1,0))</f>
        <v>0</v>
      </c>
      <c r="AZ77" s="171">
        <f>IF('Indicator Data'!BG81="No Data",1,IF('Indicator Data imputation'!BA80&lt;&gt;"",1,0))</f>
        <v>0</v>
      </c>
      <c r="BA77" s="5">
        <f t="shared" si="2"/>
        <v>0</v>
      </c>
      <c r="BB77" s="173">
        <f t="shared" si="3"/>
        <v>0</v>
      </c>
    </row>
    <row r="78" spans="1:54" x14ac:dyDescent="0.25">
      <c r="A78" s="5" t="s">
        <v>145</v>
      </c>
      <c r="B78" s="171">
        <f>IF('Indicator Data'!I82="No Data",1,IF('Indicator Data imputation'!C81&lt;&gt;"",1,0))</f>
        <v>0</v>
      </c>
      <c r="C78" s="171">
        <f>IF('Indicator Data'!J82="No Data",1,IF('Indicator Data imputation'!D81&lt;&gt;"",1,0))</f>
        <v>0</v>
      </c>
      <c r="D78" s="171">
        <f>IF('Indicator Data'!K82="No Data",1,IF('Indicator Data imputation'!E81&lt;&gt;"",1,0))</f>
        <v>0</v>
      </c>
      <c r="E78" s="171">
        <f>IF('Indicator Data'!L82="No Data",1,IF('Indicator Data imputation'!F81&lt;&gt;"",1,0))</f>
        <v>0</v>
      </c>
      <c r="F78" s="171">
        <f>IF('Indicator Data'!M82="No Data",1,IF('Indicator Data imputation'!G81&lt;&gt;"",1,0))</f>
        <v>0</v>
      </c>
      <c r="G78" s="171">
        <f>IF('Indicator Data'!N82="No Data",1,IF('Indicator Data imputation'!H81&lt;&gt;"",1,0))</f>
        <v>0</v>
      </c>
      <c r="H78" s="171">
        <f>IF('Indicator Data'!O82="No Data",1,IF('Indicator Data imputation'!I81&lt;&gt;"",1,0))</f>
        <v>0</v>
      </c>
      <c r="I78" s="171">
        <f>IF('Indicator Data'!P82="No Data",1,IF('Indicator Data imputation'!J81&lt;&gt;"",1,0))</f>
        <v>0</v>
      </c>
      <c r="J78" s="171">
        <f>IF('Indicator Data'!Q82="No Data",1,IF('Indicator Data imputation'!K81&lt;&gt;"",1,0))</f>
        <v>0</v>
      </c>
      <c r="K78" s="171">
        <f>IF('Indicator Data'!R82="No Data",1,IF('Indicator Data imputation'!L81&lt;&gt;"",1,0))</f>
        <v>1</v>
      </c>
      <c r="L78" s="171">
        <f>IF('Indicator Data'!S82="No Data",1,IF('Indicator Data imputation'!M81&lt;&gt;"",1,0))</f>
        <v>0</v>
      </c>
      <c r="M78" s="171">
        <f>IF('Indicator Data'!T82="No Data",1,IF('Indicator Data imputation'!N81&lt;&gt;"",1,0))</f>
        <v>0</v>
      </c>
      <c r="N78" s="171">
        <f>IF('Indicator Data'!U82="No Data",1,IF('Indicator Data imputation'!O81&lt;&gt;"",1,0))</f>
        <v>0</v>
      </c>
      <c r="O78" s="171">
        <f>IF('Indicator Data'!V82="No Data",1,IF('Indicator Data imputation'!P81&lt;&gt;"",1,0))</f>
        <v>1</v>
      </c>
      <c r="P78" s="171">
        <f>IF('Indicator Data'!W82="No Data",1,IF('Indicator Data imputation'!Q81&lt;&gt;"",1,0))</f>
        <v>0</v>
      </c>
      <c r="Q78" s="171">
        <f>IF('Indicator Data'!X82="No Data",1,IF('Indicator Data imputation'!R81&lt;&gt;"",1,0))</f>
        <v>1</v>
      </c>
      <c r="R78" s="171">
        <f>IF('Indicator Data'!Y82="No Data",1,IF('Indicator Data imputation'!S81&lt;&gt;"",1,0))</f>
        <v>0</v>
      </c>
      <c r="S78" s="171">
        <f>IF('Indicator Data'!Z82="No Data",1,IF('Indicator Data imputation'!T81&lt;&gt;"",1,0))</f>
        <v>0</v>
      </c>
      <c r="T78" s="171">
        <f>IF('Indicator Data'!AA82="No Data",1,IF('Indicator Data imputation'!U81&lt;&gt;"",1,0))</f>
        <v>0</v>
      </c>
      <c r="U78" s="171">
        <f>IF('Indicator Data'!AB82="No Data",1,IF('Indicator Data imputation'!V81&lt;&gt;"",1,0))</f>
        <v>0</v>
      </c>
      <c r="V78" s="171">
        <f>IF('Indicator Data'!AC82="No Data",1,IF('Indicator Data imputation'!W81&lt;&gt;"",1,0))</f>
        <v>0</v>
      </c>
      <c r="W78" s="171">
        <f>IF('Indicator Data'!AD82="No Data",1,IF('Indicator Data imputation'!X81&lt;&gt;"",1,0))</f>
        <v>0</v>
      </c>
      <c r="X78" s="171">
        <f>IF('Indicator Data'!AE82="No Data",1,IF('Indicator Data imputation'!Y81&lt;&gt;"",1,0))</f>
        <v>0</v>
      </c>
      <c r="Y78" s="171">
        <f>IF('Indicator Data'!AF82="No Data",1,IF('Indicator Data imputation'!Z81&lt;&gt;"",1,0))</f>
        <v>0</v>
      </c>
      <c r="Z78" s="171">
        <f>IF('Indicator Data'!AG82="No Data",1,IF('Indicator Data imputation'!AA81&lt;&gt;"",1,0))</f>
        <v>0</v>
      </c>
      <c r="AA78" s="171">
        <f>IF('Indicator Data'!AH82="No Data",1,IF('Indicator Data imputation'!AB81&lt;&gt;"",1,0))</f>
        <v>0</v>
      </c>
      <c r="AB78" s="171">
        <f>IF('Indicator Data'!AI82="No Data",1,IF('Indicator Data imputation'!AC81&lt;&gt;"",1,0))</f>
        <v>0</v>
      </c>
      <c r="AC78" s="171">
        <f>IF('Indicator Data'!AJ82="No Data",1,IF('Indicator Data imputation'!AD81&lt;&gt;"",1,0))</f>
        <v>0</v>
      </c>
      <c r="AD78" s="171">
        <f>IF('Indicator Data'!AK82="No Data",1,IF('Indicator Data imputation'!AE81&lt;&gt;"",1,0))</f>
        <v>0</v>
      </c>
      <c r="AE78" s="171">
        <f>IF('Indicator Data'!AL82="No Data",1,IF('Indicator Data imputation'!AF81&lt;&gt;"",1,0))</f>
        <v>0</v>
      </c>
      <c r="AF78" s="171">
        <f>IF('Indicator Data'!AM82="No Data",1,IF('Indicator Data imputation'!AG81&lt;&gt;"",1,0))</f>
        <v>0</v>
      </c>
      <c r="AG78" s="171">
        <f>IF('Indicator Data'!AN82="No Data",1,IF('Indicator Data imputation'!AH81&lt;&gt;"",1,0))</f>
        <v>0</v>
      </c>
      <c r="AH78" s="171">
        <f>IF('Indicator Data'!AO82="No Data",1,IF('Indicator Data imputation'!AI81&lt;&gt;"",1,0))</f>
        <v>0</v>
      </c>
      <c r="AI78" s="171">
        <f>IF('Indicator Data'!AP82="No Data",1,IF('Indicator Data imputation'!AJ81&lt;&gt;"",1,0))</f>
        <v>0</v>
      </c>
      <c r="AJ78" s="171">
        <f>IF('Indicator Data'!AQ82="No Data",1,IF('Indicator Data imputation'!AK81&lt;&gt;"",1,0))</f>
        <v>0</v>
      </c>
      <c r="AK78" s="171">
        <f>IF('Indicator Data'!AR82="No Data",1,IF('Indicator Data imputation'!AL81&lt;&gt;"",1,0))</f>
        <v>0</v>
      </c>
      <c r="AL78" s="171">
        <f>IF('Indicator Data'!AS82="No Data",1,IF('Indicator Data imputation'!AM81&lt;&gt;"",1,0))</f>
        <v>0</v>
      </c>
      <c r="AM78" s="171">
        <f>IF('Indicator Data'!AT82="No Data",1,IF('Indicator Data imputation'!AN81&lt;&gt;"",1,0))</f>
        <v>0</v>
      </c>
      <c r="AN78" s="171">
        <f>IF('Indicator Data'!AU82="No Data",1,IF('Indicator Data imputation'!AO81&lt;&gt;"",1,0))</f>
        <v>0</v>
      </c>
      <c r="AO78" s="171">
        <f>IF('Indicator Data'!AV82="No Data",1,IF('Indicator Data imputation'!AP81&lt;&gt;"",1,0))</f>
        <v>0</v>
      </c>
      <c r="AP78" s="171">
        <f>IF('Indicator Data'!AW82="No Data",1,IF('Indicator Data imputation'!AQ81&lt;&gt;"",1,0))</f>
        <v>0</v>
      </c>
      <c r="AQ78" s="171">
        <f>IF('Indicator Data'!AX82="No Data",1,IF('Indicator Data imputation'!AR81&lt;&gt;"",1,0))</f>
        <v>0</v>
      </c>
      <c r="AR78" s="171">
        <f>IF('Indicator Data'!AY82="No Data",1,IF('Indicator Data imputation'!AS81&lt;&gt;"",1,0))</f>
        <v>0</v>
      </c>
      <c r="AS78" s="171">
        <f>IF('Indicator Data'!AZ82="No Data",1,IF('Indicator Data imputation'!AT81&lt;&gt;"",1,0))</f>
        <v>0</v>
      </c>
      <c r="AT78" s="171">
        <f>IF('Indicator Data'!BA82="No Data",1,IF('Indicator Data imputation'!AU81&lt;&gt;"",1,0))</f>
        <v>0</v>
      </c>
      <c r="AU78" s="171">
        <f>IF('Indicator Data'!BB82="No Data",1,IF('Indicator Data imputation'!AV81&lt;&gt;"",1,0))</f>
        <v>0</v>
      </c>
      <c r="AV78" s="171">
        <f>IF('Indicator Data'!BC82="No Data",1,IF('Indicator Data imputation'!AW81&lt;&gt;"",1,0))</f>
        <v>0</v>
      </c>
      <c r="AW78" s="171">
        <f>IF('Indicator Data'!BD82="No Data",1,IF('Indicator Data imputation'!AX81&lt;&gt;"",1,0))</f>
        <v>0</v>
      </c>
      <c r="AX78" s="171">
        <f>IF('Indicator Data'!BE82="No Data",1,IF('Indicator Data imputation'!AY81&lt;&gt;"",1,0))</f>
        <v>0</v>
      </c>
      <c r="AY78" s="171">
        <f>IF('Indicator Data'!BF82="No Data",1,IF('Indicator Data imputation'!AZ81&lt;&gt;"",1,0))</f>
        <v>0</v>
      </c>
      <c r="AZ78" s="171">
        <f>IF('Indicator Data'!BG82="No Data",1,IF('Indicator Data imputation'!BA81&lt;&gt;"",1,0))</f>
        <v>0</v>
      </c>
      <c r="BA78" s="5">
        <f t="shared" si="2"/>
        <v>3</v>
      </c>
      <c r="BB78" s="173">
        <f t="shared" si="3"/>
        <v>5.8823529411764705E-2</v>
      </c>
    </row>
    <row r="79" spans="1:54" x14ac:dyDescent="0.25">
      <c r="A79" s="5" t="s">
        <v>146</v>
      </c>
      <c r="B79" s="171">
        <f>IF('Indicator Data'!I83="No Data",1,IF('Indicator Data imputation'!C82&lt;&gt;"",1,0))</f>
        <v>0</v>
      </c>
      <c r="C79" s="171">
        <f>IF('Indicator Data'!J83="No Data",1,IF('Indicator Data imputation'!D82&lt;&gt;"",1,0))</f>
        <v>0</v>
      </c>
      <c r="D79" s="171">
        <f>IF('Indicator Data'!K83="No Data",1,IF('Indicator Data imputation'!E82&lt;&gt;"",1,0))</f>
        <v>0</v>
      </c>
      <c r="E79" s="171">
        <f>IF('Indicator Data'!L83="No Data",1,IF('Indicator Data imputation'!F82&lt;&gt;"",1,0))</f>
        <v>0</v>
      </c>
      <c r="F79" s="171">
        <f>IF('Indicator Data'!M83="No Data",1,IF('Indicator Data imputation'!G82&lt;&gt;"",1,0))</f>
        <v>0</v>
      </c>
      <c r="G79" s="171">
        <f>IF('Indicator Data'!N83="No Data",1,IF('Indicator Data imputation'!H82&lt;&gt;"",1,0))</f>
        <v>0</v>
      </c>
      <c r="H79" s="171">
        <f>IF('Indicator Data'!O83="No Data",1,IF('Indicator Data imputation'!I82&lt;&gt;"",1,0))</f>
        <v>0</v>
      </c>
      <c r="I79" s="171">
        <f>IF('Indicator Data'!P83="No Data",1,IF('Indicator Data imputation'!J82&lt;&gt;"",1,0))</f>
        <v>0</v>
      </c>
      <c r="J79" s="171">
        <f>IF('Indicator Data'!Q83="No Data",1,IF('Indicator Data imputation'!K82&lt;&gt;"",1,0))</f>
        <v>0</v>
      </c>
      <c r="K79" s="171">
        <f>IF('Indicator Data'!R83="No Data",1,IF('Indicator Data imputation'!L82&lt;&gt;"",1,0))</f>
        <v>0</v>
      </c>
      <c r="L79" s="171">
        <f>IF('Indicator Data'!S83="No Data",1,IF('Indicator Data imputation'!M82&lt;&gt;"",1,0))</f>
        <v>0</v>
      </c>
      <c r="M79" s="171">
        <f>IF('Indicator Data'!T83="No Data",1,IF('Indicator Data imputation'!N82&lt;&gt;"",1,0))</f>
        <v>0</v>
      </c>
      <c r="N79" s="171">
        <f>IF('Indicator Data'!U83="No Data",1,IF('Indicator Data imputation'!O82&lt;&gt;"",1,0))</f>
        <v>0</v>
      </c>
      <c r="O79" s="171">
        <f>IF('Indicator Data'!V83="No Data",1,IF('Indicator Data imputation'!P82&lt;&gt;"",1,0))</f>
        <v>0</v>
      </c>
      <c r="P79" s="171">
        <f>IF('Indicator Data'!W83="No Data",1,IF('Indicator Data imputation'!Q82&lt;&gt;"",1,0))</f>
        <v>0</v>
      </c>
      <c r="Q79" s="171">
        <f>IF('Indicator Data'!X83="No Data",1,IF('Indicator Data imputation'!R82&lt;&gt;"",1,0))</f>
        <v>0</v>
      </c>
      <c r="R79" s="171">
        <f>IF('Indicator Data'!Y83="No Data",1,IF('Indicator Data imputation'!S82&lt;&gt;"",1,0))</f>
        <v>0</v>
      </c>
      <c r="S79" s="171">
        <f>IF('Indicator Data'!Z83="No Data",1,IF('Indicator Data imputation'!T82&lt;&gt;"",1,0))</f>
        <v>0</v>
      </c>
      <c r="T79" s="171">
        <f>IF('Indicator Data'!AA83="No Data",1,IF('Indicator Data imputation'!U82&lt;&gt;"",1,0))</f>
        <v>0</v>
      </c>
      <c r="U79" s="171">
        <f>IF('Indicator Data'!AB83="No Data",1,IF('Indicator Data imputation'!V82&lt;&gt;"",1,0))</f>
        <v>1</v>
      </c>
      <c r="V79" s="171">
        <f>IF('Indicator Data'!AC83="No Data",1,IF('Indicator Data imputation'!W82&lt;&gt;"",1,0))</f>
        <v>0</v>
      </c>
      <c r="W79" s="171">
        <f>IF('Indicator Data'!AD83="No Data",1,IF('Indicator Data imputation'!X82&lt;&gt;"",1,0))</f>
        <v>0</v>
      </c>
      <c r="X79" s="171">
        <f>IF('Indicator Data'!AE83="No Data",1,IF('Indicator Data imputation'!Y82&lt;&gt;"",1,0))</f>
        <v>1</v>
      </c>
      <c r="Y79" s="171">
        <f>IF('Indicator Data'!AF83="No Data",1,IF('Indicator Data imputation'!Z82&lt;&gt;"",1,0))</f>
        <v>0</v>
      </c>
      <c r="Z79" s="171">
        <f>IF('Indicator Data'!AG83="No Data",1,IF('Indicator Data imputation'!AA82&lt;&gt;"",1,0))</f>
        <v>0</v>
      </c>
      <c r="AA79" s="171">
        <f>IF('Indicator Data'!AH83="No Data",1,IF('Indicator Data imputation'!AB82&lt;&gt;"",1,0))</f>
        <v>0</v>
      </c>
      <c r="AB79" s="171">
        <f>IF('Indicator Data'!AI83="No Data",1,IF('Indicator Data imputation'!AC82&lt;&gt;"",1,0))</f>
        <v>0</v>
      </c>
      <c r="AC79" s="171">
        <f>IF('Indicator Data'!AJ83="No Data",1,IF('Indicator Data imputation'!AD82&lt;&gt;"",1,0))</f>
        <v>0</v>
      </c>
      <c r="AD79" s="171">
        <f>IF('Indicator Data'!AK83="No Data",1,IF('Indicator Data imputation'!AE82&lt;&gt;"",1,0))</f>
        <v>0</v>
      </c>
      <c r="AE79" s="171">
        <f>IF('Indicator Data'!AL83="No Data",1,IF('Indicator Data imputation'!AF82&lt;&gt;"",1,0))</f>
        <v>0</v>
      </c>
      <c r="AF79" s="171">
        <f>IF('Indicator Data'!AM83="No Data",1,IF('Indicator Data imputation'!AG82&lt;&gt;"",1,0))</f>
        <v>0</v>
      </c>
      <c r="AG79" s="171">
        <f>IF('Indicator Data'!AN83="No Data",1,IF('Indicator Data imputation'!AH82&lt;&gt;"",1,0))</f>
        <v>0</v>
      </c>
      <c r="AH79" s="171">
        <f>IF('Indicator Data'!AO83="No Data",1,IF('Indicator Data imputation'!AI82&lt;&gt;"",1,0))</f>
        <v>0</v>
      </c>
      <c r="AI79" s="171">
        <f>IF('Indicator Data'!AP83="No Data",1,IF('Indicator Data imputation'!AJ82&lt;&gt;"",1,0))</f>
        <v>0</v>
      </c>
      <c r="AJ79" s="171">
        <f>IF('Indicator Data'!AQ83="No Data",1,IF('Indicator Data imputation'!AK82&lt;&gt;"",1,0))</f>
        <v>0</v>
      </c>
      <c r="AK79" s="171">
        <f>IF('Indicator Data'!AR83="No Data",1,IF('Indicator Data imputation'!AL82&lt;&gt;"",1,0))</f>
        <v>0</v>
      </c>
      <c r="AL79" s="171">
        <f>IF('Indicator Data'!AS83="No Data",1,IF('Indicator Data imputation'!AM82&lt;&gt;"",1,0))</f>
        <v>0</v>
      </c>
      <c r="AM79" s="171">
        <f>IF('Indicator Data'!AT83="No Data",1,IF('Indicator Data imputation'!AN82&lt;&gt;"",1,0))</f>
        <v>0</v>
      </c>
      <c r="AN79" s="171">
        <f>IF('Indicator Data'!AU83="No Data",1,IF('Indicator Data imputation'!AO82&lt;&gt;"",1,0))</f>
        <v>0</v>
      </c>
      <c r="AO79" s="171">
        <f>IF('Indicator Data'!AV83="No Data",1,IF('Indicator Data imputation'!AP82&lt;&gt;"",1,0))</f>
        <v>0</v>
      </c>
      <c r="AP79" s="171">
        <f>IF('Indicator Data'!AW83="No Data",1,IF('Indicator Data imputation'!AQ82&lt;&gt;"",1,0))</f>
        <v>0</v>
      </c>
      <c r="AQ79" s="171">
        <f>IF('Indicator Data'!AX83="No Data",1,IF('Indicator Data imputation'!AR82&lt;&gt;"",1,0))</f>
        <v>0</v>
      </c>
      <c r="AR79" s="171">
        <f>IF('Indicator Data'!AY83="No Data",1,IF('Indicator Data imputation'!AS82&lt;&gt;"",1,0))</f>
        <v>0</v>
      </c>
      <c r="AS79" s="171">
        <f>IF('Indicator Data'!AZ83="No Data",1,IF('Indicator Data imputation'!AT82&lt;&gt;"",1,0))</f>
        <v>0</v>
      </c>
      <c r="AT79" s="171">
        <f>IF('Indicator Data'!BA83="No Data",1,IF('Indicator Data imputation'!AU82&lt;&gt;"",1,0))</f>
        <v>0</v>
      </c>
      <c r="AU79" s="171">
        <f>IF('Indicator Data'!BB83="No Data",1,IF('Indicator Data imputation'!AV82&lt;&gt;"",1,0))</f>
        <v>0</v>
      </c>
      <c r="AV79" s="171">
        <f>IF('Indicator Data'!BC83="No Data",1,IF('Indicator Data imputation'!AW82&lt;&gt;"",1,0))</f>
        <v>0</v>
      </c>
      <c r="AW79" s="171">
        <f>IF('Indicator Data'!BD83="No Data",1,IF('Indicator Data imputation'!AX82&lt;&gt;"",1,0))</f>
        <v>0</v>
      </c>
      <c r="AX79" s="171">
        <f>IF('Indicator Data'!BE83="No Data",1,IF('Indicator Data imputation'!AY82&lt;&gt;"",1,0))</f>
        <v>0</v>
      </c>
      <c r="AY79" s="171">
        <f>IF('Indicator Data'!BF83="No Data",1,IF('Indicator Data imputation'!AZ82&lt;&gt;"",1,0))</f>
        <v>0</v>
      </c>
      <c r="AZ79" s="171">
        <f>IF('Indicator Data'!BG83="No Data",1,IF('Indicator Data imputation'!BA82&lt;&gt;"",1,0))</f>
        <v>0</v>
      </c>
      <c r="BA79" s="5">
        <f t="shared" si="2"/>
        <v>2</v>
      </c>
      <c r="BB79" s="173">
        <f t="shared" si="3"/>
        <v>3.9215686274509803E-2</v>
      </c>
    </row>
    <row r="80" spans="1:54" x14ac:dyDescent="0.25">
      <c r="A80" s="5" t="s">
        <v>148</v>
      </c>
      <c r="B80" s="171">
        <f>IF('Indicator Data'!I84="No Data",1,IF('Indicator Data imputation'!C83&lt;&gt;"",1,0))</f>
        <v>0</v>
      </c>
      <c r="C80" s="171">
        <f>IF('Indicator Data'!J84="No Data",1,IF('Indicator Data imputation'!D83&lt;&gt;"",1,0))</f>
        <v>0</v>
      </c>
      <c r="D80" s="171">
        <f>IF('Indicator Data'!K84="No Data",1,IF('Indicator Data imputation'!E83&lt;&gt;"",1,0))</f>
        <v>0</v>
      </c>
      <c r="E80" s="171">
        <f>IF('Indicator Data'!L84="No Data",1,IF('Indicator Data imputation'!F83&lt;&gt;"",1,0))</f>
        <v>0</v>
      </c>
      <c r="F80" s="171">
        <f>IF('Indicator Data'!M84="No Data",1,IF('Indicator Data imputation'!G83&lt;&gt;"",1,0))</f>
        <v>0</v>
      </c>
      <c r="G80" s="171">
        <f>IF('Indicator Data'!N84="No Data",1,IF('Indicator Data imputation'!H83&lt;&gt;"",1,0))</f>
        <v>0</v>
      </c>
      <c r="H80" s="171">
        <f>IF('Indicator Data'!O84="No Data",1,IF('Indicator Data imputation'!I83&lt;&gt;"",1,0))</f>
        <v>0</v>
      </c>
      <c r="I80" s="171">
        <f>IF('Indicator Data'!P84="No Data",1,IF('Indicator Data imputation'!J83&lt;&gt;"",1,0))</f>
        <v>0</v>
      </c>
      <c r="J80" s="171">
        <f>IF('Indicator Data'!Q84="No Data",1,IF('Indicator Data imputation'!K83&lt;&gt;"",1,0))</f>
        <v>0</v>
      </c>
      <c r="K80" s="171">
        <f>IF('Indicator Data'!R84="No Data",1,IF('Indicator Data imputation'!L83&lt;&gt;"",1,0))</f>
        <v>1</v>
      </c>
      <c r="L80" s="171">
        <f>IF('Indicator Data'!S84="No Data",1,IF('Indicator Data imputation'!M83&lt;&gt;"",1,0))</f>
        <v>0</v>
      </c>
      <c r="M80" s="171">
        <f>IF('Indicator Data'!T84="No Data",1,IF('Indicator Data imputation'!N83&lt;&gt;"",1,0))</f>
        <v>0</v>
      </c>
      <c r="N80" s="171">
        <f>IF('Indicator Data'!U84="No Data",1,IF('Indicator Data imputation'!O83&lt;&gt;"",1,0))</f>
        <v>0</v>
      </c>
      <c r="O80" s="171">
        <f>IF('Indicator Data'!V84="No Data",1,IF('Indicator Data imputation'!P83&lt;&gt;"",1,0))</f>
        <v>1</v>
      </c>
      <c r="P80" s="171">
        <f>IF('Indicator Data'!W84="No Data",1,IF('Indicator Data imputation'!Q83&lt;&gt;"",1,0))</f>
        <v>0</v>
      </c>
      <c r="Q80" s="171">
        <f>IF('Indicator Data'!X84="No Data",1,IF('Indicator Data imputation'!R83&lt;&gt;"",1,0))</f>
        <v>1</v>
      </c>
      <c r="R80" s="171">
        <f>IF('Indicator Data'!Y84="No Data",1,IF('Indicator Data imputation'!S83&lt;&gt;"",1,0))</f>
        <v>0</v>
      </c>
      <c r="S80" s="171">
        <f>IF('Indicator Data'!Z84="No Data",1,IF('Indicator Data imputation'!T83&lt;&gt;"",1,0))</f>
        <v>0</v>
      </c>
      <c r="T80" s="171">
        <f>IF('Indicator Data'!AA84="No Data",1,IF('Indicator Data imputation'!U83&lt;&gt;"",1,0))</f>
        <v>0</v>
      </c>
      <c r="U80" s="171">
        <f>IF('Indicator Data'!AB84="No Data",1,IF('Indicator Data imputation'!V83&lt;&gt;"",1,0))</f>
        <v>0</v>
      </c>
      <c r="V80" s="171">
        <f>IF('Indicator Data'!AC84="No Data",1,IF('Indicator Data imputation'!W83&lt;&gt;"",1,0))</f>
        <v>0</v>
      </c>
      <c r="W80" s="171">
        <f>IF('Indicator Data'!AD84="No Data",1,IF('Indicator Data imputation'!X83&lt;&gt;"",1,0))</f>
        <v>0</v>
      </c>
      <c r="X80" s="171">
        <f>IF('Indicator Data'!AE84="No Data",1,IF('Indicator Data imputation'!Y83&lt;&gt;"",1,0))</f>
        <v>1</v>
      </c>
      <c r="Y80" s="171">
        <f>IF('Indicator Data'!AF84="No Data",1,IF('Indicator Data imputation'!Z83&lt;&gt;"",1,0))</f>
        <v>0</v>
      </c>
      <c r="Z80" s="171">
        <f>IF('Indicator Data'!AG84="No Data",1,IF('Indicator Data imputation'!AA83&lt;&gt;"",1,0))</f>
        <v>0</v>
      </c>
      <c r="AA80" s="171">
        <f>IF('Indicator Data'!AH84="No Data",1,IF('Indicator Data imputation'!AB83&lt;&gt;"",1,0))</f>
        <v>0</v>
      </c>
      <c r="AB80" s="171">
        <f>IF('Indicator Data'!AI84="No Data",1,IF('Indicator Data imputation'!AC83&lt;&gt;"",1,0))</f>
        <v>0</v>
      </c>
      <c r="AC80" s="171">
        <f>IF('Indicator Data'!AJ84="No Data",1,IF('Indicator Data imputation'!AD83&lt;&gt;"",1,0))</f>
        <v>0</v>
      </c>
      <c r="AD80" s="171">
        <f>IF('Indicator Data'!AK84="No Data",1,IF('Indicator Data imputation'!AE83&lt;&gt;"",1,0))</f>
        <v>0</v>
      </c>
      <c r="AE80" s="171">
        <f>IF('Indicator Data'!AL84="No Data",1,IF('Indicator Data imputation'!AF83&lt;&gt;"",1,0))</f>
        <v>0</v>
      </c>
      <c r="AF80" s="171">
        <f>IF('Indicator Data'!AM84="No Data",1,IF('Indicator Data imputation'!AG83&lt;&gt;"",1,0))</f>
        <v>0</v>
      </c>
      <c r="AG80" s="171">
        <f>IF('Indicator Data'!AN84="No Data",1,IF('Indicator Data imputation'!AH83&lt;&gt;"",1,0))</f>
        <v>0</v>
      </c>
      <c r="AH80" s="171">
        <f>IF('Indicator Data'!AO84="No Data",1,IF('Indicator Data imputation'!AI83&lt;&gt;"",1,0))</f>
        <v>0</v>
      </c>
      <c r="AI80" s="171">
        <f>IF('Indicator Data'!AP84="No Data",1,IF('Indicator Data imputation'!AJ83&lt;&gt;"",1,0))</f>
        <v>0</v>
      </c>
      <c r="AJ80" s="171">
        <f>IF('Indicator Data'!AQ84="No Data",1,IF('Indicator Data imputation'!AK83&lt;&gt;"",1,0))</f>
        <v>0</v>
      </c>
      <c r="AK80" s="171">
        <f>IF('Indicator Data'!AR84="No Data",1,IF('Indicator Data imputation'!AL83&lt;&gt;"",1,0))</f>
        <v>1</v>
      </c>
      <c r="AL80" s="171">
        <f>IF('Indicator Data'!AS84="No Data",1,IF('Indicator Data imputation'!AM83&lt;&gt;"",1,0))</f>
        <v>0</v>
      </c>
      <c r="AM80" s="171">
        <f>IF('Indicator Data'!AT84="No Data",1,IF('Indicator Data imputation'!AN83&lt;&gt;"",1,0))</f>
        <v>0</v>
      </c>
      <c r="AN80" s="171">
        <f>IF('Indicator Data'!AU84="No Data",1,IF('Indicator Data imputation'!AO83&lt;&gt;"",1,0))</f>
        <v>0</v>
      </c>
      <c r="AO80" s="171">
        <f>IF('Indicator Data'!AV84="No Data",1,IF('Indicator Data imputation'!AP83&lt;&gt;"",1,0))</f>
        <v>1</v>
      </c>
      <c r="AP80" s="171">
        <f>IF('Indicator Data'!AW84="No Data",1,IF('Indicator Data imputation'!AQ83&lt;&gt;"",1,0))</f>
        <v>0</v>
      </c>
      <c r="AQ80" s="171">
        <f>IF('Indicator Data'!AX84="No Data",1,IF('Indicator Data imputation'!AR83&lt;&gt;"",1,0))</f>
        <v>0</v>
      </c>
      <c r="AR80" s="171">
        <f>IF('Indicator Data'!AY84="No Data",1,IF('Indicator Data imputation'!AS83&lt;&gt;"",1,0))</f>
        <v>0</v>
      </c>
      <c r="AS80" s="171">
        <f>IF('Indicator Data'!AZ84="No Data",1,IF('Indicator Data imputation'!AT83&lt;&gt;"",1,0))</f>
        <v>0</v>
      </c>
      <c r="AT80" s="171">
        <f>IF('Indicator Data'!BA84="No Data",1,IF('Indicator Data imputation'!AU83&lt;&gt;"",1,0))</f>
        <v>0</v>
      </c>
      <c r="AU80" s="171">
        <f>IF('Indicator Data'!BB84="No Data",1,IF('Indicator Data imputation'!AV83&lt;&gt;"",1,0))</f>
        <v>0</v>
      </c>
      <c r="AV80" s="171">
        <f>IF('Indicator Data'!BC84="No Data",1,IF('Indicator Data imputation'!AW83&lt;&gt;"",1,0))</f>
        <v>0</v>
      </c>
      <c r="AW80" s="171">
        <f>IF('Indicator Data'!BD84="No Data",1,IF('Indicator Data imputation'!AX83&lt;&gt;"",1,0))</f>
        <v>0</v>
      </c>
      <c r="AX80" s="171">
        <f>IF('Indicator Data'!BE84="No Data",1,IF('Indicator Data imputation'!AY83&lt;&gt;"",1,0))</f>
        <v>0</v>
      </c>
      <c r="AY80" s="171">
        <f>IF('Indicator Data'!BF84="No Data",1,IF('Indicator Data imputation'!AZ83&lt;&gt;"",1,0))</f>
        <v>0</v>
      </c>
      <c r="AZ80" s="171">
        <f>IF('Indicator Data'!BG84="No Data",1,IF('Indicator Data imputation'!BA83&lt;&gt;"",1,0))</f>
        <v>0</v>
      </c>
      <c r="BA80" s="5">
        <f t="shared" si="2"/>
        <v>6</v>
      </c>
      <c r="BB80" s="173">
        <f t="shared" si="3"/>
        <v>0.11764705882352941</v>
      </c>
    </row>
    <row r="81" spans="1:54" x14ac:dyDescent="0.25">
      <c r="A81" s="5" t="s">
        <v>150</v>
      </c>
      <c r="B81" s="171">
        <f>IF('Indicator Data'!I85="No Data",1,IF('Indicator Data imputation'!C84&lt;&gt;"",1,0))</f>
        <v>0</v>
      </c>
      <c r="C81" s="171">
        <f>IF('Indicator Data'!J85="No Data",1,IF('Indicator Data imputation'!D84&lt;&gt;"",1,0))</f>
        <v>0</v>
      </c>
      <c r="D81" s="171">
        <f>IF('Indicator Data'!K85="No Data",1,IF('Indicator Data imputation'!E84&lt;&gt;"",1,0))</f>
        <v>0</v>
      </c>
      <c r="E81" s="171">
        <f>IF('Indicator Data'!L85="No Data",1,IF('Indicator Data imputation'!F84&lt;&gt;"",1,0))</f>
        <v>0</v>
      </c>
      <c r="F81" s="171">
        <f>IF('Indicator Data'!M85="No Data",1,IF('Indicator Data imputation'!G84&lt;&gt;"",1,0))</f>
        <v>0</v>
      </c>
      <c r="G81" s="171">
        <f>IF('Indicator Data'!N85="No Data",1,IF('Indicator Data imputation'!H84&lt;&gt;"",1,0))</f>
        <v>0</v>
      </c>
      <c r="H81" s="171">
        <f>IF('Indicator Data'!O85="No Data",1,IF('Indicator Data imputation'!I84&lt;&gt;"",1,0))</f>
        <v>0</v>
      </c>
      <c r="I81" s="171">
        <f>IF('Indicator Data'!P85="No Data",1,IF('Indicator Data imputation'!J84&lt;&gt;"",1,0))</f>
        <v>0</v>
      </c>
      <c r="J81" s="171">
        <f>IF('Indicator Data'!Q85="No Data",1,IF('Indicator Data imputation'!K84&lt;&gt;"",1,0))</f>
        <v>0</v>
      </c>
      <c r="K81" s="171">
        <f>IF('Indicator Data'!R85="No Data",1,IF('Indicator Data imputation'!L84&lt;&gt;"",1,0))</f>
        <v>1</v>
      </c>
      <c r="L81" s="171">
        <f>IF('Indicator Data'!S85="No Data",1,IF('Indicator Data imputation'!M84&lt;&gt;"",1,0))</f>
        <v>0</v>
      </c>
      <c r="M81" s="171">
        <f>IF('Indicator Data'!T85="No Data",1,IF('Indicator Data imputation'!N84&lt;&gt;"",1,0))</f>
        <v>0</v>
      </c>
      <c r="N81" s="171">
        <f>IF('Indicator Data'!U85="No Data",1,IF('Indicator Data imputation'!O84&lt;&gt;"",1,0))</f>
        <v>0</v>
      </c>
      <c r="O81" s="171">
        <f>IF('Indicator Data'!V85="No Data",1,IF('Indicator Data imputation'!P84&lt;&gt;"",1,0))</f>
        <v>1</v>
      </c>
      <c r="P81" s="171">
        <f>IF('Indicator Data'!W85="No Data",1,IF('Indicator Data imputation'!Q84&lt;&gt;"",1,0))</f>
        <v>0</v>
      </c>
      <c r="Q81" s="171">
        <f>IF('Indicator Data'!X85="No Data",1,IF('Indicator Data imputation'!R84&lt;&gt;"",1,0))</f>
        <v>1</v>
      </c>
      <c r="R81" s="171">
        <f>IF('Indicator Data'!Y85="No Data",1,IF('Indicator Data imputation'!S84&lt;&gt;"",1,0))</f>
        <v>0</v>
      </c>
      <c r="S81" s="171">
        <f>IF('Indicator Data'!Z85="No Data",1,IF('Indicator Data imputation'!T84&lt;&gt;"",1,0))</f>
        <v>0</v>
      </c>
      <c r="T81" s="171">
        <f>IF('Indicator Data'!AA85="No Data",1,IF('Indicator Data imputation'!U84&lt;&gt;"",1,0))</f>
        <v>0</v>
      </c>
      <c r="U81" s="171">
        <f>IF('Indicator Data'!AB85="No Data",1,IF('Indicator Data imputation'!V84&lt;&gt;"",1,0))</f>
        <v>1</v>
      </c>
      <c r="V81" s="171">
        <f>IF('Indicator Data'!AC85="No Data",1,IF('Indicator Data imputation'!W84&lt;&gt;"",1,0))</f>
        <v>0</v>
      </c>
      <c r="W81" s="171">
        <f>IF('Indicator Data'!AD85="No Data",1,IF('Indicator Data imputation'!X84&lt;&gt;"",1,0))</f>
        <v>0</v>
      </c>
      <c r="X81" s="171">
        <f>IF('Indicator Data'!AE85="No Data",1,IF('Indicator Data imputation'!Y84&lt;&gt;"",1,0))</f>
        <v>1</v>
      </c>
      <c r="Y81" s="171">
        <f>IF('Indicator Data'!AF85="No Data",1,IF('Indicator Data imputation'!Z84&lt;&gt;"",1,0))</f>
        <v>0</v>
      </c>
      <c r="Z81" s="171">
        <f>IF('Indicator Data'!AG85="No Data",1,IF('Indicator Data imputation'!AA84&lt;&gt;"",1,0))</f>
        <v>0</v>
      </c>
      <c r="AA81" s="171">
        <f>IF('Indicator Data'!AH85="No Data",1,IF('Indicator Data imputation'!AB84&lt;&gt;"",1,0))</f>
        <v>0</v>
      </c>
      <c r="AB81" s="171">
        <f>IF('Indicator Data'!AI85="No Data",1,IF('Indicator Data imputation'!AC84&lt;&gt;"",1,0))</f>
        <v>0</v>
      </c>
      <c r="AC81" s="171">
        <f>IF('Indicator Data'!AJ85="No Data",1,IF('Indicator Data imputation'!AD84&lt;&gt;"",1,0))</f>
        <v>0</v>
      </c>
      <c r="AD81" s="171">
        <f>IF('Indicator Data'!AK85="No Data",1,IF('Indicator Data imputation'!AE84&lt;&gt;"",1,0))</f>
        <v>0</v>
      </c>
      <c r="AE81" s="171">
        <f>IF('Indicator Data'!AL85="No Data",1,IF('Indicator Data imputation'!AF84&lt;&gt;"",1,0))</f>
        <v>0</v>
      </c>
      <c r="AF81" s="171">
        <f>IF('Indicator Data'!AM85="No Data",1,IF('Indicator Data imputation'!AG84&lt;&gt;"",1,0))</f>
        <v>0</v>
      </c>
      <c r="AG81" s="171">
        <f>IF('Indicator Data'!AN85="No Data",1,IF('Indicator Data imputation'!AH84&lt;&gt;"",1,0))</f>
        <v>0</v>
      </c>
      <c r="AH81" s="171">
        <f>IF('Indicator Data'!AO85="No Data",1,IF('Indicator Data imputation'!AI84&lt;&gt;"",1,0))</f>
        <v>0</v>
      </c>
      <c r="AI81" s="171">
        <f>IF('Indicator Data'!AP85="No Data",1,IF('Indicator Data imputation'!AJ84&lt;&gt;"",1,0))</f>
        <v>0</v>
      </c>
      <c r="AJ81" s="171">
        <f>IF('Indicator Data'!AQ85="No Data",1,IF('Indicator Data imputation'!AK84&lt;&gt;"",1,0))</f>
        <v>0</v>
      </c>
      <c r="AK81" s="171">
        <f>IF('Indicator Data'!AR85="No Data",1,IF('Indicator Data imputation'!AL84&lt;&gt;"",1,0))</f>
        <v>1</v>
      </c>
      <c r="AL81" s="171">
        <f>IF('Indicator Data'!AS85="No Data",1,IF('Indicator Data imputation'!AM84&lt;&gt;"",1,0))</f>
        <v>0</v>
      </c>
      <c r="AM81" s="171">
        <f>IF('Indicator Data'!AT85="No Data",1,IF('Indicator Data imputation'!AN84&lt;&gt;"",1,0))</f>
        <v>0</v>
      </c>
      <c r="AN81" s="171">
        <f>IF('Indicator Data'!AU85="No Data",1,IF('Indicator Data imputation'!AO84&lt;&gt;"",1,0))</f>
        <v>0</v>
      </c>
      <c r="AO81" s="171">
        <f>IF('Indicator Data'!AV85="No Data",1,IF('Indicator Data imputation'!AP84&lt;&gt;"",1,0))</f>
        <v>1</v>
      </c>
      <c r="AP81" s="171">
        <f>IF('Indicator Data'!AW85="No Data",1,IF('Indicator Data imputation'!AQ84&lt;&gt;"",1,0))</f>
        <v>0</v>
      </c>
      <c r="AQ81" s="171">
        <f>IF('Indicator Data'!AX85="No Data",1,IF('Indicator Data imputation'!AR84&lt;&gt;"",1,0))</f>
        <v>0</v>
      </c>
      <c r="AR81" s="171">
        <f>IF('Indicator Data'!AY85="No Data",1,IF('Indicator Data imputation'!AS84&lt;&gt;"",1,0))</f>
        <v>0</v>
      </c>
      <c r="AS81" s="171">
        <f>IF('Indicator Data'!AZ85="No Data",1,IF('Indicator Data imputation'!AT84&lt;&gt;"",1,0))</f>
        <v>0</v>
      </c>
      <c r="AT81" s="171">
        <f>IF('Indicator Data'!BA85="No Data",1,IF('Indicator Data imputation'!AU84&lt;&gt;"",1,0))</f>
        <v>0</v>
      </c>
      <c r="AU81" s="171">
        <f>IF('Indicator Data'!BB85="No Data",1,IF('Indicator Data imputation'!AV84&lt;&gt;"",1,0))</f>
        <v>0</v>
      </c>
      <c r="AV81" s="171">
        <f>IF('Indicator Data'!BC85="No Data",1,IF('Indicator Data imputation'!AW84&lt;&gt;"",1,0))</f>
        <v>0</v>
      </c>
      <c r="AW81" s="171">
        <f>IF('Indicator Data'!BD85="No Data",1,IF('Indicator Data imputation'!AX84&lt;&gt;"",1,0))</f>
        <v>0</v>
      </c>
      <c r="AX81" s="171">
        <f>IF('Indicator Data'!BE85="No Data",1,IF('Indicator Data imputation'!AY84&lt;&gt;"",1,0))</f>
        <v>0</v>
      </c>
      <c r="AY81" s="171">
        <f>IF('Indicator Data'!BF85="No Data",1,IF('Indicator Data imputation'!AZ84&lt;&gt;"",1,0))</f>
        <v>0</v>
      </c>
      <c r="AZ81" s="171">
        <f>IF('Indicator Data'!BG85="No Data",1,IF('Indicator Data imputation'!BA84&lt;&gt;"",1,0))</f>
        <v>0</v>
      </c>
      <c r="BA81" s="5">
        <f t="shared" si="2"/>
        <v>7</v>
      </c>
      <c r="BB81" s="173">
        <f t="shared" si="3"/>
        <v>0.13725490196078433</v>
      </c>
    </row>
    <row r="82" spans="1:54" x14ac:dyDescent="0.25">
      <c r="A82" s="5" t="s">
        <v>152</v>
      </c>
      <c r="B82" s="171">
        <f>IF('Indicator Data'!I86="No Data",1,IF('Indicator Data imputation'!C85&lt;&gt;"",1,0))</f>
        <v>0</v>
      </c>
      <c r="C82" s="171">
        <f>IF('Indicator Data'!J86="No Data",1,IF('Indicator Data imputation'!D85&lt;&gt;"",1,0))</f>
        <v>0</v>
      </c>
      <c r="D82" s="171">
        <f>IF('Indicator Data'!K86="No Data",1,IF('Indicator Data imputation'!E85&lt;&gt;"",1,0))</f>
        <v>0</v>
      </c>
      <c r="E82" s="171">
        <f>IF('Indicator Data'!L86="No Data",1,IF('Indicator Data imputation'!F85&lt;&gt;"",1,0))</f>
        <v>0</v>
      </c>
      <c r="F82" s="171">
        <f>IF('Indicator Data'!M86="No Data",1,IF('Indicator Data imputation'!G85&lt;&gt;"",1,0))</f>
        <v>0</v>
      </c>
      <c r="G82" s="171">
        <f>IF('Indicator Data'!N86="No Data",1,IF('Indicator Data imputation'!H85&lt;&gt;"",1,0))</f>
        <v>0</v>
      </c>
      <c r="H82" s="171">
        <f>IF('Indicator Data'!O86="No Data",1,IF('Indicator Data imputation'!I85&lt;&gt;"",1,0))</f>
        <v>0</v>
      </c>
      <c r="I82" s="171">
        <f>IF('Indicator Data'!P86="No Data",1,IF('Indicator Data imputation'!J85&lt;&gt;"",1,0))</f>
        <v>0</v>
      </c>
      <c r="J82" s="171">
        <f>IF('Indicator Data'!Q86="No Data",1,IF('Indicator Data imputation'!K85&lt;&gt;"",1,0))</f>
        <v>0</v>
      </c>
      <c r="K82" s="171">
        <f>IF('Indicator Data'!R86="No Data",1,IF('Indicator Data imputation'!L85&lt;&gt;"",1,0))</f>
        <v>1</v>
      </c>
      <c r="L82" s="171">
        <f>IF('Indicator Data'!S86="No Data",1,IF('Indicator Data imputation'!M85&lt;&gt;"",1,0))</f>
        <v>0</v>
      </c>
      <c r="M82" s="171">
        <f>IF('Indicator Data'!T86="No Data",1,IF('Indicator Data imputation'!N85&lt;&gt;"",1,0))</f>
        <v>0</v>
      </c>
      <c r="N82" s="171">
        <f>IF('Indicator Data'!U86="No Data",1,IF('Indicator Data imputation'!O85&lt;&gt;"",1,0))</f>
        <v>0</v>
      </c>
      <c r="O82" s="171">
        <f>IF('Indicator Data'!V86="No Data",1,IF('Indicator Data imputation'!P85&lt;&gt;"",1,0))</f>
        <v>1</v>
      </c>
      <c r="P82" s="171">
        <f>IF('Indicator Data'!W86="No Data",1,IF('Indicator Data imputation'!Q85&lt;&gt;"",1,0))</f>
        <v>0</v>
      </c>
      <c r="Q82" s="171">
        <f>IF('Indicator Data'!X86="No Data",1,IF('Indicator Data imputation'!R85&lt;&gt;"",1,0))</f>
        <v>1</v>
      </c>
      <c r="R82" s="171">
        <f>IF('Indicator Data'!Y86="No Data",1,IF('Indicator Data imputation'!S85&lt;&gt;"",1,0))</f>
        <v>0</v>
      </c>
      <c r="S82" s="171">
        <f>IF('Indicator Data'!Z86="No Data",1,IF('Indicator Data imputation'!T85&lt;&gt;"",1,0))</f>
        <v>0</v>
      </c>
      <c r="T82" s="171">
        <f>IF('Indicator Data'!AA86="No Data",1,IF('Indicator Data imputation'!U85&lt;&gt;"",1,0))</f>
        <v>0</v>
      </c>
      <c r="U82" s="171">
        <f>IF('Indicator Data'!AB86="No Data",1,IF('Indicator Data imputation'!V85&lt;&gt;"",1,0))</f>
        <v>0</v>
      </c>
      <c r="V82" s="171">
        <f>IF('Indicator Data'!AC86="No Data",1,IF('Indicator Data imputation'!W85&lt;&gt;"",1,0))</f>
        <v>0</v>
      </c>
      <c r="W82" s="171">
        <f>IF('Indicator Data'!AD86="No Data",1,IF('Indicator Data imputation'!X85&lt;&gt;"",1,0))</f>
        <v>0</v>
      </c>
      <c r="X82" s="171">
        <f>IF('Indicator Data'!AE86="No Data",1,IF('Indicator Data imputation'!Y85&lt;&gt;"",1,0))</f>
        <v>1</v>
      </c>
      <c r="Y82" s="171">
        <f>IF('Indicator Data'!AF86="No Data",1,IF('Indicator Data imputation'!Z85&lt;&gt;"",1,0))</f>
        <v>0</v>
      </c>
      <c r="Z82" s="171">
        <f>IF('Indicator Data'!AG86="No Data",1,IF('Indicator Data imputation'!AA85&lt;&gt;"",1,0))</f>
        <v>0</v>
      </c>
      <c r="AA82" s="171">
        <f>IF('Indicator Data'!AH86="No Data",1,IF('Indicator Data imputation'!AB85&lt;&gt;"",1,0))</f>
        <v>0</v>
      </c>
      <c r="AB82" s="171">
        <f>IF('Indicator Data'!AI86="No Data",1,IF('Indicator Data imputation'!AC85&lt;&gt;"",1,0))</f>
        <v>0</v>
      </c>
      <c r="AC82" s="171">
        <f>IF('Indicator Data'!AJ86="No Data",1,IF('Indicator Data imputation'!AD85&lt;&gt;"",1,0))</f>
        <v>0</v>
      </c>
      <c r="AD82" s="171">
        <f>IF('Indicator Data'!AK86="No Data",1,IF('Indicator Data imputation'!AE85&lt;&gt;"",1,0))</f>
        <v>0</v>
      </c>
      <c r="AE82" s="171">
        <f>IF('Indicator Data'!AL86="No Data",1,IF('Indicator Data imputation'!AF85&lt;&gt;"",1,0))</f>
        <v>0</v>
      </c>
      <c r="AF82" s="171">
        <f>IF('Indicator Data'!AM86="No Data",1,IF('Indicator Data imputation'!AG85&lt;&gt;"",1,0))</f>
        <v>0</v>
      </c>
      <c r="AG82" s="171">
        <f>IF('Indicator Data'!AN86="No Data",1,IF('Indicator Data imputation'!AH85&lt;&gt;"",1,0))</f>
        <v>0</v>
      </c>
      <c r="AH82" s="171">
        <f>IF('Indicator Data'!AO86="No Data",1,IF('Indicator Data imputation'!AI85&lt;&gt;"",1,0))</f>
        <v>0</v>
      </c>
      <c r="AI82" s="171">
        <f>IF('Indicator Data'!AP86="No Data",1,IF('Indicator Data imputation'!AJ85&lt;&gt;"",1,0))</f>
        <v>0</v>
      </c>
      <c r="AJ82" s="171">
        <f>IF('Indicator Data'!AQ86="No Data",1,IF('Indicator Data imputation'!AK85&lt;&gt;"",1,0))</f>
        <v>0</v>
      </c>
      <c r="AK82" s="171">
        <f>IF('Indicator Data'!AR86="No Data",1,IF('Indicator Data imputation'!AL85&lt;&gt;"",1,0))</f>
        <v>0</v>
      </c>
      <c r="AL82" s="171">
        <f>IF('Indicator Data'!AS86="No Data",1,IF('Indicator Data imputation'!AM85&lt;&gt;"",1,0))</f>
        <v>0</v>
      </c>
      <c r="AM82" s="171">
        <f>IF('Indicator Data'!AT86="No Data",1,IF('Indicator Data imputation'!AN85&lt;&gt;"",1,0))</f>
        <v>0</v>
      </c>
      <c r="AN82" s="171">
        <f>IF('Indicator Data'!AU86="No Data",1,IF('Indicator Data imputation'!AO85&lt;&gt;"",1,0))</f>
        <v>0</v>
      </c>
      <c r="AO82" s="171">
        <f>IF('Indicator Data'!AV86="No Data",1,IF('Indicator Data imputation'!AP85&lt;&gt;"",1,0))</f>
        <v>0</v>
      </c>
      <c r="AP82" s="171">
        <f>IF('Indicator Data'!AW86="No Data",1,IF('Indicator Data imputation'!AQ85&lt;&gt;"",1,0))</f>
        <v>0</v>
      </c>
      <c r="AQ82" s="171">
        <f>IF('Indicator Data'!AX86="No Data",1,IF('Indicator Data imputation'!AR85&lt;&gt;"",1,0))</f>
        <v>0</v>
      </c>
      <c r="AR82" s="171">
        <f>IF('Indicator Data'!AY86="No Data",1,IF('Indicator Data imputation'!AS85&lt;&gt;"",1,0))</f>
        <v>0</v>
      </c>
      <c r="AS82" s="171">
        <f>IF('Indicator Data'!AZ86="No Data",1,IF('Indicator Data imputation'!AT85&lt;&gt;"",1,0))</f>
        <v>0</v>
      </c>
      <c r="AT82" s="171">
        <f>IF('Indicator Data'!BA86="No Data",1,IF('Indicator Data imputation'!AU85&lt;&gt;"",1,0))</f>
        <v>0</v>
      </c>
      <c r="AU82" s="171">
        <f>IF('Indicator Data'!BB86="No Data",1,IF('Indicator Data imputation'!AV85&lt;&gt;"",1,0))</f>
        <v>0</v>
      </c>
      <c r="AV82" s="171">
        <f>IF('Indicator Data'!BC86="No Data",1,IF('Indicator Data imputation'!AW85&lt;&gt;"",1,0))</f>
        <v>0</v>
      </c>
      <c r="AW82" s="171">
        <f>IF('Indicator Data'!BD86="No Data",1,IF('Indicator Data imputation'!AX85&lt;&gt;"",1,0))</f>
        <v>0</v>
      </c>
      <c r="AX82" s="171">
        <f>IF('Indicator Data'!BE86="No Data",1,IF('Indicator Data imputation'!AY85&lt;&gt;"",1,0))</f>
        <v>0</v>
      </c>
      <c r="AY82" s="171">
        <f>IF('Indicator Data'!BF86="No Data",1,IF('Indicator Data imputation'!AZ85&lt;&gt;"",1,0))</f>
        <v>0</v>
      </c>
      <c r="AZ82" s="171">
        <f>IF('Indicator Data'!BG86="No Data",1,IF('Indicator Data imputation'!BA85&lt;&gt;"",1,0))</f>
        <v>0</v>
      </c>
      <c r="BA82" s="5">
        <f t="shared" si="2"/>
        <v>4</v>
      </c>
      <c r="BB82" s="173">
        <f t="shared" si="3"/>
        <v>7.8431372549019607E-2</v>
      </c>
    </row>
    <row r="83" spans="1:54" x14ac:dyDescent="0.25">
      <c r="A83" s="5" t="s">
        <v>154</v>
      </c>
      <c r="B83" s="171">
        <f>IF('Indicator Data'!I87="No Data",1,IF('Indicator Data imputation'!C86&lt;&gt;"",1,0))</f>
        <v>0</v>
      </c>
      <c r="C83" s="171">
        <f>IF('Indicator Data'!J87="No Data",1,IF('Indicator Data imputation'!D86&lt;&gt;"",1,0))</f>
        <v>0</v>
      </c>
      <c r="D83" s="171">
        <f>IF('Indicator Data'!K87="No Data",1,IF('Indicator Data imputation'!E86&lt;&gt;"",1,0))</f>
        <v>0</v>
      </c>
      <c r="E83" s="171">
        <f>IF('Indicator Data'!L87="No Data",1,IF('Indicator Data imputation'!F86&lt;&gt;"",1,0))</f>
        <v>0</v>
      </c>
      <c r="F83" s="171">
        <f>IF('Indicator Data'!M87="No Data",1,IF('Indicator Data imputation'!G86&lt;&gt;"",1,0))</f>
        <v>0</v>
      </c>
      <c r="G83" s="171">
        <f>IF('Indicator Data'!N87="No Data",1,IF('Indicator Data imputation'!H86&lt;&gt;"",1,0))</f>
        <v>0</v>
      </c>
      <c r="H83" s="171">
        <f>IF('Indicator Data'!O87="No Data",1,IF('Indicator Data imputation'!I86&lt;&gt;"",1,0))</f>
        <v>0</v>
      </c>
      <c r="I83" s="171">
        <f>IF('Indicator Data'!P87="No Data",1,IF('Indicator Data imputation'!J86&lt;&gt;"",1,0))</f>
        <v>0</v>
      </c>
      <c r="J83" s="171">
        <f>IF('Indicator Data'!Q87="No Data",1,IF('Indicator Data imputation'!K86&lt;&gt;"",1,0))</f>
        <v>0</v>
      </c>
      <c r="K83" s="171">
        <f>IF('Indicator Data'!R87="No Data",1,IF('Indicator Data imputation'!L86&lt;&gt;"",1,0))</f>
        <v>0</v>
      </c>
      <c r="L83" s="171">
        <f>IF('Indicator Data'!S87="No Data",1,IF('Indicator Data imputation'!M86&lt;&gt;"",1,0))</f>
        <v>0</v>
      </c>
      <c r="M83" s="171">
        <f>IF('Indicator Data'!T87="No Data",1,IF('Indicator Data imputation'!N86&lt;&gt;"",1,0))</f>
        <v>0</v>
      </c>
      <c r="N83" s="171">
        <f>IF('Indicator Data'!U87="No Data",1,IF('Indicator Data imputation'!O86&lt;&gt;"",1,0))</f>
        <v>0</v>
      </c>
      <c r="O83" s="171">
        <f>IF('Indicator Data'!V87="No Data",1,IF('Indicator Data imputation'!P86&lt;&gt;"",1,0))</f>
        <v>0</v>
      </c>
      <c r="P83" s="171">
        <f>IF('Indicator Data'!W87="No Data",1,IF('Indicator Data imputation'!Q86&lt;&gt;"",1,0))</f>
        <v>0</v>
      </c>
      <c r="Q83" s="171">
        <f>IF('Indicator Data'!X87="No Data",1,IF('Indicator Data imputation'!R86&lt;&gt;"",1,0))</f>
        <v>0</v>
      </c>
      <c r="R83" s="171">
        <f>IF('Indicator Data'!Y87="No Data",1,IF('Indicator Data imputation'!S86&lt;&gt;"",1,0))</f>
        <v>0</v>
      </c>
      <c r="S83" s="171">
        <f>IF('Indicator Data'!Z87="No Data",1,IF('Indicator Data imputation'!T86&lt;&gt;"",1,0))</f>
        <v>0</v>
      </c>
      <c r="T83" s="171">
        <f>IF('Indicator Data'!AA87="No Data",1,IF('Indicator Data imputation'!U86&lt;&gt;"",1,0))</f>
        <v>0</v>
      </c>
      <c r="U83" s="171">
        <f>IF('Indicator Data'!AB87="No Data",1,IF('Indicator Data imputation'!V86&lt;&gt;"",1,0))</f>
        <v>0</v>
      </c>
      <c r="V83" s="171">
        <f>IF('Indicator Data'!AC87="No Data",1,IF('Indicator Data imputation'!W86&lt;&gt;"",1,0))</f>
        <v>0</v>
      </c>
      <c r="W83" s="171">
        <f>IF('Indicator Data'!AD87="No Data",1,IF('Indicator Data imputation'!X86&lt;&gt;"",1,0))</f>
        <v>0</v>
      </c>
      <c r="X83" s="171">
        <f>IF('Indicator Data'!AE87="No Data",1,IF('Indicator Data imputation'!Y86&lt;&gt;"",1,0))</f>
        <v>1</v>
      </c>
      <c r="Y83" s="171">
        <f>IF('Indicator Data'!AF87="No Data",1,IF('Indicator Data imputation'!Z86&lt;&gt;"",1,0))</f>
        <v>0</v>
      </c>
      <c r="Z83" s="171">
        <f>IF('Indicator Data'!AG87="No Data",1,IF('Indicator Data imputation'!AA86&lt;&gt;"",1,0))</f>
        <v>0</v>
      </c>
      <c r="AA83" s="171">
        <f>IF('Indicator Data'!AH87="No Data",1,IF('Indicator Data imputation'!AB86&lt;&gt;"",1,0))</f>
        <v>0</v>
      </c>
      <c r="AB83" s="171">
        <f>IF('Indicator Data'!AI87="No Data",1,IF('Indicator Data imputation'!AC86&lt;&gt;"",1,0))</f>
        <v>0</v>
      </c>
      <c r="AC83" s="171">
        <f>IF('Indicator Data'!AJ87="No Data",1,IF('Indicator Data imputation'!AD86&lt;&gt;"",1,0))</f>
        <v>0</v>
      </c>
      <c r="AD83" s="171">
        <f>IF('Indicator Data'!AK87="No Data",1,IF('Indicator Data imputation'!AE86&lt;&gt;"",1,0))</f>
        <v>0</v>
      </c>
      <c r="AE83" s="171">
        <f>IF('Indicator Data'!AL87="No Data",1,IF('Indicator Data imputation'!AF86&lt;&gt;"",1,0))</f>
        <v>0</v>
      </c>
      <c r="AF83" s="171">
        <f>IF('Indicator Data'!AM87="No Data",1,IF('Indicator Data imputation'!AG86&lt;&gt;"",1,0))</f>
        <v>0</v>
      </c>
      <c r="AG83" s="171">
        <f>IF('Indicator Data'!AN87="No Data",1,IF('Indicator Data imputation'!AH86&lt;&gt;"",1,0))</f>
        <v>0</v>
      </c>
      <c r="AH83" s="171">
        <f>IF('Indicator Data'!AO87="No Data",1,IF('Indicator Data imputation'!AI86&lt;&gt;"",1,0))</f>
        <v>0</v>
      </c>
      <c r="AI83" s="171">
        <f>IF('Indicator Data'!AP87="No Data",1,IF('Indicator Data imputation'!AJ86&lt;&gt;"",1,0))</f>
        <v>0</v>
      </c>
      <c r="AJ83" s="171">
        <f>IF('Indicator Data'!AQ87="No Data",1,IF('Indicator Data imputation'!AK86&lt;&gt;"",1,0))</f>
        <v>0</v>
      </c>
      <c r="AK83" s="171">
        <f>IF('Indicator Data'!AR87="No Data",1,IF('Indicator Data imputation'!AL86&lt;&gt;"",1,0))</f>
        <v>0</v>
      </c>
      <c r="AL83" s="171">
        <f>IF('Indicator Data'!AS87="No Data",1,IF('Indicator Data imputation'!AM86&lt;&gt;"",1,0))</f>
        <v>0</v>
      </c>
      <c r="AM83" s="171">
        <f>IF('Indicator Data'!AT87="No Data",1,IF('Indicator Data imputation'!AN86&lt;&gt;"",1,0))</f>
        <v>0</v>
      </c>
      <c r="AN83" s="171">
        <f>IF('Indicator Data'!AU87="No Data",1,IF('Indicator Data imputation'!AO86&lt;&gt;"",1,0))</f>
        <v>0</v>
      </c>
      <c r="AO83" s="171">
        <f>IF('Indicator Data'!AV87="No Data",1,IF('Indicator Data imputation'!AP86&lt;&gt;"",1,0))</f>
        <v>0</v>
      </c>
      <c r="AP83" s="171">
        <f>IF('Indicator Data'!AW87="No Data",1,IF('Indicator Data imputation'!AQ86&lt;&gt;"",1,0))</f>
        <v>0</v>
      </c>
      <c r="AQ83" s="171">
        <f>IF('Indicator Data'!AX87="No Data",1,IF('Indicator Data imputation'!AR86&lt;&gt;"",1,0))</f>
        <v>0</v>
      </c>
      <c r="AR83" s="171">
        <f>IF('Indicator Data'!AY87="No Data",1,IF('Indicator Data imputation'!AS86&lt;&gt;"",1,0))</f>
        <v>0</v>
      </c>
      <c r="AS83" s="171">
        <f>IF('Indicator Data'!AZ87="No Data",1,IF('Indicator Data imputation'!AT86&lt;&gt;"",1,0))</f>
        <v>0</v>
      </c>
      <c r="AT83" s="171">
        <f>IF('Indicator Data'!BA87="No Data",1,IF('Indicator Data imputation'!AU86&lt;&gt;"",1,0))</f>
        <v>0</v>
      </c>
      <c r="AU83" s="171">
        <f>IF('Indicator Data'!BB87="No Data",1,IF('Indicator Data imputation'!AV86&lt;&gt;"",1,0))</f>
        <v>0</v>
      </c>
      <c r="AV83" s="171">
        <f>IF('Indicator Data'!BC87="No Data",1,IF('Indicator Data imputation'!AW86&lt;&gt;"",1,0))</f>
        <v>0</v>
      </c>
      <c r="AW83" s="171">
        <f>IF('Indicator Data'!BD87="No Data",1,IF('Indicator Data imputation'!AX86&lt;&gt;"",1,0))</f>
        <v>0</v>
      </c>
      <c r="AX83" s="171">
        <f>IF('Indicator Data'!BE87="No Data",1,IF('Indicator Data imputation'!AY86&lt;&gt;"",1,0))</f>
        <v>0</v>
      </c>
      <c r="AY83" s="171">
        <f>IF('Indicator Data'!BF87="No Data",1,IF('Indicator Data imputation'!AZ86&lt;&gt;"",1,0))</f>
        <v>0</v>
      </c>
      <c r="AZ83" s="171">
        <f>IF('Indicator Data'!BG87="No Data",1,IF('Indicator Data imputation'!BA86&lt;&gt;"",1,0))</f>
        <v>0</v>
      </c>
      <c r="BA83" s="5">
        <f t="shared" si="2"/>
        <v>1</v>
      </c>
      <c r="BB83" s="173">
        <f t="shared" si="3"/>
        <v>1.9607843137254902E-2</v>
      </c>
    </row>
    <row r="84" spans="1:54" x14ac:dyDescent="0.25">
      <c r="A84" s="5" t="s">
        <v>156</v>
      </c>
      <c r="B84" s="171">
        <f>IF('Indicator Data'!I88="No Data",1,IF('Indicator Data imputation'!C87&lt;&gt;"",1,0))</f>
        <v>0</v>
      </c>
      <c r="C84" s="171">
        <f>IF('Indicator Data'!J88="No Data",1,IF('Indicator Data imputation'!D87&lt;&gt;"",1,0))</f>
        <v>0</v>
      </c>
      <c r="D84" s="171">
        <f>IF('Indicator Data'!K88="No Data",1,IF('Indicator Data imputation'!E87&lt;&gt;"",1,0))</f>
        <v>0</v>
      </c>
      <c r="E84" s="171">
        <f>IF('Indicator Data'!L88="No Data",1,IF('Indicator Data imputation'!F87&lt;&gt;"",1,0))</f>
        <v>0</v>
      </c>
      <c r="F84" s="171">
        <f>IF('Indicator Data'!M88="No Data",1,IF('Indicator Data imputation'!G87&lt;&gt;"",1,0))</f>
        <v>0</v>
      </c>
      <c r="G84" s="171">
        <f>IF('Indicator Data'!N88="No Data",1,IF('Indicator Data imputation'!H87&lt;&gt;"",1,0))</f>
        <v>0</v>
      </c>
      <c r="H84" s="171">
        <f>IF('Indicator Data'!O88="No Data",1,IF('Indicator Data imputation'!I87&lt;&gt;"",1,0))</f>
        <v>0</v>
      </c>
      <c r="I84" s="171">
        <f>IF('Indicator Data'!P88="No Data",1,IF('Indicator Data imputation'!J87&lt;&gt;"",1,0))</f>
        <v>0</v>
      </c>
      <c r="J84" s="171">
        <f>IF('Indicator Data'!Q88="No Data",1,IF('Indicator Data imputation'!K87&lt;&gt;"",1,0))</f>
        <v>0</v>
      </c>
      <c r="K84" s="171">
        <f>IF('Indicator Data'!R88="No Data",1,IF('Indicator Data imputation'!L87&lt;&gt;"",1,0))</f>
        <v>1</v>
      </c>
      <c r="L84" s="171">
        <f>IF('Indicator Data'!S88="No Data",1,IF('Indicator Data imputation'!M87&lt;&gt;"",1,0))</f>
        <v>0</v>
      </c>
      <c r="M84" s="171">
        <f>IF('Indicator Data'!T88="No Data",1,IF('Indicator Data imputation'!N87&lt;&gt;"",1,0))</f>
        <v>0</v>
      </c>
      <c r="N84" s="171">
        <f>IF('Indicator Data'!U88="No Data",1,IF('Indicator Data imputation'!O87&lt;&gt;"",1,0))</f>
        <v>0</v>
      </c>
      <c r="O84" s="171">
        <f>IF('Indicator Data'!V88="No Data",1,IF('Indicator Data imputation'!P87&lt;&gt;"",1,0))</f>
        <v>1</v>
      </c>
      <c r="P84" s="171">
        <f>IF('Indicator Data'!W88="No Data",1,IF('Indicator Data imputation'!Q87&lt;&gt;"",1,0))</f>
        <v>0</v>
      </c>
      <c r="Q84" s="171">
        <f>IF('Indicator Data'!X88="No Data",1,IF('Indicator Data imputation'!R87&lt;&gt;"",1,0))</f>
        <v>0</v>
      </c>
      <c r="R84" s="171">
        <f>IF('Indicator Data'!Y88="No Data",1,IF('Indicator Data imputation'!S87&lt;&gt;"",1,0))</f>
        <v>0</v>
      </c>
      <c r="S84" s="171">
        <f>IF('Indicator Data'!Z88="No Data",1,IF('Indicator Data imputation'!T87&lt;&gt;"",1,0))</f>
        <v>0</v>
      </c>
      <c r="T84" s="171">
        <f>IF('Indicator Data'!AA88="No Data",1,IF('Indicator Data imputation'!U87&lt;&gt;"",1,0))</f>
        <v>0</v>
      </c>
      <c r="U84" s="171">
        <f>IF('Indicator Data'!AB88="No Data",1,IF('Indicator Data imputation'!V87&lt;&gt;"",1,0))</f>
        <v>0</v>
      </c>
      <c r="V84" s="171">
        <f>IF('Indicator Data'!AC88="No Data",1,IF('Indicator Data imputation'!W87&lt;&gt;"",1,0))</f>
        <v>0</v>
      </c>
      <c r="W84" s="171">
        <f>IF('Indicator Data'!AD88="No Data",1,IF('Indicator Data imputation'!X87&lt;&gt;"",1,0))</f>
        <v>0</v>
      </c>
      <c r="X84" s="171">
        <f>IF('Indicator Data'!AE88="No Data",1,IF('Indicator Data imputation'!Y87&lt;&gt;"",1,0))</f>
        <v>1</v>
      </c>
      <c r="Y84" s="171">
        <f>IF('Indicator Data'!AF88="No Data",1,IF('Indicator Data imputation'!Z87&lt;&gt;"",1,0))</f>
        <v>0</v>
      </c>
      <c r="Z84" s="171">
        <f>IF('Indicator Data'!AG88="No Data",1,IF('Indicator Data imputation'!AA87&lt;&gt;"",1,0))</f>
        <v>0</v>
      </c>
      <c r="AA84" s="171">
        <f>IF('Indicator Data'!AH88="No Data",1,IF('Indicator Data imputation'!AB87&lt;&gt;"",1,0))</f>
        <v>0</v>
      </c>
      <c r="AB84" s="171">
        <f>IF('Indicator Data'!AI88="No Data",1,IF('Indicator Data imputation'!AC87&lt;&gt;"",1,0))</f>
        <v>0</v>
      </c>
      <c r="AC84" s="171">
        <f>IF('Indicator Data'!AJ88="No Data",1,IF('Indicator Data imputation'!AD87&lt;&gt;"",1,0))</f>
        <v>0</v>
      </c>
      <c r="AD84" s="171">
        <f>IF('Indicator Data'!AK88="No Data",1,IF('Indicator Data imputation'!AE87&lt;&gt;"",1,0))</f>
        <v>0</v>
      </c>
      <c r="AE84" s="171">
        <f>IF('Indicator Data'!AL88="No Data",1,IF('Indicator Data imputation'!AF87&lt;&gt;"",1,0))</f>
        <v>0</v>
      </c>
      <c r="AF84" s="171">
        <f>IF('Indicator Data'!AM88="No Data",1,IF('Indicator Data imputation'!AG87&lt;&gt;"",1,0))</f>
        <v>0</v>
      </c>
      <c r="AG84" s="171">
        <f>IF('Indicator Data'!AN88="No Data",1,IF('Indicator Data imputation'!AH87&lt;&gt;"",1,0))</f>
        <v>0</v>
      </c>
      <c r="AH84" s="171">
        <f>IF('Indicator Data'!AO88="No Data",1,IF('Indicator Data imputation'!AI87&lt;&gt;"",1,0))</f>
        <v>0</v>
      </c>
      <c r="AI84" s="171">
        <f>IF('Indicator Data'!AP88="No Data",1,IF('Indicator Data imputation'!AJ87&lt;&gt;"",1,0))</f>
        <v>0</v>
      </c>
      <c r="AJ84" s="171">
        <f>IF('Indicator Data'!AQ88="No Data",1,IF('Indicator Data imputation'!AK87&lt;&gt;"",1,0))</f>
        <v>0</v>
      </c>
      <c r="AK84" s="171">
        <f>IF('Indicator Data'!AR88="No Data",1,IF('Indicator Data imputation'!AL87&lt;&gt;"",1,0))</f>
        <v>0</v>
      </c>
      <c r="AL84" s="171">
        <f>IF('Indicator Data'!AS88="No Data",1,IF('Indicator Data imputation'!AM87&lt;&gt;"",1,0))</f>
        <v>0</v>
      </c>
      <c r="AM84" s="171">
        <f>IF('Indicator Data'!AT88="No Data",1,IF('Indicator Data imputation'!AN87&lt;&gt;"",1,0))</f>
        <v>0</v>
      </c>
      <c r="AN84" s="171">
        <f>IF('Indicator Data'!AU88="No Data",1,IF('Indicator Data imputation'!AO87&lt;&gt;"",1,0))</f>
        <v>0</v>
      </c>
      <c r="AO84" s="171">
        <f>IF('Indicator Data'!AV88="No Data",1,IF('Indicator Data imputation'!AP87&lt;&gt;"",1,0))</f>
        <v>1</v>
      </c>
      <c r="AP84" s="171">
        <f>IF('Indicator Data'!AW88="No Data",1,IF('Indicator Data imputation'!AQ87&lt;&gt;"",1,0))</f>
        <v>0</v>
      </c>
      <c r="AQ84" s="171">
        <f>IF('Indicator Data'!AX88="No Data",1,IF('Indicator Data imputation'!AR87&lt;&gt;"",1,0))</f>
        <v>0</v>
      </c>
      <c r="AR84" s="171">
        <f>IF('Indicator Data'!AY88="No Data",1,IF('Indicator Data imputation'!AS87&lt;&gt;"",1,0))</f>
        <v>0</v>
      </c>
      <c r="AS84" s="171">
        <f>IF('Indicator Data'!AZ88="No Data",1,IF('Indicator Data imputation'!AT87&lt;&gt;"",1,0))</f>
        <v>0</v>
      </c>
      <c r="AT84" s="171">
        <f>IF('Indicator Data'!BA88="No Data",1,IF('Indicator Data imputation'!AU87&lt;&gt;"",1,0))</f>
        <v>0</v>
      </c>
      <c r="AU84" s="171">
        <f>IF('Indicator Data'!BB88="No Data",1,IF('Indicator Data imputation'!AV87&lt;&gt;"",1,0))</f>
        <v>0</v>
      </c>
      <c r="AV84" s="171">
        <f>IF('Indicator Data'!BC88="No Data",1,IF('Indicator Data imputation'!AW87&lt;&gt;"",1,0))</f>
        <v>0</v>
      </c>
      <c r="AW84" s="171">
        <f>IF('Indicator Data'!BD88="No Data",1,IF('Indicator Data imputation'!AX87&lt;&gt;"",1,0))</f>
        <v>0</v>
      </c>
      <c r="AX84" s="171">
        <f>IF('Indicator Data'!BE88="No Data",1,IF('Indicator Data imputation'!AY87&lt;&gt;"",1,0))</f>
        <v>0</v>
      </c>
      <c r="AY84" s="171">
        <f>IF('Indicator Data'!BF88="No Data",1,IF('Indicator Data imputation'!AZ87&lt;&gt;"",1,0))</f>
        <v>0</v>
      </c>
      <c r="AZ84" s="171">
        <f>IF('Indicator Data'!BG88="No Data",1,IF('Indicator Data imputation'!BA87&lt;&gt;"",1,0))</f>
        <v>0</v>
      </c>
      <c r="BA84" s="5">
        <f t="shared" si="2"/>
        <v>4</v>
      </c>
      <c r="BB84" s="173">
        <f t="shared" si="3"/>
        <v>7.8431372549019607E-2</v>
      </c>
    </row>
    <row r="85" spans="1:54" x14ac:dyDescent="0.25">
      <c r="A85" s="5" t="s">
        <v>158</v>
      </c>
      <c r="B85" s="171">
        <f>IF('Indicator Data'!I89="No Data",1,IF('Indicator Data imputation'!C88&lt;&gt;"",1,0))</f>
        <v>0</v>
      </c>
      <c r="C85" s="171">
        <f>IF('Indicator Data'!J89="No Data",1,IF('Indicator Data imputation'!D88&lt;&gt;"",1,0))</f>
        <v>0</v>
      </c>
      <c r="D85" s="171">
        <f>IF('Indicator Data'!K89="No Data",1,IF('Indicator Data imputation'!E88&lt;&gt;"",1,0))</f>
        <v>0</v>
      </c>
      <c r="E85" s="171">
        <f>IF('Indicator Data'!L89="No Data",1,IF('Indicator Data imputation'!F88&lt;&gt;"",1,0))</f>
        <v>0</v>
      </c>
      <c r="F85" s="171">
        <f>IF('Indicator Data'!M89="No Data",1,IF('Indicator Data imputation'!G88&lt;&gt;"",1,0))</f>
        <v>0</v>
      </c>
      <c r="G85" s="171">
        <f>IF('Indicator Data'!N89="No Data",1,IF('Indicator Data imputation'!H88&lt;&gt;"",1,0))</f>
        <v>0</v>
      </c>
      <c r="H85" s="171">
        <f>IF('Indicator Data'!O89="No Data",1,IF('Indicator Data imputation'!I88&lt;&gt;"",1,0))</f>
        <v>0</v>
      </c>
      <c r="I85" s="171">
        <f>IF('Indicator Data'!P89="No Data",1,IF('Indicator Data imputation'!J88&lt;&gt;"",1,0))</f>
        <v>0</v>
      </c>
      <c r="J85" s="171">
        <f>IF('Indicator Data'!Q89="No Data",1,IF('Indicator Data imputation'!K88&lt;&gt;"",1,0))</f>
        <v>0</v>
      </c>
      <c r="K85" s="171">
        <f>IF('Indicator Data'!R89="No Data",1,IF('Indicator Data imputation'!L88&lt;&gt;"",1,0))</f>
        <v>0</v>
      </c>
      <c r="L85" s="171">
        <f>IF('Indicator Data'!S89="No Data",1,IF('Indicator Data imputation'!M88&lt;&gt;"",1,0))</f>
        <v>0</v>
      </c>
      <c r="M85" s="171">
        <f>IF('Indicator Data'!T89="No Data",1,IF('Indicator Data imputation'!N88&lt;&gt;"",1,0))</f>
        <v>0</v>
      </c>
      <c r="N85" s="171">
        <f>IF('Indicator Data'!U89="No Data",1,IF('Indicator Data imputation'!O88&lt;&gt;"",1,0))</f>
        <v>0</v>
      </c>
      <c r="O85" s="171">
        <f>IF('Indicator Data'!V89="No Data",1,IF('Indicator Data imputation'!P88&lt;&gt;"",1,0))</f>
        <v>0</v>
      </c>
      <c r="P85" s="171">
        <f>IF('Indicator Data'!W89="No Data",1,IF('Indicator Data imputation'!Q88&lt;&gt;"",1,0))</f>
        <v>0</v>
      </c>
      <c r="Q85" s="171">
        <f>IF('Indicator Data'!X89="No Data",1,IF('Indicator Data imputation'!R88&lt;&gt;"",1,0))</f>
        <v>0</v>
      </c>
      <c r="R85" s="171">
        <f>IF('Indicator Data'!Y89="No Data",1,IF('Indicator Data imputation'!S88&lt;&gt;"",1,0))</f>
        <v>0</v>
      </c>
      <c r="S85" s="171">
        <f>IF('Indicator Data'!Z89="No Data",1,IF('Indicator Data imputation'!T88&lt;&gt;"",1,0))</f>
        <v>0</v>
      </c>
      <c r="T85" s="171">
        <f>IF('Indicator Data'!AA89="No Data",1,IF('Indicator Data imputation'!U88&lt;&gt;"",1,0))</f>
        <v>0</v>
      </c>
      <c r="U85" s="171">
        <f>IF('Indicator Data'!AB89="No Data",1,IF('Indicator Data imputation'!V88&lt;&gt;"",1,0))</f>
        <v>1</v>
      </c>
      <c r="V85" s="171">
        <f>IF('Indicator Data'!AC89="No Data",1,IF('Indicator Data imputation'!W88&lt;&gt;"",1,0))</f>
        <v>0</v>
      </c>
      <c r="W85" s="171">
        <f>IF('Indicator Data'!AD89="No Data",1,IF('Indicator Data imputation'!X88&lt;&gt;"",1,0))</f>
        <v>0</v>
      </c>
      <c r="X85" s="171">
        <f>IF('Indicator Data'!AE89="No Data",1,IF('Indicator Data imputation'!Y88&lt;&gt;"",1,0))</f>
        <v>1</v>
      </c>
      <c r="Y85" s="171">
        <f>IF('Indicator Data'!AF89="No Data",1,IF('Indicator Data imputation'!Z88&lt;&gt;"",1,0))</f>
        <v>0</v>
      </c>
      <c r="Z85" s="171">
        <f>IF('Indicator Data'!AG89="No Data",1,IF('Indicator Data imputation'!AA88&lt;&gt;"",1,0))</f>
        <v>0</v>
      </c>
      <c r="AA85" s="171">
        <f>IF('Indicator Data'!AH89="No Data",1,IF('Indicator Data imputation'!AB88&lt;&gt;"",1,0))</f>
        <v>0</v>
      </c>
      <c r="AB85" s="171">
        <f>IF('Indicator Data'!AI89="No Data",1,IF('Indicator Data imputation'!AC88&lt;&gt;"",1,0))</f>
        <v>0</v>
      </c>
      <c r="AC85" s="171">
        <f>IF('Indicator Data'!AJ89="No Data",1,IF('Indicator Data imputation'!AD88&lt;&gt;"",1,0))</f>
        <v>0</v>
      </c>
      <c r="AD85" s="171">
        <f>IF('Indicator Data'!AK89="No Data",1,IF('Indicator Data imputation'!AE88&lt;&gt;"",1,0))</f>
        <v>0</v>
      </c>
      <c r="AE85" s="171">
        <f>IF('Indicator Data'!AL89="No Data",1,IF('Indicator Data imputation'!AF88&lt;&gt;"",1,0))</f>
        <v>0</v>
      </c>
      <c r="AF85" s="171">
        <f>IF('Indicator Data'!AM89="No Data",1,IF('Indicator Data imputation'!AG88&lt;&gt;"",1,0))</f>
        <v>0</v>
      </c>
      <c r="AG85" s="171">
        <f>IF('Indicator Data'!AN89="No Data",1,IF('Indicator Data imputation'!AH88&lt;&gt;"",1,0))</f>
        <v>0</v>
      </c>
      <c r="AH85" s="171">
        <f>IF('Indicator Data'!AO89="No Data",1,IF('Indicator Data imputation'!AI88&lt;&gt;"",1,0))</f>
        <v>0</v>
      </c>
      <c r="AI85" s="171">
        <f>IF('Indicator Data'!AP89="No Data",1,IF('Indicator Data imputation'!AJ88&lt;&gt;"",1,0))</f>
        <v>0</v>
      </c>
      <c r="AJ85" s="171">
        <f>IF('Indicator Data'!AQ89="No Data",1,IF('Indicator Data imputation'!AK88&lt;&gt;"",1,0))</f>
        <v>0</v>
      </c>
      <c r="AK85" s="171">
        <f>IF('Indicator Data'!AR89="No Data",1,IF('Indicator Data imputation'!AL88&lt;&gt;"",1,0))</f>
        <v>0</v>
      </c>
      <c r="AL85" s="171">
        <f>IF('Indicator Data'!AS89="No Data",1,IF('Indicator Data imputation'!AM88&lt;&gt;"",1,0))</f>
        <v>0</v>
      </c>
      <c r="AM85" s="171">
        <f>IF('Indicator Data'!AT89="No Data",1,IF('Indicator Data imputation'!AN88&lt;&gt;"",1,0))</f>
        <v>0</v>
      </c>
      <c r="AN85" s="171">
        <f>IF('Indicator Data'!AU89="No Data",1,IF('Indicator Data imputation'!AO88&lt;&gt;"",1,0))</f>
        <v>0</v>
      </c>
      <c r="AO85" s="171">
        <f>IF('Indicator Data'!AV89="No Data",1,IF('Indicator Data imputation'!AP88&lt;&gt;"",1,0))</f>
        <v>0</v>
      </c>
      <c r="AP85" s="171">
        <f>IF('Indicator Data'!AW89="No Data",1,IF('Indicator Data imputation'!AQ88&lt;&gt;"",1,0))</f>
        <v>0</v>
      </c>
      <c r="AQ85" s="171">
        <f>IF('Indicator Data'!AX89="No Data",1,IF('Indicator Data imputation'!AR88&lt;&gt;"",1,0))</f>
        <v>0</v>
      </c>
      <c r="AR85" s="171">
        <f>IF('Indicator Data'!AY89="No Data",1,IF('Indicator Data imputation'!AS88&lt;&gt;"",1,0))</f>
        <v>0</v>
      </c>
      <c r="AS85" s="171">
        <f>IF('Indicator Data'!AZ89="No Data",1,IF('Indicator Data imputation'!AT88&lt;&gt;"",1,0))</f>
        <v>0</v>
      </c>
      <c r="AT85" s="171">
        <f>IF('Indicator Data'!BA89="No Data",1,IF('Indicator Data imputation'!AU88&lt;&gt;"",1,0))</f>
        <v>0</v>
      </c>
      <c r="AU85" s="171">
        <f>IF('Indicator Data'!BB89="No Data",1,IF('Indicator Data imputation'!AV88&lt;&gt;"",1,0))</f>
        <v>0</v>
      </c>
      <c r="AV85" s="171">
        <f>IF('Indicator Data'!BC89="No Data",1,IF('Indicator Data imputation'!AW88&lt;&gt;"",1,0))</f>
        <v>0</v>
      </c>
      <c r="AW85" s="171">
        <f>IF('Indicator Data'!BD89="No Data",1,IF('Indicator Data imputation'!AX88&lt;&gt;"",1,0))</f>
        <v>0</v>
      </c>
      <c r="AX85" s="171">
        <f>IF('Indicator Data'!BE89="No Data",1,IF('Indicator Data imputation'!AY88&lt;&gt;"",1,0))</f>
        <v>0</v>
      </c>
      <c r="AY85" s="171">
        <f>IF('Indicator Data'!BF89="No Data",1,IF('Indicator Data imputation'!AZ88&lt;&gt;"",1,0))</f>
        <v>0</v>
      </c>
      <c r="AZ85" s="171">
        <f>IF('Indicator Data'!BG89="No Data",1,IF('Indicator Data imputation'!BA88&lt;&gt;"",1,0))</f>
        <v>0</v>
      </c>
      <c r="BA85" s="5">
        <f t="shared" si="2"/>
        <v>2</v>
      </c>
      <c r="BB85" s="173">
        <f t="shared" si="3"/>
        <v>3.9215686274509803E-2</v>
      </c>
    </row>
    <row r="86" spans="1:54" x14ac:dyDescent="0.25">
      <c r="A86" s="5" t="s">
        <v>160</v>
      </c>
      <c r="B86" s="171">
        <f>IF('Indicator Data'!I90="No Data",1,IF('Indicator Data imputation'!C89&lt;&gt;"",1,0))</f>
        <v>0</v>
      </c>
      <c r="C86" s="171">
        <f>IF('Indicator Data'!J90="No Data",1,IF('Indicator Data imputation'!D89&lt;&gt;"",1,0))</f>
        <v>0</v>
      </c>
      <c r="D86" s="171">
        <f>IF('Indicator Data'!K90="No Data",1,IF('Indicator Data imputation'!E89&lt;&gt;"",1,0))</f>
        <v>0</v>
      </c>
      <c r="E86" s="171">
        <f>IF('Indicator Data'!L90="No Data",1,IF('Indicator Data imputation'!F89&lt;&gt;"",1,0))</f>
        <v>0</v>
      </c>
      <c r="F86" s="171">
        <f>IF('Indicator Data'!M90="No Data",1,IF('Indicator Data imputation'!G89&lt;&gt;"",1,0))</f>
        <v>0</v>
      </c>
      <c r="G86" s="171">
        <f>IF('Indicator Data'!N90="No Data",1,IF('Indicator Data imputation'!H89&lt;&gt;"",1,0))</f>
        <v>0</v>
      </c>
      <c r="H86" s="171">
        <f>IF('Indicator Data'!O90="No Data",1,IF('Indicator Data imputation'!I89&lt;&gt;"",1,0))</f>
        <v>0</v>
      </c>
      <c r="I86" s="171">
        <f>IF('Indicator Data'!P90="No Data",1,IF('Indicator Data imputation'!J89&lt;&gt;"",1,0))</f>
        <v>0</v>
      </c>
      <c r="J86" s="171">
        <f>IF('Indicator Data'!Q90="No Data",1,IF('Indicator Data imputation'!K89&lt;&gt;"",1,0))</f>
        <v>0</v>
      </c>
      <c r="K86" s="171">
        <f>IF('Indicator Data'!R90="No Data",1,IF('Indicator Data imputation'!L89&lt;&gt;"",1,0))</f>
        <v>0</v>
      </c>
      <c r="L86" s="171">
        <f>IF('Indicator Data'!S90="No Data",1,IF('Indicator Data imputation'!M89&lt;&gt;"",1,0))</f>
        <v>0</v>
      </c>
      <c r="M86" s="171">
        <f>IF('Indicator Data'!T90="No Data",1,IF('Indicator Data imputation'!N89&lt;&gt;"",1,0))</f>
        <v>0</v>
      </c>
      <c r="N86" s="171">
        <f>IF('Indicator Data'!U90="No Data",1,IF('Indicator Data imputation'!O89&lt;&gt;"",1,0))</f>
        <v>0</v>
      </c>
      <c r="O86" s="171">
        <f>IF('Indicator Data'!V90="No Data",1,IF('Indicator Data imputation'!P89&lt;&gt;"",1,0))</f>
        <v>0</v>
      </c>
      <c r="P86" s="171">
        <f>IF('Indicator Data'!W90="No Data",1,IF('Indicator Data imputation'!Q89&lt;&gt;"",1,0))</f>
        <v>0</v>
      </c>
      <c r="Q86" s="171">
        <f>IF('Indicator Data'!X90="No Data",1,IF('Indicator Data imputation'!R89&lt;&gt;"",1,0))</f>
        <v>0</v>
      </c>
      <c r="R86" s="171">
        <f>IF('Indicator Data'!Y90="No Data",1,IF('Indicator Data imputation'!S89&lt;&gt;"",1,0))</f>
        <v>0</v>
      </c>
      <c r="S86" s="171">
        <f>IF('Indicator Data'!Z90="No Data",1,IF('Indicator Data imputation'!T89&lt;&gt;"",1,0))</f>
        <v>0</v>
      </c>
      <c r="T86" s="171">
        <f>IF('Indicator Data'!AA90="No Data",1,IF('Indicator Data imputation'!U89&lt;&gt;"",1,0))</f>
        <v>0</v>
      </c>
      <c r="U86" s="171">
        <f>IF('Indicator Data'!AB90="No Data",1,IF('Indicator Data imputation'!V89&lt;&gt;"",1,0))</f>
        <v>0</v>
      </c>
      <c r="V86" s="171">
        <f>IF('Indicator Data'!AC90="No Data",1,IF('Indicator Data imputation'!W89&lt;&gt;"",1,0))</f>
        <v>0</v>
      </c>
      <c r="W86" s="171">
        <f>IF('Indicator Data'!AD90="No Data",1,IF('Indicator Data imputation'!X89&lt;&gt;"",1,0))</f>
        <v>0</v>
      </c>
      <c r="X86" s="171">
        <f>IF('Indicator Data'!AE90="No Data",1,IF('Indicator Data imputation'!Y89&lt;&gt;"",1,0))</f>
        <v>1</v>
      </c>
      <c r="Y86" s="171">
        <f>IF('Indicator Data'!AF90="No Data",1,IF('Indicator Data imputation'!Z89&lt;&gt;"",1,0))</f>
        <v>0</v>
      </c>
      <c r="Z86" s="171">
        <f>IF('Indicator Data'!AG90="No Data",1,IF('Indicator Data imputation'!AA89&lt;&gt;"",1,0))</f>
        <v>0</v>
      </c>
      <c r="AA86" s="171">
        <f>IF('Indicator Data'!AH90="No Data",1,IF('Indicator Data imputation'!AB89&lt;&gt;"",1,0))</f>
        <v>0</v>
      </c>
      <c r="AB86" s="171">
        <f>IF('Indicator Data'!AI90="No Data",1,IF('Indicator Data imputation'!AC89&lt;&gt;"",1,0))</f>
        <v>0</v>
      </c>
      <c r="AC86" s="171">
        <f>IF('Indicator Data'!AJ90="No Data",1,IF('Indicator Data imputation'!AD89&lt;&gt;"",1,0))</f>
        <v>0</v>
      </c>
      <c r="AD86" s="171">
        <f>IF('Indicator Data'!AK90="No Data",1,IF('Indicator Data imputation'!AE89&lt;&gt;"",1,0))</f>
        <v>0</v>
      </c>
      <c r="AE86" s="171">
        <f>IF('Indicator Data'!AL90="No Data",1,IF('Indicator Data imputation'!AF89&lt;&gt;"",1,0))</f>
        <v>0</v>
      </c>
      <c r="AF86" s="171">
        <f>IF('Indicator Data'!AM90="No Data",1,IF('Indicator Data imputation'!AG89&lt;&gt;"",1,0))</f>
        <v>0</v>
      </c>
      <c r="AG86" s="171">
        <f>IF('Indicator Data'!AN90="No Data",1,IF('Indicator Data imputation'!AH89&lt;&gt;"",1,0))</f>
        <v>0</v>
      </c>
      <c r="AH86" s="171">
        <f>IF('Indicator Data'!AO90="No Data",1,IF('Indicator Data imputation'!AI89&lt;&gt;"",1,0))</f>
        <v>0</v>
      </c>
      <c r="AI86" s="171">
        <f>IF('Indicator Data'!AP90="No Data",1,IF('Indicator Data imputation'!AJ89&lt;&gt;"",1,0))</f>
        <v>1</v>
      </c>
      <c r="AJ86" s="171">
        <f>IF('Indicator Data'!AQ90="No Data",1,IF('Indicator Data imputation'!AK89&lt;&gt;"",1,0))</f>
        <v>1</v>
      </c>
      <c r="AK86" s="171">
        <f>IF('Indicator Data'!AR90="No Data",1,IF('Indicator Data imputation'!AL89&lt;&gt;"",1,0))</f>
        <v>0</v>
      </c>
      <c r="AL86" s="171">
        <f>IF('Indicator Data'!AS90="No Data",1,IF('Indicator Data imputation'!AM89&lt;&gt;"",1,0))</f>
        <v>0</v>
      </c>
      <c r="AM86" s="171">
        <f>IF('Indicator Data'!AT90="No Data",1,IF('Indicator Data imputation'!AN89&lt;&gt;"",1,0))</f>
        <v>0</v>
      </c>
      <c r="AN86" s="171">
        <f>IF('Indicator Data'!AU90="No Data",1,IF('Indicator Data imputation'!AO89&lt;&gt;"",1,0))</f>
        <v>0</v>
      </c>
      <c r="AO86" s="171">
        <f>IF('Indicator Data'!AV90="No Data",1,IF('Indicator Data imputation'!AP89&lt;&gt;"",1,0))</f>
        <v>0</v>
      </c>
      <c r="AP86" s="171">
        <f>IF('Indicator Data'!AW90="No Data",1,IF('Indicator Data imputation'!AQ89&lt;&gt;"",1,0))</f>
        <v>0</v>
      </c>
      <c r="AQ86" s="171">
        <f>IF('Indicator Data'!AX90="No Data",1,IF('Indicator Data imputation'!AR89&lt;&gt;"",1,0))</f>
        <v>0</v>
      </c>
      <c r="AR86" s="171">
        <f>IF('Indicator Data'!AY90="No Data",1,IF('Indicator Data imputation'!AS89&lt;&gt;"",1,0))</f>
        <v>0</v>
      </c>
      <c r="AS86" s="171">
        <f>IF('Indicator Data'!AZ90="No Data",1,IF('Indicator Data imputation'!AT89&lt;&gt;"",1,0))</f>
        <v>0</v>
      </c>
      <c r="AT86" s="171">
        <f>IF('Indicator Data'!BA90="No Data",1,IF('Indicator Data imputation'!AU89&lt;&gt;"",1,0))</f>
        <v>0</v>
      </c>
      <c r="AU86" s="171">
        <f>IF('Indicator Data'!BB90="No Data",1,IF('Indicator Data imputation'!AV89&lt;&gt;"",1,0))</f>
        <v>0</v>
      </c>
      <c r="AV86" s="171">
        <f>IF('Indicator Data'!BC90="No Data",1,IF('Indicator Data imputation'!AW89&lt;&gt;"",1,0))</f>
        <v>0</v>
      </c>
      <c r="AW86" s="171">
        <f>IF('Indicator Data'!BD90="No Data",1,IF('Indicator Data imputation'!AX89&lt;&gt;"",1,0))</f>
        <v>0</v>
      </c>
      <c r="AX86" s="171">
        <f>IF('Indicator Data'!BE90="No Data",1,IF('Indicator Data imputation'!AY89&lt;&gt;"",1,0))</f>
        <v>0</v>
      </c>
      <c r="AY86" s="171">
        <f>IF('Indicator Data'!BF90="No Data",1,IF('Indicator Data imputation'!AZ89&lt;&gt;"",1,0))</f>
        <v>0</v>
      </c>
      <c r="AZ86" s="171">
        <f>IF('Indicator Data'!BG90="No Data",1,IF('Indicator Data imputation'!BA89&lt;&gt;"",1,0))</f>
        <v>0</v>
      </c>
      <c r="BA86" s="5">
        <f t="shared" si="2"/>
        <v>3</v>
      </c>
      <c r="BB86" s="173">
        <f t="shared" si="3"/>
        <v>5.8823529411764705E-2</v>
      </c>
    </row>
    <row r="87" spans="1:54" x14ac:dyDescent="0.25">
      <c r="A87" s="5" t="s">
        <v>162</v>
      </c>
      <c r="B87" s="171">
        <f>IF('Indicator Data'!I91="No Data",1,IF('Indicator Data imputation'!C90&lt;&gt;"",1,0))</f>
        <v>0</v>
      </c>
      <c r="C87" s="171">
        <f>IF('Indicator Data'!J91="No Data",1,IF('Indicator Data imputation'!D90&lt;&gt;"",1,0))</f>
        <v>0</v>
      </c>
      <c r="D87" s="171">
        <f>IF('Indicator Data'!K91="No Data",1,IF('Indicator Data imputation'!E90&lt;&gt;"",1,0))</f>
        <v>0</v>
      </c>
      <c r="E87" s="171">
        <f>IF('Indicator Data'!L91="No Data",1,IF('Indicator Data imputation'!F90&lt;&gt;"",1,0))</f>
        <v>0</v>
      </c>
      <c r="F87" s="171">
        <f>IF('Indicator Data'!M91="No Data",1,IF('Indicator Data imputation'!G90&lt;&gt;"",1,0))</f>
        <v>0</v>
      </c>
      <c r="G87" s="171">
        <f>IF('Indicator Data'!N91="No Data",1,IF('Indicator Data imputation'!H90&lt;&gt;"",1,0))</f>
        <v>0</v>
      </c>
      <c r="H87" s="171">
        <f>IF('Indicator Data'!O91="No Data",1,IF('Indicator Data imputation'!I90&lt;&gt;"",1,0))</f>
        <v>0</v>
      </c>
      <c r="I87" s="171">
        <f>IF('Indicator Data'!P91="No Data",1,IF('Indicator Data imputation'!J90&lt;&gt;"",1,0))</f>
        <v>0</v>
      </c>
      <c r="J87" s="171">
        <f>IF('Indicator Data'!Q91="No Data",1,IF('Indicator Data imputation'!K90&lt;&gt;"",1,0))</f>
        <v>0</v>
      </c>
      <c r="K87" s="171">
        <f>IF('Indicator Data'!R91="No Data",1,IF('Indicator Data imputation'!L90&lt;&gt;"",1,0))</f>
        <v>0</v>
      </c>
      <c r="L87" s="171">
        <f>IF('Indicator Data'!S91="No Data",1,IF('Indicator Data imputation'!M90&lt;&gt;"",1,0))</f>
        <v>0</v>
      </c>
      <c r="M87" s="171">
        <f>IF('Indicator Data'!T91="No Data",1,IF('Indicator Data imputation'!N90&lt;&gt;"",1,0))</f>
        <v>0</v>
      </c>
      <c r="N87" s="171">
        <f>IF('Indicator Data'!U91="No Data",1,IF('Indicator Data imputation'!O90&lt;&gt;"",1,0))</f>
        <v>0</v>
      </c>
      <c r="O87" s="171">
        <f>IF('Indicator Data'!V91="No Data",1,IF('Indicator Data imputation'!P90&lt;&gt;"",1,0))</f>
        <v>0</v>
      </c>
      <c r="P87" s="171">
        <f>IF('Indicator Data'!W91="No Data",1,IF('Indicator Data imputation'!Q90&lt;&gt;"",1,0))</f>
        <v>0</v>
      </c>
      <c r="Q87" s="171">
        <f>IF('Indicator Data'!X91="No Data",1,IF('Indicator Data imputation'!R90&lt;&gt;"",1,0))</f>
        <v>0</v>
      </c>
      <c r="R87" s="171">
        <f>IF('Indicator Data'!Y91="No Data",1,IF('Indicator Data imputation'!S90&lt;&gt;"",1,0))</f>
        <v>0</v>
      </c>
      <c r="S87" s="171">
        <f>IF('Indicator Data'!Z91="No Data",1,IF('Indicator Data imputation'!T90&lt;&gt;"",1,0))</f>
        <v>0</v>
      </c>
      <c r="T87" s="171">
        <f>IF('Indicator Data'!AA91="No Data",1,IF('Indicator Data imputation'!U90&lt;&gt;"",1,0))</f>
        <v>0</v>
      </c>
      <c r="U87" s="171">
        <f>IF('Indicator Data'!AB91="No Data",1,IF('Indicator Data imputation'!V90&lt;&gt;"",1,0))</f>
        <v>0</v>
      </c>
      <c r="V87" s="171">
        <f>IF('Indicator Data'!AC91="No Data",1,IF('Indicator Data imputation'!W90&lt;&gt;"",1,0))</f>
        <v>0</v>
      </c>
      <c r="W87" s="171">
        <f>IF('Indicator Data'!AD91="No Data",1,IF('Indicator Data imputation'!X90&lt;&gt;"",1,0))</f>
        <v>0</v>
      </c>
      <c r="X87" s="171">
        <f>IF('Indicator Data'!AE91="No Data",1,IF('Indicator Data imputation'!Y90&lt;&gt;"",1,0))</f>
        <v>0</v>
      </c>
      <c r="Y87" s="171">
        <f>IF('Indicator Data'!AF91="No Data",1,IF('Indicator Data imputation'!Z90&lt;&gt;"",1,0))</f>
        <v>0</v>
      </c>
      <c r="Z87" s="171">
        <f>IF('Indicator Data'!AG91="No Data",1,IF('Indicator Data imputation'!AA90&lt;&gt;"",1,0))</f>
        <v>0</v>
      </c>
      <c r="AA87" s="171">
        <f>IF('Indicator Data'!AH91="No Data",1,IF('Indicator Data imputation'!AB90&lt;&gt;"",1,0))</f>
        <v>0</v>
      </c>
      <c r="AB87" s="171">
        <f>IF('Indicator Data'!AI91="No Data",1,IF('Indicator Data imputation'!AC90&lt;&gt;"",1,0))</f>
        <v>0</v>
      </c>
      <c r="AC87" s="171">
        <f>IF('Indicator Data'!AJ91="No Data",1,IF('Indicator Data imputation'!AD90&lt;&gt;"",1,0))</f>
        <v>0</v>
      </c>
      <c r="AD87" s="171">
        <f>IF('Indicator Data'!AK91="No Data",1,IF('Indicator Data imputation'!AE90&lt;&gt;"",1,0))</f>
        <v>0</v>
      </c>
      <c r="AE87" s="171">
        <f>IF('Indicator Data'!AL91="No Data",1,IF('Indicator Data imputation'!AF90&lt;&gt;"",1,0))</f>
        <v>0</v>
      </c>
      <c r="AF87" s="171">
        <f>IF('Indicator Data'!AM91="No Data",1,IF('Indicator Data imputation'!AG90&lt;&gt;"",1,0))</f>
        <v>0</v>
      </c>
      <c r="AG87" s="171">
        <f>IF('Indicator Data'!AN91="No Data",1,IF('Indicator Data imputation'!AH90&lt;&gt;"",1,0))</f>
        <v>0</v>
      </c>
      <c r="AH87" s="171">
        <f>IF('Indicator Data'!AO91="No Data",1,IF('Indicator Data imputation'!AI90&lt;&gt;"",1,0))</f>
        <v>0</v>
      </c>
      <c r="AI87" s="171">
        <f>IF('Indicator Data'!AP91="No Data",1,IF('Indicator Data imputation'!AJ90&lt;&gt;"",1,0))</f>
        <v>0</v>
      </c>
      <c r="AJ87" s="171">
        <f>IF('Indicator Data'!AQ91="No Data",1,IF('Indicator Data imputation'!AK90&lt;&gt;"",1,0))</f>
        <v>0</v>
      </c>
      <c r="AK87" s="171">
        <f>IF('Indicator Data'!AR91="No Data",1,IF('Indicator Data imputation'!AL90&lt;&gt;"",1,0))</f>
        <v>0</v>
      </c>
      <c r="AL87" s="171">
        <f>IF('Indicator Data'!AS91="No Data",1,IF('Indicator Data imputation'!AM90&lt;&gt;"",1,0))</f>
        <v>0</v>
      </c>
      <c r="AM87" s="171">
        <f>IF('Indicator Data'!AT91="No Data",1,IF('Indicator Data imputation'!AN90&lt;&gt;"",1,0))</f>
        <v>0</v>
      </c>
      <c r="AN87" s="171">
        <f>IF('Indicator Data'!AU91="No Data",1,IF('Indicator Data imputation'!AO90&lt;&gt;"",1,0))</f>
        <v>0</v>
      </c>
      <c r="AO87" s="171">
        <f>IF('Indicator Data'!AV91="No Data",1,IF('Indicator Data imputation'!AP90&lt;&gt;"",1,0))</f>
        <v>0</v>
      </c>
      <c r="AP87" s="171">
        <f>IF('Indicator Data'!AW91="No Data",1,IF('Indicator Data imputation'!AQ90&lt;&gt;"",1,0))</f>
        <v>0</v>
      </c>
      <c r="AQ87" s="171">
        <f>IF('Indicator Data'!AX91="No Data",1,IF('Indicator Data imputation'!AR90&lt;&gt;"",1,0))</f>
        <v>0</v>
      </c>
      <c r="AR87" s="171">
        <f>IF('Indicator Data'!AY91="No Data",1,IF('Indicator Data imputation'!AS90&lt;&gt;"",1,0))</f>
        <v>0</v>
      </c>
      <c r="AS87" s="171">
        <f>IF('Indicator Data'!AZ91="No Data",1,IF('Indicator Data imputation'!AT90&lt;&gt;"",1,0))</f>
        <v>0</v>
      </c>
      <c r="AT87" s="171">
        <f>IF('Indicator Data'!BA91="No Data",1,IF('Indicator Data imputation'!AU90&lt;&gt;"",1,0))</f>
        <v>0</v>
      </c>
      <c r="AU87" s="171">
        <f>IF('Indicator Data'!BB91="No Data",1,IF('Indicator Data imputation'!AV90&lt;&gt;"",1,0))</f>
        <v>0</v>
      </c>
      <c r="AV87" s="171">
        <f>IF('Indicator Data'!BC91="No Data",1,IF('Indicator Data imputation'!AW90&lt;&gt;"",1,0))</f>
        <v>0</v>
      </c>
      <c r="AW87" s="171">
        <f>IF('Indicator Data'!BD91="No Data",1,IF('Indicator Data imputation'!AX90&lt;&gt;"",1,0))</f>
        <v>0</v>
      </c>
      <c r="AX87" s="171">
        <f>IF('Indicator Data'!BE91="No Data",1,IF('Indicator Data imputation'!AY90&lt;&gt;"",1,0))</f>
        <v>0</v>
      </c>
      <c r="AY87" s="171">
        <f>IF('Indicator Data'!BF91="No Data",1,IF('Indicator Data imputation'!AZ90&lt;&gt;"",1,0))</f>
        <v>0</v>
      </c>
      <c r="AZ87" s="171">
        <f>IF('Indicator Data'!BG91="No Data",1,IF('Indicator Data imputation'!BA90&lt;&gt;"",1,0))</f>
        <v>0</v>
      </c>
      <c r="BA87" s="5">
        <f t="shared" si="2"/>
        <v>0</v>
      </c>
      <c r="BB87" s="173">
        <f t="shared" si="3"/>
        <v>0</v>
      </c>
    </row>
    <row r="88" spans="1:54" x14ac:dyDescent="0.25">
      <c r="A88" s="5" t="s">
        <v>164</v>
      </c>
      <c r="B88" s="171">
        <f>IF('Indicator Data'!I92="No Data",1,IF('Indicator Data imputation'!C91&lt;&gt;"",1,0))</f>
        <v>0</v>
      </c>
      <c r="C88" s="171">
        <f>IF('Indicator Data'!J92="No Data",1,IF('Indicator Data imputation'!D91&lt;&gt;"",1,0))</f>
        <v>0</v>
      </c>
      <c r="D88" s="171">
        <f>IF('Indicator Data'!K92="No Data",1,IF('Indicator Data imputation'!E91&lt;&gt;"",1,0))</f>
        <v>0</v>
      </c>
      <c r="E88" s="171">
        <f>IF('Indicator Data'!L92="No Data",1,IF('Indicator Data imputation'!F91&lt;&gt;"",1,0))</f>
        <v>1</v>
      </c>
      <c r="F88" s="171">
        <f>IF('Indicator Data'!M92="No Data",1,IF('Indicator Data imputation'!G91&lt;&gt;"",1,0))</f>
        <v>0</v>
      </c>
      <c r="G88" s="171">
        <f>IF('Indicator Data'!N92="No Data",1,IF('Indicator Data imputation'!H91&lt;&gt;"",1,0))</f>
        <v>0</v>
      </c>
      <c r="H88" s="171">
        <f>IF('Indicator Data'!O92="No Data",1,IF('Indicator Data imputation'!I91&lt;&gt;"",1,0))</f>
        <v>0</v>
      </c>
      <c r="I88" s="171">
        <f>IF('Indicator Data'!P92="No Data",1,IF('Indicator Data imputation'!J91&lt;&gt;"",1,0))</f>
        <v>0</v>
      </c>
      <c r="J88" s="171">
        <f>IF('Indicator Data'!Q92="No Data",1,IF('Indicator Data imputation'!K91&lt;&gt;"",1,0))</f>
        <v>0</v>
      </c>
      <c r="K88" s="171">
        <f>IF('Indicator Data'!R92="No Data",1,IF('Indicator Data imputation'!L91&lt;&gt;"",1,0))</f>
        <v>1</v>
      </c>
      <c r="L88" s="171">
        <f>IF('Indicator Data'!S92="No Data",1,IF('Indicator Data imputation'!M91&lt;&gt;"",1,0))</f>
        <v>0</v>
      </c>
      <c r="M88" s="171">
        <f>IF('Indicator Data'!T92="No Data",1,IF('Indicator Data imputation'!N91&lt;&gt;"",1,0))</f>
        <v>0</v>
      </c>
      <c r="N88" s="171">
        <f>IF('Indicator Data'!U92="No Data",1,IF('Indicator Data imputation'!O91&lt;&gt;"",1,0))</f>
        <v>0</v>
      </c>
      <c r="O88" s="171">
        <f>IF('Indicator Data'!V92="No Data",1,IF('Indicator Data imputation'!P91&lt;&gt;"",1,0))</f>
        <v>0</v>
      </c>
      <c r="P88" s="171">
        <f>IF('Indicator Data'!W92="No Data",1,IF('Indicator Data imputation'!Q91&lt;&gt;"",1,0))</f>
        <v>0</v>
      </c>
      <c r="Q88" s="171">
        <f>IF('Indicator Data'!X92="No Data",1,IF('Indicator Data imputation'!R91&lt;&gt;"",1,0))</f>
        <v>0</v>
      </c>
      <c r="R88" s="171">
        <f>IF('Indicator Data'!Y92="No Data",1,IF('Indicator Data imputation'!S91&lt;&gt;"",1,0))</f>
        <v>0</v>
      </c>
      <c r="S88" s="171">
        <f>IF('Indicator Data'!Z92="No Data",1,IF('Indicator Data imputation'!T91&lt;&gt;"",1,0))</f>
        <v>0</v>
      </c>
      <c r="T88" s="171">
        <f>IF('Indicator Data'!AA92="No Data",1,IF('Indicator Data imputation'!U91&lt;&gt;"",1,0))</f>
        <v>0</v>
      </c>
      <c r="U88" s="171">
        <f>IF('Indicator Data'!AB92="No Data",1,IF('Indicator Data imputation'!V91&lt;&gt;"",1,0))</f>
        <v>1</v>
      </c>
      <c r="V88" s="171">
        <f>IF('Indicator Data'!AC92="No Data",1,IF('Indicator Data imputation'!W91&lt;&gt;"",1,0))</f>
        <v>0</v>
      </c>
      <c r="W88" s="171">
        <f>IF('Indicator Data'!AD92="No Data",1,IF('Indicator Data imputation'!X91&lt;&gt;"",1,0))</f>
        <v>0</v>
      </c>
      <c r="X88" s="171">
        <f>IF('Indicator Data'!AE92="No Data",1,IF('Indicator Data imputation'!Y91&lt;&gt;"",1,0))</f>
        <v>1</v>
      </c>
      <c r="Y88" s="171">
        <f>IF('Indicator Data'!AF92="No Data",1,IF('Indicator Data imputation'!Z91&lt;&gt;"",1,0))</f>
        <v>1</v>
      </c>
      <c r="Z88" s="171">
        <f>IF('Indicator Data'!AG92="No Data",1,IF('Indicator Data imputation'!AA91&lt;&gt;"",1,0))</f>
        <v>0</v>
      </c>
      <c r="AA88" s="171">
        <f>IF('Indicator Data'!AH92="No Data",1,IF('Indicator Data imputation'!AB91&lt;&gt;"",1,0))</f>
        <v>0</v>
      </c>
      <c r="AB88" s="171">
        <f>IF('Indicator Data'!AI92="No Data",1,IF('Indicator Data imputation'!AC91&lt;&gt;"",1,0))</f>
        <v>0</v>
      </c>
      <c r="AC88" s="171">
        <f>IF('Indicator Data'!AJ92="No Data",1,IF('Indicator Data imputation'!AD91&lt;&gt;"",1,0))</f>
        <v>0</v>
      </c>
      <c r="AD88" s="171">
        <f>IF('Indicator Data'!AK92="No Data",1,IF('Indicator Data imputation'!AE91&lt;&gt;"",1,0))</f>
        <v>0</v>
      </c>
      <c r="AE88" s="171">
        <f>IF('Indicator Data'!AL92="No Data",1,IF('Indicator Data imputation'!AF91&lt;&gt;"",1,0))</f>
        <v>0</v>
      </c>
      <c r="AF88" s="171">
        <f>IF('Indicator Data'!AM92="No Data",1,IF('Indicator Data imputation'!AG91&lt;&gt;"",1,0))</f>
        <v>0</v>
      </c>
      <c r="AG88" s="171">
        <f>IF('Indicator Data'!AN92="No Data",1,IF('Indicator Data imputation'!AH91&lt;&gt;"",1,0))</f>
        <v>0</v>
      </c>
      <c r="AH88" s="171">
        <f>IF('Indicator Data'!AO92="No Data",1,IF('Indicator Data imputation'!AI91&lt;&gt;"",1,0))</f>
        <v>0</v>
      </c>
      <c r="AI88" s="171">
        <f>IF('Indicator Data'!AP92="No Data",1,IF('Indicator Data imputation'!AJ91&lt;&gt;"",1,0))</f>
        <v>1</v>
      </c>
      <c r="AJ88" s="171">
        <f>IF('Indicator Data'!AQ92="No Data",1,IF('Indicator Data imputation'!AK91&lt;&gt;"",1,0))</f>
        <v>1</v>
      </c>
      <c r="AK88" s="171">
        <f>IF('Indicator Data'!AR92="No Data",1,IF('Indicator Data imputation'!AL91&lt;&gt;"",1,0))</f>
        <v>1</v>
      </c>
      <c r="AL88" s="171">
        <f>IF('Indicator Data'!AS92="No Data",1,IF('Indicator Data imputation'!AM91&lt;&gt;"",1,0))</f>
        <v>0</v>
      </c>
      <c r="AM88" s="171">
        <f>IF('Indicator Data'!AT92="No Data",1,IF('Indicator Data imputation'!AN91&lt;&gt;"",1,0))</f>
        <v>1</v>
      </c>
      <c r="AN88" s="171">
        <f>IF('Indicator Data'!AU92="No Data",1,IF('Indicator Data imputation'!AO91&lt;&gt;"",1,0))</f>
        <v>0</v>
      </c>
      <c r="AO88" s="171">
        <f>IF('Indicator Data'!AV92="No Data",1,IF('Indicator Data imputation'!AP91&lt;&gt;"",1,0))</f>
        <v>1</v>
      </c>
      <c r="AP88" s="171">
        <f>IF('Indicator Data'!AW92="No Data",1,IF('Indicator Data imputation'!AQ91&lt;&gt;"",1,0))</f>
        <v>0</v>
      </c>
      <c r="AQ88" s="171">
        <f>IF('Indicator Data'!AX92="No Data",1,IF('Indicator Data imputation'!AR91&lt;&gt;"",1,0))</f>
        <v>0</v>
      </c>
      <c r="AR88" s="171">
        <f>IF('Indicator Data'!AY92="No Data",1,IF('Indicator Data imputation'!AS91&lt;&gt;"",1,0))</f>
        <v>0</v>
      </c>
      <c r="AS88" s="171">
        <f>IF('Indicator Data'!AZ92="No Data",1,IF('Indicator Data imputation'!AT91&lt;&gt;"",1,0))</f>
        <v>0</v>
      </c>
      <c r="AT88" s="171">
        <f>IF('Indicator Data'!BA92="No Data",1,IF('Indicator Data imputation'!AU91&lt;&gt;"",1,0))</f>
        <v>0</v>
      </c>
      <c r="AU88" s="171">
        <f>IF('Indicator Data'!BB92="No Data",1,IF('Indicator Data imputation'!AV91&lt;&gt;"",1,0))</f>
        <v>0</v>
      </c>
      <c r="AV88" s="171">
        <f>IF('Indicator Data'!BC92="No Data",1,IF('Indicator Data imputation'!AW91&lt;&gt;"",1,0))</f>
        <v>0</v>
      </c>
      <c r="AW88" s="171">
        <f>IF('Indicator Data'!BD92="No Data",1,IF('Indicator Data imputation'!AX91&lt;&gt;"",1,0))</f>
        <v>0</v>
      </c>
      <c r="AX88" s="171">
        <f>IF('Indicator Data'!BE92="No Data",1,IF('Indicator Data imputation'!AY91&lt;&gt;"",1,0))</f>
        <v>0</v>
      </c>
      <c r="AY88" s="171">
        <f>IF('Indicator Data'!BF92="No Data",1,IF('Indicator Data imputation'!AZ91&lt;&gt;"",1,0))</f>
        <v>0</v>
      </c>
      <c r="AZ88" s="171">
        <f>IF('Indicator Data'!BG92="No Data",1,IF('Indicator Data imputation'!BA91&lt;&gt;"",1,0))</f>
        <v>0</v>
      </c>
      <c r="BA88" s="5">
        <f t="shared" si="2"/>
        <v>10</v>
      </c>
      <c r="BB88" s="173">
        <f t="shared" si="3"/>
        <v>0.19607843137254902</v>
      </c>
    </row>
    <row r="89" spans="1:54" x14ac:dyDescent="0.25">
      <c r="A89" s="5" t="s">
        <v>166</v>
      </c>
      <c r="B89" s="171">
        <f>IF('Indicator Data'!I93="No Data",1,IF('Indicator Data imputation'!C92&lt;&gt;"",1,0))</f>
        <v>0</v>
      </c>
      <c r="C89" s="171">
        <f>IF('Indicator Data'!J93="No Data",1,IF('Indicator Data imputation'!D92&lt;&gt;"",1,0))</f>
        <v>0</v>
      </c>
      <c r="D89" s="171">
        <f>IF('Indicator Data'!K93="No Data",1,IF('Indicator Data imputation'!E92&lt;&gt;"",1,0))</f>
        <v>0</v>
      </c>
      <c r="E89" s="171">
        <f>IF('Indicator Data'!L93="No Data",1,IF('Indicator Data imputation'!F92&lt;&gt;"",1,0))</f>
        <v>0</v>
      </c>
      <c r="F89" s="171">
        <f>IF('Indicator Data'!M93="No Data",1,IF('Indicator Data imputation'!G92&lt;&gt;"",1,0))</f>
        <v>0</v>
      </c>
      <c r="G89" s="171">
        <f>IF('Indicator Data'!N93="No Data",1,IF('Indicator Data imputation'!H92&lt;&gt;"",1,0))</f>
        <v>0</v>
      </c>
      <c r="H89" s="171">
        <f>IF('Indicator Data'!O93="No Data",1,IF('Indicator Data imputation'!I92&lt;&gt;"",1,0))</f>
        <v>0</v>
      </c>
      <c r="I89" s="171">
        <f>IF('Indicator Data'!P93="No Data",1,IF('Indicator Data imputation'!J92&lt;&gt;"",1,0))</f>
        <v>0</v>
      </c>
      <c r="J89" s="171">
        <f>IF('Indicator Data'!Q93="No Data",1,IF('Indicator Data imputation'!K92&lt;&gt;"",1,0))</f>
        <v>1</v>
      </c>
      <c r="K89" s="171">
        <f>IF('Indicator Data'!R93="No Data",1,IF('Indicator Data imputation'!L92&lt;&gt;"",1,0))</f>
        <v>1</v>
      </c>
      <c r="L89" s="171">
        <f>IF('Indicator Data'!S93="No Data",1,IF('Indicator Data imputation'!M92&lt;&gt;"",1,0))</f>
        <v>0</v>
      </c>
      <c r="M89" s="171">
        <f>IF('Indicator Data'!T93="No Data",1,IF('Indicator Data imputation'!N92&lt;&gt;"",1,0))</f>
        <v>0</v>
      </c>
      <c r="N89" s="171">
        <f>IF('Indicator Data'!U93="No Data",1,IF('Indicator Data imputation'!O92&lt;&gt;"",1,0))</f>
        <v>0</v>
      </c>
      <c r="O89" s="171">
        <f>IF('Indicator Data'!V93="No Data",1,IF('Indicator Data imputation'!P92&lt;&gt;"",1,0))</f>
        <v>1</v>
      </c>
      <c r="P89" s="171">
        <f>IF('Indicator Data'!W93="No Data",1,IF('Indicator Data imputation'!Q92&lt;&gt;"",1,0))</f>
        <v>1</v>
      </c>
      <c r="Q89" s="171">
        <f>IF('Indicator Data'!X93="No Data",1,IF('Indicator Data imputation'!R92&lt;&gt;"",1,0))</f>
        <v>0</v>
      </c>
      <c r="R89" s="171">
        <f>IF('Indicator Data'!Y93="No Data",1,IF('Indicator Data imputation'!S92&lt;&gt;"",1,0))</f>
        <v>1</v>
      </c>
      <c r="S89" s="171">
        <f>IF('Indicator Data'!Z93="No Data",1,IF('Indicator Data imputation'!T92&lt;&gt;"",1,0))</f>
        <v>0</v>
      </c>
      <c r="T89" s="171">
        <f>IF('Indicator Data'!AA93="No Data",1,IF('Indicator Data imputation'!U92&lt;&gt;"",1,0))</f>
        <v>0</v>
      </c>
      <c r="U89" s="171">
        <f>IF('Indicator Data'!AB93="No Data",1,IF('Indicator Data imputation'!V92&lt;&gt;"",1,0))</f>
        <v>1</v>
      </c>
      <c r="V89" s="171">
        <f>IF('Indicator Data'!AC93="No Data",1,IF('Indicator Data imputation'!W92&lt;&gt;"",1,0))</f>
        <v>1</v>
      </c>
      <c r="W89" s="171">
        <f>IF('Indicator Data'!AD93="No Data",1,IF('Indicator Data imputation'!X92&lt;&gt;"",1,0))</f>
        <v>0</v>
      </c>
      <c r="X89" s="171">
        <f>IF('Indicator Data'!AE93="No Data",1,IF('Indicator Data imputation'!Y92&lt;&gt;"",1,0))</f>
        <v>0</v>
      </c>
      <c r="Y89" s="171">
        <f>IF('Indicator Data'!AF93="No Data",1,IF('Indicator Data imputation'!Z92&lt;&gt;"",1,0))</f>
        <v>1</v>
      </c>
      <c r="Z89" s="171">
        <f>IF('Indicator Data'!AG93="No Data",1,IF('Indicator Data imputation'!AA92&lt;&gt;"",1,0))</f>
        <v>1</v>
      </c>
      <c r="AA89" s="171">
        <f>IF('Indicator Data'!AH93="No Data",1,IF('Indicator Data imputation'!AB92&lt;&gt;"",1,0))</f>
        <v>0</v>
      </c>
      <c r="AB89" s="171">
        <f>IF('Indicator Data'!AI93="No Data",1,IF('Indicator Data imputation'!AC92&lt;&gt;"",1,0))</f>
        <v>0</v>
      </c>
      <c r="AC89" s="171">
        <f>IF('Indicator Data'!AJ93="No Data",1,IF('Indicator Data imputation'!AD92&lt;&gt;"",1,0))</f>
        <v>0</v>
      </c>
      <c r="AD89" s="171">
        <f>IF('Indicator Data'!AK93="No Data",1,IF('Indicator Data imputation'!AE92&lt;&gt;"",1,0))</f>
        <v>0</v>
      </c>
      <c r="AE89" s="171">
        <f>IF('Indicator Data'!AL93="No Data",1,IF('Indicator Data imputation'!AF92&lt;&gt;"",1,0))</f>
        <v>0</v>
      </c>
      <c r="AF89" s="171">
        <f>IF('Indicator Data'!AM93="No Data",1,IF('Indicator Data imputation'!AG92&lt;&gt;"",1,0))</f>
        <v>0</v>
      </c>
      <c r="AG89" s="171">
        <f>IF('Indicator Data'!AN93="No Data",1,IF('Indicator Data imputation'!AH92&lt;&gt;"",1,0))</f>
        <v>0</v>
      </c>
      <c r="AH89" s="171">
        <f>IF('Indicator Data'!AO93="No Data",1,IF('Indicator Data imputation'!AI92&lt;&gt;"",1,0))</f>
        <v>0</v>
      </c>
      <c r="AI89" s="171">
        <f>IF('Indicator Data'!AP93="No Data",1,IF('Indicator Data imputation'!AJ92&lt;&gt;"",1,0))</f>
        <v>1</v>
      </c>
      <c r="AJ89" s="171">
        <f>IF('Indicator Data'!AQ93="No Data",1,IF('Indicator Data imputation'!AK92&lt;&gt;"",1,0))</f>
        <v>1</v>
      </c>
      <c r="AK89" s="171">
        <f>IF('Indicator Data'!AR93="No Data",1,IF('Indicator Data imputation'!AL92&lt;&gt;"",1,0))</f>
        <v>1</v>
      </c>
      <c r="AL89" s="171">
        <f>IF('Indicator Data'!AS93="No Data",1,IF('Indicator Data imputation'!AM92&lt;&gt;"",1,0))</f>
        <v>0</v>
      </c>
      <c r="AM89" s="171">
        <f>IF('Indicator Data'!AT93="No Data",1,IF('Indicator Data imputation'!AN92&lt;&gt;"",1,0))</f>
        <v>0</v>
      </c>
      <c r="AN89" s="171">
        <f>IF('Indicator Data'!AU93="No Data",1,IF('Indicator Data imputation'!AO92&lt;&gt;"",1,0))</f>
        <v>0</v>
      </c>
      <c r="AO89" s="171">
        <f>IF('Indicator Data'!AV93="No Data",1,IF('Indicator Data imputation'!AP92&lt;&gt;"",1,0))</f>
        <v>0</v>
      </c>
      <c r="AP89" s="171">
        <f>IF('Indicator Data'!AW93="No Data",1,IF('Indicator Data imputation'!AQ92&lt;&gt;"",1,0))</f>
        <v>0</v>
      </c>
      <c r="AQ89" s="171">
        <f>IF('Indicator Data'!AX93="No Data",1,IF('Indicator Data imputation'!AR92&lt;&gt;"",1,0))</f>
        <v>0</v>
      </c>
      <c r="AR89" s="171">
        <f>IF('Indicator Data'!AY93="No Data",1,IF('Indicator Data imputation'!AS92&lt;&gt;"",1,0))</f>
        <v>0</v>
      </c>
      <c r="AS89" s="171">
        <f>IF('Indicator Data'!AZ93="No Data",1,IF('Indicator Data imputation'!AT92&lt;&gt;"",1,0))</f>
        <v>0</v>
      </c>
      <c r="AT89" s="171">
        <f>IF('Indicator Data'!BA93="No Data",1,IF('Indicator Data imputation'!AU92&lt;&gt;"",1,0))</f>
        <v>0</v>
      </c>
      <c r="AU89" s="171">
        <f>IF('Indicator Data'!BB93="No Data",1,IF('Indicator Data imputation'!AV92&lt;&gt;"",1,0))</f>
        <v>0</v>
      </c>
      <c r="AV89" s="171">
        <f>IF('Indicator Data'!BC93="No Data",1,IF('Indicator Data imputation'!AW92&lt;&gt;"",1,0))</f>
        <v>0</v>
      </c>
      <c r="AW89" s="171">
        <f>IF('Indicator Data'!BD93="No Data",1,IF('Indicator Data imputation'!AX92&lt;&gt;"",1,0))</f>
        <v>0</v>
      </c>
      <c r="AX89" s="171">
        <f>IF('Indicator Data'!BE93="No Data",1,IF('Indicator Data imputation'!AY92&lt;&gt;"",1,0))</f>
        <v>0</v>
      </c>
      <c r="AY89" s="171">
        <f>IF('Indicator Data'!BF93="No Data",1,IF('Indicator Data imputation'!AZ92&lt;&gt;"",1,0))</f>
        <v>0</v>
      </c>
      <c r="AZ89" s="171">
        <f>IF('Indicator Data'!BG93="No Data",1,IF('Indicator Data imputation'!BA92&lt;&gt;"",1,0))</f>
        <v>0</v>
      </c>
      <c r="BA89" s="5">
        <f t="shared" si="2"/>
        <v>12</v>
      </c>
      <c r="BB89" s="173">
        <f t="shared" si="3"/>
        <v>0.23529411764705882</v>
      </c>
    </row>
    <row r="90" spans="1:54" x14ac:dyDescent="0.25">
      <c r="A90" s="5" t="s">
        <v>297</v>
      </c>
      <c r="B90" s="171">
        <f>IF('Indicator Data'!I94="No Data",1,IF('Indicator Data imputation'!C93&lt;&gt;"",1,0))</f>
        <v>0</v>
      </c>
      <c r="C90" s="171">
        <f>IF('Indicator Data'!J94="No Data",1,IF('Indicator Data imputation'!D93&lt;&gt;"",1,0))</f>
        <v>0</v>
      </c>
      <c r="D90" s="171">
        <f>IF('Indicator Data'!K94="No Data",1,IF('Indicator Data imputation'!E93&lt;&gt;"",1,0))</f>
        <v>0</v>
      </c>
      <c r="E90" s="171">
        <f>IF('Indicator Data'!L94="No Data",1,IF('Indicator Data imputation'!F93&lt;&gt;"",1,0))</f>
        <v>0</v>
      </c>
      <c r="F90" s="171">
        <f>IF('Indicator Data'!M94="No Data",1,IF('Indicator Data imputation'!G93&lt;&gt;"",1,0))</f>
        <v>0</v>
      </c>
      <c r="G90" s="171">
        <f>IF('Indicator Data'!N94="No Data",1,IF('Indicator Data imputation'!H93&lt;&gt;"",1,0))</f>
        <v>0</v>
      </c>
      <c r="H90" s="171">
        <f>IF('Indicator Data'!O94="No Data",1,IF('Indicator Data imputation'!I93&lt;&gt;"",1,0))</f>
        <v>0</v>
      </c>
      <c r="I90" s="171">
        <f>IF('Indicator Data'!P94="No Data",1,IF('Indicator Data imputation'!J93&lt;&gt;"",1,0))</f>
        <v>0</v>
      </c>
      <c r="J90" s="171">
        <f>IF('Indicator Data'!Q94="No Data",1,IF('Indicator Data imputation'!K93&lt;&gt;"",1,0))</f>
        <v>0</v>
      </c>
      <c r="K90" s="171">
        <f>IF('Indicator Data'!R94="No Data",1,IF('Indicator Data imputation'!L93&lt;&gt;"",1,0))</f>
        <v>1</v>
      </c>
      <c r="L90" s="171">
        <f>IF('Indicator Data'!S94="No Data",1,IF('Indicator Data imputation'!M93&lt;&gt;"",1,0))</f>
        <v>0</v>
      </c>
      <c r="M90" s="171">
        <f>IF('Indicator Data'!T94="No Data",1,IF('Indicator Data imputation'!N93&lt;&gt;"",1,0))</f>
        <v>0</v>
      </c>
      <c r="N90" s="171">
        <f>IF('Indicator Data'!U94="No Data",1,IF('Indicator Data imputation'!O93&lt;&gt;"",1,0))</f>
        <v>0</v>
      </c>
      <c r="O90" s="171">
        <f>IF('Indicator Data'!V94="No Data",1,IF('Indicator Data imputation'!P93&lt;&gt;"",1,0))</f>
        <v>1</v>
      </c>
      <c r="P90" s="171">
        <f>IF('Indicator Data'!W94="No Data",1,IF('Indicator Data imputation'!Q93&lt;&gt;"",1,0))</f>
        <v>0</v>
      </c>
      <c r="Q90" s="171">
        <f>IF('Indicator Data'!X94="No Data",1,IF('Indicator Data imputation'!R93&lt;&gt;"",1,0))</f>
        <v>0</v>
      </c>
      <c r="R90" s="171">
        <f>IF('Indicator Data'!Y94="No Data",1,IF('Indicator Data imputation'!S93&lt;&gt;"",1,0))</f>
        <v>0</v>
      </c>
      <c r="S90" s="171">
        <f>IF('Indicator Data'!Z94="No Data",1,IF('Indicator Data imputation'!T93&lt;&gt;"",1,0))</f>
        <v>0</v>
      </c>
      <c r="T90" s="171">
        <f>IF('Indicator Data'!AA94="No Data",1,IF('Indicator Data imputation'!U93&lt;&gt;"",1,0))</f>
        <v>0</v>
      </c>
      <c r="U90" s="171">
        <f>IF('Indicator Data'!AB94="No Data",1,IF('Indicator Data imputation'!V93&lt;&gt;"",1,0))</f>
        <v>1</v>
      </c>
      <c r="V90" s="171">
        <f>IF('Indicator Data'!AC94="No Data",1,IF('Indicator Data imputation'!W93&lt;&gt;"",1,0))</f>
        <v>0</v>
      </c>
      <c r="W90" s="171">
        <f>IF('Indicator Data'!AD94="No Data",1,IF('Indicator Data imputation'!X93&lt;&gt;"",1,0))</f>
        <v>0</v>
      </c>
      <c r="X90" s="171">
        <f>IF('Indicator Data'!AE94="No Data",1,IF('Indicator Data imputation'!Y93&lt;&gt;"",1,0))</f>
        <v>0</v>
      </c>
      <c r="Y90" s="171">
        <f>IF('Indicator Data'!AF94="No Data",1,IF('Indicator Data imputation'!Z93&lt;&gt;"",1,0))</f>
        <v>0</v>
      </c>
      <c r="Z90" s="171">
        <f>IF('Indicator Data'!AG94="No Data",1,IF('Indicator Data imputation'!AA93&lt;&gt;"",1,0))</f>
        <v>1</v>
      </c>
      <c r="AA90" s="171">
        <f>IF('Indicator Data'!AH94="No Data",1,IF('Indicator Data imputation'!AB93&lt;&gt;"",1,0))</f>
        <v>0</v>
      </c>
      <c r="AB90" s="171">
        <f>IF('Indicator Data'!AI94="No Data",1,IF('Indicator Data imputation'!AC93&lt;&gt;"",1,0))</f>
        <v>0</v>
      </c>
      <c r="AC90" s="171">
        <f>IF('Indicator Data'!AJ94="No Data",1,IF('Indicator Data imputation'!AD93&lt;&gt;"",1,0))</f>
        <v>0</v>
      </c>
      <c r="AD90" s="171">
        <f>IF('Indicator Data'!AK94="No Data",1,IF('Indicator Data imputation'!AE93&lt;&gt;"",1,0))</f>
        <v>0</v>
      </c>
      <c r="AE90" s="171">
        <f>IF('Indicator Data'!AL94="No Data",1,IF('Indicator Data imputation'!AF93&lt;&gt;"",1,0))</f>
        <v>0</v>
      </c>
      <c r="AF90" s="171">
        <f>IF('Indicator Data'!AM94="No Data",1,IF('Indicator Data imputation'!AG93&lt;&gt;"",1,0))</f>
        <v>0</v>
      </c>
      <c r="AG90" s="171">
        <f>IF('Indicator Data'!AN94="No Data",1,IF('Indicator Data imputation'!AH93&lt;&gt;"",1,0))</f>
        <v>0</v>
      </c>
      <c r="AH90" s="171">
        <f>IF('Indicator Data'!AO94="No Data",1,IF('Indicator Data imputation'!AI93&lt;&gt;"",1,0))</f>
        <v>0</v>
      </c>
      <c r="AI90" s="171">
        <f>IF('Indicator Data'!AP94="No Data",1,IF('Indicator Data imputation'!AJ93&lt;&gt;"",1,0))</f>
        <v>0</v>
      </c>
      <c r="AJ90" s="171">
        <f>IF('Indicator Data'!AQ94="No Data",1,IF('Indicator Data imputation'!AK93&lt;&gt;"",1,0))</f>
        <v>0</v>
      </c>
      <c r="AK90" s="171">
        <f>IF('Indicator Data'!AR94="No Data",1,IF('Indicator Data imputation'!AL93&lt;&gt;"",1,0))</f>
        <v>0</v>
      </c>
      <c r="AL90" s="171">
        <f>IF('Indicator Data'!AS94="No Data",1,IF('Indicator Data imputation'!AM93&lt;&gt;"",1,0))</f>
        <v>0</v>
      </c>
      <c r="AM90" s="171">
        <f>IF('Indicator Data'!AT94="No Data",1,IF('Indicator Data imputation'!AN93&lt;&gt;"",1,0))</f>
        <v>0</v>
      </c>
      <c r="AN90" s="171">
        <f>IF('Indicator Data'!AU94="No Data",1,IF('Indicator Data imputation'!AO93&lt;&gt;"",1,0))</f>
        <v>0</v>
      </c>
      <c r="AO90" s="171">
        <f>IF('Indicator Data'!AV94="No Data",1,IF('Indicator Data imputation'!AP93&lt;&gt;"",1,0))</f>
        <v>0</v>
      </c>
      <c r="AP90" s="171">
        <f>IF('Indicator Data'!AW94="No Data",1,IF('Indicator Data imputation'!AQ93&lt;&gt;"",1,0))</f>
        <v>0</v>
      </c>
      <c r="AQ90" s="171">
        <f>IF('Indicator Data'!AX94="No Data",1,IF('Indicator Data imputation'!AR93&lt;&gt;"",1,0))</f>
        <v>0</v>
      </c>
      <c r="AR90" s="171">
        <f>IF('Indicator Data'!AY94="No Data",1,IF('Indicator Data imputation'!AS93&lt;&gt;"",1,0))</f>
        <v>0</v>
      </c>
      <c r="AS90" s="171">
        <f>IF('Indicator Data'!AZ94="No Data",1,IF('Indicator Data imputation'!AT93&lt;&gt;"",1,0))</f>
        <v>0</v>
      </c>
      <c r="AT90" s="171">
        <f>IF('Indicator Data'!BA94="No Data",1,IF('Indicator Data imputation'!AU93&lt;&gt;"",1,0))</f>
        <v>0</v>
      </c>
      <c r="AU90" s="171">
        <f>IF('Indicator Data'!BB94="No Data",1,IF('Indicator Data imputation'!AV93&lt;&gt;"",1,0))</f>
        <v>0</v>
      </c>
      <c r="AV90" s="171">
        <f>IF('Indicator Data'!BC94="No Data",1,IF('Indicator Data imputation'!AW93&lt;&gt;"",1,0))</f>
        <v>0</v>
      </c>
      <c r="AW90" s="171">
        <f>IF('Indicator Data'!BD94="No Data",1,IF('Indicator Data imputation'!AX93&lt;&gt;"",1,0))</f>
        <v>0</v>
      </c>
      <c r="AX90" s="171">
        <f>IF('Indicator Data'!BE94="No Data",1,IF('Indicator Data imputation'!AY93&lt;&gt;"",1,0))</f>
        <v>0</v>
      </c>
      <c r="AY90" s="171">
        <f>IF('Indicator Data'!BF94="No Data",1,IF('Indicator Data imputation'!AZ93&lt;&gt;"",1,0))</f>
        <v>0</v>
      </c>
      <c r="AZ90" s="171">
        <f>IF('Indicator Data'!BG94="No Data",1,IF('Indicator Data imputation'!BA93&lt;&gt;"",1,0))</f>
        <v>0</v>
      </c>
      <c r="BA90" s="5">
        <f t="shared" si="2"/>
        <v>4</v>
      </c>
      <c r="BB90" s="173">
        <f t="shared" si="3"/>
        <v>7.8431372549019607E-2</v>
      </c>
    </row>
    <row r="91" spans="1:54" x14ac:dyDescent="0.25">
      <c r="A91" s="5" t="s">
        <v>167</v>
      </c>
      <c r="B91" s="171">
        <f>IF('Indicator Data'!I95="No Data",1,IF('Indicator Data imputation'!C94&lt;&gt;"",1,0))</f>
        <v>0</v>
      </c>
      <c r="C91" s="171">
        <f>IF('Indicator Data'!J95="No Data",1,IF('Indicator Data imputation'!D94&lt;&gt;"",1,0))</f>
        <v>0</v>
      </c>
      <c r="D91" s="171">
        <f>IF('Indicator Data'!K95="No Data",1,IF('Indicator Data imputation'!E94&lt;&gt;"",1,0))</f>
        <v>0</v>
      </c>
      <c r="E91" s="171">
        <f>IF('Indicator Data'!L95="No Data",1,IF('Indicator Data imputation'!F94&lt;&gt;"",1,0))</f>
        <v>0</v>
      </c>
      <c r="F91" s="171">
        <f>IF('Indicator Data'!M95="No Data",1,IF('Indicator Data imputation'!G94&lt;&gt;"",1,0))</f>
        <v>0</v>
      </c>
      <c r="G91" s="171">
        <f>IF('Indicator Data'!N95="No Data",1,IF('Indicator Data imputation'!H94&lt;&gt;"",1,0))</f>
        <v>0</v>
      </c>
      <c r="H91" s="171">
        <f>IF('Indicator Data'!O95="No Data",1,IF('Indicator Data imputation'!I94&lt;&gt;"",1,0))</f>
        <v>0</v>
      </c>
      <c r="I91" s="171">
        <f>IF('Indicator Data'!P95="No Data",1,IF('Indicator Data imputation'!J94&lt;&gt;"",1,0))</f>
        <v>0</v>
      </c>
      <c r="J91" s="171">
        <f>IF('Indicator Data'!Q95="No Data",1,IF('Indicator Data imputation'!K94&lt;&gt;"",1,0))</f>
        <v>0</v>
      </c>
      <c r="K91" s="171">
        <f>IF('Indicator Data'!R95="No Data",1,IF('Indicator Data imputation'!L94&lt;&gt;"",1,0))</f>
        <v>1</v>
      </c>
      <c r="L91" s="171">
        <f>IF('Indicator Data'!S95="No Data",1,IF('Indicator Data imputation'!M94&lt;&gt;"",1,0))</f>
        <v>0</v>
      </c>
      <c r="M91" s="171">
        <f>IF('Indicator Data'!T95="No Data",1,IF('Indicator Data imputation'!N94&lt;&gt;"",1,0))</f>
        <v>0</v>
      </c>
      <c r="N91" s="171">
        <f>IF('Indicator Data'!U95="No Data",1,IF('Indicator Data imputation'!O94&lt;&gt;"",1,0))</f>
        <v>0</v>
      </c>
      <c r="O91" s="171">
        <f>IF('Indicator Data'!V95="No Data",1,IF('Indicator Data imputation'!P94&lt;&gt;"",1,0))</f>
        <v>1</v>
      </c>
      <c r="P91" s="171">
        <f>IF('Indicator Data'!W95="No Data",1,IF('Indicator Data imputation'!Q94&lt;&gt;"",1,0))</f>
        <v>0</v>
      </c>
      <c r="Q91" s="171">
        <f>IF('Indicator Data'!X95="No Data",1,IF('Indicator Data imputation'!R94&lt;&gt;"",1,0))</f>
        <v>0</v>
      </c>
      <c r="R91" s="171">
        <f>IF('Indicator Data'!Y95="No Data",1,IF('Indicator Data imputation'!S94&lt;&gt;"",1,0))</f>
        <v>0</v>
      </c>
      <c r="S91" s="171">
        <f>IF('Indicator Data'!Z95="No Data",1,IF('Indicator Data imputation'!T94&lt;&gt;"",1,0))</f>
        <v>0</v>
      </c>
      <c r="T91" s="171">
        <f>IF('Indicator Data'!AA95="No Data",1,IF('Indicator Data imputation'!U94&lt;&gt;"",1,0))</f>
        <v>0</v>
      </c>
      <c r="U91" s="171">
        <f>IF('Indicator Data'!AB95="No Data",1,IF('Indicator Data imputation'!V94&lt;&gt;"",1,0))</f>
        <v>1</v>
      </c>
      <c r="V91" s="171">
        <f>IF('Indicator Data'!AC95="No Data",1,IF('Indicator Data imputation'!W94&lt;&gt;"",1,0))</f>
        <v>0</v>
      </c>
      <c r="W91" s="171">
        <f>IF('Indicator Data'!AD95="No Data",1,IF('Indicator Data imputation'!X94&lt;&gt;"",1,0))</f>
        <v>0</v>
      </c>
      <c r="X91" s="171">
        <f>IF('Indicator Data'!AE95="No Data",1,IF('Indicator Data imputation'!Y94&lt;&gt;"",1,0))</f>
        <v>1</v>
      </c>
      <c r="Y91" s="171">
        <f>IF('Indicator Data'!AF95="No Data",1,IF('Indicator Data imputation'!Z94&lt;&gt;"",1,0))</f>
        <v>0</v>
      </c>
      <c r="Z91" s="171">
        <f>IF('Indicator Data'!AG95="No Data",1,IF('Indicator Data imputation'!AA94&lt;&gt;"",1,0))</f>
        <v>1</v>
      </c>
      <c r="AA91" s="171">
        <f>IF('Indicator Data'!AH95="No Data",1,IF('Indicator Data imputation'!AB94&lt;&gt;"",1,0))</f>
        <v>0</v>
      </c>
      <c r="AB91" s="171">
        <f>IF('Indicator Data'!AI95="No Data",1,IF('Indicator Data imputation'!AC94&lt;&gt;"",1,0))</f>
        <v>0</v>
      </c>
      <c r="AC91" s="171">
        <f>IF('Indicator Data'!AJ95="No Data",1,IF('Indicator Data imputation'!AD94&lt;&gt;"",1,0))</f>
        <v>0</v>
      </c>
      <c r="AD91" s="171">
        <f>IF('Indicator Data'!AK95="No Data",1,IF('Indicator Data imputation'!AE94&lt;&gt;"",1,0))</f>
        <v>0</v>
      </c>
      <c r="AE91" s="171">
        <f>IF('Indicator Data'!AL95="No Data",1,IF('Indicator Data imputation'!AF94&lt;&gt;"",1,0))</f>
        <v>0</v>
      </c>
      <c r="AF91" s="171">
        <f>IF('Indicator Data'!AM95="No Data",1,IF('Indicator Data imputation'!AG94&lt;&gt;"",1,0))</f>
        <v>0</v>
      </c>
      <c r="AG91" s="171">
        <f>IF('Indicator Data'!AN95="No Data",1,IF('Indicator Data imputation'!AH94&lt;&gt;"",1,0))</f>
        <v>0</v>
      </c>
      <c r="AH91" s="171">
        <f>IF('Indicator Data'!AO95="No Data",1,IF('Indicator Data imputation'!AI94&lt;&gt;"",1,0))</f>
        <v>0</v>
      </c>
      <c r="AI91" s="171">
        <f>IF('Indicator Data'!AP95="No Data",1,IF('Indicator Data imputation'!AJ94&lt;&gt;"",1,0))</f>
        <v>0</v>
      </c>
      <c r="AJ91" s="171">
        <f>IF('Indicator Data'!AQ95="No Data",1,IF('Indicator Data imputation'!AK94&lt;&gt;"",1,0))</f>
        <v>0</v>
      </c>
      <c r="AK91" s="171">
        <f>IF('Indicator Data'!AR95="No Data",1,IF('Indicator Data imputation'!AL94&lt;&gt;"",1,0))</f>
        <v>1</v>
      </c>
      <c r="AL91" s="171">
        <f>IF('Indicator Data'!AS95="No Data",1,IF('Indicator Data imputation'!AM94&lt;&gt;"",1,0))</f>
        <v>0</v>
      </c>
      <c r="AM91" s="171">
        <f>IF('Indicator Data'!AT95="No Data",1,IF('Indicator Data imputation'!AN94&lt;&gt;"",1,0))</f>
        <v>0</v>
      </c>
      <c r="AN91" s="171">
        <f>IF('Indicator Data'!AU95="No Data",1,IF('Indicator Data imputation'!AO94&lt;&gt;"",1,0))</f>
        <v>0</v>
      </c>
      <c r="AO91" s="171">
        <f>IF('Indicator Data'!AV95="No Data",1,IF('Indicator Data imputation'!AP94&lt;&gt;"",1,0))</f>
        <v>0</v>
      </c>
      <c r="AP91" s="171">
        <f>IF('Indicator Data'!AW95="No Data",1,IF('Indicator Data imputation'!AQ94&lt;&gt;"",1,0))</f>
        <v>0</v>
      </c>
      <c r="AQ91" s="171">
        <f>IF('Indicator Data'!AX95="No Data",1,IF('Indicator Data imputation'!AR94&lt;&gt;"",1,0))</f>
        <v>0</v>
      </c>
      <c r="AR91" s="171">
        <f>IF('Indicator Data'!AY95="No Data",1,IF('Indicator Data imputation'!AS94&lt;&gt;"",1,0))</f>
        <v>0</v>
      </c>
      <c r="AS91" s="171">
        <f>IF('Indicator Data'!AZ95="No Data",1,IF('Indicator Data imputation'!AT94&lt;&gt;"",1,0))</f>
        <v>0</v>
      </c>
      <c r="AT91" s="171">
        <f>IF('Indicator Data'!BA95="No Data",1,IF('Indicator Data imputation'!AU94&lt;&gt;"",1,0))</f>
        <v>0</v>
      </c>
      <c r="AU91" s="171">
        <f>IF('Indicator Data'!BB95="No Data",1,IF('Indicator Data imputation'!AV94&lt;&gt;"",1,0))</f>
        <v>0</v>
      </c>
      <c r="AV91" s="171">
        <f>IF('Indicator Data'!BC95="No Data",1,IF('Indicator Data imputation'!AW94&lt;&gt;"",1,0))</f>
        <v>0</v>
      </c>
      <c r="AW91" s="171">
        <f>IF('Indicator Data'!BD95="No Data",1,IF('Indicator Data imputation'!AX94&lt;&gt;"",1,0))</f>
        <v>0</v>
      </c>
      <c r="AX91" s="171">
        <f>IF('Indicator Data'!BE95="No Data",1,IF('Indicator Data imputation'!AY94&lt;&gt;"",1,0))</f>
        <v>0</v>
      </c>
      <c r="AY91" s="171">
        <f>IF('Indicator Data'!BF95="No Data",1,IF('Indicator Data imputation'!AZ94&lt;&gt;"",1,0))</f>
        <v>0</v>
      </c>
      <c r="AZ91" s="171">
        <f>IF('Indicator Data'!BG95="No Data",1,IF('Indicator Data imputation'!BA94&lt;&gt;"",1,0))</f>
        <v>0</v>
      </c>
      <c r="BA91" s="5">
        <f t="shared" si="2"/>
        <v>6</v>
      </c>
      <c r="BB91" s="173">
        <f t="shared" si="3"/>
        <v>0.11764705882352941</v>
      </c>
    </row>
    <row r="92" spans="1:54" x14ac:dyDescent="0.25">
      <c r="A92" s="5" t="s">
        <v>169</v>
      </c>
      <c r="B92" s="171">
        <f>IF('Indicator Data'!I96="No Data",1,IF('Indicator Data imputation'!C95&lt;&gt;"",1,0))</f>
        <v>0</v>
      </c>
      <c r="C92" s="171">
        <f>IF('Indicator Data'!J96="No Data",1,IF('Indicator Data imputation'!D95&lt;&gt;"",1,0))</f>
        <v>0</v>
      </c>
      <c r="D92" s="171">
        <f>IF('Indicator Data'!K96="No Data",1,IF('Indicator Data imputation'!E95&lt;&gt;"",1,0))</f>
        <v>0</v>
      </c>
      <c r="E92" s="171">
        <f>IF('Indicator Data'!L96="No Data",1,IF('Indicator Data imputation'!F95&lt;&gt;"",1,0))</f>
        <v>0</v>
      </c>
      <c r="F92" s="171">
        <f>IF('Indicator Data'!M96="No Data",1,IF('Indicator Data imputation'!G95&lt;&gt;"",1,0))</f>
        <v>0</v>
      </c>
      <c r="G92" s="171">
        <f>IF('Indicator Data'!N96="No Data",1,IF('Indicator Data imputation'!H95&lt;&gt;"",1,0))</f>
        <v>0</v>
      </c>
      <c r="H92" s="171">
        <f>IF('Indicator Data'!O96="No Data",1,IF('Indicator Data imputation'!I95&lt;&gt;"",1,0))</f>
        <v>0</v>
      </c>
      <c r="I92" s="171">
        <f>IF('Indicator Data'!P96="No Data",1,IF('Indicator Data imputation'!J95&lt;&gt;"",1,0))</f>
        <v>0</v>
      </c>
      <c r="J92" s="171">
        <f>IF('Indicator Data'!Q96="No Data",1,IF('Indicator Data imputation'!K95&lt;&gt;"",1,0))</f>
        <v>0</v>
      </c>
      <c r="K92" s="171">
        <f>IF('Indicator Data'!R96="No Data",1,IF('Indicator Data imputation'!L95&lt;&gt;"",1,0))</f>
        <v>0</v>
      </c>
      <c r="L92" s="171">
        <f>IF('Indicator Data'!S96="No Data",1,IF('Indicator Data imputation'!M95&lt;&gt;"",1,0))</f>
        <v>0</v>
      </c>
      <c r="M92" s="171">
        <f>IF('Indicator Data'!T96="No Data",1,IF('Indicator Data imputation'!N95&lt;&gt;"",1,0))</f>
        <v>0</v>
      </c>
      <c r="N92" s="171">
        <f>IF('Indicator Data'!U96="No Data",1,IF('Indicator Data imputation'!O95&lt;&gt;"",1,0))</f>
        <v>0</v>
      </c>
      <c r="O92" s="171">
        <f>IF('Indicator Data'!V96="No Data",1,IF('Indicator Data imputation'!P95&lt;&gt;"",1,0))</f>
        <v>0</v>
      </c>
      <c r="P92" s="171">
        <f>IF('Indicator Data'!W96="No Data",1,IF('Indicator Data imputation'!Q95&lt;&gt;"",1,0))</f>
        <v>0</v>
      </c>
      <c r="Q92" s="171">
        <f>IF('Indicator Data'!X96="No Data",1,IF('Indicator Data imputation'!R95&lt;&gt;"",1,0))</f>
        <v>0</v>
      </c>
      <c r="R92" s="171">
        <f>IF('Indicator Data'!Y96="No Data",1,IF('Indicator Data imputation'!S95&lt;&gt;"",1,0))</f>
        <v>0</v>
      </c>
      <c r="S92" s="171">
        <f>IF('Indicator Data'!Z96="No Data",1,IF('Indicator Data imputation'!T95&lt;&gt;"",1,0))</f>
        <v>0</v>
      </c>
      <c r="T92" s="171">
        <f>IF('Indicator Data'!AA96="No Data",1,IF('Indicator Data imputation'!U95&lt;&gt;"",1,0))</f>
        <v>0</v>
      </c>
      <c r="U92" s="171">
        <f>IF('Indicator Data'!AB96="No Data",1,IF('Indicator Data imputation'!V95&lt;&gt;"",1,0))</f>
        <v>0</v>
      </c>
      <c r="V92" s="171">
        <f>IF('Indicator Data'!AC96="No Data",1,IF('Indicator Data imputation'!W95&lt;&gt;"",1,0))</f>
        <v>0</v>
      </c>
      <c r="W92" s="171">
        <f>IF('Indicator Data'!AD96="No Data",1,IF('Indicator Data imputation'!X95&lt;&gt;"",1,0))</f>
        <v>0</v>
      </c>
      <c r="X92" s="171">
        <f>IF('Indicator Data'!AE96="No Data",1,IF('Indicator Data imputation'!Y95&lt;&gt;"",1,0))</f>
        <v>0</v>
      </c>
      <c r="Y92" s="171">
        <f>IF('Indicator Data'!AF96="No Data",1,IF('Indicator Data imputation'!Z95&lt;&gt;"",1,0))</f>
        <v>0</v>
      </c>
      <c r="Z92" s="171">
        <f>IF('Indicator Data'!AG96="No Data",1,IF('Indicator Data imputation'!AA95&lt;&gt;"",1,0))</f>
        <v>0</v>
      </c>
      <c r="AA92" s="171">
        <f>IF('Indicator Data'!AH96="No Data",1,IF('Indicator Data imputation'!AB95&lt;&gt;"",1,0))</f>
        <v>0</v>
      </c>
      <c r="AB92" s="171">
        <f>IF('Indicator Data'!AI96="No Data",1,IF('Indicator Data imputation'!AC95&lt;&gt;"",1,0))</f>
        <v>0</v>
      </c>
      <c r="AC92" s="171">
        <f>IF('Indicator Data'!AJ96="No Data",1,IF('Indicator Data imputation'!AD95&lt;&gt;"",1,0))</f>
        <v>0</v>
      </c>
      <c r="AD92" s="171">
        <f>IF('Indicator Data'!AK96="No Data",1,IF('Indicator Data imputation'!AE95&lt;&gt;"",1,0))</f>
        <v>0</v>
      </c>
      <c r="AE92" s="171">
        <f>IF('Indicator Data'!AL96="No Data",1,IF('Indicator Data imputation'!AF95&lt;&gt;"",1,0))</f>
        <v>0</v>
      </c>
      <c r="AF92" s="171">
        <f>IF('Indicator Data'!AM96="No Data",1,IF('Indicator Data imputation'!AG95&lt;&gt;"",1,0))</f>
        <v>0</v>
      </c>
      <c r="AG92" s="171">
        <f>IF('Indicator Data'!AN96="No Data",1,IF('Indicator Data imputation'!AH95&lt;&gt;"",1,0))</f>
        <v>0</v>
      </c>
      <c r="AH92" s="171">
        <f>IF('Indicator Data'!AO96="No Data",1,IF('Indicator Data imputation'!AI95&lt;&gt;"",1,0))</f>
        <v>0</v>
      </c>
      <c r="AI92" s="171">
        <f>IF('Indicator Data'!AP96="No Data",1,IF('Indicator Data imputation'!AJ95&lt;&gt;"",1,0))</f>
        <v>1</v>
      </c>
      <c r="AJ92" s="171">
        <f>IF('Indicator Data'!AQ96="No Data",1,IF('Indicator Data imputation'!AK95&lt;&gt;"",1,0))</f>
        <v>1</v>
      </c>
      <c r="AK92" s="171">
        <f>IF('Indicator Data'!AR96="No Data",1,IF('Indicator Data imputation'!AL95&lt;&gt;"",1,0))</f>
        <v>0</v>
      </c>
      <c r="AL92" s="171">
        <f>IF('Indicator Data'!AS96="No Data",1,IF('Indicator Data imputation'!AM95&lt;&gt;"",1,0))</f>
        <v>0</v>
      </c>
      <c r="AM92" s="171">
        <f>IF('Indicator Data'!AT96="No Data",1,IF('Indicator Data imputation'!AN95&lt;&gt;"",1,0))</f>
        <v>0</v>
      </c>
      <c r="AN92" s="171">
        <f>IF('Indicator Data'!AU96="No Data",1,IF('Indicator Data imputation'!AO95&lt;&gt;"",1,0))</f>
        <v>0</v>
      </c>
      <c r="AO92" s="171">
        <f>IF('Indicator Data'!AV96="No Data",1,IF('Indicator Data imputation'!AP95&lt;&gt;"",1,0))</f>
        <v>0</v>
      </c>
      <c r="AP92" s="171">
        <f>IF('Indicator Data'!AW96="No Data",1,IF('Indicator Data imputation'!AQ95&lt;&gt;"",1,0))</f>
        <v>0</v>
      </c>
      <c r="AQ92" s="171">
        <f>IF('Indicator Data'!AX96="No Data",1,IF('Indicator Data imputation'!AR95&lt;&gt;"",1,0))</f>
        <v>0</v>
      </c>
      <c r="AR92" s="171">
        <f>IF('Indicator Data'!AY96="No Data",1,IF('Indicator Data imputation'!AS95&lt;&gt;"",1,0))</f>
        <v>0</v>
      </c>
      <c r="AS92" s="171">
        <f>IF('Indicator Data'!AZ96="No Data",1,IF('Indicator Data imputation'!AT95&lt;&gt;"",1,0))</f>
        <v>0</v>
      </c>
      <c r="AT92" s="171">
        <f>IF('Indicator Data'!BA96="No Data",1,IF('Indicator Data imputation'!AU95&lt;&gt;"",1,0))</f>
        <v>0</v>
      </c>
      <c r="AU92" s="171">
        <f>IF('Indicator Data'!BB96="No Data",1,IF('Indicator Data imputation'!AV95&lt;&gt;"",1,0))</f>
        <v>0</v>
      </c>
      <c r="AV92" s="171">
        <f>IF('Indicator Data'!BC96="No Data",1,IF('Indicator Data imputation'!AW95&lt;&gt;"",1,0))</f>
        <v>0</v>
      </c>
      <c r="AW92" s="171">
        <f>IF('Indicator Data'!BD96="No Data",1,IF('Indicator Data imputation'!AX95&lt;&gt;"",1,0))</f>
        <v>0</v>
      </c>
      <c r="AX92" s="171">
        <f>IF('Indicator Data'!BE96="No Data",1,IF('Indicator Data imputation'!AY95&lt;&gt;"",1,0))</f>
        <v>0</v>
      </c>
      <c r="AY92" s="171">
        <f>IF('Indicator Data'!BF96="No Data",1,IF('Indicator Data imputation'!AZ95&lt;&gt;"",1,0))</f>
        <v>0</v>
      </c>
      <c r="AZ92" s="171">
        <f>IF('Indicator Data'!BG96="No Data",1,IF('Indicator Data imputation'!BA95&lt;&gt;"",1,0))</f>
        <v>0</v>
      </c>
      <c r="BA92" s="5">
        <f t="shared" si="2"/>
        <v>2</v>
      </c>
      <c r="BB92" s="173">
        <f t="shared" si="3"/>
        <v>3.9215686274509803E-2</v>
      </c>
    </row>
    <row r="93" spans="1:54" x14ac:dyDescent="0.25">
      <c r="A93" s="5" t="s">
        <v>171</v>
      </c>
      <c r="B93" s="171">
        <f>IF('Indicator Data'!I97="No Data",1,IF('Indicator Data imputation'!C96&lt;&gt;"",1,0))</f>
        <v>0</v>
      </c>
      <c r="C93" s="171">
        <f>IF('Indicator Data'!J97="No Data",1,IF('Indicator Data imputation'!D96&lt;&gt;"",1,0))</f>
        <v>0</v>
      </c>
      <c r="D93" s="171">
        <f>IF('Indicator Data'!K97="No Data",1,IF('Indicator Data imputation'!E96&lt;&gt;"",1,0))</f>
        <v>0</v>
      </c>
      <c r="E93" s="171">
        <f>IF('Indicator Data'!L97="No Data",1,IF('Indicator Data imputation'!F96&lt;&gt;"",1,0))</f>
        <v>0</v>
      </c>
      <c r="F93" s="171">
        <f>IF('Indicator Data'!M97="No Data",1,IF('Indicator Data imputation'!G96&lt;&gt;"",1,0))</f>
        <v>0</v>
      </c>
      <c r="G93" s="171">
        <f>IF('Indicator Data'!N97="No Data",1,IF('Indicator Data imputation'!H96&lt;&gt;"",1,0))</f>
        <v>0</v>
      </c>
      <c r="H93" s="171">
        <f>IF('Indicator Data'!O97="No Data",1,IF('Indicator Data imputation'!I96&lt;&gt;"",1,0))</f>
        <v>0</v>
      </c>
      <c r="I93" s="171">
        <f>IF('Indicator Data'!P97="No Data",1,IF('Indicator Data imputation'!J96&lt;&gt;"",1,0))</f>
        <v>0</v>
      </c>
      <c r="J93" s="171">
        <f>IF('Indicator Data'!Q97="No Data",1,IF('Indicator Data imputation'!K96&lt;&gt;"",1,0))</f>
        <v>0</v>
      </c>
      <c r="K93" s="171">
        <f>IF('Indicator Data'!R97="No Data",1,IF('Indicator Data imputation'!L96&lt;&gt;"",1,0))</f>
        <v>0</v>
      </c>
      <c r="L93" s="171">
        <f>IF('Indicator Data'!S97="No Data",1,IF('Indicator Data imputation'!M96&lt;&gt;"",1,0))</f>
        <v>0</v>
      </c>
      <c r="M93" s="171">
        <f>IF('Indicator Data'!T97="No Data",1,IF('Indicator Data imputation'!N96&lt;&gt;"",1,0))</f>
        <v>0</v>
      </c>
      <c r="N93" s="171">
        <f>IF('Indicator Data'!U97="No Data",1,IF('Indicator Data imputation'!O96&lt;&gt;"",1,0))</f>
        <v>0</v>
      </c>
      <c r="O93" s="171">
        <f>IF('Indicator Data'!V97="No Data",1,IF('Indicator Data imputation'!P96&lt;&gt;"",1,0))</f>
        <v>0</v>
      </c>
      <c r="P93" s="171">
        <f>IF('Indicator Data'!W97="No Data",1,IF('Indicator Data imputation'!Q96&lt;&gt;"",1,0))</f>
        <v>0</v>
      </c>
      <c r="Q93" s="171">
        <f>IF('Indicator Data'!X97="No Data",1,IF('Indicator Data imputation'!R96&lt;&gt;"",1,0))</f>
        <v>0</v>
      </c>
      <c r="R93" s="171">
        <f>IF('Indicator Data'!Y97="No Data",1,IF('Indicator Data imputation'!S96&lt;&gt;"",1,0))</f>
        <v>0</v>
      </c>
      <c r="S93" s="171">
        <f>IF('Indicator Data'!Z97="No Data",1,IF('Indicator Data imputation'!T96&lt;&gt;"",1,0))</f>
        <v>0</v>
      </c>
      <c r="T93" s="171">
        <f>IF('Indicator Data'!AA97="No Data",1,IF('Indicator Data imputation'!U96&lt;&gt;"",1,0))</f>
        <v>0</v>
      </c>
      <c r="U93" s="171">
        <f>IF('Indicator Data'!AB97="No Data",1,IF('Indicator Data imputation'!V96&lt;&gt;"",1,0))</f>
        <v>0</v>
      </c>
      <c r="V93" s="171">
        <f>IF('Indicator Data'!AC97="No Data",1,IF('Indicator Data imputation'!W96&lt;&gt;"",1,0))</f>
        <v>0</v>
      </c>
      <c r="W93" s="171">
        <f>IF('Indicator Data'!AD97="No Data",1,IF('Indicator Data imputation'!X96&lt;&gt;"",1,0))</f>
        <v>0</v>
      </c>
      <c r="X93" s="171">
        <f>IF('Indicator Data'!AE97="No Data",1,IF('Indicator Data imputation'!Y96&lt;&gt;"",1,0))</f>
        <v>0</v>
      </c>
      <c r="Y93" s="171">
        <f>IF('Indicator Data'!AF97="No Data",1,IF('Indicator Data imputation'!Z96&lt;&gt;"",1,0))</f>
        <v>0</v>
      </c>
      <c r="Z93" s="171">
        <f>IF('Indicator Data'!AG97="No Data",1,IF('Indicator Data imputation'!AA96&lt;&gt;"",1,0))</f>
        <v>0</v>
      </c>
      <c r="AA93" s="171">
        <f>IF('Indicator Data'!AH97="No Data",1,IF('Indicator Data imputation'!AB96&lt;&gt;"",1,0))</f>
        <v>0</v>
      </c>
      <c r="AB93" s="171">
        <f>IF('Indicator Data'!AI97="No Data",1,IF('Indicator Data imputation'!AC96&lt;&gt;"",1,0))</f>
        <v>0</v>
      </c>
      <c r="AC93" s="171">
        <f>IF('Indicator Data'!AJ97="No Data",1,IF('Indicator Data imputation'!AD96&lt;&gt;"",1,0))</f>
        <v>0</v>
      </c>
      <c r="AD93" s="171">
        <f>IF('Indicator Data'!AK97="No Data",1,IF('Indicator Data imputation'!AE96&lt;&gt;"",1,0))</f>
        <v>0</v>
      </c>
      <c r="AE93" s="171">
        <f>IF('Indicator Data'!AL97="No Data",1,IF('Indicator Data imputation'!AF96&lt;&gt;"",1,0))</f>
        <v>0</v>
      </c>
      <c r="AF93" s="171">
        <f>IF('Indicator Data'!AM97="No Data",1,IF('Indicator Data imputation'!AG96&lt;&gt;"",1,0))</f>
        <v>0</v>
      </c>
      <c r="AG93" s="171">
        <f>IF('Indicator Data'!AN97="No Data",1,IF('Indicator Data imputation'!AH96&lt;&gt;"",1,0))</f>
        <v>0</v>
      </c>
      <c r="AH93" s="171">
        <f>IF('Indicator Data'!AO97="No Data",1,IF('Indicator Data imputation'!AI96&lt;&gt;"",1,0))</f>
        <v>0</v>
      </c>
      <c r="AI93" s="171">
        <f>IF('Indicator Data'!AP97="No Data",1,IF('Indicator Data imputation'!AJ96&lt;&gt;"",1,0))</f>
        <v>0</v>
      </c>
      <c r="AJ93" s="171">
        <f>IF('Indicator Data'!AQ97="No Data",1,IF('Indicator Data imputation'!AK96&lt;&gt;"",1,0))</f>
        <v>0</v>
      </c>
      <c r="AK93" s="171">
        <f>IF('Indicator Data'!AR97="No Data",1,IF('Indicator Data imputation'!AL96&lt;&gt;"",1,0))</f>
        <v>0</v>
      </c>
      <c r="AL93" s="171">
        <f>IF('Indicator Data'!AS97="No Data",1,IF('Indicator Data imputation'!AM96&lt;&gt;"",1,0))</f>
        <v>0</v>
      </c>
      <c r="AM93" s="171">
        <f>IF('Indicator Data'!AT97="No Data",1,IF('Indicator Data imputation'!AN96&lt;&gt;"",1,0))</f>
        <v>0</v>
      </c>
      <c r="AN93" s="171">
        <f>IF('Indicator Data'!AU97="No Data",1,IF('Indicator Data imputation'!AO96&lt;&gt;"",1,0))</f>
        <v>0</v>
      </c>
      <c r="AO93" s="171">
        <f>IF('Indicator Data'!AV97="No Data",1,IF('Indicator Data imputation'!AP96&lt;&gt;"",1,0))</f>
        <v>0</v>
      </c>
      <c r="AP93" s="171">
        <f>IF('Indicator Data'!AW97="No Data",1,IF('Indicator Data imputation'!AQ96&lt;&gt;"",1,0))</f>
        <v>0</v>
      </c>
      <c r="AQ93" s="171">
        <f>IF('Indicator Data'!AX97="No Data",1,IF('Indicator Data imputation'!AR96&lt;&gt;"",1,0))</f>
        <v>0</v>
      </c>
      <c r="AR93" s="171">
        <f>IF('Indicator Data'!AY97="No Data",1,IF('Indicator Data imputation'!AS96&lt;&gt;"",1,0))</f>
        <v>0</v>
      </c>
      <c r="AS93" s="171">
        <f>IF('Indicator Data'!AZ97="No Data",1,IF('Indicator Data imputation'!AT96&lt;&gt;"",1,0))</f>
        <v>0</v>
      </c>
      <c r="AT93" s="171">
        <f>IF('Indicator Data'!BA97="No Data",1,IF('Indicator Data imputation'!AU96&lt;&gt;"",1,0))</f>
        <v>0</v>
      </c>
      <c r="AU93" s="171">
        <f>IF('Indicator Data'!BB97="No Data",1,IF('Indicator Data imputation'!AV96&lt;&gt;"",1,0))</f>
        <v>0</v>
      </c>
      <c r="AV93" s="171">
        <f>IF('Indicator Data'!BC97="No Data",1,IF('Indicator Data imputation'!AW96&lt;&gt;"",1,0))</f>
        <v>0</v>
      </c>
      <c r="AW93" s="171">
        <f>IF('Indicator Data'!BD97="No Data",1,IF('Indicator Data imputation'!AX96&lt;&gt;"",1,0))</f>
        <v>0</v>
      </c>
      <c r="AX93" s="171">
        <f>IF('Indicator Data'!BE97="No Data",1,IF('Indicator Data imputation'!AY96&lt;&gt;"",1,0))</f>
        <v>0</v>
      </c>
      <c r="AY93" s="171">
        <f>IF('Indicator Data'!BF97="No Data",1,IF('Indicator Data imputation'!AZ96&lt;&gt;"",1,0))</f>
        <v>0</v>
      </c>
      <c r="AZ93" s="171">
        <f>IF('Indicator Data'!BG97="No Data",1,IF('Indicator Data imputation'!BA96&lt;&gt;"",1,0))</f>
        <v>0</v>
      </c>
      <c r="BA93" s="5">
        <f t="shared" si="2"/>
        <v>0</v>
      </c>
      <c r="BB93" s="173">
        <f t="shared" si="3"/>
        <v>0</v>
      </c>
    </row>
    <row r="94" spans="1:54" x14ac:dyDescent="0.25">
      <c r="A94" s="5" t="s">
        <v>172</v>
      </c>
      <c r="B94" s="171">
        <f>IF('Indicator Data'!I98="No Data",1,IF('Indicator Data imputation'!C97&lt;&gt;"",1,0))</f>
        <v>0</v>
      </c>
      <c r="C94" s="171">
        <f>IF('Indicator Data'!J98="No Data",1,IF('Indicator Data imputation'!D97&lt;&gt;"",1,0))</f>
        <v>0</v>
      </c>
      <c r="D94" s="171">
        <f>IF('Indicator Data'!K98="No Data",1,IF('Indicator Data imputation'!E97&lt;&gt;"",1,0))</f>
        <v>0</v>
      </c>
      <c r="E94" s="171">
        <f>IF('Indicator Data'!L98="No Data",1,IF('Indicator Data imputation'!F97&lt;&gt;"",1,0))</f>
        <v>0</v>
      </c>
      <c r="F94" s="171">
        <f>IF('Indicator Data'!M98="No Data",1,IF('Indicator Data imputation'!G97&lt;&gt;"",1,0))</f>
        <v>0</v>
      </c>
      <c r="G94" s="171">
        <f>IF('Indicator Data'!N98="No Data",1,IF('Indicator Data imputation'!H97&lt;&gt;"",1,0))</f>
        <v>0</v>
      </c>
      <c r="H94" s="171">
        <f>IF('Indicator Data'!O98="No Data",1,IF('Indicator Data imputation'!I97&lt;&gt;"",1,0))</f>
        <v>0</v>
      </c>
      <c r="I94" s="171">
        <f>IF('Indicator Data'!P98="No Data",1,IF('Indicator Data imputation'!J97&lt;&gt;"",1,0))</f>
        <v>0</v>
      </c>
      <c r="J94" s="171">
        <f>IF('Indicator Data'!Q98="No Data",1,IF('Indicator Data imputation'!K97&lt;&gt;"",1,0))</f>
        <v>0</v>
      </c>
      <c r="K94" s="171">
        <f>IF('Indicator Data'!R98="No Data",1,IF('Indicator Data imputation'!L97&lt;&gt;"",1,0))</f>
        <v>1</v>
      </c>
      <c r="L94" s="171">
        <f>IF('Indicator Data'!S98="No Data",1,IF('Indicator Data imputation'!M97&lt;&gt;"",1,0))</f>
        <v>0</v>
      </c>
      <c r="M94" s="171">
        <f>IF('Indicator Data'!T98="No Data",1,IF('Indicator Data imputation'!N97&lt;&gt;"",1,0))</f>
        <v>0</v>
      </c>
      <c r="N94" s="171">
        <f>IF('Indicator Data'!U98="No Data",1,IF('Indicator Data imputation'!O97&lt;&gt;"",1,0))</f>
        <v>0</v>
      </c>
      <c r="O94" s="171">
        <f>IF('Indicator Data'!V98="No Data",1,IF('Indicator Data imputation'!P97&lt;&gt;"",1,0))</f>
        <v>1</v>
      </c>
      <c r="P94" s="171">
        <f>IF('Indicator Data'!W98="No Data",1,IF('Indicator Data imputation'!Q97&lt;&gt;"",1,0))</f>
        <v>0</v>
      </c>
      <c r="Q94" s="171">
        <f>IF('Indicator Data'!X98="No Data",1,IF('Indicator Data imputation'!R97&lt;&gt;"",1,0))</f>
        <v>1</v>
      </c>
      <c r="R94" s="171">
        <f>IF('Indicator Data'!Y98="No Data",1,IF('Indicator Data imputation'!S97&lt;&gt;"",1,0))</f>
        <v>0</v>
      </c>
      <c r="S94" s="171">
        <f>IF('Indicator Data'!Z98="No Data",1,IF('Indicator Data imputation'!T97&lt;&gt;"",1,0))</f>
        <v>0</v>
      </c>
      <c r="T94" s="171">
        <f>IF('Indicator Data'!AA98="No Data",1,IF('Indicator Data imputation'!U97&lt;&gt;"",1,0))</f>
        <v>0</v>
      </c>
      <c r="U94" s="171">
        <f>IF('Indicator Data'!AB98="No Data",1,IF('Indicator Data imputation'!V97&lt;&gt;"",1,0))</f>
        <v>0</v>
      </c>
      <c r="V94" s="171">
        <f>IF('Indicator Data'!AC98="No Data",1,IF('Indicator Data imputation'!W97&lt;&gt;"",1,0))</f>
        <v>0</v>
      </c>
      <c r="W94" s="171">
        <f>IF('Indicator Data'!AD98="No Data",1,IF('Indicator Data imputation'!X97&lt;&gt;"",1,0))</f>
        <v>0</v>
      </c>
      <c r="X94" s="171">
        <f>IF('Indicator Data'!AE98="No Data",1,IF('Indicator Data imputation'!Y97&lt;&gt;"",1,0))</f>
        <v>1</v>
      </c>
      <c r="Y94" s="171">
        <f>IF('Indicator Data'!AF98="No Data",1,IF('Indicator Data imputation'!Z97&lt;&gt;"",1,0))</f>
        <v>0</v>
      </c>
      <c r="Z94" s="171">
        <f>IF('Indicator Data'!AG98="No Data",1,IF('Indicator Data imputation'!AA97&lt;&gt;"",1,0))</f>
        <v>0</v>
      </c>
      <c r="AA94" s="171">
        <f>IF('Indicator Data'!AH98="No Data",1,IF('Indicator Data imputation'!AB97&lt;&gt;"",1,0))</f>
        <v>0</v>
      </c>
      <c r="AB94" s="171">
        <f>IF('Indicator Data'!AI98="No Data",1,IF('Indicator Data imputation'!AC97&lt;&gt;"",1,0))</f>
        <v>0</v>
      </c>
      <c r="AC94" s="171">
        <f>IF('Indicator Data'!AJ98="No Data",1,IF('Indicator Data imputation'!AD97&lt;&gt;"",1,0))</f>
        <v>0</v>
      </c>
      <c r="AD94" s="171">
        <f>IF('Indicator Data'!AK98="No Data",1,IF('Indicator Data imputation'!AE97&lt;&gt;"",1,0))</f>
        <v>0</v>
      </c>
      <c r="AE94" s="171">
        <f>IF('Indicator Data'!AL98="No Data",1,IF('Indicator Data imputation'!AF97&lt;&gt;"",1,0))</f>
        <v>0</v>
      </c>
      <c r="AF94" s="171">
        <f>IF('Indicator Data'!AM98="No Data",1,IF('Indicator Data imputation'!AG97&lt;&gt;"",1,0))</f>
        <v>0</v>
      </c>
      <c r="AG94" s="171">
        <f>IF('Indicator Data'!AN98="No Data",1,IF('Indicator Data imputation'!AH97&lt;&gt;"",1,0))</f>
        <v>0</v>
      </c>
      <c r="AH94" s="171">
        <f>IF('Indicator Data'!AO98="No Data",1,IF('Indicator Data imputation'!AI97&lt;&gt;"",1,0))</f>
        <v>0</v>
      </c>
      <c r="AI94" s="171">
        <f>IF('Indicator Data'!AP98="No Data",1,IF('Indicator Data imputation'!AJ97&lt;&gt;"",1,0))</f>
        <v>0</v>
      </c>
      <c r="AJ94" s="171">
        <f>IF('Indicator Data'!AQ98="No Data",1,IF('Indicator Data imputation'!AK97&lt;&gt;"",1,0))</f>
        <v>0</v>
      </c>
      <c r="AK94" s="171">
        <f>IF('Indicator Data'!AR98="No Data",1,IF('Indicator Data imputation'!AL97&lt;&gt;"",1,0))</f>
        <v>1</v>
      </c>
      <c r="AL94" s="171">
        <f>IF('Indicator Data'!AS98="No Data",1,IF('Indicator Data imputation'!AM97&lt;&gt;"",1,0))</f>
        <v>0</v>
      </c>
      <c r="AM94" s="171">
        <f>IF('Indicator Data'!AT98="No Data",1,IF('Indicator Data imputation'!AN97&lt;&gt;"",1,0))</f>
        <v>0</v>
      </c>
      <c r="AN94" s="171">
        <f>IF('Indicator Data'!AU98="No Data",1,IF('Indicator Data imputation'!AO97&lt;&gt;"",1,0))</f>
        <v>0</v>
      </c>
      <c r="AO94" s="171">
        <f>IF('Indicator Data'!AV98="No Data",1,IF('Indicator Data imputation'!AP97&lt;&gt;"",1,0))</f>
        <v>0</v>
      </c>
      <c r="AP94" s="171">
        <f>IF('Indicator Data'!AW98="No Data",1,IF('Indicator Data imputation'!AQ97&lt;&gt;"",1,0))</f>
        <v>0</v>
      </c>
      <c r="AQ94" s="171">
        <f>IF('Indicator Data'!AX98="No Data",1,IF('Indicator Data imputation'!AR97&lt;&gt;"",1,0))</f>
        <v>0</v>
      </c>
      <c r="AR94" s="171">
        <f>IF('Indicator Data'!AY98="No Data",1,IF('Indicator Data imputation'!AS97&lt;&gt;"",1,0))</f>
        <v>0</v>
      </c>
      <c r="AS94" s="171">
        <f>IF('Indicator Data'!AZ98="No Data",1,IF('Indicator Data imputation'!AT97&lt;&gt;"",1,0))</f>
        <v>0</v>
      </c>
      <c r="AT94" s="171">
        <f>IF('Indicator Data'!BA98="No Data",1,IF('Indicator Data imputation'!AU97&lt;&gt;"",1,0))</f>
        <v>0</v>
      </c>
      <c r="AU94" s="171">
        <f>IF('Indicator Data'!BB98="No Data",1,IF('Indicator Data imputation'!AV97&lt;&gt;"",1,0))</f>
        <v>0</v>
      </c>
      <c r="AV94" s="171">
        <f>IF('Indicator Data'!BC98="No Data",1,IF('Indicator Data imputation'!AW97&lt;&gt;"",1,0))</f>
        <v>0</v>
      </c>
      <c r="AW94" s="171">
        <f>IF('Indicator Data'!BD98="No Data",1,IF('Indicator Data imputation'!AX97&lt;&gt;"",1,0))</f>
        <v>0</v>
      </c>
      <c r="AX94" s="171">
        <f>IF('Indicator Data'!BE98="No Data",1,IF('Indicator Data imputation'!AY97&lt;&gt;"",1,0))</f>
        <v>0</v>
      </c>
      <c r="AY94" s="171">
        <f>IF('Indicator Data'!BF98="No Data",1,IF('Indicator Data imputation'!AZ97&lt;&gt;"",1,0))</f>
        <v>0</v>
      </c>
      <c r="AZ94" s="171">
        <f>IF('Indicator Data'!BG98="No Data",1,IF('Indicator Data imputation'!BA97&lt;&gt;"",1,0))</f>
        <v>0</v>
      </c>
      <c r="BA94" s="5">
        <f t="shared" si="2"/>
        <v>5</v>
      </c>
      <c r="BB94" s="173">
        <f t="shared" si="3"/>
        <v>9.8039215686274508E-2</v>
      </c>
    </row>
    <row r="95" spans="1:54" x14ac:dyDescent="0.25">
      <c r="A95" s="5" t="s">
        <v>173</v>
      </c>
      <c r="B95" s="171">
        <f>IF('Indicator Data'!I99="No Data",1,IF('Indicator Data imputation'!C98&lt;&gt;"",1,0))</f>
        <v>0</v>
      </c>
      <c r="C95" s="171">
        <f>IF('Indicator Data'!J99="No Data",1,IF('Indicator Data imputation'!D98&lt;&gt;"",1,0))</f>
        <v>0</v>
      </c>
      <c r="D95" s="171">
        <f>IF('Indicator Data'!K99="No Data",1,IF('Indicator Data imputation'!E98&lt;&gt;"",1,0))</f>
        <v>0</v>
      </c>
      <c r="E95" s="171">
        <f>IF('Indicator Data'!L99="No Data",1,IF('Indicator Data imputation'!F98&lt;&gt;"",1,0))</f>
        <v>0</v>
      </c>
      <c r="F95" s="171">
        <f>IF('Indicator Data'!M99="No Data",1,IF('Indicator Data imputation'!G98&lt;&gt;"",1,0))</f>
        <v>0</v>
      </c>
      <c r="G95" s="171">
        <f>IF('Indicator Data'!N99="No Data",1,IF('Indicator Data imputation'!H98&lt;&gt;"",1,0))</f>
        <v>0</v>
      </c>
      <c r="H95" s="171">
        <f>IF('Indicator Data'!O99="No Data",1,IF('Indicator Data imputation'!I98&lt;&gt;"",1,0))</f>
        <v>0</v>
      </c>
      <c r="I95" s="171">
        <f>IF('Indicator Data'!P99="No Data",1,IF('Indicator Data imputation'!J98&lt;&gt;"",1,0))</f>
        <v>0</v>
      </c>
      <c r="J95" s="171">
        <f>IF('Indicator Data'!Q99="No Data",1,IF('Indicator Data imputation'!K98&lt;&gt;"",1,0))</f>
        <v>0</v>
      </c>
      <c r="K95" s="171">
        <f>IF('Indicator Data'!R99="No Data",1,IF('Indicator Data imputation'!L98&lt;&gt;"",1,0))</f>
        <v>1</v>
      </c>
      <c r="L95" s="171">
        <f>IF('Indicator Data'!S99="No Data",1,IF('Indicator Data imputation'!M98&lt;&gt;"",1,0))</f>
        <v>0</v>
      </c>
      <c r="M95" s="171">
        <f>IF('Indicator Data'!T99="No Data",1,IF('Indicator Data imputation'!N98&lt;&gt;"",1,0))</f>
        <v>0</v>
      </c>
      <c r="N95" s="171">
        <f>IF('Indicator Data'!U99="No Data",1,IF('Indicator Data imputation'!O98&lt;&gt;"",1,0))</f>
        <v>0</v>
      </c>
      <c r="O95" s="171">
        <f>IF('Indicator Data'!V99="No Data",1,IF('Indicator Data imputation'!P98&lt;&gt;"",1,0))</f>
        <v>0</v>
      </c>
      <c r="P95" s="171">
        <f>IF('Indicator Data'!W99="No Data",1,IF('Indicator Data imputation'!Q98&lt;&gt;"",1,0))</f>
        <v>0</v>
      </c>
      <c r="Q95" s="171">
        <f>IF('Indicator Data'!X99="No Data",1,IF('Indicator Data imputation'!R98&lt;&gt;"",1,0))</f>
        <v>1</v>
      </c>
      <c r="R95" s="171">
        <f>IF('Indicator Data'!Y99="No Data",1,IF('Indicator Data imputation'!S98&lt;&gt;"",1,0))</f>
        <v>0</v>
      </c>
      <c r="S95" s="171">
        <f>IF('Indicator Data'!Z99="No Data",1,IF('Indicator Data imputation'!T98&lt;&gt;"",1,0))</f>
        <v>0</v>
      </c>
      <c r="T95" s="171">
        <f>IF('Indicator Data'!AA99="No Data",1,IF('Indicator Data imputation'!U98&lt;&gt;"",1,0))</f>
        <v>0</v>
      </c>
      <c r="U95" s="171">
        <f>IF('Indicator Data'!AB99="No Data",1,IF('Indicator Data imputation'!V98&lt;&gt;"",1,0))</f>
        <v>0</v>
      </c>
      <c r="V95" s="171">
        <f>IF('Indicator Data'!AC99="No Data",1,IF('Indicator Data imputation'!W98&lt;&gt;"",1,0))</f>
        <v>0</v>
      </c>
      <c r="W95" s="171">
        <f>IF('Indicator Data'!AD99="No Data",1,IF('Indicator Data imputation'!X98&lt;&gt;"",1,0))</f>
        <v>0</v>
      </c>
      <c r="X95" s="171">
        <f>IF('Indicator Data'!AE99="No Data",1,IF('Indicator Data imputation'!Y98&lt;&gt;"",1,0))</f>
        <v>1</v>
      </c>
      <c r="Y95" s="171">
        <f>IF('Indicator Data'!AF99="No Data",1,IF('Indicator Data imputation'!Z98&lt;&gt;"",1,0))</f>
        <v>0</v>
      </c>
      <c r="Z95" s="171">
        <f>IF('Indicator Data'!AG99="No Data",1,IF('Indicator Data imputation'!AA98&lt;&gt;"",1,0))</f>
        <v>1</v>
      </c>
      <c r="AA95" s="171">
        <f>IF('Indicator Data'!AH99="No Data",1,IF('Indicator Data imputation'!AB98&lt;&gt;"",1,0))</f>
        <v>0</v>
      </c>
      <c r="AB95" s="171">
        <f>IF('Indicator Data'!AI99="No Data",1,IF('Indicator Data imputation'!AC98&lt;&gt;"",1,0))</f>
        <v>0</v>
      </c>
      <c r="AC95" s="171">
        <f>IF('Indicator Data'!AJ99="No Data",1,IF('Indicator Data imputation'!AD98&lt;&gt;"",1,0))</f>
        <v>0</v>
      </c>
      <c r="AD95" s="171">
        <f>IF('Indicator Data'!AK99="No Data",1,IF('Indicator Data imputation'!AE98&lt;&gt;"",1,0))</f>
        <v>0</v>
      </c>
      <c r="AE95" s="171">
        <f>IF('Indicator Data'!AL99="No Data",1,IF('Indicator Data imputation'!AF98&lt;&gt;"",1,0))</f>
        <v>0</v>
      </c>
      <c r="AF95" s="171">
        <f>IF('Indicator Data'!AM99="No Data",1,IF('Indicator Data imputation'!AG98&lt;&gt;"",1,0))</f>
        <v>0</v>
      </c>
      <c r="AG95" s="171">
        <f>IF('Indicator Data'!AN99="No Data",1,IF('Indicator Data imputation'!AH98&lt;&gt;"",1,0))</f>
        <v>0</v>
      </c>
      <c r="AH95" s="171">
        <f>IF('Indicator Data'!AO99="No Data",1,IF('Indicator Data imputation'!AI98&lt;&gt;"",1,0))</f>
        <v>0</v>
      </c>
      <c r="AI95" s="171">
        <f>IF('Indicator Data'!AP99="No Data",1,IF('Indicator Data imputation'!AJ98&lt;&gt;"",1,0))</f>
        <v>1</v>
      </c>
      <c r="AJ95" s="171">
        <f>IF('Indicator Data'!AQ99="No Data",1,IF('Indicator Data imputation'!AK98&lt;&gt;"",1,0))</f>
        <v>1</v>
      </c>
      <c r="AK95" s="171">
        <f>IF('Indicator Data'!AR99="No Data",1,IF('Indicator Data imputation'!AL98&lt;&gt;"",1,0))</f>
        <v>0</v>
      </c>
      <c r="AL95" s="171">
        <f>IF('Indicator Data'!AS99="No Data",1,IF('Indicator Data imputation'!AM98&lt;&gt;"",1,0))</f>
        <v>0</v>
      </c>
      <c r="AM95" s="171">
        <f>IF('Indicator Data'!AT99="No Data",1,IF('Indicator Data imputation'!AN98&lt;&gt;"",1,0))</f>
        <v>0</v>
      </c>
      <c r="AN95" s="171">
        <f>IF('Indicator Data'!AU99="No Data",1,IF('Indicator Data imputation'!AO98&lt;&gt;"",1,0))</f>
        <v>0</v>
      </c>
      <c r="AO95" s="171">
        <f>IF('Indicator Data'!AV99="No Data",1,IF('Indicator Data imputation'!AP98&lt;&gt;"",1,0))</f>
        <v>0</v>
      </c>
      <c r="AP95" s="171">
        <f>IF('Indicator Data'!AW99="No Data",1,IF('Indicator Data imputation'!AQ98&lt;&gt;"",1,0))</f>
        <v>0</v>
      </c>
      <c r="AQ95" s="171">
        <f>IF('Indicator Data'!AX99="No Data",1,IF('Indicator Data imputation'!AR98&lt;&gt;"",1,0))</f>
        <v>0</v>
      </c>
      <c r="AR95" s="171">
        <f>IF('Indicator Data'!AY99="No Data",1,IF('Indicator Data imputation'!AS98&lt;&gt;"",1,0))</f>
        <v>0</v>
      </c>
      <c r="AS95" s="171">
        <f>IF('Indicator Data'!AZ99="No Data",1,IF('Indicator Data imputation'!AT98&lt;&gt;"",1,0))</f>
        <v>0</v>
      </c>
      <c r="AT95" s="171">
        <f>IF('Indicator Data'!BA99="No Data",1,IF('Indicator Data imputation'!AU98&lt;&gt;"",1,0))</f>
        <v>0</v>
      </c>
      <c r="AU95" s="171">
        <f>IF('Indicator Data'!BB99="No Data",1,IF('Indicator Data imputation'!AV98&lt;&gt;"",1,0))</f>
        <v>0</v>
      </c>
      <c r="AV95" s="171">
        <f>IF('Indicator Data'!BC99="No Data",1,IF('Indicator Data imputation'!AW98&lt;&gt;"",1,0))</f>
        <v>0</v>
      </c>
      <c r="AW95" s="171">
        <f>IF('Indicator Data'!BD99="No Data",1,IF('Indicator Data imputation'!AX98&lt;&gt;"",1,0))</f>
        <v>0</v>
      </c>
      <c r="AX95" s="171">
        <f>IF('Indicator Data'!BE99="No Data",1,IF('Indicator Data imputation'!AY98&lt;&gt;"",1,0))</f>
        <v>0</v>
      </c>
      <c r="AY95" s="171">
        <f>IF('Indicator Data'!BF99="No Data",1,IF('Indicator Data imputation'!AZ98&lt;&gt;"",1,0))</f>
        <v>0</v>
      </c>
      <c r="AZ95" s="171">
        <f>IF('Indicator Data'!BG99="No Data",1,IF('Indicator Data imputation'!BA98&lt;&gt;"",1,0))</f>
        <v>0</v>
      </c>
      <c r="BA95" s="5">
        <f t="shared" si="2"/>
        <v>6</v>
      </c>
      <c r="BB95" s="173">
        <f t="shared" si="3"/>
        <v>0.11764705882352941</v>
      </c>
    </row>
    <row r="96" spans="1:54" x14ac:dyDescent="0.25">
      <c r="A96" s="5" t="s">
        <v>175</v>
      </c>
      <c r="B96" s="171">
        <f>IF('Indicator Data'!I100="No Data",1,IF('Indicator Data imputation'!C99&lt;&gt;"",1,0))</f>
        <v>0</v>
      </c>
      <c r="C96" s="171">
        <f>IF('Indicator Data'!J100="No Data",1,IF('Indicator Data imputation'!D99&lt;&gt;"",1,0))</f>
        <v>0</v>
      </c>
      <c r="D96" s="171">
        <f>IF('Indicator Data'!K100="No Data",1,IF('Indicator Data imputation'!E99&lt;&gt;"",1,0))</f>
        <v>0</v>
      </c>
      <c r="E96" s="171">
        <f>IF('Indicator Data'!L100="No Data",1,IF('Indicator Data imputation'!F99&lt;&gt;"",1,0))</f>
        <v>0</v>
      </c>
      <c r="F96" s="171">
        <f>IF('Indicator Data'!M100="No Data",1,IF('Indicator Data imputation'!G99&lt;&gt;"",1,0))</f>
        <v>0</v>
      </c>
      <c r="G96" s="171">
        <f>IF('Indicator Data'!N100="No Data",1,IF('Indicator Data imputation'!H99&lt;&gt;"",1,0))</f>
        <v>0</v>
      </c>
      <c r="H96" s="171">
        <f>IF('Indicator Data'!O100="No Data",1,IF('Indicator Data imputation'!I99&lt;&gt;"",1,0))</f>
        <v>0</v>
      </c>
      <c r="I96" s="171">
        <f>IF('Indicator Data'!P100="No Data",1,IF('Indicator Data imputation'!J99&lt;&gt;"",1,0))</f>
        <v>0</v>
      </c>
      <c r="J96" s="171">
        <f>IF('Indicator Data'!Q100="No Data",1,IF('Indicator Data imputation'!K99&lt;&gt;"",1,0))</f>
        <v>0</v>
      </c>
      <c r="K96" s="171">
        <f>IF('Indicator Data'!R100="No Data",1,IF('Indicator Data imputation'!L99&lt;&gt;"",1,0))</f>
        <v>0</v>
      </c>
      <c r="L96" s="171">
        <f>IF('Indicator Data'!S100="No Data",1,IF('Indicator Data imputation'!M99&lt;&gt;"",1,0))</f>
        <v>0</v>
      </c>
      <c r="M96" s="171">
        <f>IF('Indicator Data'!T100="No Data",1,IF('Indicator Data imputation'!N99&lt;&gt;"",1,0))</f>
        <v>0</v>
      </c>
      <c r="N96" s="171">
        <f>IF('Indicator Data'!U100="No Data",1,IF('Indicator Data imputation'!O99&lt;&gt;"",1,0))</f>
        <v>0</v>
      </c>
      <c r="O96" s="171">
        <f>IF('Indicator Data'!V100="No Data",1,IF('Indicator Data imputation'!P99&lt;&gt;"",1,0))</f>
        <v>0</v>
      </c>
      <c r="P96" s="171">
        <f>IF('Indicator Data'!W100="No Data",1,IF('Indicator Data imputation'!Q99&lt;&gt;"",1,0))</f>
        <v>0</v>
      </c>
      <c r="Q96" s="171">
        <f>IF('Indicator Data'!X100="No Data",1,IF('Indicator Data imputation'!R99&lt;&gt;"",1,0))</f>
        <v>0</v>
      </c>
      <c r="R96" s="171">
        <f>IF('Indicator Data'!Y100="No Data",1,IF('Indicator Data imputation'!S99&lt;&gt;"",1,0))</f>
        <v>1</v>
      </c>
      <c r="S96" s="171">
        <f>IF('Indicator Data'!Z100="No Data",1,IF('Indicator Data imputation'!T99&lt;&gt;"",1,0))</f>
        <v>0</v>
      </c>
      <c r="T96" s="171">
        <f>IF('Indicator Data'!AA100="No Data",1,IF('Indicator Data imputation'!U99&lt;&gt;"",1,0))</f>
        <v>0</v>
      </c>
      <c r="U96" s="171">
        <f>IF('Indicator Data'!AB100="No Data",1,IF('Indicator Data imputation'!V99&lt;&gt;"",1,0))</f>
        <v>0</v>
      </c>
      <c r="V96" s="171">
        <f>IF('Indicator Data'!AC100="No Data",1,IF('Indicator Data imputation'!W99&lt;&gt;"",1,0))</f>
        <v>0</v>
      </c>
      <c r="W96" s="171">
        <f>IF('Indicator Data'!AD100="No Data",1,IF('Indicator Data imputation'!X99&lt;&gt;"",1,0))</f>
        <v>0</v>
      </c>
      <c r="X96" s="171">
        <f>IF('Indicator Data'!AE100="No Data",1,IF('Indicator Data imputation'!Y99&lt;&gt;"",1,0))</f>
        <v>1</v>
      </c>
      <c r="Y96" s="171">
        <f>IF('Indicator Data'!AF100="No Data",1,IF('Indicator Data imputation'!Z99&lt;&gt;"",1,0))</f>
        <v>0</v>
      </c>
      <c r="Z96" s="171">
        <f>IF('Indicator Data'!AG100="No Data",1,IF('Indicator Data imputation'!AA99&lt;&gt;"",1,0))</f>
        <v>0</v>
      </c>
      <c r="AA96" s="171">
        <f>IF('Indicator Data'!AH100="No Data",1,IF('Indicator Data imputation'!AB99&lt;&gt;"",1,0))</f>
        <v>0</v>
      </c>
      <c r="AB96" s="171">
        <f>IF('Indicator Data'!AI100="No Data",1,IF('Indicator Data imputation'!AC99&lt;&gt;"",1,0))</f>
        <v>0</v>
      </c>
      <c r="AC96" s="171">
        <f>IF('Indicator Data'!AJ100="No Data",1,IF('Indicator Data imputation'!AD99&lt;&gt;"",1,0))</f>
        <v>0</v>
      </c>
      <c r="AD96" s="171">
        <f>IF('Indicator Data'!AK100="No Data",1,IF('Indicator Data imputation'!AE99&lt;&gt;"",1,0))</f>
        <v>0</v>
      </c>
      <c r="AE96" s="171">
        <f>IF('Indicator Data'!AL100="No Data",1,IF('Indicator Data imputation'!AF99&lt;&gt;"",1,0))</f>
        <v>0</v>
      </c>
      <c r="AF96" s="171">
        <f>IF('Indicator Data'!AM100="No Data",1,IF('Indicator Data imputation'!AG99&lt;&gt;"",1,0))</f>
        <v>0</v>
      </c>
      <c r="AG96" s="171">
        <f>IF('Indicator Data'!AN100="No Data",1,IF('Indicator Data imputation'!AH99&lt;&gt;"",1,0))</f>
        <v>0</v>
      </c>
      <c r="AH96" s="171">
        <f>IF('Indicator Data'!AO100="No Data",1,IF('Indicator Data imputation'!AI99&lt;&gt;"",1,0))</f>
        <v>0</v>
      </c>
      <c r="AI96" s="171">
        <f>IF('Indicator Data'!AP100="No Data",1,IF('Indicator Data imputation'!AJ99&lt;&gt;"",1,0))</f>
        <v>0</v>
      </c>
      <c r="AJ96" s="171">
        <f>IF('Indicator Data'!AQ100="No Data",1,IF('Indicator Data imputation'!AK99&lt;&gt;"",1,0))</f>
        <v>0</v>
      </c>
      <c r="AK96" s="171">
        <f>IF('Indicator Data'!AR100="No Data",1,IF('Indicator Data imputation'!AL99&lt;&gt;"",1,0))</f>
        <v>0</v>
      </c>
      <c r="AL96" s="171">
        <f>IF('Indicator Data'!AS100="No Data",1,IF('Indicator Data imputation'!AM99&lt;&gt;"",1,0))</f>
        <v>0</v>
      </c>
      <c r="AM96" s="171">
        <f>IF('Indicator Data'!AT100="No Data",1,IF('Indicator Data imputation'!AN99&lt;&gt;"",1,0))</f>
        <v>0</v>
      </c>
      <c r="AN96" s="171">
        <f>IF('Indicator Data'!AU100="No Data",1,IF('Indicator Data imputation'!AO99&lt;&gt;"",1,0))</f>
        <v>0</v>
      </c>
      <c r="AO96" s="171">
        <f>IF('Indicator Data'!AV100="No Data",1,IF('Indicator Data imputation'!AP99&lt;&gt;"",1,0))</f>
        <v>0</v>
      </c>
      <c r="AP96" s="171">
        <f>IF('Indicator Data'!AW100="No Data",1,IF('Indicator Data imputation'!AQ99&lt;&gt;"",1,0))</f>
        <v>0</v>
      </c>
      <c r="AQ96" s="171">
        <f>IF('Indicator Data'!AX100="No Data",1,IF('Indicator Data imputation'!AR99&lt;&gt;"",1,0))</f>
        <v>0</v>
      </c>
      <c r="AR96" s="171">
        <f>IF('Indicator Data'!AY100="No Data",1,IF('Indicator Data imputation'!AS99&lt;&gt;"",1,0))</f>
        <v>0</v>
      </c>
      <c r="AS96" s="171">
        <f>IF('Indicator Data'!AZ100="No Data",1,IF('Indicator Data imputation'!AT99&lt;&gt;"",1,0))</f>
        <v>0</v>
      </c>
      <c r="AT96" s="171">
        <f>IF('Indicator Data'!BA100="No Data",1,IF('Indicator Data imputation'!AU99&lt;&gt;"",1,0))</f>
        <v>0</v>
      </c>
      <c r="AU96" s="171">
        <f>IF('Indicator Data'!BB100="No Data",1,IF('Indicator Data imputation'!AV99&lt;&gt;"",1,0))</f>
        <v>0</v>
      </c>
      <c r="AV96" s="171">
        <f>IF('Indicator Data'!BC100="No Data",1,IF('Indicator Data imputation'!AW99&lt;&gt;"",1,0))</f>
        <v>0</v>
      </c>
      <c r="AW96" s="171">
        <f>IF('Indicator Data'!BD100="No Data",1,IF('Indicator Data imputation'!AX99&lt;&gt;"",1,0))</f>
        <v>0</v>
      </c>
      <c r="AX96" s="171">
        <f>IF('Indicator Data'!BE100="No Data",1,IF('Indicator Data imputation'!AY99&lt;&gt;"",1,0))</f>
        <v>0</v>
      </c>
      <c r="AY96" s="171">
        <f>IF('Indicator Data'!BF100="No Data",1,IF('Indicator Data imputation'!AZ99&lt;&gt;"",1,0))</f>
        <v>0</v>
      </c>
      <c r="AZ96" s="171">
        <f>IF('Indicator Data'!BG100="No Data",1,IF('Indicator Data imputation'!BA99&lt;&gt;"",1,0))</f>
        <v>0</v>
      </c>
      <c r="BA96" s="5">
        <f t="shared" si="2"/>
        <v>2</v>
      </c>
      <c r="BB96" s="173">
        <f t="shared" si="3"/>
        <v>3.9215686274509803E-2</v>
      </c>
    </row>
    <row r="97" spans="1:54" x14ac:dyDescent="0.25">
      <c r="A97" s="5" t="s">
        <v>177</v>
      </c>
      <c r="B97" s="171">
        <f>IF('Indicator Data'!I101="No Data",1,IF('Indicator Data imputation'!C100&lt;&gt;"",1,0))</f>
        <v>0</v>
      </c>
      <c r="C97" s="171">
        <f>IF('Indicator Data'!J101="No Data",1,IF('Indicator Data imputation'!D100&lt;&gt;"",1,0))</f>
        <v>0</v>
      </c>
      <c r="D97" s="171">
        <f>IF('Indicator Data'!K101="No Data",1,IF('Indicator Data imputation'!E100&lt;&gt;"",1,0))</f>
        <v>0</v>
      </c>
      <c r="E97" s="171">
        <f>IF('Indicator Data'!L101="No Data",1,IF('Indicator Data imputation'!F100&lt;&gt;"",1,0))</f>
        <v>0</v>
      </c>
      <c r="F97" s="171">
        <f>IF('Indicator Data'!M101="No Data",1,IF('Indicator Data imputation'!G100&lt;&gt;"",1,0))</f>
        <v>0</v>
      </c>
      <c r="G97" s="171">
        <f>IF('Indicator Data'!N101="No Data",1,IF('Indicator Data imputation'!H100&lt;&gt;"",1,0))</f>
        <v>0</v>
      </c>
      <c r="H97" s="171">
        <f>IF('Indicator Data'!O101="No Data",1,IF('Indicator Data imputation'!I100&lt;&gt;"",1,0))</f>
        <v>0</v>
      </c>
      <c r="I97" s="171">
        <f>IF('Indicator Data'!P101="No Data",1,IF('Indicator Data imputation'!J100&lt;&gt;"",1,0))</f>
        <v>0</v>
      </c>
      <c r="J97" s="171">
        <f>IF('Indicator Data'!Q101="No Data",1,IF('Indicator Data imputation'!K100&lt;&gt;"",1,0))</f>
        <v>0</v>
      </c>
      <c r="K97" s="171">
        <f>IF('Indicator Data'!R101="No Data",1,IF('Indicator Data imputation'!L100&lt;&gt;"",1,0))</f>
        <v>0</v>
      </c>
      <c r="L97" s="171">
        <f>IF('Indicator Data'!S101="No Data",1,IF('Indicator Data imputation'!M100&lt;&gt;"",1,0))</f>
        <v>0</v>
      </c>
      <c r="M97" s="171">
        <f>IF('Indicator Data'!T101="No Data",1,IF('Indicator Data imputation'!N100&lt;&gt;"",1,0))</f>
        <v>0</v>
      </c>
      <c r="N97" s="171">
        <f>IF('Indicator Data'!U101="No Data",1,IF('Indicator Data imputation'!O100&lt;&gt;"",1,0))</f>
        <v>0</v>
      </c>
      <c r="O97" s="171">
        <f>IF('Indicator Data'!V101="No Data",1,IF('Indicator Data imputation'!P100&lt;&gt;"",1,0))</f>
        <v>0</v>
      </c>
      <c r="P97" s="171">
        <f>IF('Indicator Data'!W101="No Data",1,IF('Indicator Data imputation'!Q100&lt;&gt;"",1,0))</f>
        <v>0</v>
      </c>
      <c r="Q97" s="171">
        <f>IF('Indicator Data'!X101="No Data",1,IF('Indicator Data imputation'!R100&lt;&gt;"",1,0))</f>
        <v>0</v>
      </c>
      <c r="R97" s="171">
        <f>IF('Indicator Data'!Y101="No Data",1,IF('Indicator Data imputation'!S100&lt;&gt;"",1,0))</f>
        <v>0</v>
      </c>
      <c r="S97" s="171">
        <f>IF('Indicator Data'!Z101="No Data",1,IF('Indicator Data imputation'!T100&lt;&gt;"",1,0))</f>
        <v>0</v>
      </c>
      <c r="T97" s="171">
        <f>IF('Indicator Data'!AA101="No Data",1,IF('Indicator Data imputation'!U100&lt;&gt;"",1,0))</f>
        <v>0</v>
      </c>
      <c r="U97" s="171">
        <f>IF('Indicator Data'!AB101="No Data",1,IF('Indicator Data imputation'!V100&lt;&gt;"",1,0))</f>
        <v>0</v>
      </c>
      <c r="V97" s="171">
        <f>IF('Indicator Data'!AC101="No Data",1,IF('Indicator Data imputation'!W100&lt;&gt;"",1,0))</f>
        <v>0</v>
      </c>
      <c r="W97" s="171">
        <f>IF('Indicator Data'!AD101="No Data",1,IF('Indicator Data imputation'!X100&lt;&gt;"",1,0))</f>
        <v>0</v>
      </c>
      <c r="X97" s="171">
        <f>IF('Indicator Data'!AE101="No Data",1,IF('Indicator Data imputation'!Y100&lt;&gt;"",1,0))</f>
        <v>0</v>
      </c>
      <c r="Y97" s="171">
        <f>IF('Indicator Data'!AF101="No Data",1,IF('Indicator Data imputation'!Z100&lt;&gt;"",1,0))</f>
        <v>0</v>
      </c>
      <c r="Z97" s="171">
        <f>IF('Indicator Data'!AG101="No Data",1,IF('Indicator Data imputation'!AA100&lt;&gt;"",1,0))</f>
        <v>0</v>
      </c>
      <c r="AA97" s="171">
        <f>IF('Indicator Data'!AH101="No Data",1,IF('Indicator Data imputation'!AB100&lt;&gt;"",1,0))</f>
        <v>0</v>
      </c>
      <c r="AB97" s="171">
        <f>IF('Indicator Data'!AI101="No Data",1,IF('Indicator Data imputation'!AC100&lt;&gt;"",1,0))</f>
        <v>0</v>
      </c>
      <c r="AC97" s="171">
        <f>IF('Indicator Data'!AJ101="No Data",1,IF('Indicator Data imputation'!AD100&lt;&gt;"",1,0))</f>
        <v>0</v>
      </c>
      <c r="AD97" s="171">
        <f>IF('Indicator Data'!AK101="No Data",1,IF('Indicator Data imputation'!AE100&lt;&gt;"",1,0))</f>
        <v>0</v>
      </c>
      <c r="AE97" s="171">
        <f>IF('Indicator Data'!AL101="No Data",1,IF('Indicator Data imputation'!AF100&lt;&gt;"",1,0))</f>
        <v>0</v>
      </c>
      <c r="AF97" s="171">
        <f>IF('Indicator Data'!AM101="No Data",1,IF('Indicator Data imputation'!AG100&lt;&gt;"",1,0))</f>
        <v>0</v>
      </c>
      <c r="AG97" s="171">
        <f>IF('Indicator Data'!AN101="No Data",1,IF('Indicator Data imputation'!AH100&lt;&gt;"",1,0))</f>
        <v>0</v>
      </c>
      <c r="AH97" s="171">
        <f>IF('Indicator Data'!AO101="No Data",1,IF('Indicator Data imputation'!AI100&lt;&gt;"",1,0))</f>
        <v>0</v>
      </c>
      <c r="AI97" s="171">
        <f>IF('Indicator Data'!AP101="No Data",1,IF('Indicator Data imputation'!AJ100&lt;&gt;"",1,0))</f>
        <v>1</v>
      </c>
      <c r="AJ97" s="171">
        <f>IF('Indicator Data'!AQ101="No Data",1,IF('Indicator Data imputation'!AK100&lt;&gt;"",1,0))</f>
        <v>1</v>
      </c>
      <c r="AK97" s="171">
        <f>IF('Indicator Data'!AR101="No Data",1,IF('Indicator Data imputation'!AL100&lt;&gt;"",1,0))</f>
        <v>1</v>
      </c>
      <c r="AL97" s="171">
        <f>IF('Indicator Data'!AS101="No Data",1,IF('Indicator Data imputation'!AM100&lt;&gt;"",1,0))</f>
        <v>0</v>
      </c>
      <c r="AM97" s="171">
        <f>IF('Indicator Data'!AT101="No Data",1,IF('Indicator Data imputation'!AN100&lt;&gt;"",1,0))</f>
        <v>0</v>
      </c>
      <c r="AN97" s="171">
        <f>IF('Indicator Data'!AU101="No Data",1,IF('Indicator Data imputation'!AO100&lt;&gt;"",1,0))</f>
        <v>0</v>
      </c>
      <c r="AO97" s="171">
        <f>IF('Indicator Data'!AV101="No Data",1,IF('Indicator Data imputation'!AP100&lt;&gt;"",1,0))</f>
        <v>0</v>
      </c>
      <c r="AP97" s="171">
        <f>IF('Indicator Data'!AW101="No Data",1,IF('Indicator Data imputation'!AQ100&lt;&gt;"",1,0))</f>
        <v>0</v>
      </c>
      <c r="AQ97" s="171">
        <f>IF('Indicator Data'!AX101="No Data",1,IF('Indicator Data imputation'!AR100&lt;&gt;"",1,0))</f>
        <v>0</v>
      </c>
      <c r="AR97" s="171">
        <f>IF('Indicator Data'!AY101="No Data",1,IF('Indicator Data imputation'!AS100&lt;&gt;"",1,0))</f>
        <v>0</v>
      </c>
      <c r="AS97" s="171">
        <f>IF('Indicator Data'!AZ101="No Data",1,IF('Indicator Data imputation'!AT100&lt;&gt;"",1,0))</f>
        <v>0</v>
      </c>
      <c r="AT97" s="171">
        <f>IF('Indicator Data'!BA101="No Data",1,IF('Indicator Data imputation'!AU100&lt;&gt;"",1,0))</f>
        <v>0</v>
      </c>
      <c r="AU97" s="171">
        <f>IF('Indicator Data'!BB101="No Data",1,IF('Indicator Data imputation'!AV100&lt;&gt;"",1,0))</f>
        <v>0</v>
      </c>
      <c r="AV97" s="171">
        <f>IF('Indicator Data'!BC101="No Data",1,IF('Indicator Data imputation'!AW100&lt;&gt;"",1,0))</f>
        <v>0</v>
      </c>
      <c r="AW97" s="171">
        <f>IF('Indicator Data'!BD101="No Data",1,IF('Indicator Data imputation'!AX100&lt;&gt;"",1,0))</f>
        <v>0</v>
      </c>
      <c r="AX97" s="171">
        <f>IF('Indicator Data'!BE101="No Data",1,IF('Indicator Data imputation'!AY100&lt;&gt;"",1,0))</f>
        <v>0</v>
      </c>
      <c r="AY97" s="171">
        <f>IF('Indicator Data'!BF101="No Data",1,IF('Indicator Data imputation'!AZ100&lt;&gt;"",1,0))</f>
        <v>0</v>
      </c>
      <c r="AZ97" s="171">
        <f>IF('Indicator Data'!BG101="No Data",1,IF('Indicator Data imputation'!BA100&lt;&gt;"",1,0))</f>
        <v>0</v>
      </c>
      <c r="BA97" s="5">
        <f t="shared" si="2"/>
        <v>3</v>
      </c>
      <c r="BB97" s="173">
        <f t="shared" si="3"/>
        <v>5.8823529411764705E-2</v>
      </c>
    </row>
    <row r="98" spans="1:54" x14ac:dyDescent="0.25">
      <c r="A98" s="5" t="s">
        <v>179</v>
      </c>
      <c r="B98" s="171">
        <f>IF('Indicator Data'!I102="No Data",1,IF('Indicator Data imputation'!C101&lt;&gt;"",1,0))</f>
        <v>0</v>
      </c>
      <c r="C98" s="171">
        <f>IF('Indicator Data'!J102="No Data",1,IF('Indicator Data imputation'!D101&lt;&gt;"",1,0))</f>
        <v>0</v>
      </c>
      <c r="D98" s="171">
        <f>IF('Indicator Data'!K102="No Data",1,IF('Indicator Data imputation'!E101&lt;&gt;"",1,0))</f>
        <v>0</v>
      </c>
      <c r="E98" s="171">
        <f>IF('Indicator Data'!L102="No Data",1,IF('Indicator Data imputation'!F101&lt;&gt;"",1,0))</f>
        <v>0</v>
      </c>
      <c r="F98" s="171">
        <f>IF('Indicator Data'!M102="No Data",1,IF('Indicator Data imputation'!G101&lt;&gt;"",1,0))</f>
        <v>0</v>
      </c>
      <c r="G98" s="171">
        <f>IF('Indicator Data'!N102="No Data",1,IF('Indicator Data imputation'!H101&lt;&gt;"",1,0))</f>
        <v>0</v>
      </c>
      <c r="H98" s="171">
        <f>IF('Indicator Data'!O102="No Data",1,IF('Indicator Data imputation'!I101&lt;&gt;"",1,0))</f>
        <v>0</v>
      </c>
      <c r="I98" s="171">
        <f>IF('Indicator Data'!P102="No Data",1,IF('Indicator Data imputation'!J101&lt;&gt;"",1,0))</f>
        <v>0</v>
      </c>
      <c r="J98" s="171">
        <f>IF('Indicator Data'!Q102="No Data",1,IF('Indicator Data imputation'!K101&lt;&gt;"",1,0))</f>
        <v>0</v>
      </c>
      <c r="K98" s="171">
        <f>IF('Indicator Data'!R102="No Data",1,IF('Indicator Data imputation'!L101&lt;&gt;"",1,0))</f>
        <v>0</v>
      </c>
      <c r="L98" s="171">
        <f>IF('Indicator Data'!S102="No Data",1,IF('Indicator Data imputation'!M101&lt;&gt;"",1,0))</f>
        <v>0</v>
      </c>
      <c r="M98" s="171">
        <f>IF('Indicator Data'!T102="No Data",1,IF('Indicator Data imputation'!N101&lt;&gt;"",1,0))</f>
        <v>0</v>
      </c>
      <c r="N98" s="171">
        <f>IF('Indicator Data'!U102="No Data",1,IF('Indicator Data imputation'!O101&lt;&gt;"",1,0))</f>
        <v>0</v>
      </c>
      <c r="O98" s="171">
        <f>IF('Indicator Data'!V102="No Data",1,IF('Indicator Data imputation'!P101&lt;&gt;"",1,0))</f>
        <v>1</v>
      </c>
      <c r="P98" s="171">
        <f>IF('Indicator Data'!W102="No Data",1,IF('Indicator Data imputation'!Q101&lt;&gt;"",1,0))</f>
        <v>0</v>
      </c>
      <c r="Q98" s="171">
        <f>IF('Indicator Data'!X102="No Data",1,IF('Indicator Data imputation'!R101&lt;&gt;"",1,0))</f>
        <v>0</v>
      </c>
      <c r="R98" s="171">
        <f>IF('Indicator Data'!Y102="No Data",1,IF('Indicator Data imputation'!S101&lt;&gt;"",1,0))</f>
        <v>0</v>
      </c>
      <c r="S98" s="171">
        <f>IF('Indicator Data'!Z102="No Data",1,IF('Indicator Data imputation'!T101&lt;&gt;"",1,0))</f>
        <v>0</v>
      </c>
      <c r="T98" s="171">
        <f>IF('Indicator Data'!AA102="No Data",1,IF('Indicator Data imputation'!U101&lt;&gt;"",1,0))</f>
        <v>0</v>
      </c>
      <c r="U98" s="171">
        <f>IF('Indicator Data'!AB102="No Data",1,IF('Indicator Data imputation'!V101&lt;&gt;"",1,0))</f>
        <v>1</v>
      </c>
      <c r="V98" s="171">
        <f>IF('Indicator Data'!AC102="No Data",1,IF('Indicator Data imputation'!W101&lt;&gt;"",1,0))</f>
        <v>0</v>
      </c>
      <c r="W98" s="171">
        <f>IF('Indicator Data'!AD102="No Data",1,IF('Indicator Data imputation'!X101&lt;&gt;"",1,0))</f>
        <v>0</v>
      </c>
      <c r="X98" s="171">
        <f>IF('Indicator Data'!AE102="No Data",1,IF('Indicator Data imputation'!Y101&lt;&gt;"",1,0))</f>
        <v>1</v>
      </c>
      <c r="Y98" s="171">
        <f>IF('Indicator Data'!AF102="No Data",1,IF('Indicator Data imputation'!Z101&lt;&gt;"",1,0))</f>
        <v>0</v>
      </c>
      <c r="Z98" s="171">
        <f>IF('Indicator Data'!AG102="No Data",1,IF('Indicator Data imputation'!AA101&lt;&gt;"",1,0))</f>
        <v>1</v>
      </c>
      <c r="AA98" s="171">
        <f>IF('Indicator Data'!AH102="No Data",1,IF('Indicator Data imputation'!AB101&lt;&gt;"",1,0))</f>
        <v>0</v>
      </c>
      <c r="AB98" s="171">
        <f>IF('Indicator Data'!AI102="No Data",1,IF('Indicator Data imputation'!AC101&lt;&gt;"",1,0))</f>
        <v>0</v>
      </c>
      <c r="AC98" s="171">
        <f>IF('Indicator Data'!AJ102="No Data",1,IF('Indicator Data imputation'!AD101&lt;&gt;"",1,0))</f>
        <v>0</v>
      </c>
      <c r="AD98" s="171">
        <f>IF('Indicator Data'!AK102="No Data",1,IF('Indicator Data imputation'!AE101&lt;&gt;"",1,0))</f>
        <v>0</v>
      </c>
      <c r="AE98" s="171">
        <f>IF('Indicator Data'!AL102="No Data",1,IF('Indicator Data imputation'!AF101&lt;&gt;"",1,0))</f>
        <v>0</v>
      </c>
      <c r="AF98" s="171">
        <f>IF('Indicator Data'!AM102="No Data",1,IF('Indicator Data imputation'!AG101&lt;&gt;"",1,0))</f>
        <v>0</v>
      </c>
      <c r="AG98" s="171">
        <f>IF('Indicator Data'!AN102="No Data",1,IF('Indicator Data imputation'!AH101&lt;&gt;"",1,0))</f>
        <v>0</v>
      </c>
      <c r="AH98" s="171">
        <f>IF('Indicator Data'!AO102="No Data",1,IF('Indicator Data imputation'!AI101&lt;&gt;"",1,0))</f>
        <v>0</v>
      </c>
      <c r="AI98" s="171">
        <f>IF('Indicator Data'!AP102="No Data",1,IF('Indicator Data imputation'!AJ101&lt;&gt;"",1,0))</f>
        <v>1</v>
      </c>
      <c r="AJ98" s="171">
        <f>IF('Indicator Data'!AQ102="No Data",1,IF('Indicator Data imputation'!AK101&lt;&gt;"",1,0))</f>
        <v>1</v>
      </c>
      <c r="AK98" s="171">
        <f>IF('Indicator Data'!AR102="No Data",1,IF('Indicator Data imputation'!AL101&lt;&gt;"",1,0))</f>
        <v>1</v>
      </c>
      <c r="AL98" s="171">
        <f>IF('Indicator Data'!AS102="No Data",1,IF('Indicator Data imputation'!AM101&lt;&gt;"",1,0))</f>
        <v>0</v>
      </c>
      <c r="AM98" s="171">
        <f>IF('Indicator Data'!AT102="No Data",1,IF('Indicator Data imputation'!AN101&lt;&gt;"",1,0))</f>
        <v>1</v>
      </c>
      <c r="AN98" s="171">
        <f>IF('Indicator Data'!AU102="No Data",1,IF('Indicator Data imputation'!AO101&lt;&gt;"",1,0))</f>
        <v>1</v>
      </c>
      <c r="AO98" s="171">
        <f>IF('Indicator Data'!AV102="No Data",1,IF('Indicator Data imputation'!AP101&lt;&gt;"",1,0))</f>
        <v>0</v>
      </c>
      <c r="AP98" s="171">
        <f>IF('Indicator Data'!AW102="No Data",1,IF('Indicator Data imputation'!AQ101&lt;&gt;"",1,0))</f>
        <v>0</v>
      </c>
      <c r="AQ98" s="171">
        <f>IF('Indicator Data'!AX102="No Data",1,IF('Indicator Data imputation'!AR101&lt;&gt;"",1,0))</f>
        <v>0</v>
      </c>
      <c r="AR98" s="171">
        <f>IF('Indicator Data'!AY102="No Data",1,IF('Indicator Data imputation'!AS101&lt;&gt;"",1,0))</f>
        <v>0</v>
      </c>
      <c r="AS98" s="171">
        <f>IF('Indicator Data'!AZ102="No Data",1,IF('Indicator Data imputation'!AT101&lt;&gt;"",1,0))</f>
        <v>0</v>
      </c>
      <c r="AT98" s="171">
        <f>IF('Indicator Data'!BA102="No Data",1,IF('Indicator Data imputation'!AU101&lt;&gt;"",1,0))</f>
        <v>1</v>
      </c>
      <c r="AU98" s="171">
        <f>IF('Indicator Data'!BB102="No Data",1,IF('Indicator Data imputation'!AV101&lt;&gt;"",1,0))</f>
        <v>0</v>
      </c>
      <c r="AV98" s="171">
        <f>IF('Indicator Data'!BC102="No Data",1,IF('Indicator Data imputation'!AW101&lt;&gt;"",1,0))</f>
        <v>0</v>
      </c>
      <c r="AW98" s="171">
        <f>IF('Indicator Data'!BD102="No Data",1,IF('Indicator Data imputation'!AX101&lt;&gt;"",1,0))</f>
        <v>0</v>
      </c>
      <c r="AX98" s="171">
        <f>IF('Indicator Data'!BE102="No Data",1,IF('Indicator Data imputation'!AY101&lt;&gt;"",1,0))</f>
        <v>0</v>
      </c>
      <c r="AY98" s="171">
        <f>IF('Indicator Data'!BF102="No Data",1,IF('Indicator Data imputation'!AZ101&lt;&gt;"",1,0))</f>
        <v>0</v>
      </c>
      <c r="AZ98" s="171">
        <f>IF('Indicator Data'!BG102="No Data",1,IF('Indicator Data imputation'!BA101&lt;&gt;"",1,0))</f>
        <v>0</v>
      </c>
      <c r="BA98" s="5">
        <f t="shared" si="2"/>
        <v>10</v>
      </c>
      <c r="BB98" s="173">
        <f t="shared" si="3"/>
        <v>0.19607843137254902</v>
      </c>
    </row>
    <row r="99" spans="1:54" x14ac:dyDescent="0.25">
      <c r="A99" s="5" t="s">
        <v>181</v>
      </c>
      <c r="B99" s="171">
        <f>IF('Indicator Data'!I103="No Data",1,IF('Indicator Data imputation'!C102&lt;&gt;"",1,0))</f>
        <v>0</v>
      </c>
      <c r="C99" s="171">
        <f>IF('Indicator Data'!J103="No Data",1,IF('Indicator Data imputation'!D102&lt;&gt;"",1,0))</f>
        <v>0</v>
      </c>
      <c r="D99" s="171">
        <f>IF('Indicator Data'!K103="No Data",1,IF('Indicator Data imputation'!E102&lt;&gt;"",1,0))</f>
        <v>0</v>
      </c>
      <c r="E99" s="171">
        <f>IF('Indicator Data'!L103="No Data",1,IF('Indicator Data imputation'!F102&lt;&gt;"",1,0))</f>
        <v>1</v>
      </c>
      <c r="F99" s="171">
        <f>IF('Indicator Data'!M103="No Data",1,IF('Indicator Data imputation'!G102&lt;&gt;"",1,0))</f>
        <v>0</v>
      </c>
      <c r="G99" s="171">
        <f>IF('Indicator Data'!N103="No Data",1,IF('Indicator Data imputation'!H102&lt;&gt;"",1,0))</f>
        <v>0</v>
      </c>
      <c r="H99" s="171">
        <f>IF('Indicator Data'!O103="No Data",1,IF('Indicator Data imputation'!I102&lt;&gt;"",1,0))</f>
        <v>0</v>
      </c>
      <c r="I99" s="171">
        <f>IF('Indicator Data'!P103="No Data",1,IF('Indicator Data imputation'!J102&lt;&gt;"",1,0))</f>
        <v>0</v>
      </c>
      <c r="J99" s="171">
        <f>IF('Indicator Data'!Q103="No Data",1,IF('Indicator Data imputation'!K102&lt;&gt;"",1,0))</f>
        <v>0</v>
      </c>
      <c r="K99" s="171">
        <f>IF('Indicator Data'!R103="No Data",1,IF('Indicator Data imputation'!L102&lt;&gt;"",1,0))</f>
        <v>1</v>
      </c>
      <c r="L99" s="171">
        <f>IF('Indicator Data'!S103="No Data",1,IF('Indicator Data imputation'!M102&lt;&gt;"",1,0))</f>
        <v>0</v>
      </c>
      <c r="M99" s="171">
        <f>IF('Indicator Data'!T103="No Data",1,IF('Indicator Data imputation'!N102&lt;&gt;"",1,0))</f>
        <v>0</v>
      </c>
      <c r="N99" s="171">
        <f>IF('Indicator Data'!U103="No Data",1,IF('Indicator Data imputation'!O102&lt;&gt;"",1,0))</f>
        <v>0</v>
      </c>
      <c r="O99" s="171">
        <f>IF('Indicator Data'!V103="No Data",1,IF('Indicator Data imputation'!P102&lt;&gt;"",1,0))</f>
        <v>1</v>
      </c>
      <c r="P99" s="171">
        <f>IF('Indicator Data'!W103="No Data",1,IF('Indicator Data imputation'!Q102&lt;&gt;"",1,0))</f>
        <v>1</v>
      </c>
      <c r="Q99" s="171">
        <f>IF('Indicator Data'!X103="No Data",1,IF('Indicator Data imputation'!R102&lt;&gt;"",1,0))</f>
        <v>1</v>
      </c>
      <c r="R99" s="171">
        <f>IF('Indicator Data'!Y103="No Data",1,IF('Indicator Data imputation'!S102&lt;&gt;"",1,0))</f>
        <v>1</v>
      </c>
      <c r="S99" s="171">
        <f>IF('Indicator Data'!Z103="No Data",1,IF('Indicator Data imputation'!T102&lt;&gt;"",1,0))</f>
        <v>1</v>
      </c>
      <c r="T99" s="171">
        <f>IF('Indicator Data'!AA103="No Data",1,IF('Indicator Data imputation'!U102&lt;&gt;"",1,0))</f>
        <v>1</v>
      </c>
      <c r="U99" s="171">
        <f>IF('Indicator Data'!AB103="No Data",1,IF('Indicator Data imputation'!V102&lt;&gt;"",1,0))</f>
        <v>1</v>
      </c>
      <c r="V99" s="171">
        <f>IF('Indicator Data'!AC103="No Data",1,IF('Indicator Data imputation'!W102&lt;&gt;"",1,0))</f>
        <v>1</v>
      </c>
      <c r="W99" s="171">
        <f>IF('Indicator Data'!AD103="No Data",1,IF('Indicator Data imputation'!X102&lt;&gt;"",1,0))</f>
        <v>1</v>
      </c>
      <c r="X99" s="171">
        <f>IF('Indicator Data'!AE103="No Data",1,IF('Indicator Data imputation'!Y102&lt;&gt;"",1,0))</f>
        <v>1</v>
      </c>
      <c r="Y99" s="171">
        <f>IF('Indicator Data'!AF103="No Data",1,IF('Indicator Data imputation'!Z102&lt;&gt;"",1,0))</f>
        <v>1</v>
      </c>
      <c r="Z99" s="171">
        <f>IF('Indicator Data'!AG103="No Data",1,IF('Indicator Data imputation'!AA102&lt;&gt;"",1,0))</f>
        <v>1</v>
      </c>
      <c r="AA99" s="171">
        <f>IF('Indicator Data'!AH103="No Data",1,IF('Indicator Data imputation'!AB102&lt;&gt;"",1,0))</f>
        <v>0</v>
      </c>
      <c r="AB99" s="171">
        <f>IF('Indicator Data'!AI103="No Data",1,IF('Indicator Data imputation'!AC102&lt;&gt;"",1,0))</f>
        <v>0</v>
      </c>
      <c r="AC99" s="171">
        <f>IF('Indicator Data'!AJ103="No Data",1,IF('Indicator Data imputation'!AD102&lt;&gt;"",1,0))</f>
        <v>0</v>
      </c>
      <c r="AD99" s="171">
        <f>IF('Indicator Data'!AK103="No Data",1,IF('Indicator Data imputation'!AE102&lt;&gt;"",1,0))</f>
        <v>0</v>
      </c>
      <c r="AE99" s="171">
        <f>IF('Indicator Data'!AL103="No Data",1,IF('Indicator Data imputation'!AF102&lt;&gt;"",1,0))</f>
        <v>0</v>
      </c>
      <c r="AF99" s="171">
        <f>IF('Indicator Data'!AM103="No Data",1,IF('Indicator Data imputation'!AG102&lt;&gt;"",1,0))</f>
        <v>0</v>
      </c>
      <c r="AG99" s="171">
        <f>IF('Indicator Data'!AN103="No Data",1,IF('Indicator Data imputation'!AH102&lt;&gt;"",1,0))</f>
        <v>0</v>
      </c>
      <c r="AH99" s="171">
        <f>IF('Indicator Data'!AO103="No Data",1,IF('Indicator Data imputation'!AI102&lt;&gt;"",1,0))</f>
        <v>0</v>
      </c>
      <c r="AI99" s="171">
        <f>IF('Indicator Data'!AP103="No Data",1,IF('Indicator Data imputation'!AJ102&lt;&gt;"",1,0))</f>
        <v>1</v>
      </c>
      <c r="AJ99" s="171">
        <f>IF('Indicator Data'!AQ103="No Data",1,IF('Indicator Data imputation'!AK102&lt;&gt;"",1,0))</f>
        <v>1</v>
      </c>
      <c r="AK99" s="171">
        <f>IF('Indicator Data'!AR103="No Data",1,IF('Indicator Data imputation'!AL102&lt;&gt;"",1,0))</f>
        <v>1</v>
      </c>
      <c r="AL99" s="171">
        <f>IF('Indicator Data'!AS103="No Data",1,IF('Indicator Data imputation'!AM102&lt;&gt;"",1,0))</f>
        <v>0</v>
      </c>
      <c r="AM99" s="171">
        <f>IF('Indicator Data'!AT103="No Data",1,IF('Indicator Data imputation'!AN102&lt;&gt;"",1,0))</f>
        <v>1</v>
      </c>
      <c r="AN99" s="171">
        <f>IF('Indicator Data'!AU103="No Data",1,IF('Indicator Data imputation'!AO102&lt;&gt;"",1,0))</f>
        <v>0</v>
      </c>
      <c r="AO99" s="171">
        <f>IF('Indicator Data'!AV103="No Data",1,IF('Indicator Data imputation'!AP102&lt;&gt;"",1,0))</f>
        <v>1</v>
      </c>
      <c r="AP99" s="171">
        <f>IF('Indicator Data'!AW103="No Data",1,IF('Indicator Data imputation'!AQ102&lt;&gt;"",1,0))</f>
        <v>0</v>
      </c>
      <c r="AQ99" s="171">
        <f>IF('Indicator Data'!AX103="No Data",1,IF('Indicator Data imputation'!AR102&lt;&gt;"",1,0))</f>
        <v>0</v>
      </c>
      <c r="AR99" s="171">
        <f>IF('Indicator Data'!AY103="No Data",1,IF('Indicator Data imputation'!AS102&lt;&gt;"",1,0))</f>
        <v>0</v>
      </c>
      <c r="AS99" s="171">
        <f>IF('Indicator Data'!AZ103="No Data",1,IF('Indicator Data imputation'!AT102&lt;&gt;"",1,0))</f>
        <v>1</v>
      </c>
      <c r="AT99" s="171">
        <f>IF('Indicator Data'!BA103="No Data",1,IF('Indicator Data imputation'!AU102&lt;&gt;"",1,0))</f>
        <v>1</v>
      </c>
      <c r="AU99" s="171">
        <f>IF('Indicator Data'!BB103="No Data",1,IF('Indicator Data imputation'!AV102&lt;&gt;"",1,0))</f>
        <v>1</v>
      </c>
      <c r="AV99" s="171">
        <f>IF('Indicator Data'!BC103="No Data",1,IF('Indicator Data imputation'!AW102&lt;&gt;"",1,0))</f>
        <v>0</v>
      </c>
      <c r="AW99" s="171">
        <f>IF('Indicator Data'!BD103="No Data",1,IF('Indicator Data imputation'!AX102&lt;&gt;"",1,0))</f>
        <v>0</v>
      </c>
      <c r="AX99" s="171">
        <f>IF('Indicator Data'!BE103="No Data",1,IF('Indicator Data imputation'!AY102&lt;&gt;"",1,0))</f>
        <v>0</v>
      </c>
      <c r="AY99" s="171">
        <f>IF('Indicator Data'!BF103="No Data",1,IF('Indicator Data imputation'!AZ102&lt;&gt;"",1,0))</f>
        <v>0</v>
      </c>
      <c r="AZ99" s="171">
        <f>IF('Indicator Data'!BG103="No Data",1,IF('Indicator Data imputation'!BA102&lt;&gt;"",1,0))</f>
        <v>0</v>
      </c>
      <c r="BA99" s="5">
        <f t="shared" si="2"/>
        <v>22</v>
      </c>
      <c r="BB99" s="173">
        <f t="shared" si="3"/>
        <v>0.43137254901960786</v>
      </c>
    </row>
    <row r="100" spans="1:54" x14ac:dyDescent="0.25">
      <c r="A100" s="5" t="s">
        <v>183</v>
      </c>
      <c r="B100" s="171">
        <f>IF('Indicator Data'!I104="No Data",1,IF('Indicator Data imputation'!C103&lt;&gt;"",1,0))</f>
        <v>0</v>
      </c>
      <c r="C100" s="171">
        <f>IF('Indicator Data'!J104="No Data",1,IF('Indicator Data imputation'!D103&lt;&gt;"",1,0))</f>
        <v>0</v>
      </c>
      <c r="D100" s="171">
        <f>IF('Indicator Data'!K104="No Data",1,IF('Indicator Data imputation'!E103&lt;&gt;"",1,0))</f>
        <v>0</v>
      </c>
      <c r="E100" s="171">
        <f>IF('Indicator Data'!L104="No Data",1,IF('Indicator Data imputation'!F103&lt;&gt;"",1,0))</f>
        <v>0</v>
      </c>
      <c r="F100" s="171">
        <f>IF('Indicator Data'!M104="No Data",1,IF('Indicator Data imputation'!G103&lt;&gt;"",1,0))</f>
        <v>0</v>
      </c>
      <c r="G100" s="171">
        <f>IF('Indicator Data'!N104="No Data",1,IF('Indicator Data imputation'!H103&lt;&gt;"",1,0))</f>
        <v>0</v>
      </c>
      <c r="H100" s="171">
        <f>IF('Indicator Data'!O104="No Data",1,IF('Indicator Data imputation'!I103&lt;&gt;"",1,0))</f>
        <v>0</v>
      </c>
      <c r="I100" s="171">
        <f>IF('Indicator Data'!P104="No Data",1,IF('Indicator Data imputation'!J103&lt;&gt;"",1,0))</f>
        <v>0</v>
      </c>
      <c r="J100" s="171">
        <f>IF('Indicator Data'!Q104="No Data",1,IF('Indicator Data imputation'!K103&lt;&gt;"",1,0))</f>
        <v>0</v>
      </c>
      <c r="K100" s="171">
        <f>IF('Indicator Data'!R104="No Data",1,IF('Indicator Data imputation'!L103&lt;&gt;"",1,0))</f>
        <v>1</v>
      </c>
      <c r="L100" s="171">
        <f>IF('Indicator Data'!S104="No Data",1,IF('Indicator Data imputation'!M103&lt;&gt;"",1,0))</f>
        <v>0</v>
      </c>
      <c r="M100" s="171">
        <f>IF('Indicator Data'!T104="No Data",1,IF('Indicator Data imputation'!N103&lt;&gt;"",1,0))</f>
        <v>0</v>
      </c>
      <c r="N100" s="171">
        <f>IF('Indicator Data'!U104="No Data",1,IF('Indicator Data imputation'!O103&lt;&gt;"",1,0))</f>
        <v>0</v>
      </c>
      <c r="O100" s="171">
        <f>IF('Indicator Data'!V104="No Data",1,IF('Indicator Data imputation'!P103&lt;&gt;"",1,0))</f>
        <v>1</v>
      </c>
      <c r="P100" s="171">
        <f>IF('Indicator Data'!W104="No Data",1,IF('Indicator Data imputation'!Q103&lt;&gt;"",1,0))</f>
        <v>0</v>
      </c>
      <c r="Q100" s="171">
        <f>IF('Indicator Data'!X104="No Data",1,IF('Indicator Data imputation'!R103&lt;&gt;"",1,0))</f>
        <v>1</v>
      </c>
      <c r="R100" s="171">
        <f>IF('Indicator Data'!Y104="No Data",1,IF('Indicator Data imputation'!S103&lt;&gt;"",1,0))</f>
        <v>0</v>
      </c>
      <c r="S100" s="171">
        <f>IF('Indicator Data'!Z104="No Data",1,IF('Indicator Data imputation'!T103&lt;&gt;"",1,0))</f>
        <v>0</v>
      </c>
      <c r="T100" s="171">
        <f>IF('Indicator Data'!AA104="No Data",1,IF('Indicator Data imputation'!U103&lt;&gt;"",1,0))</f>
        <v>0</v>
      </c>
      <c r="U100" s="171">
        <f>IF('Indicator Data'!AB104="No Data",1,IF('Indicator Data imputation'!V103&lt;&gt;"",1,0))</f>
        <v>1</v>
      </c>
      <c r="V100" s="171">
        <f>IF('Indicator Data'!AC104="No Data",1,IF('Indicator Data imputation'!W103&lt;&gt;"",1,0))</f>
        <v>0</v>
      </c>
      <c r="W100" s="171">
        <f>IF('Indicator Data'!AD104="No Data",1,IF('Indicator Data imputation'!X103&lt;&gt;"",1,0))</f>
        <v>0</v>
      </c>
      <c r="X100" s="171">
        <f>IF('Indicator Data'!AE104="No Data",1,IF('Indicator Data imputation'!Y103&lt;&gt;"",1,0))</f>
        <v>1</v>
      </c>
      <c r="Y100" s="171">
        <f>IF('Indicator Data'!AF104="No Data",1,IF('Indicator Data imputation'!Z103&lt;&gt;"",1,0))</f>
        <v>0</v>
      </c>
      <c r="Z100" s="171">
        <f>IF('Indicator Data'!AG104="No Data",1,IF('Indicator Data imputation'!AA103&lt;&gt;"",1,0))</f>
        <v>0</v>
      </c>
      <c r="AA100" s="171">
        <f>IF('Indicator Data'!AH104="No Data",1,IF('Indicator Data imputation'!AB103&lt;&gt;"",1,0))</f>
        <v>0</v>
      </c>
      <c r="AB100" s="171">
        <f>IF('Indicator Data'!AI104="No Data",1,IF('Indicator Data imputation'!AC103&lt;&gt;"",1,0))</f>
        <v>0</v>
      </c>
      <c r="AC100" s="171">
        <f>IF('Indicator Data'!AJ104="No Data",1,IF('Indicator Data imputation'!AD103&lt;&gt;"",1,0))</f>
        <v>0</v>
      </c>
      <c r="AD100" s="171">
        <f>IF('Indicator Data'!AK104="No Data",1,IF('Indicator Data imputation'!AE103&lt;&gt;"",1,0))</f>
        <v>0</v>
      </c>
      <c r="AE100" s="171">
        <f>IF('Indicator Data'!AL104="No Data",1,IF('Indicator Data imputation'!AF103&lt;&gt;"",1,0))</f>
        <v>0</v>
      </c>
      <c r="AF100" s="171">
        <f>IF('Indicator Data'!AM104="No Data",1,IF('Indicator Data imputation'!AG103&lt;&gt;"",1,0))</f>
        <v>0</v>
      </c>
      <c r="AG100" s="171">
        <f>IF('Indicator Data'!AN104="No Data",1,IF('Indicator Data imputation'!AH103&lt;&gt;"",1,0))</f>
        <v>0</v>
      </c>
      <c r="AH100" s="171">
        <f>IF('Indicator Data'!AO104="No Data",1,IF('Indicator Data imputation'!AI103&lt;&gt;"",1,0))</f>
        <v>0</v>
      </c>
      <c r="AI100" s="171">
        <f>IF('Indicator Data'!AP104="No Data",1,IF('Indicator Data imputation'!AJ103&lt;&gt;"",1,0))</f>
        <v>0</v>
      </c>
      <c r="AJ100" s="171">
        <f>IF('Indicator Data'!AQ104="No Data",1,IF('Indicator Data imputation'!AK103&lt;&gt;"",1,0))</f>
        <v>0</v>
      </c>
      <c r="AK100" s="171">
        <f>IF('Indicator Data'!AR104="No Data",1,IF('Indicator Data imputation'!AL103&lt;&gt;"",1,0))</f>
        <v>1</v>
      </c>
      <c r="AL100" s="171">
        <f>IF('Indicator Data'!AS104="No Data",1,IF('Indicator Data imputation'!AM103&lt;&gt;"",1,0))</f>
        <v>0</v>
      </c>
      <c r="AM100" s="171">
        <f>IF('Indicator Data'!AT104="No Data",1,IF('Indicator Data imputation'!AN103&lt;&gt;"",1,0))</f>
        <v>0</v>
      </c>
      <c r="AN100" s="171">
        <f>IF('Indicator Data'!AU104="No Data",1,IF('Indicator Data imputation'!AO103&lt;&gt;"",1,0))</f>
        <v>0</v>
      </c>
      <c r="AO100" s="171">
        <f>IF('Indicator Data'!AV104="No Data",1,IF('Indicator Data imputation'!AP103&lt;&gt;"",1,0))</f>
        <v>0</v>
      </c>
      <c r="AP100" s="171">
        <f>IF('Indicator Data'!AW104="No Data",1,IF('Indicator Data imputation'!AQ103&lt;&gt;"",1,0))</f>
        <v>0</v>
      </c>
      <c r="AQ100" s="171">
        <f>IF('Indicator Data'!AX104="No Data",1,IF('Indicator Data imputation'!AR103&lt;&gt;"",1,0))</f>
        <v>0</v>
      </c>
      <c r="AR100" s="171">
        <f>IF('Indicator Data'!AY104="No Data",1,IF('Indicator Data imputation'!AS103&lt;&gt;"",1,0))</f>
        <v>0</v>
      </c>
      <c r="AS100" s="171">
        <f>IF('Indicator Data'!AZ104="No Data",1,IF('Indicator Data imputation'!AT103&lt;&gt;"",1,0))</f>
        <v>0</v>
      </c>
      <c r="AT100" s="171">
        <f>IF('Indicator Data'!BA104="No Data",1,IF('Indicator Data imputation'!AU103&lt;&gt;"",1,0))</f>
        <v>0</v>
      </c>
      <c r="AU100" s="171">
        <f>IF('Indicator Data'!BB104="No Data",1,IF('Indicator Data imputation'!AV103&lt;&gt;"",1,0))</f>
        <v>0</v>
      </c>
      <c r="AV100" s="171">
        <f>IF('Indicator Data'!BC104="No Data",1,IF('Indicator Data imputation'!AW103&lt;&gt;"",1,0))</f>
        <v>0</v>
      </c>
      <c r="AW100" s="171">
        <f>IF('Indicator Data'!BD104="No Data",1,IF('Indicator Data imputation'!AX103&lt;&gt;"",1,0))</f>
        <v>0</v>
      </c>
      <c r="AX100" s="171">
        <f>IF('Indicator Data'!BE104="No Data",1,IF('Indicator Data imputation'!AY103&lt;&gt;"",1,0))</f>
        <v>0</v>
      </c>
      <c r="AY100" s="171">
        <f>IF('Indicator Data'!BF104="No Data",1,IF('Indicator Data imputation'!AZ103&lt;&gt;"",1,0))</f>
        <v>0</v>
      </c>
      <c r="AZ100" s="171">
        <f>IF('Indicator Data'!BG104="No Data",1,IF('Indicator Data imputation'!BA103&lt;&gt;"",1,0))</f>
        <v>0</v>
      </c>
      <c r="BA100" s="5">
        <f t="shared" si="2"/>
        <v>6</v>
      </c>
      <c r="BB100" s="173">
        <f t="shared" si="3"/>
        <v>0.11764705882352941</v>
      </c>
    </row>
    <row r="101" spans="1:54" x14ac:dyDescent="0.25">
      <c r="A101" s="5" t="s">
        <v>185</v>
      </c>
      <c r="B101" s="171">
        <f>IF('Indicator Data'!I105="No Data",1,IF('Indicator Data imputation'!C104&lt;&gt;"",1,0))</f>
        <v>0</v>
      </c>
      <c r="C101" s="171">
        <f>IF('Indicator Data'!J105="No Data",1,IF('Indicator Data imputation'!D104&lt;&gt;"",1,0))</f>
        <v>0</v>
      </c>
      <c r="D101" s="171">
        <f>IF('Indicator Data'!K105="No Data",1,IF('Indicator Data imputation'!E104&lt;&gt;"",1,0))</f>
        <v>0</v>
      </c>
      <c r="E101" s="171">
        <f>IF('Indicator Data'!L105="No Data",1,IF('Indicator Data imputation'!F104&lt;&gt;"",1,0))</f>
        <v>0</v>
      </c>
      <c r="F101" s="171">
        <f>IF('Indicator Data'!M105="No Data",1,IF('Indicator Data imputation'!G104&lt;&gt;"",1,0))</f>
        <v>0</v>
      </c>
      <c r="G101" s="171">
        <f>IF('Indicator Data'!N105="No Data",1,IF('Indicator Data imputation'!H104&lt;&gt;"",1,0))</f>
        <v>0</v>
      </c>
      <c r="H101" s="171">
        <f>IF('Indicator Data'!O105="No Data",1,IF('Indicator Data imputation'!I104&lt;&gt;"",1,0))</f>
        <v>0</v>
      </c>
      <c r="I101" s="171">
        <f>IF('Indicator Data'!P105="No Data",1,IF('Indicator Data imputation'!J104&lt;&gt;"",1,0))</f>
        <v>0</v>
      </c>
      <c r="J101" s="171">
        <f>IF('Indicator Data'!Q105="No Data",1,IF('Indicator Data imputation'!K104&lt;&gt;"",1,0))</f>
        <v>0</v>
      </c>
      <c r="K101" s="171">
        <f>IF('Indicator Data'!R105="No Data",1,IF('Indicator Data imputation'!L104&lt;&gt;"",1,0))</f>
        <v>1</v>
      </c>
      <c r="L101" s="171">
        <f>IF('Indicator Data'!S105="No Data",1,IF('Indicator Data imputation'!M104&lt;&gt;"",1,0))</f>
        <v>0</v>
      </c>
      <c r="M101" s="171">
        <f>IF('Indicator Data'!T105="No Data",1,IF('Indicator Data imputation'!N104&lt;&gt;"",1,0))</f>
        <v>0</v>
      </c>
      <c r="N101" s="171">
        <f>IF('Indicator Data'!U105="No Data",1,IF('Indicator Data imputation'!O104&lt;&gt;"",1,0))</f>
        <v>0</v>
      </c>
      <c r="O101" s="171">
        <f>IF('Indicator Data'!V105="No Data",1,IF('Indicator Data imputation'!P104&lt;&gt;"",1,0))</f>
        <v>1</v>
      </c>
      <c r="P101" s="171">
        <f>IF('Indicator Data'!W105="No Data",1,IF('Indicator Data imputation'!Q104&lt;&gt;"",1,0))</f>
        <v>0</v>
      </c>
      <c r="Q101" s="171">
        <f>IF('Indicator Data'!X105="No Data",1,IF('Indicator Data imputation'!R104&lt;&gt;"",1,0))</f>
        <v>1</v>
      </c>
      <c r="R101" s="171">
        <f>IF('Indicator Data'!Y105="No Data",1,IF('Indicator Data imputation'!S104&lt;&gt;"",1,0))</f>
        <v>0</v>
      </c>
      <c r="S101" s="171">
        <f>IF('Indicator Data'!Z105="No Data",1,IF('Indicator Data imputation'!T104&lt;&gt;"",1,0))</f>
        <v>0</v>
      </c>
      <c r="T101" s="171">
        <f>IF('Indicator Data'!AA105="No Data",1,IF('Indicator Data imputation'!U104&lt;&gt;"",1,0))</f>
        <v>0</v>
      </c>
      <c r="U101" s="171">
        <f>IF('Indicator Data'!AB105="No Data",1,IF('Indicator Data imputation'!V104&lt;&gt;"",1,0))</f>
        <v>1</v>
      </c>
      <c r="V101" s="171">
        <f>IF('Indicator Data'!AC105="No Data",1,IF('Indicator Data imputation'!W104&lt;&gt;"",1,0))</f>
        <v>0</v>
      </c>
      <c r="W101" s="171">
        <f>IF('Indicator Data'!AD105="No Data",1,IF('Indicator Data imputation'!X104&lt;&gt;"",1,0))</f>
        <v>0</v>
      </c>
      <c r="X101" s="171">
        <f>IF('Indicator Data'!AE105="No Data",1,IF('Indicator Data imputation'!Y104&lt;&gt;"",1,0))</f>
        <v>1</v>
      </c>
      <c r="Y101" s="171">
        <f>IF('Indicator Data'!AF105="No Data",1,IF('Indicator Data imputation'!Z104&lt;&gt;"",1,0))</f>
        <v>0</v>
      </c>
      <c r="Z101" s="171">
        <f>IF('Indicator Data'!AG105="No Data",1,IF('Indicator Data imputation'!AA104&lt;&gt;"",1,0))</f>
        <v>0</v>
      </c>
      <c r="AA101" s="171">
        <f>IF('Indicator Data'!AH105="No Data",1,IF('Indicator Data imputation'!AB104&lt;&gt;"",1,0))</f>
        <v>0</v>
      </c>
      <c r="AB101" s="171">
        <f>IF('Indicator Data'!AI105="No Data",1,IF('Indicator Data imputation'!AC104&lt;&gt;"",1,0))</f>
        <v>0</v>
      </c>
      <c r="AC101" s="171">
        <f>IF('Indicator Data'!AJ105="No Data",1,IF('Indicator Data imputation'!AD104&lt;&gt;"",1,0))</f>
        <v>0</v>
      </c>
      <c r="AD101" s="171">
        <f>IF('Indicator Data'!AK105="No Data",1,IF('Indicator Data imputation'!AE104&lt;&gt;"",1,0))</f>
        <v>0</v>
      </c>
      <c r="AE101" s="171">
        <f>IF('Indicator Data'!AL105="No Data",1,IF('Indicator Data imputation'!AF104&lt;&gt;"",1,0))</f>
        <v>0</v>
      </c>
      <c r="AF101" s="171">
        <f>IF('Indicator Data'!AM105="No Data",1,IF('Indicator Data imputation'!AG104&lt;&gt;"",1,0))</f>
        <v>0</v>
      </c>
      <c r="AG101" s="171">
        <f>IF('Indicator Data'!AN105="No Data",1,IF('Indicator Data imputation'!AH104&lt;&gt;"",1,0))</f>
        <v>0</v>
      </c>
      <c r="AH101" s="171">
        <f>IF('Indicator Data'!AO105="No Data",1,IF('Indicator Data imputation'!AI104&lt;&gt;"",1,0))</f>
        <v>0</v>
      </c>
      <c r="AI101" s="171">
        <f>IF('Indicator Data'!AP105="No Data",1,IF('Indicator Data imputation'!AJ104&lt;&gt;"",1,0))</f>
        <v>0</v>
      </c>
      <c r="AJ101" s="171">
        <f>IF('Indicator Data'!AQ105="No Data",1,IF('Indicator Data imputation'!AK104&lt;&gt;"",1,0))</f>
        <v>0</v>
      </c>
      <c r="AK101" s="171">
        <f>IF('Indicator Data'!AR105="No Data",1,IF('Indicator Data imputation'!AL104&lt;&gt;"",1,0))</f>
        <v>1</v>
      </c>
      <c r="AL101" s="171">
        <f>IF('Indicator Data'!AS105="No Data",1,IF('Indicator Data imputation'!AM104&lt;&gt;"",1,0))</f>
        <v>0</v>
      </c>
      <c r="AM101" s="171">
        <f>IF('Indicator Data'!AT105="No Data",1,IF('Indicator Data imputation'!AN104&lt;&gt;"",1,0))</f>
        <v>0</v>
      </c>
      <c r="AN101" s="171">
        <f>IF('Indicator Data'!AU105="No Data",1,IF('Indicator Data imputation'!AO104&lt;&gt;"",1,0))</f>
        <v>0</v>
      </c>
      <c r="AO101" s="171">
        <f>IF('Indicator Data'!AV105="No Data",1,IF('Indicator Data imputation'!AP104&lt;&gt;"",1,0))</f>
        <v>1</v>
      </c>
      <c r="AP101" s="171">
        <f>IF('Indicator Data'!AW105="No Data",1,IF('Indicator Data imputation'!AQ104&lt;&gt;"",1,0))</f>
        <v>0</v>
      </c>
      <c r="AQ101" s="171">
        <f>IF('Indicator Data'!AX105="No Data",1,IF('Indicator Data imputation'!AR104&lt;&gt;"",1,0))</f>
        <v>0</v>
      </c>
      <c r="AR101" s="171">
        <f>IF('Indicator Data'!AY105="No Data",1,IF('Indicator Data imputation'!AS104&lt;&gt;"",1,0))</f>
        <v>0</v>
      </c>
      <c r="AS101" s="171">
        <f>IF('Indicator Data'!AZ105="No Data",1,IF('Indicator Data imputation'!AT104&lt;&gt;"",1,0))</f>
        <v>0</v>
      </c>
      <c r="AT101" s="171">
        <f>IF('Indicator Data'!BA105="No Data",1,IF('Indicator Data imputation'!AU104&lt;&gt;"",1,0))</f>
        <v>0</v>
      </c>
      <c r="AU101" s="171">
        <f>IF('Indicator Data'!BB105="No Data",1,IF('Indicator Data imputation'!AV104&lt;&gt;"",1,0))</f>
        <v>0</v>
      </c>
      <c r="AV101" s="171">
        <f>IF('Indicator Data'!BC105="No Data",1,IF('Indicator Data imputation'!AW104&lt;&gt;"",1,0))</f>
        <v>0</v>
      </c>
      <c r="AW101" s="171">
        <f>IF('Indicator Data'!BD105="No Data",1,IF('Indicator Data imputation'!AX104&lt;&gt;"",1,0))</f>
        <v>0</v>
      </c>
      <c r="AX101" s="171">
        <f>IF('Indicator Data'!BE105="No Data",1,IF('Indicator Data imputation'!AY104&lt;&gt;"",1,0))</f>
        <v>0</v>
      </c>
      <c r="AY101" s="171">
        <f>IF('Indicator Data'!BF105="No Data",1,IF('Indicator Data imputation'!AZ104&lt;&gt;"",1,0))</f>
        <v>0</v>
      </c>
      <c r="AZ101" s="171">
        <f>IF('Indicator Data'!BG105="No Data",1,IF('Indicator Data imputation'!BA104&lt;&gt;"",1,0))</f>
        <v>0</v>
      </c>
      <c r="BA101" s="5">
        <f t="shared" si="2"/>
        <v>7</v>
      </c>
      <c r="BB101" s="173">
        <f t="shared" si="3"/>
        <v>0.13725490196078433</v>
      </c>
    </row>
    <row r="102" spans="1:54" x14ac:dyDescent="0.25">
      <c r="A102" s="5" t="s">
        <v>188</v>
      </c>
      <c r="B102" s="171">
        <f>IF('Indicator Data'!I106="No Data",1,IF('Indicator Data imputation'!C105&lt;&gt;"",1,0))</f>
        <v>0</v>
      </c>
      <c r="C102" s="171">
        <f>IF('Indicator Data'!J106="No Data",1,IF('Indicator Data imputation'!D105&lt;&gt;"",1,0))</f>
        <v>0</v>
      </c>
      <c r="D102" s="171">
        <f>IF('Indicator Data'!K106="No Data",1,IF('Indicator Data imputation'!E105&lt;&gt;"",1,0))</f>
        <v>0</v>
      </c>
      <c r="E102" s="171">
        <f>IF('Indicator Data'!L106="No Data",1,IF('Indicator Data imputation'!F105&lt;&gt;"",1,0))</f>
        <v>0</v>
      </c>
      <c r="F102" s="171">
        <f>IF('Indicator Data'!M106="No Data",1,IF('Indicator Data imputation'!G105&lt;&gt;"",1,0))</f>
        <v>0</v>
      </c>
      <c r="G102" s="171">
        <f>IF('Indicator Data'!N106="No Data",1,IF('Indicator Data imputation'!H105&lt;&gt;"",1,0))</f>
        <v>0</v>
      </c>
      <c r="H102" s="171">
        <f>IF('Indicator Data'!O106="No Data",1,IF('Indicator Data imputation'!I105&lt;&gt;"",1,0))</f>
        <v>0</v>
      </c>
      <c r="I102" s="171">
        <f>IF('Indicator Data'!P106="No Data",1,IF('Indicator Data imputation'!J105&lt;&gt;"",1,0))</f>
        <v>0</v>
      </c>
      <c r="J102" s="171">
        <f>IF('Indicator Data'!Q106="No Data",1,IF('Indicator Data imputation'!K105&lt;&gt;"",1,0))</f>
        <v>0</v>
      </c>
      <c r="K102" s="171">
        <f>IF('Indicator Data'!R106="No Data",1,IF('Indicator Data imputation'!L105&lt;&gt;"",1,0))</f>
        <v>0</v>
      </c>
      <c r="L102" s="171">
        <f>IF('Indicator Data'!S106="No Data",1,IF('Indicator Data imputation'!M105&lt;&gt;"",1,0))</f>
        <v>0</v>
      </c>
      <c r="M102" s="171">
        <f>IF('Indicator Data'!T106="No Data",1,IF('Indicator Data imputation'!N105&lt;&gt;"",1,0))</f>
        <v>0</v>
      </c>
      <c r="N102" s="171">
        <f>IF('Indicator Data'!U106="No Data",1,IF('Indicator Data imputation'!O105&lt;&gt;"",1,0))</f>
        <v>0</v>
      </c>
      <c r="O102" s="171">
        <f>IF('Indicator Data'!V106="No Data",1,IF('Indicator Data imputation'!P105&lt;&gt;"",1,0))</f>
        <v>0</v>
      </c>
      <c r="P102" s="171">
        <f>IF('Indicator Data'!W106="No Data",1,IF('Indicator Data imputation'!Q105&lt;&gt;"",1,0))</f>
        <v>0</v>
      </c>
      <c r="Q102" s="171">
        <f>IF('Indicator Data'!X106="No Data",1,IF('Indicator Data imputation'!R105&lt;&gt;"",1,0))</f>
        <v>1</v>
      </c>
      <c r="R102" s="171">
        <f>IF('Indicator Data'!Y106="No Data",1,IF('Indicator Data imputation'!S105&lt;&gt;"",1,0))</f>
        <v>0</v>
      </c>
      <c r="S102" s="171">
        <f>IF('Indicator Data'!Z106="No Data",1,IF('Indicator Data imputation'!T105&lt;&gt;"",1,0))</f>
        <v>0</v>
      </c>
      <c r="T102" s="171">
        <f>IF('Indicator Data'!AA106="No Data",1,IF('Indicator Data imputation'!U105&lt;&gt;"",1,0))</f>
        <v>0</v>
      </c>
      <c r="U102" s="171">
        <f>IF('Indicator Data'!AB106="No Data",1,IF('Indicator Data imputation'!V105&lt;&gt;"",1,0))</f>
        <v>0</v>
      </c>
      <c r="V102" s="171">
        <f>IF('Indicator Data'!AC106="No Data",1,IF('Indicator Data imputation'!W105&lt;&gt;"",1,0))</f>
        <v>0</v>
      </c>
      <c r="W102" s="171">
        <f>IF('Indicator Data'!AD106="No Data",1,IF('Indicator Data imputation'!X105&lt;&gt;"",1,0))</f>
        <v>0</v>
      </c>
      <c r="X102" s="171">
        <f>IF('Indicator Data'!AE106="No Data",1,IF('Indicator Data imputation'!Y105&lt;&gt;"",1,0))</f>
        <v>0</v>
      </c>
      <c r="Y102" s="171">
        <f>IF('Indicator Data'!AF106="No Data",1,IF('Indicator Data imputation'!Z105&lt;&gt;"",1,0))</f>
        <v>1</v>
      </c>
      <c r="Z102" s="171">
        <f>IF('Indicator Data'!AG106="No Data",1,IF('Indicator Data imputation'!AA105&lt;&gt;"",1,0))</f>
        <v>0</v>
      </c>
      <c r="AA102" s="171">
        <f>IF('Indicator Data'!AH106="No Data",1,IF('Indicator Data imputation'!AB105&lt;&gt;"",1,0))</f>
        <v>0</v>
      </c>
      <c r="AB102" s="171">
        <f>IF('Indicator Data'!AI106="No Data",1,IF('Indicator Data imputation'!AC105&lt;&gt;"",1,0))</f>
        <v>0</v>
      </c>
      <c r="AC102" s="171">
        <f>IF('Indicator Data'!AJ106="No Data",1,IF('Indicator Data imputation'!AD105&lt;&gt;"",1,0))</f>
        <v>0</v>
      </c>
      <c r="AD102" s="171">
        <f>IF('Indicator Data'!AK106="No Data",1,IF('Indicator Data imputation'!AE105&lt;&gt;"",1,0))</f>
        <v>0</v>
      </c>
      <c r="AE102" s="171">
        <f>IF('Indicator Data'!AL106="No Data",1,IF('Indicator Data imputation'!AF105&lt;&gt;"",1,0))</f>
        <v>0</v>
      </c>
      <c r="AF102" s="171">
        <f>IF('Indicator Data'!AM106="No Data",1,IF('Indicator Data imputation'!AG105&lt;&gt;"",1,0))</f>
        <v>0</v>
      </c>
      <c r="AG102" s="171">
        <f>IF('Indicator Data'!AN106="No Data",1,IF('Indicator Data imputation'!AH105&lt;&gt;"",1,0))</f>
        <v>0</v>
      </c>
      <c r="AH102" s="171">
        <f>IF('Indicator Data'!AO106="No Data",1,IF('Indicator Data imputation'!AI105&lt;&gt;"",1,0))</f>
        <v>0</v>
      </c>
      <c r="AI102" s="171">
        <f>IF('Indicator Data'!AP106="No Data",1,IF('Indicator Data imputation'!AJ105&lt;&gt;"",1,0))</f>
        <v>0</v>
      </c>
      <c r="AJ102" s="171">
        <f>IF('Indicator Data'!AQ106="No Data",1,IF('Indicator Data imputation'!AK105&lt;&gt;"",1,0))</f>
        <v>0</v>
      </c>
      <c r="AK102" s="171">
        <f>IF('Indicator Data'!AR106="No Data",1,IF('Indicator Data imputation'!AL105&lt;&gt;"",1,0))</f>
        <v>0</v>
      </c>
      <c r="AL102" s="171">
        <f>IF('Indicator Data'!AS106="No Data",1,IF('Indicator Data imputation'!AM105&lt;&gt;"",1,0))</f>
        <v>0</v>
      </c>
      <c r="AM102" s="171">
        <f>IF('Indicator Data'!AT106="No Data",1,IF('Indicator Data imputation'!AN105&lt;&gt;"",1,0))</f>
        <v>0</v>
      </c>
      <c r="AN102" s="171">
        <f>IF('Indicator Data'!AU106="No Data",1,IF('Indicator Data imputation'!AO105&lt;&gt;"",1,0))</f>
        <v>0</v>
      </c>
      <c r="AO102" s="171">
        <f>IF('Indicator Data'!AV106="No Data",1,IF('Indicator Data imputation'!AP105&lt;&gt;"",1,0))</f>
        <v>0</v>
      </c>
      <c r="AP102" s="171">
        <f>IF('Indicator Data'!AW106="No Data",1,IF('Indicator Data imputation'!AQ105&lt;&gt;"",1,0))</f>
        <v>0</v>
      </c>
      <c r="AQ102" s="171">
        <f>IF('Indicator Data'!AX106="No Data",1,IF('Indicator Data imputation'!AR105&lt;&gt;"",1,0))</f>
        <v>0</v>
      </c>
      <c r="AR102" s="171">
        <f>IF('Indicator Data'!AY106="No Data",1,IF('Indicator Data imputation'!AS105&lt;&gt;"",1,0))</f>
        <v>0</v>
      </c>
      <c r="AS102" s="171">
        <f>IF('Indicator Data'!AZ106="No Data",1,IF('Indicator Data imputation'!AT105&lt;&gt;"",1,0))</f>
        <v>0</v>
      </c>
      <c r="AT102" s="171">
        <f>IF('Indicator Data'!BA106="No Data",1,IF('Indicator Data imputation'!AU105&lt;&gt;"",1,0))</f>
        <v>0</v>
      </c>
      <c r="AU102" s="171">
        <f>IF('Indicator Data'!BB106="No Data",1,IF('Indicator Data imputation'!AV105&lt;&gt;"",1,0))</f>
        <v>0</v>
      </c>
      <c r="AV102" s="171">
        <f>IF('Indicator Data'!BC106="No Data",1,IF('Indicator Data imputation'!AW105&lt;&gt;"",1,0))</f>
        <v>0</v>
      </c>
      <c r="AW102" s="171">
        <f>IF('Indicator Data'!BD106="No Data",1,IF('Indicator Data imputation'!AX105&lt;&gt;"",1,0))</f>
        <v>0</v>
      </c>
      <c r="AX102" s="171">
        <f>IF('Indicator Data'!BE106="No Data",1,IF('Indicator Data imputation'!AY105&lt;&gt;"",1,0))</f>
        <v>0</v>
      </c>
      <c r="AY102" s="171">
        <f>IF('Indicator Data'!BF106="No Data",1,IF('Indicator Data imputation'!AZ105&lt;&gt;"",1,0))</f>
        <v>0</v>
      </c>
      <c r="AZ102" s="171">
        <f>IF('Indicator Data'!BG106="No Data",1,IF('Indicator Data imputation'!BA105&lt;&gt;"",1,0))</f>
        <v>0</v>
      </c>
      <c r="BA102" s="5">
        <f t="shared" si="2"/>
        <v>2</v>
      </c>
      <c r="BB102" s="173">
        <f t="shared" si="3"/>
        <v>3.9215686274509803E-2</v>
      </c>
    </row>
    <row r="103" spans="1:54" x14ac:dyDescent="0.25">
      <c r="A103" s="5" t="s">
        <v>190</v>
      </c>
      <c r="B103" s="171">
        <f>IF('Indicator Data'!I107="No Data",1,IF('Indicator Data imputation'!C106&lt;&gt;"",1,0))</f>
        <v>0</v>
      </c>
      <c r="C103" s="171">
        <f>IF('Indicator Data'!J107="No Data",1,IF('Indicator Data imputation'!D106&lt;&gt;"",1,0))</f>
        <v>0</v>
      </c>
      <c r="D103" s="171">
        <f>IF('Indicator Data'!K107="No Data",1,IF('Indicator Data imputation'!E106&lt;&gt;"",1,0))</f>
        <v>0</v>
      </c>
      <c r="E103" s="171">
        <f>IF('Indicator Data'!L107="No Data",1,IF('Indicator Data imputation'!F106&lt;&gt;"",1,0))</f>
        <v>0</v>
      </c>
      <c r="F103" s="171">
        <f>IF('Indicator Data'!M107="No Data",1,IF('Indicator Data imputation'!G106&lt;&gt;"",1,0))</f>
        <v>0</v>
      </c>
      <c r="G103" s="171">
        <f>IF('Indicator Data'!N107="No Data",1,IF('Indicator Data imputation'!H106&lt;&gt;"",1,0))</f>
        <v>0</v>
      </c>
      <c r="H103" s="171">
        <f>IF('Indicator Data'!O107="No Data",1,IF('Indicator Data imputation'!I106&lt;&gt;"",1,0))</f>
        <v>0</v>
      </c>
      <c r="I103" s="171">
        <f>IF('Indicator Data'!P107="No Data",1,IF('Indicator Data imputation'!J106&lt;&gt;"",1,0))</f>
        <v>0</v>
      </c>
      <c r="J103" s="171">
        <f>IF('Indicator Data'!Q107="No Data",1,IF('Indicator Data imputation'!K106&lt;&gt;"",1,0))</f>
        <v>0</v>
      </c>
      <c r="K103" s="171">
        <f>IF('Indicator Data'!R107="No Data",1,IF('Indicator Data imputation'!L106&lt;&gt;"",1,0))</f>
        <v>0</v>
      </c>
      <c r="L103" s="171">
        <f>IF('Indicator Data'!S107="No Data",1,IF('Indicator Data imputation'!M106&lt;&gt;"",1,0))</f>
        <v>0</v>
      </c>
      <c r="M103" s="171">
        <f>IF('Indicator Data'!T107="No Data",1,IF('Indicator Data imputation'!N106&lt;&gt;"",1,0))</f>
        <v>0</v>
      </c>
      <c r="N103" s="171">
        <f>IF('Indicator Data'!U107="No Data",1,IF('Indicator Data imputation'!O106&lt;&gt;"",1,0))</f>
        <v>0</v>
      </c>
      <c r="O103" s="171">
        <f>IF('Indicator Data'!V107="No Data",1,IF('Indicator Data imputation'!P106&lt;&gt;"",1,0))</f>
        <v>0</v>
      </c>
      <c r="P103" s="171">
        <f>IF('Indicator Data'!W107="No Data",1,IF('Indicator Data imputation'!Q106&lt;&gt;"",1,0))</f>
        <v>0</v>
      </c>
      <c r="Q103" s="171">
        <f>IF('Indicator Data'!X107="No Data",1,IF('Indicator Data imputation'!R106&lt;&gt;"",1,0))</f>
        <v>0</v>
      </c>
      <c r="R103" s="171">
        <f>IF('Indicator Data'!Y107="No Data",1,IF('Indicator Data imputation'!S106&lt;&gt;"",1,0))</f>
        <v>0</v>
      </c>
      <c r="S103" s="171">
        <f>IF('Indicator Data'!Z107="No Data",1,IF('Indicator Data imputation'!T106&lt;&gt;"",1,0))</f>
        <v>0</v>
      </c>
      <c r="T103" s="171">
        <f>IF('Indicator Data'!AA107="No Data",1,IF('Indicator Data imputation'!U106&lt;&gt;"",1,0))</f>
        <v>0</v>
      </c>
      <c r="U103" s="171">
        <f>IF('Indicator Data'!AB107="No Data",1,IF('Indicator Data imputation'!V106&lt;&gt;"",1,0))</f>
        <v>0</v>
      </c>
      <c r="V103" s="171">
        <f>IF('Indicator Data'!AC107="No Data",1,IF('Indicator Data imputation'!W106&lt;&gt;"",1,0))</f>
        <v>0</v>
      </c>
      <c r="W103" s="171">
        <f>IF('Indicator Data'!AD107="No Data",1,IF('Indicator Data imputation'!X106&lt;&gt;"",1,0))</f>
        <v>0</v>
      </c>
      <c r="X103" s="171">
        <f>IF('Indicator Data'!AE107="No Data",1,IF('Indicator Data imputation'!Y106&lt;&gt;"",1,0))</f>
        <v>0</v>
      </c>
      <c r="Y103" s="171">
        <f>IF('Indicator Data'!AF107="No Data",1,IF('Indicator Data imputation'!Z106&lt;&gt;"",1,0))</f>
        <v>0</v>
      </c>
      <c r="Z103" s="171">
        <f>IF('Indicator Data'!AG107="No Data",1,IF('Indicator Data imputation'!AA106&lt;&gt;"",1,0))</f>
        <v>0</v>
      </c>
      <c r="AA103" s="171">
        <f>IF('Indicator Data'!AH107="No Data",1,IF('Indicator Data imputation'!AB106&lt;&gt;"",1,0))</f>
        <v>0</v>
      </c>
      <c r="AB103" s="171">
        <f>IF('Indicator Data'!AI107="No Data",1,IF('Indicator Data imputation'!AC106&lt;&gt;"",1,0))</f>
        <v>0</v>
      </c>
      <c r="AC103" s="171">
        <f>IF('Indicator Data'!AJ107="No Data",1,IF('Indicator Data imputation'!AD106&lt;&gt;"",1,0))</f>
        <v>0</v>
      </c>
      <c r="AD103" s="171">
        <f>IF('Indicator Data'!AK107="No Data",1,IF('Indicator Data imputation'!AE106&lt;&gt;"",1,0))</f>
        <v>0</v>
      </c>
      <c r="AE103" s="171">
        <f>IF('Indicator Data'!AL107="No Data",1,IF('Indicator Data imputation'!AF106&lt;&gt;"",1,0))</f>
        <v>0</v>
      </c>
      <c r="AF103" s="171">
        <f>IF('Indicator Data'!AM107="No Data",1,IF('Indicator Data imputation'!AG106&lt;&gt;"",1,0))</f>
        <v>0</v>
      </c>
      <c r="AG103" s="171">
        <f>IF('Indicator Data'!AN107="No Data",1,IF('Indicator Data imputation'!AH106&lt;&gt;"",1,0))</f>
        <v>0</v>
      </c>
      <c r="AH103" s="171">
        <f>IF('Indicator Data'!AO107="No Data",1,IF('Indicator Data imputation'!AI106&lt;&gt;"",1,0))</f>
        <v>0</v>
      </c>
      <c r="AI103" s="171">
        <f>IF('Indicator Data'!AP107="No Data",1,IF('Indicator Data imputation'!AJ106&lt;&gt;"",1,0))</f>
        <v>0</v>
      </c>
      <c r="AJ103" s="171">
        <f>IF('Indicator Data'!AQ107="No Data",1,IF('Indicator Data imputation'!AK106&lt;&gt;"",1,0))</f>
        <v>0</v>
      </c>
      <c r="AK103" s="171">
        <f>IF('Indicator Data'!AR107="No Data",1,IF('Indicator Data imputation'!AL106&lt;&gt;"",1,0))</f>
        <v>0</v>
      </c>
      <c r="AL103" s="171">
        <f>IF('Indicator Data'!AS107="No Data",1,IF('Indicator Data imputation'!AM106&lt;&gt;"",1,0))</f>
        <v>0</v>
      </c>
      <c r="AM103" s="171">
        <f>IF('Indicator Data'!AT107="No Data",1,IF('Indicator Data imputation'!AN106&lt;&gt;"",1,0))</f>
        <v>0</v>
      </c>
      <c r="AN103" s="171">
        <f>IF('Indicator Data'!AU107="No Data",1,IF('Indicator Data imputation'!AO106&lt;&gt;"",1,0))</f>
        <v>0</v>
      </c>
      <c r="AO103" s="171">
        <f>IF('Indicator Data'!AV107="No Data",1,IF('Indicator Data imputation'!AP106&lt;&gt;"",1,0))</f>
        <v>0</v>
      </c>
      <c r="AP103" s="171">
        <f>IF('Indicator Data'!AW107="No Data",1,IF('Indicator Data imputation'!AQ106&lt;&gt;"",1,0))</f>
        <v>0</v>
      </c>
      <c r="AQ103" s="171">
        <f>IF('Indicator Data'!AX107="No Data",1,IF('Indicator Data imputation'!AR106&lt;&gt;"",1,0))</f>
        <v>0</v>
      </c>
      <c r="AR103" s="171">
        <f>IF('Indicator Data'!AY107="No Data",1,IF('Indicator Data imputation'!AS106&lt;&gt;"",1,0))</f>
        <v>0</v>
      </c>
      <c r="AS103" s="171">
        <f>IF('Indicator Data'!AZ107="No Data",1,IF('Indicator Data imputation'!AT106&lt;&gt;"",1,0))</f>
        <v>0</v>
      </c>
      <c r="AT103" s="171">
        <f>IF('Indicator Data'!BA107="No Data",1,IF('Indicator Data imputation'!AU106&lt;&gt;"",1,0))</f>
        <v>0</v>
      </c>
      <c r="AU103" s="171">
        <f>IF('Indicator Data'!BB107="No Data",1,IF('Indicator Data imputation'!AV106&lt;&gt;"",1,0))</f>
        <v>0</v>
      </c>
      <c r="AV103" s="171">
        <f>IF('Indicator Data'!BC107="No Data",1,IF('Indicator Data imputation'!AW106&lt;&gt;"",1,0))</f>
        <v>0</v>
      </c>
      <c r="AW103" s="171">
        <f>IF('Indicator Data'!BD107="No Data",1,IF('Indicator Data imputation'!AX106&lt;&gt;"",1,0))</f>
        <v>0</v>
      </c>
      <c r="AX103" s="171">
        <f>IF('Indicator Data'!BE107="No Data",1,IF('Indicator Data imputation'!AY106&lt;&gt;"",1,0))</f>
        <v>0</v>
      </c>
      <c r="AY103" s="171">
        <f>IF('Indicator Data'!BF107="No Data",1,IF('Indicator Data imputation'!AZ106&lt;&gt;"",1,0))</f>
        <v>0</v>
      </c>
      <c r="AZ103" s="171">
        <f>IF('Indicator Data'!BG107="No Data",1,IF('Indicator Data imputation'!BA106&lt;&gt;"",1,0))</f>
        <v>0</v>
      </c>
      <c r="BA103" s="5">
        <f t="shared" si="2"/>
        <v>0</v>
      </c>
      <c r="BB103" s="173">
        <f t="shared" si="3"/>
        <v>0</v>
      </c>
    </row>
    <row r="104" spans="1:54" x14ac:dyDescent="0.25">
      <c r="A104" s="5" t="s">
        <v>192</v>
      </c>
      <c r="B104" s="171">
        <f>IF('Indicator Data'!I108="No Data",1,IF('Indicator Data imputation'!C107&lt;&gt;"",1,0))</f>
        <v>0</v>
      </c>
      <c r="C104" s="171">
        <f>IF('Indicator Data'!J108="No Data",1,IF('Indicator Data imputation'!D107&lt;&gt;"",1,0))</f>
        <v>0</v>
      </c>
      <c r="D104" s="171">
        <f>IF('Indicator Data'!K108="No Data",1,IF('Indicator Data imputation'!E107&lt;&gt;"",1,0))</f>
        <v>0</v>
      </c>
      <c r="E104" s="171">
        <f>IF('Indicator Data'!L108="No Data",1,IF('Indicator Data imputation'!F107&lt;&gt;"",1,0))</f>
        <v>0</v>
      </c>
      <c r="F104" s="171">
        <f>IF('Indicator Data'!M108="No Data",1,IF('Indicator Data imputation'!G107&lt;&gt;"",1,0))</f>
        <v>0</v>
      </c>
      <c r="G104" s="171">
        <f>IF('Indicator Data'!N108="No Data",1,IF('Indicator Data imputation'!H107&lt;&gt;"",1,0))</f>
        <v>0</v>
      </c>
      <c r="H104" s="171">
        <f>IF('Indicator Data'!O108="No Data",1,IF('Indicator Data imputation'!I107&lt;&gt;"",1,0))</f>
        <v>0</v>
      </c>
      <c r="I104" s="171">
        <f>IF('Indicator Data'!P108="No Data",1,IF('Indicator Data imputation'!J107&lt;&gt;"",1,0))</f>
        <v>0</v>
      </c>
      <c r="J104" s="171">
        <f>IF('Indicator Data'!Q108="No Data",1,IF('Indicator Data imputation'!K107&lt;&gt;"",1,0))</f>
        <v>0</v>
      </c>
      <c r="K104" s="171">
        <f>IF('Indicator Data'!R108="No Data",1,IF('Indicator Data imputation'!L107&lt;&gt;"",1,0))</f>
        <v>1</v>
      </c>
      <c r="L104" s="171">
        <f>IF('Indicator Data'!S108="No Data",1,IF('Indicator Data imputation'!M107&lt;&gt;"",1,0))</f>
        <v>0</v>
      </c>
      <c r="M104" s="171">
        <f>IF('Indicator Data'!T108="No Data",1,IF('Indicator Data imputation'!N107&lt;&gt;"",1,0))</f>
        <v>0</v>
      </c>
      <c r="N104" s="171">
        <f>IF('Indicator Data'!U108="No Data",1,IF('Indicator Data imputation'!O107&lt;&gt;"",1,0))</f>
        <v>0</v>
      </c>
      <c r="O104" s="171">
        <f>IF('Indicator Data'!V108="No Data",1,IF('Indicator Data imputation'!P107&lt;&gt;"",1,0))</f>
        <v>0</v>
      </c>
      <c r="P104" s="171">
        <f>IF('Indicator Data'!W108="No Data",1,IF('Indicator Data imputation'!Q107&lt;&gt;"",1,0))</f>
        <v>0</v>
      </c>
      <c r="Q104" s="171">
        <f>IF('Indicator Data'!X108="No Data",1,IF('Indicator Data imputation'!R107&lt;&gt;"",1,0))</f>
        <v>0</v>
      </c>
      <c r="R104" s="171">
        <f>IF('Indicator Data'!Y108="No Data",1,IF('Indicator Data imputation'!S107&lt;&gt;"",1,0))</f>
        <v>0</v>
      </c>
      <c r="S104" s="171">
        <f>IF('Indicator Data'!Z108="No Data",1,IF('Indicator Data imputation'!T107&lt;&gt;"",1,0))</f>
        <v>0</v>
      </c>
      <c r="T104" s="171">
        <f>IF('Indicator Data'!AA108="No Data",1,IF('Indicator Data imputation'!U107&lt;&gt;"",1,0))</f>
        <v>0</v>
      </c>
      <c r="U104" s="171">
        <f>IF('Indicator Data'!AB108="No Data",1,IF('Indicator Data imputation'!V107&lt;&gt;"",1,0))</f>
        <v>0</v>
      </c>
      <c r="V104" s="171">
        <f>IF('Indicator Data'!AC108="No Data",1,IF('Indicator Data imputation'!W107&lt;&gt;"",1,0))</f>
        <v>0</v>
      </c>
      <c r="W104" s="171">
        <f>IF('Indicator Data'!AD108="No Data",1,IF('Indicator Data imputation'!X107&lt;&gt;"",1,0))</f>
        <v>0</v>
      </c>
      <c r="X104" s="171">
        <f>IF('Indicator Data'!AE108="No Data",1,IF('Indicator Data imputation'!Y107&lt;&gt;"",1,0))</f>
        <v>0</v>
      </c>
      <c r="Y104" s="171">
        <f>IF('Indicator Data'!AF108="No Data",1,IF('Indicator Data imputation'!Z107&lt;&gt;"",1,0))</f>
        <v>0</v>
      </c>
      <c r="Z104" s="171">
        <f>IF('Indicator Data'!AG108="No Data",1,IF('Indicator Data imputation'!AA107&lt;&gt;"",1,0))</f>
        <v>0</v>
      </c>
      <c r="AA104" s="171">
        <f>IF('Indicator Data'!AH108="No Data",1,IF('Indicator Data imputation'!AB107&lt;&gt;"",1,0))</f>
        <v>0</v>
      </c>
      <c r="AB104" s="171">
        <f>IF('Indicator Data'!AI108="No Data",1,IF('Indicator Data imputation'!AC107&lt;&gt;"",1,0))</f>
        <v>0</v>
      </c>
      <c r="AC104" s="171">
        <f>IF('Indicator Data'!AJ108="No Data",1,IF('Indicator Data imputation'!AD107&lt;&gt;"",1,0))</f>
        <v>0</v>
      </c>
      <c r="AD104" s="171">
        <f>IF('Indicator Data'!AK108="No Data",1,IF('Indicator Data imputation'!AE107&lt;&gt;"",1,0))</f>
        <v>0</v>
      </c>
      <c r="AE104" s="171">
        <f>IF('Indicator Data'!AL108="No Data",1,IF('Indicator Data imputation'!AF107&lt;&gt;"",1,0))</f>
        <v>0</v>
      </c>
      <c r="AF104" s="171">
        <f>IF('Indicator Data'!AM108="No Data",1,IF('Indicator Data imputation'!AG107&lt;&gt;"",1,0))</f>
        <v>0</v>
      </c>
      <c r="AG104" s="171">
        <f>IF('Indicator Data'!AN108="No Data",1,IF('Indicator Data imputation'!AH107&lt;&gt;"",1,0))</f>
        <v>0</v>
      </c>
      <c r="AH104" s="171">
        <f>IF('Indicator Data'!AO108="No Data",1,IF('Indicator Data imputation'!AI107&lt;&gt;"",1,0))</f>
        <v>0</v>
      </c>
      <c r="AI104" s="171">
        <f>IF('Indicator Data'!AP108="No Data",1,IF('Indicator Data imputation'!AJ107&lt;&gt;"",1,0))</f>
        <v>0</v>
      </c>
      <c r="AJ104" s="171">
        <f>IF('Indicator Data'!AQ108="No Data",1,IF('Indicator Data imputation'!AK107&lt;&gt;"",1,0))</f>
        <v>0</v>
      </c>
      <c r="AK104" s="171">
        <f>IF('Indicator Data'!AR108="No Data",1,IF('Indicator Data imputation'!AL107&lt;&gt;"",1,0))</f>
        <v>0</v>
      </c>
      <c r="AL104" s="171">
        <f>IF('Indicator Data'!AS108="No Data",1,IF('Indicator Data imputation'!AM107&lt;&gt;"",1,0))</f>
        <v>0</v>
      </c>
      <c r="AM104" s="171">
        <f>IF('Indicator Data'!AT108="No Data",1,IF('Indicator Data imputation'!AN107&lt;&gt;"",1,0))</f>
        <v>0</v>
      </c>
      <c r="AN104" s="171">
        <f>IF('Indicator Data'!AU108="No Data",1,IF('Indicator Data imputation'!AO107&lt;&gt;"",1,0))</f>
        <v>0</v>
      </c>
      <c r="AO104" s="171">
        <f>IF('Indicator Data'!AV108="No Data",1,IF('Indicator Data imputation'!AP107&lt;&gt;"",1,0))</f>
        <v>0</v>
      </c>
      <c r="AP104" s="171">
        <f>IF('Indicator Data'!AW108="No Data",1,IF('Indicator Data imputation'!AQ107&lt;&gt;"",1,0))</f>
        <v>0</v>
      </c>
      <c r="AQ104" s="171">
        <f>IF('Indicator Data'!AX108="No Data",1,IF('Indicator Data imputation'!AR107&lt;&gt;"",1,0))</f>
        <v>0</v>
      </c>
      <c r="AR104" s="171">
        <f>IF('Indicator Data'!AY108="No Data",1,IF('Indicator Data imputation'!AS107&lt;&gt;"",1,0))</f>
        <v>0</v>
      </c>
      <c r="AS104" s="171">
        <f>IF('Indicator Data'!AZ108="No Data",1,IF('Indicator Data imputation'!AT107&lt;&gt;"",1,0))</f>
        <v>0</v>
      </c>
      <c r="AT104" s="171">
        <f>IF('Indicator Data'!BA108="No Data",1,IF('Indicator Data imputation'!AU107&lt;&gt;"",1,0))</f>
        <v>0</v>
      </c>
      <c r="AU104" s="171">
        <f>IF('Indicator Data'!BB108="No Data",1,IF('Indicator Data imputation'!AV107&lt;&gt;"",1,0))</f>
        <v>0</v>
      </c>
      <c r="AV104" s="171">
        <f>IF('Indicator Data'!BC108="No Data",1,IF('Indicator Data imputation'!AW107&lt;&gt;"",1,0))</f>
        <v>0</v>
      </c>
      <c r="AW104" s="171">
        <f>IF('Indicator Data'!BD108="No Data",1,IF('Indicator Data imputation'!AX107&lt;&gt;"",1,0))</f>
        <v>0</v>
      </c>
      <c r="AX104" s="171">
        <f>IF('Indicator Data'!BE108="No Data",1,IF('Indicator Data imputation'!AY107&lt;&gt;"",1,0))</f>
        <v>0</v>
      </c>
      <c r="AY104" s="171">
        <f>IF('Indicator Data'!BF108="No Data",1,IF('Indicator Data imputation'!AZ107&lt;&gt;"",1,0))</f>
        <v>0</v>
      </c>
      <c r="AZ104" s="171">
        <f>IF('Indicator Data'!BG108="No Data",1,IF('Indicator Data imputation'!BA107&lt;&gt;"",1,0))</f>
        <v>0</v>
      </c>
      <c r="BA104" s="5">
        <f t="shared" si="2"/>
        <v>1</v>
      </c>
      <c r="BB104" s="173">
        <f t="shared" si="3"/>
        <v>1.9607843137254902E-2</v>
      </c>
    </row>
    <row r="105" spans="1:54" x14ac:dyDescent="0.25">
      <c r="A105" s="5" t="s">
        <v>194</v>
      </c>
      <c r="B105" s="171">
        <f>IF('Indicator Data'!I109="No Data",1,IF('Indicator Data imputation'!C108&lt;&gt;"",1,0))</f>
        <v>0</v>
      </c>
      <c r="C105" s="171">
        <f>IF('Indicator Data'!J109="No Data",1,IF('Indicator Data imputation'!D108&lt;&gt;"",1,0))</f>
        <v>0</v>
      </c>
      <c r="D105" s="171">
        <f>IF('Indicator Data'!K109="No Data",1,IF('Indicator Data imputation'!E108&lt;&gt;"",1,0))</f>
        <v>0</v>
      </c>
      <c r="E105" s="171">
        <f>IF('Indicator Data'!L109="No Data",1,IF('Indicator Data imputation'!F108&lt;&gt;"",1,0))</f>
        <v>1</v>
      </c>
      <c r="F105" s="171">
        <f>IF('Indicator Data'!M109="No Data",1,IF('Indicator Data imputation'!G108&lt;&gt;"",1,0))</f>
        <v>0</v>
      </c>
      <c r="G105" s="171">
        <f>IF('Indicator Data'!N109="No Data",1,IF('Indicator Data imputation'!H108&lt;&gt;"",1,0))</f>
        <v>0</v>
      </c>
      <c r="H105" s="171">
        <f>IF('Indicator Data'!O109="No Data",1,IF('Indicator Data imputation'!I108&lt;&gt;"",1,0))</f>
        <v>0</v>
      </c>
      <c r="I105" s="171">
        <f>IF('Indicator Data'!P109="No Data",1,IF('Indicator Data imputation'!J108&lt;&gt;"",1,0))</f>
        <v>0</v>
      </c>
      <c r="J105" s="171">
        <f>IF('Indicator Data'!Q109="No Data",1,IF('Indicator Data imputation'!K108&lt;&gt;"",1,0))</f>
        <v>0</v>
      </c>
      <c r="K105" s="171">
        <f>IF('Indicator Data'!R109="No Data",1,IF('Indicator Data imputation'!L108&lt;&gt;"",1,0))</f>
        <v>0</v>
      </c>
      <c r="L105" s="171">
        <f>IF('Indicator Data'!S109="No Data",1,IF('Indicator Data imputation'!M108&lt;&gt;"",1,0))</f>
        <v>0</v>
      </c>
      <c r="M105" s="171">
        <f>IF('Indicator Data'!T109="No Data",1,IF('Indicator Data imputation'!N108&lt;&gt;"",1,0))</f>
        <v>0</v>
      </c>
      <c r="N105" s="171">
        <f>IF('Indicator Data'!U109="No Data",1,IF('Indicator Data imputation'!O108&lt;&gt;"",1,0))</f>
        <v>0</v>
      </c>
      <c r="O105" s="171">
        <f>IF('Indicator Data'!V109="No Data",1,IF('Indicator Data imputation'!P108&lt;&gt;"",1,0))</f>
        <v>0</v>
      </c>
      <c r="P105" s="171">
        <f>IF('Indicator Data'!W109="No Data",1,IF('Indicator Data imputation'!Q108&lt;&gt;"",1,0))</f>
        <v>0</v>
      </c>
      <c r="Q105" s="171">
        <f>IF('Indicator Data'!X109="No Data",1,IF('Indicator Data imputation'!R108&lt;&gt;"",1,0))</f>
        <v>0</v>
      </c>
      <c r="R105" s="171">
        <f>IF('Indicator Data'!Y109="No Data",1,IF('Indicator Data imputation'!S108&lt;&gt;"",1,0))</f>
        <v>0</v>
      </c>
      <c r="S105" s="171">
        <f>IF('Indicator Data'!Z109="No Data",1,IF('Indicator Data imputation'!T108&lt;&gt;"",1,0))</f>
        <v>0</v>
      </c>
      <c r="T105" s="171">
        <f>IF('Indicator Data'!AA109="No Data",1,IF('Indicator Data imputation'!U108&lt;&gt;"",1,0))</f>
        <v>0</v>
      </c>
      <c r="U105" s="171">
        <f>IF('Indicator Data'!AB109="No Data",1,IF('Indicator Data imputation'!V108&lt;&gt;"",1,0))</f>
        <v>0</v>
      </c>
      <c r="V105" s="171">
        <f>IF('Indicator Data'!AC109="No Data",1,IF('Indicator Data imputation'!W108&lt;&gt;"",1,0))</f>
        <v>0</v>
      </c>
      <c r="W105" s="171">
        <f>IF('Indicator Data'!AD109="No Data",1,IF('Indicator Data imputation'!X108&lt;&gt;"",1,0))</f>
        <v>0</v>
      </c>
      <c r="X105" s="171">
        <f>IF('Indicator Data'!AE109="No Data",1,IF('Indicator Data imputation'!Y108&lt;&gt;"",1,0))</f>
        <v>1</v>
      </c>
      <c r="Y105" s="171">
        <f>IF('Indicator Data'!AF109="No Data",1,IF('Indicator Data imputation'!Z108&lt;&gt;"",1,0))</f>
        <v>0</v>
      </c>
      <c r="Z105" s="171">
        <f>IF('Indicator Data'!AG109="No Data",1,IF('Indicator Data imputation'!AA108&lt;&gt;"",1,0))</f>
        <v>0</v>
      </c>
      <c r="AA105" s="171">
        <f>IF('Indicator Data'!AH109="No Data",1,IF('Indicator Data imputation'!AB108&lt;&gt;"",1,0))</f>
        <v>0</v>
      </c>
      <c r="AB105" s="171">
        <f>IF('Indicator Data'!AI109="No Data",1,IF('Indicator Data imputation'!AC108&lt;&gt;"",1,0))</f>
        <v>0</v>
      </c>
      <c r="AC105" s="171">
        <f>IF('Indicator Data'!AJ109="No Data",1,IF('Indicator Data imputation'!AD108&lt;&gt;"",1,0))</f>
        <v>0</v>
      </c>
      <c r="AD105" s="171">
        <f>IF('Indicator Data'!AK109="No Data",1,IF('Indicator Data imputation'!AE108&lt;&gt;"",1,0))</f>
        <v>0</v>
      </c>
      <c r="AE105" s="171">
        <f>IF('Indicator Data'!AL109="No Data",1,IF('Indicator Data imputation'!AF108&lt;&gt;"",1,0))</f>
        <v>0</v>
      </c>
      <c r="AF105" s="171">
        <f>IF('Indicator Data'!AM109="No Data",1,IF('Indicator Data imputation'!AG108&lt;&gt;"",1,0))</f>
        <v>0</v>
      </c>
      <c r="AG105" s="171">
        <f>IF('Indicator Data'!AN109="No Data",1,IF('Indicator Data imputation'!AH108&lt;&gt;"",1,0))</f>
        <v>0</v>
      </c>
      <c r="AH105" s="171">
        <f>IF('Indicator Data'!AO109="No Data",1,IF('Indicator Data imputation'!AI108&lt;&gt;"",1,0))</f>
        <v>0</v>
      </c>
      <c r="AI105" s="171">
        <f>IF('Indicator Data'!AP109="No Data",1,IF('Indicator Data imputation'!AJ108&lt;&gt;"",1,0))</f>
        <v>0</v>
      </c>
      <c r="AJ105" s="171">
        <f>IF('Indicator Data'!AQ109="No Data",1,IF('Indicator Data imputation'!AK108&lt;&gt;"",1,0))</f>
        <v>0</v>
      </c>
      <c r="AK105" s="171">
        <f>IF('Indicator Data'!AR109="No Data",1,IF('Indicator Data imputation'!AL108&lt;&gt;"",1,0))</f>
        <v>0</v>
      </c>
      <c r="AL105" s="171">
        <f>IF('Indicator Data'!AS109="No Data",1,IF('Indicator Data imputation'!AM108&lt;&gt;"",1,0))</f>
        <v>0</v>
      </c>
      <c r="AM105" s="171">
        <f>IF('Indicator Data'!AT109="No Data",1,IF('Indicator Data imputation'!AN108&lt;&gt;"",1,0))</f>
        <v>0</v>
      </c>
      <c r="AN105" s="171">
        <f>IF('Indicator Data'!AU109="No Data",1,IF('Indicator Data imputation'!AO108&lt;&gt;"",1,0))</f>
        <v>0</v>
      </c>
      <c r="AO105" s="171">
        <f>IF('Indicator Data'!AV109="No Data",1,IF('Indicator Data imputation'!AP108&lt;&gt;"",1,0))</f>
        <v>0</v>
      </c>
      <c r="AP105" s="171">
        <f>IF('Indicator Data'!AW109="No Data",1,IF('Indicator Data imputation'!AQ108&lt;&gt;"",1,0))</f>
        <v>0</v>
      </c>
      <c r="AQ105" s="171">
        <f>IF('Indicator Data'!AX109="No Data",1,IF('Indicator Data imputation'!AR108&lt;&gt;"",1,0))</f>
        <v>0</v>
      </c>
      <c r="AR105" s="171">
        <f>IF('Indicator Data'!AY109="No Data",1,IF('Indicator Data imputation'!AS108&lt;&gt;"",1,0))</f>
        <v>0</v>
      </c>
      <c r="AS105" s="171">
        <f>IF('Indicator Data'!AZ109="No Data",1,IF('Indicator Data imputation'!AT108&lt;&gt;"",1,0))</f>
        <v>0</v>
      </c>
      <c r="AT105" s="171">
        <f>IF('Indicator Data'!BA109="No Data",1,IF('Indicator Data imputation'!AU108&lt;&gt;"",1,0))</f>
        <v>0</v>
      </c>
      <c r="AU105" s="171">
        <f>IF('Indicator Data'!BB109="No Data",1,IF('Indicator Data imputation'!AV108&lt;&gt;"",1,0))</f>
        <v>0</v>
      </c>
      <c r="AV105" s="171">
        <f>IF('Indicator Data'!BC109="No Data",1,IF('Indicator Data imputation'!AW108&lt;&gt;"",1,0))</f>
        <v>0</v>
      </c>
      <c r="AW105" s="171">
        <f>IF('Indicator Data'!BD109="No Data",1,IF('Indicator Data imputation'!AX108&lt;&gt;"",1,0))</f>
        <v>0</v>
      </c>
      <c r="AX105" s="171">
        <f>IF('Indicator Data'!BE109="No Data",1,IF('Indicator Data imputation'!AY108&lt;&gt;"",1,0))</f>
        <v>0</v>
      </c>
      <c r="AY105" s="171">
        <f>IF('Indicator Data'!BF109="No Data",1,IF('Indicator Data imputation'!AZ108&lt;&gt;"",1,0))</f>
        <v>0</v>
      </c>
      <c r="AZ105" s="171">
        <f>IF('Indicator Data'!BG109="No Data",1,IF('Indicator Data imputation'!BA108&lt;&gt;"",1,0))</f>
        <v>0</v>
      </c>
      <c r="BA105" s="5">
        <f t="shared" si="2"/>
        <v>2</v>
      </c>
      <c r="BB105" s="173">
        <f t="shared" si="3"/>
        <v>3.9215686274509803E-2</v>
      </c>
    </row>
    <row r="106" spans="1:54" x14ac:dyDescent="0.25">
      <c r="A106" s="5" t="s">
        <v>196</v>
      </c>
      <c r="B106" s="171">
        <f>IF('Indicator Data'!I110="No Data",1,IF('Indicator Data imputation'!C109&lt;&gt;"",1,0))</f>
        <v>0</v>
      </c>
      <c r="C106" s="171">
        <f>IF('Indicator Data'!J110="No Data",1,IF('Indicator Data imputation'!D109&lt;&gt;"",1,0))</f>
        <v>0</v>
      </c>
      <c r="D106" s="171">
        <f>IF('Indicator Data'!K110="No Data",1,IF('Indicator Data imputation'!E109&lt;&gt;"",1,0))</f>
        <v>0</v>
      </c>
      <c r="E106" s="171">
        <f>IF('Indicator Data'!L110="No Data",1,IF('Indicator Data imputation'!F109&lt;&gt;"",1,0))</f>
        <v>0</v>
      </c>
      <c r="F106" s="171">
        <f>IF('Indicator Data'!M110="No Data",1,IF('Indicator Data imputation'!G109&lt;&gt;"",1,0))</f>
        <v>0</v>
      </c>
      <c r="G106" s="171">
        <f>IF('Indicator Data'!N110="No Data",1,IF('Indicator Data imputation'!H109&lt;&gt;"",1,0))</f>
        <v>0</v>
      </c>
      <c r="H106" s="171">
        <f>IF('Indicator Data'!O110="No Data",1,IF('Indicator Data imputation'!I109&lt;&gt;"",1,0))</f>
        <v>0</v>
      </c>
      <c r="I106" s="171">
        <f>IF('Indicator Data'!P110="No Data",1,IF('Indicator Data imputation'!J109&lt;&gt;"",1,0))</f>
        <v>0</v>
      </c>
      <c r="J106" s="171">
        <f>IF('Indicator Data'!Q110="No Data",1,IF('Indicator Data imputation'!K109&lt;&gt;"",1,0))</f>
        <v>0</v>
      </c>
      <c r="K106" s="171">
        <f>IF('Indicator Data'!R110="No Data",1,IF('Indicator Data imputation'!L109&lt;&gt;"",1,0))</f>
        <v>0</v>
      </c>
      <c r="L106" s="171">
        <f>IF('Indicator Data'!S110="No Data",1,IF('Indicator Data imputation'!M109&lt;&gt;"",1,0))</f>
        <v>0</v>
      </c>
      <c r="M106" s="171">
        <f>IF('Indicator Data'!T110="No Data",1,IF('Indicator Data imputation'!N109&lt;&gt;"",1,0))</f>
        <v>0</v>
      </c>
      <c r="N106" s="171">
        <f>IF('Indicator Data'!U110="No Data",1,IF('Indicator Data imputation'!O109&lt;&gt;"",1,0))</f>
        <v>0</v>
      </c>
      <c r="O106" s="171">
        <f>IF('Indicator Data'!V110="No Data",1,IF('Indicator Data imputation'!P109&lt;&gt;"",1,0))</f>
        <v>0</v>
      </c>
      <c r="P106" s="171">
        <f>IF('Indicator Data'!W110="No Data",1,IF('Indicator Data imputation'!Q109&lt;&gt;"",1,0))</f>
        <v>0</v>
      </c>
      <c r="Q106" s="171">
        <f>IF('Indicator Data'!X110="No Data",1,IF('Indicator Data imputation'!R109&lt;&gt;"",1,0))</f>
        <v>0</v>
      </c>
      <c r="R106" s="171">
        <f>IF('Indicator Data'!Y110="No Data",1,IF('Indicator Data imputation'!S109&lt;&gt;"",1,0))</f>
        <v>0</v>
      </c>
      <c r="S106" s="171">
        <f>IF('Indicator Data'!Z110="No Data",1,IF('Indicator Data imputation'!T109&lt;&gt;"",1,0))</f>
        <v>0</v>
      </c>
      <c r="T106" s="171">
        <f>IF('Indicator Data'!AA110="No Data",1,IF('Indicator Data imputation'!U109&lt;&gt;"",1,0))</f>
        <v>0</v>
      </c>
      <c r="U106" s="171">
        <f>IF('Indicator Data'!AB110="No Data",1,IF('Indicator Data imputation'!V109&lt;&gt;"",1,0))</f>
        <v>0</v>
      </c>
      <c r="V106" s="171">
        <f>IF('Indicator Data'!AC110="No Data",1,IF('Indicator Data imputation'!W109&lt;&gt;"",1,0))</f>
        <v>0</v>
      </c>
      <c r="W106" s="171">
        <f>IF('Indicator Data'!AD110="No Data",1,IF('Indicator Data imputation'!X109&lt;&gt;"",1,0))</f>
        <v>0</v>
      </c>
      <c r="X106" s="171">
        <f>IF('Indicator Data'!AE110="No Data",1,IF('Indicator Data imputation'!Y109&lt;&gt;"",1,0))</f>
        <v>0</v>
      </c>
      <c r="Y106" s="171">
        <f>IF('Indicator Data'!AF110="No Data",1,IF('Indicator Data imputation'!Z109&lt;&gt;"",1,0))</f>
        <v>0</v>
      </c>
      <c r="Z106" s="171">
        <f>IF('Indicator Data'!AG110="No Data",1,IF('Indicator Data imputation'!AA109&lt;&gt;"",1,0))</f>
        <v>0</v>
      </c>
      <c r="AA106" s="171">
        <f>IF('Indicator Data'!AH110="No Data",1,IF('Indicator Data imputation'!AB109&lt;&gt;"",1,0))</f>
        <v>0</v>
      </c>
      <c r="AB106" s="171">
        <f>IF('Indicator Data'!AI110="No Data",1,IF('Indicator Data imputation'!AC109&lt;&gt;"",1,0))</f>
        <v>0</v>
      </c>
      <c r="AC106" s="171">
        <f>IF('Indicator Data'!AJ110="No Data",1,IF('Indicator Data imputation'!AD109&lt;&gt;"",1,0))</f>
        <v>0</v>
      </c>
      <c r="AD106" s="171">
        <f>IF('Indicator Data'!AK110="No Data",1,IF('Indicator Data imputation'!AE109&lt;&gt;"",1,0))</f>
        <v>0</v>
      </c>
      <c r="AE106" s="171">
        <f>IF('Indicator Data'!AL110="No Data",1,IF('Indicator Data imputation'!AF109&lt;&gt;"",1,0))</f>
        <v>0</v>
      </c>
      <c r="AF106" s="171">
        <f>IF('Indicator Data'!AM110="No Data",1,IF('Indicator Data imputation'!AG109&lt;&gt;"",1,0))</f>
        <v>0</v>
      </c>
      <c r="AG106" s="171">
        <f>IF('Indicator Data'!AN110="No Data",1,IF('Indicator Data imputation'!AH109&lt;&gt;"",1,0))</f>
        <v>0</v>
      </c>
      <c r="AH106" s="171">
        <f>IF('Indicator Data'!AO110="No Data",1,IF('Indicator Data imputation'!AI109&lt;&gt;"",1,0))</f>
        <v>0</v>
      </c>
      <c r="AI106" s="171">
        <f>IF('Indicator Data'!AP110="No Data",1,IF('Indicator Data imputation'!AJ109&lt;&gt;"",1,0))</f>
        <v>0</v>
      </c>
      <c r="AJ106" s="171">
        <f>IF('Indicator Data'!AQ110="No Data",1,IF('Indicator Data imputation'!AK109&lt;&gt;"",1,0))</f>
        <v>0</v>
      </c>
      <c r="AK106" s="171">
        <f>IF('Indicator Data'!AR110="No Data",1,IF('Indicator Data imputation'!AL109&lt;&gt;"",1,0))</f>
        <v>0</v>
      </c>
      <c r="AL106" s="171">
        <f>IF('Indicator Data'!AS110="No Data",1,IF('Indicator Data imputation'!AM109&lt;&gt;"",1,0))</f>
        <v>0</v>
      </c>
      <c r="AM106" s="171">
        <f>IF('Indicator Data'!AT110="No Data",1,IF('Indicator Data imputation'!AN109&lt;&gt;"",1,0))</f>
        <v>0</v>
      </c>
      <c r="AN106" s="171">
        <f>IF('Indicator Data'!AU110="No Data",1,IF('Indicator Data imputation'!AO109&lt;&gt;"",1,0))</f>
        <v>0</v>
      </c>
      <c r="AO106" s="171">
        <f>IF('Indicator Data'!AV110="No Data",1,IF('Indicator Data imputation'!AP109&lt;&gt;"",1,0))</f>
        <v>0</v>
      </c>
      <c r="AP106" s="171">
        <f>IF('Indicator Data'!AW110="No Data",1,IF('Indicator Data imputation'!AQ109&lt;&gt;"",1,0))</f>
        <v>0</v>
      </c>
      <c r="AQ106" s="171">
        <f>IF('Indicator Data'!AX110="No Data",1,IF('Indicator Data imputation'!AR109&lt;&gt;"",1,0))</f>
        <v>0</v>
      </c>
      <c r="AR106" s="171">
        <f>IF('Indicator Data'!AY110="No Data",1,IF('Indicator Data imputation'!AS109&lt;&gt;"",1,0))</f>
        <v>0</v>
      </c>
      <c r="AS106" s="171">
        <f>IF('Indicator Data'!AZ110="No Data",1,IF('Indicator Data imputation'!AT109&lt;&gt;"",1,0))</f>
        <v>0</v>
      </c>
      <c r="AT106" s="171">
        <f>IF('Indicator Data'!BA110="No Data",1,IF('Indicator Data imputation'!AU109&lt;&gt;"",1,0))</f>
        <v>0</v>
      </c>
      <c r="AU106" s="171">
        <f>IF('Indicator Data'!BB110="No Data",1,IF('Indicator Data imputation'!AV109&lt;&gt;"",1,0))</f>
        <v>0</v>
      </c>
      <c r="AV106" s="171">
        <f>IF('Indicator Data'!BC110="No Data",1,IF('Indicator Data imputation'!AW109&lt;&gt;"",1,0))</f>
        <v>0</v>
      </c>
      <c r="AW106" s="171">
        <f>IF('Indicator Data'!BD110="No Data",1,IF('Indicator Data imputation'!AX109&lt;&gt;"",1,0))</f>
        <v>0</v>
      </c>
      <c r="AX106" s="171">
        <f>IF('Indicator Data'!BE110="No Data",1,IF('Indicator Data imputation'!AY109&lt;&gt;"",1,0))</f>
        <v>0</v>
      </c>
      <c r="AY106" s="171">
        <f>IF('Indicator Data'!BF110="No Data",1,IF('Indicator Data imputation'!AZ109&lt;&gt;"",1,0))</f>
        <v>0</v>
      </c>
      <c r="AZ106" s="171">
        <f>IF('Indicator Data'!BG110="No Data",1,IF('Indicator Data imputation'!BA109&lt;&gt;"",1,0))</f>
        <v>0</v>
      </c>
      <c r="BA106" s="5">
        <f t="shared" si="2"/>
        <v>0</v>
      </c>
      <c r="BB106" s="173">
        <f t="shared" si="3"/>
        <v>0</v>
      </c>
    </row>
    <row r="107" spans="1:54" x14ac:dyDescent="0.25">
      <c r="A107" s="5" t="s">
        <v>198</v>
      </c>
      <c r="B107" s="171">
        <f>IF('Indicator Data'!I111="No Data",1,IF('Indicator Data imputation'!C110&lt;&gt;"",1,0))</f>
        <v>0</v>
      </c>
      <c r="C107" s="171">
        <f>IF('Indicator Data'!J111="No Data",1,IF('Indicator Data imputation'!D110&lt;&gt;"",1,0))</f>
        <v>0</v>
      </c>
      <c r="D107" s="171">
        <f>IF('Indicator Data'!K111="No Data",1,IF('Indicator Data imputation'!E110&lt;&gt;"",1,0))</f>
        <v>0</v>
      </c>
      <c r="E107" s="171">
        <f>IF('Indicator Data'!L111="No Data",1,IF('Indicator Data imputation'!F110&lt;&gt;"",1,0))</f>
        <v>0</v>
      </c>
      <c r="F107" s="171">
        <f>IF('Indicator Data'!M111="No Data",1,IF('Indicator Data imputation'!G110&lt;&gt;"",1,0))</f>
        <v>0</v>
      </c>
      <c r="G107" s="171">
        <f>IF('Indicator Data'!N111="No Data",1,IF('Indicator Data imputation'!H110&lt;&gt;"",1,0))</f>
        <v>0</v>
      </c>
      <c r="H107" s="171">
        <f>IF('Indicator Data'!O111="No Data",1,IF('Indicator Data imputation'!I110&lt;&gt;"",1,0))</f>
        <v>0</v>
      </c>
      <c r="I107" s="171">
        <f>IF('Indicator Data'!P111="No Data",1,IF('Indicator Data imputation'!J110&lt;&gt;"",1,0))</f>
        <v>0</v>
      </c>
      <c r="J107" s="171">
        <f>IF('Indicator Data'!Q111="No Data",1,IF('Indicator Data imputation'!K110&lt;&gt;"",1,0))</f>
        <v>0</v>
      </c>
      <c r="K107" s="171">
        <f>IF('Indicator Data'!R111="No Data",1,IF('Indicator Data imputation'!L110&lt;&gt;"",1,0))</f>
        <v>1</v>
      </c>
      <c r="L107" s="171">
        <f>IF('Indicator Data'!S111="No Data",1,IF('Indicator Data imputation'!M110&lt;&gt;"",1,0))</f>
        <v>0</v>
      </c>
      <c r="M107" s="171">
        <f>IF('Indicator Data'!T111="No Data",1,IF('Indicator Data imputation'!N110&lt;&gt;"",1,0))</f>
        <v>0</v>
      </c>
      <c r="N107" s="171">
        <f>IF('Indicator Data'!U111="No Data",1,IF('Indicator Data imputation'!O110&lt;&gt;"",1,0))</f>
        <v>0</v>
      </c>
      <c r="O107" s="171">
        <f>IF('Indicator Data'!V111="No Data",1,IF('Indicator Data imputation'!P110&lt;&gt;"",1,0))</f>
        <v>1</v>
      </c>
      <c r="P107" s="171">
        <f>IF('Indicator Data'!W111="No Data",1,IF('Indicator Data imputation'!Q110&lt;&gt;"",1,0))</f>
        <v>0</v>
      </c>
      <c r="Q107" s="171">
        <f>IF('Indicator Data'!X111="No Data",1,IF('Indicator Data imputation'!R110&lt;&gt;"",1,0))</f>
        <v>1</v>
      </c>
      <c r="R107" s="171">
        <f>IF('Indicator Data'!Y111="No Data",1,IF('Indicator Data imputation'!S110&lt;&gt;"",1,0))</f>
        <v>0</v>
      </c>
      <c r="S107" s="171">
        <f>IF('Indicator Data'!Z111="No Data",1,IF('Indicator Data imputation'!T110&lt;&gt;"",1,0))</f>
        <v>0</v>
      </c>
      <c r="T107" s="171">
        <f>IF('Indicator Data'!AA111="No Data",1,IF('Indicator Data imputation'!U110&lt;&gt;"",1,0))</f>
        <v>0</v>
      </c>
      <c r="U107" s="171">
        <f>IF('Indicator Data'!AB111="No Data",1,IF('Indicator Data imputation'!V110&lt;&gt;"",1,0))</f>
        <v>1</v>
      </c>
      <c r="V107" s="171">
        <f>IF('Indicator Data'!AC111="No Data",1,IF('Indicator Data imputation'!W110&lt;&gt;"",1,0))</f>
        <v>0</v>
      </c>
      <c r="W107" s="171">
        <f>IF('Indicator Data'!AD111="No Data",1,IF('Indicator Data imputation'!X110&lt;&gt;"",1,0))</f>
        <v>0</v>
      </c>
      <c r="X107" s="171">
        <f>IF('Indicator Data'!AE111="No Data",1,IF('Indicator Data imputation'!Y110&lt;&gt;"",1,0))</f>
        <v>1</v>
      </c>
      <c r="Y107" s="171">
        <f>IF('Indicator Data'!AF111="No Data",1,IF('Indicator Data imputation'!Z110&lt;&gt;"",1,0))</f>
        <v>0</v>
      </c>
      <c r="Z107" s="171">
        <f>IF('Indicator Data'!AG111="No Data",1,IF('Indicator Data imputation'!AA110&lt;&gt;"",1,0))</f>
        <v>1</v>
      </c>
      <c r="AA107" s="171">
        <f>IF('Indicator Data'!AH111="No Data",1,IF('Indicator Data imputation'!AB110&lt;&gt;"",1,0))</f>
        <v>0</v>
      </c>
      <c r="AB107" s="171">
        <f>IF('Indicator Data'!AI111="No Data",1,IF('Indicator Data imputation'!AC110&lt;&gt;"",1,0))</f>
        <v>0</v>
      </c>
      <c r="AC107" s="171">
        <f>IF('Indicator Data'!AJ111="No Data",1,IF('Indicator Data imputation'!AD110&lt;&gt;"",1,0))</f>
        <v>0</v>
      </c>
      <c r="AD107" s="171">
        <f>IF('Indicator Data'!AK111="No Data",1,IF('Indicator Data imputation'!AE110&lt;&gt;"",1,0))</f>
        <v>0</v>
      </c>
      <c r="AE107" s="171">
        <f>IF('Indicator Data'!AL111="No Data",1,IF('Indicator Data imputation'!AF110&lt;&gt;"",1,0))</f>
        <v>0</v>
      </c>
      <c r="AF107" s="171">
        <f>IF('Indicator Data'!AM111="No Data",1,IF('Indicator Data imputation'!AG110&lt;&gt;"",1,0))</f>
        <v>0</v>
      </c>
      <c r="AG107" s="171">
        <f>IF('Indicator Data'!AN111="No Data",1,IF('Indicator Data imputation'!AH110&lt;&gt;"",1,0))</f>
        <v>0</v>
      </c>
      <c r="AH107" s="171">
        <f>IF('Indicator Data'!AO111="No Data",1,IF('Indicator Data imputation'!AI110&lt;&gt;"",1,0))</f>
        <v>0</v>
      </c>
      <c r="AI107" s="171">
        <f>IF('Indicator Data'!AP111="No Data",1,IF('Indicator Data imputation'!AJ110&lt;&gt;"",1,0))</f>
        <v>0</v>
      </c>
      <c r="AJ107" s="171">
        <f>IF('Indicator Data'!AQ111="No Data",1,IF('Indicator Data imputation'!AK110&lt;&gt;"",1,0))</f>
        <v>0</v>
      </c>
      <c r="AK107" s="171">
        <f>IF('Indicator Data'!AR111="No Data",1,IF('Indicator Data imputation'!AL110&lt;&gt;"",1,0))</f>
        <v>1</v>
      </c>
      <c r="AL107" s="171">
        <f>IF('Indicator Data'!AS111="No Data",1,IF('Indicator Data imputation'!AM110&lt;&gt;"",1,0))</f>
        <v>0</v>
      </c>
      <c r="AM107" s="171">
        <f>IF('Indicator Data'!AT111="No Data",1,IF('Indicator Data imputation'!AN110&lt;&gt;"",1,0))</f>
        <v>0</v>
      </c>
      <c r="AN107" s="171">
        <f>IF('Indicator Data'!AU111="No Data",1,IF('Indicator Data imputation'!AO110&lt;&gt;"",1,0))</f>
        <v>0</v>
      </c>
      <c r="AO107" s="171">
        <f>IF('Indicator Data'!AV111="No Data",1,IF('Indicator Data imputation'!AP110&lt;&gt;"",1,0))</f>
        <v>0</v>
      </c>
      <c r="AP107" s="171">
        <f>IF('Indicator Data'!AW111="No Data",1,IF('Indicator Data imputation'!AQ110&lt;&gt;"",1,0))</f>
        <v>0</v>
      </c>
      <c r="AQ107" s="171">
        <f>IF('Indicator Data'!AX111="No Data",1,IF('Indicator Data imputation'!AR110&lt;&gt;"",1,0))</f>
        <v>0</v>
      </c>
      <c r="AR107" s="171">
        <f>IF('Indicator Data'!AY111="No Data",1,IF('Indicator Data imputation'!AS110&lt;&gt;"",1,0))</f>
        <v>0</v>
      </c>
      <c r="AS107" s="171">
        <f>IF('Indicator Data'!AZ111="No Data",1,IF('Indicator Data imputation'!AT110&lt;&gt;"",1,0))</f>
        <v>0</v>
      </c>
      <c r="AT107" s="171">
        <f>IF('Indicator Data'!BA111="No Data",1,IF('Indicator Data imputation'!AU110&lt;&gt;"",1,0))</f>
        <v>0</v>
      </c>
      <c r="AU107" s="171">
        <f>IF('Indicator Data'!BB111="No Data",1,IF('Indicator Data imputation'!AV110&lt;&gt;"",1,0))</f>
        <v>0</v>
      </c>
      <c r="AV107" s="171">
        <f>IF('Indicator Data'!BC111="No Data",1,IF('Indicator Data imputation'!AW110&lt;&gt;"",1,0))</f>
        <v>0</v>
      </c>
      <c r="AW107" s="171">
        <f>IF('Indicator Data'!BD111="No Data",1,IF('Indicator Data imputation'!AX110&lt;&gt;"",1,0))</f>
        <v>0</v>
      </c>
      <c r="AX107" s="171">
        <f>IF('Indicator Data'!BE111="No Data",1,IF('Indicator Data imputation'!AY110&lt;&gt;"",1,0))</f>
        <v>0</v>
      </c>
      <c r="AY107" s="171">
        <f>IF('Indicator Data'!BF111="No Data",1,IF('Indicator Data imputation'!AZ110&lt;&gt;"",1,0))</f>
        <v>0</v>
      </c>
      <c r="AZ107" s="171">
        <f>IF('Indicator Data'!BG111="No Data",1,IF('Indicator Data imputation'!BA110&lt;&gt;"",1,0))</f>
        <v>0</v>
      </c>
      <c r="BA107" s="5">
        <f t="shared" si="2"/>
        <v>7</v>
      </c>
      <c r="BB107" s="173">
        <f t="shared" si="3"/>
        <v>0.13725490196078433</v>
      </c>
    </row>
    <row r="108" spans="1:54" x14ac:dyDescent="0.25">
      <c r="A108" s="5" t="s">
        <v>200</v>
      </c>
      <c r="B108" s="171">
        <f>IF('Indicator Data'!I112="No Data",1,IF('Indicator Data imputation'!C111&lt;&gt;"",1,0))</f>
        <v>0</v>
      </c>
      <c r="C108" s="171">
        <f>IF('Indicator Data'!J112="No Data",1,IF('Indicator Data imputation'!D111&lt;&gt;"",1,0))</f>
        <v>0</v>
      </c>
      <c r="D108" s="171">
        <f>IF('Indicator Data'!K112="No Data",1,IF('Indicator Data imputation'!E111&lt;&gt;"",1,0))</f>
        <v>0</v>
      </c>
      <c r="E108" s="171">
        <f>IF('Indicator Data'!L112="No Data",1,IF('Indicator Data imputation'!F111&lt;&gt;"",1,0))</f>
        <v>1</v>
      </c>
      <c r="F108" s="171">
        <f>IF('Indicator Data'!M112="No Data",1,IF('Indicator Data imputation'!G111&lt;&gt;"",1,0))</f>
        <v>0</v>
      </c>
      <c r="G108" s="171">
        <f>IF('Indicator Data'!N112="No Data",1,IF('Indicator Data imputation'!H111&lt;&gt;"",1,0))</f>
        <v>0</v>
      </c>
      <c r="H108" s="171">
        <f>IF('Indicator Data'!O112="No Data",1,IF('Indicator Data imputation'!I111&lt;&gt;"",1,0))</f>
        <v>0</v>
      </c>
      <c r="I108" s="171">
        <f>IF('Indicator Data'!P112="No Data",1,IF('Indicator Data imputation'!J111&lt;&gt;"",1,0))</f>
        <v>0</v>
      </c>
      <c r="J108" s="171">
        <f>IF('Indicator Data'!Q112="No Data",1,IF('Indicator Data imputation'!K111&lt;&gt;"",1,0))</f>
        <v>1</v>
      </c>
      <c r="K108" s="171">
        <f>IF('Indicator Data'!R112="No Data",1,IF('Indicator Data imputation'!L111&lt;&gt;"",1,0))</f>
        <v>1</v>
      </c>
      <c r="L108" s="171">
        <f>IF('Indicator Data'!S112="No Data",1,IF('Indicator Data imputation'!M111&lt;&gt;"",1,0))</f>
        <v>0</v>
      </c>
      <c r="M108" s="171">
        <f>IF('Indicator Data'!T112="No Data",1,IF('Indicator Data imputation'!N111&lt;&gt;"",1,0))</f>
        <v>0</v>
      </c>
      <c r="N108" s="171">
        <f>IF('Indicator Data'!U112="No Data",1,IF('Indicator Data imputation'!O111&lt;&gt;"",1,0))</f>
        <v>0</v>
      </c>
      <c r="O108" s="171">
        <f>IF('Indicator Data'!V112="No Data",1,IF('Indicator Data imputation'!P111&lt;&gt;"",1,0))</f>
        <v>0</v>
      </c>
      <c r="P108" s="171">
        <f>IF('Indicator Data'!W112="No Data",1,IF('Indicator Data imputation'!Q111&lt;&gt;"",1,0))</f>
        <v>1</v>
      </c>
      <c r="Q108" s="171">
        <f>IF('Indicator Data'!X112="No Data",1,IF('Indicator Data imputation'!R111&lt;&gt;"",1,0))</f>
        <v>0</v>
      </c>
      <c r="R108" s="171">
        <f>IF('Indicator Data'!Y112="No Data",1,IF('Indicator Data imputation'!S111&lt;&gt;"",1,0))</f>
        <v>0</v>
      </c>
      <c r="S108" s="171">
        <f>IF('Indicator Data'!Z112="No Data",1,IF('Indicator Data imputation'!T111&lt;&gt;"",1,0))</f>
        <v>0</v>
      </c>
      <c r="T108" s="171">
        <f>IF('Indicator Data'!AA112="No Data",1,IF('Indicator Data imputation'!U111&lt;&gt;"",1,0))</f>
        <v>0</v>
      </c>
      <c r="U108" s="171">
        <f>IF('Indicator Data'!AB112="No Data",1,IF('Indicator Data imputation'!V111&lt;&gt;"",1,0))</f>
        <v>1</v>
      </c>
      <c r="V108" s="171">
        <f>IF('Indicator Data'!AC112="No Data",1,IF('Indicator Data imputation'!W111&lt;&gt;"",1,0))</f>
        <v>0</v>
      </c>
      <c r="W108" s="171">
        <f>IF('Indicator Data'!AD112="No Data",1,IF('Indicator Data imputation'!X111&lt;&gt;"",1,0))</f>
        <v>1</v>
      </c>
      <c r="X108" s="171">
        <f>IF('Indicator Data'!AE112="No Data",1,IF('Indicator Data imputation'!Y111&lt;&gt;"",1,0))</f>
        <v>1</v>
      </c>
      <c r="Y108" s="171">
        <f>IF('Indicator Data'!AF112="No Data",1,IF('Indicator Data imputation'!Z111&lt;&gt;"",1,0))</f>
        <v>1</v>
      </c>
      <c r="Z108" s="171">
        <f>IF('Indicator Data'!AG112="No Data",1,IF('Indicator Data imputation'!AA111&lt;&gt;"",1,0))</f>
        <v>1</v>
      </c>
      <c r="AA108" s="171">
        <f>IF('Indicator Data'!AH112="No Data",1,IF('Indicator Data imputation'!AB111&lt;&gt;"",1,0))</f>
        <v>0</v>
      </c>
      <c r="AB108" s="171">
        <f>IF('Indicator Data'!AI112="No Data",1,IF('Indicator Data imputation'!AC111&lt;&gt;"",1,0))</f>
        <v>0</v>
      </c>
      <c r="AC108" s="171">
        <f>IF('Indicator Data'!AJ112="No Data",1,IF('Indicator Data imputation'!AD111&lt;&gt;"",1,0))</f>
        <v>0</v>
      </c>
      <c r="AD108" s="171">
        <f>IF('Indicator Data'!AK112="No Data",1,IF('Indicator Data imputation'!AE111&lt;&gt;"",1,0))</f>
        <v>0</v>
      </c>
      <c r="AE108" s="171">
        <f>IF('Indicator Data'!AL112="No Data",1,IF('Indicator Data imputation'!AF111&lt;&gt;"",1,0))</f>
        <v>0</v>
      </c>
      <c r="AF108" s="171">
        <f>IF('Indicator Data'!AM112="No Data",1,IF('Indicator Data imputation'!AG111&lt;&gt;"",1,0))</f>
        <v>0</v>
      </c>
      <c r="AG108" s="171">
        <f>IF('Indicator Data'!AN112="No Data",1,IF('Indicator Data imputation'!AH111&lt;&gt;"",1,0))</f>
        <v>0</v>
      </c>
      <c r="AH108" s="171">
        <f>IF('Indicator Data'!AO112="No Data",1,IF('Indicator Data imputation'!AI111&lt;&gt;"",1,0))</f>
        <v>0</v>
      </c>
      <c r="AI108" s="171">
        <f>IF('Indicator Data'!AP112="No Data",1,IF('Indicator Data imputation'!AJ111&lt;&gt;"",1,0))</f>
        <v>1</v>
      </c>
      <c r="AJ108" s="171">
        <f>IF('Indicator Data'!AQ112="No Data",1,IF('Indicator Data imputation'!AK111&lt;&gt;"",1,0))</f>
        <v>1</v>
      </c>
      <c r="AK108" s="171">
        <f>IF('Indicator Data'!AR112="No Data",1,IF('Indicator Data imputation'!AL111&lt;&gt;"",1,0))</f>
        <v>0</v>
      </c>
      <c r="AL108" s="171">
        <f>IF('Indicator Data'!AS112="No Data",1,IF('Indicator Data imputation'!AM111&lt;&gt;"",1,0))</f>
        <v>0</v>
      </c>
      <c r="AM108" s="171">
        <f>IF('Indicator Data'!AT112="No Data",1,IF('Indicator Data imputation'!AN111&lt;&gt;"",1,0))</f>
        <v>1</v>
      </c>
      <c r="AN108" s="171">
        <f>IF('Indicator Data'!AU112="No Data",1,IF('Indicator Data imputation'!AO111&lt;&gt;"",1,0))</f>
        <v>1</v>
      </c>
      <c r="AO108" s="171">
        <f>IF('Indicator Data'!AV112="No Data",1,IF('Indicator Data imputation'!AP111&lt;&gt;"",1,0))</f>
        <v>0</v>
      </c>
      <c r="AP108" s="171">
        <f>IF('Indicator Data'!AW112="No Data",1,IF('Indicator Data imputation'!AQ111&lt;&gt;"",1,0))</f>
        <v>0</v>
      </c>
      <c r="AQ108" s="171">
        <f>IF('Indicator Data'!AX112="No Data",1,IF('Indicator Data imputation'!AR111&lt;&gt;"",1,0))</f>
        <v>0</v>
      </c>
      <c r="AR108" s="171">
        <f>IF('Indicator Data'!AY112="No Data",1,IF('Indicator Data imputation'!AS111&lt;&gt;"",1,0))</f>
        <v>0</v>
      </c>
      <c r="AS108" s="171">
        <f>IF('Indicator Data'!AZ112="No Data",1,IF('Indicator Data imputation'!AT111&lt;&gt;"",1,0))</f>
        <v>0</v>
      </c>
      <c r="AT108" s="171">
        <f>IF('Indicator Data'!BA112="No Data",1,IF('Indicator Data imputation'!AU111&lt;&gt;"",1,0))</f>
        <v>0</v>
      </c>
      <c r="AU108" s="171">
        <f>IF('Indicator Data'!BB112="No Data",1,IF('Indicator Data imputation'!AV111&lt;&gt;"",1,0))</f>
        <v>0</v>
      </c>
      <c r="AV108" s="171">
        <f>IF('Indicator Data'!BC112="No Data",1,IF('Indicator Data imputation'!AW111&lt;&gt;"",1,0))</f>
        <v>0</v>
      </c>
      <c r="AW108" s="171">
        <f>IF('Indicator Data'!BD112="No Data",1,IF('Indicator Data imputation'!AX111&lt;&gt;"",1,0))</f>
        <v>0</v>
      </c>
      <c r="AX108" s="171">
        <f>IF('Indicator Data'!BE112="No Data",1,IF('Indicator Data imputation'!AY111&lt;&gt;"",1,0))</f>
        <v>0</v>
      </c>
      <c r="AY108" s="171">
        <f>IF('Indicator Data'!BF112="No Data",1,IF('Indicator Data imputation'!AZ111&lt;&gt;"",1,0))</f>
        <v>0</v>
      </c>
      <c r="AZ108" s="171">
        <f>IF('Indicator Data'!BG112="No Data",1,IF('Indicator Data imputation'!BA111&lt;&gt;"",1,0))</f>
        <v>0</v>
      </c>
      <c r="BA108" s="5">
        <f t="shared" si="2"/>
        <v>13</v>
      </c>
      <c r="BB108" s="173">
        <f t="shared" si="3"/>
        <v>0.25490196078431371</v>
      </c>
    </row>
    <row r="109" spans="1:54" x14ac:dyDescent="0.25">
      <c r="A109" s="5" t="s">
        <v>202</v>
      </c>
      <c r="B109" s="171">
        <f>IF('Indicator Data'!I113="No Data",1,IF('Indicator Data imputation'!C112&lt;&gt;"",1,0))</f>
        <v>0</v>
      </c>
      <c r="C109" s="171">
        <f>IF('Indicator Data'!J113="No Data",1,IF('Indicator Data imputation'!D112&lt;&gt;"",1,0))</f>
        <v>0</v>
      </c>
      <c r="D109" s="171">
        <f>IF('Indicator Data'!K113="No Data",1,IF('Indicator Data imputation'!E112&lt;&gt;"",1,0))</f>
        <v>0</v>
      </c>
      <c r="E109" s="171">
        <f>IF('Indicator Data'!L113="No Data",1,IF('Indicator Data imputation'!F112&lt;&gt;"",1,0))</f>
        <v>0</v>
      </c>
      <c r="F109" s="171">
        <f>IF('Indicator Data'!M113="No Data",1,IF('Indicator Data imputation'!G112&lt;&gt;"",1,0))</f>
        <v>0</v>
      </c>
      <c r="G109" s="171">
        <f>IF('Indicator Data'!N113="No Data",1,IF('Indicator Data imputation'!H112&lt;&gt;"",1,0))</f>
        <v>0</v>
      </c>
      <c r="H109" s="171">
        <f>IF('Indicator Data'!O113="No Data",1,IF('Indicator Data imputation'!I112&lt;&gt;"",1,0))</f>
        <v>0</v>
      </c>
      <c r="I109" s="171">
        <f>IF('Indicator Data'!P113="No Data",1,IF('Indicator Data imputation'!J112&lt;&gt;"",1,0))</f>
        <v>0</v>
      </c>
      <c r="J109" s="171">
        <f>IF('Indicator Data'!Q113="No Data",1,IF('Indicator Data imputation'!K112&lt;&gt;"",1,0))</f>
        <v>0</v>
      </c>
      <c r="K109" s="171">
        <f>IF('Indicator Data'!R113="No Data",1,IF('Indicator Data imputation'!L112&lt;&gt;"",1,0))</f>
        <v>0</v>
      </c>
      <c r="L109" s="171">
        <f>IF('Indicator Data'!S113="No Data",1,IF('Indicator Data imputation'!M112&lt;&gt;"",1,0))</f>
        <v>0</v>
      </c>
      <c r="M109" s="171">
        <f>IF('Indicator Data'!T113="No Data",1,IF('Indicator Data imputation'!N112&lt;&gt;"",1,0))</f>
        <v>0</v>
      </c>
      <c r="N109" s="171">
        <f>IF('Indicator Data'!U113="No Data",1,IF('Indicator Data imputation'!O112&lt;&gt;"",1,0))</f>
        <v>0</v>
      </c>
      <c r="O109" s="171">
        <f>IF('Indicator Data'!V113="No Data",1,IF('Indicator Data imputation'!P112&lt;&gt;"",1,0))</f>
        <v>0</v>
      </c>
      <c r="P109" s="171">
        <f>IF('Indicator Data'!W113="No Data",1,IF('Indicator Data imputation'!Q112&lt;&gt;"",1,0))</f>
        <v>0</v>
      </c>
      <c r="Q109" s="171">
        <f>IF('Indicator Data'!X113="No Data",1,IF('Indicator Data imputation'!R112&lt;&gt;"",1,0))</f>
        <v>0</v>
      </c>
      <c r="R109" s="171">
        <f>IF('Indicator Data'!Y113="No Data",1,IF('Indicator Data imputation'!S112&lt;&gt;"",1,0))</f>
        <v>0</v>
      </c>
      <c r="S109" s="171">
        <f>IF('Indicator Data'!Z113="No Data",1,IF('Indicator Data imputation'!T112&lt;&gt;"",1,0))</f>
        <v>0</v>
      </c>
      <c r="T109" s="171">
        <f>IF('Indicator Data'!AA113="No Data",1,IF('Indicator Data imputation'!U112&lt;&gt;"",1,0))</f>
        <v>0</v>
      </c>
      <c r="U109" s="171">
        <f>IF('Indicator Data'!AB113="No Data",1,IF('Indicator Data imputation'!V112&lt;&gt;"",1,0))</f>
        <v>0</v>
      </c>
      <c r="V109" s="171">
        <f>IF('Indicator Data'!AC113="No Data",1,IF('Indicator Data imputation'!W112&lt;&gt;"",1,0))</f>
        <v>0</v>
      </c>
      <c r="W109" s="171">
        <f>IF('Indicator Data'!AD113="No Data",1,IF('Indicator Data imputation'!X112&lt;&gt;"",1,0))</f>
        <v>0</v>
      </c>
      <c r="X109" s="171">
        <f>IF('Indicator Data'!AE113="No Data",1,IF('Indicator Data imputation'!Y112&lt;&gt;"",1,0))</f>
        <v>0</v>
      </c>
      <c r="Y109" s="171">
        <f>IF('Indicator Data'!AF113="No Data",1,IF('Indicator Data imputation'!Z112&lt;&gt;"",1,0))</f>
        <v>0</v>
      </c>
      <c r="Z109" s="171">
        <f>IF('Indicator Data'!AG113="No Data",1,IF('Indicator Data imputation'!AA112&lt;&gt;"",1,0))</f>
        <v>0</v>
      </c>
      <c r="AA109" s="171">
        <f>IF('Indicator Data'!AH113="No Data",1,IF('Indicator Data imputation'!AB112&lt;&gt;"",1,0))</f>
        <v>0</v>
      </c>
      <c r="AB109" s="171">
        <f>IF('Indicator Data'!AI113="No Data",1,IF('Indicator Data imputation'!AC112&lt;&gt;"",1,0))</f>
        <v>0</v>
      </c>
      <c r="AC109" s="171">
        <f>IF('Indicator Data'!AJ113="No Data",1,IF('Indicator Data imputation'!AD112&lt;&gt;"",1,0))</f>
        <v>0</v>
      </c>
      <c r="AD109" s="171">
        <f>IF('Indicator Data'!AK113="No Data",1,IF('Indicator Data imputation'!AE112&lt;&gt;"",1,0))</f>
        <v>0</v>
      </c>
      <c r="AE109" s="171">
        <f>IF('Indicator Data'!AL113="No Data",1,IF('Indicator Data imputation'!AF112&lt;&gt;"",1,0))</f>
        <v>0</v>
      </c>
      <c r="AF109" s="171">
        <f>IF('Indicator Data'!AM113="No Data",1,IF('Indicator Data imputation'!AG112&lt;&gt;"",1,0))</f>
        <v>0</v>
      </c>
      <c r="AG109" s="171">
        <f>IF('Indicator Data'!AN113="No Data",1,IF('Indicator Data imputation'!AH112&lt;&gt;"",1,0))</f>
        <v>0</v>
      </c>
      <c r="AH109" s="171">
        <f>IF('Indicator Data'!AO113="No Data",1,IF('Indicator Data imputation'!AI112&lt;&gt;"",1,0))</f>
        <v>0</v>
      </c>
      <c r="AI109" s="171">
        <f>IF('Indicator Data'!AP113="No Data",1,IF('Indicator Data imputation'!AJ112&lt;&gt;"",1,0))</f>
        <v>0</v>
      </c>
      <c r="AJ109" s="171">
        <f>IF('Indicator Data'!AQ113="No Data",1,IF('Indicator Data imputation'!AK112&lt;&gt;"",1,0))</f>
        <v>0</v>
      </c>
      <c r="AK109" s="171">
        <f>IF('Indicator Data'!AR113="No Data",1,IF('Indicator Data imputation'!AL112&lt;&gt;"",1,0))</f>
        <v>0</v>
      </c>
      <c r="AL109" s="171">
        <f>IF('Indicator Data'!AS113="No Data",1,IF('Indicator Data imputation'!AM112&lt;&gt;"",1,0))</f>
        <v>0</v>
      </c>
      <c r="AM109" s="171">
        <f>IF('Indicator Data'!AT113="No Data",1,IF('Indicator Data imputation'!AN112&lt;&gt;"",1,0))</f>
        <v>0</v>
      </c>
      <c r="AN109" s="171">
        <f>IF('Indicator Data'!AU113="No Data",1,IF('Indicator Data imputation'!AO112&lt;&gt;"",1,0))</f>
        <v>0</v>
      </c>
      <c r="AO109" s="171">
        <f>IF('Indicator Data'!AV113="No Data",1,IF('Indicator Data imputation'!AP112&lt;&gt;"",1,0))</f>
        <v>0</v>
      </c>
      <c r="AP109" s="171">
        <f>IF('Indicator Data'!AW113="No Data",1,IF('Indicator Data imputation'!AQ112&lt;&gt;"",1,0))</f>
        <v>0</v>
      </c>
      <c r="AQ109" s="171">
        <f>IF('Indicator Data'!AX113="No Data",1,IF('Indicator Data imputation'!AR112&lt;&gt;"",1,0))</f>
        <v>0</v>
      </c>
      <c r="AR109" s="171">
        <f>IF('Indicator Data'!AY113="No Data",1,IF('Indicator Data imputation'!AS112&lt;&gt;"",1,0))</f>
        <v>0</v>
      </c>
      <c r="AS109" s="171">
        <f>IF('Indicator Data'!AZ113="No Data",1,IF('Indicator Data imputation'!AT112&lt;&gt;"",1,0))</f>
        <v>0</v>
      </c>
      <c r="AT109" s="171">
        <f>IF('Indicator Data'!BA113="No Data",1,IF('Indicator Data imputation'!AU112&lt;&gt;"",1,0))</f>
        <v>0</v>
      </c>
      <c r="AU109" s="171">
        <f>IF('Indicator Data'!BB113="No Data",1,IF('Indicator Data imputation'!AV112&lt;&gt;"",1,0))</f>
        <v>0</v>
      </c>
      <c r="AV109" s="171">
        <f>IF('Indicator Data'!BC113="No Data",1,IF('Indicator Data imputation'!AW112&lt;&gt;"",1,0))</f>
        <v>0</v>
      </c>
      <c r="AW109" s="171">
        <f>IF('Indicator Data'!BD113="No Data",1,IF('Indicator Data imputation'!AX112&lt;&gt;"",1,0))</f>
        <v>0</v>
      </c>
      <c r="AX109" s="171">
        <f>IF('Indicator Data'!BE113="No Data",1,IF('Indicator Data imputation'!AY112&lt;&gt;"",1,0))</f>
        <v>0</v>
      </c>
      <c r="AY109" s="171">
        <f>IF('Indicator Data'!BF113="No Data",1,IF('Indicator Data imputation'!AZ112&lt;&gt;"",1,0))</f>
        <v>0</v>
      </c>
      <c r="AZ109" s="171">
        <f>IF('Indicator Data'!BG113="No Data",1,IF('Indicator Data imputation'!BA112&lt;&gt;"",1,0))</f>
        <v>0</v>
      </c>
      <c r="BA109" s="5">
        <f t="shared" si="2"/>
        <v>0</v>
      </c>
      <c r="BB109" s="173">
        <f t="shared" si="3"/>
        <v>0</v>
      </c>
    </row>
    <row r="110" spans="1:54" x14ac:dyDescent="0.25">
      <c r="A110" s="5" t="s">
        <v>204</v>
      </c>
      <c r="B110" s="171">
        <f>IF('Indicator Data'!I114="No Data",1,IF('Indicator Data imputation'!C113&lt;&gt;"",1,0))</f>
        <v>0</v>
      </c>
      <c r="C110" s="171">
        <f>IF('Indicator Data'!J114="No Data",1,IF('Indicator Data imputation'!D113&lt;&gt;"",1,0))</f>
        <v>0</v>
      </c>
      <c r="D110" s="171">
        <f>IF('Indicator Data'!K114="No Data",1,IF('Indicator Data imputation'!E113&lt;&gt;"",1,0))</f>
        <v>0</v>
      </c>
      <c r="E110" s="171">
        <f>IF('Indicator Data'!L114="No Data",1,IF('Indicator Data imputation'!F113&lt;&gt;"",1,0))</f>
        <v>0</v>
      </c>
      <c r="F110" s="171">
        <f>IF('Indicator Data'!M114="No Data",1,IF('Indicator Data imputation'!G113&lt;&gt;"",1,0))</f>
        <v>0</v>
      </c>
      <c r="G110" s="171">
        <f>IF('Indicator Data'!N114="No Data",1,IF('Indicator Data imputation'!H113&lt;&gt;"",1,0))</f>
        <v>0</v>
      </c>
      <c r="H110" s="171">
        <f>IF('Indicator Data'!O114="No Data",1,IF('Indicator Data imputation'!I113&lt;&gt;"",1,0))</f>
        <v>0</v>
      </c>
      <c r="I110" s="171">
        <f>IF('Indicator Data'!P114="No Data",1,IF('Indicator Data imputation'!J113&lt;&gt;"",1,0))</f>
        <v>0</v>
      </c>
      <c r="J110" s="171">
        <f>IF('Indicator Data'!Q114="No Data",1,IF('Indicator Data imputation'!K113&lt;&gt;"",1,0))</f>
        <v>0</v>
      </c>
      <c r="K110" s="171">
        <f>IF('Indicator Data'!R114="No Data",1,IF('Indicator Data imputation'!L113&lt;&gt;"",1,0))</f>
        <v>1</v>
      </c>
      <c r="L110" s="171">
        <f>IF('Indicator Data'!S114="No Data",1,IF('Indicator Data imputation'!M113&lt;&gt;"",1,0))</f>
        <v>0</v>
      </c>
      <c r="M110" s="171">
        <f>IF('Indicator Data'!T114="No Data",1,IF('Indicator Data imputation'!N113&lt;&gt;"",1,0))</f>
        <v>0</v>
      </c>
      <c r="N110" s="171">
        <f>IF('Indicator Data'!U114="No Data",1,IF('Indicator Data imputation'!O113&lt;&gt;"",1,0))</f>
        <v>0</v>
      </c>
      <c r="O110" s="171">
        <f>IF('Indicator Data'!V114="No Data",1,IF('Indicator Data imputation'!P113&lt;&gt;"",1,0))</f>
        <v>0</v>
      </c>
      <c r="P110" s="171">
        <f>IF('Indicator Data'!W114="No Data",1,IF('Indicator Data imputation'!Q113&lt;&gt;"",1,0))</f>
        <v>0</v>
      </c>
      <c r="Q110" s="171">
        <f>IF('Indicator Data'!X114="No Data",1,IF('Indicator Data imputation'!R113&lt;&gt;"",1,0))</f>
        <v>1</v>
      </c>
      <c r="R110" s="171">
        <f>IF('Indicator Data'!Y114="No Data",1,IF('Indicator Data imputation'!S113&lt;&gt;"",1,0))</f>
        <v>1</v>
      </c>
      <c r="S110" s="171">
        <f>IF('Indicator Data'!Z114="No Data",1,IF('Indicator Data imputation'!T113&lt;&gt;"",1,0))</f>
        <v>0</v>
      </c>
      <c r="T110" s="171">
        <f>IF('Indicator Data'!AA114="No Data",1,IF('Indicator Data imputation'!U113&lt;&gt;"",1,0))</f>
        <v>0</v>
      </c>
      <c r="U110" s="171">
        <f>IF('Indicator Data'!AB114="No Data",1,IF('Indicator Data imputation'!V113&lt;&gt;"",1,0))</f>
        <v>0</v>
      </c>
      <c r="V110" s="171">
        <f>IF('Indicator Data'!AC114="No Data",1,IF('Indicator Data imputation'!W113&lt;&gt;"",1,0))</f>
        <v>0</v>
      </c>
      <c r="W110" s="171">
        <f>IF('Indicator Data'!AD114="No Data",1,IF('Indicator Data imputation'!X113&lt;&gt;"",1,0))</f>
        <v>0</v>
      </c>
      <c r="X110" s="171">
        <f>IF('Indicator Data'!AE114="No Data",1,IF('Indicator Data imputation'!Y113&lt;&gt;"",1,0))</f>
        <v>1</v>
      </c>
      <c r="Y110" s="171">
        <f>IF('Indicator Data'!AF114="No Data",1,IF('Indicator Data imputation'!Z113&lt;&gt;"",1,0))</f>
        <v>0</v>
      </c>
      <c r="Z110" s="171">
        <f>IF('Indicator Data'!AG114="No Data",1,IF('Indicator Data imputation'!AA113&lt;&gt;"",1,0))</f>
        <v>0</v>
      </c>
      <c r="AA110" s="171">
        <f>IF('Indicator Data'!AH114="No Data",1,IF('Indicator Data imputation'!AB113&lt;&gt;"",1,0))</f>
        <v>0</v>
      </c>
      <c r="AB110" s="171">
        <f>IF('Indicator Data'!AI114="No Data",1,IF('Indicator Data imputation'!AC113&lt;&gt;"",1,0))</f>
        <v>0</v>
      </c>
      <c r="AC110" s="171">
        <f>IF('Indicator Data'!AJ114="No Data",1,IF('Indicator Data imputation'!AD113&lt;&gt;"",1,0))</f>
        <v>0</v>
      </c>
      <c r="AD110" s="171">
        <f>IF('Indicator Data'!AK114="No Data",1,IF('Indicator Data imputation'!AE113&lt;&gt;"",1,0))</f>
        <v>0</v>
      </c>
      <c r="AE110" s="171">
        <f>IF('Indicator Data'!AL114="No Data",1,IF('Indicator Data imputation'!AF113&lt;&gt;"",1,0))</f>
        <v>0</v>
      </c>
      <c r="AF110" s="171">
        <f>IF('Indicator Data'!AM114="No Data",1,IF('Indicator Data imputation'!AG113&lt;&gt;"",1,0))</f>
        <v>0</v>
      </c>
      <c r="AG110" s="171">
        <f>IF('Indicator Data'!AN114="No Data",1,IF('Indicator Data imputation'!AH113&lt;&gt;"",1,0))</f>
        <v>0</v>
      </c>
      <c r="AH110" s="171">
        <f>IF('Indicator Data'!AO114="No Data",1,IF('Indicator Data imputation'!AI113&lt;&gt;"",1,0))</f>
        <v>0</v>
      </c>
      <c r="AI110" s="171">
        <f>IF('Indicator Data'!AP114="No Data",1,IF('Indicator Data imputation'!AJ113&lt;&gt;"",1,0))</f>
        <v>0</v>
      </c>
      <c r="AJ110" s="171">
        <f>IF('Indicator Data'!AQ114="No Data",1,IF('Indicator Data imputation'!AK113&lt;&gt;"",1,0))</f>
        <v>0</v>
      </c>
      <c r="AK110" s="171">
        <f>IF('Indicator Data'!AR114="No Data",1,IF('Indicator Data imputation'!AL113&lt;&gt;"",1,0))</f>
        <v>0</v>
      </c>
      <c r="AL110" s="171">
        <f>IF('Indicator Data'!AS114="No Data",1,IF('Indicator Data imputation'!AM113&lt;&gt;"",1,0))</f>
        <v>0</v>
      </c>
      <c r="AM110" s="171">
        <f>IF('Indicator Data'!AT114="No Data",1,IF('Indicator Data imputation'!AN113&lt;&gt;"",1,0))</f>
        <v>0</v>
      </c>
      <c r="AN110" s="171">
        <f>IF('Indicator Data'!AU114="No Data",1,IF('Indicator Data imputation'!AO113&lt;&gt;"",1,0))</f>
        <v>0</v>
      </c>
      <c r="AO110" s="171">
        <f>IF('Indicator Data'!AV114="No Data",1,IF('Indicator Data imputation'!AP113&lt;&gt;"",1,0))</f>
        <v>0</v>
      </c>
      <c r="AP110" s="171">
        <f>IF('Indicator Data'!AW114="No Data",1,IF('Indicator Data imputation'!AQ113&lt;&gt;"",1,0))</f>
        <v>0</v>
      </c>
      <c r="AQ110" s="171">
        <f>IF('Indicator Data'!AX114="No Data",1,IF('Indicator Data imputation'!AR113&lt;&gt;"",1,0))</f>
        <v>0</v>
      </c>
      <c r="AR110" s="171">
        <f>IF('Indicator Data'!AY114="No Data",1,IF('Indicator Data imputation'!AS113&lt;&gt;"",1,0))</f>
        <v>0</v>
      </c>
      <c r="AS110" s="171">
        <f>IF('Indicator Data'!AZ114="No Data",1,IF('Indicator Data imputation'!AT113&lt;&gt;"",1,0))</f>
        <v>0</v>
      </c>
      <c r="AT110" s="171">
        <f>IF('Indicator Data'!BA114="No Data",1,IF('Indicator Data imputation'!AU113&lt;&gt;"",1,0))</f>
        <v>0</v>
      </c>
      <c r="AU110" s="171">
        <f>IF('Indicator Data'!BB114="No Data",1,IF('Indicator Data imputation'!AV113&lt;&gt;"",1,0))</f>
        <v>0</v>
      </c>
      <c r="AV110" s="171">
        <f>IF('Indicator Data'!BC114="No Data",1,IF('Indicator Data imputation'!AW113&lt;&gt;"",1,0))</f>
        <v>0</v>
      </c>
      <c r="AW110" s="171">
        <f>IF('Indicator Data'!BD114="No Data",1,IF('Indicator Data imputation'!AX113&lt;&gt;"",1,0))</f>
        <v>0</v>
      </c>
      <c r="AX110" s="171">
        <f>IF('Indicator Data'!BE114="No Data",1,IF('Indicator Data imputation'!AY113&lt;&gt;"",1,0))</f>
        <v>0</v>
      </c>
      <c r="AY110" s="171">
        <f>IF('Indicator Data'!BF114="No Data",1,IF('Indicator Data imputation'!AZ113&lt;&gt;"",1,0))</f>
        <v>0</v>
      </c>
      <c r="AZ110" s="171">
        <f>IF('Indicator Data'!BG114="No Data",1,IF('Indicator Data imputation'!BA113&lt;&gt;"",1,0))</f>
        <v>0</v>
      </c>
      <c r="BA110" s="5">
        <f t="shared" si="2"/>
        <v>4</v>
      </c>
      <c r="BB110" s="173">
        <f t="shared" si="3"/>
        <v>7.8431372549019607E-2</v>
      </c>
    </row>
    <row r="111" spans="1:54" x14ac:dyDescent="0.25">
      <c r="A111" s="5" t="s">
        <v>206</v>
      </c>
      <c r="B111" s="171">
        <f>IF('Indicator Data'!I115="No Data",1,IF('Indicator Data imputation'!C114&lt;&gt;"",1,0))</f>
        <v>0</v>
      </c>
      <c r="C111" s="171">
        <f>IF('Indicator Data'!J115="No Data",1,IF('Indicator Data imputation'!D114&lt;&gt;"",1,0))</f>
        <v>0</v>
      </c>
      <c r="D111" s="171">
        <f>IF('Indicator Data'!K115="No Data",1,IF('Indicator Data imputation'!E114&lt;&gt;"",1,0))</f>
        <v>0</v>
      </c>
      <c r="E111" s="171">
        <f>IF('Indicator Data'!L115="No Data",1,IF('Indicator Data imputation'!F114&lt;&gt;"",1,0))</f>
        <v>0</v>
      </c>
      <c r="F111" s="171">
        <f>IF('Indicator Data'!M115="No Data",1,IF('Indicator Data imputation'!G114&lt;&gt;"",1,0))</f>
        <v>0</v>
      </c>
      <c r="G111" s="171">
        <f>IF('Indicator Data'!N115="No Data",1,IF('Indicator Data imputation'!H114&lt;&gt;"",1,0))</f>
        <v>0</v>
      </c>
      <c r="H111" s="171">
        <f>IF('Indicator Data'!O115="No Data",1,IF('Indicator Data imputation'!I114&lt;&gt;"",1,0))</f>
        <v>0</v>
      </c>
      <c r="I111" s="171">
        <f>IF('Indicator Data'!P115="No Data",1,IF('Indicator Data imputation'!J114&lt;&gt;"",1,0))</f>
        <v>0</v>
      </c>
      <c r="J111" s="171">
        <f>IF('Indicator Data'!Q115="No Data",1,IF('Indicator Data imputation'!K114&lt;&gt;"",1,0))</f>
        <v>0</v>
      </c>
      <c r="K111" s="171">
        <f>IF('Indicator Data'!R115="No Data",1,IF('Indicator Data imputation'!L114&lt;&gt;"",1,0))</f>
        <v>0</v>
      </c>
      <c r="L111" s="171">
        <f>IF('Indicator Data'!S115="No Data",1,IF('Indicator Data imputation'!M114&lt;&gt;"",1,0))</f>
        <v>0</v>
      </c>
      <c r="M111" s="171">
        <f>IF('Indicator Data'!T115="No Data",1,IF('Indicator Data imputation'!N114&lt;&gt;"",1,0))</f>
        <v>0</v>
      </c>
      <c r="N111" s="171">
        <f>IF('Indicator Data'!U115="No Data",1,IF('Indicator Data imputation'!O114&lt;&gt;"",1,0))</f>
        <v>0</v>
      </c>
      <c r="O111" s="171">
        <f>IF('Indicator Data'!V115="No Data",1,IF('Indicator Data imputation'!P114&lt;&gt;"",1,0))</f>
        <v>0</v>
      </c>
      <c r="P111" s="171">
        <f>IF('Indicator Data'!W115="No Data",1,IF('Indicator Data imputation'!Q114&lt;&gt;"",1,0))</f>
        <v>0</v>
      </c>
      <c r="Q111" s="171">
        <f>IF('Indicator Data'!X115="No Data",1,IF('Indicator Data imputation'!R114&lt;&gt;"",1,0))</f>
        <v>0</v>
      </c>
      <c r="R111" s="171">
        <f>IF('Indicator Data'!Y115="No Data",1,IF('Indicator Data imputation'!S114&lt;&gt;"",1,0))</f>
        <v>0</v>
      </c>
      <c r="S111" s="171">
        <f>IF('Indicator Data'!Z115="No Data",1,IF('Indicator Data imputation'!T114&lt;&gt;"",1,0))</f>
        <v>0</v>
      </c>
      <c r="T111" s="171">
        <f>IF('Indicator Data'!AA115="No Data",1,IF('Indicator Data imputation'!U114&lt;&gt;"",1,0))</f>
        <v>0</v>
      </c>
      <c r="U111" s="171">
        <f>IF('Indicator Data'!AB115="No Data",1,IF('Indicator Data imputation'!V114&lt;&gt;"",1,0))</f>
        <v>0</v>
      </c>
      <c r="V111" s="171">
        <f>IF('Indicator Data'!AC115="No Data",1,IF('Indicator Data imputation'!W114&lt;&gt;"",1,0))</f>
        <v>0</v>
      </c>
      <c r="W111" s="171">
        <f>IF('Indicator Data'!AD115="No Data",1,IF('Indicator Data imputation'!X114&lt;&gt;"",1,0))</f>
        <v>0</v>
      </c>
      <c r="X111" s="171">
        <f>IF('Indicator Data'!AE115="No Data",1,IF('Indicator Data imputation'!Y114&lt;&gt;"",1,0))</f>
        <v>0</v>
      </c>
      <c r="Y111" s="171">
        <f>IF('Indicator Data'!AF115="No Data",1,IF('Indicator Data imputation'!Z114&lt;&gt;"",1,0))</f>
        <v>0</v>
      </c>
      <c r="Z111" s="171">
        <f>IF('Indicator Data'!AG115="No Data",1,IF('Indicator Data imputation'!AA114&lt;&gt;"",1,0))</f>
        <v>0</v>
      </c>
      <c r="AA111" s="171">
        <f>IF('Indicator Data'!AH115="No Data",1,IF('Indicator Data imputation'!AB114&lt;&gt;"",1,0))</f>
        <v>0</v>
      </c>
      <c r="AB111" s="171">
        <f>IF('Indicator Data'!AI115="No Data",1,IF('Indicator Data imputation'!AC114&lt;&gt;"",1,0))</f>
        <v>0</v>
      </c>
      <c r="AC111" s="171">
        <f>IF('Indicator Data'!AJ115="No Data",1,IF('Indicator Data imputation'!AD114&lt;&gt;"",1,0))</f>
        <v>0</v>
      </c>
      <c r="AD111" s="171">
        <f>IF('Indicator Data'!AK115="No Data",1,IF('Indicator Data imputation'!AE114&lt;&gt;"",1,0))</f>
        <v>0</v>
      </c>
      <c r="AE111" s="171">
        <f>IF('Indicator Data'!AL115="No Data",1,IF('Indicator Data imputation'!AF114&lt;&gt;"",1,0))</f>
        <v>0</v>
      </c>
      <c r="AF111" s="171">
        <f>IF('Indicator Data'!AM115="No Data",1,IF('Indicator Data imputation'!AG114&lt;&gt;"",1,0))</f>
        <v>0</v>
      </c>
      <c r="AG111" s="171">
        <f>IF('Indicator Data'!AN115="No Data",1,IF('Indicator Data imputation'!AH114&lt;&gt;"",1,0))</f>
        <v>0</v>
      </c>
      <c r="AH111" s="171">
        <f>IF('Indicator Data'!AO115="No Data",1,IF('Indicator Data imputation'!AI114&lt;&gt;"",1,0))</f>
        <v>0</v>
      </c>
      <c r="AI111" s="171">
        <f>IF('Indicator Data'!AP115="No Data",1,IF('Indicator Data imputation'!AJ114&lt;&gt;"",1,0))</f>
        <v>0</v>
      </c>
      <c r="AJ111" s="171">
        <f>IF('Indicator Data'!AQ115="No Data",1,IF('Indicator Data imputation'!AK114&lt;&gt;"",1,0))</f>
        <v>0</v>
      </c>
      <c r="AK111" s="171">
        <f>IF('Indicator Data'!AR115="No Data",1,IF('Indicator Data imputation'!AL114&lt;&gt;"",1,0))</f>
        <v>0</v>
      </c>
      <c r="AL111" s="171">
        <f>IF('Indicator Data'!AS115="No Data",1,IF('Indicator Data imputation'!AM114&lt;&gt;"",1,0))</f>
        <v>0</v>
      </c>
      <c r="AM111" s="171">
        <f>IF('Indicator Data'!AT115="No Data",1,IF('Indicator Data imputation'!AN114&lt;&gt;"",1,0))</f>
        <v>0</v>
      </c>
      <c r="AN111" s="171">
        <f>IF('Indicator Data'!AU115="No Data",1,IF('Indicator Data imputation'!AO114&lt;&gt;"",1,0))</f>
        <v>0</v>
      </c>
      <c r="AO111" s="171">
        <f>IF('Indicator Data'!AV115="No Data",1,IF('Indicator Data imputation'!AP114&lt;&gt;"",1,0))</f>
        <v>0</v>
      </c>
      <c r="AP111" s="171">
        <f>IF('Indicator Data'!AW115="No Data",1,IF('Indicator Data imputation'!AQ114&lt;&gt;"",1,0))</f>
        <v>0</v>
      </c>
      <c r="AQ111" s="171">
        <f>IF('Indicator Data'!AX115="No Data",1,IF('Indicator Data imputation'!AR114&lt;&gt;"",1,0))</f>
        <v>0</v>
      </c>
      <c r="AR111" s="171">
        <f>IF('Indicator Data'!AY115="No Data",1,IF('Indicator Data imputation'!AS114&lt;&gt;"",1,0))</f>
        <v>0</v>
      </c>
      <c r="AS111" s="171">
        <f>IF('Indicator Data'!AZ115="No Data",1,IF('Indicator Data imputation'!AT114&lt;&gt;"",1,0))</f>
        <v>0</v>
      </c>
      <c r="AT111" s="171">
        <f>IF('Indicator Data'!BA115="No Data",1,IF('Indicator Data imputation'!AU114&lt;&gt;"",1,0))</f>
        <v>0</v>
      </c>
      <c r="AU111" s="171">
        <f>IF('Indicator Data'!BB115="No Data",1,IF('Indicator Data imputation'!AV114&lt;&gt;"",1,0))</f>
        <v>0</v>
      </c>
      <c r="AV111" s="171">
        <f>IF('Indicator Data'!BC115="No Data",1,IF('Indicator Data imputation'!AW114&lt;&gt;"",1,0))</f>
        <v>0</v>
      </c>
      <c r="AW111" s="171">
        <f>IF('Indicator Data'!BD115="No Data",1,IF('Indicator Data imputation'!AX114&lt;&gt;"",1,0))</f>
        <v>0</v>
      </c>
      <c r="AX111" s="171">
        <f>IF('Indicator Data'!BE115="No Data",1,IF('Indicator Data imputation'!AY114&lt;&gt;"",1,0))</f>
        <v>0</v>
      </c>
      <c r="AY111" s="171">
        <f>IF('Indicator Data'!BF115="No Data",1,IF('Indicator Data imputation'!AZ114&lt;&gt;"",1,0))</f>
        <v>0</v>
      </c>
      <c r="AZ111" s="171">
        <f>IF('Indicator Data'!BG115="No Data",1,IF('Indicator Data imputation'!BA114&lt;&gt;"",1,0))</f>
        <v>0</v>
      </c>
      <c r="BA111" s="5">
        <f t="shared" si="2"/>
        <v>0</v>
      </c>
      <c r="BB111" s="173">
        <f t="shared" si="3"/>
        <v>0</v>
      </c>
    </row>
    <row r="112" spans="1:54" x14ac:dyDescent="0.25">
      <c r="A112" s="5" t="s">
        <v>208</v>
      </c>
      <c r="B112" s="171">
        <f>IF('Indicator Data'!I116="No Data",1,IF('Indicator Data imputation'!C115&lt;&gt;"",1,0))</f>
        <v>0</v>
      </c>
      <c r="C112" s="171">
        <f>IF('Indicator Data'!J116="No Data",1,IF('Indicator Data imputation'!D115&lt;&gt;"",1,0))</f>
        <v>0</v>
      </c>
      <c r="D112" s="171">
        <f>IF('Indicator Data'!K116="No Data",1,IF('Indicator Data imputation'!E115&lt;&gt;"",1,0))</f>
        <v>0</v>
      </c>
      <c r="E112" s="171">
        <f>IF('Indicator Data'!L116="No Data",1,IF('Indicator Data imputation'!F115&lt;&gt;"",1,0))</f>
        <v>0</v>
      </c>
      <c r="F112" s="171">
        <f>IF('Indicator Data'!M116="No Data",1,IF('Indicator Data imputation'!G115&lt;&gt;"",1,0))</f>
        <v>0</v>
      </c>
      <c r="G112" s="171">
        <f>IF('Indicator Data'!N116="No Data",1,IF('Indicator Data imputation'!H115&lt;&gt;"",1,0))</f>
        <v>0</v>
      </c>
      <c r="H112" s="171">
        <f>IF('Indicator Data'!O116="No Data",1,IF('Indicator Data imputation'!I115&lt;&gt;"",1,0))</f>
        <v>0</v>
      </c>
      <c r="I112" s="171">
        <f>IF('Indicator Data'!P116="No Data",1,IF('Indicator Data imputation'!J115&lt;&gt;"",1,0))</f>
        <v>0</v>
      </c>
      <c r="J112" s="171">
        <f>IF('Indicator Data'!Q116="No Data",1,IF('Indicator Data imputation'!K115&lt;&gt;"",1,0))</f>
        <v>0</v>
      </c>
      <c r="K112" s="171">
        <f>IF('Indicator Data'!R116="No Data",1,IF('Indicator Data imputation'!L115&lt;&gt;"",1,0))</f>
        <v>1</v>
      </c>
      <c r="L112" s="171">
        <f>IF('Indicator Data'!S116="No Data",1,IF('Indicator Data imputation'!M115&lt;&gt;"",1,0))</f>
        <v>0</v>
      </c>
      <c r="M112" s="171">
        <f>IF('Indicator Data'!T116="No Data",1,IF('Indicator Data imputation'!N115&lt;&gt;"",1,0))</f>
        <v>0</v>
      </c>
      <c r="N112" s="171">
        <f>IF('Indicator Data'!U116="No Data",1,IF('Indicator Data imputation'!O115&lt;&gt;"",1,0))</f>
        <v>0</v>
      </c>
      <c r="O112" s="171">
        <f>IF('Indicator Data'!V116="No Data",1,IF('Indicator Data imputation'!P115&lt;&gt;"",1,0))</f>
        <v>0</v>
      </c>
      <c r="P112" s="171">
        <f>IF('Indicator Data'!W116="No Data",1,IF('Indicator Data imputation'!Q115&lt;&gt;"",1,0))</f>
        <v>0</v>
      </c>
      <c r="Q112" s="171">
        <f>IF('Indicator Data'!X116="No Data",1,IF('Indicator Data imputation'!R115&lt;&gt;"",1,0))</f>
        <v>0</v>
      </c>
      <c r="R112" s="171">
        <f>IF('Indicator Data'!Y116="No Data",1,IF('Indicator Data imputation'!S115&lt;&gt;"",1,0))</f>
        <v>0</v>
      </c>
      <c r="S112" s="171">
        <f>IF('Indicator Data'!Z116="No Data",1,IF('Indicator Data imputation'!T115&lt;&gt;"",1,0))</f>
        <v>0</v>
      </c>
      <c r="T112" s="171">
        <f>IF('Indicator Data'!AA116="No Data",1,IF('Indicator Data imputation'!U115&lt;&gt;"",1,0))</f>
        <v>0</v>
      </c>
      <c r="U112" s="171">
        <f>IF('Indicator Data'!AB116="No Data",1,IF('Indicator Data imputation'!V115&lt;&gt;"",1,0))</f>
        <v>1</v>
      </c>
      <c r="V112" s="171">
        <f>IF('Indicator Data'!AC116="No Data",1,IF('Indicator Data imputation'!W115&lt;&gt;"",1,0))</f>
        <v>0</v>
      </c>
      <c r="W112" s="171">
        <f>IF('Indicator Data'!AD116="No Data",1,IF('Indicator Data imputation'!X115&lt;&gt;"",1,0))</f>
        <v>0</v>
      </c>
      <c r="X112" s="171">
        <f>IF('Indicator Data'!AE116="No Data",1,IF('Indicator Data imputation'!Y115&lt;&gt;"",1,0))</f>
        <v>1</v>
      </c>
      <c r="Y112" s="171">
        <f>IF('Indicator Data'!AF116="No Data",1,IF('Indicator Data imputation'!Z115&lt;&gt;"",1,0))</f>
        <v>1</v>
      </c>
      <c r="Z112" s="171">
        <f>IF('Indicator Data'!AG116="No Data",1,IF('Indicator Data imputation'!AA115&lt;&gt;"",1,0))</f>
        <v>1</v>
      </c>
      <c r="AA112" s="171">
        <f>IF('Indicator Data'!AH116="No Data",1,IF('Indicator Data imputation'!AB115&lt;&gt;"",1,0))</f>
        <v>0</v>
      </c>
      <c r="AB112" s="171">
        <f>IF('Indicator Data'!AI116="No Data",1,IF('Indicator Data imputation'!AC115&lt;&gt;"",1,0))</f>
        <v>0</v>
      </c>
      <c r="AC112" s="171">
        <f>IF('Indicator Data'!AJ116="No Data",1,IF('Indicator Data imputation'!AD115&lt;&gt;"",1,0))</f>
        <v>0</v>
      </c>
      <c r="AD112" s="171">
        <f>IF('Indicator Data'!AK116="No Data",1,IF('Indicator Data imputation'!AE115&lt;&gt;"",1,0))</f>
        <v>0</v>
      </c>
      <c r="AE112" s="171">
        <f>IF('Indicator Data'!AL116="No Data",1,IF('Indicator Data imputation'!AF115&lt;&gt;"",1,0))</f>
        <v>0</v>
      </c>
      <c r="AF112" s="171">
        <f>IF('Indicator Data'!AM116="No Data",1,IF('Indicator Data imputation'!AG115&lt;&gt;"",1,0))</f>
        <v>0</v>
      </c>
      <c r="AG112" s="171">
        <f>IF('Indicator Data'!AN116="No Data",1,IF('Indicator Data imputation'!AH115&lt;&gt;"",1,0))</f>
        <v>0</v>
      </c>
      <c r="AH112" s="171">
        <f>IF('Indicator Data'!AO116="No Data",1,IF('Indicator Data imputation'!AI115&lt;&gt;"",1,0))</f>
        <v>0</v>
      </c>
      <c r="AI112" s="171">
        <f>IF('Indicator Data'!AP116="No Data",1,IF('Indicator Data imputation'!AJ115&lt;&gt;"",1,0))</f>
        <v>1</v>
      </c>
      <c r="AJ112" s="171">
        <f>IF('Indicator Data'!AQ116="No Data",1,IF('Indicator Data imputation'!AK115&lt;&gt;"",1,0))</f>
        <v>1</v>
      </c>
      <c r="AK112" s="171">
        <f>IF('Indicator Data'!AR116="No Data",1,IF('Indicator Data imputation'!AL115&lt;&gt;"",1,0))</f>
        <v>0</v>
      </c>
      <c r="AL112" s="171">
        <f>IF('Indicator Data'!AS116="No Data",1,IF('Indicator Data imputation'!AM115&lt;&gt;"",1,0))</f>
        <v>0</v>
      </c>
      <c r="AM112" s="171">
        <f>IF('Indicator Data'!AT116="No Data",1,IF('Indicator Data imputation'!AN115&lt;&gt;"",1,0))</f>
        <v>1</v>
      </c>
      <c r="AN112" s="171">
        <f>IF('Indicator Data'!AU116="No Data",1,IF('Indicator Data imputation'!AO115&lt;&gt;"",1,0))</f>
        <v>1</v>
      </c>
      <c r="AO112" s="171">
        <f>IF('Indicator Data'!AV116="No Data",1,IF('Indicator Data imputation'!AP115&lt;&gt;"",1,0))</f>
        <v>1</v>
      </c>
      <c r="AP112" s="171">
        <f>IF('Indicator Data'!AW116="No Data",1,IF('Indicator Data imputation'!AQ115&lt;&gt;"",1,0))</f>
        <v>0</v>
      </c>
      <c r="AQ112" s="171">
        <f>IF('Indicator Data'!AX116="No Data",1,IF('Indicator Data imputation'!AR115&lt;&gt;"",1,0))</f>
        <v>0</v>
      </c>
      <c r="AR112" s="171">
        <f>IF('Indicator Data'!AY116="No Data",1,IF('Indicator Data imputation'!AS115&lt;&gt;"",1,0))</f>
        <v>0</v>
      </c>
      <c r="AS112" s="171">
        <f>IF('Indicator Data'!AZ116="No Data",1,IF('Indicator Data imputation'!AT115&lt;&gt;"",1,0))</f>
        <v>0</v>
      </c>
      <c r="AT112" s="171">
        <f>IF('Indicator Data'!BA116="No Data",1,IF('Indicator Data imputation'!AU115&lt;&gt;"",1,0))</f>
        <v>0</v>
      </c>
      <c r="AU112" s="171">
        <f>IF('Indicator Data'!BB116="No Data",1,IF('Indicator Data imputation'!AV115&lt;&gt;"",1,0))</f>
        <v>0</v>
      </c>
      <c r="AV112" s="171">
        <f>IF('Indicator Data'!BC116="No Data",1,IF('Indicator Data imputation'!AW115&lt;&gt;"",1,0))</f>
        <v>0</v>
      </c>
      <c r="AW112" s="171">
        <f>IF('Indicator Data'!BD116="No Data",1,IF('Indicator Data imputation'!AX115&lt;&gt;"",1,0))</f>
        <v>0</v>
      </c>
      <c r="AX112" s="171">
        <f>IF('Indicator Data'!BE116="No Data",1,IF('Indicator Data imputation'!AY115&lt;&gt;"",1,0))</f>
        <v>0</v>
      </c>
      <c r="AY112" s="171">
        <f>IF('Indicator Data'!BF116="No Data",1,IF('Indicator Data imputation'!AZ115&lt;&gt;"",1,0))</f>
        <v>0</v>
      </c>
      <c r="AZ112" s="171">
        <f>IF('Indicator Data'!BG116="No Data",1,IF('Indicator Data imputation'!BA115&lt;&gt;"",1,0))</f>
        <v>0</v>
      </c>
      <c r="BA112" s="5">
        <f t="shared" si="2"/>
        <v>10</v>
      </c>
      <c r="BB112" s="173">
        <f t="shared" si="3"/>
        <v>0.19607843137254902</v>
      </c>
    </row>
    <row r="113" spans="1:54" x14ac:dyDescent="0.25">
      <c r="A113" s="5" t="s">
        <v>209</v>
      </c>
      <c r="B113" s="171">
        <f>IF('Indicator Data'!I117="No Data",1,IF('Indicator Data imputation'!C116&lt;&gt;"",1,0))</f>
        <v>0</v>
      </c>
      <c r="C113" s="171">
        <f>IF('Indicator Data'!J117="No Data",1,IF('Indicator Data imputation'!D116&lt;&gt;"",1,0))</f>
        <v>0</v>
      </c>
      <c r="D113" s="171">
        <f>IF('Indicator Data'!K117="No Data",1,IF('Indicator Data imputation'!E116&lt;&gt;"",1,0))</f>
        <v>0</v>
      </c>
      <c r="E113" s="171">
        <f>IF('Indicator Data'!L117="No Data",1,IF('Indicator Data imputation'!F116&lt;&gt;"",1,0))</f>
        <v>0</v>
      </c>
      <c r="F113" s="171">
        <f>IF('Indicator Data'!M117="No Data",1,IF('Indicator Data imputation'!G116&lt;&gt;"",1,0))</f>
        <v>0</v>
      </c>
      <c r="G113" s="171">
        <f>IF('Indicator Data'!N117="No Data",1,IF('Indicator Data imputation'!H116&lt;&gt;"",1,0))</f>
        <v>0</v>
      </c>
      <c r="H113" s="171">
        <f>IF('Indicator Data'!O117="No Data",1,IF('Indicator Data imputation'!I116&lt;&gt;"",1,0))</f>
        <v>0</v>
      </c>
      <c r="I113" s="171">
        <f>IF('Indicator Data'!P117="No Data",1,IF('Indicator Data imputation'!J116&lt;&gt;"",1,0))</f>
        <v>0</v>
      </c>
      <c r="J113" s="171">
        <f>IF('Indicator Data'!Q117="No Data",1,IF('Indicator Data imputation'!K116&lt;&gt;"",1,0))</f>
        <v>0</v>
      </c>
      <c r="K113" s="171">
        <f>IF('Indicator Data'!R117="No Data",1,IF('Indicator Data imputation'!L116&lt;&gt;"",1,0))</f>
        <v>0</v>
      </c>
      <c r="L113" s="171">
        <f>IF('Indicator Data'!S117="No Data",1,IF('Indicator Data imputation'!M116&lt;&gt;"",1,0))</f>
        <v>0</v>
      </c>
      <c r="M113" s="171">
        <f>IF('Indicator Data'!T117="No Data",1,IF('Indicator Data imputation'!N116&lt;&gt;"",1,0))</f>
        <v>0</v>
      </c>
      <c r="N113" s="171">
        <f>IF('Indicator Data'!U117="No Data",1,IF('Indicator Data imputation'!O116&lt;&gt;"",1,0))</f>
        <v>0</v>
      </c>
      <c r="O113" s="171">
        <f>IF('Indicator Data'!V117="No Data",1,IF('Indicator Data imputation'!P116&lt;&gt;"",1,0))</f>
        <v>0</v>
      </c>
      <c r="P113" s="171">
        <f>IF('Indicator Data'!W117="No Data",1,IF('Indicator Data imputation'!Q116&lt;&gt;"",1,0))</f>
        <v>0</v>
      </c>
      <c r="Q113" s="171">
        <f>IF('Indicator Data'!X117="No Data",1,IF('Indicator Data imputation'!R116&lt;&gt;"",1,0))</f>
        <v>0</v>
      </c>
      <c r="R113" s="171">
        <f>IF('Indicator Data'!Y117="No Data",1,IF('Indicator Data imputation'!S116&lt;&gt;"",1,0))</f>
        <v>0</v>
      </c>
      <c r="S113" s="171">
        <f>IF('Indicator Data'!Z117="No Data",1,IF('Indicator Data imputation'!T116&lt;&gt;"",1,0))</f>
        <v>0</v>
      </c>
      <c r="T113" s="171">
        <f>IF('Indicator Data'!AA117="No Data",1,IF('Indicator Data imputation'!U116&lt;&gt;"",1,0))</f>
        <v>0</v>
      </c>
      <c r="U113" s="171">
        <f>IF('Indicator Data'!AB117="No Data",1,IF('Indicator Data imputation'!V116&lt;&gt;"",1,0))</f>
        <v>0</v>
      </c>
      <c r="V113" s="171">
        <f>IF('Indicator Data'!AC117="No Data",1,IF('Indicator Data imputation'!W116&lt;&gt;"",1,0))</f>
        <v>0</v>
      </c>
      <c r="W113" s="171">
        <f>IF('Indicator Data'!AD117="No Data",1,IF('Indicator Data imputation'!X116&lt;&gt;"",1,0))</f>
        <v>0</v>
      </c>
      <c r="X113" s="171">
        <f>IF('Indicator Data'!AE117="No Data",1,IF('Indicator Data imputation'!Y116&lt;&gt;"",1,0))</f>
        <v>1</v>
      </c>
      <c r="Y113" s="171">
        <f>IF('Indicator Data'!AF117="No Data",1,IF('Indicator Data imputation'!Z116&lt;&gt;"",1,0))</f>
        <v>0</v>
      </c>
      <c r="Z113" s="171">
        <f>IF('Indicator Data'!AG117="No Data",1,IF('Indicator Data imputation'!AA116&lt;&gt;"",1,0))</f>
        <v>0</v>
      </c>
      <c r="AA113" s="171">
        <f>IF('Indicator Data'!AH117="No Data",1,IF('Indicator Data imputation'!AB116&lt;&gt;"",1,0))</f>
        <v>0</v>
      </c>
      <c r="AB113" s="171">
        <f>IF('Indicator Data'!AI117="No Data",1,IF('Indicator Data imputation'!AC116&lt;&gt;"",1,0))</f>
        <v>0</v>
      </c>
      <c r="AC113" s="171">
        <f>IF('Indicator Data'!AJ117="No Data",1,IF('Indicator Data imputation'!AD116&lt;&gt;"",1,0))</f>
        <v>0</v>
      </c>
      <c r="AD113" s="171">
        <f>IF('Indicator Data'!AK117="No Data",1,IF('Indicator Data imputation'!AE116&lt;&gt;"",1,0))</f>
        <v>0</v>
      </c>
      <c r="AE113" s="171">
        <f>IF('Indicator Data'!AL117="No Data",1,IF('Indicator Data imputation'!AF116&lt;&gt;"",1,0))</f>
        <v>0</v>
      </c>
      <c r="AF113" s="171">
        <f>IF('Indicator Data'!AM117="No Data",1,IF('Indicator Data imputation'!AG116&lt;&gt;"",1,0))</f>
        <v>0</v>
      </c>
      <c r="AG113" s="171">
        <f>IF('Indicator Data'!AN117="No Data",1,IF('Indicator Data imputation'!AH116&lt;&gt;"",1,0))</f>
        <v>0</v>
      </c>
      <c r="AH113" s="171">
        <f>IF('Indicator Data'!AO117="No Data",1,IF('Indicator Data imputation'!AI116&lt;&gt;"",1,0))</f>
        <v>0</v>
      </c>
      <c r="AI113" s="171">
        <f>IF('Indicator Data'!AP117="No Data",1,IF('Indicator Data imputation'!AJ116&lt;&gt;"",1,0))</f>
        <v>0</v>
      </c>
      <c r="AJ113" s="171">
        <f>IF('Indicator Data'!AQ117="No Data",1,IF('Indicator Data imputation'!AK116&lt;&gt;"",1,0))</f>
        <v>0</v>
      </c>
      <c r="AK113" s="171">
        <f>IF('Indicator Data'!AR117="No Data",1,IF('Indicator Data imputation'!AL116&lt;&gt;"",1,0))</f>
        <v>0</v>
      </c>
      <c r="AL113" s="171">
        <f>IF('Indicator Data'!AS117="No Data",1,IF('Indicator Data imputation'!AM116&lt;&gt;"",1,0))</f>
        <v>0</v>
      </c>
      <c r="AM113" s="171">
        <f>IF('Indicator Data'!AT117="No Data",1,IF('Indicator Data imputation'!AN116&lt;&gt;"",1,0))</f>
        <v>0</v>
      </c>
      <c r="AN113" s="171">
        <f>IF('Indicator Data'!AU117="No Data",1,IF('Indicator Data imputation'!AO116&lt;&gt;"",1,0))</f>
        <v>0</v>
      </c>
      <c r="AO113" s="171">
        <f>IF('Indicator Data'!AV117="No Data",1,IF('Indicator Data imputation'!AP116&lt;&gt;"",1,0))</f>
        <v>0</v>
      </c>
      <c r="AP113" s="171">
        <f>IF('Indicator Data'!AW117="No Data",1,IF('Indicator Data imputation'!AQ116&lt;&gt;"",1,0))</f>
        <v>0</v>
      </c>
      <c r="AQ113" s="171">
        <f>IF('Indicator Data'!AX117="No Data",1,IF('Indicator Data imputation'!AR116&lt;&gt;"",1,0))</f>
        <v>0</v>
      </c>
      <c r="AR113" s="171">
        <f>IF('Indicator Data'!AY117="No Data",1,IF('Indicator Data imputation'!AS116&lt;&gt;"",1,0))</f>
        <v>0</v>
      </c>
      <c r="AS113" s="171">
        <f>IF('Indicator Data'!AZ117="No Data",1,IF('Indicator Data imputation'!AT116&lt;&gt;"",1,0))</f>
        <v>0</v>
      </c>
      <c r="AT113" s="171">
        <f>IF('Indicator Data'!BA117="No Data",1,IF('Indicator Data imputation'!AU116&lt;&gt;"",1,0))</f>
        <v>0</v>
      </c>
      <c r="AU113" s="171">
        <f>IF('Indicator Data'!BB117="No Data",1,IF('Indicator Data imputation'!AV116&lt;&gt;"",1,0))</f>
        <v>0</v>
      </c>
      <c r="AV113" s="171">
        <f>IF('Indicator Data'!BC117="No Data",1,IF('Indicator Data imputation'!AW116&lt;&gt;"",1,0))</f>
        <v>0</v>
      </c>
      <c r="AW113" s="171">
        <f>IF('Indicator Data'!BD117="No Data",1,IF('Indicator Data imputation'!AX116&lt;&gt;"",1,0))</f>
        <v>0</v>
      </c>
      <c r="AX113" s="171">
        <f>IF('Indicator Data'!BE117="No Data",1,IF('Indicator Data imputation'!AY116&lt;&gt;"",1,0))</f>
        <v>0</v>
      </c>
      <c r="AY113" s="171">
        <f>IF('Indicator Data'!BF117="No Data",1,IF('Indicator Data imputation'!AZ116&lt;&gt;"",1,0))</f>
        <v>0</v>
      </c>
      <c r="AZ113" s="171">
        <f>IF('Indicator Data'!BG117="No Data",1,IF('Indicator Data imputation'!BA116&lt;&gt;"",1,0))</f>
        <v>0</v>
      </c>
      <c r="BA113" s="5">
        <f t="shared" si="2"/>
        <v>1</v>
      </c>
      <c r="BB113" s="173">
        <f t="shared" si="3"/>
        <v>1.9607843137254902E-2</v>
      </c>
    </row>
    <row r="114" spans="1:54" x14ac:dyDescent="0.25">
      <c r="A114" s="5" t="s">
        <v>210</v>
      </c>
      <c r="B114" s="171">
        <f>IF('Indicator Data'!I118="No Data",1,IF('Indicator Data imputation'!C117&lt;&gt;"",1,0))</f>
        <v>0</v>
      </c>
      <c r="C114" s="171">
        <f>IF('Indicator Data'!J118="No Data",1,IF('Indicator Data imputation'!D117&lt;&gt;"",1,0))</f>
        <v>0</v>
      </c>
      <c r="D114" s="171">
        <f>IF('Indicator Data'!K118="No Data",1,IF('Indicator Data imputation'!E117&lt;&gt;"",1,0))</f>
        <v>0</v>
      </c>
      <c r="E114" s="171">
        <f>IF('Indicator Data'!L118="No Data",1,IF('Indicator Data imputation'!F117&lt;&gt;"",1,0))</f>
        <v>0</v>
      </c>
      <c r="F114" s="171">
        <f>IF('Indicator Data'!M118="No Data",1,IF('Indicator Data imputation'!G117&lt;&gt;"",1,0))</f>
        <v>0</v>
      </c>
      <c r="G114" s="171">
        <f>IF('Indicator Data'!N118="No Data",1,IF('Indicator Data imputation'!H117&lt;&gt;"",1,0))</f>
        <v>0</v>
      </c>
      <c r="H114" s="171">
        <f>IF('Indicator Data'!O118="No Data",1,IF('Indicator Data imputation'!I117&lt;&gt;"",1,0))</f>
        <v>0</v>
      </c>
      <c r="I114" s="171">
        <f>IF('Indicator Data'!P118="No Data",1,IF('Indicator Data imputation'!J117&lt;&gt;"",1,0))</f>
        <v>0</v>
      </c>
      <c r="J114" s="171">
        <f>IF('Indicator Data'!Q118="No Data",1,IF('Indicator Data imputation'!K117&lt;&gt;"",1,0))</f>
        <v>0</v>
      </c>
      <c r="K114" s="171">
        <f>IF('Indicator Data'!R118="No Data",1,IF('Indicator Data imputation'!L117&lt;&gt;"",1,0))</f>
        <v>0</v>
      </c>
      <c r="L114" s="171">
        <f>IF('Indicator Data'!S118="No Data",1,IF('Indicator Data imputation'!M117&lt;&gt;"",1,0))</f>
        <v>0</v>
      </c>
      <c r="M114" s="171">
        <f>IF('Indicator Data'!T118="No Data",1,IF('Indicator Data imputation'!N117&lt;&gt;"",1,0))</f>
        <v>0</v>
      </c>
      <c r="N114" s="171">
        <f>IF('Indicator Data'!U118="No Data",1,IF('Indicator Data imputation'!O117&lt;&gt;"",1,0))</f>
        <v>0</v>
      </c>
      <c r="O114" s="171">
        <f>IF('Indicator Data'!V118="No Data",1,IF('Indicator Data imputation'!P117&lt;&gt;"",1,0))</f>
        <v>0</v>
      </c>
      <c r="P114" s="171">
        <f>IF('Indicator Data'!W118="No Data",1,IF('Indicator Data imputation'!Q117&lt;&gt;"",1,0))</f>
        <v>0</v>
      </c>
      <c r="Q114" s="171">
        <f>IF('Indicator Data'!X118="No Data",1,IF('Indicator Data imputation'!R117&lt;&gt;"",1,0))</f>
        <v>0</v>
      </c>
      <c r="R114" s="171">
        <f>IF('Indicator Data'!Y118="No Data",1,IF('Indicator Data imputation'!S117&lt;&gt;"",1,0))</f>
        <v>0</v>
      </c>
      <c r="S114" s="171">
        <f>IF('Indicator Data'!Z118="No Data",1,IF('Indicator Data imputation'!T117&lt;&gt;"",1,0))</f>
        <v>0</v>
      </c>
      <c r="T114" s="171">
        <f>IF('Indicator Data'!AA118="No Data",1,IF('Indicator Data imputation'!U117&lt;&gt;"",1,0))</f>
        <v>0</v>
      </c>
      <c r="U114" s="171">
        <f>IF('Indicator Data'!AB118="No Data",1,IF('Indicator Data imputation'!V117&lt;&gt;"",1,0))</f>
        <v>0</v>
      </c>
      <c r="V114" s="171">
        <f>IF('Indicator Data'!AC118="No Data",1,IF('Indicator Data imputation'!W117&lt;&gt;"",1,0))</f>
        <v>0</v>
      </c>
      <c r="W114" s="171">
        <f>IF('Indicator Data'!AD118="No Data",1,IF('Indicator Data imputation'!X117&lt;&gt;"",1,0))</f>
        <v>0</v>
      </c>
      <c r="X114" s="171">
        <f>IF('Indicator Data'!AE118="No Data",1,IF('Indicator Data imputation'!Y117&lt;&gt;"",1,0))</f>
        <v>1</v>
      </c>
      <c r="Y114" s="171">
        <f>IF('Indicator Data'!AF118="No Data",1,IF('Indicator Data imputation'!Z117&lt;&gt;"",1,0))</f>
        <v>0</v>
      </c>
      <c r="Z114" s="171">
        <f>IF('Indicator Data'!AG118="No Data",1,IF('Indicator Data imputation'!AA117&lt;&gt;"",1,0))</f>
        <v>0</v>
      </c>
      <c r="AA114" s="171">
        <f>IF('Indicator Data'!AH118="No Data",1,IF('Indicator Data imputation'!AB117&lt;&gt;"",1,0))</f>
        <v>0</v>
      </c>
      <c r="AB114" s="171">
        <f>IF('Indicator Data'!AI118="No Data",1,IF('Indicator Data imputation'!AC117&lt;&gt;"",1,0))</f>
        <v>0</v>
      </c>
      <c r="AC114" s="171">
        <f>IF('Indicator Data'!AJ118="No Data",1,IF('Indicator Data imputation'!AD117&lt;&gt;"",1,0))</f>
        <v>0</v>
      </c>
      <c r="AD114" s="171">
        <f>IF('Indicator Data'!AK118="No Data",1,IF('Indicator Data imputation'!AE117&lt;&gt;"",1,0))</f>
        <v>0</v>
      </c>
      <c r="AE114" s="171">
        <f>IF('Indicator Data'!AL118="No Data",1,IF('Indicator Data imputation'!AF117&lt;&gt;"",1,0))</f>
        <v>0</v>
      </c>
      <c r="AF114" s="171">
        <f>IF('Indicator Data'!AM118="No Data",1,IF('Indicator Data imputation'!AG117&lt;&gt;"",1,0))</f>
        <v>0</v>
      </c>
      <c r="AG114" s="171">
        <f>IF('Indicator Data'!AN118="No Data",1,IF('Indicator Data imputation'!AH117&lt;&gt;"",1,0))</f>
        <v>0</v>
      </c>
      <c r="AH114" s="171">
        <f>IF('Indicator Data'!AO118="No Data",1,IF('Indicator Data imputation'!AI117&lt;&gt;"",1,0))</f>
        <v>0</v>
      </c>
      <c r="AI114" s="171">
        <f>IF('Indicator Data'!AP118="No Data",1,IF('Indicator Data imputation'!AJ117&lt;&gt;"",1,0))</f>
        <v>0</v>
      </c>
      <c r="AJ114" s="171">
        <f>IF('Indicator Data'!AQ118="No Data",1,IF('Indicator Data imputation'!AK117&lt;&gt;"",1,0))</f>
        <v>0</v>
      </c>
      <c r="AK114" s="171">
        <f>IF('Indicator Data'!AR118="No Data",1,IF('Indicator Data imputation'!AL117&lt;&gt;"",1,0))</f>
        <v>0</v>
      </c>
      <c r="AL114" s="171">
        <f>IF('Indicator Data'!AS118="No Data",1,IF('Indicator Data imputation'!AM117&lt;&gt;"",1,0))</f>
        <v>0</v>
      </c>
      <c r="AM114" s="171">
        <f>IF('Indicator Data'!AT118="No Data",1,IF('Indicator Data imputation'!AN117&lt;&gt;"",1,0))</f>
        <v>0</v>
      </c>
      <c r="AN114" s="171">
        <f>IF('Indicator Data'!AU118="No Data",1,IF('Indicator Data imputation'!AO117&lt;&gt;"",1,0))</f>
        <v>0</v>
      </c>
      <c r="AO114" s="171">
        <f>IF('Indicator Data'!AV118="No Data",1,IF('Indicator Data imputation'!AP117&lt;&gt;"",1,0))</f>
        <v>0</v>
      </c>
      <c r="AP114" s="171">
        <f>IF('Indicator Data'!AW118="No Data",1,IF('Indicator Data imputation'!AQ117&lt;&gt;"",1,0))</f>
        <v>0</v>
      </c>
      <c r="AQ114" s="171">
        <f>IF('Indicator Data'!AX118="No Data",1,IF('Indicator Data imputation'!AR117&lt;&gt;"",1,0))</f>
        <v>0</v>
      </c>
      <c r="AR114" s="171">
        <f>IF('Indicator Data'!AY118="No Data",1,IF('Indicator Data imputation'!AS117&lt;&gt;"",1,0))</f>
        <v>0</v>
      </c>
      <c r="AS114" s="171">
        <f>IF('Indicator Data'!AZ118="No Data",1,IF('Indicator Data imputation'!AT117&lt;&gt;"",1,0))</f>
        <v>0</v>
      </c>
      <c r="AT114" s="171">
        <f>IF('Indicator Data'!BA118="No Data",1,IF('Indicator Data imputation'!AU117&lt;&gt;"",1,0))</f>
        <v>0</v>
      </c>
      <c r="AU114" s="171">
        <f>IF('Indicator Data'!BB118="No Data",1,IF('Indicator Data imputation'!AV117&lt;&gt;"",1,0))</f>
        <v>0</v>
      </c>
      <c r="AV114" s="171">
        <f>IF('Indicator Data'!BC118="No Data",1,IF('Indicator Data imputation'!AW117&lt;&gt;"",1,0))</f>
        <v>0</v>
      </c>
      <c r="AW114" s="171">
        <f>IF('Indicator Data'!BD118="No Data",1,IF('Indicator Data imputation'!AX117&lt;&gt;"",1,0))</f>
        <v>0</v>
      </c>
      <c r="AX114" s="171">
        <f>IF('Indicator Data'!BE118="No Data",1,IF('Indicator Data imputation'!AY117&lt;&gt;"",1,0))</f>
        <v>0</v>
      </c>
      <c r="AY114" s="171">
        <f>IF('Indicator Data'!BF118="No Data",1,IF('Indicator Data imputation'!AZ117&lt;&gt;"",1,0))</f>
        <v>0</v>
      </c>
      <c r="AZ114" s="171">
        <f>IF('Indicator Data'!BG118="No Data",1,IF('Indicator Data imputation'!BA117&lt;&gt;"",1,0))</f>
        <v>0</v>
      </c>
      <c r="BA114" s="5">
        <f t="shared" si="2"/>
        <v>1</v>
      </c>
      <c r="BB114" s="173">
        <f t="shared" si="3"/>
        <v>1.9607843137254902E-2</v>
      </c>
    </row>
    <row r="115" spans="1:54" x14ac:dyDescent="0.25">
      <c r="A115" s="5" t="s">
        <v>212</v>
      </c>
      <c r="B115" s="171">
        <f>IF('Indicator Data'!I119="No Data",1,IF('Indicator Data imputation'!C118&lt;&gt;"",1,0))</f>
        <v>0</v>
      </c>
      <c r="C115" s="171">
        <f>IF('Indicator Data'!J119="No Data",1,IF('Indicator Data imputation'!D118&lt;&gt;"",1,0))</f>
        <v>0</v>
      </c>
      <c r="D115" s="171">
        <f>IF('Indicator Data'!K119="No Data",1,IF('Indicator Data imputation'!E118&lt;&gt;"",1,0))</f>
        <v>0</v>
      </c>
      <c r="E115" s="171">
        <f>IF('Indicator Data'!L119="No Data",1,IF('Indicator Data imputation'!F118&lt;&gt;"",1,0))</f>
        <v>0</v>
      </c>
      <c r="F115" s="171">
        <f>IF('Indicator Data'!M119="No Data",1,IF('Indicator Data imputation'!G118&lt;&gt;"",1,0))</f>
        <v>0</v>
      </c>
      <c r="G115" s="171">
        <f>IF('Indicator Data'!N119="No Data",1,IF('Indicator Data imputation'!H118&lt;&gt;"",1,0))</f>
        <v>0</v>
      </c>
      <c r="H115" s="171">
        <f>IF('Indicator Data'!O119="No Data",1,IF('Indicator Data imputation'!I118&lt;&gt;"",1,0))</f>
        <v>0</v>
      </c>
      <c r="I115" s="171">
        <f>IF('Indicator Data'!P119="No Data",1,IF('Indicator Data imputation'!J118&lt;&gt;"",1,0))</f>
        <v>0</v>
      </c>
      <c r="J115" s="171">
        <f>IF('Indicator Data'!Q119="No Data",1,IF('Indicator Data imputation'!K118&lt;&gt;"",1,0))</f>
        <v>0</v>
      </c>
      <c r="K115" s="171">
        <f>IF('Indicator Data'!R119="No Data",1,IF('Indicator Data imputation'!L118&lt;&gt;"",1,0))</f>
        <v>0</v>
      </c>
      <c r="L115" s="171">
        <f>IF('Indicator Data'!S119="No Data",1,IF('Indicator Data imputation'!M118&lt;&gt;"",1,0))</f>
        <v>0</v>
      </c>
      <c r="M115" s="171">
        <f>IF('Indicator Data'!T119="No Data",1,IF('Indicator Data imputation'!N118&lt;&gt;"",1,0))</f>
        <v>0</v>
      </c>
      <c r="N115" s="171">
        <f>IF('Indicator Data'!U119="No Data",1,IF('Indicator Data imputation'!O118&lt;&gt;"",1,0))</f>
        <v>0</v>
      </c>
      <c r="O115" s="171">
        <f>IF('Indicator Data'!V119="No Data",1,IF('Indicator Data imputation'!P118&lt;&gt;"",1,0))</f>
        <v>0</v>
      </c>
      <c r="P115" s="171">
        <f>IF('Indicator Data'!W119="No Data",1,IF('Indicator Data imputation'!Q118&lt;&gt;"",1,0))</f>
        <v>0</v>
      </c>
      <c r="Q115" s="171">
        <f>IF('Indicator Data'!X119="No Data",1,IF('Indicator Data imputation'!R118&lt;&gt;"",1,0))</f>
        <v>0</v>
      </c>
      <c r="R115" s="171">
        <f>IF('Indicator Data'!Y119="No Data",1,IF('Indicator Data imputation'!S118&lt;&gt;"",1,0))</f>
        <v>0</v>
      </c>
      <c r="S115" s="171">
        <f>IF('Indicator Data'!Z119="No Data",1,IF('Indicator Data imputation'!T118&lt;&gt;"",1,0))</f>
        <v>0</v>
      </c>
      <c r="T115" s="171">
        <f>IF('Indicator Data'!AA119="No Data",1,IF('Indicator Data imputation'!U118&lt;&gt;"",1,0))</f>
        <v>0</v>
      </c>
      <c r="U115" s="171">
        <f>IF('Indicator Data'!AB119="No Data",1,IF('Indicator Data imputation'!V118&lt;&gt;"",1,0))</f>
        <v>1</v>
      </c>
      <c r="V115" s="171">
        <f>IF('Indicator Data'!AC119="No Data",1,IF('Indicator Data imputation'!W118&lt;&gt;"",1,0))</f>
        <v>0</v>
      </c>
      <c r="W115" s="171">
        <f>IF('Indicator Data'!AD119="No Data",1,IF('Indicator Data imputation'!X118&lt;&gt;"",1,0))</f>
        <v>0</v>
      </c>
      <c r="X115" s="171">
        <f>IF('Indicator Data'!AE119="No Data",1,IF('Indicator Data imputation'!Y118&lt;&gt;"",1,0))</f>
        <v>1</v>
      </c>
      <c r="Y115" s="171">
        <f>IF('Indicator Data'!AF119="No Data",1,IF('Indicator Data imputation'!Z118&lt;&gt;"",1,0))</f>
        <v>0</v>
      </c>
      <c r="Z115" s="171">
        <f>IF('Indicator Data'!AG119="No Data",1,IF('Indicator Data imputation'!AA118&lt;&gt;"",1,0))</f>
        <v>0</v>
      </c>
      <c r="AA115" s="171">
        <f>IF('Indicator Data'!AH119="No Data",1,IF('Indicator Data imputation'!AB118&lt;&gt;"",1,0))</f>
        <v>0</v>
      </c>
      <c r="AB115" s="171">
        <f>IF('Indicator Data'!AI119="No Data",1,IF('Indicator Data imputation'!AC118&lt;&gt;"",1,0))</f>
        <v>0</v>
      </c>
      <c r="AC115" s="171">
        <f>IF('Indicator Data'!AJ119="No Data",1,IF('Indicator Data imputation'!AD118&lt;&gt;"",1,0))</f>
        <v>0</v>
      </c>
      <c r="AD115" s="171">
        <f>IF('Indicator Data'!AK119="No Data",1,IF('Indicator Data imputation'!AE118&lt;&gt;"",1,0))</f>
        <v>0</v>
      </c>
      <c r="AE115" s="171">
        <f>IF('Indicator Data'!AL119="No Data",1,IF('Indicator Data imputation'!AF118&lt;&gt;"",1,0))</f>
        <v>0</v>
      </c>
      <c r="AF115" s="171">
        <f>IF('Indicator Data'!AM119="No Data",1,IF('Indicator Data imputation'!AG118&lt;&gt;"",1,0))</f>
        <v>0</v>
      </c>
      <c r="AG115" s="171">
        <f>IF('Indicator Data'!AN119="No Data",1,IF('Indicator Data imputation'!AH118&lt;&gt;"",1,0))</f>
        <v>0</v>
      </c>
      <c r="AH115" s="171">
        <f>IF('Indicator Data'!AO119="No Data",1,IF('Indicator Data imputation'!AI118&lt;&gt;"",1,0))</f>
        <v>0</v>
      </c>
      <c r="AI115" s="171">
        <f>IF('Indicator Data'!AP119="No Data",1,IF('Indicator Data imputation'!AJ118&lt;&gt;"",1,0))</f>
        <v>0</v>
      </c>
      <c r="AJ115" s="171">
        <f>IF('Indicator Data'!AQ119="No Data",1,IF('Indicator Data imputation'!AK118&lt;&gt;"",1,0))</f>
        <v>1</v>
      </c>
      <c r="AK115" s="171">
        <f>IF('Indicator Data'!AR119="No Data",1,IF('Indicator Data imputation'!AL118&lt;&gt;"",1,0))</f>
        <v>0</v>
      </c>
      <c r="AL115" s="171">
        <f>IF('Indicator Data'!AS119="No Data",1,IF('Indicator Data imputation'!AM118&lt;&gt;"",1,0))</f>
        <v>0</v>
      </c>
      <c r="AM115" s="171">
        <f>IF('Indicator Data'!AT119="No Data",1,IF('Indicator Data imputation'!AN118&lt;&gt;"",1,0))</f>
        <v>0</v>
      </c>
      <c r="AN115" s="171">
        <f>IF('Indicator Data'!AU119="No Data",1,IF('Indicator Data imputation'!AO118&lt;&gt;"",1,0))</f>
        <v>0</v>
      </c>
      <c r="AO115" s="171">
        <f>IF('Indicator Data'!AV119="No Data",1,IF('Indicator Data imputation'!AP118&lt;&gt;"",1,0))</f>
        <v>0</v>
      </c>
      <c r="AP115" s="171">
        <f>IF('Indicator Data'!AW119="No Data",1,IF('Indicator Data imputation'!AQ118&lt;&gt;"",1,0))</f>
        <v>0</v>
      </c>
      <c r="AQ115" s="171">
        <f>IF('Indicator Data'!AX119="No Data",1,IF('Indicator Data imputation'!AR118&lt;&gt;"",1,0))</f>
        <v>0</v>
      </c>
      <c r="AR115" s="171">
        <f>IF('Indicator Data'!AY119="No Data",1,IF('Indicator Data imputation'!AS118&lt;&gt;"",1,0))</f>
        <v>0</v>
      </c>
      <c r="AS115" s="171">
        <f>IF('Indicator Data'!AZ119="No Data",1,IF('Indicator Data imputation'!AT118&lt;&gt;"",1,0))</f>
        <v>0</v>
      </c>
      <c r="AT115" s="171">
        <f>IF('Indicator Data'!BA119="No Data",1,IF('Indicator Data imputation'!AU118&lt;&gt;"",1,0))</f>
        <v>0</v>
      </c>
      <c r="AU115" s="171">
        <f>IF('Indicator Data'!BB119="No Data",1,IF('Indicator Data imputation'!AV118&lt;&gt;"",1,0))</f>
        <v>0</v>
      </c>
      <c r="AV115" s="171">
        <f>IF('Indicator Data'!BC119="No Data",1,IF('Indicator Data imputation'!AW118&lt;&gt;"",1,0))</f>
        <v>0</v>
      </c>
      <c r="AW115" s="171">
        <f>IF('Indicator Data'!BD119="No Data",1,IF('Indicator Data imputation'!AX118&lt;&gt;"",1,0))</f>
        <v>0</v>
      </c>
      <c r="AX115" s="171">
        <f>IF('Indicator Data'!BE119="No Data",1,IF('Indicator Data imputation'!AY118&lt;&gt;"",1,0))</f>
        <v>0</v>
      </c>
      <c r="AY115" s="171">
        <f>IF('Indicator Data'!BF119="No Data",1,IF('Indicator Data imputation'!AZ118&lt;&gt;"",1,0))</f>
        <v>0</v>
      </c>
      <c r="AZ115" s="171">
        <f>IF('Indicator Data'!BG119="No Data",1,IF('Indicator Data imputation'!BA118&lt;&gt;"",1,0))</f>
        <v>0</v>
      </c>
      <c r="BA115" s="5">
        <f t="shared" si="2"/>
        <v>3</v>
      </c>
      <c r="BB115" s="173">
        <f t="shared" si="3"/>
        <v>5.8823529411764705E-2</v>
      </c>
    </row>
    <row r="116" spans="1:54" x14ac:dyDescent="0.25">
      <c r="A116" s="5" t="s">
        <v>214</v>
      </c>
      <c r="B116" s="171">
        <f>IF('Indicator Data'!I120="No Data",1,IF('Indicator Data imputation'!C119&lt;&gt;"",1,0))</f>
        <v>0</v>
      </c>
      <c r="C116" s="171">
        <f>IF('Indicator Data'!J120="No Data",1,IF('Indicator Data imputation'!D119&lt;&gt;"",1,0))</f>
        <v>0</v>
      </c>
      <c r="D116" s="171">
        <f>IF('Indicator Data'!K120="No Data",1,IF('Indicator Data imputation'!E119&lt;&gt;"",1,0))</f>
        <v>0</v>
      </c>
      <c r="E116" s="171">
        <f>IF('Indicator Data'!L120="No Data",1,IF('Indicator Data imputation'!F119&lt;&gt;"",1,0))</f>
        <v>0</v>
      </c>
      <c r="F116" s="171">
        <f>IF('Indicator Data'!M120="No Data",1,IF('Indicator Data imputation'!G119&lt;&gt;"",1,0))</f>
        <v>0</v>
      </c>
      <c r="G116" s="171">
        <f>IF('Indicator Data'!N120="No Data",1,IF('Indicator Data imputation'!H119&lt;&gt;"",1,0))</f>
        <v>0</v>
      </c>
      <c r="H116" s="171">
        <f>IF('Indicator Data'!O120="No Data",1,IF('Indicator Data imputation'!I119&lt;&gt;"",1,0))</f>
        <v>0</v>
      </c>
      <c r="I116" s="171">
        <f>IF('Indicator Data'!P120="No Data",1,IF('Indicator Data imputation'!J119&lt;&gt;"",1,0))</f>
        <v>0</v>
      </c>
      <c r="J116" s="171">
        <f>IF('Indicator Data'!Q120="No Data",1,IF('Indicator Data imputation'!K119&lt;&gt;"",1,0))</f>
        <v>0</v>
      </c>
      <c r="K116" s="171">
        <f>IF('Indicator Data'!R120="No Data",1,IF('Indicator Data imputation'!L119&lt;&gt;"",1,0))</f>
        <v>0</v>
      </c>
      <c r="L116" s="171">
        <f>IF('Indicator Data'!S120="No Data",1,IF('Indicator Data imputation'!M119&lt;&gt;"",1,0))</f>
        <v>0</v>
      </c>
      <c r="M116" s="171">
        <f>IF('Indicator Data'!T120="No Data",1,IF('Indicator Data imputation'!N119&lt;&gt;"",1,0))</f>
        <v>0</v>
      </c>
      <c r="N116" s="171">
        <f>IF('Indicator Data'!U120="No Data",1,IF('Indicator Data imputation'!O119&lt;&gt;"",1,0))</f>
        <v>0</v>
      </c>
      <c r="O116" s="171">
        <f>IF('Indicator Data'!V120="No Data",1,IF('Indicator Data imputation'!P119&lt;&gt;"",1,0))</f>
        <v>0</v>
      </c>
      <c r="P116" s="171">
        <f>IF('Indicator Data'!W120="No Data",1,IF('Indicator Data imputation'!Q119&lt;&gt;"",1,0))</f>
        <v>0</v>
      </c>
      <c r="Q116" s="171">
        <f>IF('Indicator Data'!X120="No Data",1,IF('Indicator Data imputation'!R119&lt;&gt;"",1,0))</f>
        <v>0</v>
      </c>
      <c r="R116" s="171">
        <f>IF('Indicator Data'!Y120="No Data",1,IF('Indicator Data imputation'!S119&lt;&gt;"",1,0))</f>
        <v>0</v>
      </c>
      <c r="S116" s="171">
        <f>IF('Indicator Data'!Z120="No Data",1,IF('Indicator Data imputation'!T119&lt;&gt;"",1,0))</f>
        <v>0</v>
      </c>
      <c r="T116" s="171">
        <f>IF('Indicator Data'!AA120="No Data",1,IF('Indicator Data imputation'!U119&lt;&gt;"",1,0))</f>
        <v>0</v>
      </c>
      <c r="U116" s="171">
        <f>IF('Indicator Data'!AB120="No Data",1,IF('Indicator Data imputation'!V119&lt;&gt;"",1,0))</f>
        <v>0</v>
      </c>
      <c r="V116" s="171">
        <f>IF('Indicator Data'!AC120="No Data",1,IF('Indicator Data imputation'!W119&lt;&gt;"",1,0))</f>
        <v>0</v>
      </c>
      <c r="W116" s="171">
        <f>IF('Indicator Data'!AD120="No Data",1,IF('Indicator Data imputation'!X119&lt;&gt;"",1,0))</f>
        <v>0</v>
      </c>
      <c r="X116" s="171">
        <f>IF('Indicator Data'!AE120="No Data",1,IF('Indicator Data imputation'!Y119&lt;&gt;"",1,0))</f>
        <v>1</v>
      </c>
      <c r="Y116" s="171">
        <f>IF('Indicator Data'!AF120="No Data",1,IF('Indicator Data imputation'!Z119&lt;&gt;"",1,0))</f>
        <v>0</v>
      </c>
      <c r="Z116" s="171">
        <f>IF('Indicator Data'!AG120="No Data",1,IF('Indicator Data imputation'!AA119&lt;&gt;"",1,0))</f>
        <v>0</v>
      </c>
      <c r="AA116" s="171">
        <f>IF('Indicator Data'!AH120="No Data",1,IF('Indicator Data imputation'!AB119&lt;&gt;"",1,0))</f>
        <v>0</v>
      </c>
      <c r="AB116" s="171">
        <f>IF('Indicator Data'!AI120="No Data",1,IF('Indicator Data imputation'!AC119&lt;&gt;"",1,0))</f>
        <v>0</v>
      </c>
      <c r="AC116" s="171">
        <f>IF('Indicator Data'!AJ120="No Data",1,IF('Indicator Data imputation'!AD119&lt;&gt;"",1,0))</f>
        <v>0</v>
      </c>
      <c r="AD116" s="171">
        <f>IF('Indicator Data'!AK120="No Data",1,IF('Indicator Data imputation'!AE119&lt;&gt;"",1,0))</f>
        <v>0</v>
      </c>
      <c r="AE116" s="171">
        <f>IF('Indicator Data'!AL120="No Data",1,IF('Indicator Data imputation'!AF119&lt;&gt;"",1,0))</f>
        <v>0</v>
      </c>
      <c r="AF116" s="171">
        <f>IF('Indicator Data'!AM120="No Data",1,IF('Indicator Data imputation'!AG119&lt;&gt;"",1,0))</f>
        <v>0</v>
      </c>
      <c r="AG116" s="171">
        <f>IF('Indicator Data'!AN120="No Data",1,IF('Indicator Data imputation'!AH119&lt;&gt;"",1,0))</f>
        <v>0</v>
      </c>
      <c r="AH116" s="171">
        <f>IF('Indicator Data'!AO120="No Data",1,IF('Indicator Data imputation'!AI119&lt;&gt;"",1,0))</f>
        <v>0</v>
      </c>
      <c r="AI116" s="171">
        <f>IF('Indicator Data'!AP120="No Data",1,IF('Indicator Data imputation'!AJ119&lt;&gt;"",1,0))</f>
        <v>0</v>
      </c>
      <c r="AJ116" s="171">
        <f>IF('Indicator Data'!AQ120="No Data",1,IF('Indicator Data imputation'!AK119&lt;&gt;"",1,0))</f>
        <v>0</v>
      </c>
      <c r="AK116" s="171">
        <f>IF('Indicator Data'!AR120="No Data",1,IF('Indicator Data imputation'!AL119&lt;&gt;"",1,0))</f>
        <v>0</v>
      </c>
      <c r="AL116" s="171">
        <f>IF('Indicator Data'!AS120="No Data",1,IF('Indicator Data imputation'!AM119&lt;&gt;"",1,0))</f>
        <v>0</v>
      </c>
      <c r="AM116" s="171">
        <f>IF('Indicator Data'!AT120="No Data",1,IF('Indicator Data imputation'!AN119&lt;&gt;"",1,0))</f>
        <v>0</v>
      </c>
      <c r="AN116" s="171">
        <f>IF('Indicator Data'!AU120="No Data",1,IF('Indicator Data imputation'!AO119&lt;&gt;"",1,0))</f>
        <v>0</v>
      </c>
      <c r="AO116" s="171">
        <f>IF('Indicator Data'!AV120="No Data",1,IF('Indicator Data imputation'!AP119&lt;&gt;"",1,0))</f>
        <v>0</v>
      </c>
      <c r="AP116" s="171">
        <f>IF('Indicator Data'!AW120="No Data",1,IF('Indicator Data imputation'!AQ119&lt;&gt;"",1,0))</f>
        <v>0</v>
      </c>
      <c r="AQ116" s="171">
        <f>IF('Indicator Data'!AX120="No Data",1,IF('Indicator Data imputation'!AR119&lt;&gt;"",1,0))</f>
        <v>0</v>
      </c>
      <c r="AR116" s="171">
        <f>IF('Indicator Data'!AY120="No Data",1,IF('Indicator Data imputation'!AS119&lt;&gt;"",1,0))</f>
        <v>0</v>
      </c>
      <c r="AS116" s="171">
        <f>IF('Indicator Data'!AZ120="No Data",1,IF('Indicator Data imputation'!AT119&lt;&gt;"",1,0))</f>
        <v>0</v>
      </c>
      <c r="AT116" s="171">
        <f>IF('Indicator Data'!BA120="No Data",1,IF('Indicator Data imputation'!AU119&lt;&gt;"",1,0))</f>
        <v>0</v>
      </c>
      <c r="AU116" s="171">
        <f>IF('Indicator Data'!BB120="No Data",1,IF('Indicator Data imputation'!AV119&lt;&gt;"",1,0))</f>
        <v>0</v>
      </c>
      <c r="AV116" s="171">
        <f>IF('Indicator Data'!BC120="No Data",1,IF('Indicator Data imputation'!AW119&lt;&gt;"",1,0))</f>
        <v>0</v>
      </c>
      <c r="AW116" s="171">
        <f>IF('Indicator Data'!BD120="No Data",1,IF('Indicator Data imputation'!AX119&lt;&gt;"",1,0))</f>
        <v>0</v>
      </c>
      <c r="AX116" s="171">
        <f>IF('Indicator Data'!BE120="No Data",1,IF('Indicator Data imputation'!AY119&lt;&gt;"",1,0))</f>
        <v>0</v>
      </c>
      <c r="AY116" s="171">
        <f>IF('Indicator Data'!BF120="No Data",1,IF('Indicator Data imputation'!AZ119&lt;&gt;"",1,0))</f>
        <v>0</v>
      </c>
      <c r="AZ116" s="171">
        <f>IF('Indicator Data'!BG120="No Data",1,IF('Indicator Data imputation'!BA119&lt;&gt;"",1,0))</f>
        <v>0</v>
      </c>
      <c r="BA116" s="5">
        <f t="shared" si="2"/>
        <v>1</v>
      </c>
      <c r="BB116" s="173">
        <f t="shared" si="3"/>
        <v>1.9607843137254902E-2</v>
      </c>
    </row>
    <row r="117" spans="1:54" x14ac:dyDescent="0.25">
      <c r="A117" s="5" t="s">
        <v>216</v>
      </c>
      <c r="B117" s="171">
        <f>IF('Indicator Data'!I121="No Data",1,IF('Indicator Data imputation'!C120&lt;&gt;"",1,0))</f>
        <v>0</v>
      </c>
      <c r="C117" s="171">
        <f>IF('Indicator Data'!J121="No Data",1,IF('Indicator Data imputation'!D120&lt;&gt;"",1,0))</f>
        <v>0</v>
      </c>
      <c r="D117" s="171">
        <f>IF('Indicator Data'!K121="No Data",1,IF('Indicator Data imputation'!E120&lt;&gt;"",1,0))</f>
        <v>0</v>
      </c>
      <c r="E117" s="171">
        <f>IF('Indicator Data'!L121="No Data",1,IF('Indicator Data imputation'!F120&lt;&gt;"",1,0))</f>
        <v>0</v>
      </c>
      <c r="F117" s="171">
        <f>IF('Indicator Data'!M121="No Data",1,IF('Indicator Data imputation'!G120&lt;&gt;"",1,0))</f>
        <v>0</v>
      </c>
      <c r="G117" s="171">
        <f>IF('Indicator Data'!N121="No Data",1,IF('Indicator Data imputation'!H120&lt;&gt;"",1,0))</f>
        <v>0</v>
      </c>
      <c r="H117" s="171">
        <f>IF('Indicator Data'!O121="No Data",1,IF('Indicator Data imputation'!I120&lt;&gt;"",1,0))</f>
        <v>0</v>
      </c>
      <c r="I117" s="171">
        <f>IF('Indicator Data'!P121="No Data",1,IF('Indicator Data imputation'!J120&lt;&gt;"",1,0))</f>
        <v>0</v>
      </c>
      <c r="J117" s="171">
        <f>IF('Indicator Data'!Q121="No Data",1,IF('Indicator Data imputation'!K120&lt;&gt;"",1,0))</f>
        <v>0</v>
      </c>
      <c r="K117" s="171">
        <f>IF('Indicator Data'!R121="No Data",1,IF('Indicator Data imputation'!L120&lt;&gt;"",1,0))</f>
        <v>0</v>
      </c>
      <c r="L117" s="171">
        <f>IF('Indicator Data'!S121="No Data",1,IF('Indicator Data imputation'!M120&lt;&gt;"",1,0))</f>
        <v>0</v>
      </c>
      <c r="M117" s="171">
        <f>IF('Indicator Data'!T121="No Data",1,IF('Indicator Data imputation'!N120&lt;&gt;"",1,0))</f>
        <v>0</v>
      </c>
      <c r="N117" s="171">
        <f>IF('Indicator Data'!U121="No Data",1,IF('Indicator Data imputation'!O120&lt;&gt;"",1,0))</f>
        <v>0</v>
      </c>
      <c r="O117" s="171">
        <f>IF('Indicator Data'!V121="No Data",1,IF('Indicator Data imputation'!P120&lt;&gt;"",1,0))</f>
        <v>0</v>
      </c>
      <c r="P117" s="171">
        <f>IF('Indicator Data'!W121="No Data",1,IF('Indicator Data imputation'!Q120&lt;&gt;"",1,0))</f>
        <v>0</v>
      </c>
      <c r="Q117" s="171">
        <f>IF('Indicator Data'!X121="No Data",1,IF('Indicator Data imputation'!R120&lt;&gt;"",1,0))</f>
        <v>0</v>
      </c>
      <c r="R117" s="171">
        <f>IF('Indicator Data'!Y121="No Data",1,IF('Indicator Data imputation'!S120&lt;&gt;"",1,0))</f>
        <v>0</v>
      </c>
      <c r="S117" s="171">
        <f>IF('Indicator Data'!Z121="No Data",1,IF('Indicator Data imputation'!T120&lt;&gt;"",1,0))</f>
        <v>0</v>
      </c>
      <c r="T117" s="171">
        <f>IF('Indicator Data'!AA121="No Data",1,IF('Indicator Data imputation'!U120&lt;&gt;"",1,0))</f>
        <v>0</v>
      </c>
      <c r="U117" s="171">
        <f>IF('Indicator Data'!AB121="No Data",1,IF('Indicator Data imputation'!V120&lt;&gt;"",1,0))</f>
        <v>0</v>
      </c>
      <c r="V117" s="171">
        <f>IF('Indicator Data'!AC121="No Data",1,IF('Indicator Data imputation'!W120&lt;&gt;"",1,0))</f>
        <v>0</v>
      </c>
      <c r="W117" s="171">
        <f>IF('Indicator Data'!AD121="No Data",1,IF('Indicator Data imputation'!X120&lt;&gt;"",1,0))</f>
        <v>0</v>
      </c>
      <c r="X117" s="171">
        <f>IF('Indicator Data'!AE121="No Data",1,IF('Indicator Data imputation'!Y120&lt;&gt;"",1,0))</f>
        <v>0</v>
      </c>
      <c r="Y117" s="171">
        <f>IF('Indicator Data'!AF121="No Data",1,IF('Indicator Data imputation'!Z120&lt;&gt;"",1,0))</f>
        <v>0</v>
      </c>
      <c r="Z117" s="171">
        <f>IF('Indicator Data'!AG121="No Data",1,IF('Indicator Data imputation'!AA120&lt;&gt;"",1,0))</f>
        <v>0</v>
      </c>
      <c r="AA117" s="171">
        <f>IF('Indicator Data'!AH121="No Data",1,IF('Indicator Data imputation'!AB120&lt;&gt;"",1,0))</f>
        <v>0</v>
      </c>
      <c r="AB117" s="171">
        <f>IF('Indicator Data'!AI121="No Data",1,IF('Indicator Data imputation'!AC120&lt;&gt;"",1,0))</f>
        <v>0</v>
      </c>
      <c r="AC117" s="171">
        <f>IF('Indicator Data'!AJ121="No Data",1,IF('Indicator Data imputation'!AD120&lt;&gt;"",1,0))</f>
        <v>0</v>
      </c>
      <c r="AD117" s="171">
        <f>IF('Indicator Data'!AK121="No Data",1,IF('Indicator Data imputation'!AE120&lt;&gt;"",1,0))</f>
        <v>0</v>
      </c>
      <c r="AE117" s="171">
        <f>IF('Indicator Data'!AL121="No Data",1,IF('Indicator Data imputation'!AF120&lt;&gt;"",1,0))</f>
        <v>0</v>
      </c>
      <c r="AF117" s="171">
        <f>IF('Indicator Data'!AM121="No Data",1,IF('Indicator Data imputation'!AG120&lt;&gt;"",1,0))</f>
        <v>0</v>
      </c>
      <c r="AG117" s="171">
        <f>IF('Indicator Data'!AN121="No Data",1,IF('Indicator Data imputation'!AH120&lt;&gt;"",1,0))</f>
        <v>0</v>
      </c>
      <c r="AH117" s="171">
        <f>IF('Indicator Data'!AO121="No Data",1,IF('Indicator Data imputation'!AI120&lt;&gt;"",1,0))</f>
        <v>0</v>
      </c>
      <c r="AI117" s="171">
        <f>IF('Indicator Data'!AP121="No Data",1,IF('Indicator Data imputation'!AJ120&lt;&gt;"",1,0))</f>
        <v>0</v>
      </c>
      <c r="AJ117" s="171">
        <f>IF('Indicator Data'!AQ121="No Data",1,IF('Indicator Data imputation'!AK120&lt;&gt;"",1,0))</f>
        <v>0</v>
      </c>
      <c r="AK117" s="171">
        <f>IF('Indicator Data'!AR121="No Data",1,IF('Indicator Data imputation'!AL120&lt;&gt;"",1,0))</f>
        <v>0</v>
      </c>
      <c r="AL117" s="171">
        <f>IF('Indicator Data'!AS121="No Data",1,IF('Indicator Data imputation'!AM120&lt;&gt;"",1,0))</f>
        <v>0</v>
      </c>
      <c r="AM117" s="171">
        <f>IF('Indicator Data'!AT121="No Data",1,IF('Indicator Data imputation'!AN120&lt;&gt;"",1,0))</f>
        <v>0</v>
      </c>
      <c r="AN117" s="171">
        <f>IF('Indicator Data'!AU121="No Data",1,IF('Indicator Data imputation'!AO120&lt;&gt;"",1,0))</f>
        <v>0</v>
      </c>
      <c r="AO117" s="171">
        <f>IF('Indicator Data'!AV121="No Data",1,IF('Indicator Data imputation'!AP120&lt;&gt;"",1,0))</f>
        <v>0</v>
      </c>
      <c r="AP117" s="171">
        <f>IF('Indicator Data'!AW121="No Data",1,IF('Indicator Data imputation'!AQ120&lt;&gt;"",1,0))</f>
        <v>0</v>
      </c>
      <c r="AQ117" s="171">
        <f>IF('Indicator Data'!AX121="No Data",1,IF('Indicator Data imputation'!AR120&lt;&gt;"",1,0))</f>
        <v>0</v>
      </c>
      <c r="AR117" s="171">
        <f>IF('Indicator Data'!AY121="No Data",1,IF('Indicator Data imputation'!AS120&lt;&gt;"",1,0))</f>
        <v>0</v>
      </c>
      <c r="AS117" s="171">
        <f>IF('Indicator Data'!AZ121="No Data",1,IF('Indicator Data imputation'!AT120&lt;&gt;"",1,0))</f>
        <v>0</v>
      </c>
      <c r="AT117" s="171">
        <f>IF('Indicator Data'!BA121="No Data",1,IF('Indicator Data imputation'!AU120&lt;&gt;"",1,0))</f>
        <v>0</v>
      </c>
      <c r="AU117" s="171">
        <f>IF('Indicator Data'!BB121="No Data",1,IF('Indicator Data imputation'!AV120&lt;&gt;"",1,0))</f>
        <v>0</v>
      </c>
      <c r="AV117" s="171">
        <f>IF('Indicator Data'!BC121="No Data",1,IF('Indicator Data imputation'!AW120&lt;&gt;"",1,0))</f>
        <v>0</v>
      </c>
      <c r="AW117" s="171">
        <f>IF('Indicator Data'!BD121="No Data",1,IF('Indicator Data imputation'!AX120&lt;&gt;"",1,0))</f>
        <v>0</v>
      </c>
      <c r="AX117" s="171">
        <f>IF('Indicator Data'!BE121="No Data",1,IF('Indicator Data imputation'!AY120&lt;&gt;"",1,0))</f>
        <v>0</v>
      </c>
      <c r="AY117" s="171">
        <f>IF('Indicator Data'!BF121="No Data",1,IF('Indicator Data imputation'!AZ120&lt;&gt;"",1,0))</f>
        <v>0</v>
      </c>
      <c r="AZ117" s="171">
        <f>IF('Indicator Data'!BG121="No Data",1,IF('Indicator Data imputation'!BA120&lt;&gt;"",1,0))</f>
        <v>0</v>
      </c>
      <c r="BA117" s="5">
        <f t="shared" si="2"/>
        <v>0</v>
      </c>
      <c r="BB117" s="173">
        <f t="shared" si="3"/>
        <v>0</v>
      </c>
    </row>
    <row r="118" spans="1:54" x14ac:dyDescent="0.25">
      <c r="A118" s="5" t="s">
        <v>218</v>
      </c>
      <c r="B118" s="171">
        <f>IF('Indicator Data'!I122="No Data",1,IF('Indicator Data imputation'!C121&lt;&gt;"",1,0))</f>
        <v>0</v>
      </c>
      <c r="C118" s="171">
        <f>IF('Indicator Data'!J122="No Data",1,IF('Indicator Data imputation'!D121&lt;&gt;"",1,0))</f>
        <v>0</v>
      </c>
      <c r="D118" s="171">
        <f>IF('Indicator Data'!K122="No Data",1,IF('Indicator Data imputation'!E121&lt;&gt;"",1,0))</f>
        <v>0</v>
      </c>
      <c r="E118" s="171">
        <f>IF('Indicator Data'!L122="No Data",1,IF('Indicator Data imputation'!F121&lt;&gt;"",1,0))</f>
        <v>0</v>
      </c>
      <c r="F118" s="171">
        <f>IF('Indicator Data'!M122="No Data",1,IF('Indicator Data imputation'!G121&lt;&gt;"",1,0))</f>
        <v>0</v>
      </c>
      <c r="G118" s="171">
        <f>IF('Indicator Data'!N122="No Data",1,IF('Indicator Data imputation'!H121&lt;&gt;"",1,0))</f>
        <v>0</v>
      </c>
      <c r="H118" s="171">
        <f>IF('Indicator Data'!O122="No Data",1,IF('Indicator Data imputation'!I121&lt;&gt;"",1,0))</f>
        <v>0</v>
      </c>
      <c r="I118" s="171">
        <f>IF('Indicator Data'!P122="No Data",1,IF('Indicator Data imputation'!J121&lt;&gt;"",1,0))</f>
        <v>0</v>
      </c>
      <c r="J118" s="171">
        <f>IF('Indicator Data'!Q122="No Data",1,IF('Indicator Data imputation'!K121&lt;&gt;"",1,0))</f>
        <v>0</v>
      </c>
      <c r="K118" s="171">
        <f>IF('Indicator Data'!R122="No Data",1,IF('Indicator Data imputation'!L121&lt;&gt;"",1,0))</f>
        <v>1</v>
      </c>
      <c r="L118" s="171">
        <f>IF('Indicator Data'!S122="No Data",1,IF('Indicator Data imputation'!M121&lt;&gt;"",1,0))</f>
        <v>0</v>
      </c>
      <c r="M118" s="171">
        <f>IF('Indicator Data'!T122="No Data",1,IF('Indicator Data imputation'!N121&lt;&gt;"",1,0))</f>
        <v>0</v>
      </c>
      <c r="N118" s="171">
        <f>IF('Indicator Data'!U122="No Data",1,IF('Indicator Data imputation'!O121&lt;&gt;"",1,0))</f>
        <v>0</v>
      </c>
      <c r="O118" s="171">
        <f>IF('Indicator Data'!V122="No Data",1,IF('Indicator Data imputation'!P121&lt;&gt;"",1,0))</f>
        <v>0</v>
      </c>
      <c r="P118" s="171">
        <f>IF('Indicator Data'!W122="No Data",1,IF('Indicator Data imputation'!Q121&lt;&gt;"",1,0))</f>
        <v>0</v>
      </c>
      <c r="Q118" s="171">
        <f>IF('Indicator Data'!X122="No Data",1,IF('Indicator Data imputation'!R121&lt;&gt;"",1,0))</f>
        <v>0</v>
      </c>
      <c r="R118" s="171">
        <f>IF('Indicator Data'!Y122="No Data",1,IF('Indicator Data imputation'!S121&lt;&gt;"",1,0))</f>
        <v>0</v>
      </c>
      <c r="S118" s="171">
        <f>IF('Indicator Data'!Z122="No Data",1,IF('Indicator Data imputation'!T121&lt;&gt;"",1,0))</f>
        <v>0</v>
      </c>
      <c r="T118" s="171">
        <f>IF('Indicator Data'!AA122="No Data",1,IF('Indicator Data imputation'!U121&lt;&gt;"",1,0))</f>
        <v>0</v>
      </c>
      <c r="U118" s="171">
        <f>IF('Indicator Data'!AB122="No Data",1,IF('Indicator Data imputation'!V121&lt;&gt;"",1,0))</f>
        <v>0</v>
      </c>
      <c r="V118" s="171">
        <f>IF('Indicator Data'!AC122="No Data",1,IF('Indicator Data imputation'!W121&lt;&gt;"",1,0))</f>
        <v>0</v>
      </c>
      <c r="W118" s="171">
        <f>IF('Indicator Data'!AD122="No Data",1,IF('Indicator Data imputation'!X121&lt;&gt;"",1,0))</f>
        <v>0</v>
      </c>
      <c r="X118" s="171">
        <f>IF('Indicator Data'!AE122="No Data",1,IF('Indicator Data imputation'!Y121&lt;&gt;"",1,0))</f>
        <v>0</v>
      </c>
      <c r="Y118" s="171">
        <f>IF('Indicator Data'!AF122="No Data",1,IF('Indicator Data imputation'!Z121&lt;&gt;"",1,0))</f>
        <v>0</v>
      </c>
      <c r="Z118" s="171">
        <f>IF('Indicator Data'!AG122="No Data",1,IF('Indicator Data imputation'!AA121&lt;&gt;"",1,0))</f>
        <v>1</v>
      </c>
      <c r="AA118" s="171">
        <f>IF('Indicator Data'!AH122="No Data",1,IF('Indicator Data imputation'!AB121&lt;&gt;"",1,0))</f>
        <v>0</v>
      </c>
      <c r="AB118" s="171">
        <f>IF('Indicator Data'!AI122="No Data",1,IF('Indicator Data imputation'!AC121&lt;&gt;"",1,0))</f>
        <v>0</v>
      </c>
      <c r="AC118" s="171">
        <f>IF('Indicator Data'!AJ122="No Data",1,IF('Indicator Data imputation'!AD121&lt;&gt;"",1,0))</f>
        <v>0</v>
      </c>
      <c r="AD118" s="171">
        <f>IF('Indicator Data'!AK122="No Data",1,IF('Indicator Data imputation'!AE121&lt;&gt;"",1,0))</f>
        <v>0</v>
      </c>
      <c r="AE118" s="171">
        <f>IF('Indicator Data'!AL122="No Data",1,IF('Indicator Data imputation'!AF121&lt;&gt;"",1,0))</f>
        <v>0</v>
      </c>
      <c r="AF118" s="171">
        <f>IF('Indicator Data'!AM122="No Data",1,IF('Indicator Data imputation'!AG121&lt;&gt;"",1,0))</f>
        <v>0</v>
      </c>
      <c r="AG118" s="171">
        <f>IF('Indicator Data'!AN122="No Data",1,IF('Indicator Data imputation'!AH121&lt;&gt;"",1,0))</f>
        <v>0</v>
      </c>
      <c r="AH118" s="171">
        <f>IF('Indicator Data'!AO122="No Data",1,IF('Indicator Data imputation'!AI121&lt;&gt;"",1,0))</f>
        <v>0</v>
      </c>
      <c r="AI118" s="171">
        <f>IF('Indicator Data'!AP122="No Data",1,IF('Indicator Data imputation'!AJ121&lt;&gt;"",1,0))</f>
        <v>0</v>
      </c>
      <c r="AJ118" s="171">
        <f>IF('Indicator Data'!AQ122="No Data",1,IF('Indicator Data imputation'!AK121&lt;&gt;"",1,0))</f>
        <v>0</v>
      </c>
      <c r="AK118" s="171">
        <f>IF('Indicator Data'!AR122="No Data",1,IF('Indicator Data imputation'!AL121&lt;&gt;"",1,0))</f>
        <v>0</v>
      </c>
      <c r="AL118" s="171">
        <f>IF('Indicator Data'!AS122="No Data",1,IF('Indicator Data imputation'!AM121&lt;&gt;"",1,0))</f>
        <v>0</v>
      </c>
      <c r="AM118" s="171">
        <f>IF('Indicator Data'!AT122="No Data",1,IF('Indicator Data imputation'!AN121&lt;&gt;"",1,0))</f>
        <v>0</v>
      </c>
      <c r="AN118" s="171">
        <f>IF('Indicator Data'!AU122="No Data",1,IF('Indicator Data imputation'!AO121&lt;&gt;"",1,0))</f>
        <v>0</v>
      </c>
      <c r="AO118" s="171">
        <f>IF('Indicator Data'!AV122="No Data",1,IF('Indicator Data imputation'!AP121&lt;&gt;"",1,0))</f>
        <v>0</v>
      </c>
      <c r="AP118" s="171">
        <f>IF('Indicator Data'!AW122="No Data",1,IF('Indicator Data imputation'!AQ121&lt;&gt;"",1,0))</f>
        <v>0</v>
      </c>
      <c r="AQ118" s="171">
        <f>IF('Indicator Data'!AX122="No Data",1,IF('Indicator Data imputation'!AR121&lt;&gt;"",1,0))</f>
        <v>0</v>
      </c>
      <c r="AR118" s="171">
        <f>IF('Indicator Data'!AY122="No Data",1,IF('Indicator Data imputation'!AS121&lt;&gt;"",1,0))</f>
        <v>0</v>
      </c>
      <c r="AS118" s="171">
        <f>IF('Indicator Data'!AZ122="No Data",1,IF('Indicator Data imputation'!AT121&lt;&gt;"",1,0))</f>
        <v>0</v>
      </c>
      <c r="AT118" s="171">
        <f>IF('Indicator Data'!BA122="No Data",1,IF('Indicator Data imputation'!AU121&lt;&gt;"",1,0))</f>
        <v>0</v>
      </c>
      <c r="AU118" s="171">
        <f>IF('Indicator Data'!BB122="No Data",1,IF('Indicator Data imputation'!AV121&lt;&gt;"",1,0))</f>
        <v>0</v>
      </c>
      <c r="AV118" s="171">
        <f>IF('Indicator Data'!BC122="No Data",1,IF('Indicator Data imputation'!AW121&lt;&gt;"",1,0))</f>
        <v>0</v>
      </c>
      <c r="AW118" s="171">
        <f>IF('Indicator Data'!BD122="No Data",1,IF('Indicator Data imputation'!AX121&lt;&gt;"",1,0))</f>
        <v>0</v>
      </c>
      <c r="AX118" s="171">
        <f>IF('Indicator Data'!BE122="No Data",1,IF('Indicator Data imputation'!AY121&lt;&gt;"",1,0))</f>
        <v>0</v>
      </c>
      <c r="AY118" s="171">
        <f>IF('Indicator Data'!BF122="No Data",1,IF('Indicator Data imputation'!AZ121&lt;&gt;"",1,0))</f>
        <v>0</v>
      </c>
      <c r="AZ118" s="171">
        <f>IF('Indicator Data'!BG122="No Data",1,IF('Indicator Data imputation'!BA121&lt;&gt;"",1,0))</f>
        <v>0</v>
      </c>
      <c r="BA118" s="5">
        <f t="shared" si="2"/>
        <v>2</v>
      </c>
      <c r="BB118" s="173">
        <f t="shared" si="3"/>
        <v>3.9215686274509803E-2</v>
      </c>
    </row>
    <row r="119" spans="1:54" x14ac:dyDescent="0.25">
      <c r="A119" s="5" t="s">
        <v>219</v>
      </c>
      <c r="B119" s="171">
        <f>IF('Indicator Data'!I123="No Data",1,IF('Indicator Data imputation'!C122&lt;&gt;"",1,0))</f>
        <v>0</v>
      </c>
      <c r="C119" s="171">
        <f>IF('Indicator Data'!J123="No Data",1,IF('Indicator Data imputation'!D122&lt;&gt;"",1,0))</f>
        <v>0</v>
      </c>
      <c r="D119" s="171">
        <f>IF('Indicator Data'!K123="No Data",1,IF('Indicator Data imputation'!E122&lt;&gt;"",1,0))</f>
        <v>0</v>
      </c>
      <c r="E119" s="171">
        <f>IF('Indicator Data'!L123="No Data",1,IF('Indicator Data imputation'!F122&lt;&gt;"",1,0))</f>
        <v>0</v>
      </c>
      <c r="F119" s="171">
        <f>IF('Indicator Data'!M123="No Data",1,IF('Indicator Data imputation'!G122&lt;&gt;"",1,0))</f>
        <v>0</v>
      </c>
      <c r="G119" s="171">
        <f>IF('Indicator Data'!N123="No Data",1,IF('Indicator Data imputation'!H122&lt;&gt;"",1,0))</f>
        <v>0</v>
      </c>
      <c r="H119" s="171">
        <f>IF('Indicator Data'!O123="No Data",1,IF('Indicator Data imputation'!I122&lt;&gt;"",1,0))</f>
        <v>0</v>
      </c>
      <c r="I119" s="171">
        <f>IF('Indicator Data'!P123="No Data",1,IF('Indicator Data imputation'!J122&lt;&gt;"",1,0))</f>
        <v>0</v>
      </c>
      <c r="J119" s="171">
        <f>IF('Indicator Data'!Q123="No Data",1,IF('Indicator Data imputation'!K122&lt;&gt;"",1,0))</f>
        <v>0</v>
      </c>
      <c r="K119" s="171">
        <f>IF('Indicator Data'!R123="No Data",1,IF('Indicator Data imputation'!L122&lt;&gt;"",1,0))</f>
        <v>0</v>
      </c>
      <c r="L119" s="171">
        <f>IF('Indicator Data'!S123="No Data",1,IF('Indicator Data imputation'!M122&lt;&gt;"",1,0))</f>
        <v>0</v>
      </c>
      <c r="M119" s="171">
        <f>IF('Indicator Data'!T123="No Data",1,IF('Indicator Data imputation'!N122&lt;&gt;"",1,0))</f>
        <v>0</v>
      </c>
      <c r="N119" s="171">
        <f>IF('Indicator Data'!U123="No Data",1,IF('Indicator Data imputation'!O122&lt;&gt;"",1,0))</f>
        <v>0</v>
      </c>
      <c r="O119" s="171">
        <f>IF('Indicator Data'!V123="No Data",1,IF('Indicator Data imputation'!P122&lt;&gt;"",1,0))</f>
        <v>0</v>
      </c>
      <c r="P119" s="171">
        <f>IF('Indicator Data'!W123="No Data",1,IF('Indicator Data imputation'!Q122&lt;&gt;"",1,0))</f>
        <v>0</v>
      </c>
      <c r="Q119" s="171">
        <f>IF('Indicator Data'!X123="No Data",1,IF('Indicator Data imputation'!R122&lt;&gt;"",1,0))</f>
        <v>0</v>
      </c>
      <c r="R119" s="171">
        <f>IF('Indicator Data'!Y123="No Data",1,IF('Indicator Data imputation'!S122&lt;&gt;"",1,0))</f>
        <v>0</v>
      </c>
      <c r="S119" s="171">
        <f>IF('Indicator Data'!Z123="No Data",1,IF('Indicator Data imputation'!T122&lt;&gt;"",1,0))</f>
        <v>0</v>
      </c>
      <c r="T119" s="171">
        <f>IF('Indicator Data'!AA123="No Data",1,IF('Indicator Data imputation'!U122&lt;&gt;"",1,0))</f>
        <v>0</v>
      </c>
      <c r="U119" s="171">
        <f>IF('Indicator Data'!AB123="No Data",1,IF('Indicator Data imputation'!V122&lt;&gt;"",1,0))</f>
        <v>0</v>
      </c>
      <c r="V119" s="171">
        <f>IF('Indicator Data'!AC123="No Data",1,IF('Indicator Data imputation'!W122&lt;&gt;"",1,0))</f>
        <v>0</v>
      </c>
      <c r="W119" s="171">
        <f>IF('Indicator Data'!AD123="No Data",1,IF('Indicator Data imputation'!X122&lt;&gt;"",1,0))</f>
        <v>0</v>
      </c>
      <c r="X119" s="171">
        <f>IF('Indicator Data'!AE123="No Data",1,IF('Indicator Data imputation'!Y122&lt;&gt;"",1,0))</f>
        <v>0</v>
      </c>
      <c r="Y119" s="171">
        <f>IF('Indicator Data'!AF123="No Data",1,IF('Indicator Data imputation'!Z122&lt;&gt;"",1,0))</f>
        <v>0</v>
      </c>
      <c r="Z119" s="171">
        <f>IF('Indicator Data'!AG123="No Data",1,IF('Indicator Data imputation'!AA122&lt;&gt;"",1,0))</f>
        <v>0</v>
      </c>
      <c r="AA119" s="171">
        <f>IF('Indicator Data'!AH123="No Data",1,IF('Indicator Data imputation'!AB122&lt;&gt;"",1,0))</f>
        <v>0</v>
      </c>
      <c r="AB119" s="171">
        <f>IF('Indicator Data'!AI123="No Data",1,IF('Indicator Data imputation'!AC122&lt;&gt;"",1,0))</f>
        <v>0</v>
      </c>
      <c r="AC119" s="171">
        <f>IF('Indicator Data'!AJ123="No Data",1,IF('Indicator Data imputation'!AD122&lt;&gt;"",1,0))</f>
        <v>0</v>
      </c>
      <c r="AD119" s="171">
        <f>IF('Indicator Data'!AK123="No Data",1,IF('Indicator Data imputation'!AE122&lt;&gt;"",1,0))</f>
        <v>0</v>
      </c>
      <c r="AE119" s="171">
        <f>IF('Indicator Data'!AL123="No Data",1,IF('Indicator Data imputation'!AF122&lt;&gt;"",1,0))</f>
        <v>0</v>
      </c>
      <c r="AF119" s="171">
        <f>IF('Indicator Data'!AM123="No Data",1,IF('Indicator Data imputation'!AG122&lt;&gt;"",1,0))</f>
        <v>0</v>
      </c>
      <c r="AG119" s="171">
        <f>IF('Indicator Data'!AN123="No Data",1,IF('Indicator Data imputation'!AH122&lt;&gt;"",1,0))</f>
        <v>0</v>
      </c>
      <c r="AH119" s="171">
        <f>IF('Indicator Data'!AO123="No Data",1,IF('Indicator Data imputation'!AI122&lt;&gt;"",1,0))</f>
        <v>0</v>
      </c>
      <c r="AI119" s="171">
        <f>IF('Indicator Data'!AP123="No Data",1,IF('Indicator Data imputation'!AJ122&lt;&gt;"",1,0))</f>
        <v>0</v>
      </c>
      <c r="AJ119" s="171">
        <f>IF('Indicator Data'!AQ123="No Data",1,IF('Indicator Data imputation'!AK122&lt;&gt;"",1,0))</f>
        <v>0</v>
      </c>
      <c r="AK119" s="171">
        <f>IF('Indicator Data'!AR123="No Data",1,IF('Indicator Data imputation'!AL122&lt;&gt;"",1,0))</f>
        <v>0</v>
      </c>
      <c r="AL119" s="171">
        <f>IF('Indicator Data'!AS123="No Data",1,IF('Indicator Data imputation'!AM122&lt;&gt;"",1,0))</f>
        <v>0</v>
      </c>
      <c r="AM119" s="171">
        <f>IF('Indicator Data'!AT123="No Data",1,IF('Indicator Data imputation'!AN122&lt;&gt;"",1,0))</f>
        <v>0</v>
      </c>
      <c r="AN119" s="171">
        <f>IF('Indicator Data'!AU123="No Data",1,IF('Indicator Data imputation'!AO122&lt;&gt;"",1,0))</f>
        <v>0</v>
      </c>
      <c r="AO119" s="171">
        <f>IF('Indicator Data'!AV123="No Data",1,IF('Indicator Data imputation'!AP122&lt;&gt;"",1,0))</f>
        <v>0</v>
      </c>
      <c r="AP119" s="171">
        <f>IF('Indicator Data'!AW123="No Data",1,IF('Indicator Data imputation'!AQ122&lt;&gt;"",1,0))</f>
        <v>0</v>
      </c>
      <c r="AQ119" s="171">
        <f>IF('Indicator Data'!AX123="No Data",1,IF('Indicator Data imputation'!AR122&lt;&gt;"",1,0))</f>
        <v>0</v>
      </c>
      <c r="AR119" s="171">
        <f>IF('Indicator Data'!AY123="No Data",1,IF('Indicator Data imputation'!AS122&lt;&gt;"",1,0))</f>
        <v>0</v>
      </c>
      <c r="AS119" s="171">
        <f>IF('Indicator Data'!AZ123="No Data",1,IF('Indicator Data imputation'!AT122&lt;&gt;"",1,0))</f>
        <v>0</v>
      </c>
      <c r="AT119" s="171">
        <f>IF('Indicator Data'!BA123="No Data",1,IF('Indicator Data imputation'!AU122&lt;&gt;"",1,0))</f>
        <v>0</v>
      </c>
      <c r="AU119" s="171">
        <f>IF('Indicator Data'!BB123="No Data",1,IF('Indicator Data imputation'!AV122&lt;&gt;"",1,0))</f>
        <v>0</v>
      </c>
      <c r="AV119" s="171">
        <f>IF('Indicator Data'!BC123="No Data",1,IF('Indicator Data imputation'!AW122&lt;&gt;"",1,0))</f>
        <v>0</v>
      </c>
      <c r="AW119" s="171">
        <f>IF('Indicator Data'!BD123="No Data",1,IF('Indicator Data imputation'!AX122&lt;&gt;"",1,0))</f>
        <v>0</v>
      </c>
      <c r="AX119" s="171">
        <f>IF('Indicator Data'!BE123="No Data",1,IF('Indicator Data imputation'!AY122&lt;&gt;"",1,0))</f>
        <v>0</v>
      </c>
      <c r="AY119" s="171">
        <f>IF('Indicator Data'!BF123="No Data",1,IF('Indicator Data imputation'!AZ122&lt;&gt;"",1,0))</f>
        <v>0</v>
      </c>
      <c r="AZ119" s="171">
        <f>IF('Indicator Data'!BG123="No Data",1,IF('Indicator Data imputation'!BA122&lt;&gt;"",1,0))</f>
        <v>0</v>
      </c>
      <c r="BA119" s="5">
        <f t="shared" si="2"/>
        <v>0</v>
      </c>
      <c r="BB119" s="173">
        <f t="shared" si="3"/>
        <v>0</v>
      </c>
    </row>
    <row r="120" spans="1:54" x14ac:dyDescent="0.25">
      <c r="A120" s="5" t="s">
        <v>221</v>
      </c>
      <c r="B120" s="171">
        <f>IF('Indicator Data'!I124="No Data",1,IF('Indicator Data imputation'!C123&lt;&gt;"",1,0))</f>
        <v>0</v>
      </c>
      <c r="C120" s="171">
        <f>IF('Indicator Data'!J124="No Data",1,IF('Indicator Data imputation'!D123&lt;&gt;"",1,0))</f>
        <v>0</v>
      </c>
      <c r="D120" s="171">
        <f>IF('Indicator Data'!K124="No Data",1,IF('Indicator Data imputation'!E123&lt;&gt;"",1,0))</f>
        <v>0</v>
      </c>
      <c r="E120" s="171">
        <f>IF('Indicator Data'!L124="No Data",1,IF('Indicator Data imputation'!F123&lt;&gt;"",1,0))</f>
        <v>1</v>
      </c>
      <c r="F120" s="171">
        <f>IF('Indicator Data'!M124="No Data",1,IF('Indicator Data imputation'!G123&lt;&gt;"",1,0))</f>
        <v>0</v>
      </c>
      <c r="G120" s="171">
        <f>IF('Indicator Data'!N124="No Data",1,IF('Indicator Data imputation'!H123&lt;&gt;"",1,0))</f>
        <v>0</v>
      </c>
      <c r="H120" s="171">
        <f>IF('Indicator Data'!O124="No Data",1,IF('Indicator Data imputation'!I123&lt;&gt;"",1,0))</f>
        <v>0</v>
      </c>
      <c r="I120" s="171">
        <f>IF('Indicator Data'!P124="No Data",1,IF('Indicator Data imputation'!J123&lt;&gt;"",1,0))</f>
        <v>0</v>
      </c>
      <c r="J120" s="171">
        <f>IF('Indicator Data'!Q124="No Data",1,IF('Indicator Data imputation'!K123&lt;&gt;"",1,0))</f>
        <v>1</v>
      </c>
      <c r="K120" s="171">
        <f>IF('Indicator Data'!R124="No Data",1,IF('Indicator Data imputation'!L123&lt;&gt;"",1,0))</f>
        <v>1</v>
      </c>
      <c r="L120" s="171">
        <f>IF('Indicator Data'!S124="No Data",1,IF('Indicator Data imputation'!M123&lt;&gt;"",1,0))</f>
        <v>0</v>
      </c>
      <c r="M120" s="171">
        <f>IF('Indicator Data'!T124="No Data",1,IF('Indicator Data imputation'!N123&lt;&gt;"",1,0))</f>
        <v>0</v>
      </c>
      <c r="N120" s="171">
        <f>IF('Indicator Data'!U124="No Data",1,IF('Indicator Data imputation'!O123&lt;&gt;"",1,0))</f>
        <v>0</v>
      </c>
      <c r="O120" s="171">
        <f>IF('Indicator Data'!V124="No Data",1,IF('Indicator Data imputation'!P123&lt;&gt;"",1,0))</f>
        <v>0</v>
      </c>
      <c r="P120" s="171">
        <f>IF('Indicator Data'!W124="No Data",1,IF('Indicator Data imputation'!Q123&lt;&gt;"",1,0))</f>
        <v>1</v>
      </c>
      <c r="Q120" s="171">
        <f>IF('Indicator Data'!X124="No Data",1,IF('Indicator Data imputation'!R123&lt;&gt;"",1,0))</f>
        <v>0</v>
      </c>
      <c r="R120" s="171">
        <f>IF('Indicator Data'!Y124="No Data",1,IF('Indicator Data imputation'!S123&lt;&gt;"",1,0))</f>
        <v>0</v>
      </c>
      <c r="S120" s="171">
        <f>IF('Indicator Data'!Z124="No Data",1,IF('Indicator Data imputation'!T123&lt;&gt;"",1,0))</f>
        <v>0</v>
      </c>
      <c r="T120" s="171">
        <f>IF('Indicator Data'!AA124="No Data",1,IF('Indicator Data imputation'!U123&lt;&gt;"",1,0))</f>
        <v>0</v>
      </c>
      <c r="U120" s="171">
        <f>IF('Indicator Data'!AB124="No Data",1,IF('Indicator Data imputation'!V123&lt;&gt;"",1,0))</f>
        <v>1</v>
      </c>
      <c r="V120" s="171">
        <f>IF('Indicator Data'!AC124="No Data",1,IF('Indicator Data imputation'!W123&lt;&gt;"",1,0))</f>
        <v>0</v>
      </c>
      <c r="W120" s="171">
        <f>IF('Indicator Data'!AD124="No Data",1,IF('Indicator Data imputation'!X123&lt;&gt;"",1,0))</f>
        <v>1</v>
      </c>
      <c r="X120" s="171">
        <f>IF('Indicator Data'!AE124="No Data",1,IF('Indicator Data imputation'!Y123&lt;&gt;"",1,0))</f>
        <v>1</v>
      </c>
      <c r="Y120" s="171">
        <f>IF('Indicator Data'!AF124="No Data",1,IF('Indicator Data imputation'!Z123&lt;&gt;"",1,0))</f>
        <v>1</v>
      </c>
      <c r="Z120" s="171">
        <f>IF('Indicator Data'!AG124="No Data",1,IF('Indicator Data imputation'!AA123&lt;&gt;"",1,0))</f>
        <v>1</v>
      </c>
      <c r="AA120" s="171">
        <f>IF('Indicator Data'!AH124="No Data",1,IF('Indicator Data imputation'!AB123&lt;&gt;"",1,0))</f>
        <v>0</v>
      </c>
      <c r="AB120" s="171">
        <f>IF('Indicator Data'!AI124="No Data",1,IF('Indicator Data imputation'!AC123&lt;&gt;"",1,0))</f>
        <v>0</v>
      </c>
      <c r="AC120" s="171">
        <f>IF('Indicator Data'!AJ124="No Data",1,IF('Indicator Data imputation'!AD123&lt;&gt;"",1,0))</f>
        <v>0</v>
      </c>
      <c r="AD120" s="171">
        <f>IF('Indicator Data'!AK124="No Data",1,IF('Indicator Data imputation'!AE123&lt;&gt;"",1,0))</f>
        <v>0</v>
      </c>
      <c r="AE120" s="171">
        <f>IF('Indicator Data'!AL124="No Data",1,IF('Indicator Data imputation'!AF123&lt;&gt;"",1,0))</f>
        <v>0</v>
      </c>
      <c r="AF120" s="171">
        <f>IF('Indicator Data'!AM124="No Data",1,IF('Indicator Data imputation'!AG123&lt;&gt;"",1,0))</f>
        <v>0</v>
      </c>
      <c r="AG120" s="171">
        <f>IF('Indicator Data'!AN124="No Data",1,IF('Indicator Data imputation'!AH123&lt;&gt;"",1,0))</f>
        <v>0</v>
      </c>
      <c r="AH120" s="171">
        <f>IF('Indicator Data'!AO124="No Data",1,IF('Indicator Data imputation'!AI123&lt;&gt;"",1,0))</f>
        <v>0</v>
      </c>
      <c r="AI120" s="171">
        <f>IF('Indicator Data'!AP124="No Data",1,IF('Indicator Data imputation'!AJ123&lt;&gt;"",1,0))</f>
        <v>1</v>
      </c>
      <c r="AJ120" s="171">
        <f>IF('Indicator Data'!AQ124="No Data",1,IF('Indicator Data imputation'!AK123&lt;&gt;"",1,0))</f>
        <v>1</v>
      </c>
      <c r="AK120" s="171">
        <f>IF('Indicator Data'!AR124="No Data",1,IF('Indicator Data imputation'!AL123&lt;&gt;"",1,0))</f>
        <v>0</v>
      </c>
      <c r="AL120" s="171">
        <f>IF('Indicator Data'!AS124="No Data",1,IF('Indicator Data imputation'!AM123&lt;&gt;"",1,0))</f>
        <v>0</v>
      </c>
      <c r="AM120" s="171">
        <f>IF('Indicator Data'!AT124="No Data",1,IF('Indicator Data imputation'!AN123&lt;&gt;"",1,0))</f>
        <v>1</v>
      </c>
      <c r="AN120" s="171">
        <f>IF('Indicator Data'!AU124="No Data",1,IF('Indicator Data imputation'!AO123&lt;&gt;"",1,0))</f>
        <v>1</v>
      </c>
      <c r="AO120" s="171">
        <f>IF('Indicator Data'!AV124="No Data",1,IF('Indicator Data imputation'!AP123&lt;&gt;"",1,0))</f>
        <v>1</v>
      </c>
      <c r="AP120" s="171">
        <f>IF('Indicator Data'!AW124="No Data",1,IF('Indicator Data imputation'!AQ123&lt;&gt;"",1,0))</f>
        <v>0</v>
      </c>
      <c r="AQ120" s="171">
        <f>IF('Indicator Data'!AX124="No Data",1,IF('Indicator Data imputation'!AR123&lt;&gt;"",1,0))</f>
        <v>0</v>
      </c>
      <c r="AR120" s="171">
        <f>IF('Indicator Data'!AY124="No Data",1,IF('Indicator Data imputation'!AS123&lt;&gt;"",1,0))</f>
        <v>0</v>
      </c>
      <c r="AS120" s="171">
        <f>IF('Indicator Data'!AZ124="No Data",1,IF('Indicator Data imputation'!AT123&lt;&gt;"",1,0))</f>
        <v>0</v>
      </c>
      <c r="AT120" s="171">
        <f>IF('Indicator Data'!BA124="No Data",1,IF('Indicator Data imputation'!AU123&lt;&gt;"",1,0))</f>
        <v>0</v>
      </c>
      <c r="AU120" s="171">
        <f>IF('Indicator Data'!BB124="No Data",1,IF('Indicator Data imputation'!AV123&lt;&gt;"",1,0))</f>
        <v>0</v>
      </c>
      <c r="AV120" s="171">
        <f>IF('Indicator Data'!BC124="No Data",1,IF('Indicator Data imputation'!AW123&lt;&gt;"",1,0))</f>
        <v>0</v>
      </c>
      <c r="AW120" s="171">
        <f>IF('Indicator Data'!BD124="No Data",1,IF('Indicator Data imputation'!AX123&lt;&gt;"",1,0))</f>
        <v>0</v>
      </c>
      <c r="AX120" s="171">
        <f>IF('Indicator Data'!BE124="No Data",1,IF('Indicator Data imputation'!AY123&lt;&gt;"",1,0))</f>
        <v>0</v>
      </c>
      <c r="AY120" s="171">
        <f>IF('Indicator Data'!BF124="No Data",1,IF('Indicator Data imputation'!AZ123&lt;&gt;"",1,0))</f>
        <v>0</v>
      </c>
      <c r="AZ120" s="171">
        <f>IF('Indicator Data'!BG124="No Data",1,IF('Indicator Data imputation'!BA123&lt;&gt;"",1,0))</f>
        <v>0</v>
      </c>
      <c r="BA120" s="5">
        <f t="shared" si="2"/>
        <v>14</v>
      </c>
      <c r="BB120" s="173">
        <f t="shared" si="3"/>
        <v>0.27450980392156865</v>
      </c>
    </row>
    <row r="121" spans="1:54" x14ac:dyDescent="0.25">
      <c r="A121" s="5" t="s">
        <v>223</v>
      </c>
      <c r="B121" s="171">
        <f>IF('Indicator Data'!I125="No Data",1,IF('Indicator Data imputation'!C124&lt;&gt;"",1,0))</f>
        <v>0</v>
      </c>
      <c r="C121" s="171">
        <f>IF('Indicator Data'!J125="No Data",1,IF('Indicator Data imputation'!D124&lt;&gt;"",1,0))</f>
        <v>0</v>
      </c>
      <c r="D121" s="171">
        <f>IF('Indicator Data'!K125="No Data",1,IF('Indicator Data imputation'!E124&lt;&gt;"",1,0))</f>
        <v>0</v>
      </c>
      <c r="E121" s="171">
        <f>IF('Indicator Data'!L125="No Data",1,IF('Indicator Data imputation'!F124&lt;&gt;"",1,0))</f>
        <v>0</v>
      </c>
      <c r="F121" s="171">
        <f>IF('Indicator Data'!M125="No Data",1,IF('Indicator Data imputation'!G124&lt;&gt;"",1,0))</f>
        <v>0</v>
      </c>
      <c r="G121" s="171">
        <f>IF('Indicator Data'!N125="No Data",1,IF('Indicator Data imputation'!H124&lt;&gt;"",1,0))</f>
        <v>0</v>
      </c>
      <c r="H121" s="171">
        <f>IF('Indicator Data'!O125="No Data",1,IF('Indicator Data imputation'!I124&lt;&gt;"",1,0))</f>
        <v>0</v>
      </c>
      <c r="I121" s="171">
        <f>IF('Indicator Data'!P125="No Data",1,IF('Indicator Data imputation'!J124&lt;&gt;"",1,0))</f>
        <v>0</v>
      </c>
      <c r="J121" s="171">
        <f>IF('Indicator Data'!Q125="No Data",1,IF('Indicator Data imputation'!K124&lt;&gt;"",1,0))</f>
        <v>0</v>
      </c>
      <c r="K121" s="171">
        <f>IF('Indicator Data'!R125="No Data",1,IF('Indicator Data imputation'!L124&lt;&gt;"",1,0))</f>
        <v>0</v>
      </c>
      <c r="L121" s="171">
        <f>IF('Indicator Data'!S125="No Data",1,IF('Indicator Data imputation'!M124&lt;&gt;"",1,0))</f>
        <v>0</v>
      </c>
      <c r="M121" s="171">
        <f>IF('Indicator Data'!T125="No Data",1,IF('Indicator Data imputation'!N124&lt;&gt;"",1,0))</f>
        <v>0</v>
      </c>
      <c r="N121" s="171">
        <f>IF('Indicator Data'!U125="No Data",1,IF('Indicator Data imputation'!O124&lt;&gt;"",1,0))</f>
        <v>0</v>
      </c>
      <c r="O121" s="171">
        <f>IF('Indicator Data'!V125="No Data",1,IF('Indicator Data imputation'!P124&lt;&gt;"",1,0))</f>
        <v>0</v>
      </c>
      <c r="P121" s="171">
        <f>IF('Indicator Data'!W125="No Data",1,IF('Indicator Data imputation'!Q124&lt;&gt;"",1,0))</f>
        <v>0</v>
      </c>
      <c r="Q121" s="171">
        <f>IF('Indicator Data'!X125="No Data",1,IF('Indicator Data imputation'!R124&lt;&gt;"",1,0))</f>
        <v>0</v>
      </c>
      <c r="R121" s="171">
        <f>IF('Indicator Data'!Y125="No Data",1,IF('Indicator Data imputation'!S124&lt;&gt;"",1,0))</f>
        <v>1</v>
      </c>
      <c r="S121" s="171">
        <f>IF('Indicator Data'!Z125="No Data",1,IF('Indicator Data imputation'!T124&lt;&gt;"",1,0))</f>
        <v>0</v>
      </c>
      <c r="T121" s="171">
        <f>IF('Indicator Data'!AA125="No Data",1,IF('Indicator Data imputation'!U124&lt;&gt;"",1,0))</f>
        <v>0</v>
      </c>
      <c r="U121" s="171">
        <f>IF('Indicator Data'!AB125="No Data",1,IF('Indicator Data imputation'!V124&lt;&gt;"",1,0))</f>
        <v>0</v>
      </c>
      <c r="V121" s="171">
        <f>IF('Indicator Data'!AC125="No Data",1,IF('Indicator Data imputation'!W124&lt;&gt;"",1,0))</f>
        <v>0</v>
      </c>
      <c r="W121" s="171">
        <f>IF('Indicator Data'!AD125="No Data",1,IF('Indicator Data imputation'!X124&lt;&gt;"",1,0))</f>
        <v>0</v>
      </c>
      <c r="X121" s="171">
        <f>IF('Indicator Data'!AE125="No Data",1,IF('Indicator Data imputation'!Y124&lt;&gt;"",1,0))</f>
        <v>0</v>
      </c>
      <c r="Y121" s="171">
        <f>IF('Indicator Data'!AF125="No Data",1,IF('Indicator Data imputation'!Z124&lt;&gt;"",1,0))</f>
        <v>0</v>
      </c>
      <c r="Z121" s="171">
        <f>IF('Indicator Data'!AG125="No Data",1,IF('Indicator Data imputation'!AA124&lt;&gt;"",1,0))</f>
        <v>0</v>
      </c>
      <c r="AA121" s="171">
        <f>IF('Indicator Data'!AH125="No Data",1,IF('Indicator Data imputation'!AB124&lt;&gt;"",1,0))</f>
        <v>0</v>
      </c>
      <c r="AB121" s="171">
        <f>IF('Indicator Data'!AI125="No Data",1,IF('Indicator Data imputation'!AC124&lt;&gt;"",1,0))</f>
        <v>0</v>
      </c>
      <c r="AC121" s="171">
        <f>IF('Indicator Data'!AJ125="No Data",1,IF('Indicator Data imputation'!AD124&lt;&gt;"",1,0))</f>
        <v>0</v>
      </c>
      <c r="AD121" s="171">
        <f>IF('Indicator Data'!AK125="No Data",1,IF('Indicator Data imputation'!AE124&lt;&gt;"",1,0))</f>
        <v>0</v>
      </c>
      <c r="AE121" s="171">
        <f>IF('Indicator Data'!AL125="No Data",1,IF('Indicator Data imputation'!AF124&lt;&gt;"",1,0))</f>
        <v>0</v>
      </c>
      <c r="AF121" s="171">
        <f>IF('Indicator Data'!AM125="No Data",1,IF('Indicator Data imputation'!AG124&lt;&gt;"",1,0))</f>
        <v>0</v>
      </c>
      <c r="AG121" s="171">
        <f>IF('Indicator Data'!AN125="No Data",1,IF('Indicator Data imputation'!AH124&lt;&gt;"",1,0))</f>
        <v>0</v>
      </c>
      <c r="AH121" s="171">
        <f>IF('Indicator Data'!AO125="No Data",1,IF('Indicator Data imputation'!AI124&lt;&gt;"",1,0))</f>
        <v>0</v>
      </c>
      <c r="AI121" s="171">
        <f>IF('Indicator Data'!AP125="No Data",1,IF('Indicator Data imputation'!AJ124&lt;&gt;"",1,0))</f>
        <v>0</v>
      </c>
      <c r="AJ121" s="171">
        <f>IF('Indicator Data'!AQ125="No Data",1,IF('Indicator Data imputation'!AK124&lt;&gt;"",1,0))</f>
        <v>0</v>
      </c>
      <c r="AK121" s="171">
        <f>IF('Indicator Data'!AR125="No Data",1,IF('Indicator Data imputation'!AL124&lt;&gt;"",1,0))</f>
        <v>0</v>
      </c>
      <c r="AL121" s="171">
        <f>IF('Indicator Data'!AS125="No Data",1,IF('Indicator Data imputation'!AM124&lt;&gt;"",1,0))</f>
        <v>0</v>
      </c>
      <c r="AM121" s="171">
        <f>IF('Indicator Data'!AT125="No Data",1,IF('Indicator Data imputation'!AN124&lt;&gt;"",1,0))</f>
        <v>0</v>
      </c>
      <c r="AN121" s="171">
        <f>IF('Indicator Data'!AU125="No Data",1,IF('Indicator Data imputation'!AO124&lt;&gt;"",1,0))</f>
        <v>0</v>
      </c>
      <c r="AO121" s="171">
        <f>IF('Indicator Data'!AV125="No Data",1,IF('Indicator Data imputation'!AP124&lt;&gt;"",1,0))</f>
        <v>0</v>
      </c>
      <c r="AP121" s="171">
        <f>IF('Indicator Data'!AW125="No Data",1,IF('Indicator Data imputation'!AQ124&lt;&gt;"",1,0))</f>
        <v>0</v>
      </c>
      <c r="AQ121" s="171">
        <f>IF('Indicator Data'!AX125="No Data",1,IF('Indicator Data imputation'!AR124&lt;&gt;"",1,0))</f>
        <v>0</v>
      </c>
      <c r="AR121" s="171">
        <f>IF('Indicator Data'!AY125="No Data",1,IF('Indicator Data imputation'!AS124&lt;&gt;"",1,0))</f>
        <v>0</v>
      </c>
      <c r="AS121" s="171">
        <f>IF('Indicator Data'!AZ125="No Data",1,IF('Indicator Data imputation'!AT124&lt;&gt;"",1,0))</f>
        <v>0</v>
      </c>
      <c r="AT121" s="171">
        <f>IF('Indicator Data'!BA125="No Data",1,IF('Indicator Data imputation'!AU124&lt;&gt;"",1,0))</f>
        <v>0</v>
      </c>
      <c r="AU121" s="171">
        <f>IF('Indicator Data'!BB125="No Data",1,IF('Indicator Data imputation'!AV124&lt;&gt;"",1,0))</f>
        <v>0</v>
      </c>
      <c r="AV121" s="171">
        <f>IF('Indicator Data'!BC125="No Data",1,IF('Indicator Data imputation'!AW124&lt;&gt;"",1,0))</f>
        <v>0</v>
      </c>
      <c r="AW121" s="171">
        <f>IF('Indicator Data'!BD125="No Data",1,IF('Indicator Data imputation'!AX124&lt;&gt;"",1,0))</f>
        <v>0</v>
      </c>
      <c r="AX121" s="171">
        <f>IF('Indicator Data'!BE125="No Data",1,IF('Indicator Data imputation'!AY124&lt;&gt;"",1,0))</f>
        <v>0</v>
      </c>
      <c r="AY121" s="171">
        <f>IF('Indicator Data'!BF125="No Data",1,IF('Indicator Data imputation'!AZ124&lt;&gt;"",1,0))</f>
        <v>0</v>
      </c>
      <c r="AZ121" s="171">
        <f>IF('Indicator Data'!BG125="No Data",1,IF('Indicator Data imputation'!BA124&lt;&gt;"",1,0))</f>
        <v>0</v>
      </c>
      <c r="BA121" s="5">
        <f t="shared" si="2"/>
        <v>1</v>
      </c>
      <c r="BB121" s="173">
        <f t="shared" si="3"/>
        <v>1.9607843137254902E-2</v>
      </c>
    </row>
    <row r="122" spans="1:54" x14ac:dyDescent="0.25">
      <c r="A122" s="5" t="s">
        <v>225</v>
      </c>
      <c r="B122" s="171">
        <f>IF('Indicator Data'!I126="No Data",1,IF('Indicator Data imputation'!C125&lt;&gt;"",1,0))</f>
        <v>0</v>
      </c>
      <c r="C122" s="171">
        <f>IF('Indicator Data'!J126="No Data",1,IF('Indicator Data imputation'!D125&lt;&gt;"",1,0))</f>
        <v>0</v>
      </c>
      <c r="D122" s="171">
        <f>IF('Indicator Data'!K126="No Data",1,IF('Indicator Data imputation'!E125&lt;&gt;"",1,0))</f>
        <v>0</v>
      </c>
      <c r="E122" s="171">
        <f>IF('Indicator Data'!L126="No Data",1,IF('Indicator Data imputation'!F125&lt;&gt;"",1,0))</f>
        <v>0</v>
      </c>
      <c r="F122" s="171">
        <f>IF('Indicator Data'!M126="No Data",1,IF('Indicator Data imputation'!G125&lt;&gt;"",1,0))</f>
        <v>0</v>
      </c>
      <c r="G122" s="171">
        <f>IF('Indicator Data'!N126="No Data",1,IF('Indicator Data imputation'!H125&lt;&gt;"",1,0))</f>
        <v>0</v>
      </c>
      <c r="H122" s="171">
        <f>IF('Indicator Data'!O126="No Data",1,IF('Indicator Data imputation'!I125&lt;&gt;"",1,0))</f>
        <v>0</v>
      </c>
      <c r="I122" s="171">
        <f>IF('Indicator Data'!P126="No Data",1,IF('Indicator Data imputation'!J125&lt;&gt;"",1,0))</f>
        <v>0</v>
      </c>
      <c r="J122" s="171">
        <f>IF('Indicator Data'!Q126="No Data",1,IF('Indicator Data imputation'!K125&lt;&gt;"",1,0))</f>
        <v>0</v>
      </c>
      <c r="K122" s="171">
        <f>IF('Indicator Data'!R126="No Data",1,IF('Indicator Data imputation'!L125&lt;&gt;"",1,0))</f>
        <v>1</v>
      </c>
      <c r="L122" s="171">
        <f>IF('Indicator Data'!S126="No Data",1,IF('Indicator Data imputation'!M125&lt;&gt;"",1,0))</f>
        <v>0</v>
      </c>
      <c r="M122" s="171">
        <f>IF('Indicator Data'!T126="No Data",1,IF('Indicator Data imputation'!N125&lt;&gt;"",1,0))</f>
        <v>0</v>
      </c>
      <c r="N122" s="171">
        <f>IF('Indicator Data'!U126="No Data",1,IF('Indicator Data imputation'!O125&lt;&gt;"",1,0))</f>
        <v>0</v>
      </c>
      <c r="O122" s="171">
        <f>IF('Indicator Data'!V126="No Data",1,IF('Indicator Data imputation'!P125&lt;&gt;"",1,0))</f>
        <v>1</v>
      </c>
      <c r="P122" s="171">
        <f>IF('Indicator Data'!W126="No Data",1,IF('Indicator Data imputation'!Q125&lt;&gt;"",1,0))</f>
        <v>0</v>
      </c>
      <c r="Q122" s="171">
        <f>IF('Indicator Data'!X126="No Data",1,IF('Indicator Data imputation'!R125&lt;&gt;"",1,0))</f>
        <v>1</v>
      </c>
      <c r="R122" s="171">
        <f>IF('Indicator Data'!Y126="No Data",1,IF('Indicator Data imputation'!S125&lt;&gt;"",1,0))</f>
        <v>0</v>
      </c>
      <c r="S122" s="171">
        <f>IF('Indicator Data'!Z126="No Data",1,IF('Indicator Data imputation'!T125&lt;&gt;"",1,0))</f>
        <v>0</v>
      </c>
      <c r="T122" s="171">
        <f>IF('Indicator Data'!AA126="No Data",1,IF('Indicator Data imputation'!U125&lt;&gt;"",1,0))</f>
        <v>0</v>
      </c>
      <c r="U122" s="171">
        <f>IF('Indicator Data'!AB126="No Data",1,IF('Indicator Data imputation'!V125&lt;&gt;"",1,0))</f>
        <v>1</v>
      </c>
      <c r="V122" s="171">
        <f>IF('Indicator Data'!AC126="No Data",1,IF('Indicator Data imputation'!W125&lt;&gt;"",1,0))</f>
        <v>0</v>
      </c>
      <c r="W122" s="171">
        <f>IF('Indicator Data'!AD126="No Data",1,IF('Indicator Data imputation'!X125&lt;&gt;"",1,0))</f>
        <v>0</v>
      </c>
      <c r="X122" s="171">
        <f>IF('Indicator Data'!AE126="No Data",1,IF('Indicator Data imputation'!Y125&lt;&gt;"",1,0))</f>
        <v>1</v>
      </c>
      <c r="Y122" s="171">
        <f>IF('Indicator Data'!AF126="No Data",1,IF('Indicator Data imputation'!Z125&lt;&gt;"",1,0))</f>
        <v>0</v>
      </c>
      <c r="Z122" s="171">
        <f>IF('Indicator Data'!AG126="No Data",1,IF('Indicator Data imputation'!AA125&lt;&gt;"",1,0))</f>
        <v>0</v>
      </c>
      <c r="AA122" s="171">
        <f>IF('Indicator Data'!AH126="No Data",1,IF('Indicator Data imputation'!AB125&lt;&gt;"",1,0))</f>
        <v>0</v>
      </c>
      <c r="AB122" s="171">
        <f>IF('Indicator Data'!AI126="No Data",1,IF('Indicator Data imputation'!AC125&lt;&gt;"",1,0))</f>
        <v>0</v>
      </c>
      <c r="AC122" s="171">
        <f>IF('Indicator Data'!AJ126="No Data",1,IF('Indicator Data imputation'!AD125&lt;&gt;"",1,0))</f>
        <v>0</v>
      </c>
      <c r="AD122" s="171">
        <f>IF('Indicator Data'!AK126="No Data",1,IF('Indicator Data imputation'!AE125&lt;&gt;"",1,0))</f>
        <v>0</v>
      </c>
      <c r="AE122" s="171">
        <f>IF('Indicator Data'!AL126="No Data",1,IF('Indicator Data imputation'!AF125&lt;&gt;"",1,0))</f>
        <v>0</v>
      </c>
      <c r="AF122" s="171">
        <f>IF('Indicator Data'!AM126="No Data",1,IF('Indicator Data imputation'!AG125&lt;&gt;"",1,0))</f>
        <v>0</v>
      </c>
      <c r="AG122" s="171">
        <f>IF('Indicator Data'!AN126="No Data",1,IF('Indicator Data imputation'!AH125&lt;&gt;"",1,0))</f>
        <v>0</v>
      </c>
      <c r="AH122" s="171">
        <f>IF('Indicator Data'!AO126="No Data",1,IF('Indicator Data imputation'!AI125&lt;&gt;"",1,0))</f>
        <v>0</v>
      </c>
      <c r="AI122" s="171">
        <f>IF('Indicator Data'!AP126="No Data",1,IF('Indicator Data imputation'!AJ125&lt;&gt;"",1,0))</f>
        <v>0</v>
      </c>
      <c r="AJ122" s="171">
        <f>IF('Indicator Data'!AQ126="No Data",1,IF('Indicator Data imputation'!AK125&lt;&gt;"",1,0))</f>
        <v>0</v>
      </c>
      <c r="AK122" s="171">
        <f>IF('Indicator Data'!AR126="No Data",1,IF('Indicator Data imputation'!AL125&lt;&gt;"",1,0))</f>
        <v>0</v>
      </c>
      <c r="AL122" s="171">
        <f>IF('Indicator Data'!AS126="No Data",1,IF('Indicator Data imputation'!AM125&lt;&gt;"",1,0))</f>
        <v>0</v>
      </c>
      <c r="AM122" s="171">
        <f>IF('Indicator Data'!AT126="No Data",1,IF('Indicator Data imputation'!AN125&lt;&gt;"",1,0))</f>
        <v>0</v>
      </c>
      <c r="AN122" s="171">
        <f>IF('Indicator Data'!AU126="No Data",1,IF('Indicator Data imputation'!AO125&lt;&gt;"",1,0))</f>
        <v>0</v>
      </c>
      <c r="AO122" s="171">
        <f>IF('Indicator Data'!AV126="No Data",1,IF('Indicator Data imputation'!AP125&lt;&gt;"",1,0))</f>
        <v>1</v>
      </c>
      <c r="AP122" s="171">
        <f>IF('Indicator Data'!AW126="No Data",1,IF('Indicator Data imputation'!AQ125&lt;&gt;"",1,0))</f>
        <v>0</v>
      </c>
      <c r="AQ122" s="171">
        <f>IF('Indicator Data'!AX126="No Data",1,IF('Indicator Data imputation'!AR125&lt;&gt;"",1,0))</f>
        <v>0</v>
      </c>
      <c r="AR122" s="171">
        <f>IF('Indicator Data'!AY126="No Data",1,IF('Indicator Data imputation'!AS125&lt;&gt;"",1,0))</f>
        <v>0</v>
      </c>
      <c r="AS122" s="171">
        <f>IF('Indicator Data'!AZ126="No Data",1,IF('Indicator Data imputation'!AT125&lt;&gt;"",1,0))</f>
        <v>0</v>
      </c>
      <c r="AT122" s="171">
        <f>IF('Indicator Data'!BA126="No Data",1,IF('Indicator Data imputation'!AU125&lt;&gt;"",1,0))</f>
        <v>0</v>
      </c>
      <c r="AU122" s="171">
        <f>IF('Indicator Data'!BB126="No Data",1,IF('Indicator Data imputation'!AV125&lt;&gt;"",1,0))</f>
        <v>0</v>
      </c>
      <c r="AV122" s="171">
        <f>IF('Indicator Data'!BC126="No Data",1,IF('Indicator Data imputation'!AW125&lt;&gt;"",1,0))</f>
        <v>0</v>
      </c>
      <c r="AW122" s="171">
        <f>IF('Indicator Data'!BD126="No Data",1,IF('Indicator Data imputation'!AX125&lt;&gt;"",1,0))</f>
        <v>0</v>
      </c>
      <c r="AX122" s="171">
        <f>IF('Indicator Data'!BE126="No Data",1,IF('Indicator Data imputation'!AY125&lt;&gt;"",1,0))</f>
        <v>0</v>
      </c>
      <c r="AY122" s="171">
        <f>IF('Indicator Data'!BF126="No Data",1,IF('Indicator Data imputation'!AZ125&lt;&gt;"",1,0))</f>
        <v>0</v>
      </c>
      <c r="AZ122" s="171">
        <f>IF('Indicator Data'!BG126="No Data",1,IF('Indicator Data imputation'!BA125&lt;&gt;"",1,0))</f>
        <v>0</v>
      </c>
      <c r="BA122" s="5">
        <f t="shared" si="2"/>
        <v>6</v>
      </c>
      <c r="BB122" s="173">
        <f t="shared" si="3"/>
        <v>0.11764705882352941</v>
      </c>
    </row>
    <row r="123" spans="1:54" x14ac:dyDescent="0.25">
      <c r="A123" s="5" t="s">
        <v>227</v>
      </c>
      <c r="B123" s="171">
        <f>IF('Indicator Data'!I127="No Data",1,IF('Indicator Data imputation'!C126&lt;&gt;"",1,0))</f>
        <v>0</v>
      </c>
      <c r="C123" s="171">
        <f>IF('Indicator Data'!J127="No Data",1,IF('Indicator Data imputation'!D126&lt;&gt;"",1,0))</f>
        <v>0</v>
      </c>
      <c r="D123" s="171">
        <f>IF('Indicator Data'!K127="No Data",1,IF('Indicator Data imputation'!E126&lt;&gt;"",1,0))</f>
        <v>0</v>
      </c>
      <c r="E123" s="171">
        <f>IF('Indicator Data'!L127="No Data",1,IF('Indicator Data imputation'!F126&lt;&gt;"",1,0))</f>
        <v>0</v>
      </c>
      <c r="F123" s="171">
        <f>IF('Indicator Data'!M127="No Data",1,IF('Indicator Data imputation'!G126&lt;&gt;"",1,0))</f>
        <v>0</v>
      </c>
      <c r="G123" s="171">
        <f>IF('Indicator Data'!N127="No Data",1,IF('Indicator Data imputation'!H126&lt;&gt;"",1,0))</f>
        <v>0</v>
      </c>
      <c r="H123" s="171">
        <f>IF('Indicator Data'!O127="No Data",1,IF('Indicator Data imputation'!I126&lt;&gt;"",1,0))</f>
        <v>0</v>
      </c>
      <c r="I123" s="171">
        <f>IF('Indicator Data'!P127="No Data",1,IF('Indicator Data imputation'!J126&lt;&gt;"",1,0))</f>
        <v>0</v>
      </c>
      <c r="J123" s="171">
        <f>IF('Indicator Data'!Q127="No Data",1,IF('Indicator Data imputation'!K126&lt;&gt;"",1,0))</f>
        <v>0</v>
      </c>
      <c r="K123" s="171">
        <f>IF('Indicator Data'!R127="No Data",1,IF('Indicator Data imputation'!L126&lt;&gt;"",1,0))</f>
        <v>1</v>
      </c>
      <c r="L123" s="171">
        <f>IF('Indicator Data'!S127="No Data",1,IF('Indicator Data imputation'!M126&lt;&gt;"",1,0))</f>
        <v>0</v>
      </c>
      <c r="M123" s="171">
        <f>IF('Indicator Data'!T127="No Data",1,IF('Indicator Data imputation'!N126&lt;&gt;"",1,0))</f>
        <v>0</v>
      </c>
      <c r="N123" s="171">
        <f>IF('Indicator Data'!U127="No Data",1,IF('Indicator Data imputation'!O126&lt;&gt;"",1,0))</f>
        <v>0</v>
      </c>
      <c r="O123" s="171">
        <f>IF('Indicator Data'!V127="No Data",1,IF('Indicator Data imputation'!P126&lt;&gt;"",1,0))</f>
        <v>1</v>
      </c>
      <c r="P123" s="171">
        <f>IF('Indicator Data'!W127="No Data",1,IF('Indicator Data imputation'!Q126&lt;&gt;"",1,0))</f>
        <v>0</v>
      </c>
      <c r="Q123" s="171">
        <f>IF('Indicator Data'!X127="No Data",1,IF('Indicator Data imputation'!R126&lt;&gt;"",1,0))</f>
        <v>1</v>
      </c>
      <c r="R123" s="171">
        <f>IF('Indicator Data'!Y127="No Data",1,IF('Indicator Data imputation'!S126&lt;&gt;"",1,0))</f>
        <v>0</v>
      </c>
      <c r="S123" s="171">
        <f>IF('Indicator Data'!Z127="No Data",1,IF('Indicator Data imputation'!T126&lt;&gt;"",1,0))</f>
        <v>0</v>
      </c>
      <c r="T123" s="171">
        <f>IF('Indicator Data'!AA127="No Data",1,IF('Indicator Data imputation'!U126&lt;&gt;"",1,0))</f>
        <v>0</v>
      </c>
      <c r="U123" s="171">
        <f>IF('Indicator Data'!AB127="No Data",1,IF('Indicator Data imputation'!V126&lt;&gt;"",1,0))</f>
        <v>1</v>
      </c>
      <c r="V123" s="171">
        <f>IF('Indicator Data'!AC127="No Data",1,IF('Indicator Data imputation'!W126&lt;&gt;"",1,0))</f>
        <v>0</v>
      </c>
      <c r="W123" s="171">
        <f>IF('Indicator Data'!AD127="No Data",1,IF('Indicator Data imputation'!X126&lt;&gt;"",1,0))</f>
        <v>0</v>
      </c>
      <c r="X123" s="171">
        <f>IF('Indicator Data'!AE127="No Data",1,IF('Indicator Data imputation'!Y126&lt;&gt;"",1,0))</f>
        <v>1</v>
      </c>
      <c r="Y123" s="171">
        <f>IF('Indicator Data'!AF127="No Data",1,IF('Indicator Data imputation'!Z126&lt;&gt;"",1,0))</f>
        <v>0</v>
      </c>
      <c r="Z123" s="171">
        <f>IF('Indicator Data'!AG127="No Data",1,IF('Indicator Data imputation'!AA126&lt;&gt;"",1,0))</f>
        <v>1</v>
      </c>
      <c r="AA123" s="171">
        <f>IF('Indicator Data'!AH127="No Data",1,IF('Indicator Data imputation'!AB126&lt;&gt;"",1,0))</f>
        <v>0</v>
      </c>
      <c r="AB123" s="171">
        <f>IF('Indicator Data'!AI127="No Data",1,IF('Indicator Data imputation'!AC126&lt;&gt;"",1,0))</f>
        <v>0</v>
      </c>
      <c r="AC123" s="171">
        <f>IF('Indicator Data'!AJ127="No Data",1,IF('Indicator Data imputation'!AD126&lt;&gt;"",1,0))</f>
        <v>0</v>
      </c>
      <c r="AD123" s="171">
        <f>IF('Indicator Data'!AK127="No Data",1,IF('Indicator Data imputation'!AE126&lt;&gt;"",1,0))</f>
        <v>0</v>
      </c>
      <c r="AE123" s="171">
        <f>IF('Indicator Data'!AL127="No Data",1,IF('Indicator Data imputation'!AF126&lt;&gt;"",1,0))</f>
        <v>0</v>
      </c>
      <c r="AF123" s="171">
        <f>IF('Indicator Data'!AM127="No Data",1,IF('Indicator Data imputation'!AG126&lt;&gt;"",1,0))</f>
        <v>0</v>
      </c>
      <c r="AG123" s="171">
        <f>IF('Indicator Data'!AN127="No Data",1,IF('Indicator Data imputation'!AH126&lt;&gt;"",1,0))</f>
        <v>0</v>
      </c>
      <c r="AH123" s="171">
        <f>IF('Indicator Data'!AO127="No Data",1,IF('Indicator Data imputation'!AI126&lt;&gt;"",1,0))</f>
        <v>0</v>
      </c>
      <c r="AI123" s="171">
        <f>IF('Indicator Data'!AP127="No Data",1,IF('Indicator Data imputation'!AJ126&lt;&gt;"",1,0))</f>
        <v>0</v>
      </c>
      <c r="AJ123" s="171">
        <f>IF('Indicator Data'!AQ127="No Data",1,IF('Indicator Data imputation'!AK126&lt;&gt;"",1,0))</f>
        <v>1</v>
      </c>
      <c r="AK123" s="171">
        <f>IF('Indicator Data'!AR127="No Data",1,IF('Indicator Data imputation'!AL126&lt;&gt;"",1,0))</f>
        <v>0</v>
      </c>
      <c r="AL123" s="171">
        <f>IF('Indicator Data'!AS127="No Data",1,IF('Indicator Data imputation'!AM126&lt;&gt;"",1,0))</f>
        <v>0</v>
      </c>
      <c r="AM123" s="171">
        <f>IF('Indicator Data'!AT127="No Data",1,IF('Indicator Data imputation'!AN126&lt;&gt;"",1,0))</f>
        <v>0</v>
      </c>
      <c r="AN123" s="171">
        <f>IF('Indicator Data'!AU127="No Data",1,IF('Indicator Data imputation'!AO126&lt;&gt;"",1,0))</f>
        <v>0</v>
      </c>
      <c r="AO123" s="171">
        <f>IF('Indicator Data'!AV127="No Data",1,IF('Indicator Data imputation'!AP126&lt;&gt;"",1,0))</f>
        <v>1</v>
      </c>
      <c r="AP123" s="171">
        <f>IF('Indicator Data'!AW127="No Data",1,IF('Indicator Data imputation'!AQ126&lt;&gt;"",1,0))</f>
        <v>0</v>
      </c>
      <c r="AQ123" s="171">
        <f>IF('Indicator Data'!AX127="No Data",1,IF('Indicator Data imputation'!AR126&lt;&gt;"",1,0))</f>
        <v>0</v>
      </c>
      <c r="AR123" s="171">
        <f>IF('Indicator Data'!AY127="No Data",1,IF('Indicator Data imputation'!AS126&lt;&gt;"",1,0))</f>
        <v>0</v>
      </c>
      <c r="AS123" s="171">
        <f>IF('Indicator Data'!AZ127="No Data",1,IF('Indicator Data imputation'!AT126&lt;&gt;"",1,0))</f>
        <v>1</v>
      </c>
      <c r="AT123" s="171">
        <f>IF('Indicator Data'!BA127="No Data",1,IF('Indicator Data imputation'!AU126&lt;&gt;"",1,0))</f>
        <v>0</v>
      </c>
      <c r="AU123" s="171">
        <f>IF('Indicator Data'!BB127="No Data",1,IF('Indicator Data imputation'!AV126&lt;&gt;"",1,0))</f>
        <v>0</v>
      </c>
      <c r="AV123" s="171">
        <f>IF('Indicator Data'!BC127="No Data",1,IF('Indicator Data imputation'!AW126&lt;&gt;"",1,0))</f>
        <v>0</v>
      </c>
      <c r="AW123" s="171">
        <f>IF('Indicator Data'!BD127="No Data",1,IF('Indicator Data imputation'!AX126&lt;&gt;"",1,0))</f>
        <v>0</v>
      </c>
      <c r="AX123" s="171">
        <f>IF('Indicator Data'!BE127="No Data",1,IF('Indicator Data imputation'!AY126&lt;&gt;"",1,0))</f>
        <v>0</v>
      </c>
      <c r="AY123" s="171">
        <f>IF('Indicator Data'!BF127="No Data",1,IF('Indicator Data imputation'!AZ126&lt;&gt;"",1,0))</f>
        <v>0</v>
      </c>
      <c r="AZ123" s="171">
        <f>IF('Indicator Data'!BG127="No Data",1,IF('Indicator Data imputation'!BA126&lt;&gt;"",1,0))</f>
        <v>0</v>
      </c>
      <c r="BA123" s="5">
        <f t="shared" si="2"/>
        <v>9</v>
      </c>
      <c r="BB123" s="173">
        <f t="shared" si="3"/>
        <v>0.17647058823529413</v>
      </c>
    </row>
    <row r="124" spans="1:54" x14ac:dyDescent="0.25">
      <c r="A124" s="5" t="s">
        <v>229</v>
      </c>
      <c r="B124" s="171">
        <f>IF('Indicator Data'!I128="No Data",1,IF('Indicator Data imputation'!C127&lt;&gt;"",1,0))</f>
        <v>0</v>
      </c>
      <c r="C124" s="171">
        <f>IF('Indicator Data'!J128="No Data",1,IF('Indicator Data imputation'!D127&lt;&gt;"",1,0))</f>
        <v>0</v>
      </c>
      <c r="D124" s="171">
        <f>IF('Indicator Data'!K128="No Data",1,IF('Indicator Data imputation'!E127&lt;&gt;"",1,0))</f>
        <v>0</v>
      </c>
      <c r="E124" s="171">
        <f>IF('Indicator Data'!L128="No Data",1,IF('Indicator Data imputation'!F127&lt;&gt;"",1,0))</f>
        <v>0</v>
      </c>
      <c r="F124" s="171">
        <f>IF('Indicator Data'!M128="No Data",1,IF('Indicator Data imputation'!G127&lt;&gt;"",1,0))</f>
        <v>0</v>
      </c>
      <c r="G124" s="171">
        <f>IF('Indicator Data'!N128="No Data",1,IF('Indicator Data imputation'!H127&lt;&gt;"",1,0))</f>
        <v>0</v>
      </c>
      <c r="H124" s="171">
        <f>IF('Indicator Data'!O128="No Data",1,IF('Indicator Data imputation'!I127&lt;&gt;"",1,0))</f>
        <v>0</v>
      </c>
      <c r="I124" s="171">
        <f>IF('Indicator Data'!P128="No Data",1,IF('Indicator Data imputation'!J127&lt;&gt;"",1,0))</f>
        <v>0</v>
      </c>
      <c r="J124" s="171">
        <f>IF('Indicator Data'!Q128="No Data",1,IF('Indicator Data imputation'!K127&lt;&gt;"",1,0))</f>
        <v>0</v>
      </c>
      <c r="K124" s="171">
        <f>IF('Indicator Data'!R128="No Data",1,IF('Indicator Data imputation'!L127&lt;&gt;"",1,0))</f>
        <v>0</v>
      </c>
      <c r="L124" s="171">
        <f>IF('Indicator Data'!S128="No Data",1,IF('Indicator Data imputation'!M127&lt;&gt;"",1,0))</f>
        <v>0</v>
      </c>
      <c r="M124" s="171">
        <f>IF('Indicator Data'!T128="No Data",1,IF('Indicator Data imputation'!N127&lt;&gt;"",1,0))</f>
        <v>0</v>
      </c>
      <c r="N124" s="171">
        <f>IF('Indicator Data'!U128="No Data",1,IF('Indicator Data imputation'!O127&lt;&gt;"",1,0))</f>
        <v>0</v>
      </c>
      <c r="O124" s="171">
        <f>IF('Indicator Data'!V128="No Data",1,IF('Indicator Data imputation'!P127&lt;&gt;"",1,0))</f>
        <v>0</v>
      </c>
      <c r="P124" s="171">
        <f>IF('Indicator Data'!W128="No Data",1,IF('Indicator Data imputation'!Q127&lt;&gt;"",1,0))</f>
        <v>0</v>
      </c>
      <c r="Q124" s="171">
        <f>IF('Indicator Data'!X128="No Data",1,IF('Indicator Data imputation'!R127&lt;&gt;"",1,0))</f>
        <v>0</v>
      </c>
      <c r="R124" s="171">
        <f>IF('Indicator Data'!Y128="No Data",1,IF('Indicator Data imputation'!S127&lt;&gt;"",1,0))</f>
        <v>0</v>
      </c>
      <c r="S124" s="171">
        <f>IF('Indicator Data'!Z128="No Data",1,IF('Indicator Data imputation'!T127&lt;&gt;"",1,0))</f>
        <v>0</v>
      </c>
      <c r="T124" s="171">
        <f>IF('Indicator Data'!AA128="No Data",1,IF('Indicator Data imputation'!U127&lt;&gt;"",1,0))</f>
        <v>0</v>
      </c>
      <c r="U124" s="171">
        <f>IF('Indicator Data'!AB128="No Data",1,IF('Indicator Data imputation'!V127&lt;&gt;"",1,0))</f>
        <v>0</v>
      </c>
      <c r="V124" s="171">
        <f>IF('Indicator Data'!AC128="No Data",1,IF('Indicator Data imputation'!W127&lt;&gt;"",1,0))</f>
        <v>0</v>
      </c>
      <c r="W124" s="171">
        <f>IF('Indicator Data'!AD128="No Data",1,IF('Indicator Data imputation'!X127&lt;&gt;"",1,0))</f>
        <v>0</v>
      </c>
      <c r="X124" s="171">
        <f>IF('Indicator Data'!AE128="No Data",1,IF('Indicator Data imputation'!Y127&lt;&gt;"",1,0))</f>
        <v>0</v>
      </c>
      <c r="Y124" s="171">
        <f>IF('Indicator Data'!AF128="No Data",1,IF('Indicator Data imputation'!Z127&lt;&gt;"",1,0))</f>
        <v>0</v>
      </c>
      <c r="Z124" s="171">
        <f>IF('Indicator Data'!AG128="No Data",1,IF('Indicator Data imputation'!AA127&lt;&gt;"",1,0))</f>
        <v>0</v>
      </c>
      <c r="AA124" s="171">
        <f>IF('Indicator Data'!AH128="No Data",1,IF('Indicator Data imputation'!AB127&lt;&gt;"",1,0))</f>
        <v>0</v>
      </c>
      <c r="AB124" s="171">
        <f>IF('Indicator Data'!AI128="No Data",1,IF('Indicator Data imputation'!AC127&lt;&gt;"",1,0))</f>
        <v>0</v>
      </c>
      <c r="AC124" s="171">
        <f>IF('Indicator Data'!AJ128="No Data",1,IF('Indicator Data imputation'!AD127&lt;&gt;"",1,0))</f>
        <v>0</v>
      </c>
      <c r="AD124" s="171">
        <f>IF('Indicator Data'!AK128="No Data",1,IF('Indicator Data imputation'!AE127&lt;&gt;"",1,0))</f>
        <v>0</v>
      </c>
      <c r="AE124" s="171">
        <f>IF('Indicator Data'!AL128="No Data",1,IF('Indicator Data imputation'!AF127&lt;&gt;"",1,0))</f>
        <v>0</v>
      </c>
      <c r="AF124" s="171">
        <f>IF('Indicator Data'!AM128="No Data",1,IF('Indicator Data imputation'!AG127&lt;&gt;"",1,0))</f>
        <v>0</v>
      </c>
      <c r="AG124" s="171">
        <f>IF('Indicator Data'!AN128="No Data",1,IF('Indicator Data imputation'!AH127&lt;&gt;"",1,0))</f>
        <v>0</v>
      </c>
      <c r="AH124" s="171">
        <f>IF('Indicator Data'!AO128="No Data",1,IF('Indicator Data imputation'!AI127&lt;&gt;"",1,0))</f>
        <v>0</v>
      </c>
      <c r="AI124" s="171">
        <f>IF('Indicator Data'!AP128="No Data",1,IF('Indicator Data imputation'!AJ127&lt;&gt;"",1,0))</f>
        <v>0</v>
      </c>
      <c r="AJ124" s="171">
        <f>IF('Indicator Data'!AQ128="No Data",1,IF('Indicator Data imputation'!AK127&lt;&gt;"",1,0))</f>
        <v>0</v>
      </c>
      <c r="AK124" s="171">
        <f>IF('Indicator Data'!AR128="No Data",1,IF('Indicator Data imputation'!AL127&lt;&gt;"",1,0))</f>
        <v>0</v>
      </c>
      <c r="AL124" s="171">
        <f>IF('Indicator Data'!AS128="No Data",1,IF('Indicator Data imputation'!AM127&lt;&gt;"",1,0))</f>
        <v>0</v>
      </c>
      <c r="AM124" s="171">
        <f>IF('Indicator Data'!AT128="No Data",1,IF('Indicator Data imputation'!AN127&lt;&gt;"",1,0))</f>
        <v>0</v>
      </c>
      <c r="AN124" s="171">
        <f>IF('Indicator Data'!AU128="No Data",1,IF('Indicator Data imputation'!AO127&lt;&gt;"",1,0))</f>
        <v>0</v>
      </c>
      <c r="AO124" s="171">
        <f>IF('Indicator Data'!AV128="No Data",1,IF('Indicator Data imputation'!AP127&lt;&gt;"",1,0))</f>
        <v>0</v>
      </c>
      <c r="AP124" s="171">
        <f>IF('Indicator Data'!AW128="No Data",1,IF('Indicator Data imputation'!AQ127&lt;&gt;"",1,0))</f>
        <v>0</v>
      </c>
      <c r="AQ124" s="171">
        <f>IF('Indicator Data'!AX128="No Data",1,IF('Indicator Data imputation'!AR127&lt;&gt;"",1,0))</f>
        <v>0</v>
      </c>
      <c r="AR124" s="171">
        <f>IF('Indicator Data'!AY128="No Data",1,IF('Indicator Data imputation'!AS127&lt;&gt;"",1,0))</f>
        <v>0</v>
      </c>
      <c r="AS124" s="171">
        <f>IF('Indicator Data'!AZ128="No Data",1,IF('Indicator Data imputation'!AT127&lt;&gt;"",1,0))</f>
        <v>0</v>
      </c>
      <c r="AT124" s="171">
        <f>IF('Indicator Data'!BA128="No Data",1,IF('Indicator Data imputation'!AU127&lt;&gt;"",1,0))</f>
        <v>0</v>
      </c>
      <c r="AU124" s="171">
        <f>IF('Indicator Data'!BB128="No Data",1,IF('Indicator Data imputation'!AV127&lt;&gt;"",1,0))</f>
        <v>0</v>
      </c>
      <c r="AV124" s="171">
        <f>IF('Indicator Data'!BC128="No Data",1,IF('Indicator Data imputation'!AW127&lt;&gt;"",1,0))</f>
        <v>0</v>
      </c>
      <c r="AW124" s="171">
        <f>IF('Indicator Data'!BD128="No Data",1,IF('Indicator Data imputation'!AX127&lt;&gt;"",1,0))</f>
        <v>0</v>
      </c>
      <c r="AX124" s="171">
        <f>IF('Indicator Data'!BE128="No Data",1,IF('Indicator Data imputation'!AY127&lt;&gt;"",1,0))</f>
        <v>0</v>
      </c>
      <c r="AY124" s="171">
        <f>IF('Indicator Data'!BF128="No Data",1,IF('Indicator Data imputation'!AZ127&lt;&gt;"",1,0))</f>
        <v>0</v>
      </c>
      <c r="AZ124" s="171">
        <f>IF('Indicator Data'!BG128="No Data",1,IF('Indicator Data imputation'!BA127&lt;&gt;"",1,0))</f>
        <v>0</v>
      </c>
      <c r="BA124" s="5">
        <f t="shared" si="2"/>
        <v>0</v>
      </c>
      <c r="BB124" s="173">
        <f t="shared" si="3"/>
        <v>0</v>
      </c>
    </row>
    <row r="125" spans="1:54" x14ac:dyDescent="0.25">
      <c r="A125" s="5" t="s">
        <v>231</v>
      </c>
      <c r="B125" s="171">
        <f>IF('Indicator Data'!I129="No Data",1,IF('Indicator Data imputation'!C128&lt;&gt;"",1,0))</f>
        <v>0</v>
      </c>
      <c r="C125" s="171">
        <f>IF('Indicator Data'!J129="No Data",1,IF('Indicator Data imputation'!D128&lt;&gt;"",1,0))</f>
        <v>0</v>
      </c>
      <c r="D125" s="171">
        <f>IF('Indicator Data'!K129="No Data",1,IF('Indicator Data imputation'!E128&lt;&gt;"",1,0))</f>
        <v>0</v>
      </c>
      <c r="E125" s="171">
        <f>IF('Indicator Data'!L129="No Data",1,IF('Indicator Data imputation'!F128&lt;&gt;"",1,0))</f>
        <v>0</v>
      </c>
      <c r="F125" s="171">
        <f>IF('Indicator Data'!M129="No Data",1,IF('Indicator Data imputation'!G128&lt;&gt;"",1,0))</f>
        <v>0</v>
      </c>
      <c r="G125" s="171">
        <f>IF('Indicator Data'!N129="No Data",1,IF('Indicator Data imputation'!H128&lt;&gt;"",1,0))</f>
        <v>0</v>
      </c>
      <c r="H125" s="171">
        <f>IF('Indicator Data'!O129="No Data",1,IF('Indicator Data imputation'!I128&lt;&gt;"",1,0))</f>
        <v>0</v>
      </c>
      <c r="I125" s="171">
        <f>IF('Indicator Data'!P129="No Data",1,IF('Indicator Data imputation'!J128&lt;&gt;"",1,0))</f>
        <v>0</v>
      </c>
      <c r="J125" s="171">
        <f>IF('Indicator Data'!Q129="No Data",1,IF('Indicator Data imputation'!K128&lt;&gt;"",1,0))</f>
        <v>0</v>
      </c>
      <c r="K125" s="171">
        <f>IF('Indicator Data'!R129="No Data",1,IF('Indicator Data imputation'!L128&lt;&gt;"",1,0))</f>
        <v>0</v>
      </c>
      <c r="L125" s="171">
        <f>IF('Indicator Data'!S129="No Data",1,IF('Indicator Data imputation'!M128&lt;&gt;"",1,0))</f>
        <v>0</v>
      </c>
      <c r="M125" s="171">
        <f>IF('Indicator Data'!T129="No Data",1,IF('Indicator Data imputation'!N128&lt;&gt;"",1,0))</f>
        <v>0</v>
      </c>
      <c r="N125" s="171">
        <f>IF('Indicator Data'!U129="No Data",1,IF('Indicator Data imputation'!O128&lt;&gt;"",1,0))</f>
        <v>0</v>
      </c>
      <c r="O125" s="171">
        <f>IF('Indicator Data'!V129="No Data",1,IF('Indicator Data imputation'!P128&lt;&gt;"",1,0))</f>
        <v>0</v>
      </c>
      <c r="P125" s="171">
        <f>IF('Indicator Data'!W129="No Data",1,IF('Indicator Data imputation'!Q128&lt;&gt;"",1,0))</f>
        <v>0</v>
      </c>
      <c r="Q125" s="171">
        <f>IF('Indicator Data'!X129="No Data",1,IF('Indicator Data imputation'!R128&lt;&gt;"",1,0))</f>
        <v>0</v>
      </c>
      <c r="R125" s="171">
        <f>IF('Indicator Data'!Y129="No Data",1,IF('Indicator Data imputation'!S128&lt;&gt;"",1,0))</f>
        <v>0</v>
      </c>
      <c r="S125" s="171">
        <f>IF('Indicator Data'!Z129="No Data",1,IF('Indicator Data imputation'!T128&lt;&gt;"",1,0))</f>
        <v>0</v>
      </c>
      <c r="T125" s="171">
        <f>IF('Indicator Data'!AA129="No Data",1,IF('Indicator Data imputation'!U128&lt;&gt;"",1,0))</f>
        <v>0</v>
      </c>
      <c r="U125" s="171">
        <f>IF('Indicator Data'!AB129="No Data",1,IF('Indicator Data imputation'!V128&lt;&gt;"",1,0))</f>
        <v>0</v>
      </c>
      <c r="V125" s="171">
        <f>IF('Indicator Data'!AC129="No Data",1,IF('Indicator Data imputation'!W128&lt;&gt;"",1,0))</f>
        <v>0</v>
      </c>
      <c r="W125" s="171">
        <f>IF('Indicator Data'!AD129="No Data",1,IF('Indicator Data imputation'!X128&lt;&gt;"",1,0))</f>
        <v>0</v>
      </c>
      <c r="X125" s="171">
        <f>IF('Indicator Data'!AE129="No Data",1,IF('Indicator Data imputation'!Y128&lt;&gt;"",1,0))</f>
        <v>0</v>
      </c>
      <c r="Y125" s="171">
        <f>IF('Indicator Data'!AF129="No Data",1,IF('Indicator Data imputation'!Z128&lt;&gt;"",1,0))</f>
        <v>0</v>
      </c>
      <c r="Z125" s="171">
        <f>IF('Indicator Data'!AG129="No Data",1,IF('Indicator Data imputation'!AA128&lt;&gt;"",1,0))</f>
        <v>0</v>
      </c>
      <c r="AA125" s="171">
        <f>IF('Indicator Data'!AH129="No Data",1,IF('Indicator Data imputation'!AB128&lt;&gt;"",1,0))</f>
        <v>0</v>
      </c>
      <c r="AB125" s="171">
        <f>IF('Indicator Data'!AI129="No Data",1,IF('Indicator Data imputation'!AC128&lt;&gt;"",1,0))</f>
        <v>0</v>
      </c>
      <c r="AC125" s="171">
        <f>IF('Indicator Data'!AJ129="No Data",1,IF('Indicator Data imputation'!AD128&lt;&gt;"",1,0))</f>
        <v>0</v>
      </c>
      <c r="AD125" s="171">
        <f>IF('Indicator Data'!AK129="No Data",1,IF('Indicator Data imputation'!AE128&lt;&gt;"",1,0))</f>
        <v>0</v>
      </c>
      <c r="AE125" s="171">
        <f>IF('Indicator Data'!AL129="No Data",1,IF('Indicator Data imputation'!AF128&lt;&gt;"",1,0))</f>
        <v>0</v>
      </c>
      <c r="AF125" s="171">
        <f>IF('Indicator Data'!AM129="No Data",1,IF('Indicator Data imputation'!AG128&lt;&gt;"",1,0))</f>
        <v>0</v>
      </c>
      <c r="AG125" s="171">
        <f>IF('Indicator Data'!AN129="No Data",1,IF('Indicator Data imputation'!AH128&lt;&gt;"",1,0))</f>
        <v>0</v>
      </c>
      <c r="AH125" s="171">
        <f>IF('Indicator Data'!AO129="No Data",1,IF('Indicator Data imputation'!AI128&lt;&gt;"",1,0))</f>
        <v>0</v>
      </c>
      <c r="AI125" s="171">
        <f>IF('Indicator Data'!AP129="No Data",1,IF('Indicator Data imputation'!AJ128&lt;&gt;"",1,0))</f>
        <v>0</v>
      </c>
      <c r="AJ125" s="171">
        <f>IF('Indicator Data'!AQ129="No Data",1,IF('Indicator Data imputation'!AK128&lt;&gt;"",1,0))</f>
        <v>0</v>
      </c>
      <c r="AK125" s="171">
        <f>IF('Indicator Data'!AR129="No Data",1,IF('Indicator Data imputation'!AL128&lt;&gt;"",1,0))</f>
        <v>0</v>
      </c>
      <c r="AL125" s="171">
        <f>IF('Indicator Data'!AS129="No Data",1,IF('Indicator Data imputation'!AM128&lt;&gt;"",1,0))</f>
        <v>0</v>
      </c>
      <c r="AM125" s="171">
        <f>IF('Indicator Data'!AT129="No Data",1,IF('Indicator Data imputation'!AN128&lt;&gt;"",1,0))</f>
        <v>0</v>
      </c>
      <c r="AN125" s="171">
        <f>IF('Indicator Data'!AU129="No Data",1,IF('Indicator Data imputation'!AO128&lt;&gt;"",1,0))</f>
        <v>0</v>
      </c>
      <c r="AO125" s="171">
        <f>IF('Indicator Data'!AV129="No Data",1,IF('Indicator Data imputation'!AP128&lt;&gt;"",1,0))</f>
        <v>0</v>
      </c>
      <c r="AP125" s="171">
        <f>IF('Indicator Data'!AW129="No Data",1,IF('Indicator Data imputation'!AQ128&lt;&gt;"",1,0))</f>
        <v>0</v>
      </c>
      <c r="AQ125" s="171">
        <f>IF('Indicator Data'!AX129="No Data",1,IF('Indicator Data imputation'!AR128&lt;&gt;"",1,0))</f>
        <v>0</v>
      </c>
      <c r="AR125" s="171">
        <f>IF('Indicator Data'!AY129="No Data",1,IF('Indicator Data imputation'!AS128&lt;&gt;"",1,0))</f>
        <v>0</v>
      </c>
      <c r="AS125" s="171">
        <f>IF('Indicator Data'!AZ129="No Data",1,IF('Indicator Data imputation'!AT128&lt;&gt;"",1,0))</f>
        <v>0</v>
      </c>
      <c r="AT125" s="171">
        <f>IF('Indicator Data'!BA129="No Data",1,IF('Indicator Data imputation'!AU128&lt;&gt;"",1,0))</f>
        <v>0</v>
      </c>
      <c r="AU125" s="171">
        <f>IF('Indicator Data'!BB129="No Data",1,IF('Indicator Data imputation'!AV128&lt;&gt;"",1,0))</f>
        <v>0</v>
      </c>
      <c r="AV125" s="171">
        <f>IF('Indicator Data'!BC129="No Data",1,IF('Indicator Data imputation'!AW128&lt;&gt;"",1,0))</f>
        <v>0</v>
      </c>
      <c r="AW125" s="171">
        <f>IF('Indicator Data'!BD129="No Data",1,IF('Indicator Data imputation'!AX128&lt;&gt;"",1,0))</f>
        <v>0</v>
      </c>
      <c r="AX125" s="171">
        <f>IF('Indicator Data'!BE129="No Data",1,IF('Indicator Data imputation'!AY128&lt;&gt;"",1,0))</f>
        <v>0</v>
      </c>
      <c r="AY125" s="171">
        <f>IF('Indicator Data'!BF129="No Data",1,IF('Indicator Data imputation'!AZ128&lt;&gt;"",1,0))</f>
        <v>0</v>
      </c>
      <c r="AZ125" s="171">
        <f>IF('Indicator Data'!BG129="No Data",1,IF('Indicator Data imputation'!BA128&lt;&gt;"",1,0))</f>
        <v>0</v>
      </c>
      <c r="BA125" s="5">
        <f t="shared" si="2"/>
        <v>0</v>
      </c>
      <c r="BB125" s="173">
        <f t="shared" si="3"/>
        <v>0</v>
      </c>
    </row>
    <row r="126" spans="1:54" x14ac:dyDescent="0.25">
      <c r="A126" s="5" t="s">
        <v>233</v>
      </c>
      <c r="B126" s="171">
        <f>IF('Indicator Data'!I130="No Data",1,IF('Indicator Data imputation'!C129&lt;&gt;"",1,0))</f>
        <v>0</v>
      </c>
      <c r="C126" s="171">
        <f>IF('Indicator Data'!J130="No Data",1,IF('Indicator Data imputation'!D129&lt;&gt;"",1,0))</f>
        <v>0</v>
      </c>
      <c r="D126" s="171">
        <f>IF('Indicator Data'!K130="No Data",1,IF('Indicator Data imputation'!E129&lt;&gt;"",1,0))</f>
        <v>0</v>
      </c>
      <c r="E126" s="171">
        <f>IF('Indicator Data'!L130="No Data",1,IF('Indicator Data imputation'!F129&lt;&gt;"",1,0))</f>
        <v>0</v>
      </c>
      <c r="F126" s="171">
        <f>IF('Indicator Data'!M130="No Data",1,IF('Indicator Data imputation'!G129&lt;&gt;"",1,0))</f>
        <v>0</v>
      </c>
      <c r="G126" s="171">
        <f>IF('Indicator Data'!N130="No Data",1,IF('Indicator Data imputation'!H129&lt;&gt;"",1,0))</f>
        <v>0</v>
      </c>
      <c r="H126" s="171">
        <f>IF('Indicator Data'!O130="No Data",1,IF('Indicator Data imputation'!I129&lt;&gt;"",1,0))</f>
        <v>0</v>
      </c>
      <c r="I126" s="171">
        <f>IF('Indicator Data'!P130="No Data",1,IF('Indicator Data imputation'!J129&lt;&gt;"",1,0))</f>
        <v>0</v>
      </c>
      <c r="J126" s="171">
        <f>IF('Indicator Data'!Q130="No Data",1,IF('Indicator Data imputation'!K129&lt;&gt;"",1,0))</f>
        <v>0</v>
      </c>
      <c r="K126" s="171">
        <f>IF('Indicator Data'!R130="No Data",1,IF('Indicator Data imputation'!L129&lt;&gt;"",1,0))</f>
        <v>0</v>
      </c>
      <c r="L126" s="171">
        <f>IF('Indicator Data'!S130="No Data",1,IF('Indicator Data imputation'!M129&lt;&gt;"",1,0))</f>
        <v>0</v>
      </c>
      <c r="M126" s="171">
        <f>IF('Indicator Data'!T130="No Data",1,IF('Indicator Data imputation'!N129&lt;&gt;"",1,0))</f>
        <v>0</v>
      </c>
      <c r="N126" s="171">
        <f>IF('Indicator Data'!U130="No Data",1,IF('Indicator Data imputation'!O129&lt;&gt;"",1,0))</f>
        <v>0</v>
      </c>
      <c r="O126" s="171">
        <f>IF('Indicator Data'!V130="No Data",1,IF('Indicator Data imputation'!P129&lt;&gt;"",1,0))</f>
        <v>0</v>
      </c>
      <c r="P126" s="171">
        <f>IF('Indicator Data'!W130="No Data",1,IF('Indicator Data imputation'!Q129&lt;&gt;"",1,0))</f>
        <v>0</v>
      </c>
      <c r="Q126" s="171">
        <f>IF('Indicator Data'!X130="No Data",1,IF('Indicator Data imputation'!R129&lt;&gt;"",1,0))</f>
        <v>0</v>
      </c>
      <c r="R126" s="171">
        <f>IF('Indicator Data'!Y130="No Data",1,IF('Indicator Data imputation'!S129&lt;&gt;"",1,0))</f>
        <v>0</v>
      </c>
      <c r="S126" s="171">
        <f>IF('Indicator Data'!Z130="No Data",1,IF('Indicator Data imputation'!T129&lt;&gt;"",1,0))</f>
        <v>0</v>
      </c>
      <c r="T126" s="171">
        <f>IF('Indicator Data'!AA130="No Data",1,IF('Indicator Data imputation'!U129&lt;&gt;"",1,0))</f>
        <v>0</v>
      </c>
      <c r="U126" s="171">
        <f>IF('Indicator Data'!AB130="No Data",1,IF('Indicator Data imputation'!V129&lt;&gt;"",1,0))</f>
        <v>0</v>
      </c>
      <c r="V126" s="171">
        <f>IF('Indicator Data'!AC130="No Data",1,IF('Indicator Data imputation'!W129&lt;&gt;"",1,0))</f>
        <v>0</v>
      </c>
      <c r="W126" s="171">
        <f>IF('Indicator Data'!AD130="No Data",1,IF('Indicator Data imputation'!X129&lt;&gt;"",1,0))</f>
        <v>0</v>
      </c>
      <c r="X126" s="171">
        <f>IF('Indicator Data'!AE130="No Data",1,IF('Indicator Data imputation'!Y129&lt;&gt;"",1,0))</f>
        <v>0</v>
      </c>
      <c r="Y126" s="171">
        <f>IF('Indicator Data'!AF130="No Data",1,IF('Indicator Data imputation'!Z129&lt;&gt;"",1,0))</f>
        <v>1</v>
      </c>
      <c r="Z126" s="171">
        <f>IF('Indicator Data'!AG130="No Data",1,IF('Indicator Data imputation'!AA129&lt;&gt;"",1,0))</f>
        <v>0</v>
      </c>
      <c r="AA126" s="171">
        <f>IF('Indicator Data'!AH130="No Data",1,IF('Indicator Data imputation'!AB129&lt;&gt;"",1,0))</f>
        <v>0</v>
      </c>
      <c r="AB126" s="171">
        <f>IF('Indicator Data'!AI130="No Data",1,IF('Indicator Data imputation'!AC129&lt;&gt;"",1,0))</f>
        <v>0</v>
      </c>
      <c r="AC126" s="171">
        <f>IF('Indicator Data'!AJ130="No Data",1,IF('Indicator Data imputation'!AD129&lt;&gt;"",1,0))</f>
        <v>0</v>
      </c>
      <c r="AD126" s="171">
        <f>IF('Indicator Data'!AK130="No Data",1,IF('Indicator Data imputation'!AE129&lt;&gt;"",1,0))</f>
        <v>0</v>
      </c>
      <c r="AE126" s="171">
        <f>IF('Indicator Data'!AL130="No Data",1,IF('Indicator Data imputation'!AF129&lt;&gt;"",1,0))</f>
        <v>0</v>
      </c>
      <c r="AF126" s="171">
        <f>IF('Indicator Data'!AM130="No Data",1,IF('Indicator Data imputation'!AG129&lt;&gt;"",1,0))</f>
        <v>0</v>
      </c>
      <c r="AG126" s="171">
        <f>IF('Indicator Data'!AN130="No Data",1,IF('Indicator Data imputation'!AH129&lt;&gt;"",1,0))</f>
        <v>0</v>
      </c>
      <c r="AH126" s="171">
        <f>IF('Indicator Data'!AO130="No Data",1,IF('Indicator Data imputation'!AI129&lt;&gt;"",1,0))</f>
        <v>0</v>
      </c>
      <c r="AI126" s="171">
        <f>IF('Indicator Data'!AP130="No Data",1,IF('Indicator Data imputation'!AJ129&lt;&gt;"",1,0))</f>
        <v>0</v>
      </c>
      <c r="AJ126" s="171">
        <f>IF('Indicator Data'!AQ130="No Data",1,IF('Indicator Data imputation'!AK129&lt;&gt;"",1,0))</f>
        <v>0</v>
      </c>
      <c r="AK126" s="171">
        <f>IF('Indicator Data'!AR130="No Data",1,IF('Indicator Data imputation'!AL129&lt;&gt;"",1,0))</f>
        <v>0</v>
      </c>
      <c r="AL126" s="171">
        <f>IF('Indicator Data'!AS130="No Data",1,IF('Indicator Data imputation'!AM129&lt;&gt;"",1,0))</f>
        <v>0</v>
      </c>
      <c r="AM126" s="171">
        <f>IF('Indicator Data'!AT130="No Data",1,IF('Indicator Data imputation'!AN129&lt;&gt;"",1,0))</f>
        <v>0</v>
      </c>
      <c r="AN126" s="171">
        <f>IF('Indicator Data'!AU130="No Data",1,IF('Indicator Data imputation'!AO129&lt;&gt;"",1,0))</f>
        <v>0</v>
      </c>
      <c r="AO126" s="171">
        <f>IF('Indicator Data'!AV130="No Data",1,IF('Indicator Data imputation'!AP129&lt;&gt;"",1,0))</f>
        <v>0</v>
      </c>
      <c r="AP126" s="171">
        <f>IF('Indicator Data'!AW130="No Data",1,IF('Indicator Data imputation'!AQ129&lt;&gt;"",1,0))</f>
        <v>0</v>
      </c>
      <c r="AQ126" s="171">
        <f>IF('Indicator Data'!AX130="No Data",1,IF('Indicator Data imputation'!AR129&lt;&gt;"",1,0))</f>
        <v>0</v>
      </c>
      <c r="AR126" s="171">
        <f>IF('Indicator Data'!AY130="No Data",1,IF('Indicator Data imputation'!AS129&lt;&gt;"",1,0))</f>
        <v>0</v>
      </c>
      <c r="AS126" s="171">
        <f>IF('Indicator Data'!AZ130="No Data",1,IF('Indicator Data imputation'!AT129&lt;&gt;"",1,0))</f>
        <v>0</v>
      </c>
      <c r="AT126" s="171">
        <f>IF('Indicator Data'!BA130="No Data",1,IF('Indicator Data imputation'!AU129&lt;&gt;"",1,0))</f>
        <v>0</v>
      </c>
      <c r="AU126" s="171">
        <f>IF('Indicator Data'!BB130="No Data",1,IF('Indicator Data imputation'!AV129&lt;&gt;"",1,0))</f>
        <v>0</v>
      </c>
      <c r="AV126" s="171">
        <f>IF('Indicator Data'!BC130="No Data",1,IF('Indicator Data imputation'!AW129&lt;&gt;"",1,0))</f>
        <v>0</v>
      </c>
      <c r="AW126" s="171">
        <f>IF('Indicator Data'!BD130="No Data",1,IF('Indicator Data imputation'!AX129&lt;&gt;"",1,0))</f>
        <v>0</v>
      </c>
      <c r="AX126" s="171">
        <f>IF('Indicator Data'!BE130="No Data",1,IF('Indicator Data imputation'!AY129&lt;&gt;"",1,0))</f>
        <v>0</v>
      </c>
      <c r="AY126" s="171">
        <f>IF('Indicator Data'!BF130="No Data",1,IF('Indicator Data imputation'!AZ129&lt;&gt;"",1,0))</f>
        <v>0</v>
      </c>
      <c r="AZ126" s="171">
        <f>IF('Indicator Data'!BG130="No Data",1,IF('Indicator Data imputation'!BA129&lt;&gt;"",1,0))</f>
        <v>0</v>
      </c>
      <c r="BA126" s="5">
        <f t="shared" si="2"/>
        <v>1</v>
      </c>
      <c r="BB126" s="173">
        <f t="shared" si="3"/>
        <v>1.9607843137254902E-2</v>
      </c>
    </row>
    <row r="127" spans="1:54" x14ac:dyDescent="0.25">
      <c r="A127" s="5" t="s">
        <v>235</v>
      </c>
      <c r="B127" s="171">
        <f>IF('Indicator Data'!I131="No Data",1,IF('Indicator Data imputation'!C130&lt;&gt;"",1,0))</f>
        <v>0</v>
      </c>
      <c r="C127" s="171">
        <f>IF('Indicator Data'!J131="No Data",1,IF('Indicator Data imputation'!D130&lt;&gt;"",1,0))</f>
        <v>0</v>
      </c>
      <c r="D127" s="171">
        <f>IF('Indicator Data'!K131="No Data",1,IF('Indicator Data imputation'!E130&lt;&gt;"",1,0))</f>
        <v>0</v>
      </c>
      <c r="E127" s="171">
        <f>IF('Indicator Data'!L131="No Data",1,IF('Indicator Data imputation'!F130&lt;&gt;"",1,0))</f>
        <v>0</v>
      </c>
      <c r="F127" s="171">
        <f>IF('Indicator Data'!M131="No Data",1,IF('Indicator Data imputation'!G130&lt;&gt;"",1,0))</f>
        <v>0</v>
      </c>
      <c r="G127" s="171">
        <f>IF('Indicator Data'!N131="No Data",1,IF('Indicator Data imputation'!H130&lt;&gt;"",1,0))</f>
        <v>0</v>
      </c>
      <c r="H127" s="171">
        <f>IF('Indicator Data'!O131="No Data",1,IF('Indicator Data imputation'!I130&lt;&gt;"",1,0))</f>
        <v>0</v>
      </c>
      <c r="I127" s="171">
        <f>IF('Indicator Data'!P131="No Data",1,IF('Indicator Data imputation'!J130&lt;&gt;"",1,0))</f>
        <v>0</v>
      </c>
      <c r="J127" s="171">
        <f>IF('Indicator Data'!Q131="No Data",1,IF('Indicator Data imputation'!K130&lt;&gt;"",1,0))</f>
        <v>0</v>
      </c>
      <c r="K127" s="171">
        <f>IF('Indicator Data'!R131="No Data",1,IF('Indicator Data imputation'!L130&lt;&gt;"",1,0))</f>
        <v>1</v>
      </c>
      <c r="L127" s="171">
        <f>IF('Indicator Data'!S131="No Data",1,IF('Indicator Data imputation'!M130&lt;&gt;"",1,0))</f>
        <v>0</v>
      </c>
      <c r="M127" s="171">
        <f>IF('Indicator Data'!T131="No Data",1,IF('Indicator Data imputation'!N130&lt;&gt;"",1,0))</f>
        <v>0</v>
      </c>
      <c r="N127" s="171">
        <f>IF('Indicator Data'!U131="No Data",1,IF('Indicator Data imputation'!O130&lt;&gt;"",1,0))</f>
        <v>0</v>
      </c>
      <c r="O127" s="171">
        <f>IF('Indicator Data'!V131="No Data",1,IF('Indicator Data imputation'!P130&lt;&gt;"",1,0))</f>
        <v>1</v>
      </c>
      <c r="P127" s="171">
        <f>IF('Indicator Data'!W131="No Data",1,IF('Indicator Data imputation'!Q130&lt;&gt;"",1,0))</f>
        <v>0</v>
      </c>
      <c r="Q127" s="171">
        <f>IF('Indicator Data'!X131="No Data",1,IF('Indicator Data imputation'!R130&lt;&gt;"",1,0))</f>
        <v>1</v>
      </c>
      <c r="R127" s="171">
        <f>IF('Indicator Data'!Y131="No Data",1,IF('Indicator Data imputation'!S130&lt;&gt;"",1,0))</f>
        <v>0</v>
      </c>
      <c r="S127" s="171">
        <f>IF('Indicator Data'!Z131="No Data",1,IF('Indicator Data imputation'!T130&lt;&gt;"",1,0))</f>
        <v>0</v>
      </c>
      <c r="T127" s="171">
        <f>IF('Indicator Data'!AA131="No Data",1,IF('Indicator Data imputation'!U130&lt;&gt;"",1,0))</f>
        <v>0</v>
      </c>
      <c r="U127" s="171">
        <f>IF('Indicator Data'!AB131="No Data",1,IF('Indicator Data imputation'!V130&lt;&gt;"",1,0))</f>
        <v>0</v>
      </c>
      <c r="V127" s="171">
        <f>IF('Indicator Data'!AC131="No Data",1,IF('Indicator Data imputation'!W130&lt;&gt;"",1,0))</f>
        <v>0</v>
      </c>
      <c r="W127" s="171">
        <f>IF('Indicator Data'!AD131="No Data",1,IF('Indicator Data imputation'!X130&lt;&gt;"",1,0))</f>
        <v>0</v>
      </c>
      <c r="X127" s="171">
        <f>IF('Indicator Data'!AE131="No Data",1,IF('Indicator Data imputation'!Y130&lt;&gt;"",1,0))</f>
        <v>1</v>
      </c>
      <c r="Y127" s="171">
        <f>IF('Indicator Data'!AF131="No Data",1,IF('Indicator Data imputation'!Z130&lt;&gt;"",1,0))</f>
        <v>0</v>
      </c>
      <c r="Z127" s="171">
        <f>IF('Indicator Data'!AG131="No Data",1,IF('Indicator Data imputation'!AA130&lt;&gt;"",1,0))</f>
        <v>0</v>
      </c>
      <c r="AA127" s="171">
        <f>IF('Indicator Data'!AH131="No Data",1,IF('Indicator Data imputation'!AB130&lt;&gt;"",1,0))</f>
        <v>0</v>
      </c>
      <c r="AB127" s="171">
        <f>IF('Indicator Data'!AI131="No Data",1,IF('Indicator Data imputation'!AC130&lt;&gt;"",1,0))</f>
        <v>0</v>
      </c>
      <c r="AC127" s="171">
        <f>IF('Indicator Data'!AJ131="No Data",1,IF('Indicator Data imputation'!AD130&lt;&gt;"",1,0))</f>
        <v>0</v>
      </c>
      <c r="AD127" s="171">
        <f>IF('Indicator Data'!AK131="No Data",1,IF('Indicator Data imputation'!AE130&lt;&gt;"",1,0))</f>
        <v>0</v>
      </c>
      <c r="AE127" s="171">
        <f>IF('Indicator Data'!AL131="No Data",1,IF('Indicator Data imputation'!AF130&lt;&gt;"",1,0))</f>
        <v>0</v>
      </c>
      <c r="AF127" s="171">
        <f>IF('Indicator Data'!AM131="No Data",1,IF('Indicator Data imputation'!AG130&lt;&gt;"",1,0))</f>
        <v>0</v>
      </c>
      <c r="AG127" s="171">
        <f>IF('Indicator Data'!AN131="No Data",1,IF('Indicator Data imputation'!AH130&lt;&gt;"",1,0))</f>
        <v>0</v>
      </c>
      <c r="AH127" s="171">
        <f>IF('Indicator Data'!AO131="No Data",1,IF('Indicator Data imputation'!AI130&lt;&gt;"",1,0))</f>
        <v>0</v>
      </c>
      <c r="AI127" s="171">
        <f>IF('Indicator Data'!AP131="No Data",1,IF('Indicator Data imputation'!AJ130&lt;&gt;"",1,0))</f>
        <v>0</v>
      </c>
      <c r="AJ127" s="171">
        <f>IF('Indicator Data'!AQ131="No Data",1,IF('Indicator Data imputation'!AK130&lt;&gt;"",1,0))</f>
        <v>0</v>
      </c>
      <c r="AK127" s="171">
        <f>IF('Indicator Data'!AR131="No Data",1,IF('Indicator Data imputation'!AL130&lt;&gt;"",1,0))</f>
        <v>0</v>
      </c>
      <c r="AL127" s="171">
        <f>IF('Indicator Data'!AS131="No Data",1,IF('Indicator Data imputation'!AM130&lt;&gt;"",1,0))</f>
        <v>0</v>
      </c>
      <c r="AM127" s="171">
        <f>IF('Indicator Data'!AT131="No Data",1,IF('Indicator Data imputation'!AN130&lt;&gt;"",1,0))</f>
        <v>0</v>
      </c>
      <c r="AN127" s="171">
        <f>IF('Indicator Data'!AU131="No Data",1,IF('Indicator Data imputation'!AO130&lt;&gt;"",1,0))</f>
        <v>0</v>
      </c>
      <c r="AO127" s="171">
        <f>IF('Indicator Data'!AV131="No Data",1,IF('Indicator Data imputation'!AP130&lt;&gt;"",1,0))</f>
        <v>1</v>
      </c>
      <c r="AP127" s="171">
        <f>IF('Indicator Data'!AW131="No Data",1,IF('Indicator Data imputation'!AQ130&lt;&gt;"",1,0))</f>
        <v>0</v>
      </c>
      <c r="AQ127" s="171">
        <f>IF('Indicator Data'!AX131="No Data",1,IF('Indicator Data imputation'!AR130&lt;&gt;"",1,0))</f>
        <v>0</v>
      </c>
      <c r="AR127" s="171">
        <f>IF('Indicator Data'!AY131="No Data",1,IF('Indicator Data imputation'!AS130&lt;&gt;"",1,0))</f>
        <v>0</v>
      </c>
      <c r="AS127" s="171">
        <f>IF('Indicator Data'!AZ131="No Data",1,IF('Indicator Data imputation'!AT130&lt;&gt;"",1,0))</f>
        <v>0</v>
      </c>
      <c r="AT127" s="171">
        <f>IF('Indicator Data'!BA131="No Data",1,IF('Indicator Data imputation'!AU130&lt;&gt;"",1,0))</f>
        <v>0</v>
      </c>
      <c r="AU127" s="171">
        <f>IF('Indicator Data'!BB131="No Data",1,IF('Indicator Data imputation'!AV130&lt;&gt;"",1,0))</f>
        <v>0</v>
      </c>
      <c r="AV127" s="171">
        <f>IF('Indicator Data'!BC131="No Data",1,IF('Indicator Data imputation'!AW130&lt;&gt;"",1,0))</f>
        <v>0</v>
      </c>
      <c r="AW127" s="171">
        <f>IF('Indicator Data'!BD131="No Data",1,IF('Indicator Data imputation'!AX130&lt;&gt;"",1,0))</f>
        <v>0</v>
      </c>
      <c r="AX127" s="171">
        <f>IF('Indicator Data'!BE131="No Data",1,IF('Indicator Data imputation'!AY130&lt;&gt;"",1,0))</f>
        <v>0</v>
      </c>
      <c r="AY127" s="171">
        <f>IF('Indicator Data'!BF131="No Data",1,IF('Indicator Data imputation'!AZ130&lt;&gt;"",1,0))</f>
        <v>0</v>
      </c>
      <c r="AZ127" s="171">
        <f>IF('Indicator Data'!BG131="No Data",1,IF('Indicator Data imputation'!BA130&lt;&gt;"",1,0))</f>
        <v>0</v>
      </c>
      <c r="BA127" s="5">
        <f t="shared" si="2"/>
        <v>5</v>
      </c>
      <c r="BB127" s="173">
        <f t="shared" si="3"/>
        <v>9.8039215686274508E-2</v>
      </c>
    </row>
    <row r="128" spans="1:54" x14ac:dyDescent="0.25">
      <c r="A128" s="5" t="s">
        <v>238</v>
      </c>
      <c r="B128" s="171">
        <f>IF('Indicator Data'!I132="No Data",1,IF('Indicator Data imputation'!C131&lt;&gt;"",1,0))</f>
        <v>0</v>
      </c>
      <c r="C128" s="171">
        <f>IF('Indicator Data'!J132="No Data",1,IF('Indicator Data imputation'!D131&lt;&gt;"",1,0))</f>
        <v>0</v>
      </c>
      <c r="D128" s="171">
        <f>IF('Indicator Data'!K132="No Data",1,IF('Indicator Data imputation'!E131&lt;&gt;"",1,0))</f>
        <v>0</v>
      </c>
      <c r="E128" s="171">
        <f>IF('Indicator Data'!L132="No Data",1,IF('Indicator Data imputation'!F131&lt;&gt;"",1,0))</f>
        <v>0</v>
      </c>
      <c r="F128" s="171">
        <f>IF('Indicator Data'!M132="No Data",1,IF('Indicator Data imputation'!G131&lt;&gt;"",1,0))</f>
        <v>0</v>
      </c>
      <c r="G128" s="171">
        <f>IF('Indicator Data'!N132="No Data",1,IF('Indicator Data imputation'!H131&lt;&gt;"",1,0))</f>
        <v>0</v>
      </c>
      <c r="H128" s="171">
        <f>IF('Indicator Data'!O132="No Data",1,IF('Indicator Data imputation'!I131&lt;&gt;"",1,0))</f>
        <v>0</v>
      </c>
      <c r="I128" s="171">
        <f>IF('Indicator Data'!P132="No Data",1,IF('Indicator Data imputation'!J131&lt;&gt;"",1,0))</f>
        <v>0</v>
      </c>
      <c r="J128" s="171">
        <f>IF('Indicator Data'!Q132="No Data",1,IF('Indicator Data imputation'!K131&lt;&gt;"",1,0))</f>
        <v>0</v>
      </c>
      <c r="K128" s="171">
        <f>IF('Indicator Data'!R132="No Data",1,IF('Indicator Data imputation'!L131&lt;&gt;"",1,0))</f>
        <v>1</v>
      </c>
      <c r="L128" s="171">
        <f>IF('Indicator Data'!S132="No Data",1,IF('Indicator Data imputation'!M131&lt;&gt;"",1,0))</f>
        <v>0</v>
      </c>
      <c r="M128" s="171">
        <f>IF('Indicator Data'!T132="No Data",1,IF('Indicator Data imputation'!N131&lt;&gt;"",1,0))</f>
        <v>0</v>
      </c>
      <c r="N128" s="171">
        <f>IF('Indicator Data'!U132="No Data",1,IF('Indicator Data imputation'!O131&lt;&gt;"",1,0))</f>
        <v>0</v>
      </c>
      <c r="O128" s="171">
        <f>IF('Indicator Data'!V132="No Data",1,IF('Indicator Data imputation'!P131&lt;&gt;"",1,0))</f>
        <v>1</v>
      </c>
      <c r="P128" s="171">
        <f>IF('Indicator Data'!W132="No Data",1,IF('Indicator Data imputation'!Q131&lt;&gt;"",1,0))</f>
        <v>0</v>
      </c>
      <c r="Q128" s="171">
        <f>IF('Indicator Data'!X132="No Data",1,IF('Indicator Data imputation'!R131&lt;&gt;"",1,0))</f>
        <v>0</v>
      </c>
      <c r="R128" s="171">
        <f>IF('Indicator Data'!Y132="No Data",1,IF('Indicator Data imputation'!S131&lt;&gt;"",1,0))</f>
        <v>0</v>
      </c>
      <c r="S128" s="171">
        <f>IF('Indicator Data'!Z132="No Data",1,IF('Indicator Data imputation'!T131&lt;&gt;"",1,0))</f>
        <v>0</v>
      </c>
      <c r="T128" s="171">
        <f>IF('Indicator Data'!AA132="No Data",1,IF('Indicator Data imputation'!U131&lt;&gt;"",1,0))</f>
        <v>0</v>
      </c>
      <c r="U128" s="171">
        <f>IF('Indicator Data'!AB132="No Data",1,IF('Indicator Data imputation'!V131&lt;&gt;"",1,0))</f>
        <v>0</v>
      </c>
      <c r="V128" s="171">
        <f>IF('Indicator Data'!AC132="No Data",1,IF('Indicator Data imputation'!W131&lt;&gt;"",1,0))</f>
        <v>0</v>
      </c>
      <c r="W128" s="171">
        <f>IF('Indicator Data'!AD132="No Data",1,IF('Indicator Data imputation'!X131&lt;&gt;"",1,0))</f>
        <v>0</v>
      </c>
      <c r="X128" s="171">
        <f>IF('Indicator Data'!AE132="No Data",1,IF('Indicator Data imputation'!Y131&lt;&gt;"",1,0))</f>
        <v>1</v>
      </c>
      <c r="Y128" s="171">
        <f>IF('Indicator Data'!AF132="No Data",1,IF('Indicator Data imputation'!Z131&lt;&gt;"",1,0))</f>
        <v>0</v>
      </c>
      <c r="Z128" s="171">
        <f>IF('Indicator Data'!AG132="No Data",1,IF('Indicator Data imputation'!AA131&lt;&gt;"",1,0))</f>
        <v>1</v>
      </c>
      <c r="AA128" s="171">
        <f>IF('Indicator Data'!AH132="No Data",1,IF('Indicator Data imputation'!AB131&lt;&gt;"",1,0))</f>
        <v>0</v>
      </c>
      <c r="AB128" s="171">
        <f>IF('Indicator Data'!AI132="No Data",1,IF('Indicator Data imputation'!AC131&lt;&gt;"",1,0))</f>
        <v>0</v>
      </c>
      <c r="AC128" s="171">
        <f>IF('Indicator Data'!AJ132="No Data",1,IF('Indicator Data imputation'!AD131&lt;&gt;"",1,0))</f>
        <v>0</v>
      </c>
      <c r="AD128" s="171">
        <f>IF('Indicator Data'!AK132="No Data",1,IF('Indicator Data imputation'!AE131&lt;&gt;"",1,0))</f>
        <v>0</v>
      </c>
      <c r="AE128" s="171">
        <f>IF('Indicator Data'!AL132="No Data",1,IF('Indicator Data imputation'!AF131&lt;&gt;"",1,0))</f>
        <v>0</v>
      </c>
      <c r="AF128" s="171">
        <f>IF('Indicator Data'!AM132="No Data",1,IF('Indicator Data imputation'!AG131&lt;&gt;"",1,0))</f>
        <v>0</v>
      </c>
      <c r="AG128" s="171">
        <f>IF('Indicator Data'!AN132="No Data",1,IF('Indicator Data imputation'!AH131&lt;&gt;"",1,0))</f>
        <v>0</v>
      </c>
      <c r="AH128" s="171">
        <f>IF('Indicator Data'!AO132="No Data",1,IF('Indicator Data imputation'!AI131&lt;&gt;"",1,0))</f>
        <v>0</v>
      </c>
      <c r="AI128" s="171">
        <f>IF('Indicator Data'!AP132="No Data",1,IF('Indicator Data imputation'!AJ131&lt;&gt;"",1,0))</f>
        <v>0</v>
      </c>
      <c r="AJ128" s="171">
        <f>IF('Indicator Data'!AQ132="No Data",1,IF('Indicator Data imputation'!AK131&lt;&gt;"",1,0))</f>
        <v>0</v>
      </c>
      <c r="AK128" s="171">
        <f>IF('Indicator Data'!AR132="No Data",1,IF('Indicator Data imputation'!AL131&lt;&gt;"",1,0))</f>
        <v>1</v>
      </c>
      <c r="AL128" s="171">
        <f>IF('Indicator Data'!AS132="No Data",1,IF('Indicator Data imputation'!AM131&lt;&gt;"",1,0))</f>
        <v>0</v>
      </c>
      <c r="AM128" s="171">
        <f>IF('Indicator Data'!AT132="No Data",1,IF('Indicator Data imputation'!AN131&lt;&gt;"",1,0))</f>
        <v>0</v>
      </c>
      <c r="AN128" s="171">
        <f>IF('Indicator Data'!AU132="No Data",1,IF('Indicator Data imputation'!AO131&lt;&gt;"",1,0))</f>
        <v>0</v>
      </c>
      <c r="AO128" s="171">
        <f>IF('Indicator Data'!AV132="No Data",1,IF('Indicator Data imputation'!AP131&lt;&gt;"",1,0))</f>
        <v>0</v>
      </c>
      <c r="AP128" s="171">
        <f>IF('Indicator Data'!AW132="No Data",1,IF('Indicator Data imputation'!AQ131&lt;&gt;"",1,0))</f>
        <v>0</v>
      </c>
      <c r="AQ128" s="171">
        <f>IF('Indicator Data'!AX132="No Data",1,IF('Indicator Data imputation'!AR131&lt;&gt;"",1,0))</f>
        <v>0</v>
      </c>
      <c r="AR128" s="171">
        <f>IF('Indicator Data'!AY132="No Data",1,IF('Indicator Data imputation'!AS131&lt;&gt;"",1,0))</f>
        <v>0</v>
      </c>
      <c r="AS128" s="171">
        <f>IF('Indicator Data'!AZ132="No Data",1,IF('Indicator Data imputation'!AT131&lt;&gt;"",1,0))</f>
        <v>0</v>
      </c>
      <c r="AT128" s="171">
        <f>IF('Indicator Data'!BA132="No Data",1,IF('Indicator Data imputation'!AU131&lt;&gt;"",1,0))</f>
        <v>0</v>
      </c>
      <c r="AU128" s="171">
        <f>IF('Indicator Data'!BB132="No Data",1,IF('Indicator Data imputation'!AV131&lt;&gt;"",1,0))</f>
        <v>0</v>
      </c>
      <c r="AV128" s="171">
        <f>IF('Indicator Data'!BC132="No Data",1,IF('Indicator Data imputation'!AW131&lt;&gt;"",1,0))</f>
        <v>0</v>
      </c>
      <c r="AW128" s="171">
        <f>IF('Indicator Data'!BD132="No Data",1,IF('Indicator Data imputation'!AX131&lt;&gt;"",1,0))</f>
        <v>0</v>
      </c>
      <c r="AX128" s="171">
        <f>IF('Indicator Data'!BE132="No Data",1,IF('Indicator Data imputation'!AY131&lt;&gt;"",1,0))</f>
        <v>0</v>
      </c>
      <c r="AY128" s="171">
        <f>IF('Indicator Data'!BF132="No Data",1,IF('Indicator Data imputation'!AZ131&lt;&gt;"",1,0))</f>
        <v>0</v>
      </c>
      <c r="AZ128" s="171">
        <f>IF('Indicator Data'!BG132="No Data",1,IF('Indicator Data imputation'!BA131&lt;&gt;"",1,0))</f>
        <v>0</v>
      </c>
      <c r="BA128" s="5">
        <f t="shared" si="2"/>
        <v>5</v>
      </c>
      <c r="BB128" s="173">
        <f t="shared" si="3"/>
        <v>9.8039215686274508E-2</v>
      </c>
    </row>
    <row r="129" spans="1:54" x14ac:dyDescent="0.25">
      <c r="A129" s="5" t="s">
        <v>240</v>
      </c>
      <c r="B129" s="171">
        <f>IF('Indicator Data'!I133="No Data",1,IF('Indicator Data imputation'!C132&lt;&gt;"",1,0))</f>
        <v>0</v>
      </c>
      <c r="C129" s="171">
        <f>IF('Indicator Data'!J133="No Data",1,IF('Indicator Data imputation'!D132&lt;&gt;"",1,0))</f>
        <v>0</v>
      </c>
      <c r="D129" s="171">
        <f>IF('Indicator Data'!K133="No Data",1,IF('Indicator Data imputation'!E132&lt;&gt;"",1,0))</f>
        <v>0</v>
      </c>
      <c r="E129" s="171">
        <f>IF('Indicator Data'!L133="No Data",1,IF('Indicator Data imputation'!F132&lt;&gt;"",1,0))</f>
        <v>0</v>
      </c>
      <c r="F129" s="171">
        <f>IF('Indicator Data'!M133="No Data",1,IF('Indicator Data imputation'!G132&lt;&gt;"",1,0))</f>
        <v>0</v>
      </c>
      <c r="G129" s="171">
        <f>IF('Indicator Data'!N133="No Data",1,IF('Indicator Data imputation'!H132&lt;&gt;"",1,0))</f>
        <v>0</v>
      </c>
      <c r="H129" s="171">
        <f>IF('Indicator Data'!O133="No Data",1,IF('Indicator Data imputation'!I132&lt;&gt;"",1,0))</f>
        <v>0</v>
      </c>
      <c r="I129" s="171">
        <f>IF('Indicator Data'!P133="No Data",1,IF('Indicator Data imputation'!J132&lt;&gt;"",1,0))</f>
        <v>0</v>
      </c>
      <c r="J129" s="171">
        <f>IF('Indicator Data'!Q133="No Data",1,IF('Indicator Data imputation'!K132&lt;&gt;"",1,0))</f>
        <v>0</v>
      </c>
      <c r="K129" s="171">
        <f>IF('Indicator Data'!R133="No Data",1,IF('Indicator Data imputation'!L132&lt;&gt;"",1,0))</f>
        <v>0</v>
      </c>
      <c r="L129" s="171">
        <f>IF('Indicator Data'!S133="No Data",1,IF('Indicator Data imputation'!M132&lt;&gt;"",1,0))</f>
        <v>0</v>
      </c>
      <c r="M129" s="171">
        <f>IF('Indicator Data'!T133="No Data",1,IF('Indicator Data imputation'!N132&lt;&gt;"",1,0))</f>
        <v>0</v>
      </c>
      <c r="N129" s="171">
        <f>IF('Indicator Data'!U133="No Data",1,IF('Indicator Data imputation'!O132&lt;&gt;"",1,0))</f>
        <v>0</v>
      </c>
      <c r="O129" s="171">
        <f>IF('Indicator Data'!V133="No Data",1,IF('Indicator Data imputation'!P132&lt;&gt;"",1,0))</f>
        <v>0</v>
      </c>
      <c r="P129" s="171">
        <f>IF('Indicator Data'!W133="No Data",1,IF('Indicator Data imputation'!Q132&lt;&gt;"",1,0))</f>
        <v>0</v>
      </c>
      <c r="Q129" s="171">
        <f>IF('Indicator Data'!X133="No Data",1,IF('Indicator Data imputation'!R132&lt;&gt;"",1,0))</f>
        <v>0</v>
      </c>
      <c r="R129" s="171">
        <f>IF('Indicator Data'!Y133="No Data",1,IF('Indicator Data imputation'!S132&lt;&gt;"",1,0))</f>
        <v>0</v>
      </c>
      <c r="S129" s="171">
        <f>IF('Indicator Data'!Z133="No Data",1,IF('Indicator Data imputation'!T132&lt;&gt;"",1,0))</f>
        <v>0</v>
      </c>
      <c r="T129" s="171">
        <f>IF('Indicator Data'!AA133="No Data",1,IF('Indicator Data imputation'!U132&lt;&gt;"",1,0))</f>
        <v>0</v>
      </c>
      <c r="U129" s="171">
        <f>IF('Indicator Data'!AB133="No Data",1,IF('Indicator Data imputation'!V132&lt;&gt;"",1,0))</f>
        <v>0</v>
      </c>
      <c r="V129" s="171">
        <f>IF('Indicator Data'!AC133="No Data",1,IF('Indicator Data imputation'!W132&lt;&gt;"",1,0))</f>
        <v>0</v>
      </c>
      <c r="W129" s="171">
        <f>IF('Indicator Data'!AD133="No Data",1,IF('Indicator Data imputation'!X132&lt;&gt;"",1,0))</f>
        <v>0</v>
      </c>
      <c r="X129" s="171">
        <f>IF('Indicator Data'!AE133="No Data",1,IF('Indicator Data imputation'!Y132&lt;&gt;"",1,0))</f>
        <v>0</v>
      </c>
      <c r="Y129" s="171">
        <f>IF('Indicator Data'!AF133="No Data",1,IF('Indicator Data imputation'!Z132&lt;&gt;"",1,0))</f>
        <v>0</v>
      </c>
      <c r="Z129" s="171">
        <f>IF('Indicator Data'!AG133="No Data",1,IF('Indicator Data imputation'!AA132&lt;&gt;"",1,0))</f>
        <v>0</v>
      </c>
      <c r="AA129" s="171">
        <f>IF('Indicator Data'!AH133="No Data",1,IF('Indicator Data imputation'!AB132&lt;&gt;"",1,0))</f>
        <v>0</v>
      </c>
      <c r="AB129" s="171">
        <f>IF('Indicator Data'!AI133="No Data",1,IF('Indicator Data imputation'!AC132&lt;&gt;"",1,0))</f>
        <v>0</v>
      </c>
      <c r="AC129" s="171">
        <f>IF('Indicator Data'!AJ133="No Data",1,IF('Indicator Data imputation'!AD132&lt;&gt;"",1,0))</f>
        <v>0</v>
      </c>
      <c r="AD129" s="171">
        <f>IF('Indicator Data'!AK133="No Data",1,IF('Indicator Data imputation'!AE132&lt;&gt;"",1,0))</f>
        <v>0</v>
      </c>
      <c r="AE129" s="171">
        <f>IF('Indicator Data'!AL133="No Data",1,IF('Indicator Data imputation'!AF132&lt;&gt;"",1,0))</f>
        <v>0</v>
      </c>
      <c r="AF129" s="171">
        <f>IF('Indicator Data'!AM133="No Data",1,IF('Indicator Data imputation'!AG132&lt;&gt;"",1,0))</f>
        <v>0</v>
      </c>
      <c r="AG129" s="171">
        <f>IF('Indicator Data'!AN133="No Data",1,IF('Indicator Data imputation'!AH132&lt;&gt;"",1,0))</f>
        <v>0</v>
      </c>
      <c r="AH129" s="171">
        <f>IF('Indicator Data'!AO133="No Data",1,IF('Indicator Data imputation'!AI132&lt;&gt;"",1,0))</f>
        <v>0</v>
      </c>
      <c r="AI129" s="171">
        <f>IF('Indicator Data'!AP133="No Data",1,IF('Indicator Data imputation'!AJ132&lt;&gt;"",1,0))</f>
        <v>0</v>
      </c>
      <c r="AJ129" s="171">
        <f>IF('Indicator Data'!AQ133="No Data",1,IF('Indicator Data imputation'!AK132&lt;&gt;"",1,0))</f>
        <v>0</v>
      </c>
      <c r="AK129" s="171">
        <f>IF('Indicator Data'!AR133="No Data",1,IF('Indicator Data imputation'!AL132&lt;&gt;"",1,0))</f>
        <v>0</v>
      </c>
      <c r="AL129" s="171">
        <f>IF('Indicator Data'!AS133="No Data",1,IF('Indicator Data imputation'!AM132&lt;&gt;"",1,0))</f>
        <v>0</v>
      </c>
      <c r="AM129" s="171">
        <f>IF('Indicator Data'!AT133="No Data",1,IF('Indicator Data imputation'!AN132&lt;&gt;"",1,0))</f>
        <v>0</v>
      </c>
      <c r="AN129" s="171">
        <f>IF('Indicator Data'!AU133="No Data",1,IF('Indicator Data imputation'!AO132&lt;&gt;"",1,0))</f>
        <v>0</v>
      </c>
      <c r="AO129" s="171">
        <f>IF('Indicator Data'!AV133="No Data",1,IF('Indicator Data imputation'!AP132&lt;&gt;"",1,0))</f>
        <v>0</v>
      </c>
      <c r="AP129" s="171">
        <f>IF('Indicator Data'!AW133="No Data",1,IF('Indicator Data imputation'!AQ132&lt;&gt;"",1,0))</f>
        <v>0</v>
      </c>
      <c r="AQ129" s="171">
        <f>IF('Indicator Data'!AX133="No Data",1,IF('Indicator Data imputation'!AR132&lt;&gt;"",1,0))</f>
        <v>0</v>
      </c>
      <c r="AR129" s="171">
        <f>IF('Indicator Data'!AY133="No Data",1,IF('Indicator Data imputation'!AS132&lt;&gt;"",1,0))</f>
        <v>0</v>
      </c>
      <c r="AS129" s="171">
        <f>IF('Indicator Data'!AZ133="No Data",1,IF('Indicator Data imputation'!AT132&lt;&gt;"",1,0))</f>
        <v>0</v>
      </c>
      <c r="AT129" s="171">
        <f>IF('Indicator Data'!BA133="No Data",1,IF('Indicator Data imputation'!AU132&lt;&gt;"",1,0))</f>
        <v>0</v>
      </c>
      <c r="AU129" s="171">
        <f>IF('Indicator Data'!BB133="No Data",1,IF('Indicator Data imputation'!AV132&lt;&gt;"",1,0))</f>
        <v>0</v>
      </c>
      <c r="AV129" s="171">
        <f>IF('Indicator Data'!BC133="No Data",1,IF('Indicator Data imputation'!AW132&lt;&gt;"",1,0))</f>
        <v>0</v>
      </c>
      <c r="AW129" s="171">
        <f>IF('Indicator Data'!BD133="No Data",1,IF('Indicator Data imputation'!AX132&lt;&gt;"",1,0))</f>
        <v>0</v>
      </c>
      <c r="AX129" s="171">
        <f>IF('Indicator Data'!BE133="No Data",1,IF('Indicator Data imputation'!AY132&lt;&gt;"",1,0))</f>
        <v>0</v>
      </c>
      <c r="AY129" s="171">
        <f>IF('Indicator Data'!BF133="No Data",1,IF('Indicator Data imputation'!AZ132&lt;&gt;"",1,0))</f>
        <v>0</v>
      </c>
      <c r="AZ129" s="171">
        <f>IF('Indicator Data'!BG133="No Data",1,IF('Indicator Data imputation'!BA132&lt;&gt;"",1,0))</f>
        <v>0</v>
      </c>
      <c r="BA129" s="5">
        <f t="shared" si="2"/>
        <v>0</v>
      </c>
      <c r="BB129" s="173">
        <f t="shared" si="3"/>
        <v>0</v>
      </c>
    </row>
    <row r="130" spans="1:54" x14ac:dyDescent="0.25">
      <c r="A130" s="5" t="s">
        <v>242</v>
      </c>
      <c r="B130" s="171">
        <f>IF('Indicator Data'!I134="No Data",1,IF('Indicator Data imputation'!C133&lt;&gt;"",1,0))</f>
        <v>0</v>
      </c>
      <c r="C130" s="171">
        <f>IF('Indicator Data'!J134="No Data",1,IF('Indicator Data imputation'!D133&lt;&gt;"",1,0))</f>
        <v>0</v>
      </c>
      <c r="D130" s="171">
        <f>IF('Indicator Data'!K134="No Data",1,IF('Indicator Data imputation'!E133&lt;&gt;"",1,0))</f>
        <v>0</v>
      </c>
      <c r="E130" s="171">
        <f>IF('Indicator Data'!L134="No Data",1,IF('Indicator Data imputation'!F133&lt;&gt;"",1,0))</f>
        <v>0</v>
      </c>
      <c r="F130" s="171">
        <f>IF('Indicator Data'!M134="No Data",1,IF('Indicator Data imputation'!G133&lt;&gt;"",1,0))</f>
        <v>0</v>
      </c>
      <c r="G130" s="171">
        <f>IF('Indicator Data'!N134="No Data",1,IF('Indicator Data imputation'!H133&lt;&gt;"",1,0))</f>
        <v>0</v>
      </c>
      <c r="H130" s="171">
        <f>IF('Indicator Data'!O134="No Data",1,IF('Indicator Data imputation'!I133&lt;&gt;"",1,0))</f>
        <v>0</v>
      </c>
      <c r="I130" s="171">
        <f>IF('Indicator Data'!P134="No Data",1,IF('Indicator Data imputation'!J133&lt;&gt;"",1,0))</f>
        <v>0</v>
      </c>
      <c r="J130" s="171">
        <f>IF('Indicator Data'!Q134="No Data",1,IF('Indicator Data imputation'!K133&lt;&gt;"",1,0))</f>
        <v>0</v>
      </c>
      <c r="K130" s="171">
        <f>IF('Indicator Data'!R134="No Data",1,IF('Indicator Data imputation'!L133&lt;&gt;"",1,0))</f>
        <v>1</v>
      </c>
      <c r="L130" s="171">
        <f>IF('Indicator Data'!S134="No Data",1,IF('Indicator Data imputation'!M133&lt;&gt;"",1,0))</f>
        <v>0</v>
      </c>
      <c r="M130" s="171">
        <f>IF('Indicator Data'!T134="No Data",1,IF('Indicator Data imputation'!N133&lt;&gt;"",1,0))</f>
        <v>0</v>
      </c>
      <c r="N130" s="171">
        <f>IF('Indicator Data'!U134="No Data",1,IF('Indicator Data imputation'!O133&lt;&gt;"",1,0))</f>
        <v>0</v>
      </c>
      <c r="O130" s="171">
        <f>IF('Indicator Data'!V134="No Data",1,IF('Indicator Data imputation'!P133&lt;&gt;"",1,0))</f>
        <v>0</v>
      </c>
      <c r="P130" s="171">
        <f>IF('Indicator Data'!W134="No Data",1,IF('Indicator Data imputation'!Q133&lt;&gt;"",1,0))</f>
        <v>0</v>
      </c>
      <c r="Q130" s="171">
        <f>IF('Indicator Data'!X134="No Data",1,IF('Indicator Data imputation'!R133&lt;&gt;"",1,0))</f>
        <v>0</v>
      </c>
      <c r="R130" s="171">
        <f>IF('Indicator Data'!Y134="No Data",1,IF('Indicator Data imputation'!S133&lt;&gt;"",1,0))</f>
        <v>0</v>
      </c>
      <c r="S130" s="171">
        <f>IF('Indicator Data'!Z134="No Data",1,IF('Indicator Data imputation'!T133&lt;&gt;"",1,0))</f>
        <v>0</v>
      </c>
      <c r="T130" s="171">
        <f>IF('Indicator Data'!AA134="No Data",1,IF('Indicator Data imputation'!U133&lt;&gt;"",1,0))</f>
        <v>0</v>
      </c>
      <c r="U130" s="171">
        <f>IF('Indicator Data'!AB134="No Data",1,IF('Indicator Data imputation'!V133&lt;&gt;"",1,0))</f>
        <v>1</v>
      </c>
      <c r="V130" s="171">
        <f>IF('Indicator Data'!AC134="No Data",1,IF('Indicator Data imputation'!W133&lt;&gt;"",1,0))</f>
        <v>0</v>
      </c>
      <c r="W130" s="171">
        <f>IF('Indicator Data'!AD134="No Data",1,IF('Indicator Data imputation'!X133&lt;&gt;"",1,0))</f>
        <v>1</v>
      </c>
      <c r="X130" s="171">
        <f>IF('Indicator Data'!AE134="No Data",1,IF('Indicator Data imputation'!Y133&lt;&gt;"",1,0))</f>
        <v>1</v>
      </c>
      <c r="Y130" s="171">
        <f>IF('Indicator Data'!AF134="No Data",1,IF('Indicator Data imputation'!Z133&lt;&gt;"",1,0))</f>
        <v>1</v>
      </c>
      <c r="Z130" s="171">
        <f>IF('Indicator Data'!AG134="No Data",1,IF('Indicator Data imputation'!AA133&lt;&gt;"",1,0))</f>
        <v>1</v>
      </c>
      <c r="AA130" s="171">
        <f>IF('Indicator Data'!AH134="No Data",1,IF('Indicator Data imputation'!AB133&lt;&gt;"",1,0))</f>
        <v>0</v>
      </c>
      <c r="AB130" s="171">
        <f>IF('Indicator Data'!AI134="No Data",1,IF('Indicator Data imputation'!AC133&lt;&gt;"",1,0))</f>
        <v>0</v>
      </c>
      <c r="AC130" s="171">
        <f>IF('Indicator Data'!AJ134="No Data",1,IF('Indicator Data imputation'!AD133&lt;&gt;"",1,0))</f>
        <v>0</v>
      </c>
      <c r="AD130" s="171">
        <f>IF('Indicator Data'!AK134="No Data",1,IF('Indicator Data imputation'!AE133&lt;&gt;"",1,0))</f>
        <v>0</v>
      </c>
      <c r="AE130" s="171">
        <f>IF('Indicator Data'!AL134="No Data",1,IF('Indicator Data imputation'!AF133&lt;&gt;"",1,0))</f>
        <v>0</v>
      </c>
      <c r="AF130" s="171">
        <f>IF('Indicator Data'!AM134="No Data",1,IF('Indicator Data imputation'!AG133&lt;&gt;"",1,0))</f>
        <v>0</v>
      </c>
      <c r="AG130" s="171">
        <f>IF('Indicator Data'!AN134="No Data",1,IF('Indicator Data imputation'!AH133&lt;&gt;"",1,0))</f>
        <v>0</v>
      </c>
      <c r="AH130" s="171">
        <f>IF('Indicator Data'!AO134="No Data",1,IF('Indicator Data imputation'!AI133&lt;&gt;"",1,0))</f>
        <v>0</v>
      </c>
      <c r="AI130" s="171">
        <f>IF('Indicator Data'!AP134="No Data",1,IF('Indicator Data imputation'!AJ133&lt;&gt;"",1,0))</f>
        <v>1</v>
      </c>
      <c r="AJ130" s="171">
        <f>IF('Indicator Data'!AQ134="No Data",1,IF('Indicator Data imputation'!AK133&lt;&gt;"",1,0))</f>
        <v>1</v>
      </c>
      <c r="AK130" s="171">
        <f>IF('Indicator Data'!AR134="No Data",1,IF('Indicator Data imputation'!AL133&lt;&gt;"",1,0))</f>
        <v>0</v>
      </c>
      <c r="AL130" s="171">
        <f>IF('Indicator Data'!AS134="No Data",1,IF('Indicator Data imputation'!AM133&lt;&gt;"",1,0))</f>
        <v>0</v>
      </c>
      <c r="AM130" s="171">
        <f>IF('Indicator Data'!AT134="No Data",1,IF('Indicator Data imputation'!AN133&lt;&gt;"",1,0))</f>
        <v>1</v>
      </c>
      <c r="AN130" s="171">
        <f>IF('Indicator Data'!AU134="No Data",1,IF('Indicator Data imputation'!AO133&lt;&gt;"",1,0))</f>
        <v>1</v>
      </c>
      <c r="AO130" s="171">
        <f>IF('Indicator Data'!AV134="No Data",1,IF('Indicator Data imputation'!AP133&lt;&gt;"",1,0))</f>
        <v>0</v>
      </c>
      <c r="AP130" s="171">
        <f>IF('Indicator Data'!AW134="No Data",1,IF('Indicator Data imputation'!AQ133&lt;&gt;"",1,0))</f>
        <v>1</v>
      </c>
      <c r="AQ130" s="171">
        <f>IF('Indicator Data'!AX134="No Data",1,IF('Indicator Data imputation'!AR133&lt;&gt;"",1,0))</f>
        <v>0</v>
      </c>
      <c r="AR130" s="171">
        <f>IF('Indicator Data'!AY134="No Data",1,IF('Indicator Data imputation'!AS133&lt;&gt;"",1,0))</f>
        <v>0</v>
      </c>
      <c r="AS130" s="171">
        <f>IF('Indicator Data'!AZ134="No Data",1,IF('Indicator Data imputation'!AT133&lt;&gt;"",1,0))</f>
        <v>0</v>
      </c>
      <c r="AT130" s="171">
        <f>IF('Indicator Data'!BA134="No Data",1,IF('Indicator Data imputation'!AU133&lt;&gt;"",1,0))</f>
        <v>0</v>
      </c>
      <c r="AU130" s="171">
        <f>IF('Indicator Data'!BB134="No Data",1,IF('Indicator Data imputation'!AV133&lt;&gt;"",1,0))</f>
        <v>0</v>
      </c>
      <c r="AV130" s="171">
        <f>IF('Indicator Data'!BC134="No Data",1,IF('Indicator Data imputation'!AW133&lt;&gt;"",1,0))</f>
        <v>0</v>
      </c>
      <c r="AW130" s="171">
        <f>IF('Indicator Data'!BD134="No Data",1,IF('Indicator Data imputation'!AX133&lt;&gt;"",1,0))</f>
        <v>0</v>
      </c>
      <c r="AX130" s="171">
        <f>IF('Indicator Data'!BE134="No Data",1,IF('Indicator Data imputation'!AY133&lt;&gt;"",1,0))</f>
        <v>0</v>
      </c>
      <c r="AY130" s="171">
        <f>IF('Indicator Data'!BF134="No Data",1,IF('Indicator Data imputation'!AZ133&lt;&gt;"",1,0))</f>
        <v>0</v>
      </c>
      <c r="AZ130" s="171">
        <f>IF('Indicator Data'!BG134="No Data",1,IF('Indicator Data imputation'!BA133&lt;&gt;"",1,0))</f>
        <v>0</v>
      </c>
      <c r="BA130" s="5">
        <f t="shared" si="2"/>
        <v>11</v>
      </c>
      <c r="BB130" s="173">
        <f t="shared" si="3"/>
        <v>0.21568627450980393</v>
      </c>
    </row>
    <row r="131" spans="1:54" x14ac:dyDescent="0.25">
      <c r="A131" s="5" t="s">
        <v>237</v>
      </c>
      <c r="B131" s="171">
        <f>IF('Indicator Data'!I135="No Data",1,IF('Indicator Data imputation'!C134&lt;&gt;"",1,0))</f>
        <v>0</v>
      </c>
      <c r="C131" s="171">
        <f>IF('Indicator Data'!J135="No Data",1,IF('Indicator Data imputation'!D134&lt;&gt;"",1,0))</f>
        <v>0</v>
      </c>
      <c r="D131" s="171">
        <f>IF('Indicator Data'!K135="No Data",1,IF('Indicator Data imputation'!E134&lt;&gt;"",1,0))</f>
        <v>0</v>
      </c>
      <c r="E131" s="171">
        <f>IF('Indicator Data'!L135="No Data",1,IF('Indicator Data imputation'!F134&lt;&gt;"",1,0))</f>
        <v>0</v>
      </c>
      <c r="F131" s="171">
        <f>IF('Indicator Data'!M135="No Data",1,IF('Indicator Data imputation'!G134&lt;&gt;"",1,0))</f>
        <v>0</v>
      </c>
      <c r="G131" s="171">
        <f>IF('Indicator Data'!N135="No Data",1,IF('Indicator Data imputation'!H134&lt;&gt;"",1,0))</f>
        <v>0</v>
      </c>
      <c r="H131" s="171">
        <f>IF('Indicator Data'!O135="No Data",1,IF('Indicator Data imputation'!I134&lt;&gt;"",1,0))</f>
        <v>0</v>
      </c>
      <c r="I131" s="171">
        <f>IF('Indicator Data'!P135="No Data",1,IF('Indicator Data imputation'!J134&lt;&gt;"",1,0))</f>
        <v>0</v>
      </c>
      <c r="J131" s="171">
        <f>IF('Indicator Data'!Q135="No Data",1,IF('Indicator Data imputation'!K134&lt;&gt;"",1,0))</f>
        <v>0</v>
      </c>
      <c r="K131" s="171">
        <f>IF('Indicator Data'!R135="No Data",1,IF('Indicator Data imputation'!L134&lt;&gt;"",1,0))</f>
        <v>0</v>
      </c>
      <c r="L131" s="171">
        <f>IF('Indicator Data'!S135="No Data",1,IF('Indicator Data imputation'!M134&lt;&gt;"",1,0))</f>
        <v>0</v>
      </c>
      <c r="M131" s="171">
        <f>IF('Indicator Data'!T135="No Data",1,IF('Indicator Data imputation'!N134&lt;&gt;"",1,0))</f>
        <v>0</v>
      </c>
      <c r="N131" s="171">
        <f>IF('Indicator Data'!U135="No Data",1,IF('Indicator Data imputation'!O134&lt;&gt;"",1,0))</f>
        <v>0</v>
      </c>
      <c r="O131" s="171">
        <f>IF('Indicator Data'!V135="No Data",1,IF('Indicator Data imputation'!P134&lt;&gt;"",1,0))</f>
        <v>0</v>
      </c>
      <c r="P131" s="171">
        <f>IF('Indicator Data'!W135="No Data",1,IF('Indicator Data imputation'!Q134&lt;&gt;"",1,0))</f>
        <v>0</v>
      </c>
      <c r="Q131" s="171">
        <f>IF('Indicator Data'!X135="No Data",1,IF('Indicator Data imputation'!R134&lt;&gt;"",1,0))</f>
        <v>0</v>
      </c>
      <c r="R131" s="171">
        <f>IF('Indicator Data'!Y135="No Data",1,IF('Indicator Data imputation'!S134&lt;&gt;"",1,0))</f>
        <v>0</v>
      </c>
      <c r="S131" s="171">
        <f>IF('Indicator Data'!Z135="No Data",1,IF('Indicator Data imputation'!T134&lt;&gt;"",1,0))</f>
        <v>0</v>
      </c>
      <c r="T131" s="171">
        <f>IF('Indicator Data'!AA135="No Data",1,IF('Indicator Data imputation'!U134&lt;&gt;"",1,0))</f>
        <v>0</v>
      </c>
      <c r="U131" s="171">
        <f>IF('Indicator Data'!AB135="No Data",1,IF('Indicator Data imputation'!V134&lt;&gt;"",1,0))</f>
        <v>1</v>
      </c>
      <c r="V131" s="171">
        <f>IF('Indicator Data'!AC135="No Data",1,IF('Indicator Data imputation'!W134&lt;&gt;"",1,0))</f>
        <v>1</v>
      </c>
      <c r="W131" s="171">
        <f>IF('Indicator Data'!AD135="No Data",1,IF('Indicator Data imputation'!X134&lt;&gt;"",1,0))</f>
        <v>0</v>
      </c>
      <c r="X131" s="171">
        <f>IF('Indicator Data'!AE135="No Data",1,IF('Indicator Data imputation'!Y134&lt;&gt;"",1,0))</f>
        <v>1</v>
      </c>
      <c r="Y131" s="171">
        <f>IF('Indicator Data'!AF135="No Data",1,IF('Indicator Data imputation'!Z134&lt;&gt;"",1,0))</f>
        <v>1</v>
      </c>
      <c r="Z131" s="171">
        <f>IF('Indicator Data'!AG135="No Data",1,IF('Indicator Data imputation'!AA134&lt;&gt;"",1,0))</f>
        <v>0</v>
      </c>
      <c r="AA131" s="171">
        <f>IF('Indicator Data'!AH135="No Data",1,IF('Indicator Data imputation'!AB134&lt;&gt;"",1,0))</f>
        <v>0</v>
      </c>
      <c r="AB131" s="171">
        <f>IF('Indicator Data'!AI135="No Data",1,IF('Indicator Data imputation'!AC134&lt;&gt;"",1,0))</f>
        <v>0</v>
      </c>
      <c r="AC131" s="171">
        <f>IF('Indicator Data'!AJ135="No Data",1,IF('Indicator Data imputation'!AD134&lt;&gt;"",1,0))</f>
        <v>0</v>
      </c>
      <c r="AD131" s="171">
        <f>IF('Indicator Data'!AK135="No Data",1,IF('Indicator Data imputation'!AE134&lt;&gt;"",1,0))</f>
        <v>0</v>
      </c>
      <c r="AE131" s="171">
        <f>IF('Indicator Data'!AL135="No Data",1,IF('Indicator Data imputation'!AF134&lt;&gt;"",1,0))</f>
        <v>0</v>
      </c>
      <c r="AF131" s="171">
        <f>IF('Indicator Data'!AM135="No Data",1,IF('Indicator Data imputation'!AG134&lt;&gt;"",1,0))</f>
        <v>0</v>
      </c>
      <c r="AG131" s="171">
        <f>IF('Indicator Data'!AN135="No Data",1,IF('Indicator Data imputation'!AH134&lt;&gt;"",1,0))</f>
        <v>0</v>
      </c>
      <c r="AH131" s="171">
        <f>IF('Indicator Data'!AO135="No Data",1,IF('Indicator Data imputation'!AI134&lt;&gt;"",1,0))</f>
        <v>0</v>
      </c>
      <c r="AI131" s="171">
        <f>IF('Indicator Data'!AP135="No Data",1,IF('Indicator Data imputation'!AJ134&lt;&gt;"",1,0))</f>
        <v>1</v>
      </c>
      <c r="AJ131" s="171">
        <f>IF('Indicator Data'!AQ135="No Data",1,IF('Indicator Data imputation'!AK134&lt;&gt;"",1,0))</f>
        <v>1</v>
      </c>
      <c r="AK131" s="171">
        <f>IF('Indicator Data'!AR135="No Data",1,IF('Indicator Data imputation'!AL134&lt;&gt;"",1,0))</f>
        <v>0</v>
      </c>
      <c r="AL131" s="171">
        <f>IF('Indicator Data'!AS135="No Data",1,IF('Indicator Data imputation'!AM134&lt;&gt;"",1,0))</f>
        <v>0</v>
      </c>
      <c r="AM131" s="171">
        <f>IF('Indicator Data'!AT135="No Data",1,IF('Indicator Data imputation'!AN134&lt;&gt;"",1,0))</f>
        <v>1</v>
      </c>
      <c r="AN131" s="171">
        <f>IF('Indicator Data'!AU135="No Data",1,IF('Indicator Data imputation'!AO134&lt;&gt;"",1,0))</f>
        <v>1</v>
      </c>
      <c r="AO131" s="171">
        <f>IF('Indicator Data'!AV135="No Data",1,IF('Indicator Data imputation'!AP134&lt;&gt;"",1,0))</f>
        <v>0</v>
      </c>
      <c r="AP131" s="171">
        <f>IF('Indicator Data'!AW135="No Data",1,IF('Indicator Data imputation'!AQ134&lt;&gt;"",1,0))</f>
        <v>0</v>
      </c>
      <c r="AQ131" s="171">
        <f>IF('Indicator Data'!AX135="No Data",1,IF('Indicator Data imputation'!AR134&lt;&gt;"",1,0))</f>
        <v>0</v>
      </c>
      <c r="AR131" s="171">
        <f>IF('Indicator Data'!AY135="No Data",1,IF('Indicator Data imputation'!AS134&lt;&gt;"",1,0))</f>
        <v>0</v>
      </c>
      <c r="AS131" s="171">
        <f>IF('Indicator Data'!AZ135="No Data",1,IF('Indicator Data imputation'!AT134&lt;&gt;"",1,0))</f>
        <v>0</v>
      </c>
      <c r="AT131" s="171">
        <f>IF('Indicator Data'!BA135="No Data",1,IF('Indicator Data imputation'!AU134&lt;&gt;"",1,0))</f>
        <v>0</v>
      </c>
      <c r="AU131" s="171">
        <f>IF('Indicator Data'!BB135="No Data",1,IF('Indicator Data imputation'!AV134&lt;&gt;"",1,0))</f>
        <v>0</v>
      </c>
      <c r="AV131" s="171">
        <f>IF('Indicator Data'!BC135="No Data",1,IF('Indicator Data imputation'!AW134&lt;&gt;"",1,0))</f>
        <v>0</v>
      </c>
      <c r="AW131" s="171">
        <f>IF('Indicator Data'!BD135="No Data",1,IF('Indicator Data imputation'!AX134&lt;&gt;"",1,0))</f>
        <v>0</v>
      </c>
      <c r="AX131" s="171">
        <f>IF('Indicator Data'!BE135="No Data",1,IF('Indicator Data imputation'!AY134&lt;&gt;"",1,0))</f>
        <v>0</v>
      </c>
      <c r="AY131" s="171">
        <f>IF('Indicator Data'!BF135="No Data",1,IF('Indicator Data imputation'!AZ134&lt;&gt;"",1,0))</f>
        <v>0</v>
      </c>
      <c r="AZ131" s="171">
        <f>IF('Indicator Data'!BG135="No Data",1,IF('Indicator Data imputation'!BA134&lt;&gt;"",1,0))</f>
        <v>0</v>
      </c>
      <c r="BA131" s="5">
        <f t="shared" ref="BA131:BA192" si="4">SUM(B131:AZ131)</f>
        <v>8</v>
      </c>
      <c r="BB131" s="173">
        <f t="shared" ref="BB131:BB192" si="5">BA131/51</f>
        <v>0.15686274509803921</v>
      </c>
    </row>
    <row r="132" spans="1:54" x14ac:dyDescent="0.25">
      <c r="A132" s="5" t="s">
        <v>244</v>
      </c>
      <c r="B132" s="171">
        <f>IF('Indicator Data'!I136="No Data",1,IF('Indicator Data imputation'!C135&lt;&gt;"",1,0))</f>
        <v>0</v>
      </c>
      <c r="C132" s="171">
        <f>IF('Indicator Data'!J136="No Data",1,IF('Indicator Data imputation'!D135&lt;&gt;"",1,0))</f>
        <v>0</v>
      </c>
      <c r="D132" s="171">
        <f>IF('Indicator Data'!K136="No Data",1,IF('Indicator Data imputation'!E135&lt;&gt;"",1,0))</f>
        <v>0</v>
      </c>
      <c r="E132" s="171">
        <f>IF('Indicator Data'!L136="No Data",1,IF('Indicator Data imputation'!F135&lt;&gt;"",1,0))</f>
        <v>0</v>
      </c>
      <c r="F132" s="171">
        <f>IF('Indicator Data'!M136="No Data",1,IF('Indicator Data imputation'!G135&lt;&gt;"",1,0))</f>
        <v>0</v>
      </c>
      <c r="G132" s="171">
        <f>IF('Indicator Data'!N136="No Data",1,IF('Indicator Data imputation'!H135&lt;&gt;"",1,0))</f>
        <v>0</v>
      </c>
      <c r="H132" s="171">
        <f>IF('Indicator Data'!O136="No Data",1,IF('Indicator Data imputation'!I135&lt;&gt;"",1,0))</f>
        <v>0</v>
      </c>
      <c r="I132" s="171">
        <f>IF('Indicator Data'!P136="No Data",1,IF('Indicator Data imputation'!J135&lt;&gt;"",1,0))</f>
        <v>0</v>
      </c>
      <c r="J132" s="171">
        <f>IF('Indicator Data'!Q136="No Data",1,IF('Indicator Data imputation'!K135&lt;&gt;"",1,0))</f>
        <v>0</v>
      </c>
      <c r="K132" s="171">
        <f>IF('Indicator Data'!R136="No Data",1,IF('Indicator Data imputation'!L135&lt;&gt;"",1,0))</f>
        <v>1</v>
      </c>
      <c r="L132" s="171">
        <f>IF('Indicator Data'!S136="No Data",1,IF('Indicator Data imputation'!M135&lt;&gt;"",1,0))</f>
        <v>0</v>
      </c>
      <c r="M132" s="171">
        <f>IF('Indicator Data'!T136="No Data",1,IF('Indicator Data imputation'!N135&lt;&gt;"",1,0))</f>
        <v>0</v>
      </c>
      <c r="N132" s="171">
        <f>IF('Indicator Data'!U136="No Data",1,IF('Indicator Data imputation'!O135&lt;&gt;"",1,0))</f>
        <v>0</v>
      </c>
      <c r="O132" s="171">
        <f>IF('Indicator Data'!V136="No Data",1,IF('Indicator Data imputation'!P135&lt;&gt;"",1,0))</f>
        <v>0</v>
      </c>
      <c r="P132" s="171">
        <f>IF('Indicator Data'!W136="No Data",1,IF('Indicator Data imputation'!Q135&lt;&gt;"",1,0))</f>
        <v>0</v>
      </c>
      <c r="Q132" s="171">
        <f>IF('Indicator Data'!X136="No Data",1,IF('Indicator Data imputation'!R135&lt;&gt;"",1,0))</f>
        <v>0</v>
      </c>
      <c r="R132" s="171">
        <f>IF('Indicator Data'!Y136="No Data",1,IF('Indicator Data imputation'!S135&lt;&gt;"",1,0))</f>
        <v>0</v>
      </c>
      <c r="S132" s="171">
        <f>IF('Indicator Data'!Z136="No Data",1,IF('Indicator Data imputation'!T135&lt;&gt;"",1,0))</f>
        <v>0</v>
      </c>
      <c r="T132" s="171">
        <f>IF('Indicator Data'!AA136="No Data",1,IF('Indicator Data imputation'!U135&lt;&gt;"",1,0))</f>
        <v>0</v>
      </c>
      <c r="U132" s="171">
        <f>IF('Indicator Data'!AB136="No Data",1,IF('Indicator Data imputation'!V135&lt;&gt;"",1,0))</f>
        <v>0</v>
      </c>
      <c r="V132" s="171">
        <f>IF('Indicator Data'!AC136="No Data",1,IF('Indicator Data imputation'!W135&lt;&gt;"",1,0))</f>
        <v>0</v>
      </c>
      <c r="W132" s="171">
        <f>IF('Indicator Data'!AD136="No Data",1,IF('Indicator Data imputation'!X135&lt;&gt;"",1,0))</f>
        <v>0</v>
      </c>
      <c r="X132" s="171">
        <f>IF('Indicator Data'!AE136="No Data",1,IF('Indicator Data imputation'!Y135&lt;&gt;"",1,0))</f>
        <v>0</v>
      </c>
      <c r="Y132" s="171">
        <f>IF('Indicator Data'!AF136="No Data",1,IF('Indicator Data imputation'!Z135&lt;&gt;"",1,0))</f>
        <v>0</v>
      </c>
      <c r="Z132" s="171">
        <f>IF('Indicator Data'!AG136="No Data",1,IF('Indicator Data imputation'!AA135&lt;&gt;"",1,0))</f>
        <v>0</v>
      </c>
      <c r="AA132" s="171">
        <f>IF('Indicator Data'!AH136="No Data",1,IF('Indicator Data imputation'!AB135&lt;&gt;"",1,0))</f>
        <v>0</v>
      </c>
      <c r="AB132" s="171">
        <f>IF('Indicator Data'!AI136="No Data",1,IF('Indicator Data imputation'!AC135&lt;&gt;"",1,0))</f>
        <v>0</v>
      </c>
      <c r="AC132" s="171">
        <f>IF('Indicator Data'!AJ136="No Data",1,IF('Indicator Data imputation'!AD135&lt;&gt;"",1,0))</f>
        <v>0</v>
      </c>
      <c r="AD132" s="171">
        <f>IF('Indicator Data'!AK136="No Data",1,IF('Indicator Data imputation'!AE135&lt;&gt;"",1,0))</f>
        <v>0</v>
      </c>
      <c r="AE132" s="171">
        <f>IF('Indicator Data'!AL136="No Data",1,IF('Indicator Data imputation'!AF135&lt;&gt;"",1,0))</f>
        <v>0</v>
      </c>
      <c r="AF132" s="171">
        <f>IF('Indicator Data'!AM136="No Data",1,IF('Indicator Data imputation'!AG135&lt;&gt;"",1,0))</f>
        <v>0</v>
      </c>
      <c r="AG132" s="171">
        <f>IF('Indicator Data'!AN136="No Data",1,IF('Indicator Data imputation'!AH135&lt;&gt;"",1,0))</f>
        <v>0</v>
      </c>
      <c r="AH132" s="171">
        <f>IF('Indicator Data'!AO136="No Data",1,IF('Indicator Data imputation'!AI135&lt;&gt;"",1,0))</f>
        <v>0</v>
      </c>
      <c r="AI132" s="171">
        <f>IF('Indicator Data'!AP136="No Data",1,IF('Indicator Data imputation'!AJ135&lt;&gt;"",1,0))</f>
        <v>0</v>
      </c>
      <c r="AJ132" s="171">
        <f>IF('Indicator Data'!AQ136="No Data",1,IF('Indicator Data imputation'!AK135&lt;&gt;"",1,0))</f>
        <v>0</v>
      </c>
      <c r="AK132" s="171">
        <f>IF('Indicator Data'!AR136="No Data",1,IF('Indicator Data imputation'!AL135&lt;&gt;"",1,0))</f>
        <v>0</v>
      </c>
      <c r="AL132" s="171">
        <f>IF('Indicator Data'!AS136="No Data",1,IF('Indicator Data imputation'!AM135&lt;&gt;"",1,0))</f>
        <v>0</v>
      </c>
      <c r="AM132" s="171">
        <f>IF('Indicator Data'!AT136="No Data",1,IF('Indicator Data imputation'!AN135&lt;&gt;"",1,0))</f>
        <v>0</v>
      </c>
      <c r="AN132" s="171">
        <f>IF('Indicator Data'!AU136="No Data",1,IF('Indicator Data imputation'!AO135&lt;&gt;"",1,0))</f>
        <v>0</v>
      </c>
      <c r="AO132" s="171">
        <f>IF('Indicator Data'!AV136="No Data",1,IF('Indicator Data imputation'!AP135&lt;&gt;"",1,0))</f>
        <v>0</v>
      </c>
      <c r="AP132" s="171">
        <f>IF('Indicator Data'!AW136="No Data",1,IF('Indicator Data imputation'!AQ135&lt;&gt;"",1,0))</f>
        <v>0</v>
      </c>
      <c r="AQ132" s="171">
        <f>IF('Indicator Data'!AX136="No Data",1,IF('Indicator Data imputation'!AR135&lt;&gt;"",1,0))</f>
        <v>0</v>
      </c>
      <c r="AR132" s="171">
        <f>IF('Indicator Data'!AY136="No Data",1,IF('Indicator Data imputation'!AS135&lt;&gt;"",1,0))</f>
        <v>0</v>
      </c>
      <c r="AS132" s="171">
        <f>IF('Indicator Data'!AZ136="No Data",1,IF('Indicator Data imputation'!AT135&lt;&gt;"",1,0))</f>
        <v>0</v>
      </c>
      <c r="AT132" s="171">
        <f>IF('Indicator Data'!BA136="No Data",1,IF('Indicator Data imputation'!AU135&lt;&gt;"",1,0))</f>
        <v>0</v>
      </c>
      <c r="AU132" s="171">
        <f>IF('Indicator Data'!BB136="No Data",1,IF('Indicator Data imputation'!AV135&lt;&gt;"",1,0))</f>
        <v>0</v>
      </c>
      <c r="AV132" s="171">
        <f>IF('Indicator Data'!BC136="No Data",1,IF('Indicator Data imputation'!AW135&lt;&gt;"",1,0))</f>
        <v>0</v>
      </c>
      <c r="AW132" s="171">
        <f>IF('Indicator Data'!BD136="No Data",1,IF('Indicator Data imputation'!AX135&lt;&gt;"",1,0))</f>
        <v>0</v>
      </c>
      <c r="AX132" s="171">
        <f>IF('Indicator Data'!BE136="No Data",1,IF('Indicator Data imputation'!AY135&lt;&gt;"",1,0))</f>
        <v>0</v>
      </c>
      <c r="AY132" s="171">
        <f>IF('Indicator Data'!BF136="No Data",1,IF('Indicator Data imputation'!AZ135&lt;&gt;"",1,0))</f>
        <v>0</v>
      </c>
      <c r="AZ132" s="171">
        <f>IF('Indicator Data'!BG136="No Data",1,IF('Indicator Data imputation'!BA135&lt;&gt;"",1,0))</f>
        <v>0</v>
      </c>
      <c r="BA132" s="5">
        <f t="shared" si="4"/>
        <v>1</v>
      </c>
      <c r="BB132" s="173">
        <f t="shared" si="5"/>
        <v>1.9607843137254902E-2</v>
      </c>
    </row>
    <row r="133" spans="1:54" x14ac:dyDescent="0.25">
      <c r="A133" s="5" t="s">
        <v>246</v>
      </c>
      <c r="B133" s="171">
        <f>IF('Indicator Data'!I137="No Data",1,IF('Indicator Data imputation'!C136&lt;&gt;"",1,0))</f>
        <v>0</v>
      </c>
      <c r="C133" s="171">
        <f>IF('Indicator Data'!J137="No Data",1,IF('Indicator Data imputation'!D136&lt;&gt;"",1,0))</f>
        <v>0</v>
      </c>
      <c r="D133" s="171">
        <f>IF('Indicator Data'!K137="No Data",1,IF('Indicator Data imputation'!E136&lt;&gt;"",1,0))</f>
        <v>0</v>
      </c>
      <c r="E133" s="171">
        <f>IF('Indicator Data'!L137="No Data",1,IF('Indicator Data imputation'!F136&lt;&gt;"",1,0))</f>
        <v>0</v>
      </c>
      <c r="F133" s="171">
        <f>IF('Indicator Data'!M137="No Data",1,IF('Indicator Data imputation'!G136&lt;&gt;"",1,0))</f>
        <v>0</v>
      </c>
      <c r="G133" s="171">
        <f>IF('Indicator Data'!N137="No Data",1,IF('Indicator Data imputation'!H136&lt;&gt;"",1,0))</f>
        <v>0</v>
      </c>
      <c r="H133" s="171">
        <f>IF('Indicator Data'!O137="No Data",1,IF('Indicator Data imputation'!I136&lt;&gt;"",1,0))</f>
        <v>0</v>
      </c>
      <c r="I133" s="171">
        <f>IF('Indicator Data'!P137="No Data",1,IF('Indicator Data imputation'!J136&lt;&gt;"",1,0))</f>
        <v>0</v>
      </c>
      <c r="J133" s="171">
        <f>IF('Indicator Data'!Q137="No Data",1,IF('Indicator Data imputation'!K136&lt;&gt;"",1,0))</f>
        <v>0</v>
      </c>
      <c r="K133" s="171">
        <f>IF('Indicator Data'!R137="No Data",1,IF('Indicator Data imputation'!L136&lt;&gt;"",1,0))</f>
        <v>1</v>
      </c>
      <c r="L133" s="171">
        <f>IF('Indicator Data'!S137="No Data",1,IF('Indicator Data imputation'!M136&lt;&gt;"",1,0))</f>
        <v>0</v>
      </c>
      <c r="M133" s="171">
        <f>IF('Indicator Data'!T137="No Data",1,IF('Indicator Data imputation'!N136&lt;&gt;"",1,0))</f>
        <v>0</v>
      </c>
      <c r="N133" s="171">
        <f>IF('Indicator Data'!U137="No Data",1,IF('Indicator Data imputation'!O136&lt;&gt;"",1,0))</f>
        <v>0</v>
      </c>
      <c r="O133" s="171">
        <f>IF('Indicator Data'!V137="No Data",1,IF('Indicator Data imputation'!P136&lt;&gt;"",1,0))</f>
        <v>1</v>
      </c>
      <c r="P133" s="171">
        <f>IF('Indicator Data'!W137="No Data",1,IF('Indicator Data imputation'!Q136&lt;&gt;"",1,0))</f>
        <v>0</v>
      </c>
      <c r="Q133" s="171">
        <f>IF('Indicator Data'!X137="No Data",1,IF('Indicator Data imputation'!R136&lt;&gt;"",1,0))</f>
        <v>0</v>
      </c>
      <c r="R133" s="171">
        <f>IF('Indicator Data'!Y137="No Data",1,IF('Indicator Data imputation'!S136&lt;&gt;"",1,0))</f>
        <v>0</v>
      </c>
      <c r="S133" s="171">
        <f>IF('Indicator Data'!Z137="No Data",1,IF('Indicator Data imputation'!T136&lt;&gt;"",1,0))</f>
        <v>0</v>
      </c>
      <c r="T133" s="171">
        <f>IF('Indicator Data'!AA137="No Data",1,IF('Indicator Data imputation'!U136&lt;&gt;"",1,0))</f>
        <v>0</v>
      </c>
      <c r="U133" s="171">
        <f>IF('Indicator Data'!AB137="No Data",1,IF('Indicator Data imputation'!V136&lt;&gt;"",1,0))</f>
        <v>0</v>
      </c>
      <c r="V133" s="171">
        <f>IF('Indicator Data'!AC137="No Data",1,IF('Indicator Data imputation'!W136&lt;&gt;"",1,0))</f>
        <v>0</v>
      </c>
      <c r="W133" s="171">
        <f>IF('Indicator Data'!AD137="No Data",1,IF('Indicator Data imputation'!X136&lt;&gt;"",1,0))</f>
        <v>0</v>
      </c>
      <c r="X133" s="171">
        <f>IF('Indicator Data'!AE137="No Data",1,IF('Indicator Data imputation'!Y136&lt;&gt;"",1,0))</f>
        <v>0</v>
      </c>
      <c r="Y133" s="171">
        <f>IF('Indicator Data'!AF137="No Data",1,IF('Indicator Data imputation'!Z136&lt;&gt;"",1,0))</f>
        <v>0</v>
      </c>
      <c r="Z133" s="171">
        <f>IF('Indicator Data'!AG137="No Data",1,IF('Indicator Data imputation'!AA136&lt;&gt;"",1,0))</f>
        <v>0</v>
      </c>
      <c r="AA133" s="171">
        <f>IF('Indicator Data'!AH137="No Data",1,IF('Indicator Data imputation'!AB136&lt;&gt;"",1,0))</f>
        <v>0</v>
      </c>
      <c r="AB133" s="171">
        <f>IF('Indicator Data'!AI137="No Data",1,IF('Indicator Data imputation'!AC136&lt;&gt;"",1,0))</f>
        <v>0</v>
      </c>
      <c r="AC133" s="171">
        <f>IF('Indicator Data'!AJ137="No Data",1,IF('Indicator Data imputation'!AD136&lt;&gt;"",1,0))</f>
        <v>0</v>
      </c>
      <c r="AD133" s="171">
        <f>IF('Indicator Data'!AK137="No Data",1,IF('Indicator Data imputation'!AE136&lt;&gt;"",1,0))</f>
        <v>0</v>
      </c>
      <c r="AE133" s="171">
        <f>IF('Indicator Data'!AL137="No Data",1,IF('Indicator Data imputation'!AF136&lt;&gt;"",1,0))</f>
        <v>0</v>
      </c>
      <c r="AF133" s="171">
        <f>IF('Indicator Data'!AM137="No Data",1,IF('Indicator Data imputation'!AG136&lt;&gt;"",1,0))</f>
        <v>0</v>
      </c>
      <c r="AG133" s="171">
        <f>IF('Indicator Data'!AN137="No Data",1,IF('Indicator Data imputation'!AH136&lt;&gt;"",1,0))</f>
        <v>0</v>
      </c>
      <c r="AH133" s="171">
        <f>IF('Indicator Data'!AO137="No Data",1,IF('Indicator Data imputation'!AI136&lt;&gt;"",1,0))</f>
        <v>0</v>
      </c>
      <c r="AI133" s="171">
        <f>IF('Indicator Data'!AP137="No Data",1,IF('Indicator Data imputation'!AJ136&lt;&gt;"",1,0))</f>
        <v>1</v>
      </c>
      <c r="AJ133" s="171">
        <f>IF('Indicator Data'!AQ137="No Data",1,IF('Indicator Data imputation'!AK136&lt;&gt;"",1,0))</f>
        <v>1</v>
      </c>
      <c r="AK133" s="171">
        <f>IF('Indicator Data'!AR137="No Data",1,IF('Indicator Data imputation'!AL136&lt;&gt;"",1,0))</f>
        <v>0</v>
      </c>
      <c r="AL133" s="171">
        <f>IF('Indicator Data'!AS137="No Data",1,IF('Indicator Data imputation'!AM136&lt;&gt;"",1,0))</f>
        <v>0</v>
      </c>
      <c r="AM133" s="171">
        <f>IF('Indicator Data'!AT137="No Data",1,IF('Indicator Data imputation'!AN136&lt;&gt;"",1,0))</f>
        <v>1</v>
      </c>
      <c r="AN133" s="171">
        <f>IF('Indicator Data'!AU137="No Data",1,IF('Indicator Data imputation'!AO136&lt;&gt;"",1,0))</f>
        <v>1</v>
      </c>
      <c r="AO133" s="171">
        <f>IF('Indicator Data'!AV137="No Data",1,IF('Indicator Data imputation'!AP136&lt;&gt;"",1,0))</f>
        <v>0</v>
      </c>
      <c r="AP133" s="171">
        <f>IF('Indicator Data'!AW137="No Data",1,IF('Indicator Data imputation'!AQ136&lt;&gt;"",1,0))</f>
        <v>0</v>
      </c>
      <c r="AQ133" s="171">
        <f>IF('Indicator Data'!AX137="No Data",1,IF('Indicator Data imputation'!AR136&lt;&gt;"",1,0))</f>
        <v>0</v>
      </c>
      <c r="AR133" s="171">
        <f>IF('Indicator Data'!AY137="No Data",1,IF('Indicator Data imputation'!AS136&lt;&gt;"",1,0))</f>
        <v>0</v>
      </c>
      <c r="AS133" s="171">
        <f>IF('Indicator Data'!AZ137="No Data",1,IF('Indicator Data imputation'!AT136&lt;&gt;"",1,0))</f>
        <v>0</v>
      </c>
      <c r="AT133" s="171">
        <f>IF('Indicator Data'!BA137="No Data",1,IF('Indicator Data imputation'!AU136&lt;&gt;"",1,0))</f>
        <v>0</v>
      </c>
      <c r="AU133" s="171">
        <f>IF('Indicator Data'!BB137="No Data",1,IF('Indicator Data imputation'!AV136&lt;&gt;"",1,0))</f>
        <v>0</v>
      </c>
      <c r="AV133" s="171">
        <f>IF('Indicator Data'!BC137="No Data",1,IF('Indicator Data imputation'!AW136&lt;&gt;"",1,0))</f>
        <v>0</v>
      </c>
      <c r="AW133" s="171">
        <f>IF('Indicator Data'!BD137="No Data",1,IF('Indicator Data imputation'!AX136&lt;&gt;"",1,0))</f>
        <v>0</v>
      </c>
      <c r="AX133" s="171">
        <f>IF('Indicator Data'!BE137="No Data",1,IF('Indicator Data imputation'!AY136&lt;&gt;"",1,0))</f>
        <v>0</v>
      </c>
      <c r="AY133" s="171">
        <f>IF('Indicator Data'!BF137="No Data",1,IF('Indicator Data imputation'!AZ136&lt;&gt;"",1,0))</f>
        <v>0</v>
      </c>
      <c r="AZ133" s="171">
        <f>IF('Indicator Data'!BG137="No Data",1,IF('Indicator Data imputation'!BA136&lt;&gt;"",1,0))</f>
        <v>0</v>
      </c>
      <c r="BA133" s="5">
        <f t="shared" si="4"/>
        <v>6</v>
      </c>
      <c r="BB133" s="173">
        <f t="shared" si="5"/>
        <v>0.11764705882352941</v>
      </c>
    </row>
    <row r="134" spans="1:54" x14ac:dyDescent="0.25">
      <c r="A134" s="5" t="s">
        <v>248</v>
      </c>
      <c r="B134" s="171">
        <f>IF('Indicator Data'!I138="No Data",1,IF('Indicator Data imputation'!C137&lt;&gt;"",1,0))</f>
        <v>0</v>
      </c>
      <c r="C134" s="171">
        <f>IF('Indicator Data'!J138="No Data",1,IF('Indicator Data imputation'!D137&lt;&gt;"",1,0))</f>
        <v>0</v>
      </c>
      <c r="D134" s="171">
        <f>IF('Indicator Data'!K138="No Data",1,IF('Indicator Data imputation'!E137&lt;&gt;"",1,0))</f>
        <v>0</v>
      </c>
      <c r="E134" s="171">
        <f>IF('Indicator Data'!L138="No Data",1,IF('Indicator Data imputation'!F137&lt;&gt;"",1,0))</f>
        <v>0</v>
      </c>
      <c r="F134" s="171">
        <f>IF('Indicator Data'!M138="No Data",1,IF('Indicator Data imputation'!G137&lt;&gt;"",1,0))</f>
        <v>0</v>
      </c>
      <c r="G134" s="171">
        <f>IF('Indicator Data'!N138="No Data",1,IF('Indicator Data imputation'!H137&lt;&gt;"",1,0))</f>
        <v>0</v>
      </c>
      <c r="H134" s="171">
        <f>IF('Indicator Data'!O138="No Data",1,IF('Indicator Data imputation'!I137&lt;&gt;"",1,0))</f>
        <v>0</v>
      </c>
      <c r="I134" s="171">
        <f>IF('Indicator Data'!P138="No Data",1,IF('Indicator Data imputation'!J137&lt;&gt;"",1,0))</f>
        <v>0</v>
      </c>
      <c r="J134" s="171">
        <f>IF('Indicator Data'!Q138="No Data",1,IF('Indicator Data imputation'!K137&lt;&gt;"",1,0))</f>
        <v>0</v>
      </c>
      <c r="K134" s="171">
        <f>IF('Indicator Data'!R138="No Data",1,IF('Indicator Data imputation'!L137&lt;&gt;"",1,0))</f>
        <v>1</v>
      </c>
      <c r="L134" s="171">
        <f>IF('Indicator Data'!S138="No Data",1,IF('Indicator Data imputation'!M137&lt;&gt;"",1,0))</f>
        <v>0</v>
      </c>
      <c r="M134" s="171">
        <f>IF('Indicator Data'!T138="No Data",1,IF('Indicator Data imputation'!N137&lt;&gt;"",1,0))</f>
        <v>0</v>
      </c>
      <c r="N134" s="171">
        <f>IF('Indicator Data'!U138="No Data",1,IF('Indicator Data imputation'!O137&lt;&gt;"",1,0))</f>
        <v>0</v>
      </c>
      <c r="O134" s="171">
        <f>IF('Indicator Data'!V138="No Data",1,IF('Indicator Data imputation'!P137&lt;&gt;"",1,0))</f>
        <v>0</v>
      </c>
      <c r="P134" s="171">
        <f>IF('Indicator Data'!W138="No Data",1,IF('Indicator Data imputation'!Q137&lt;&gt;"",1,0))</f>
        <v>0</v>
      </c>
      <c r="Q134" s="171">
        <f>IF('Indicator Data'!X138="No Data",1,IF('Indicator Data imputation'!R137&lt;&gt;"",1,0))</f>
        <v>0</v>
      </c>
      <c r="R134" s="171">
        <f>IF('Indicator Data'!Y138="No Data",1,IF('Indicator Data imputation'!S137&lt;&gt;"",1,0))</f>
        <v>0</v>
      </c>
      <c r="S134" s="171">
        <f>IF('Indicator Data'!Z138="No Data",1,IF('Indicator Data imputation'!T137&lt;&gt;"",1,0))</f>
        <v>0</v>
      </c>
      <c r="T134" s="171">
        <f>IF('Indicator Data'!AA138="No Data",1,IF('Indicator Data imputation'!U137&lt;&gt;"",1,0))</f>
        <v>0</v>
      </c>
      <c r="U134" s="171">
        <f>IF('Indicator Data'!AB138="No Data",1,IF('Indicator Data imputation'!V137&lt;&gt;"",1,0))</f>
        <v>0</v>
      </c>
      <c r="V134" s="171">
        <f>IF('Indicator Data'!AC138="No Data",1,IF('Indicator Data imputation'!W137&lt;&gt;"",1,0))</f>
        <v>0</v>
      </c>
      <c r="W134" s="171">
        <f>IF('Indicator Data'!AD138="No Data",1,IF('Indicator Data imputation'!X137&lt;&gt;"",1,0))</f>
        <v>0</v>
      </c>
      <c r="X134" s="171">
        <f>IF('Indicator Data'!AE138="No Data",1,IF('Indicator Data imputation'!Y137&lt;&gt;"",1,0))</f>
        <v>0</v>
      </c>
      <c r="Y134" s="171">
        <f>IF('Indicator Data'!AF138="No Data",1,IF('Indicator Data imputation'!Z137&lt;&gt;"",1,0))</f>
        <v>0</v>
      </c>
      <c r="Z134" s="171">
        <f>IF('Indicator Data'!AG138="No Data",1,IF('Indicator Data imputation'!AA137&lt;&gt;"",1,0))</f>
        <v>0</v>
      </c>
      <c r="AA134" s="171">
        <f>IF('Indicator Data'!AH138="No Data",1,IF('Indicator Data imputation'!AB137&lt;&gt;"",1,0))</f>
        <v>0</v>
      </c>
      <c r="AB134" s="171">
        <f>IF('Indicator Data'!AI138="No Data",1,IF('Indicator Data imputation'!AC137&lt;&gt;"",1,0))</f>
        <v>0</v>
      </c>
      <c r="AC134" s="171">
        <f>IF('Indicator Data'!AJ138="No Data",1,IF('Indicator Data imputation'!AD137&lt;&gt;"",1,0))</f>
        <v>0</v>
      </c>
      <c r="AD134" s="171">
        <f>IF('Indicator Data'!AK138="No Data",1,IF('Indicator Data imputation'!AE137&lt;&gt;"",1,0))</f>
        <v>0</v>
      </c>
      <c r="AE134" s="171">
        <f>IF('Indicator Data'!AL138="No Data",1,IF('Indicator Data imputation'!AF137&lt;&gt;"",1,0))</f>
        <v>0</v>
      </c>
      <c r="AF134" s="171">
        <f>IF('Indicator Data'!AM138="No Data",1,IF('Indicator Data imputation'!AG137&lt;&gt;"",1,0))</f>
        <v>0</v>
      </c>
      <c r="AG134" s="171">
        <f>IF('Indicator Data'!AN138="No Data",1,IF('Indicator Data imputation'!AH137&lt;&gt;"",1,0))</f>
        <v>0</v>
      </c>
      <c r="AH134" s="171">
        <f>IF('Indicator Data'!AO138="No Data",1,IF('Indicator Data imputation'!AI137&lt;&gt;"",1,0))</f>
        <v>0</v>
      </c>
      <c r="AI134" s="171">
        <f>IF('Indicator Data'!AP138="No Data",1,IF('Indicator Data imputation'!AJ137&lt;&gt;"",1,0))</f>
        <v>0</v>
      </c>
      <c r="AJ134" s="171">
        <f>IF('Indicator Data'!AQ138="No Data",1,IF('Indicator Data imputation'!AK137&lt;&gt;"",1,0))</f>
        <v>0</v>
      </c>
      <c r="AK134" s="171">
        <f>IF('Indicator Data'!AR138="No Data",1,IF('Indicator Data imputation'!AL137&lt;&gt;"",1,0))</f>
        <v>0</v>
      </c>
      <c r="AL134" s="171">
        <f>IF('Indicator Data'!AS138="No Data",1,IF('Indicator Data imputation'!AM137&lt;&gt;"",1,0))</f>
        <v>0</v>
      </c>
      <c r="AM134" s="171">
        <f>IF('Indicator Data'!AT138="No Data",1,IF('Indicator Data imputation'!AN137&lt;&gt;"",1,0))</f>
        <v>0</v>
      </c>
      <c r="AN134" s="171">
        <f>IF('Indicator Data'!AU138="No Data",1,IF('Indicator Data imputation'!AO137&lt;&gt;"",1,0))</f>
        <v>0</v>
      </c>
      <c r="AO134" s="171">
        <f>IF('Indicator Data'!AV138="No Data",1,IF('Indicator Data imputation'!AP137&lt;&gt;"",1,0))</f>
        <v>0</v>
      </c>
      <c r="AP134" s="171">
        <f>IF('Indicator Data'!AW138="No Data",1,IF('Indicator Data imputation'!AQ137&lt;&gt;"",1,0))</f>
        <v>0</v>
      </c>
      <c r="AQ134" s="171">
        <f>IF('Indicator Data'!AX138="No Data",1,IF('Indicator Data imputation'!AR137&lt;&gt;"",1,0))</f>
        <v>0</v>
      </c>
      <c r="AR134" s="171">
        <f>IF('Indicator Data'!AY138="No Data",1,IF('Indicator Data imputation'!AS137&lt;&gt;"",1,0))</f>
        <v>0</v>
      </c>
      <c r="AS134" s="171">
        <f>IF('Indicator Data'!AZ138="No Data",1,IF('Indicator Data imputation'!AT137&lt;&gt;"",1,0))</f>
        <v>0</v>
      </c>
      <c r="AT134" s="171">
        <f>IF('Indicator Data'!BA138="No Data",1,IF('Indicator Data imputation'!AU137&lt;&gt;"",1,0))</f>
        <v>0</v>
      </c>
      <c r="AU134" s="171">
        <f>IF('Indicator Data'!BB138="No Data",1,IF('Indicator Data imputation'!AV137&lt;&gt;"",1,0))</f>
        <v>0</v>
      </c>
      <c r="AV134" s="171">
        <f>IF('Indicator Data'!BC138="No Data",1,IF('Indicator Data imputation'!AW137&lt;&gt;"",1,0))</f>
        <v>0</v>
      </c>
      <c r="AW134" s="171">
        <f>IF('Indicator Data'!BD138="No Data",1,IF('Indicator Data imputation'!AX137&lt;&gt;"",1,0))</f>
        <v>0</v>
      </c>
      <c r="AX134" s="171">
        <f>IF('Indicator Data'!BE138="No Data",1,IF('Indicator Data imputation'!AY137&lt;&gt;"",1,0))</f>
        <v>0</v>
      </c>
      <c r="AY134" s="171">
        <f>IF('Indicator Data'!BF138="No Data",1,IF('Indicator Data imputation'!AZ137&lt;&gt;"",1,0))</f>
        <v>0</v>
      </c>
      <c r="AZ134" s="171">
        <f>IF('Indicator Data'!BG138="No Data",1,IF('Indicator Data imputation'!BA137&lt;&gt;"",1,0))</f>
        <v>0</v>
      </c>
      <c r="BA134" s="5">
        <f t="shared" si="4"/>
        <v>1</v>
      </c>
      <c r="BB134" s="173">
        <f t="shared" si="5"/>
        <v>1.9607843137254902E-2</v>
      </c>
    </row>
    <row r="135" spans="1:54" x14ac:dyDescent="0.25">
      <c r="A135" s="5" t="s">
        <v>250</v>
      </c>
      <c r="B135" s="171">
        <f>IF('Indicator Data'!I139="No Data",1,IF('Indicator Data imputation'!C138&lt;&gt;"",1,0))</f>
        <v>0</v>
      </c>
      <c r="C135" s="171">
        <f>IF('Indicator Data'!J139="No Data",1,IF('Indicator Data imputation'!D138&lt;&gt;"",1,0))</f>
        <v>0</v>
      </c>
      <c r="D135" s="171">
        <f>IF('Indicator Data'!K139="No Data",1,IF('Indicator Data imputation'!E138&lt;&gt;"",1,0))</f>
        <v>0</v>
      </c>
      <c r="E135" s="171">
        <f>IF('Indicator Data'!L139="No Data",1,IF('Indicator Data imputation'!F138&lt;&gt;"",1,0))</f>
        <v>0</v>
      </c>
      <c r="F135" s="171">
        <f>IF('Indicator Data'!M139="No Data",1,IF('Indicator Data imputation'!G138&lt;&gt;"",1,0))</f>
        <v>0</v>
      </c>
      <c r="G135" s="171">
        <f>IF('Indicator Data'!N139="No Data",1,IF('Indicator Data imputation'!H138&lt;&gt;"",1,0))</f>
        <v>0</v>
      </c>
      <c r="H135" s="171">
        <f>IF('Indicator Data'!O139="No Data",1,IF('Indicator Data imputation'!I138&lt;&gt;"",1,0))</f>
        <v>0</v>
      </c>
      <c r="I135" s="171">
        <f>IF('Indicator Data'!P139="No Data",1,IF('Indicator Data imputation'!J138&lt;&gt;"",1,0))</f>
        <v>0</v>
      </c>
      <c r="J135" s="171">
        <f>IF('Indicator Data'!Q139="No Data",1,IF('Indicator Data imputation'!K138&lt;&gt;"",1,0))</f>
        <v>0</v>
      </c>
      <c r="K135" s="171">
        <f>IF('Indicator Data'!R139="No Data",1,IF('Indicator Data imputation'!L138&lt;&gt;"",1,0))</f>
        <v>0</v>
      </c>
      <c r="L135" s="171">
        <f>IF('Indicator Data'!S139="No Data",1,IF('Indicator Data imputation'!M138&lt;&gt;"",1,0))</f>
        <v>0</v>
      </c>
      <c r="M135" s="171">
        <f>IF('Indicator Data'!T139="No Data",1,IF('Indicator Data imputation'!N138&lt;&gt;"",1,0))</f>
        <v>0</v>
      </c>
      <c r="N135" s="171">
        <f>IF('Indicator Data'!U139="No Data",1,IF('Indicator Data imputation'!O138&lt;&gt;"",1,0))</f>
        <v>0</v>
      </c>
      <c r="O135" s="171">
        <f>IF('Indicator Data'!V139="No Data",1,IF('Indicator Data imputation'!P138&lt;&gt;"",1,0))</f>
        <v>0</v>
      </c>
      <c r="P135" s="171">
        <f>IF('Indicator Data'!W139="No Data",1,IF('Indicator Data imputation'!Q138&lt;&gt;"",1,0))</f>
        <v>0</v>
      </c>
      <c r="Q135" s="171">
        <f>IF('Indicator Data'!X139="No Data",1,IF('Indicator Data imputation'!R138&lt;&gt;"",1,0))</f>
        <v>0</v>
      </c>
      <c r="R135" s="171">
        <f>IF('Indicator Data'!Y139="No Data",1,IF('Indicator Data imputation'!S138&lt;&gt;"",1,0))</f>
        <v>0</v>
      </c>
      <c r="S135" s="171">
        <f>IF('Indicator Data'!Z139="No Data",1,IF('Indicator Data imputation'!T138&lt;&gt;"",1,0))</f>
        <v>0</v>
      </c>
      <c r="T135" s="171">
        <f>IF('Indicator Data'!AA139="No Data",1,IF('Indicator Data imputation'!U138&lt;&gt;"",1,0))</f>
        <v>0</v>
      </c>
      <c r="U135" s="171">
        <f>IF('Indicator Data'!AB139="No Data",1,IF('Indicator Data imputation'!V138&lt;&gt;"",1,0))</f>
        <v>0</v>
      </c>
      <c r="V135" s="171">
        <f>IF('Indicator Data'!AC139="No Data",1,IF('Indicator Data imputation'!W138&lt;&gt;"",1,0))</f>
        <v>0</v>
      </c>
      <c r="W135" s="171">
        <f>IF('Indicator Data'!AD139="No Data",1,IF('Indicator Data imputation'!X138&lt;&gt;"",1,0))</f>
        <v>0</v>
      </c>
      <c r="X135" s="171">
        <f>IF('Indicator Data'!AE139="No Data",1,IF('Indicator Data imputation'!Y138&lt;&gt;"",1,0))</f>
        <v>0</v>
      </c>
      <c r="Y135" s="171">
        <f>IF('Indicator Data'!AF139="No Data",1,IF('Indicator Data imputation'!Z138&lt;&gt;"",1,0))</f>
        <v>0</v>
      </c>
      <c r="Z135" s="171">
        <f>IF('Indicator Data'!AG139="No Data",1,IF('Indicator Data imputation'!AA138&lt;&gt;"",1,0))</f>
        <v>0</v>
      </c>
      <c r="AA135" s="171">
        <f>IF('Indicator Data'!AH139="No Data",1,IF('Indicator Data imputation'!AB138&lt;&gt;"",1,0))</f>
        <v>0</v>
      </c>
      <c r="AB135" s="171">
        <f>IF('Indicator Data'!AI139="No Data",1,IF('Indicator Data imputation'!AC138&lt;&gt;"",1,0))</f>
        <v>0</v>
      </c>
      <c r="AC135" s="171">
        <f>IF('Indicator Data'!AJ139="No Data",1,IF('Indicator Data imputation'!AD138&lt;&gt;"",1,0))</f>
        <v>0</v>
      </c>
      <c r="AD135" s="171">
        <f>IF('Indicator Data'!AK139="No Data",1,IF('Indicator Data imputation'!AE138&lt;&gt;"",1,0))</f>
        <v>0</v>
      </c>
      <c r="AE135" s="171">
        <f>IF('Indicator Data'!AL139="No Data",1,IF('Indicator Data imputation'!AF138&lt;&gt;"",1,0))</f>
        <v>0</v>
      </c>
      <c r="AF135" s="171">
        <f>IF('Indicator Data'!AM139="No Data",1,IF('Indicator Data imputation'!AG138&lt;&gt;"",1,0))</f>
        <v>0</v>
      </c>
      <c r="AG135" s="171">
        <f>IF('Indicator Data'!AN139="No Data",1,IF('Indicator Data imputation'!AH138&lt;&gt;"",1,0))</f>
        <v>0</v>
      </c>
      <c r="AH135" s="171">
        <f>IF('Indicator Data'!AO139="No Data",1,IF('Indicator Data imputation'!AI138&lt;&gt;"",1,0))</f>
        <v>0</v>
      </c>
      <c r="AI135" s="171">
        <f>IF('Indicator Data'!AP139="No Data",1,IF('Indicator Data imputation'!AJ138&lt;&gt;"",1,0))</f>
        <v>0</v>
      </c>
      <c r="AJ135" s="171">
        <f>IF('Indicator Data'!AQ139="No Data",1,IF('Indicator Data imputation'!AK138&lt;&gt;"",1,0))</f>
        <v>0</v>
      </c>
      <c r="AK135" s="171">
        <f>IF('Indicator Data'!AR139="No Data",1,IF('Indicator Data imputation'!AL138&lt;&gt;"",1,0))</f>
        <v>0</v>
      </c>
      <c r="AL135" s="171">
        <f>IF('Indicator Data'!AS139="No Data",1,IF('Indicator Data imputation'!AM138&lt;&gt;"",1,0))</f>
        <v>0</v>
      </c>
      <c r="AM135" s="171">
        <f>IF('Indicator Data'!AT139="No Data",1,IF('Indicator Data imputation'!AN138&lt;&gt;"",1,0))</f>
        <v>0</v>
      </c>
      <c r="AN135" s="171">
        <f>IF('Indicator Data'!AU139="No Data",1,IF('Indicator Data imputation'!AO138&lt;&gt;"",1,0))</f>
        <v>0</v>
      </c>
      <c r="AO135" s="171">
        <f>IF('Indicator Data'!AV139="No Data",1,IF('Indicator Data imputation'!AP138&lt;&gt;"",1,0))</f>
        <v>0</v>
      </c>
      <c r="AP135" s="171">
        <f>IF('Indicator Data'!AW139="No Data",1,IF('Indicator Data imputation'!AQ138&lt;&gt;"",1,0))</f>
        <v>0</v>
      </c>
      <c r="AQ135" s="171">
        <f>IF('Indicator Data'!AX139="No Data",1,IF('Indicator Data imputation'!AR138&lt;&gt;"",1,0))</f>
        <v>0</v>
      </c>
      <c r="AR135" s="171">
        <f>IF('Indicator Data'!AY139="No Data",1,IF('Indicator Data imputation'!AS138&lt;&gt;"",1,0))</f>
        <v>0</v>
      </c>
      <c r="AS135" s="171">
        <f>IF('Indicator Data'!AZ139="No Data",1,IF('Indicator Data imputation'!AT138&lt;&gt;"",1,0))</f>
        <v>0</v>
      </c>
      <c r="AT135" s="171">
        <f>IF('Indicator Data'!BA139="No Data",1,IF('Indicator Data imputation'!AU138&lt;&gt;"",1,0))</f>
        <v>0</v>
      </c>
      <c r="AU135" s="171">
        <f>IF('Indicator Data'!BB139="No Data",1,IF('Indicator Data imputation'!AV138&lt;&gt;"",1,0))</f>
        <v>0</v>
      </c>
      <c r="AV135" s="171">
        <f>IF('Indicator Data'!BC139="No Data",1,IF('Indicator Data imputation'!AW138&lt;&gt;"",1,0))</f>
        <v>0</v>
      </c>
      <c r="AW135" s="171">
        <f>IF('Indicator Data'!BD139="No Data",1,IF('Indicator Data imputation'!AX138&lt;&gt;"",1,0))</f>
        <v>0</v>
      </c>
      <c r="AX135" s="171">
        <f>IF('Indicator Data'!BE139="No Data",1,IF('Indicator Data imputation'!AY138&lt;&gt;"",1,0))</f>
        <v>0</v>
      </c>
      <c r="AY135" s="171">
        <f>IF('Indicator Data'!BF139="No Data",1,IF('Indicator Data imputation'!AZ138&lt;&gt;"",1,0))</f>
        <v>0</v>
      </c>
      <c r="AZ135" s="171">
        <f>IF('Indicator Data'!BG139="No Data",1,IF('Indicator Data imputation'!BA138&lt;&gt;"",1,0))</f>
        <v>0</v>
      </c>
      <c r="BA135" s="5">
        <f t="shared" si="4"/>
        <v>0</v>
      </c>
      <c r="BB135" s="173">
        <f t="shared" si="5"/>
        <v>0</v>
      </c>
    </row>
    <row r="136" spans="1:54" x14ac:dyDescent="0.25">
      <c r="A136" s="5" t="s">
        <v>252</v>
      </c>
      <c r="B136" s="171">
        <f>IF('Indicator Data'!I140="No Data",1,IF('Indicator Data imputation'!C139&lt;&gt;"",1,0))</f>
        <v>0</v>
      </c>
      <c r="C136" s="171">
        <f>IF('Indicator Data'!J140="No Data",1,IF('Indicator Data imputation'!D139&lt;&gt;"",1,0))</f>
        <v>0</v>
      </c>
      <c r="D136" s="171">
        <f>IF('Indicator Data'!K140="No Data",1,IF('Indicator Data imputation'!E139&lt;&gt;"",1,0))</f>
        <v>0</v>
      </c>
      <c r="E136" s="171">
        <f>IF('Indicator Data'!L140="No Data",1,IF('Indicator Data imputation'!F139&lt;&gt;"",1,0))</f>
        <v>0</v>
      </c>
      <c r="F136" s="171">
        <f>IF('Indicator Data'!M140="No Data",1,IF('Indicator Data imputation'!G139&lt;&gt;"",1,0))</f>
        <v>0</v>
      </c>
      <c r="G136" s="171">
        <f>IF('Indicator Data'!N140="No Data",1,IF('Indicator Data imputation'!H139&lt;&gt;"",1,0))</f>
        <v>0</v>
      </c>
      <c r="H136" s="171">
        <f>IF('Indicator Data'!O140="No Data",1,IF('Indicator Data imputation'!I139&lt;&gt;"",1,0))</f>
        <v>0</v>
      </c>
      <c r="I136" s="171">
        <f>IF('Indicator Data'!P140="No Data",1,IF('Indicator Data imputation'!J139&lt;&gt;"",1,0))</f>
        <v>0</v>
      </c>
      <c r="J136" s="171">
        <f>IF('Indicator Data'!Q140="No Data",1,IF('Indicator Data imputation'!K139&lt;&gt;"",1,0))</f>
        <v>0</v>
      </c>
      <c r="K136" s="171">
        <f>IF('Indicator Data'!R140="No Data",1,IF('Indicator Data imputation'!L139&lt;&gt;"",1,0))</f>
        <v>0</v>
      </c>
      <c r="L136" s="171">
        <f>IF('Indicator Data'!S140="No Data",1,IF('Indicator Data imputation'!M139&lt;&gt;"",1,0))</f>
        <v>0</v>
      </c>
      <c r="M136" s="171">
        <f>IF('Indicator Data'!T140="No Data",1,IF('Indicator Data imputation'!N139&lt;&gt;"",1,0))</f>
        <v>0</v>
      </c>
      <c r="N136" s="171">
        <f>IF('Indicator Data'!U140="No Data",1,IF('Indicator Data imputation'!O139&lt;&gt;"",1,0))</f>
        <v>0</v>
      </c>
      <c r="O136" s="171">
        <f>IF('Indicator Data'!V140="No Data",1,IF('Indicator Data imputation'!P139&lt;&gt;"",1,0))</f>
        <v>0</v>
      </c>
      <c r="P136" s="171">
        <f>IF('Indicator Data'!W140="No Data",1,IF('Indicator Data imputation'!Q139&lt;&gt;"",1,0))</f>
        <v>0</v>
      </c>
      <c r="Q136" s="171">
        <f>IF('Indicator Data'!X140="No Data",1,IF('Indicator Data imputation'!R139&lt;&gt;"",1,0))</f>
        <v>0</v>
      </c>
      <c r="R136" s="171">
        <f>IF('Indicator Data'!Y140="No Data",1,IF('Indicator Data imputation'!S139&lt;&gt;"",1,0))</f>
        <v>1</v>
      </c>
      <c r="S136" s="171">
        <f>IF('Indicator Data'!Z140="No Data",1,IF('Indicator Data imputation'!T139&lt;&gt;"",1,0))</f>
        <v>0</v>
      </c>
      <c r="T136" s="171">
        <f>IF('Indicator Data'!AA140="No Data",1,IF('Indicator Data imputation'!U139&lt;&gt;"",1,0))</f>
        <v>0</v>
      </c>
      <c r="U136" s="171">
        <f>IF('Indicator Data'!AB140="No Data",1,IF('Indicator Data imputation'!V139&lt;&gt;"",1,0))</f>
        <v>0</v>
      </c>
      <c r="V136" s="171">
        <f>IF('Indicator Data'!AC140="No Data",1,IF('Indicator Data imputation'!W139&lt;&gt;"",1,0))</f>
        <v>0</v>
      </c>
      <c r="W136" s="171">
        <f>IF('Indicator Data'!AD140="No Data",1,IF('Indicator Data imputation'!X139&lt;&gt;"",1,0))</f>
        <v>0</v>
      </c>
      <c r="X136" s="171">
        <f>IF('Indicator Data'!AE140="No Data",1,IF('Indicator Data imputation'!Y139&lt;&gt;"",1,0))</f>
        <v>0</v>
      </c>
      <c r="Y136" s="171">
        <f>IF('Indicator Data'!AF140="No Data",1,IF('Indicator Data imputation'!Z139&lt;&gt;"",1,0))</f>
        <v>0</v>
      </c>
      <c r="Z136" s="171">
        <f>IF('Indicator Data'!AG140="No Data",1,IF('Indicator Data imputation'!AA139&lt;&gt;"",1,0))</f>
        <v>0</v>
      </c>
      <c r="AA136" s="171">
        <f>IF('Indicator Data'!AH140="No Data",1,IF('Indicator Data imputation'!AB139&lt;&gt;"",1,0))</f>
        <v>0</v>
      </c>
      <c r="AB136" s="171">
        <f>IF('Indicator Data'!AI140="No Data",1,IF('Indicator Data imputation'!AC139&lt;&gt;"",1,0))</f>
        <v>0</v>
      </c>
      <c r="AC136" s="171">
        <f>IF('Indicator Data'!AJ140="No Data",1,IF('Indicator Data imputation'!AD139&lt;&gt;"",1,0))</f>
        <v>0</v>
      </c>
      <c r="AD136" s="171">
        <f>IF('Indicator Data'!AK140="No Data",1,IF('Indicator Data imputation'!AE139&lt;&gt;"",1,0))</f>
        <v>0</v>
      </c>
      <c r="AE136" s="171">
        <f>IF('Indicator Data'!AL140="No Data",1,IF('Indicator Data imputation'!AF139&lt;&gt;"",1,0))</f>
        <v>0</v>
      </c>
      <c r="AF136" s="171">
        <f>IF('Indicator Data'!AM140="No Data",1,IF('Indicator Data imputation'!AG139&lt;&gt;"",1,0))</f>
        <v>0</v>
      </c>
      <c r="AG136" s="171">
        <f>IF('Indicator Data'!AN140="No Data",1,IF('Indicator Data imputation'!AH139&lt;&gt;"",1,0))</f>
        <v>0</v>
      </c>
      <c r="AH136" s="171">
        <f>IF('Indicator Data'!AO140="No Data",1,IF('Indicator Data imputation'!AI139&lt;&gt;"",1,0))</f>
        <v>0</v>
      </c>
      <c r="AI136" s="171">
        <f>IF('Indicator Data'!AP140="No Data",1,IF('Indicator Data imputation'!AJ139&lt;&gt;"",1,0))</f>
        <v>0</v>
      </c>
      <c r="AJ136" s="171">
        <f>IF('Indicator Data'!AQ140="No Data",1,IF('Indicator Data imputation'!AK139&lt;&gt;"",1,0))</f>
        <v>0</v>
      </c>
      <c r="AK136" s="171">
        <f>IF('Indicator Data'!AR140="No Data",1,IF('Indicator Data imputation'!AL139&lt;&gt;"",1,0))</f>
        <v>0</v>
      </c>
      <c r="AL136" s="171">
        <f>IF('Indicator Data'!AS140="No Data",1,IF('Indicator Data imputation'!AM139&lt;&gt;"",1,0))</f>
        <v>0</v>
      </c>
      <c r="AM136" s="171">
        <f>IF('Indicator Data'!AT140="No Data",1,IF('Indicator Data imputation'!AN139&lt;&gt;"",1,0))</f>
        <v>0</v>
      </c>
      <c r="AN136" s="171">
        <f>IF('Indicator Data'!AU140="No Data",1,IF('Indicator Data imputation'!AO139&lt;&gt;"",1,0))</f>
        <v>0</v>
      </c>
      <c r="AO136" s="171">
        <f>IF('Indicator Data'!AV140="No Data",1,IF('Indicator Data imputation'!AP139&lt;&gt;"",1,0))</f>
        <v>0</v>
      </c>
      <c r="AP136" s="171">
        <f>IF('Indicator Data'!AW140="No Data",1,IF('Indicator Data imputation'!AQ139&lt;&gt;"",1,0))</f>
        <v>0</v>
      </c>
      <c r="AQ136" s="171">
        <f>IF('Indicator Data'!AX140="No Data",1,IF('Indicator Data imputation'!AR139&lt;&gt;"",1,0))</f>
        <v>0</v>
      </c>
      <c r="AR136" s="171">
        <f>IF('Indicator Data'!AY140="No Data",1,IF('Indicator Data imputation'!AS139&lt;&gt;"",1,0))</f>
        <v>0</v>
      </c>
      <c r="AS136" s="171">
        <f>IF('Indicator Data'!AZ140="No Data",1,IF('Indicator Data imputation'!AT139&lt;&gt;"",1,0))</f>
        <v>0</v>
      </c>
      <c r="AT136" s="171">
        <f>IF('Indicator Data'!BA140="No Data",1,IF('Indicator Data imputation'!AU139&lt;&gt;"",1,0))</f>
        <v>0</v>
      </c>
      <c r="AU136" s="171">
        <f>IF('Indicator Data'!BB140="No Data",1,IF('Indicator Data imputation'!AV139&lt;&gt;"",1,0))</f>
        <v>0</v>
      </c>
      <c r="AV136" s="171">
        <f>IF('Indicator Data'!BC140="No Data",1,IF('Indicator Data imputation'!AW139&lt;&gt;"",1,0))</f>
        <v>0</v>
      </c>
      <c r="AW136" s="171">
        <f>IF('Indicator Data'!BD140="No Data",1,IF('Indicator Data imputation'!AX139&lt;&gt;"",1,0))</f>
        <v>0</v>
      </c>
      <c r="AX136" s="171">
        <f>IF('Indicator Data'!BE140="No Data",1,IF('Indicator Data imputation'!AY139&lt;&gt;"",1,0))</f>
        <v>0</v>
      </c>
      <c r="AY136" s="171">
        <f>IF('Indicator Data'!BF140="No Data",1,IF('Indicator Data imputation'!AZ139&lt;&gt;"",1,0))</f>
        <v>0</v>
      </c>
      <c r="AZ136" s="171">
        <f>IF('Indicator Data'!BG140="No Data",1,IF('Indicator Data imputation'!BA139&lt;&gt;"",1,0))</f>
        <v>0</v>
      </c>
      <c r="BA136" s="5">
        <f t="shared" si="4"/>
        <v>1</v>
      </c>
      <c r="BB136" s="173">
        <f t="shared" si="5"/>
        <v>1.9607843137254902E-2</v>
      </c>
    </row>
    <row r="137" spans="1:54" x14ac:dyDescent="0.25">
      <c r="A137" s="5" t="s">
        <v>254</v>
      </c>
      <c r="B137" s="171">
        <f>IF('Indicator Data'!I141="No Data",1,IF('Indicator Data imputation'!C140&lt;&gt;"",1,0))</f>
        <v>0</v>
      </c>
      <c r="C137" s="171">
        <f>IF('Indicator Data'!J141="No Data",1,IF('Indicator Data imputation'!D140&lt;&gt;"",1,0))</f>
        <v>0</v>
      </c>
      <c r="D137" s="171">
        <f>IF('Indicator Data'!K141="No Data",1,IF('Indicator Data imputation'!E140&lt;&gt;"",1,0))</f>
        <v>0</v>
      </c>
      <c r="E137" s="171">
        <f>IF('Indicator Data'!L141="No Data",1,IF('Indicator Data imputation'!F140&lt;&gt;"",1,0))</f>
        <v>0</v>
      </c>
      <c r="F137" s="171">
        <f>IF('Indicator Data'!M141="No Data",1,IF('Indicator Data imputation'!G140&lt;&gt;"",1,0))</f>
        <v>0</v>
      </c>
      <c r="G137" s="171">
        <f>IF('Indicator Data'!N141="No Data",1,IF('Indicator Data imputation'!H140&lt;&gt;"",1,0))</f>
        <v>0</v>
      </c>
      <c r="H137" s="171">
        <f>IF('Indicator Data'!O141="No Data",1,IF('Indicator Data imputation'!I140&lt;&gt;"",1,0))</f>
        <v>0</v>
      </c>
      <c r="I137" s="171">
        <f>IF('Indicator Data'!P141="No Data",1,IF('Indicator Data imputation'!J140&lt;&gt;"",1,0))</f>
        <v>0</v>
      </c>
      <c r="J137" s="171">
        <f>IF('Indicator Data'!Q141="No Data",1,IF('Indicator Data imputation'!K140&lt;&gt;"",1,0))</f>
        <v>0</v>
      </c>
      <c r="K137" s="171">
        <f>IF('Indicator Data'!R141="No Data",1,IF('Indicator Data imputation'!L140&lt;&gt;"",1,0))</f>
        <v>1</v>
      </c>
      <c r="L137" s="171">
        <f>IF('Indicator Data'!S141="No Data",1,IF('Indicator Data imputation'!M140&lt;&gt;"",1,0))</f>
        <v>0</v>
      </c>
      <c r="M137" s="171">
        <f>IF('Indicator Data'!T141="No Data",1,IF('Indicator Data imputation'!N140&lt;&gt;"",1,0))</f>
        <v>0</v>
      </c>
      <c r="N137" s="171">
        <f>IF('Indicator Data'!U141="No Data",1,IF('Indicator Data imputation'!O140&lt;&gt;"",1,0))</f>
        <v>0</v>
      </c>
      <c r="O137" s="171">
        <f>IF('Indicator Data'!V141="No Data",1,IF('Indicator Data imputation'!P140&lt;&gt;"",1,0))</f>
        <v>1</v>
      </c>
      <c r="P137" s="171">
        <f>IF('Indicator Data'!W141="No Data",1,IF('Indicator Data imputation'!Q140&lt;&gt;"",1,0))</f>
        <v>0</v>
      </c>
      <c r="Q137" s="171">
        <f>IF('Indicator Data'!X141="No Data",1,IF('Indicator Data imputation'!R140&lt;&gt;"",1,0))</f>
        <v>1</v>
      </c>
      <c r="R137" s="171">
        <f>IF('Indicator Data'!Y141="No Data",1,IF('Indicator Data imputation'!S140&lt;&gt;"",1,0))</f>
        <v>0</v>
      </c>
      <c r="S137" s="171">
        <f>IF('Indicator Data'!Z141="No Data",1,IF('Indicator Data imputation'!T140&lt;&gt;"",1,0))</f>
        <v>0</v>
      </c>
      <c r="T137" s="171">
        <f>IF('Indicator Data'!AA141="No Data",1,IF('Indicator Data imputation'!U140&lt;&gt;"",1,0))</f>
        <v>0</v>
      </c>
      <c r="U137" s="171">
        <f>IF('Indicator Data'!AB141="No Data",1,IF('Indicator Data imputation'!V140&lt;&gt;"",1,0))</f>
        <v>0</v>
      </c>
      <c r="V137" s="171">
        <f>IF('Indicator Data'!AC141="No Data",1,IF('Indicator Data imputation'!W140&lt;&gt;"",1,0))</f>
        <v>0</v>
      </c>
      <c r="W137" s="171">
        <f>IF('Indicator Data'!AD141="No Data",1,IF('Indicator Data imputation'!X140&lt;&gt;"",1,0))</f>
        <v>0</v>
      </c>
      <c r="X137" s="171">
        <f>IF('Indicator Data'!AE141="No Data",1,IF('Indicator Data imputation'!Y140&lt;&gt;"",1,0))</f>
        <v>1</v>
      </c>
      <c r="Y137" s="171">
        <f>IF('Indicator Data'!AF141="No Data",1,IF('Indicator Data imputation'!Z140&lt;&gt;"",1,0))</f>
        <v>0</v>
      </c>
      <c r="Z137" s="171">
        <f>IF('Indicator Data'!AG141="No Data",1,IF('Indicator Data imputation'!AA140&lt;&gt;"",1,0))</f>
        <v>0</v>
      </c>
      <c r="AA137" s="171">
        <f>IF('Indicator Data'!AH141="No Data",1,IF('Indicator Data imputation'!AB140&lt;&gt;"",1,0))</f>
        <v>0</v>
      </c>
      <c r="AB137" s="171">
        <f>IF('Indicator Data'!AI141="No Data",1,IF('Indicator Data imputation'!AC140&lt;&gt;"",1,0))</f>
        <v>0</v>
      </c>
      <c r="AC137" s="171">
        <f>IF('Indicator Data'!AJ141="No Data",1,IF('Indicator Data imputation'!AD140&lt;&gt;"",1,0))</f>
        <v>0</v>
      </c>
      <c r="AD137" s="171">
        <f>IF('Indicator Data'!AK141="No Data",1,IF('Indicator Data imputation'!AE140&lt;&gt;"",1,0))</f>
        <v>0</v>
      </c>
      <c r="AE137" s="171">
        <f>IF('Indicator Data'!AL141="No Data",1,IF('Indicator Data imputation'!AF140&lt;&gt;"",1,0))</f>
        <v>0</v>
      </c>
      <c r="AF137" s="171">
        <f>IF('Indicator Data'!AM141="No Data",1,IF('Indicator Data imputation'!AG140&lt;&gt;"",1,0))</f>
        <v>0</v>
      </c>
      <c r="AG137" s="171">
        <f>IF('Indicator Data'!AN141="No Data",1,IF('Indicator Data imputation'!AH140&lt;&gt;"",1,0))</f>
        <v>0</v>
      </c>
      <c r="AH137" s="171">
        <f>IF('Indicator Data'!AO141="No Data",1,IF('Indicator Data imputation'!AI140&lt;&gt;"",1,0))</f>
        <v>0</v>
      </c>
      <c r="AI137" s="171">
        <f>IF('Indicator Data'!AP141="No Data",1,IF('Indicator Data imputation'!AJ140&lt;&gt;"",1,0))</f>
        <v>0</v>
      </c>
      <c r="AJ137" s="171">
        <f>IF('Indicator Data'!AQ141="No Data",1,IF('Indicator Data imputation'!AK140&lt;&gt;"",1,0))</f>
        <v>0</v>
      </c>
      <c r="AK137" s="171">
        <f>IF('Indicator Data'!AR141="No Data",1,IF('Indicator Data imputation'!AL140&lt;&gt;"",1,0))</f>
        <v>0</v>
      </c>
      <c r="AL137" s="171">
        <f>IF('Indicator Data'!AS141="No Data",1,IF('Indicator Data imputation'!AM140&lt;&gt;"",1,0))</f>
        <v>0</v>
      </c>
      <c r="AM137" s="171">
        <f>IF('Indicator Data'!AT141="No Data",1,IF('Indicator Data imputation'!AN140&lt;&gt;"",1,0))</f>
        <v>0</v>
      </c>
      <c r="AN137" s="171">
        <f>IF('Indicator Data'!AU141="No Data",1,IF('Indicator Data imputation'!AO140&lt;&gt;"",1,0))</f>
        <v>0</v>
      </c>
      <c r="AO137" s="171">
        <f>IF('Indicator Data'!AV141="No Data",1,IF('Indicator Data imputation'!AP140&lt;&gt;"",1,0))</f>
        <v>0</v>
      </c>
      <c r="AP137" s="171">
        <f>IF('Indicator Data'!AW141="No Data",1,IF('Indicator Data imputation'!AQ140&lt;&gt;"",1,0))</f>
        <v>0</v>
      </c>
      <c r="AQ137" s="171">
        <f>IF('Indicator Data'!AX141="No Data",1,IF('Indicator Data imputation'!AR140&lt;&gt;"",1,0))</f>
        <v>0</v>
      </c>
      <c r="AR137" s="171">
        <f>IF('Indicator Data'!AY141="No Data",1,IF('Indicator Data imputation'!AS140&lt;&gt;"",1,0))</f>
        <v>0</v>
      </c>
      <c r="AS137" s="171">
        <f>IF('Indicator Data'!AZ141="No Data",1,IF('Indicator Data imputation'!AT140&lt;&gt;"",1,0))</f>
        <v>0</v>
      </c>
      <c r="AT137" s="171">
        <f>IF('Indicator Data'!BA141="No Data",1,IF('Indicator Data imputation'!AU140&lt;&gt;"",1,0))</f>
        <v>0</v>
      </c>
      <c r="AU137" s="171">
        <f>IF('Indicator Data'!BB141="No Data",1,IF('Indicator Data imputation'!AV140&lt;&gt;"",1,0))</f>
        <v>0</v>
      </c>
      <c r="AV137" s="171">
        <f>IF('Indicator Data'!BC141="No Data",1,IF('Indicator Data imputation'!AW140&lt;&gt;"",1,0))</f>
        <v>0</v>
      </c>
      <c r="AW137" s="171">
        <f>IF('Indicator Data'!BD141="No Data",1,IF('Indicator Data imputation'!AX140&lt;&gt;"",1,0))</f>
        <v>0</v>
      </c>
      <c r="AX137" s="171">
        <f>IF('Indicator Data'!BE141="No Data",1,IF('Indicator Data imputation'!AY140&lt;&gt;"",1,0))</f>
        <v>0</v>
      </c>
      <c r="AY137" s="171">
        <f>IF('Indicator Data'!BF141="No Data",1,IF('Indicator Data imputation'!AZ140&lt;&gt;"",1,0))</f>
        <v>0</v>
      </c>
      <c r="AZ137" s="171">
        <f>IF('Indicator Data'!BG141="No Data",1,IF('Indicator Data imputation'!BA140&lt;&gt;"",1,0))</f>
        <v>0</v>
      </c>
      <c r="BA137" s="5">
        <f t="shared" si="4"/>
        <v>4</v>
      </c>
      <c r="BB137" s="173">
        <f t="shared" si="5"/>
        <v>7.8431372549019607E-2</v>
      </c>
    </row>
    <row r="138" spans="1:54" x14ac:dyDescent="0.25">
      <c r="A138" s="5" t="s">
        <v>256</v>
      </c>
      <c r="B138" s="171">
        <f>IF('Indicator Data'!I142="No Data",1,IF('Indicator Data imputation'!C141&lt;&gt;"",1,0))</f>
        <v>0</v>
      </c>
      <c r="C138" s="171">
        <f>IF('Indicator Data'!J142="No Data",1,IF('Indicator Data imputation'!D141&lt;&gt;"",1,0))</f>
        <v>0</v>
      </c>
      <c r="D138" s="171">
        <f>IF('Indicator Data'!K142="No Data",1,IF('Indicator Data imputation'!E141&lt;&gt;"",1,0))</f>
        <v>0</v>
      </c>
      <c r="E138" s="171">
        <f>IF('Indicator Data'!L142="No Data",1,IF('Indicator Data imputation'!F141&lt;&gt;"",1,0))</f>
        <v>0</v>
      </c>
      <c r="F138" s="171">
        <f>IF('Indicator Data'!M142="No Data",1,IF('Indicator Data imputation'!G141&lt;&gt;"",1,0))</f>
        <v>0</v>
      </c>
      <c r="G138" s="171">
        <f>IF('Indicator Data'!N142="No Data",1,IF('Indicator Data imputation'!H141&lt;&gt;"",1,0))</f>
        <v>0</v>
      </c>
      <c r="H138" s="171">
        <f>IF('Indicator Data'!O142="No Data",1,IF('Indicator Data imputation'!I141&lt;&gt;"",1,0))</f>
        <v>0</v>
      </c>
      <c r="I138" s="171">
        <f>IF('Indicator Data'!P142="No Data",1,IF('Indicator Data imputation'!J141&lt;&gt;"",1,0))</f>
        <v>0</v>
      </c>
      <c r="J138" s="171">
        <f>IF('Indicator Data'!Q142="No Data",1,IF('Indicator Data imputation'!K141&lt;&gt;"",1,0))</f>
        <v>0</v>
      </c>
      <c r="K138" s="171">
        <f>IF('Indicator Data'!R142="No Data",1,IF('Indicator Data imputation'!L141&lt;&gt;"",1,0))</f>
        <v>1</v>
      </c>
      <c r="L138" s="171">
        <f>IF('Indicator Data'!S142="No Data",1,IF('Indicator Data imputation'!M141&lt;&gt;"",1,0))</f>
        <v>0</v>
      </c>
      <c r="M138" s="171">
        <f>IF('Indicator Data'!T142="No Data",1,IF('Indicator Data imputation'!N141&lt;&gt;"",1,0))</f>
        <v>0</v>
      </c>
      <c r="N138" s="171">
        <f>IF('Indicator Data'!U142="No Data",1,IF('Indicator Data imputation'!O141&lt;&gt;"",1,0))</f>
        <v>0</v>
      </c>
      <c r="O138" s="171">
        <f>IF('Indicator Data'!V142="No Data",1,IF('Indicator Data imputation'!P141&lt;&gt;"",1,0))</f>
        <v>1</v>
      </c>
      <c r="P138" s="171">
        <f>IF('Indicator Data'!W142="No Data",1,IF('Indicator Data imputation'!Q141&lt;&gt;"",1,0))</f>
        <v>0</v>
      </c>
      <c r="Q138" s="171">
        <f>IF('Indicator Data'!X142="No Data",1,IF('Indicator Data imputation'!R141&lt;&gt;"",1,0))</f>
        <v>1</v>
      </c>
      <c r="R138" s="171">
        <f>IF('Indicator Data'!Y142="No Data",1,IF('Indicator Data imputation'!S141&lt;&gt;"",1,0))</f>
        <v>0</v>
      </c>
      <c r="S138" s="171">
        <f>IF('Indicator Data'!Z142="No Data",1,IF('Indicator Data imputation'!T141&lt;&gt;"",1,0))</f>
        <v>0</v>
      </c>
      <c r="T138" s="171">
        <f>IF('Indicator Data'!AA142="No Data",1,IF('Indicator Data imputation'!U141&lt;&gt;"",1,0))</f>
        <v>0</v>
      </c>
      <c r="U138" s="171">
        <f>IF('Indicator Data'!AB142="No Data",1,IF('Indicator Data imputation'!V141&lt;&gt;"",1,0))</f>
        <v>1</v>
      </c>
      <c r="V138" s="171">
        <f>IF('Indicator Data'!AC142="No Data",1,IF('Indicator Data imputation'!W141&lt;&gt;"",1,0))</f>
        <v>0</v>
      </c>
      <c r="W138" s="171">
        <f>IF('Indicator Data'!AD142="No Data",1,IF('Indicator Data imputation'!X141&lt;&gt;"",1,0))</f>
        <v>0</v>
      </c>
      <c r="X138" s="171">
        <f>IF('Indicator Data'!AE142="No Data",1,IF('Indicator Data imputation'!Y141&lt;&gt;"",1,0))</f>
        <v>1</v>
      </c>
      <c r="Y138" s="171">
        <f>IF('Indicator Data'!AF142="No Data",1,IF('Indicator Data imputation'!Z141&lt;&gt;"",1,0))</f>
        <v>0</v>
      </c>
      <c r="Z138" s="171">
        <f>IF('Indicator Data'!AG142="No Data",1,IF('Indicator Data imputation'!AA141&lt;&gt;"",1,0))</f>
        <v>0</v>
      </c>
      <c r="AA138" s="171">
        <f>IF('Indicator Data'!AH142="No Data",1,IF('Indicator Data imputation'!AB141&lt;&gt;"",1,0))</f>
        <v>0</v>
      </c>
      <c r="AB138" s="171">
        <f>IF('Indicator Data'!AI142="No Data",1,IF('Indicator Data imputation'!AC141&lt;&gt;"",1,0))</f>
        <v>0</v>
      </c>
      <c r="AC138" s="171">
        <f>IF('Indicator Data'!AJ142="No Data",1,IF('Indicator Data imputation'!AD141&lt;&gt;"",1,0))</f>
        <v>0</v>
      </c>
      <c r="AD138" s="171">
        <f>IF('Indicator Data'!AK142="No Data",1,IF('Indicator Data imputation'!AE141&lt;&gt;"",1,0))</f>
        <v>0</v>
      </c>
      <c r="AE138" s="171">
        <f>IF('Indicator Data'!AL142="No Data",1,IF('Indicator Data imputation'!AF141&lt;&gt;"",1,0))</f>
        <v>0</v>
      </c>
      <c r="AF138" s="171">
        <f>IF('Indicator Data'!AM142="No Data",1,IF('Indicator Data imputation'!AG141&lt;&gt;"",1,0))</f>
        <v>0</v>
      </c>
      <c r="AG138" s="171">
        <f>IF('Indicator Data'!AN142="No Data",1,IF('Indicator Data imputation'!AH141&lt;&gt;"",1,0))</f>
        <v>0</v>
      </c>
      <c r="AH138" s="171">
        <f>IF('Indicator Data'!AO142="No Data",1,IF('Indicator Data imputation'!AI141&lt;&gt;"",1,0))</f>
        <v>0</v>
      </c>
      <c r="AI138" s="171">
        <f>IF('Indicator Data'!AP142="No Data",1,IF('Indicator Data imputation'!AJ141&lt;&gt;"",1,0))</f>
        <v>0</v>
      </c>
      <c r="AJ138" s="171">
        <f>IF('Indicator Data'!AQ142="No Data",1,IF('Indicator Data imputation'!AK141&lt;&gt;"",1,0))</f>
        <v>0</v>
      </c>
      <c r="AK138" s="171">
        <f>IF('Indicator Data'!AR142="No Data",1,IF('Indicator Data imputation'!AL141&lt;&gt;"",1,0))</f>
        <v>0</v>
      </c>
      <c r="AL138" s="171">
        <f>IF('Indicator Data'!AS142="No Data",1,IF('Indicator Data imputation'!AM141&lt;&gt;"",1,0))</f>
        <v>0</v>
      </c>
      <c r="AM138" s="171">
        <f>IF('Indicator Data'!AT142="No Data",1,IF('Indicator Data imputation'!AN141&lt;&gt;"",1,0))</f>
        <v>0</v>
      </c>
      <c r="AN138" s="171">
        <f>IF('Indicator Data'!AU142="No Data",1,IF('Indicator Data imputation'!AO141&lt;&gt;"",1,0))</f>
        <v>0</v>
      </c>
      <c r="AO138" s="171">
        <f>IF('Indicator Data'!AV142="No Data",1,IF('Indicator Data imputation'!AP141&lt;&gt;"",1,0))</f>
        <v>0</v>
      </c>
      <c r="AP138" s="171">
        <f>IF('Indicator Data'!AW142="No Data",1,IF('Indicator Data imputation'!AQ141&lt;&gt;"",1,0))</f>
        <v>0</v>
      </c>
      <c r="AQ138" s="171">
        <f>IF('Indicator Data'!AX142="No Data",1,IF('Indicator Data imputation'!AR141&lt;&gt;"",1,0))</f>
        <v>0</v>
      </c>
      <c r="AR138" s="171">
        <f>IF('Indicator Data'!AY142="No Data",1,IF('Indicator Data imputation'!AS141&lt;&gt;"",1,0))</f>
        <v>0</v>
      </c>
      <c r="AS138" s="171">
        <f>IF('Indicator Data'!AZ142="No Data",1,IF('Indicator Data imputation'!AT141&lt;&gt;"",1,0))</f>
        <v>0</v>
      </c>
      <c r="AT138" s="171">
        <f>IF('Indicator Data'!BA142="No Data",1,IF('Indicator Data imputation'!AU141&lt;&gt;"",1,0))</f>
        <v>0</v>
      </c>
      <c r="AU138" s="171">
        <f>IF('Indicator Data'!BB142="No Data",1,IF('Indicator Data imputation'!AV141&lt;&gt;"",1,0))</f>
        <v>0</v>
      </c>
      <c r="AV138" s="171">
        <f>IF('Indicator Data'!BC142="No Data",1,IF('Indicator Data imputation'!AW141&lt;&gt;"",1,0))</f>
        <v>0</v>
      </c>
      <c r="AW138" s="171">
        <f>IF('Indicator Data'!BD142="No Data",1,IF('Indicator Data imputation'!AX141&lt;&gt;"",1,0))</f>
        <v>0</v>
      </c>
      <c r="AX138" s="171">
        <f>IF('Indicator Data'!BE142="No Data",1,IF('Indicator Data imputation'!AY141&lt;&gt;"",1,0))</f>
        <v>0</v>
      </c>
      <c r="AY138" s="171">
        <f>IF('Indicator Data'!BF142="No Data",1,IF('Indicator Data imputation'!AZ141&lt;&gt;"",1,0))</f>
        <v>0</v>
      </c>
      <c r="AZ138" s="171">
        <f>IF('Indicator Data'!BG142="No Data",1,IF('Indicator Data imputation'!BA141&lt;&gt;"",1,0))</f>
        <v>0</v>
      </c>
      <c r="BA138" s="5">
        <f t="shared" si="4"/>
        <v>5</v>
      </c>
      <c r="BB138" s="173">
        <f t="shared" si="5"/>
        <v>9.8039215686274508E-2</v>
      </c>
    </row>
    <row r="139" spans="1:54" x14ac:dyDescent="0.25">
      <c r="A139" s="5" t="s">
        <v>258</v>
      </c>
      <c r="B139" s="171">
        <f>IF('Indicator Data'!I143="No Data",1,IF('Indicator Data imputation'!C142&lt;&gt;"",1,0))</f>
        <v>0</v>
      </c>
      <c r="C139" s="171">
        <f>IF('Indicator Data'!J143="No Data",1,IF('Indicator Data imputation'!D142&lt;&gt;"",1,0))</f>
        <v>0</v>
      </c>
      <c r="D139" s="171">
        <f>IF('Indicator Data'!K143="No Data",1,IF('Indicator Data imputation'!E142&lt;&gt;"",1,0))</f>
        <v>0</v>
      </c>
      <c r="E139" s="171">
        <f>IF('Indicator Data'!L143="No Data",1,IF('Indicator Data imputation'!F142&lt;&gt;"",1,0))</f>
        <v>0</v>
      </c>
      <c r="F139" s="171">
        <f>IF('Indicator Data'!M143="No Data",1,IF('Indicator Data imputation'!G142&lt;&gt;"",1,0))</f>
        <v>0</v>
      </c>
      <c r="G139" s="171">
        <f>IF('Indicator Data'!N143="No Data",1,IF('Indicator Data imputation'!H142&lt;&gt;"",1,0))</f>
        <v>0</v>
      </c>
      <c r="H139" s="171">
        <f>IF('Indicator Data'!O143="No Data",1,IF('Indicator Data imputation'!I142&lt;&gt;"",1,0))</f>
        <v>0</v>
      </c>
      <c r="I139" s="171">
        <f>IF('Indicator Data'!P143="No Data",1,IF('Indicator Data imputation'!J142&lt;&gt;"",1,0))</f>
        <v>0</v>
      </c>
      <c r="J139" s="171">
        <f>IF('Indicator Data'!Q143="No Data",1,IF('Indicator Data imputation'!K142&lt;&gt;"",1,0))</f>
        <v>0</v>
      </c>
      <c r="K139" s="171">
        <f>IF('Indicator Data'!R143="No Data",1,IF('Indicator Data imputation'!L142&lt;&gt;"",1,0))</f>
        <v>1</v>
      </c>
      <c r="L139" s="171">
        <f>IF('Indicator Data'!S143="No Data",1,IF('Indicator Data imputation'!M142&lt;&gt;"",1,0))</f>
        <v>0</v>
      </c>
      <c r="M139" s="171">
        <f>IF('Indicator Data'!T143="No Data",1,IF('Indicator Data imputation'!N142&lt;&gt;"",1,0))</f>
        <v>0</v>
      </c>
      <c r="N139" s="171">
        <f>IF('Indicator Data'!U143="No Data",1,IF('Indicator Data imputation'!O142&lt;&gt;"",1,0))</f>
        <v>0</v>
      </c>
      <c r="O139" s="171">
        <f>IF('Indicator Data'!V143="No Data",1,IF('Indicator Data imputation'!P142&lt;&gt;"",1,0))</f>
        <v>1</v>
      </c>
      <c r="P139" s="171">
        <f>IF('Indicator Data'!W143="No Data",1,IF('Indicator Data imputation'!Q142&lt;&gt;"",1,0))</f>
        <v>0</v>
      </c>
      <c r="Q139" s="171">
        <f>IF('Indicator Data'!X143="No Data",1,IF('Indicator Data imputation'!R142&lt;&gt;"",1,0))</f>
        <v>1</v>
      </c>
      <c r="R139" s="171">
        <f>IF('Indicator Data'!Y143="No Data",1,IF('Indicator Data imputation'!S142&lt;&gt;"",1,0))</f>
        <v>0</v>
      </c>
      <c r="S139" s="171">
        <f>IF('Indicator Data'!Z143="No Data",1,IF('Indicator Data imputation'!T142&lt;&gt;"",1,0))</f>
        <v>0</v>
      </c>
      <c r="T139" s="171">
        <f>IF('Indicator Data'!AA143="No Data",1,IF('Indicator Data imputation'!U142&lt;&gt;"",1,0))</f>
        <v>0</v>
      </c>
      <c r="U139" s="171">
        <f>IF('Indicator Data'!AB143="No Data",1,IF('Indicator Data imputation'!V142&lt;&gt;"",1,0))</f>
        <v>1</v>
      </c>
      <c r="V139" s="171">
        <f>IF('Indicator Data'!AC143="No Data",1,IF('Indicator Data imputation'!W142&lt;&gt;"",1,0))</f>
        <v>0</v>
      </c>
      <c r="W139" s="171">
        <f>IF('Indicator Data'!AD143="No Data",1,IF('Indicator Data imputation'!X142&lt;&gt;"",1,0))</f>
        <v>0</v>
      </c>
      <c r="X139" s="171">
        <f>IF('Indicator Data'!AE143="No Data",1,IF('Indicator Data imputation'!Y142&lt;&gt;"",1,0))</f>
        <v>1</v>
      </c>
      <c r="Y139" s="171">
        <f>IF('Indicator Data'!AF143="No Data",1,IF('Indicator Data imputation'!Z142&lt;&gt;"",1,0))</f>
        <v>0</v>
      </c>
      <c r="Z139" s="171">
        <f>IF('Indicator Data'!AG143="No Data",1,IF('Indicator Data imputation'!AA142&lt;&gt;"",1,0))</f>
        <v>1</v>
      </c>
      <c r="AA139" s="171">
        <f>IF('Indicator Data'!AH143="No Data",1,IF('Indicator Data imputation'!AB142&lt;&gt;"",1,0))</f>
        <v>0</v>
      </c>
      <c r="AB139" s="171">
        <f>IF('Indicator Data'!AI143="No Data",1,IF('Indicator Data imputation'!AC142&lt;&gt;"",1,0))</f>
        <v>0</v>
      </c>
      <c r="AC139" s="171">
        <f>IF('Indicator Data'!AJ143="No Data",1,IF('Indicator Data imputation'!AD142&lt;&gt;"",1,0))</f>
        <v>0</v>
      </c>
      <c r="AD139" s="171">
        <f>IF('Indicator Data'!AK143="No Data",1,IF('Indicator Data imputation'!AE142&lt;&gt;"",1,0))</f>
        <v>0</v>
      </c>
      <c r="AE139" s="171">
        <f>IF('Indicator Data'!AL143="No Data",1,IF('Indicator Data imputation'!AF142&lt;&gt;"",1,0))</f>
        <v>0</v>
      </c>
      <c r="AF139" s="171">
        <f>IF('Indicator Data'!AM143="No Data",1,IF('Indicator Data imputation'!AG142&lt;&gt;"",1,0))</f>
        <v>0</v>
      </c>
      <c r="AG139" s="171">
        <f>IF('Indicator Data'!AN143="No Data",1,IF('Indicator Data imputation'!AH142&lt;&gt;"",1,0))</f>
        <v>0</v>
      </c>
      <c r="AH139" s="171">
        <f>IF('Indicator Data'!AO143="No Data",1,IF('Indicator Data imputation'!AI142&lt;&gt;"",1,0))</f>
        <v>0</v>
      </c>
      <c r="AI139" s="171">
        <f>IF('Indicator Data'!AP143="No Data",1,IF('Indicator Data imputation'!AJ142&lt;&gt;"",1,0))</f>
        <v>0</v>
      </c>
      <c r="AJ139" s="171">
        <f>IF('Indicator Data'!AQ143="No Data",1,IF('Indicator Data imputation'!AK142&lt;&gt;"",1,0))</f>
        <v>0</v>
      </c>
      <c r="AK139" s="171">
        <f>IF('Indicator Data'!AR143="No Data",1,IF('Indicator Data imputation'!AL142&lt;&gt;"",1,0))</f>
        <v>0</v>
      </c>
      <c r="AL139" s="171">
        <f>IF('Indicator Data'!AS143="No Data",1,IF('Indicator Data imputation'!AM142&lt;&gt;"",1,0))</f>
        <v>0</v>
      </c>
      <c r="AM139" s="171">
        <f>IF('Indicator Data'!AT143="No Data",1,IF('Indicator Data imputation'!AN142&lt;&gt;"",1,0))</f>
        <v>1</v>
      </c>
      <c r="AN139" s="171">
        <f>IF('Indicator Data'!AU143="No Data",1,IF('Indicator Data imputation'!AO142&lt;&gt;"",1,0))</f>
        <v>1</v>
      </c>
      <c r="AO139" s="171">
        <f>IF('Indicator Data'!AV143="No Data",1,IF('Indicator Data imputation'!AP142&lt;&gt;"",1,0))</f>
        <v>0</v>
      </c>
      <c r="AP139" s="171">
        <f>IF('Indicator Data'!AW143="No Data",1,IF('Indicator Data imputation'!AQ142&lt;&gt;"",1,0))</f>
        <v>0</v>
      </c>
      <c r="AQ139" s="171">
        <f>IF('Indicator Data'!AX143="No Data",1,IF('Indicator Data imputation'!AR142&lt;&gt;"",1,0))</f>
        <v>0</v>
      </c>
      <c r="AR139" s="171">
        <f>IF('Indicator Data'!AY143="No Data",1,IF('Indicator Data imputation'!AS142&lt;&gt;"",1,0))</f>
        <v>0</v>
      </c>
      <c r="AS139" s="171">
        <f>IF('Indicator Data'!AZ143="No Data",1,IF('Indicator Data imputation'!AT142&lt;&gt;"",1,0))</f>
        <v>0</v>
      </c>
      <c r="AT139" s="171">
        <f>IF('Indicator Data'!BA143="No Data",1,IF('Indicator Data imputation'!AU142&lt;&gt;"",1,0))</f>
        <v>0</v>
      </c>
      <c r="AU139" s="171">
        <f>IF('Indicator Data'!BB143="No Data",1,IF('Indicator Data imputation'!AV142&lt;&gt;"",1,0))</f>
        <v>0</v>
      </c>
      <c r="AV139" s="171">
        <f>IF('Indicator Data'!BC143="No Data",1,IF('Indicator Data imputation'!AW142&lt;&gt;"",1,0))</f>
        <v>0</v>
      </c>
      <c r="AW139" s="171">
        <f>IF('Indicator Data'!BD143="No Data",1,IF('Indicator Data imputation'!AX142&lt;&gt;"",1,0))</f>
        <v>0</v>
      </c>
      <c r="AX139" s="171">
        <f>IF('Indicator Data'!BE143="No Data",1,IF('Indicator Data imputation'!AY142&lt;&gt;"",1,0))</f>
        <v>0</v>
      </c>
      <c r="AY139" s="171">
        <f>IF('Indicator Data'!BF143="No Data",1,IF('Indicator Data imputation'!AZ142&lt;&gt;"",1,0))</f>
        <v>0</v>
      </c>
      <c r="AZ139" s="171">
        <f>IF('Indicator Data'!BG143="No Data",1,IF('Indicator Data imputation'!BA142&lt;&gt;"",1,0))</f>
        <v>0</v>
      </c>
      <c r="BA139" s="5">
        <f t="shared" si="4"/>
        <v>8</v>
      </c>
      <c r="BB139" s="173">
        <f t="shared" si="5"/>
        <v>0.15686274509803921</v>
      </c>
    </row>
    <row r="140" spans="1:54" x14ac:dyDescent="0.25">
      <c r="A140" s="5" t="s">
        <v>260</v>
      </c>
      <c r="B140" s="171">
        <f>IF('Indicator Data'!I144="No Data",1,IF('Indicator Data imputation'!C143&lt;&gt;"",1,0))</f>
        <v>0</v>
      </c>
      <c r="C140" s="171">
        <f>IF('Indicator Data'!J144="No Data",1,IF('Indicator Data imputation'!D143&lt;&gt;"",1,0))</f>
        <v>0</v>
      </c>
      <c r="D140" s="171">
        <f>IF('Indicator Data'!K144="No Data",1,IF('Indicator Data imputation'!E143&lt;&gt;"",1,0))</f>
        <v>0</v>
      </c>
      <c r="E140" s="171">
        <f>IF('Indicator Data'!L144="No Data",1,IF('Indicator Data imputation'!F143&lt;&gt;"",1,0))</f>
        <v>0</v>
      </c>
      <c r="F140" s="171">
        <f>IF('Indicator Data'!M144="No Data",1,IF('Indicator Data imputation'!G143&lt;&gt;"",1,0))</f>
        <v>0</v>
      </c>
      <c r="G140" s="171">
        <f>IF('Indicator Data'!N144="No Data",1,IF('Indicator Data imputation'!H143&lt;&gt;"",1,0))</f>
        <v>0</v>
      </c>
      <c r="H140" s="171">
        <f>IF('Indicator Data'!O144="No Data",1,IF('Indicator Data imputation'!I143&lt;&gt;"",1,0))</f>
        <v>0</v>
      </c>
      <c r="I140" s="171">
        <f>IF('Indicator Data'!P144="No Data",1,IF('Indicator Data imputation'!J143&lt;&gt;"",1,0))</f>
        <v>0</v>
      </c>
      <c r="J140" s="171">
        <f>IF('Indicator Data'!Q144="No Data",1,IF('Indicator Data imputation'!K143&lt;&gt;"",1,0))</f>
        <v>0</v>
      </c>
      <c r="K140" s="171">
        <f>IF('Indicator Data'!R144="No Data",1,IF('Indicator Data imputation'!L143&lt;&gt;"",1,0))</f>
        <v>1</v>
      </c>
      <c r="L140" s="171">
        <f>IF('Indicator Data'!S144="No Data",1,IF('Indicator Data imputation'!M143&lt;&gt;"",1,0))</f>
        <v>0</v>
      </c>
      <c r="M140" s="171">
        <f>IF('Indicator Data'!T144="No Data",1,IF('Indicator Data imputation'!N143&lt;&gt;"",1,0))</f>
        <v>0</v>
      </c>
      <c r="N140" s="171">
        <f>IF('Indicator Data'!U144="No Data",1,IF('Indicator Data imputation'!O143&lt;&gt;"",1,0))</f>
        <v>0</v>
      </c>
      <c r="O140" s="171">
        <f>IF('Indicator Data'!V144="No Data",1,IF('Indicator Data imputation'!P143&lt;&gt;"",1,0))</f>
        <v>1</v>
      </c>
      <c r="P140" s="171">
        <f>IF('Indicator Data'!W144="No Data",1,IF('Indicator Data imputation'!Q143&lt;&gt;"",1,0))</f>
        <v>0</v>
      </c>
      <c r="Q140" s="171">
        <f>IF('Indicator Data'!X144="No Data",1,IF('Indicator Data imputation'!R143&lt;&gt;"",1,0))</f>
        <v>1</v>
      </c>
      <c r="R140" s="171">
        <f>IF('Indicator Data'!Y144="No Data",1,IF('Indicator Data imputation'!S143&lt;&gt;"",1,0))</f>
        <v>0</v>
      </c>
      <c r="S140" s="171">
        <f>IF('Indicator Data'!Z144="No Data",1,IF('Indicator Data imputation'!T143&lt;&gt;"",1,0))</f>
        <v>0</v>
      </c>
      <c r="T140" s="171">
        <f>IF('Indicator Data'!AA144="No Data",1,IF('Indicator Data imputation'!U143&lt;&gt;"",1,0))</f>
        <v>0</v>
      </c>
      <c r="U140" s="171">
        <f>IF('Indicator Data'!AB144="No Data",1,IF('Indicator Data imputation'!V143&lt;&gt;"",1,0))</f>
        <v>0</v>
      </c>
      <c r="V140" s="171">
        <f>IF('Indicator Data'!AC144="No Data",1,IF('Indicator Data imputation'!W143&lt;&gt;"",1,0))</f>
        <v>0</v>
      </c>
      <c r="W140" s="171">
        <f>IF('Indicator Data'!AD144="No Data",1,IF('Indicator Data imputation'!X143&lt;&gt;"",1,0))</f>
        <v>0</v>
      </c>
      <c r="X140" s="171">
        <f>IF('Indicator Data'!AE144="No Data",1,IF('Indicator Data imputation'!Y143&lt;&gt;"",1,0))</f>
        <v>1</v>
      </c>
      <c r="Y140" s="171">
        <f>IF('Indicator Data'!AF144="No Data",1,IF('Indicator Data imputation'!Z143&lt;&gt;"",1,0))</f>
        <v>0</v>
      </c>
      <c r="Z140" s="171">
        <f>IF('Indicator Data'!AG144="No Data",1,IF('Indicator Data imputation'!AA143&lt;&gt;"",1,0))</f>
        <v>0</v>
      </c>
      <c r="AA140" s="171">
        <f>IF('Indicator Data'!AH144="No Data",1,IF('Indicator Data imputation'!AB143&lt;&gt;"",1,0))</f>
        <v>0</v>
      </c>
      <c r="AB140" s="171">
        <f>IF('Indicator Data'!AI144="No Data",1,IF('Indicator Data imputation'!AC143&lt;&gt;"",1,0))</f>
        <v>0</v>
      </c>
      <c r="AC140" s="171">
        <f>IF('Indicator Data'!AJ144="No Data",1,IF('Indicator Data imputation'!AD143&lt;&gt;"",1,0))</f>
        <v>0</v>
      </c>
      <c r="AD140" s="171">
        <f>IF('Indicator Data'!AK144="No Data",1,IF('Indicator Data imputation'!AE143&lt;&gt;"",1,0))</f>
        <v>0</v>
      </c>
      <c r="AE140" s="171">
        <f>IF('Indicator Data'!AL144="No Data",1,IF('Indicator Data imputation'!AF143&lt;&gt;"",1,0))</f>
        <v>0</v>
      </c>
      <c r="AF140" s="171">
        <f>IF('Indicator Data'!AM144="No Data",1,IF('Indicator Data imputation'!AG143&lt;&gt;"",1,0))</f>
        <v>0</v>
      </c>
      <c r="AG140" s="171">
        <f>IF('Indicator Data'!AN144="No Data",1,IF('Indicator Data imputation'!AH143&lt;&gt;"",1,0))</f>
        <v>0</v>
      </c>
      <c r="AH140" s="171">
        <f>IF('Indicator Data'!AO144="No Data",1,IF('Indicator Data imputation'!AI143&lt;&gt;"",1,0))</f>
        <v>0</v>
      </c>
      <c r="AI140" s="171">
        <f>IF('Indicator Data'!AP144="No Data",1,IF('Indicator Data imputation'!AJ143&lt;&gt;"",1,0))</f>
        <v>0</v>
      </c>
      <c r="AJ140" s="171">
        <f>IF('Indicator Data'!AQ144="No Data",1,IF('Indicator Data imputation'!AK143&lt;&gt;"",1,0))</f>
        <v>0</v>
      </c>
      <c r="AK140" s="171">
        <f>IF('Indicator Data'!AR144="No Data",1,IF('Indicator Data imputation'!AL143&lt;&gt;"",1,0))</f>
        <v>0</v>
      </c>
      <c r="AL140" s="171">
        <f>IF('Indicator Data'!AS144="No Data",1,IF('Indicator Data imputation'!AM143&lt;&gt;"",1,0))</f>
        <v>0</v>
      </c>
      <c r="AM140" s="171">
        <f>IF('Indicator Data'!AT144="No Data",1,IF('Indicator Data imputation'!AN143&lt;&gt;"",1,0))</f>
        <v>0</v>
      </c>
      <c r="AN140" s="171">
        <f>IF('Indicator Data'!AU144="No Data",1,IF('Indicator Data imputation'!AO143&lt;&gt;"",1,0))</f>
        <v>0</v>
      </c>
      <c r="AO140" s="171">
        <f>IF('Indicator Data'!AV144="No Data",1,IF('Indicator Data imputation'!AP143&lt;&gt;"",1,0))</f>
        <v>0</v>
      </c>
      <c r="AP140" s="171">
        <f>IF('Indicator Data'!AW144="No Data",1,IF('Indicator Data imputation'!AQ143&lt;&gt;"",1,0))</f>
        <v>0</v>
      </c>
      <c r="AQ140" s="171">
        <f>IF('Indicator Data'!AX144="No Data",1,IF('Indicator Data imputation'!AR143&lt;&gt;"",1,0))</f>
        <v>0</v>
      </c>
      <c r="AR140" s="171">
        <f>IF('Indicator Data'!AY144="No Data",1,IF('Indicator Data imputation'!AS143&lt;&gt;"",1,0))</f>
        <v>0</v>
      </c>
      <c r="AS140" s="171">
        <f>IF('Indicator Data'!AZ144="No Data",1,IF('Indicator Data imputation'!AT143&lt;&gt;"",1,0))</f>
        <v>0</v>
      </c>
      <c r="AT140" s="171">
        <f>IF('Indicator Data'!BA144="No Data",1,IF('Indicator Data imputation'!AU143&lt;&gt;"",1,0))</f>
        <v>0</v>
      </c>
      <c r="AU140" s="171">
        <f>IF('Indicator Data'!BB144="No Data",1,IF('Indicator Data imputation'!AV143&lt;&gt;"",1,0))</f>
        <v>0</v>
      </c>
      <c r="AV140" s="171">
        <f>IF('Indicator Data'!BC144="No Data",1,IF('Indicator Data imputation'!AW143&lt;&gt;"",1,0))</f>
        <v>0</v>
      </c>
      <c r="AW140" s="171">
        <f>IF('Indicator Data'!BD144="No Data",1,IF('Indicator Data imputation'!AX143&lt;&gt;"",1,0))</f>
        <v>0</v>
      </c>
      <c r="AX140" s="171">
        <f>IF('Indicator Data'!BE144="No Data",1,IF('Indicator Data imputation'!AY143&lt;&gt;"",1,0))</f>
        <v>0</v>
      </c>
      <c r="AY140" s="171">
        <f>IF('Indicator Data'!BF144="No Data",1,IF('Indicator Data imputation'!AZ143&lt;&gt;"",1,0))</f>
        <v>0</v>
      </c>
      <c r="AZ140" s="171">
        <f>IF('Indicator Data'!BG144="No Data",1,IF('Indicator Data imputation'!BA143&lt;&gt;"",1,0))</f>
        <v>0</v>
      </c>
      <c r="BA140" s="5">
        <f t="shared" si="4"/>
        <v>4</v>
      </c>
      <c r="BB140" s="173">
        <f t="shared" si="5"/>
        <v>7.8431372549019607E-2</v>
      </c>
    </row>
    <row r="141" spans="1:54" x14ac:dyDescent="0.25">
      <c r="A141" s="5" t="s">
        <v>262</v>
      </c>
      <c r="B141" s="171">
        <f>IF('Indicator Data'!I145="No Data",1,IF('Indicator Data imputation'!C144&lt;&gt;"",1,0))</f>
        <v>0</v>
      </c>
      <c r="C141" s="171">
        <f>IF('Indicator Data'!J145="No Data",1,IF('Indicator Data imputation'!D144&lt;&gt;"",1,0))</f>
        <v>0</v>
      </c>
      <c r="D141" s="171">
        <f>IF('Indicator Data'!K145="No Data",1,IF('Indicator Data imputation'!E144&lt;&gt;"",1,0))</f>
        <v>0</v>
      </c>
      <c r="E141" s="171">
        <f>IF('Indicator Data'!L145="No Data",1,IF('Indicator Data imputation'!F144&lt;&gt;"",1,0))</f>
        <v>0</v>
      </c>
      <c r="F141" s="171">
        <f>IF('Indicator Data'!M145="No Data",1,IF('Indicator Data imputation'!G144&lt;&gt;"",1,0))</f>
        <v>0</v>
      </c>
      <c r="G141" s="171">
        <f>IF('Indicator Data'!N145="No Data",1,IF('Indicator Data imputation'!H144&lt;&gt;"",1,0))</f>
        <v>0</v>
      </c>
      <c r="H141" s="171">
        <f>IF('Indicator Data'!O145="No Data",1,IF('Indicator Data imputation'!I144&lt;&gt;"",1,0))</f>
        <v>0</v>
      </c>
      <c r="I141" s="171">
        <f>IF('Indicator Data'!P145="No Data",1,IF('Indicator Data imputation'!J144&lt;&gt;"",1,0))</f>
        <v>0</v>
      </c>
      <c r="J141" s="171">
        <f>IF('Indicator Data'!Q145="No Data",1,IF('Indicator Data imputation'!K144&lt;&gt;"",1,0))</f>
        <v>0</v>
      </c>
      <c r="K141" s="171">
        <f>IF('Indicator Data'!R145="No Data",1,IF('Indicator Data imputation'!L144&lt;&gt;"",1,0))</f>
        <v>1</v>
      </c>
      <c r="L141" s="171">
        <f>IF('Indicator Data'!S145="No Data",1,IF('Indicator Data imputation'!M144&lt;&gt;"",1,0))</f>
        <v>0</v>
      </c>
      <c r="M141" s="171">
        <f>IF('Indicator Data'!T145="No Data",1,IF('Indicator Data imputation'!N144&lt;&gt;"",1,0))</f>
        <v>0</v>
      </c>
      <c r="N141" s="171">
        <f>IF('Indicator Data'!U145="No Data",1,IF('Indicator Data imputation'!O144&lt;&gt;"",1,0))</f>
        <v>0</v>
      </c>
      <c r="O141" s="171">
        <f>IF('Indicator Data'!V145="No Data",1,IF('Indicator Data imputation'!P144&lt;&gt;"",1,0))</f>
        <v>1</v>
      </c>
      <c r="P141" s="171">
        <f>IF('Indicator Data'!W145="No Data",1,IF('Indicator Data imputation'!Q144&lt;&gt;"",1,0))</f>
        <v>0</v>
      </c>
      <c r="Q141" s="171">
        <f>IF('Indicator Data'!X145="No Data",1,IF('Indicator Data imputation'!R144&lt;&gt;"",1,0))</f>
        <v>1</v>
      </c>
      <c r="R141" s="171">
        <f>IF('Indicator Data'!Y145="No Data",1,IF('Indicator Data imputation'!S144&lt;&gt;"",1,0))</f>
        <v>0</v>
      </c>
      <c r="S141" s="171">
        <f>IF('Indicator Data'!Z145="No Data",1,IF('Indicator Data imputation'!T144&lt;&gt;"",1,0))</f>
        <v>0</v>
      </c>
      <c r="T141" s="171">
        <f>IF('Indicator Data'!AA145="No Data",1,IF('Indicator Data imputation'!U144&lt;&gt;"",1,0))</f>
        <v>0</v>
      </c>
      <c r="U141" s="171">
        <f>IF('Indicator Data'!AB145="No Data",1,IF('Indicator Data imputation'!V144&lt;&gt;"",1,0))</f>
        <v>1</v>
      </c>
      <c r="V141" s="171">
        <f>IF('Indicator Data'!AC145="No Data",1,IF('Indicator Data imputation'!W144&lt;&gt;"",1,0))</f>
        <v>0</v>
      </c>
      <c r="W141" s="171">
        <f>IF('Indicator Data'!AD145="No Data",1,IF('Indicator Data imputation'!X144&lt;&gt;"",1,0))</f>
        <v>0</v>
      </c>
      <c r="X141" s="171">
        <f>IF('Indicator Data'!AE145="No Data",1,IF('Indicator Data imputation'!Y144&lt;&gt;"",1,0))</f>
        <v>1</v>
      </c>
      <c r="Y141" s="171">
        <f>IF('Indicator Data'!AF145="No Data",1,IF('Indicator Data imputation'!Z144&lt;&gt;"",1,0))</f>
        <v>0</v>
      </c>
      <c r="Z141" s="171">
        <f>IF('Indicator Data'!AG145="No Data",1,IF('Indicator Data imputation'!AA144&lt;&gt;"",1,0))</f>
        <v>0</v>
      </c>
      <c r="AA141" s="171">
        <f>IF('Indicator Data'!AH145="No Data",1,IF('Indicator Data imputation'!AB144&lt;&gt;"",1,0))</f>
        <v>0</v>
      </c>
      <c r="AB141" s="171">
        <f>IF('Indicator Data'!AI145="No Data",1,IF('Indicator Data imputation'!AC144&lt;&gt;"",1,0))</f>
        <v>0</v>
      </c>
      <c r="AC141" s="171">
        <f>IF('Indicator Data'!AJ145="No Data",1,IF('Indicator Data imputation'!AD144&lt;&gt;"",1,0))</f>
        <v>0</v>
      </c>
      <c r="AD141" s="171">
        <f>IF('Indicator Data'!AK145="No Data",1,IF('Indicator Data imputation'!AE144&lt;&gt;"",1,0))</f>
        <v>0</v>
      </c>
      <c r="AE141" s="171">
        <f>IF('Indicator Data'!AL145="No Data",1,IF('Indicator Data imputation'!AF144&lt;&gt;"",1,0))</f>
        <v>0</v>
      </c>
      <c r="AF141" s="171">
        <f>IF('Indicator Data'!AM145="No Data",1,IF('Indicator Data imputation'!AG144&lt;&gt;"",1,0))</f>
        <v>0</v>
      </c>
      <c r="AG141" s="171">
        <f>IF('Indicator Data'!AN145="No Data",1,IF('Indicator Data imputation'!AH144&lt;&gt;"",1,0))</f>
        <v>0</v>
      </c>
      <c r="AH141" s="171">
        <f>IF('Indicator Data'!AO145="No Data",1,IF('Indicator Data imputation'!AI144&lt;&gt;"",1,0))</f>
        <v>0</v>
      </c>
      <c r="AI141" s="171">
        <f>IF('Indicator Data'!AP145="No Data",1,IF('Indicator Data imputation'!AJ144&lt;&gt;"",1,0))</f>
        <v>0</v>
      </c>
      <c r="AJ141" s="171">
        <f>IF('Indicator Data'!AQ145="No Data",1,IF('Indicator Data imputation'!AK144&lt;&gt;"",1,0))</f>
        <v>0</v>
      </c>
      <c r="AK141" s="171">
        <f>IF('Indicator Data'!AR145="No Data",1,IF('Indicator Data imputation'!AL144&lt;&gt;"",1,0))</f>
        <v>1</v>
      </c>
      <c r="AL141" s="171">
        <f>IF('Indicator Data'!AS145="No Data",1,IF('Indicator Data imputation'!AM144&lt;&gt;"",1,0))</f>
        <v>0</v>
      </c>
      <c r="AM141" s="171">
        <f>IF('Indicator Data'!AT145="No Data",1,IF('Indicator Data imputation'!AN144&lt;&gt;"",1,0))</f>
        <v>0</v>
      </c>
      <c r="AN141" s="171">
        <f>IF('Indicator Data'!AU145="No Data",1,IF('Indicator Data imputation'!AO144&lt;&gt;"",1,0))</f>
        <v>0</v>
      </c>
      <c r="AO141" s="171">
        <f>IF('Indicator Data'!AV145="No Data",1,IF('Indicator Data imputation'!AP144&lt;&gt;"",1,0))</f>
        <v>0</v>
      </c>
      <c r="AP141" s="171">
        <f>IF('Indicator Data'!AW145="No Data",1,IF('Indicator Data imputation'!AQ144&lt;&gt;"",1,0))</f>
        <v>0</v>
      </c>
      <c r="AQ141" s="171">
        <f>IF('Indicator Data'!AX145="No Data",1,IF('Indicator Data imputation'!AR144&lt;&gt;"",1,0))</f>
        <v>0</v>
      </c>
      <c r="AR141" s="171">
        <f>IF('Indicator Data'!AY145="No Data",1,IF('Indicator Data imputation'!AS144&lt;&gt;"",1,0))</f>
        <v>0</v>
      </c>
      <c r="AS141" s="171">
        <f>IF('Indicator Data'!AZ145="No Data",1,IF('Indicator Data imputation'!AT144&lt;&gt;"",1,0))</f>
        <v>0</v>
      </c>
      <c r="AT141" s="171">
        <f>IF('Indicator Data'!BA145="No Data",1,IF('Indicator Data imputation'!AU144&lt;&gt;"",1,0))</f>
        <v>0</v>
      </c>
      <c r="AU141" s="171">
        <f>IF('Indicator Data'!BB145="No Data",1,IF('Indicator Data imputation'!AV144&lt;&gt;"",1,0))</f>
        <v>0</v>
      </c>
      <c r="AV141" s="171">
        <f>IF('Indicator Data'!BC145="No Data",1,IF('Indicator Data imputation'!AW144&lt;&gt;"",1,0))</f>
        <v>0</v>
      </c>
      <c r="AW141" s="171">
        <f>IF('Indicator Data'!BD145="No Data",1,IF('Indicator Data imputation'!AX144&lt;&gt;"",1,0))</f>
        <v>0</v>
      </c>
      <c r="AX141" s="171">
        <f>IF('Indicator Data'!BE145="No Data",1,IF('Indicator Data imputation'!AY144&lt;&gt;"",1,0))</f>
        <v>0</v>
      </c>
      <c r="AY141" s="171">
        <f>IF('Indicator Data'!BF145="No Data",1,IF('Indicator Data imputation'!AZ144&lt;&gt;"",1,0))</f>
        <v>0</v>
      </c>
      <c r="AZ141" s="171">
        <f>IF('Indicator Data'!BG145="No Data",1,IF('Indicator Data imputation'!BA144&lt;&gt;"",1,0))</f>
        <v>0</v>
      </c>
      <c r="BA141" s="5">
        <f t="shared" si="4"/>
        <v>6</v>
      </c>
      <c r="BB141" s="173">
        <f t="shared" si="5"/>
        <v>0.11764705882352941</v>
      </c>
    </row>
    <row r="142" spans="1:54" x14ac:dyDescent="0.25">
      <c r="A142" s="5" t="s">
        <v>263</v>
      </c>
      <c r="B142" s="171">
        <f>IF('Indicator Data'!I146="No Data",1,IF('Indicator Data imputation'!C145&lt;&gt;"",1,0))</f>
        <v>0</v>
      </c>
      <c r="C142" s="171">
        <f>IF('Indicator Data'!J146="No Data",1,IF('Indicator Data imputation'!D145&lt;&gt;"",1,0))</f>
        <v>0</v>
      </c>
      <c r="D142" s="171">
        <f>IF('Indicator Data'!K146="No Data",1,IF('Indicator Data imputation'!E145&lt;&gt;"",1,0))</f>
        <v>0</v>
      </c>
      <c r="E142" s="171">
        <f>IF('Indicator Data'!L146="No Data",1,IF('Indicator Data imputation'!F145&lt;&gt;"",1,0))</f>
        <v>0</v>
      </c>
      <c r="F142" s="171">
        <f>IF('Indicator Data'!M146="No Data",1,IF('Indicator Data imputation'!G145&lt;&gt;"",1,0))</f>
        <v>0</v>
      </c>
      <c r="G142" s="171">
        <f>IF('Indicator Data'!N146="No Data",1,IF('Indicator Data imputation'!H145&lt;&gt;"",1,0))</f>
        <v>0</v>
      </c>
      <c r="H142" s="171">
        <f>IF('Indicator Data'!O146="No Data",1,IF('Indicator Data imputation'!I145&lt;&gt;"",1,0))</f>
        <v>0</v>
      </c>
      <c r="I142" s="171">
        <f>IF('Indicator Data'!P146="No Data",1,IF('Indicator Data imputation'!J145&lt;&gt;"",1,0))</f>
        <v>0</v>
      </c>
      <c r="J142" s="171">
        <f>IF('Indicator Data'!Q146="No Data",1,IF('Indicator Data imputation'!K145&lt;&gt;"",1,0))</f>
        <v>0</v>
      </c>
      <c r="K142" s="171">
        <f>IF('Indicator Data'!R146="No Data",1,IF('Indicator Data imputation'!L145&lt;&gt;"",1,0))</f>
        <v>0</v>
      </c>
      <c r="L142" s="171">
        <f>IF('Indicator Data'!S146="No Data",1,IF('Indicator Data imputation'!M145&lt;&gt;"",1,0))</f>
        <v>0</v>
      </c>
      <c r="M142" s="171">
        <f>IF('Indicator Data'!T146="No Data",1,IF('Indicator Data imputation'!N145&lt;&gt;"",1,0))</f>
        <v>0</v>
      </c>
      <c r="N142" s="171">
        <f>IF('Indicator Data'!U146="No Data",1,IF('Indicator Data imputation'!O145&lt;&gt;"",1,0))</f>
        <v>0</v>
      </c>
      <c r="O142" s="171">
        <f>IF('Indicator Data'!V146="No Data",1,IF('Indicator Data imputation'!P145&lt;&gt;"",1,0))</f>
        <v>0</v>
      </c>
      <c r="P142" s="171">
        <f>IF('Indicator Data'!W146="No Data",1,IF('Indicator Data imputation'!Q145&lt;&gt;"",1,0))</f>
        <v>0</v>
      </c>
      <c r="Q142" s="171">
        <f>IF('Indicator Data'!X146="No Data",1,IF('Indicator Data imputation'!R145&lt;&gt;"",1,0))</f>
        <v>0</v>
      </c>
      <c r="R142" s="171">
        <f>IF('Indicator Data'!Y146="No Data",1,IF('Indicator Data imputation'!S145&lt;&gt;"",1,0))</f>
        <v>0</v>
      </c>
      <c r="S142" s="171">
        <f>IF('Indicator Data'!Z146="No Data",1,IF('Indicator Data imputation'!T145&lt;&gt;"",1,0))</f>
        <v>0</v>
      </c>
      <c r="T142" s="171">
        <f>IF('Indicator Data'!AA146="No Data",1,IF('Indicator Data imputation'!U145&lt;&gt;"",1,0))</f>
        <v>0</v>
      </c>
      <c r="U142" s="171">
        <f>IF('Indicator Data'!AB146="No Data",1,IF('Indicator Data imputation'!V145&lt;&gt;"",1,0))</f>
        <v>0</v>
      </c>
      <c r="V142" s="171">
        <f>IF('Indicator Data'!AC146="No Data",1,IF('Indicator Data imputation'!W145&lt;&gt;"",1,0))</f>
        <v>0</v>
      </c>
      <c r="W142" s="171">
        <f>IF('Indicator Data'!AD146="No Data",1,IF('Indicator Data imputation'!X145&lt;&gt;"",1,0))</f>
        <v>0</v>
      </c>
      <c r="X142" s="171">
        <f>IF('Indicator Data'!AE146="No Data",1,IF('Indicator Data imputation'!Y145&lt;&gt;"",1,0))</f>
        <v>0</v>
      </c>
      <c r="Y142" s="171">
        <f>IF('Indicator Data'!AF146="No Data",1,IF('Indicator Data imputation'!Z145&lt;&gt;"",1,0))</f>
        <v>0</v>
      </c>
      <c r="Z142" s="171">
        <f>IF('Indicator Data'!AG146="No Data",1,IF('Indicator Data imputation'!AA145&lt;&gt;"",1,0))</f>
        <v>0</v>
      </c>
      <c r="AA142" s="171">
        <f>IF('Indicator Data'!AH146="No Data",1,IF('Indicator Data imputation'!AB145&lt;&gt;"",1,0))</f>
        <v>0</v>
      </c>
      <c r="AB142" s="171">
        <f>IF('Indicator Data'!AI146="No Data",1,IF('Indicator Data imputation'!AC145&lt;&gt;"",1,0))</f>
        <v>0</v>
      </c>
      <c r="AC142" s="171">
        <f>IF('Indicator Data'!AJ146="No Data",1,IF('Indicator Data imputation'!AD145&lt;&gt;"",1,0))</f>
        <v>0</v>
      </c>
      <c r="AD142" s="171">
        <f>IF('Indicator Data'!AK146="No Data",1,IF('Indicator Data imputation'!AE145&lt;&gt;"",1,0))</f>
        <v>0</v>
      </c>
      <c r="AE142" s="171">
        <f>IF('Indicator Data'!AL146="No Data",1,IF('Indicator Data imputation'!AF145&lt;&gt;"",1,0))</f>
        <v>0</v>
      </c>
      <c r="AF142" s="171">
        <f>IF('Indicator Data'!AM146="No Data",1,IF('Indicator Data imputation'!AG145&lt;&gt;"",1,0))</f>
        <v>0</v>
      </c>
      <c r="AG142" s="171">
        <f>IF('Indicator Data'!AN146="No Data",1,IF('Indicator Data imputation'!AH145&lt;&gt;"",1,0))</f>
        <v>0</v>
      </c>
      <c r="AH142" s="171">
        <f>IF('Indicator Data'!AO146="No Data",1,IF('Indicator Data imputation'!AI145&lt;&gt;"",1,0))</f>
        <v>0</v>
      </c>
      <c r="AI142" s="171">
        <f>IF('Indicator Data'!AP146="No Data",1,IF('Indicator Data imputation'!AJ145&lt;&gt;"",1,0))</f>
        <v>0</v>
      </c>
      <c r="AJ142" s="171">
        <f>IF('Indicator Data'!AQ146="No Data",1,IF('Indicator Data imputation'!AK145&lt;&gt;"",1,0))</f>
        <v>0</v>
      </c>
      <c r="AK142" s="171">
        <f>IF('Indicator Data'!AR146="No Data",1,IF('Indicator Data imputation'!AL145&lt;&gt;"",1,0))</f>
        <v>0</v>
      </c>
      <c r="AL142" s="171">
        <f>IF('Indicator Data'!AS146="No Data",1,IF('Indicator Data imputation'!AM145&lt;&gt;"",1,0))</f>
        <v>0</v>
      </c>
      <c r="AM142" s="171">
        <f>IF('Indicator Data'!AT146="No Data",1,IF('Indicator Data imputation'!AN145&lt;&gt;"",1,0))</f>
        <v>0</v>
      </c>
      <c r="AN142" s="171">
        <f>IF('Indicator Data'!AU146="No Data",1,IF('Indicator Data imputation'!AO145&lt;&gt;"",1,0))</f>
        <v>0</v>
      </c>
      <c r="AO142" s="171">
        <f>IF('Indicator Data'!AV146="No Data",1,IF('Indicator Data imputation'!AP145&lt;&gt;"",1,0))</f>
        <v>0</v>
      </c>
      <c r="AP142" s="171">
        <f>IF('Indicator Data'!AW146="No Data",1,IF('Indicator Data imputation'!AQ145&lt;&gt;"",1,0))</f>
        <v>0</v>
      </c>
      <c r="AQ142" s="171">
        <f>IF('Indicator Data'!AX146="No Data",1,IF('Indicator Data imputation'!AR145&lt;&gt;"",1,0))</f>
        <v>0</v>
      </c>
      <c r="AR142" s="171">
        <f>IF('Indicator Data'!AY146="No Data",1,IF('Indicator Data imputation'!AS145&lt;&gt;"",1,0))</f>
        <v>0</v>
      </c>
      <c r="AS142" s="171">
        <f>IF('Indicator Data'!AZ146="No Data",1,IF('Indicator Data imputation'!AT145&lt;&gt;"",1,0))</f>
        <v>0</v>
      </c>
      <c r="AT142" s="171">
        <f>IF('Indicator Data'!BA146="No Data",1,IF('Indicator Data imputation'!AU145&lt;&gt;"",1,0))</f>
        <v>0</v>
      </c>
      <c r="AU142" s="171">
        <f>IF('Indicator Data'!BB146="No Data",1,IF('Indicator Data imputation'!AV145&lt;&gt;"",1,0))</f>
        <v>0</v>
      </c>
      <c r="AV142" s="171">
        <f>IF('Indicator Data'!BC146="No Data",1,IF('Indicator Data imputation'!AW145&lt;&gt;"",1,0))</f>
        <v>0</v>
      </c>
      <c r="AW142" s="171">
        <f>IF('Indicator Data'!BD146="No Data",1,IF('Indicator Data imputation'!AX145&lt;&gt;"",1,0))</f>
        <v>0</v>
      </c>
      <c r="AX142" s="171">
        <f>IF('Indicator Data'!BE146="No Data",1,IF('Indicator Data imputation'!AY145&lt;&gt;"",1,0))</f>
        <v>0</v>
      </c>
      <c r="AY142" s="171">
        <f>IF('Indicator Data'!BF146="No Data",1,IF('Indicator Data imputation'!AZ145&lt;&gt;"",1,0))</f>
        <v>0</v>
      </c>
      <c r="AZ142" s="171">
        <f>IF('Indicator Data'!BG146="No Data",1,IF('Indicator Data imputation'!BA145&lt;&gt;"",1,0))</f>
        <v>0</v>
      </c>
      <c r="BA142" s="5">
        <f t="shared" si="4"/>
        <v>0</v>
      </c>
      <c r="BB142" s="173">
        <f t="shared" si="5"/>
        <v>0</v>
      </c>
    </row>
    <row r="143" spans="1:54" x14ac:dyDescent="0.25">
      <c r="A143" s="5" t="s">
        <v>265</v>
      </c>
      <c r="B143" s="171">
        <f>IF('Indicator Data'!I147="No Data",1,IF('Indicator Data imputation'!C146&lt;&gt;"",1,0))</f>
        <v>0</v>
      </c>
      <c r="C143" s="171">
        <f>IF('Indicator Data'!J147="No Data",1,IF('Indicator Data imputation'!D146&lt;&gt;"",1,0))</f>
        <v>0</v>
      </c>
      <c r="D143" s="171">
        <f>IF('Indicator Data'!K147="No Data",1,IF('Indicator Data imputation'!E146&lt;&gt;"",1,0))</f>
        <v>0</v>
      </c>
      <c r="E143" s="171">
        <f>IF('Indicator Data'!L147="No Data",1,IF('Indicator Data imputation'!F146&lt;&gt;"",1,0))</f>
        <v>0</v>
      </c>
      <c r="F143" s="171">
        <f>IF('Indicator Data'!M147="No Data",1,IF('Indicator Data imputation'!G146&lt;&gt;"",1,0))</f>
        <v>0</v>
      </c>
      <c r="G143" s="171">
        <f>IF('Indicator Data'!N147="No Data",1,IF('Indicator Data imputation'!H146&lt;&gt;"",1,0))</f>
        <v>0</v>
      </c>
      <c r="H143" s="171">
        <f>IF('Indicator Data'!O147="No Data",1,IF('Indicator Data imputation'!I146&lt;&gt;"",1,0))</f>
        <v>0</v>
      </c>
      <c r="I143" s="171">
        <f>IF('Indicator Data'!P147="No Data",1,IF('Indicator Data imputation'!J146&lt;&gt;"",1,0))</f>
        <v>0</v>
      </c>
      <c r="J143" s="171">
        <f>IF('Indicator Data'!Q147="No Data",1,IF('Indicator Data imputation'!K146&lt;&gt;"",1,0))</f>
        <v>0</v>
      </c>
      <c r="K143" s="171">
        <f>IF('Indicator Data'!R147="No Data",1,IF('Indicator Data imputation'!L146&lt;&gt;"",1,0))</f>
        <v>1</v>
      </c>
      <c r="L143" s="171">
        <f>IF('Indicator Data'!S147="No Data",1,IF('Indicator Data imputation'!M146&lt;&gt;"",1,0))</f>
        <v>0</v>
      </c>
      <c r="M143" s="171">
        <f>IF('Indicator Data'!T147="No Data",1,IF('Indicator Data imputation'!N146&lt;&gt;"",1,0))</f>
        <v>0</v>
      </c>
      <c r="N143" s="171">
        <f>IF('Indicator Data'!U147="No Data",1,IF('Indicator Data imputation'!O146&lt;&gt;"",1,0))</f>
        <v>0</v>
      </c>
      <c r="O143" s="171">
        <f>IF('Indicator Data'!V147="No Data",1,IF('Indicator Data imputation'!P146&lt;&gt;"",1,0))</f>
        <v>1</v>
      </c>
      <c r="P143" s="171">
        <f>IF('Indicator Data'!W147="No Data",1,IF('Indicator Data imputation'!Q146&lt;&gt;"",1,0))</f>
        <v>0</v>
      </c>
      <c r="Q143" s="171">
        <f>IF('Indicator Data'!X147="No Data",1,IF('Indicator Data imputation'!R146&lt;&gt;"",1,0))</f>
        <v>1</v>
      </c>
      <c r="R143" s="171">
        <f>IF('Indicator Data'!Y147="No Data",1,IF('Indicator Data imputation'!S146&lt;&gt;"",1,0))</f>
        <v>1</v>
      </c>
      <c r="S143" s="171">
        <f>IF('Indicator Data'!Z147="No Data",1,IF('Indicator Data imputation'!T146&lt;&gt;"",1,0))</f>
        <v>0</v>
      </c>
      <c r="T143" s="171">
        <f>IF('Indicator Data'!AA147="No Data",1,IF('Indicator Data imputation'!U146&lt;&gt;"",1,0))</f>
        <v>0</v>
      </c>
      <c r="U143" s="171">
        <f>IF('Indicator Data'!AB147="No Data",1,IF('Indicator Data imputation'!V146&lt;&gt;"",1,0))</f>
        <v>1</v>
      </c>
      <c r="V143" s="171">
        <f>IF('Indicator Data'!AC147="No Data",1,IF('Indicator Data imputation'!W146&lt;&gt;"",1,0))</f>
        <v>0</v>
      </c>
      <c r="W143" s="171">
        <f>IF('Indicator Data'!AD147="No Data",1,IF('Indicator Data imputation'!X146&lt;&gt;"",1,0))</f>
        <v>1</v>
      </c>
      <c r="X143" s="171">
        <f>IF('Indicator Data'!AE147="No Data",1,IF('Indicator Data imputation'!Y146&lt;&gt;"",1,0))</f>
        <v>1</v>
      </c>
      <c r="Y143" s="171">
        <f>IF('Indicator Data'!AF147="No Data",1,IF('Indicator Data imputation'!Z146&lt;&gt;"",1,0))</f>
        <v>1</v>
      </c>
      <c r="Z143" s="171">
        <f>IF('Indicator Data'!AG147="No Data",1,IF('Indicator Data imputation'!AA146&lt;&gt;"",1,0))</f>
        <v>1</v>
      </c>
      <c r="AA143" s="171">
        <f>IF('Indicator Data'!AH147="No Data",1,IF('Indicator Data imputation'!AB146&lt;&gt;"",1,0))</f>
        <v>0</v>
      </c>
      <c r="AB143" s="171">
        <f>IF('Indicator Data'!AI147="No Data",1,IF('Indicator Data imputation'!AC146&lt;&gt;"",1,0))</f>
        <v>0</v>
      </c>
      <c r="AC143" s="171">
        <f>IF('Indicator Data'!AJ147="No Data",1,IF('Indicator Data imputation'!AD146&lt;&gt;"",1,0))</f>
        <v>0</v>
      </c>
      <c r="AD143" s="171">
        <f>IF('Indicator Data'!AK147="No Data",1,IF('Indicator Data imputation'!AE146&lt;&gt;"",1,0))</f>
        <v>0</v>
      </c>
      <c r="AE143" s="171">
        <f>IF('Indicator Data'!AL147="No Data",1,IF('Indicator Data imputation'!AF146&lt;&gt;"",1,0))</f>
        <v>0</v>
      </c>
      <c r="AF143" s="171">
        <f>IF('Indicator Data'!AM147="No Data",1,IF('Indicator Data imputation'!AG146&lt;&gt;"",1,0))</f>
        <v>0</v>
      </c>
      <c r="AG143" s="171">
        <f>IF('Indicator Data'!AN147="No Data",1,IF('Indicator Data imputation'!AH146&lt;&gt;"",1,0))</f>
        <v>0</v>
      </c>
      <c r="AH143" s="171">
        <f>IF('Indicator Data'!AO147="No Data",1,IF('Indicator Data imputation'!AI146&lt;&gt;"",1,0))</f>
        <v>0</v>
      </c>
      <c r="AI143" s="171">
        <f>IF('Indicator Data'!AP147="No Data",1,IF('Indicator Data imputation'!AJ146&lt;&gt;"",1,0))</f>
        <v>0</v>
      </c>
      <c r="AJ143" s="171">
        <f>IF('Indicator Data'!AQ147="No Data",1,IF('Indicator Data imputation'!AK146&lt;&gt;"",1,0))</f>
        <v>1</v>
      </c>
      <c r="AK143" s="171">
        <f>IF('Indicator Data'!AR147="No Data",1,IF('Indicator Data imputation'!AL146&lt;&gt;"",1,0))</f>
        <v>0</v>
      </c>
      <c r="AL143" s="171">
        <f>IF('Indicator Data'!AS147="No Data",1,IF('Indicator Data imputation'!AM146&lt;&gt;"",1,0))</f>
        <v>0</v>
      </c>
      <c r="AM143" s="171">
        <f>IF('Indicator Data'!AT147="No Data",1,IF('Indicator Data imputation'!AN146&lt;&gt;"",1,0))</f>
        <v>1</v>
      </c>
      <c r="AN143" s="171">
        <f>IF('Indicator Data'!AU147="No Data",1,IF('Indicator Data imputation'!AO146&lt;&gt;"",1,0))</f>
        <v>1</v>
      </c>
      <c r="AO143" s="171">
        <f>IF('Indicator Data'!AV147="No Data",1,IF('Indicator Data imputation'!AP146&lt;&gt;"",1,0))</f>
        <v>1</v>
      </c>
      <c r="AP143" s="171">
        <f>IF('Indicator Data'!AW147="No Data",1,IF('Indicator Data imputation'!AQ146&lt;&gt;"",1,0))</f>
        <v>0</v>
      </c>
      <c r="AQ143" s="171">
        <f>IF('Indicator Data'!AX147="No Data",1,IF('Indicator Data imputation'!AR146&lt;&gt;"",1,0))</f>
        <v>0</v>
      </c>
      <c r="AR143" s="171">
        <f>IF('Indicator Data'!AY147="No Data",1,IF('Indicator Data imputation'!AS146&lt;&gt;"",1,0))</f>
        <v>0</v>
      </c>
      <c r="AS143" s="171">
        <f>IF('Indicator Data'!AZ147="No Data",1,IF('Indicator Data imputation'!AT146&lt;&gt;"",1,0))</f>
        <v>0</v>
      </c>
      <c r="AT143" s="171">
        <f>IF('Indicator Data'!BA147="No Data",1,IF('Indicator Data imputation'!AU146&lt;&gt;"",1,0))</f>
        <v>0</v>
      </c>
      <c r="AU143" s="171">
        <f>IF('Indicator Data'!BB147="No Data",1,IF('Indicator Data imputation'!AV146&lt;&gt;"",1,0))</f>
        <v>0</v>
      </c>
      <c r="AV143" s="171">
        <f>IF('Indicator Data'!BC147="No Data",1,IF('Indicator Data imputation'!AW146&lt;&gt;"",1,0))</f>
        <v>0</v>
      </c>
      <c r="AW143" s="171">
        <f>IF('Indicator Data'!BD147="No Data",1,IF('Indicator Data imputation'!AX146&lt;&gt;"",1,0))</f>
        <v>0</v>
      </c>
      <c r="AX143" s="171">
        <f>IF('Indicator Data'!BE147="No Data",1,IF('Indicator Data imputation'!AY146&lt;&gt;"",1,0))</f>
        <v>0</v>
      </c>
      <c r="AY143" s="171">
        <f>IF('Indicator Data'!BF147="No Data",1,IF('Indicator Data imputation'!AZ146&lt;&gt;"",1,0))</f>
        <v>0</v>
      </c>
      <c r="AZ143" s="171">
        <f>IF('Indicator Data'!BG147="No Data",1,IF('Indicator Data imputation'!BA146&lt;&gt;"",1,0))</f>
        <v>0</v>
      </c>
      <c r="BA143" s="5">
        <f t="shared" si="4"/>
        <v>13</v>
      </c>
      <c r="BB143" s="173">
        <f t="shared" si="5"/>
        <v>0.25490196078431371</v>
      </c>
    </row>
    <row r="144" spans="1:54" x14ac:dyDescent="0.25">
      <c r="A144" s="5" t="s">
        <v>267</v>
      </c>
      <c r="B144" s="171">
        <f>IF('Indicator Data'!I148="No Data",1,IF('Indicator Data imputation'!C147&lt;&gt;"",1,0))</f>
        <v>0</v>
      </c>
      <c r="C144" s="171">
        <f>IF('Indicator Data'!J148="No Data",1,IF('Indicator Data imputation'!D147&lt;&gt;"",1,0))</f>
        <v>0</v>
      </c>
      <c r="D144" s="171">
        <f>IF('Indicator Data'!K148="No Data",1,IF('Indicator Data imputation'!E147&lt;&gt;"",1,0))</f>
        <v>0</v>
      </c>
      <c r="E144" s="171">
        <f>IF('Indicator Data'!L148="No Data",1,IF('Indicator Data imputation'!F147&lt;&gt;"",1,0))</f>
        <v>0</v>
      </c>
      <c r="F144" s="171">
        <f>IF('Indicator Data'!M148="No Data",1,IF('Indicator Data imputation'!G147&lt;&gt;"",1,0))</f>
        <v>0</v>
      </c>
      <c r="G144" s="171">
        <f>IF('Indicator Data'!N148="No Data",1,IF('Indicator Data imputation'!H147&lt;&gt;"",1,0))</f>
        <v>0</v>
      </c>
      <c r="H144" s="171">
        <f>IF('Indicator Data'!O148="No Data",1,IF('Indicator Data imputation'!I147&lt;&gt;"",1,0))</f>
        <v>0</v>
      </c>
      <c r="I144" s="171">
        <f>IF('Indicator Data'!P148="No Data",1,IF('Indicator Data imputation'!J147&lt;&gt;"",1,0))</f>
        <v>0</v>
      </c>
      <c r="J144" s="171">
        <f>IF('Indicator Data'!Q148="No Data",1,IF('Indicator Data imputation'!K147&lt;&gt;"",1,0))</f>
        <v>0</v>
      </c>
      <c r="K144" s="171">
        <f>IF('Indicator Data'!R148="No Data",1,IF('Indicator Data imputation'!L147&lt;&gt;"",1,0))</f>
        <v>0</v>
      </c>
      <c r="L144" s="171">
        <f>IF('Indicator Data'!S148="No Data",1,IF('Indicator Data imputation'!M147&lt;&gt;"",1,0))</f>
        <v>0</v>
      </c>
      <c r="M144" s="171">
        <f>IF('Indicator Data'!T148="No Data",1,IF('Indicator Data imputation'!N147&lt;&gt;"",1,0))</f>
        <v>0</v>
      </c>
      <c r="N144" s="171">
        <f>IF('Indicator Data'!U148="No Data",1,IF('Indicator Data imputation'!O147&lt;&gt;"",1,0))</f>
        <v>0</v>
      </c>
      <c r="O144" s="171">
        <f>IF('Indicator Data'!V148="No Data",1,IF('Indicator Data imputation'!P147&lt;&gt;"",1,0))</f>
        <v>0</v>
      </c>
      <c r="P144" s="171">
        <f>IF('Indicator Data'!W148="No Data",1,IF('Indicator Data imputation'!Q147&lt;&gt;"",1,0))</f>
        <v>0</v>
      </c>
      <c r="Q144" s="171">
        <f>IF('Indicator Data'!X148="No Data",1,IF('Indicator Data imputation'!R147&lt;&gt;"",1,0))</f>
        <v>0</v>
      </c>
      <c r="R144" s="171">
        <f>IF('Indicator Data'!Y148="No Data",1,IF('Indicator Data imputation'!S147&lt;&gt;"",1,0))</f>
        <v>0</v>
      </c>
      <c r="S144" s="171">
        <f>IF('Indicator Data'!Z148="No Data",1,IF('Indicator Data imputation'!T147&lt;&gt;"",1,0))</f>
        <v>0</v>
      </c>
      <c r="T144" s="171">
        <f>IF('Indicator Data'!AA148="No Data",1,IF('Indicator Data imputation'!U147&lt;&gt;"",1,0))</f>
        <v>0</v>
      </c>
      <c r="U144" s="171">
        <f>IF('Indicator Data'!AB148="No Data",1,IF('Indicator Data imputation'!V147&lt;&gt;"",1,0))</f>
        <v>1</v>
      </c>
      <c r="V144" s="171">
        <f>IF('Indicator Data'!AC148="No Data",1,IF('Indicator Data imputation'!W147&lt;&gt;"",1,0))</f>
        <v>0</v>
      </c>
      <c r="W144" s="171">
        <f>IF('Indicator Data'!AD148="No Data",1,IF('Indicator Data imputation'!X147&lt;&gt;"",1,0))</f>
        <v>0</v>
      </c>
      <c r="X144" s="171">
        <f>IF('Indicator Data'!AE148="No Data",1,IF('Indicator Data imputation'!Y147&lt;&gt;"",1,0))</f>
        <v>1</v>
      </c>
      <c r="Y144" s="171">
        <f>IF('Indicator Data'!AF148="No Data",1,IF('Indicator Data imputation'!Z147&lt;&gt;"",1,0))</f>
        <v>0</v>
      </c>
      <c r="Z144" s="171">
        <f>IF('Indicator Data'!AG148="No Data",1,IF('Indicator Data imputation'!AA147&lt;&gt;"",1,0))</f>
        <v>1</v>
      </c>
      <c r="AA144" s="171">
        <f>IF('Indicator Data'!AH148="No Data",1,IF('Indicator Data imputation'!AB147&lt;&gt;"",1,0))</f>
        <v>0</v>
      </c>
      <c r="AB144" s="171">
        <f>IF('Indicator Data'!AI148="No Data",1,IF('Indicator Data imputation'!AC147&lt;&gt;"",1,0))</f>
        <v>0</v>
      </c>
      <c r="AC144" s="171">
        <f>IF('Indicator Data'!AJ148="No Data",1,IF('Indicator Data imputation'!AD147&lt;&gt;"",1,0))</f>
        <v>0</v>
      </c>
      <c r="AD144" s="171">
        <f>IF('Indicator Data'!AK148="No Data",1,IF('Indicator Data imputation'!AE147&lt;&gt;"",1,0))</f>
        <v>0</v>
      </c>
      <c r="AE144" s="171">
        <f>IF('Indicator Data'!AL148="No Data",1,IF('Indicator Data imputation'!AF147&lt;&gt;"",1,0))</f>
        <v>0</v>
      </c>
      <c r="AF144" s="171">
        <f>IF('Indicator Data'!AM148="No Data",1,IF('Indicator Data imputation'!AG147&lt;&gt;"",1,0))</f>
        <v>0</v>
      </c>
      <c r="AG144" s="171">
        <f>IF('Indicator Data'!AN148="No Data",1,IF('Indicator Data imputation'!AH147&lt;&gt;"",1,0))</f>
        <v>0</v>
      </c>
      <c r="AH144" s="171">
        <f>IF('Indicator Data'!AO148="No Data",1,IF('Indicator Data imputation'!AI147&lt;&gt;"",1,0))</f>
        <v>0</v>
      </c>
      <c r="AI144" s="171">
        <f>IF('Indicator Data'!AP148="No Data",1,IF('Indicator Data imputation'!AJ147&lt;&gt;"",1,0))</f>
        <v>0</v>
      </c>
      <c r="AJ144" s="171">
        <f>IF('Indicator Data'!AQ148="No Data",1,IF('Indicator Data imputation'!AK147&lt;&gt;"",1,0))</f>
        <v>0</v>
      </c>
      <c r="AK144" s="171">
        <f>IF('Indicator Data'!AR148="No Data",1,IF('Indicator Data imputation'!AL147&lt;&gt;"",1,0))</f>
        <v>0</v>
      </c>
      <c r="AL144" s="171">
        <f>IF('Indicator Data'!AS148="No Data",1,IF('Indicator Data imputation'!AM147&lt;&gt;"",1,0))</f>
        <v>0</v>
      </c>
      <c r="AM144" s="171">
        <f>IF('Indicator Data'!AT148="No Data",1,IF('Indicator Data imputation'!AN147&lt;&gt;"",1,0))</f>
        <v>1</v>
      </c>
      <c r="AN144" s="171">
        <f>IF('Indicator Data'!AU148="No Data",1,IF('Indicator Data imputation'!AO147&lt;&gt;"",1,0))</f>
        <v>1</v>
      </c>
      <c r="AO144" s="171">
        <f>IF('Indicator Data'!AV148="No Data",1,IF('Indicator Data imputation'!AP147&lt;&gt;"",1,0))</f>
        <v>1</v>
      </c>
      <c r="AP144" s="171">
        <f>IF('Indicator Data'!AW148="No Data",1,IF('Indicator Data imputation'!AQ147&lt;&gt;"",1,0))</f>
        <v>0</v>
      </c>
      <c r="AQ144" s="171">
        <f>IF('Indicator Data'!AX148="No Data",1,IF('Indicator Data imputation'!AR147&lt;&gt;"",1,0))</f>
        <v>0</v>
      </c>
      <c r="AR144" s="171">
        <f>IF('Indicator Data'!AY148="No Data",1,IF('Indicator Data imputation'!AS147&lt;&gt;"",1,0))</f>
        <v>0</v>
      </c>
      <c r="AS144" s="171">
        <f>IF('Indicator Data'!AZ148="No Data",1,IF('Indicator Data imputation'!AT147&lt;&gt;"",1,0))</f>
        <v>0</v>
      </c>
      <c r="AT144" s="171">
        <f>IF('Indicator Data'!BA148="No Data",1,IF('Indicator Data imputation'!AU147&lt;&gt;"",1,0))</f>
        <v>0</v>
      </c>
      <c r="AU144" s="171">
        <f>IF('Indicator Data'!BB148="No Data",1,IF('Indicator Data imputation'!AV147&lt;&gt;"",1,0))</f>
        <v>0</v>
      </c>
      <c r="AV144" s="171">
        <f>IF('Indicator Data'!BC148="No Data",1,IF('Indicator Data imputation'!AW147&lt;&gt;"",1,0))</f>
        <v>0</v>
      </c>
      <c r="AW144" s="171">
        <f>IF('Indicator Data'!BD148="No Data",1,IF('Indicator Data imputation'!AX147&lt;&gt;"",1,0))</f>
        <v>0</v>
      </c>
      <c r="AX144" s="171">
        <f>IF('Indicator Data'!BE148="No Data",1,IF('Indicator Data imputation'!AY147&lt;&gt;"",1,0))</f>
        <v>0</v>
      </c>
      <c r="AY144" s="171">
        <f>IF('Indicator Data'!BF148="No Data",1,IF('Indicator Data imputation'!AZ147&lt;&gt;"",1,0))</f>
        <v>0</v>
      </c>
      <c r="AZ144" s="171">
        <f>IF('Indicator Data'!BG148="No Data",1,IF('Indicator Data imputation'!BA147&lt;&gt;"",1,0))</f>
        <v>0</v>
      </c>
      <c r="BA144" s="5">
        <f t="shared" si="4"/>
        <v>6</v>
      </c>
      <c r="BB144" s="173">
        <f t="shared" si="5"/>
        <v>0.11764705882352941</v>
      </c>
    </row>
    <row r="145" spans="1:54" x14ac:dyDescent="0.25">
      <c r="A145" s="5" t="s">
        <v>269</v>
      </c>
      <c r="B145" s="171">
        <f>IF('Indicator Data'!I149="No Data",1,IF('Indicator Data imputation'!C148&lt;&gt;"",1,0))</f>
        <v>0</v>
      </c>
      <c r="C145" s="171">
        <f>IF('Indicator Data'!J149="No Data",1,IF('Indicator Data imputation'!D148&lt;&gt;"",1,0))</f>
        <v>0</v>
      </c>
      <c r="D145" s="171">
        <f>IF('Indicator Data'!K149="No Data",1,IF('Indicator Data imputation'!E148&lt;&gt;"",1,0))</f>
        <v>0</v>
      </c>
      <c r="E145" s="171">
        <f>IF('Indicator Data'!L149="No Data",1,IF('Indicator Data imputation'!F148&lt;&gt;"",1,0))</f>
        <v>1</v>
      </c>
      <c r="F145" s="171">
        <f>IF('Indicator Data'!M149="No Data",1,IF('Indicator Data imputation'!G148&lt;&gt;"",1,0))</f>
        <v>0</v>
      </c>
      <c r="G145" s="171">
        <f>IF('Indicator Data'!N149="No Data",1,IF('Indicator Data imputation'!H148&lt;&gt;"",1,0))</f>
        <v>0</v>
      </c>
      <c r="H145" s="171">
        <f>IF('Indicator Data'!O149="No Data",1,IF('Indicator Data imputation'!I148&lt;&gt;"",1,0))</f>
        <v>0</v>
      </c>
      <c r="I145" s="171">
        <f>IF('Indicator Data'!P149="No Data",1,IF('Indicator Data imputation'!J148&lt;&gt;"",1,0))</f>
        <v>0</v>
      </c>
      <c r="J145" s="171">
        <f>IF('Indicator Data'!Q149="No Data",1,IF('Indicator Data imputation'!K148&lt;&gt;"",1,0))</f>
        <v>0</v>
      </c>
      <c r="K145" s="171">
        <f>IF('Indicator Data'!R149="No Data",1,IF('Indicator Data imputation'!L148&lt;&gt;"",1,0))</f>
        <v>1</v>
      </c>
      <c r="L145" s="171">
        <f>IF('Indicator Data'!S149="No Data",1,IF('Indicator Data imputation'!M148&lt;&gt;"",1,0))</f>
        <v>0</v>
      </c>
      <c r="M145" s="171">
        <f>IF('Indicator Data'!T149="No Data",1,IF('Indicator Data imputation'!N148&lt;&gt;"",1,0))</f>
        <v>0</v>
      </c>
      <c r="N145" s="171">
        <f>IF('Indicator Data'!U149="No Data",1,IF('Indicator Data imputation'!O148&lt;&gt;"",1,0))</f>
        <v>0</v>
      </c>
      <c r="O145" s="171">
        <f>IF('Indicator Data'!V149="No Data",1,IF('Indicator Data imputation'!P148&lt;&gt;"",1,0))</f>
        <v>0</v>
      </c>
      <c r="P145" s="171">
        <f>IF('Indicator Data'!W149="No Data",1,IF('Indicator Data imputation'!Q148&lt;&gt;"",1,0))</f>
        <v>0</v>
      </c>
      <c r="Q145" s="171">
        <f>IF('Indicator Data'!X149="No Data",1,IF('Indicator Data imputation'!R148&lt;&gt;"",1,0))</f>
        <v>1</v>
      </c>
      <c r="R145" s="171">
        <f>IF('Indicator Data'!Y149="No Data",1,IF('Indicator Data imputation'!S148&lt;&gt;"",1,0))</f>
        <v>0</v>
      </c>
      <c r="S145" s="171">
        <f>IF('Indicator Data'!Z149="No Data",1,IF('Indicator Data imputation'!T148&lt;&gt;"",1,0))</f>
        <v>0</v>
      </c>
      <c r="T145" s="171">
        <f>IF('Indicator Data'!AA149="No Data",1,IF('Indicator Data imputation'!U148&lt;&gt;"",1,0))</f>
        <v>0</v>
      </c>
      <c r="U145" s="171">
        <f>IF('Indicator Data'!AB149="No Data",1,IF('Indicator Data imputation'!V148&lt;&gt;"",1,0))</f>
        <v>1</v>
      </c>
      <c r="V145" s="171">
        <f>IF('Indicator Data'!AC149="No Data",1,IF('Indicator Data imputation'!W148&lt;&gt;"",1,0))</f>
        <v>0</v>
      </c>
      <c r="W145" s="171">
        <f>IF('Indicator Data'!AD149="No Data",1,IF('Indicator Data imputation'!X148&lt;&gt;"",1,0))</f>
        <v>0</v>
      </c>
      <c r="X145" s="171">
        <f>IF('Indicator Data'!AE149="No Data",1,IF('Indicator Data imputation'!Y148&lt;&gt;"",1,0))</f>
        <v>1</v>
      </c>
      <c r="Y145" s="171">
        <f>IF('Indicator Data'!AF149="No Data",1,IF('Indicator Data imputation'!Z148&lt;&gt;"",1,0))</f>
        <v>1</v>
      </c>
      <c r="Z145" s="171">
        <f>IF('Indicator Data'!AG149="No Data",1,IF('Indicator Data imputation'!AA148&lt;&gt;"",1,0))</f>
        <v>1</v>
      </c>
      <c r="AA145" s="171">
        <f>IF('Indicator Data'!AH149="No Data",1,IF('Indicator Data imputation'!AB148&lt;&gt;"",1,0))</f>
        <v>0</v>
      </c>
      <c r="AB145" s="171">
        <f>IF('Indicator Data'!AI149="No Data",1,IF('Indicator Data imputation'!AC148&lt;&gt;"",1,0))</f>
        <v>0</v>
      </c>
      <c r="AC145" s="171">
        <f>IF('Indicator Data'!AJ149="No Data",1,IF('Indicator Data imputation'!AD148&lt;&gt;"",1,0))</f>
        <v>0</v>
      </c>
      <c r="AD145" s="171">
        <f>IF('Indicator Data'!AK149="No Data",1,IF('Indicator Data imputation'!AE148&lt;&gt;"",1,0))</f>
        <v>0</v>
      </c>
      <c r="AE145" s="171">
        <f>IF('Indicator Data'!AL149="No Data",1,IF('Indicator Data imputation'!AF148&lt;&gt;"",1,0))</f>
        <v>0</v>
      </c>
      <c r="AF145" s="171">
        <f>IF('Indicator Data'!AM149="No Data",1,IF('Indicator Data imputation'!AG148&lt;&gt;"",1,0))</f>
        <v>0</v>
      </c>
      <c r="AG145" s="171">
        <f>IF('Indicator Data'!AN149="No Data",1,IF('Indicator Data imputation'!AH148&lt;&gt;"",1,0))</f>
        <v>0</v>
      </c>
      <c r="AH145" s="171">
        <f>IF('Indicator Data'!AO149="No Data",1,IF('Indicator Data imputation'!AI148&lt;&gt;"",1,0))</f>
        <v>0</v>
      </c>
      <c r="AI145" s="171">
        <f>IF('Indicator Data'!AP149="No Data",1,IF('Indicator Data imputation'!AJ148&lt;&gt;"",1,0))</f>
        <v>0</v>
      </c>
      <c r="AJ145" s="171">
        <f>IF('Indicator Data'!AQ149="No Data",1,IF('Indicator Data imputation'!AK148&lt;&gt;"",1,0))</f>
        <v>0</v>
      </c>
      <c r="AK145" s="171">
        <f>IF('Indicator Data'!AR149="No Data",1,IF('Indicator Data imputation'!AL148&lt;&gt;"",1,0))</f>
        <v>1</v>
      </c>
      <c r="AL145" s="171">
        <f>IF('Indicator Data'!AS149="No Data",1,IF('Indicator Data imputation'!AM148&lt;&gt;"",1,0))</f>
        <v>0</v>
      </c>
      <c r="AM145" s="171">
        <f>IF('Indicator Data'!AT149="No Data",1,IF('Indicator Data imputation'!AN148&lt;&gt;"",1,0))</f>
        <v>0</v>
      </c>
      <c r="AN145" s="171">
        <f>IF('Indicator Data'!AU149="No Data",1,IF('Indicator Data imputation'!AO148&lt;&gt;"",1,0))</f>
        <v>0</v>
      </c>
      <c r="AO145" s="171">
        <f>IF('Indicator Data'!AV149="No Data",1,IF('Indicator Data imputation'!AP148&lt;&gt;"",1,0))</f>
        <v>1</v>
      </c>
      <c r="AP145" s="171">
        <f>IF('Indicator Data'!AW149="No Data",1,IF('Indicator Data imputation'!AQ148&lt;&gt;"",1,0))</f>
        <v>0</v>
      </c>
      <c r="AQ145" s="171">
        <f>IF('Indicator Data'!AX149="No Data",1,IF('Indicator Data imputation'!AR148&lt;&gt;"",1,0))</f>
        <v>0</v>
      </c>
      <c r="AR145" s="171">
        <f>IF('Indicator Data'!AY149="No Data",1,IF('Indicator Data imputation'!AS148&lt;&gt;"",1,0))</f>
        <v>0</v>
      </c>
      <c r="AS145" s="171">
        <f>IF('Indicator Data'!AZ149="No Data",1,IF('Indicator Data imputation'!AT148&lt;&gt;"",1,0))</f>
        <v>0</v>
      </c>
      <c r="AT145" s="171">
        <f>IF('Indicator Data'!BA149="No Data",1,IF('Indicator Data imputation'!AU148&lt;&gt;"",1,0))</f>
        <v>0</v>
      </c>
      <c r="AU145" s="171">
        <f>IF('Indicator Data'!BB149="No Data",1,IF('Indicator Data imputation'!AV148&lt;&gt;"",1,0))</f>
        <v>0</v>
      </c>
      <c r="AV145" s="171">
        <f>IF('Indicator Data'!BC149="No Data",1,IF('Indicator Data imputation'!AW148&lt;&gt;"",1,0))</f>
        <v>0</v>
      </c>
      <c r="AW145" s="171">
        <f>IF('Indicator Data'!BD149="No Data",1,IF('Indicator Data imputation'!AX148&lt;&gt;"",1,0))</f>
        <v>0</v>
      </c>
      <c r="AX145" s="171">
        <f>IF('Indicator Data'!BE149="No Data",1,IF('Indicator Data imputation'!AY148&lt;&gt;"",1,0))</f>
        <v>0</v>
      </c>
      <c r="AY145" s="171">
        <f>IF('Indicator Data'!BF149="No Data",1,IF('Indicator Data imputation'!AZ148&lt;&gt;"",1,0))</f>
        <v>0</v>
      </c>
      <c r="AZ145" s="171">
        <f>IF('Indicator Data'!BG149="No Data",1,IF('Indicator Data imputation'!BA148&lt;&gt;"",1,0))</f>
        <v>0</v>
      </c>
      <c r="BA145" s="5">
        <f t="shared" si="4"/>
        <v>9</v>
      </c>
      <c r="BB145" s="173">
        <f t="shared" si="5"/>
        <v>0.17647058823529413</v>
      </c>
    </row>
    <row r="146" spans="1:54" x14ac:dyDescent="0.25">
      <c r="A146" s="5" t="s">
        <v>271</v>
      </c>
      <c r="B146" s="171">
        <f>IF('Indicator Data'!I150="No Data",1,IF('Indicator Data imputation'!C149&lt;&gt;"",1,0))</f>
        <v>0</v>
      </c>
      <c r="C146" s="171">
        <f>IF('Indicator Data'!J150="No Data",1,IF('Indicator Data imputation'!D149&lt;&gt;"",1,0))</f>
        <v>0</v>
      </c>
      <c r="D146" s="171">
        <f>IF('Indicator Data'!K150="No Data",1,IF('Indicator Data imputation'!E149&lt;&gt;"",1,0))</f>
        <v>0</v>
      </c>
      <c r="E146" s="171">
        <f>IF('Indicator Data'!L150="No Data",1,IF('Indicator Data imputation'!F149&lt;&gt;"",1,0))</f>
        <v>1</v>
      </c>
      <c r="F146" s="171">
        <f>IF('Indicator Data'!M150="No Data",1,IF('Indicator Data imputation'!G149&lt;&gt;"",1,0))</f>
        <v>0</v>
      </c>
      <c r="G146" s="171">
        <f>IF('Indicator Data'!N150="No Data",1,IF('Indicator Data imputation'!H149&lt;&gt;"",1,0))</f>
        <v>0</v>
      </c>
      <c r="H146" s="171">
        <f>IF('Indicator Data'!O150="No Data",1,IF('Indicator Data imputation'!I149&lt;&gt;"",1,0))</f>
        <v>0</v>
      </c>
      <c r="I146" s="171">
        <f>IF('Indicator Data'!P150="No Data",1,IF('Indicator Data imputation'!J149&lt;&gt;"",1,0))</f>
        <v>0</v>
      </c>
      <c r="J146" s="171">
        <f>IF('Indicator Data'!Q150="No Data",1,IF('Indicator Data imputation'!K149&lt;&gt;"",1,0))</f>
        <v>0</v>
      </c>
      <c r="K146" s="171">
        <f>IF('Indicator Data'!R150="No Data",1,IF('Indicator Data imputation'!L149&lt;&gt;"",1,0))</f>
        <v>1</v>
      </c>
      <c r="L146" s="171">
        <f>IF('Indicator Data'!S150="No Data",1,IF('Indicator Data imputation'!M149&lt;&gt;"",1,0))</f>
        <v>0</v>
      </c>
      <c r="M146" s="171">
        <f>IF('Indicator Data'!T150="No Data",1,IF('Indicator Data imputation'!N149&lt;&gt;"",1,0))</f>
        <v>0</v>
      </c>
      <c r="N146" s="171">
        <f>IF('Indicator Data'!U150="No Data",1,IF('Indicator Data imputation'!O149&lt;&gt;"",1,0))</f>
        <v>0</v>
      </c>
      <c r="O146" s="171">
        <f>IF('Indicator Data'!V150="No Data",1,IF('Indicator Data imputation'!P149&lt;&gt;"",1,0))</f>
        <v>0</v>
      </c>
      <c r="P146" s="171">
        <f>IF('Indicator Data'!W150="No Data",1,IF('Indicator Data imputation'!Q149&lt;&gt;"",1,0))</f>
        <v>0</v>
      </c>
      <c r="Q146" s="171">
        <f>IF('Indicator Data'!X150="No Data",1,IF('Indicator Data imputation'!R149&lt;&gt;"",1,0))</f>
        <v>0</v>
      </c>
      <c r="R146" s="171">
        <f>IF('Indicator Data'!Y150="No Data",1,IF('Indicator Data imputation'!S149&lt;&gt;"",1,0))</f>
        <v>0</v>
      </c>
      <c r="S146" s="171">
        <f>IF('Indicator Data'!Z150="No Data",1,IF('Indicator Data imputation'!T149&lt;&gt;"",1,0))</f>
        <v>0</v>
      </c>
      <c r="T146" s="171">
        <f>IF('Indicator Data'!AA150="No Data",1,IF('Indicator Data imputation'!U149&lt;&gt;"",1,0))</f>
        <v>0</v>
      </c>
      <c r="U146" s="171">
        <f>IF('Indicator Data'!AB150="No Data",1,IF('Indicator Data imputation'!V149&lt;&gt;"",1,0))</f>
        <v>1</v>
      </c>
      <c r="V146" s="171">
        <f>IF('Indicator Data'!AC150="No Data",1,IF('Indicator Data imputation'!W149&lt;&gt;"",1,0))</f>
        <v>0</v>
      </c>
      <c r="W146" s="171">
        <f>IF('Indicator Data'!AD150="No Data",1,IF('Indicator Data imputation'!X149&lt;&gt;"",1,0))</f>
        <v>0</v>
      </c>
      <c r="X146" s="171">
        <f>IF('Indicator Data'!AE150="No Data",1,IF('Indicator Data imputation'!Y149&lt;&gt;"",1,0))</f>
        <v>1</v>
      </c>
      <c r="Y146" s="171">
        <f>IF('Indicator Data'!AF150="No Data",1,IF('Indicator Data imputation'!Z149&lt;&gt;"",1,0))</f>
        <v>0</v>
      </c>
      <c r="Z146" s="171">
        <f>IF('Indicator Data'!AG150="No Data",1,IF('Indicator Data imputation'!AA149&lt;&gt;"",1,0))</f>
        <v>0</v>
      </c>
      <c r="AA146" s="171">
        <f>IF('Indicator Data'!AH150="No Data",1,IF('Indicator Data imputation'!AB149&lt;&gt;"",1,0))</f>
        <v>0</v>
      </c>
      <c r="AB146" s="171">
        <f>IF('Indicator Data'!AI150="No Data",1,IF('Indicator Data imputation'!AC149&lt;&gt;"",1,0))</f>
        <v>0</v>
      </c>
      <c r="AC146" s="171">
        <f>IF('Indicator Data'!AJ150="No Data",1,IF('Indicator Data imputation'!AD149&lt;&gt;"",1,0))</f>
        <v>0</v>
      </c>
      <c r="AD146" s="171">
        <f>IF('Indicator Data'!AK150="No Data",1,IF('Indicator Data imputation'!AE149&lt;&gt;"",1,0))</f>
        <v>0</v>
      </c>
      <c r="AE146" s="171">
        <f>IF('Indicator Data'!AL150="No Data",1,IF('Indicator Data imputation'!AF149&lt;&gt;"",1,0))</f>
        <v>0</v>
      </c>
      <c r="AF146" s="171">
        <f>IF('Indicator Data'!AM150="No Data",1,IF('Indicator Data imputation'!AG149&lt;&gt;"",1,0))</f>
        <v>0</v>
      </c>
      <c r="AG146" s="171">
        <f>IF('Indicator Data'!AN150="No Data",1,IF('Indicator Data imputation'!AH149&lt;&gt;"",1,0))</f>
        <v>0</v>
      </c>
      <c r="AH146" s="171">
        <f>IF('Indicator Data'!AO150="No Data",1,IF('Indicator Data imputation'!AI149&lt;&gt;"",1,0))</f>
        <v>0</v>
      </c>
      <c r="AI146" s="171">
        <f>IF('Indicator Data'!AP150="No Data",1,IF('Indicator Data imputation'!AJ149&lt;&gt;"",1,0))</f>
        <v>1</v>
      </c>
      <c r="AJ146" s="171">
        <f>IF('Indicator Data'!AQ150="No Data",1,IF('Indicator Data imputation'!AK149&lt;&gt;"",1,0))</f>
        <v>1</v>
      </c>
      <c r="AK146" s="171">
        <f>IF('Indicator Data'!AR150="No Data",1,IF('Indicator Data imputation'!AL149&lt;&gt;"",1,0))</f>
        <v>0</v>
      </c>
      <c r="AL146" s="171">
        <f>IF('Indicator Data'!AS150="No Data",1,IF('Indicator Data imputation'!AM149&lt;&gt;"",1,0))</f>
        <v>0</v>
      </c>
      <c r="AM146" s="171">
        <f>IF('Indicator Data'!AT150="No Data",1,IF('Indicator Data imputation'!AN149&lt;&gt;"",1,0))</f>
        <v>0</v>
      </c>
      <c r="AN146" s="171">
        <f>IF('Indicator Data'!AU150="No Data",1,IF('Indicator Data imputation'!AO149&lt;&gt;"",1,0))</f>
        <v>0</v>
      </c>
      <c r="AO146" s="171">
        <f>IF('Indicator Data'!AV150="No Data",1,IF('Indicator Data imputation'!AP149&lt;&gt;"",1,0))</f>
        <v>0</v>
      </c>
      <c r="AP146" s="171">
        <f>IF('Indicator Data'!AW150="No Data",1,IF('Indicator Data imputation'!AQ149&lt;&gt;"",1,0))</f>
        <v>0</v>
      </c>
      <c r="AQ146" s="171">
        <f>IF('Indicator Data'!AX150="No Data",1,IF('Indicator Data imputation'!AR149&lt;&gt;"",1,0))</f>
        <v>0</v>
      </c>
      <c r="AR146" s="171">
        <f>IF('Indicator Data'!AY150="No Data",1,IF('Indicator Data imputation'!AS149&lt;&gt;"",1,0))</f>
        <v>0</v>
      </c>
      <c r="AS146" s="171">
        <f>IF('Indicator Data'!AZ150="No Data",1,IF('Indicator Data imputation'!AT149&lt;&gt;"",1,0))</f>
        <v>0</v>
      </c>
      <c r="AT146" s="171">
        <f>IF('Indicator Data'!BA150="No Data",1,IF('Indicator Data imputation'!AU149&lt;&gt;"",1,0))</f>
        <v>0</v>
      </c>
      <c r="AU146" s="171">
        <f>IF('Indicator Data'!BB150="No Data",1,IF('Indicator Data imputation'!AV149&lt;&gt;"",1,0))</f>
        <v>0</v>
      </c>
      <c r="AV146" s="171">
        <f>IF('Indicator Data'!BC150="No Data",1,IF('Indicator Data imputation'!AW149&lt;&gt;"",1,0))</f>
        <v>0</v>
      </c>
      <c r="AW146" s="171">
        <f>IF('Indicator Data'!BD150="No Data",1,IF('Indicator Data imputation'!AX149&lt;&gt;"",1,0))</f>
        <v>0</v>
      </c>
      <c r="AX146" s="171">
        <f>IF('Indicator Data'!BE150="No Data",1,IF('Indicator Data imputation'!AY149&lt;&gt;"",1,0))</f>
        <v>0</v>
      </c>
      <c r="AY146" s="171">
        <f>IF('Indicator Data'!BF150="No Data",1,IF('Indicator Data imputation'!AZ149&lt;&gt;"",1,0))</f>
        <v>0</v>
      </c>
      <c r="AZ146" s="171">
        <f>IF('Indicator Data'!BG150="No Data",1,IF('Indicator Data imputation'!BA149&lt;&gt;"",1,0))</f>
        <v>0</v>
      </c>
      <c r="BA146" s="5">
        <f t="shared" si="4"/>
        <v>6</v>
      </c>
      <c r="BB146" s="173">
        <f t="shared" si="5"/>
        <v>0.11764705882352941</v>
      </c>
    </row>
    <row r="147" spans="1:54" x14ac:dyDescent="0.25">
      <c r="A147" s="5" t="s">
        <v>273</v>
      </c>
      <c r="B147" s="171">
        <f>IF('Indicator Data'!I151="No Data",1,IF('Indicator Data imputation'!C150&lt;&gt;"",1,0))</f>
        <v>0</v>
      </c>
      <c r="C147" s="171">
        <f>IF('Indicator Data'!J151="No Data",1,IF('Indicator Data imputation'!D150&lt;&gt;"",1,0))</f>
        <v>0</v>
      </c>
      <c r="D147" s="171">
        <f>IF('Indicator Data'!K151="No Data",1,IF('Indicator Data imputation'!E150&lt;&gt;"",1,0))</f>
        <v>0</v>
      </c>
      <c r="E147" s="171">
        <f>IF('Indicator Data'!L151="No Data",1,IF('Indicator Data imputation'!F150&lt;&gt;"",1,0))</f>
        <v>0</v>
      </c>
      <c r="F147" s="171">
        <f>IF('Indicator Data'!M151="No Data",1,IF('Indicator Data imputation'!G150&lt;&gt;"",1,0))</f>
        <v>0</v>
      </c>
      <c r="G147" s="171">
        <f>IF('Indicator Data'!N151="No Data",1,IF('Indicator Data imputation'!H150&lt;&gt;"",1,0))</f>
        <v>0</v>
      </c>
      <c r="H147" s="171">
        <f>IF('Indicator Data'!O151="No Data",1,IF('Indicator Data imputation'!I150&lt;&gt;"",1,0))</f>
        <v>0</v>
      </c>
      <c r="I147" s="171">
        <f>IF('Indicator Data'!P151="No Data",1,IF('Indicator Data imputation'!J150&lt;&gt;"",1,0))</f>
        <v>0</v>
      </c>
      <c r="J147" s="171">
        <f>IF('Indicator Data'!Q151="No Data",1,IF('Indicator Data imputation'!K150&lt;&gt;"",1,0))</f>
        <v>0</v>
      </c>
      <c r="K147" s="171">
        <f>IF('Indicator Data'!R151="No Data",1,IF('Indicator Data imputation'!L150&lt;&gt;"",1,0))</f>
        <v>0</v>
      </c>
      <c r="L147" s="171">
        <f>IF('Indicator Data'!S151="No Data",1,IF('Indicator Data imputation'!M150&lt;&gt;"",1,0))</f>
        <v>0</v>
      </c>
      <c r="M147" s="171">
        <f>IF('Indicator Data'!T151="No Data",1,IF('Indicator Data imputation'!N150&lt;&gt;"",1,0))</f>
        <v>0</v>
      </c>
      <c r="N147" s="171">
        <f>IF('Indicator Data'!U151="No Data",1,IF('Indicator Data imputation'!O150&lt;&gt;"",1,0))</f>
        <v>0</v>
      </c>
      <c r="O147" s="171">
        <f>IF('Indicator Data'!V151="No Data",1,IF('Indicator Data imputation'!P150&lt;&gt;"",1,0))</f>
        <v>0</v>
      </c>
      <c r="P147" s="171">
        <f>IF('Indicator Data'!W151="No Data",1,IF('Indicator Data imputation'!Q150&lt;&gt;"",1,0))</f>
        <v>0</v>
      </c>
      <c r="Q147" s="171">
        <f>IF('Indicator Data'!X151="No Data",1,IF('Indicator Data imputation'!R150&lt;&gt;"",1,0))</f>
        <v>0</v>
      </c>
      <c r="R147" s="171">
        <f>IF('Indicator Data'!Y151="No Data",1,IF('Indicator Data imputation'!S150&lt;&gt;"",1,0))</f>
        <v>1</v>
      </c>
      <c r="S147" s="171">
        <f>IF('Indicator Data'!Z151="No Data",1,IF('Indicator Data imputation'!T150&lt;&gt;"",1,0))</f>
        <v>0</v>
      </c>
      <c r="T147" s="171">
        <f>IF('Indicator Data'!AA151="No Data",1,IF('Indicator Data imputation'!U150&lt;&gt;"",1,0))</f>
        <v>0</v>
      </c>
      <c r="U147" s="171">
        <f>IF('Indicator Data'!AB151="No Data",1,IF('Indicator Data imputation'!V150&lt;&gt;"",1,0))</f>
        <v>0</v>
      </c>
      <c r="V147" s="171">
        <f>IF('Indicator Data'!AC151="No Data",1,IF('Indicator Data imputation'!W150&lt;&gt;"",1,0))</f>
        <v>0</v>
      </c>
      <c r="W147" s="171">
        <f>IF('Indicator Data'!AD151="No Data",1,IF('Indicator Data imputation'!X150&lt;&gt;"",1,0))</f>
        <v>0</v>
      </c>
      <c r="X147" s="171">
        <f>IF('Indicator Data'!AE151="No Data",1,IF('Indicator Data imputation'!Y150&lt;&gt;"",1,0))</f>
        <v>0</v>
      </c>
      <c r="Y147" s="171">
        <f>IF('Indicator Data'!AF151="No Data",1,IF('Indicator Data imputation'!Z150&lt;&gt;"",1,0))</f>
        <v>0</v>
      </c>
      <c r="Z147" s="171">
        <f>IF('Indicator Data'!AG151="No Data",1,IF('Indicator Data imputation'!AA150&lt;&gt;"",1,0))</f>
        <v>0</v>
      </c>
      <c r="AA147" s="171">
        <f>IF('Indicator Data'!AH151="No Data",1,IF('Indicator Data imputation'!AB150&lt;&gt;"",1,0))</f>
        <v>0</v>
      </c>
      <c r="AB147" s="171">
        <f>IF('Indicator Data'!AI151="No Data",1,IF('Indicator Data imputation'!AC150&lt;&gt;"",1,0))</f>
        <v>0</v>
      </c>
      <c r="AC147" s="171">
        <f>IF('Indicator Data'!AJ151="No Data",1,IF('Indicator Data imputation'!AD150&lt;&gt;"",1,0))</f>
        <v>0</v>
      </c>
      <c r="AD147" s="171">
        <f>IF('Indicator Data'!AK151="No Data",1,IF('Indicator Data imputation'!AE150&lt;&gt;"",1,0))</f>
        <v>0</v>
      </c>
      <c r="AE147" s="171">
        <f>IF('Indicator Data'!AL151="No Data",1,IF('Indicator Data imputation'!AF150&lt;&gt;"",1,0))</f>
        <v>0</v>
      </c>
      <c r="AF147" s="171">
        <f>IF('Indicator Data'!AM151="No Data",1,IF('Indicator Data imputation'!AG150&lt;&gt;"",1,0))</f>
        <v>0</v>
      </c>
      <c r="AG147" s="171">
        <f>IF('Indicator Data'!AN151="No Data",1,IF('Indicator Data imputation'!AH150&lt;&gt;"",1,0))</f>
        <v>0</v>
      </c>
      <c r="AH147" s="171">
        <f>IF('Indicator Data'!AO151="No Data",1,IF('Indicator Data imputation'!AI150&lt;&gt;"",1,0))</f>
        <v>0</v>
      </c>
      <c r="AI147" s="171">
        <f>IF('Indicator Data'!AP151="No Data",1,IF('Indicator Data imputation'!AJ150&lt;&gt;"",1,0))</f>
        <v>0</v>
      </c>
      <c r="AJ147" s="171">
        <f>IF('Indicator Data'!AQ151="No Data",1,IF('Indicator Data imputation'!AK150&lt;&gt;"",1,0))</f>
        <v>1</v>
      </c>
      <c r="AK147" s="171">
        <f>IF('Indicator Data'!AR151="No Data",1,IF('Indicator Data imputation'!AL150&lt;&gt;"",1,0))</f>
        <v>1</v>
      </c>
      <c r="AL147" s="171">
        <f>IF('Indicator Data'!AS151="No Data",1,IF('Indicator Data imputation'!AM150&lt;&gt;"",1,0))</f>
        <v>0</v>
      </c>
      <c r="AM147" s="171">
        <f>IF('Indicator Data'!AT151="No Data",1,IF('Indicator Data imputation'!AN150&lt;&gt;"",1,0))</f>
        <v>0</v>
      </c>
      <c r="AN147" s="171">
        <f>IF('Indicator Data'!AU151="No Data",1,IF('Indicator Data imputation'!AO150&lt;&gt;"",1,0))</f>
        <v>0</v>
      </c>
      <c r="AO147" s="171">
        <f>IF('Indicator Data'!AV151="No Data",1,IF('Indicator Data imputation'!AP150&lt;&gt;"",1,0))</f>
        <v>0</v>
      </c>
      <c r="AP147" s="171">
        <f>IF('Indicator Data'!AW151="No Data",1,IF('Indicator Data imputation'!AQ150&lt;&gt;"",1,0))</f>
        <v>0</v>
      </c>
      <c r="AQ147" s="171">
        <f>IF('Indicator Data'!AX151="No Data",1,IF('Indicator Data imputation'!AR150&lt;&gt;"",1,0))</f>
        <v>0</v>
      </c>
      <c r="AR147" s="171">
        <f>IF('Indicator Data'!AY151="No Data",1,IF('Indicator Data imputation'!AS150&lt;&gt;"",1,0))</f>
        <v>0</v>
      </c>
      <c r="AS147" s="171">
        <f>IF('Indicator Data'!AZ151="No Data",1,IF('Indicator Data imputation'!AT150&lt;&gt;"",1,0))</f>
        <v>0</v>
      </c>
      <c r="AT147" s="171">
        <f>IF('Indicator Data'!BA151="No Data",1,IF('Indicator Data imputation'!AU150&lt;&gt;"",1,0))</f>
        <v>0</v>
      </c>
      <c r="AU147" s="171">
        <f>IF('Indicator Data'!BB151="No Data",1,IF('Indicator Data imputation'!AV150&lt;&gt;"",1,0))</f>
        <v>0</v>
      </c>
      <c r="AV147" s="171">
        <f>IF('Indicator Data'!BC151="No Data",1,IF('Indicator Data imputation'!AW150&lt;&gt;"",1,0))</f>
        <v>0</v>
      </c>
      <c r="AW147" s="171">
        <f>IF('Indicator Data'!BD151="No Data",1,IF('Indicator Data imputation'!AX150&lt;&gt;"",1,0))</f>
        <v>0</v>
      </c>
      <c r="AX147" s="171">
        <f>IF('Indicator Data'!BE151="No Data",1,IF('Indicator Data imputation'!AY150&lt;&gt;"",1,0))</f>
        <v>0</v>
      </c>
      <c r="AY147" s="171">
        <f>IF('Indicator Data'!BF151="No Data",1,IF('Indicator Data imputation'!AZ150&lt;&gt;"",1,0))</f>
        <v>0</v>
      </c>
      <c r="AZ147" s="171">
        <f>IF('Indicator Data'!BG151="No Data",1,IF('Indicator Data imputation'!BA150&lt;&gt;"",1,0))</f>
        <v>0</v>
      </c>
      <c r="BA147" s="5">
        <f t="shared" si="4"/>
        <v>3</v>
      </c>
      <c r="BB147" s="173">
        <f t="shared" si="5"/>
        <v>5.8823529411764705E-2</v>
      </c>
    </row>
    <row r="148" spans="1:54" x14ac:dyDescent="0.25">
      <c r="A148" s="5" t="s">
        <v>275</v>
      </c>
      <c r="B148" s="171">
        <f>IF('Indicator Data'!I152="No Data",1,IF('Indicator Data imputation'!C151&lt;&gt;"",1,0))</f>
        <v>0</v>
      </c>
      <c r="C148" s="171">
        <f>IF('Indicator Data'!J152="No Data",1,IF('Indicator Data imputation'!D151&lt;&gt;"",1,0))</f>
        <v>0</v>
      </c>
      <c r="D148" s="171">
        <f>IF('Indicator Data'!K152="No Data",1,IF('Indicator Data imputation'!E151&lt;&gt;"",1,0))</f>
        <v>0</v>
      </c>
      <c r="E148" s="171">
        <f>IF('Indicator Data'!L152="No Data",1,IF('Indicator Data imputation'!F151&lt;&gt;"",1,0))</f>
        <v>0</v>
      </c>
      <c r="F148" s="171">
        <f>IF('Indicator Data'!M152="No Data",1,IF('Indicator Data imputation'!G151&lt;&gt;"",1,0))</f>
        <v>0</v>
      </c>
      <c r="G148" s="171">
        <f>IF('Indicator Data'!N152="No Data",1,IF('Indicator Data imputation'!H151&lt;&gt;"",1,0))</f>
        <v>0</v>
      </c>
      <c r="H148" s="171">
        <f>IF('Indicator Data'!O152="No Data",1,IF('Indicator Data imputation'!I151&lt;&gt;"",1,0))</f>
        <v>0</v>
      </c>
      <c r="I148" s="171">
        <f>IF('Indicator Data'!P152="No Data",1,IF('Indicator Data imputation'!J151&lt;&gt;"",1,0))</f>
        <v>0</v>
      </c>
      <c r="J148" s="171">
        <f>IF('Indicator Data'!Q152="No Data",1,IF('Indicator Data imputation'!K151&lt;&gt;"",1,0))</f>
        <v>0</v>
      </c>
      <c r="K148" s="171">
        <f>IF('Indicator Data'!R152="No Data",1,IF('Indicator Data imputation'!L151&lt;&gt;"",1,0))</f>
        <v>1</v>
      </c>
      <c r="L148" s="171">
        <f>IF('Indicator Data'!S152="No Data",1,IF('Indicator Data imputation'!M151&lt;&gt;"",1,0))</f>
        <v>0</v>
      </c>
      <c r="M148" s="171">
        <f>IF('Indicator Data'!T152="No Data",1,IF('Indicator Data imputation'!N151&lt;&gt;"",1,0))</f>
        <v>0</v>
      </c>
      <c r="N148" s="171">
        <f>IF('Indicator Data'!U152="No Data",1,IF('Indicator Data imputation'!O151&lt;&gt;"",1,0))</f>
        <v>0</v>
      </c>
      <c r="O148" s="171">
        <f>IF('Indicator Data'!V152="No Data",1,IF('Indicator Data imputation'!P151&lt;&gt;"",1,0))</f>
        <v>1</v>
      </c>
      <c r="P148" s="171">
        <f>IF('Indicator Data'!W152="No Data",1,IF('Indicator Data imputation'!Q151&lt;&gt;"",1,0))</f>
        <v>0</v>
      </c>
      <c r="Q148" s="171">
        <f>IF('Indicator Data'!X152="No Data",1,IF('Indicator Data imputation'!R151&lt;&gt;"",1,0))</f>
        <v>0</v>
      </c>
      <c r="R148" s="171">
        <f>IF('Indicator Data'!Y152="No Data",1,IF('Indicator Data imputation'!S151&lt;&gt;"",1,0))</f>
        <v>0</v>
      </c>
      <c r="S148" s="171">
        <f>IF('Indicator Data'!Z152="No Data",1,IF('Indicator Data imputation'!T151&lt;&gt;"",1,0))</f>
        <v>0</v>
      </c>
      <c r="T148" s="171">
        <f>IF('Indicator Data'!AA152="No Data",1,IF('Indicator Data imputation'!U151&lt;&gt;"",1,0))</f>
        <v>0</v>
      </c>
      <c r="U148" s="171">
        <f>IF('Indicator Data'!AB152="No Data",1,IF('Indicator Data imputation'!V151&lt;&gt;"",1,0))</f>
        <v>1</v>
      </c>
      <c r="V148" s="171">
        <f>IF('Indicator Data'!AC152="No Data",1,IF('Indicator Data imputation'!W151&lt;&gt;"",1,0))</f>
        <v>0</v>
      </c>
      <c r="W148" s="171">
        <f>IF('Indicator Data'!AD152="No Data",1,IF('Indicator Data imputation'!X151&lt;&gt;"",1,0))</f>
        <v>0</v>
      </c>
      <c r="X148" s="171">
        <f>IF('Indicator Data'!AE152="No Data",1,IF('Indicator Data imputation'!Y151&lt;&gt;"",1,0))</f>
        <v>0</v>
      </c>
      <c r="Y148" s="171">
        <f>IF('Indicator Data'!AF152="No Data",1,IF('Indicator Data imputation'!Z151&lt;&gt;"",1,0))</f>
        <v>0</v>
      </c>
      <c r="Z148" s="171">
        <f>IF('Indicator Data'!AG152="No Data",1,IF('Indicator Data imputation'!AA151&lt;&gt;"",1,0))</f>
        <v>1</v>
      </c>
      <c r="AA148" s="171">
        <f>IF('Indicator Data'!AH152="No Data",1,IF('Indicator Data imputation'!AB151&lt;&gt;"",1,0))</f>
        <v>0</v>
      </c>
      <c r="AB148" s="171">
        <f>IF('Indicator Data'!AI152="No Data",1,IF('Indicator Data imputation'!AC151&lt;&gt;"",1,0))</f>
        <v>0</v>
      </c>
      <c r="AC148" s="171">
        <f>IF('Indicator Data'!AJ152="No Data",1,IF('Indicator Data imputation'!AD151&lt;&gt;"",1,0))</f>
        <v>0</v>
      </c>
      <c r="AD148" s="171">
        <f>IF('Indicator Data'!AK152="No Data",1,IF('Indicator Data imputation'!AE151&lt;&gt;"",1,0))</f>
        <v>0</v>
      </c>
      <c r="AE148" s="171">
        <f>IF('Indicator Data'!AL152="No Data",1,IF('Indicator Data imputation'!AF151&lt;&gt;"",1,0))</f>
        <v>0</v>
      </c>
      <c r="AF148" s="171">
        <f>IF('Indicator Data'!AM152="No Data",1,IF('Indicator Data imputation'!AG151&lt;&gt;"",1,0))</f>
        <v>0</v>
      </c>
      <c r="AG148" s="171">
        <f>IF('Indicator Data'!AN152="No Data",1,IF('Indicator Data imputation'!AH151&lt;&gt;"",1,0))</f>
        <v>0</v>
      </c>
      <c r="AH148" s="171">
        <f>IF('Indicator Data'!AO152="No Data",1,IF('Indicator Data imputation'!AI151&lt;&gt;"",1,0))</f>
        <v>0</v>
      </c>
      <c r="AI148" s="171">
        <f>IF('Indicator Data'!AP152="No Data",1,IF('Indicator Data imputation'!AJ151&lt;&gt;"",1,0))</f>
        <v>0</v>
      </c>
      <c r="AJ148" s="171">
        <f>IF('Indicator Data'!AQ152="No Data",1,IF('Indicator Data imputation'!AK151&lt;&gt;"",1,0))</f>
        <v>0</v>
      </c>
      <c r="AK148" s="171">
        <f>IF('Indicator Data'!AR152="No Data",1,IF('Indicator Data imputation'!AL151&lt;&gt;"",1,0))</f>
        <v>1</v>
      </c>
      <c r="AL148" s="171">
        <f>IF('Indicator Data'!AS152="No Data",1,IF('Indicator Data imputation'!AM151&lt;&gt;"",1,0))</f>
        <v>0</v>
      </c>
      <c r="AM148" s="171">
        <f>IF('Indicator Data'!AT152="No Data",1,IF('Indicator Data imputation'!AN151&lt;&gt;"",1,0))</f>
        <v>0</v>
      </c>
      <c r="AN148" s="171">
        <f>IF('Indicator Data'!AU152="No Data",1,IF('Indicator Data imputation'!AO151&lt;&gt;"",1,0))</f>
        <v>0</v>
      </c>
      <c r="AO148" s="171">
        <f>IF('Indicator Data'!AV152="No Data",1,IF('Indicator Data imputation'!AP151&lt;&gt;"",1,0))</f>
        <v>0</v>
      </c>
      <c r="AP148" s="171">
        <f>IF('Indicator Data'!AW152="No Data",1,IF('Indicator Data imputation'!AQ151&lt;&gt;"",1,0))</f>
        <v>0</v>
      </c>
      <c r="AQ148" s="171">
        <f>IF('Indicator Data'!AX152="No Data",1,IF('Indicator Data imputation'!AR151&lt;&gt;"",1,0))</f>
        <v>0</v>
      </c>
      <c r="AR148" s="171">
        <f>IF('Indicator Data'!AY152="No Data",1,IF('Indicator Data imputation'!AS151&lt;&gt;"",1,0))</f>
        <v>0</v>
      </c>
      <c r="AS148" s="171">
        <f>IF('Indicator Data'!AZ152="No Data",1,IF('Indicator Data imputation'!AT151&lt;&gt;"",1,0))</f>
        <v>0</v>
      </c>
      <c r="AT148" s="171">
        <f>IF('Indicator Data'!BA152="No Data",1,IF('Indicator Data imputation'!AU151&lt;&gt;"",1,0))</f>
        <v>0</v>
      </c>
      <c r="AU148" s="171">
        <f>IF('Indicator Data'!BB152="No Data",1,IF('Indicator Data imputation'!AV151&lt;&gt;"",1,0))</f>
        <v>0</v>
      </c>
      <c r="AV148" s="171">
        <f>IF('Indicator Data'!BC152="No Data",1,IF('Indicator Data imputation'!AW151&lt;&gt;"",1,0))</f>
        <v>0</v>
      </c>
      <c r="AW148" s="171">
        <f>IF('Indicator Data'!BD152="No Data",1,IF('Indicator Data imputation'!AX151&lt;&gt;"",1,0))</f>
        <v>0</v>
      </c>
      <c r="AX148" s="171">
        <f>IF('Indicator Data'!BE152="No Data",1,IF('Indicator Data imputation'!AY151&lt;&gt;"",1,0))</f>
        <v>0</v>
      </c>
      <c r="AY148" s="171">
        <f>IF('Indicator Data'!BF152="No Data",1,IF('Indicator Data imputation'!AZ151&lt;&gt;"",1,0))</f>
        <v>0</v>
      </c>
      <c r="AZ148" s="171">
        <f>IF('Indicator Data'!BG152="No Data",1,IF('Indicator Data imputation'!BA151&lt;&gt;"",1,0))</f>
        <v>0</v>
      </c>
      <c r="BA148" s="5">
        <f t="shared" si="4"/>
        <v>5</v>
      </c>
      <c r="BB148" s="173">
        <f t="shared" si="5"/>
        <v>9.8039215686274508E-2</v>
      </c>
    </row>
    <row r="149" spans="1:54" x14ac:dyDescent="0.25">
      <c r="A149" s="5" t="s">
        <v>277</v>
      </c>
      <c r="B149" s="171">
        <f>IF('Indicator Data'!I153="No Data",1,IF('Indicator Data imputation'!C152&lt;&gt;"",1,0))</f>
        <v>0</v>
      </c>
      <c r="C149" s="171">
        <f>IF('Indicator Data'!J153="No Data",1,IF('Indicator Data imputation'!D152&lt;&gt;"",1,0))</f>
        <v>0</v>
      </c>
      <c r="D149" s="171">
        <f>IF('Indicator Data'!K153="No Data",1,IF('Indicator Data imputation'!E152&lt;&gt;"",1,0))</f>
        <v>0</v>
      </c>
      <c r="E149" s="171">
        <f>IF('Indicator Data'!L153="No Data",1,IF('Indicator Data imputation'!F152&lt;&gt;"",1,0))</f>
        <v>0</v>
      </c>
      <c r="F149" s="171">
        <f>IF('Indicator Data'!M153="No Data",1,IF('Indicator Data imputation'!G152&lt;&gt;"",1,0))</f>
        <v>0</v>
      </c>
      <c r="G149" s="171">
        <f>IF('Indicator Data'!N153="No Data",1,IF('Indicator Data imputation'!H152&lt;&gt;"",1,0))</f>
        <v>0</v>
      </c>
      <c r="H149" s="171">
        <f>IF('Indicator Data'!O153="No Data",1,IF('Indicator Data imputation'!I152&lt;&gt;"",1,0))</f>
        <v>0</v>
      </c>
      <c r="I149" s="171">
        <f>IF('Indicator Data'!P153="No Data",1,IF('Indicator Data imputation'!J152&lt;&gt;"",1,0))</f>
        <v>0</v>
      </c>
      <c r="J149" s="171">
        <f>IF('Indicator Data'!Q153="No Data",1,IF('Indicator Data imputation'!K152&lt;&gt;"",1,0))</f>
        <v>0</v>
      </c>
      <c r="K149" s="171">
        <f>IF('Indicator Data'!R153="No Data",1,IF('Indicator Data imputation'!L152&lt;&gt;"",1,0))</f>
        <v>0</v>
      </c>
      <c r="L149" s="171">
        <f>IF('Indicator Data'!S153="No Data",1,IF('Indicator Data imputation'!M152&lt;&gt;"",1,0))</f>
        <v>0</v>
      </c>
      <c r="M149" s="171">
        <f>IF('Indicator Data'!T153="No Data",1,IF('Indicator Data imputation'!N152&lt;&gt;"",1,0))</f>
        <v>0</v>
      </c>
      <c r="N149" s="171">
        <f>IF('Indicator Data'!U153="No Data",1,IF('Indicator Data imputation'!O152&lt;&gt;"",1,0))</f>
        <v>0</v>
      </c>
      <c r="O149" s="171">
        <f>IF('Indicator Data'!V153="No Data",1,IF('Indicator Data imputation'!P152&lt;&gt;"",1,0))</f>
        <v>0</v>
      </c>
      <c r="P149" s="171">
        <f>IF('Indicator Data'!W153="No Data",1,IF('Indicator Data imputation'!Q152&lt;&gt;"",1,0))</f>
        <v>0</v>
      </c>
      <c r="Q149" s="171">
        <f>IF('Indicator Data'!X153="No Data",1,IF('Indicator Data imputation'!R152&lt;&gt;"",1,0))</f>
        <v>0</v>
      </c>
      <c r="R149" s="171">
        <f>IF('Indicator Data'!Y153="No Data",1,IF('Indicator Data imputation'!S152&lt;&gt;"",1,0))</f>
        <v>0</v>
      </c>
      <c r="S149" s="171">
        <f>IF('Indicator Data'!Z153="No Data",1,IF('Indicator Data imputation'!T152&lt;&gt;"",1,0))</f>
        <v>0</v>
      </c>
      <c r="T149" s="171">
        <f>IF('Indicator Data'!AA153="No Data",1,IF('Indicator Data imputation'!U152&lt;&gt;"",1,0))</f>
        <v>0</v>
      </c>
      <c r="U149" s="171">
        <f>IF('Indicator Data'!AB153="No Data",1,IF('Indicator Data imputation'!V152&lt;&gt;"",1,0))</f>
        <v>0</v>
      </c>
      <c r="V149" s="171">
        <f>IF('Indicator Data'!AC153="No Data",1,IF('Indicator Data imputation'!W152&lt;&gt;"",1,0))</f>
        <v>0</v>
      </c>
      <c r="W149" s="171">
        <f>IF('Indicator Data'!AD153="No Data",1,IF('Indicator Data imputation'!X152&lt;&gt;"",1,0))</f>
        <v>0</v>
      </c>
      <c r="X149" s="171">
        <f>IF('Indicator Data'!AE153="No Data",1,IF('Indicator Data imputation'!Y152&lt;&gt;"",1,0))</f>
        <v>0</v>
      </c>
      <c r="Y149" s="171">
        <f>IF('Indicator Data'!AF153="No Data",1,IF('Indicator Data imputation'!Z152&lt;&gt;"",1,0))</f>
        <v>0</v>
      </c>
      <c r="Z149" s="171">
        <f>IF('Indicator Data'!AG153="No Data",1,IF('Indicator Data imputation'!AA152&lt;&gt;"",1,0))</f>
        <v>0</v>
      </c>
      <c r="AA149" s="171">
        <f>IF('Indicator Data'!AH153="No Data",1,IF('Indicator Data imputation'!AB152&lt;&gt;"",1,0))</f>
        <v>0</v>
      </c>
      <c r="AB149" s="171">
        <f>IF('Indicator Data'!AI153="No Data",1,IF('Indicator Data imputation'!AC152&lt;&gt;"",1,0))</f>
        <v>0</v>
      </c>
      <c r="AC149" s="171">
        <f>IF('Indicator Data'!AJ153="No Data",1,IF('Indicator Data imputation'!AD152&lt;&gt;"",1,0))</f>
        <v>0</v>
      </c>
      <c r="AD149" s="171">
        <f>IF('Indicator Data'!AK153="No Data",1,IF('Indicator Data imputation'!AE152&lt;&gt;"",1,0))</f>
        <v>0</v>
      </c>
      <c r="AE149" s="171">
        <f>IF('Indicator Data'!AL153="No Data",1,IF('Indicator Data imputation'!AF152&lt;&gt;"",1,0))</f>
        <v>0</v>
      </c>
      <c r="AF149" s="171">
        <f>IF('Indicator Data'!AM153="No Data",1,IF('Indicator Data imputation'!AG152&lt;&gt;"",1,0))</f>
        <v>0</v>
      </c>
      <c r="AG149" s="171">
        <f>IF('Indicator Data'!AN153="No Data",1,IF('Indicator Data imputation'!AH152&lt;&gt;"",1,0))</f>
        <v>0</v>
      </c>
      <c r="AH149" s="171">
        <f>IF('Indicator Data'!AO153="No Data",1,IF('Indicator Data imputation'!AI152&lt;&gt;"",1,0))</f>
        <v>0</v>
      </c>
      <c r="AI149" s="171">
        <f>IF('Indicator Data'!AP153="No Data",1,IF('Indicator Data imputation'!AJ152&lt;&gt;"",1,0))</f>
        <v>0</v>
      </c>
      <c r="AJ149" s="171">
        <f>IF('Indicator Data'!AQ153="No Data",1,IF('Indicator Data imputation'!AK152&lt;&gt;"",1,0))</f>
        <v>0</v>
      </c>
      <c r="AK149" s="171">
        <f>IF('Indicator Data'!AR153="No Data",1,IF('Indicator Data imputation'!AL152&lt;&gt;"",1,0))</f>
        <v>0</v>
      </c>
      <c r="AL149" s="171">
        <f>IF('Indicator Data'!AS153="No Data",1,IF('Indicator Data imputation'!AM152&lt;&gt;"",1,0))</f>
        <v>0</v>
      </c>
      <c r="AM149" s="171">
        <f>IF('Indicator Data'!AT153="No Data",1,IF('Indicator Data imputation'!AN152&lt;&gt;"",1,0))</f>
        <v>0</v>
      </c>
      <c r="AN149" s="171">
        <f>IF('Indicator Data'!AU153="No Data",1,IF('Indicator Data imputation'!AO152&lt;&gt;"",1,0))</f>
        <v>0</v>
      </c>
      <c r="AO149" s="171">
        <f>IF('Indicator Data'!AV153="No Data",1,IF('Indicator Data imputation'!AP152&lt;&gt;"",1,0))</f>
        <v>0</v>
      </c>
      <c r="AP149" s="171">
        <f>IF('Indicator Data'!AW153="No Data",1,IF('Indicator Data imputation'!AQ152&lt;&gt;"",1,0))</f>
        <v>0</v>
      </c>
      <c r="AQ149" s="171">
        <f>IF('Indicator Data'!AX153="No Data",1,IF('Indicator Data imputation'!AR152&lt;&gt;"",1,0))</f>
        <v>0</v>
      </c>
      <c r="AR149" s="171">
        <f>IF('Indicator Data'!AY153="No Data",1,IF('Indicator Data imputation'!AS152&lt;&gt;"",1,0))</f>
        <v>0</v>
      </c>
      <c r="AS149" s="171">
        <f>IF('Indicator Data'!AZ153="No Data",1,IF('Indicator Data imputation'!AT152&lt;&gt;"",1,0))</f>
        <v>0</v>
      </c>
      <c r="AT149" s="171">
        <f>IF('Indicator Data'!BA153="No Data",1,IF('Indicator Data imputation'!AU152&lt;&gt;"",1,0))</f>
        <v>0</v>
      </c>
      <c r="AU149" s="171">
        <f>IF('Indicator Data'!BB153="No Data",1,IF('Indicator Data imputation'!AV152&lt;&gt;"",1,0))</f>
        <v>0</v>
      </c>
      <c r="AV149" s="171">
        <f>IF('Indicator Data'!BC153="No Data",1,IF('Indicator Data imputation'!AW152&lt;&gt;"",1,0))</f>
        <v>0</v>
      </c>
      <c r="AW149" s="171">
        <f>IF('Indicator Data'!BD153="No Data",1,IF('Indicator Data imputation'!AX152&lt;&gt;"",1,0))</f>
        <v>0</v>
      </c>
      <c r="AX149" s="171">
        <f>IF('Indicator Data'!BE153="No Data",1,IF('Indicator Data imputation'!AY152&lt;&gt;"",1,0))</f>
        <v>0</v>
      </c>
      <c r="AY149" s="171">
        <f>IF('Indicator Data'!BF153="No Data",1,IF('Indicator Data imputation'!AZ152&lt;&gt;"",1,0))</f>
        <v>0</v>
      </c>
      <c r="AZ149" s="171">
        <f>IF('Indicator Data'!BG153="No Data",1,IF('Indicator Data imputation'!BA152&lt;&gt;"",1,0))</f>
        <v>0</v>
      </c>
      <c r="BA149" s="5">
        <f t="shared" si="4"/>
        <v>0</v>
      </c>
      <c r="BB149" s="173">
        <f t="shared" si="5"/>
        <v>0</v>
      </c>
    </row>
    <row r="150" spans="1:54" x14ac:dyDescent="0.25">
      <c r="A150" s="5" t="s">
        <v>279</v>
      </c>
      <c r="B150" s="171">
        <f>IF('Indicator Data'!I154="No Data",1,IF('Indicator Data imputation'!C153&lt;&gt;"",1,0))</f>
        <v>0</v>
      </c>
      <c r="C150" s="171">
        <f>IF('Indicator Data'!J154="No Data",1,IF('Indicator Data imputation'!D153&lt;&gt;"",1,0))</f>
        <v>0</v>
      </c>
      <c r="D150" s="171">
        <f>IF('Indicator Data'!K154="No Data",1,IF('Indicator Data imputation'!E153&lt;&gt;"",1,0))</f>
        <v>0</v>
      </c>
      <c r="E150" s="171">
        <f>IF('Indicator Data'!L154="No Data",1,IF('Indicator Data imputation'!F153&lt;&gt;"",1,0))</f>
        <v>0</v>
      </c>
      <c r="F150" s="171">
        <f>IF('Indicator Data'!M154="No Data",1,IF('Indicator Data imputation'!G153&lt;&gt;"",1,0))</f>
        <v>0</v>
      </c>
      <c r="G150" s="171">
        <f>IF('Indicator Data'!N154="No Data",1,IF('Indicator Data imputation'!H153&lt;&gt;"",1,0))</f>
        <v>0</v>
      </c>
      <c r="H150" s="171">
        <f>IF('Indicator Data'!O154="No Data",1,IF('Indicator Data imputation'!I153&lt;&gt;"",1,0))</f>
        <v>0</v>
      </c>
      <c r="I150" s="171">
        <f>IF('Indicator Data'!P154="No Data",1,IF('Indicator Data imputation'!J153&lt;&gt;"",1,0))</f>
        <v>0</v>
      </c>
      <c r="J150" s="171">
        <f>IF('Indicator Data'!Q154="No Data",1,IF('Indicator Data imputation'!K153&lt;&gt;"",1,0))</f>
        <v>0</v>
      </c>
      <c r="K150" s="171">
        <f>IF('Indicator Data'!R154="No Data",1,IF('Indicator Data imputation'!L153&lt;&gt;"",1,0))</f>
        <v>0</v>
      </c>
      <c r="L150" s="171">
        <f>IF('Indicator Data'!S154="No Data",1,IF('Indicator Data imputation'!M153&lt;&gt;"",1,0))</f>
        <v>0</v>
      </c>
      <c r="M150" s="171">
        <f>IF('Indicator Data'!T154="No Data",1,IF('Indicator Data imputation'!N153&lt;&gt;"",1,0))</f>
        <v>0</v>
      </c>
      <c r="N150" s="171">
        <f>IF('Indicator Data'!U154="No Data",1,IF('Indicator Data imputation'!O153&lt;&gt;"",1,0))</f>
        <v>0</v>
      </c>
      <c r="O150" s="171">
        <f>IF('Indicator Data'!V154="No Data",1,IF('Indicator Data imputation'!P153&lt;&gt;"",1,0))</f>
        <v>0</v>
      </c>
      <c r="P150" s="171">
        <f>IF('Indicator Data'!W154="No Data",1,IF('Indicator Data imputation'!Q153&lt;&gt;"",1,0))</f>
        <v>0</v>
      </c>
      <c r="Q150" s="171">
        <f>IF('Indicator Data'!X154="No Data",1,IF('Indicator Data imputation'!R153&lt;&gt;"",1,0))</f>
        <v>0</v>
      </c>
      <c r="R150" s="171">
        <f>IF('Indicator Data'!Y154="No Data",1,IF('Indicator Data imputation'!S153&lt;&gt;"",1,0))</f>
        <v>0</v>
      </c>
      <c r="S150" s="171">
        <f>IF('Indicator Data'!Z154="No Data",1,IF('Indicator Data imputation'!T153&lt;&gt;"",1,0))</f>
        <v>0</v>
      </c>
      <c r="T150" s="171">
        <f>IF('Indicator Data'!AA154="No Data",1,IF('Indicator Data imputation'!U153&lt;&gt;"",1,0))</f>
        <v>0</v>
      </c>
      <c r="U150" s="171">
        <f>IF('Indicator Data'!AB154="No Data",1,IF('Indicator Data imputation'!V153&lt;&gt;"",1,0))</f>
        <v>0</v>
      </c>
      <c r="V150" s="171">
        <f>IF('Indicator Data'!AC154="No Data",1,IF('Indicator Data imputation'!W153&lt;&gt;"",1,0))</f>
        <v>0</v>
      </c>
      <c r="W150" s="171">
        <f>IF('Indicator Data'!AD154="No Data",1,IF('Indicator Data imputation'!X153&lt;&gt;"",1,0))</f>
        <v>0</v>
      </c>
      <c r="X150" s="171">
        <f>IF('Indicator Data'!AE154="No Data",1,IF('Indicator Data imputation'!Y153&lt;&gt;"",1,0))</f>
        <v>1</v>
      </c>
      <c r="Y150" s="171">
        <f>IF('Indicator Data'!AF154="No Data",1,IF('Indicator Data imputation'!Z153&lt;&gt;"",1,0))</f>
        <v>0</v>
      </c>
      <c r="Z150" s="171">
        <f>IF('Indicator Data'!AG154="No Data",1,IF('Indicator Data imputation'!AA153&lt;&gt;"",1,0))</f>
        <v>0</v>
      </c>
      <c r="AA150" s="171">
        <f>IF('Indicator Data'!AH154="No Data",1,IF('Indicator Data imputation'!AB153&lt;&gt;"",1,0))</f>
        <v>0</v>
      </c>
      <c r="AB150" s="171">
        <f>IF('Indicator Data'!AI154="No Data",1,IF('Indicator Data imputation'!AC153&lt;&gt;"",1,0))</f>
        <v>0</v>
      </c>
      <c r="AC150" s="171">
        <f>IF('Indicator Data'!AJ154="No Data",1,IF('Indicator Data imputation'!AD153&lt;&gt;"",1,0))</f>
        <v>0</v>
      </c>
      <c r="AD150" s="171">
        <f>IF('Indicator Data'!AK154="No Data",1,IF('Indicator Data imputation'!AE153&lt;&gt;"",1,0))</f>
        <v>0</v>
      </c>
      <c r="AE150" s="171">
        <f>IF('Indicator Data'!AL154="No Data",1,IF('Indicator Data imputation'!AF153&lt;&gt;"",1,0))</f>
        <v>0</v>
      </c>
      <c r="AF150" s="171">
        <f>IF('Indicator Data'!AM154="No Data",1,IF('Indicator Data imputation'!AG153&lt;&gt;"",1,0))</f>
        <v>0</v>
      </c>
      <c r="AG150" s="171">
        <f>IF('Indicator Data'!AN154="No Data",1,IF('Indicator Data imputation'!AH153&lt;&gt;"",1,0))</f>
        <v>0</v>
      </c>
      <c r="AH150" s="171">
        <f>IF('Indicator Data'!AO154="No Data",1,IF('Indicator Data imputation'!AI153&lt;&gt;"",1,0))</f>
        <v>0</v>
      </c>
      <c r="AI150" s="171">
        <f>IF('Indicator Data'!AP154="No Data",1,IF('Indicator Data imputation'!AJ153&lt;&gt;"",1,0))</f>
        <v>0</v>
      </c>
      <c r="AJ150" s="171">
        <f>IF('Indicator Data'!AQ154="No Data",1,IF('Indicator Data imputation'!AK153&lt;&gt;"",1,0))</f>
        <v>0</v>
      </c>
      <c r="AK150" s="171">
        <f>IF('Indicator Data'!AR154="No Data",1,IF('Indicator Data imputation'!AL153&lt;&gt;"",1,0))</f>
        <v>0</v>
      </c>
      <c r="AL150" s="171">
        <f>IF('Indicator Data'!AS154="No Data",1,IF('Indicator Data imputation'!AM153&lt;&gt;"",1,0))</f>
        <v>0</v>
      </c>
      <c r="AM150" s="171">
        <f>IF('Indicator Data'!AT154="No Data",1,IF('Indicator Data imputation'!AN153&lt;&gt;"",1,0))</f>
        <v>0</v>
      </c>
      <c r="AN150" s="171">
        <f>IF('Indicator Data'!AU154="No Data",1,IF('Indicator Data imputation'!AO153&lt;&gt;"",1,0))</f>
        <v>0</v>
      </c>
      <c r="AO150" s="171">
        <f>IF('Indicator Data'!AV154="No Data",1,IF('Indicator Data imputation'!AP153&lt;&gt;"",1,0))</f>
        <v>0</v>
      </c>
      <c r="AP150" s="171">
        <f>IF('Indicator Data'!AW154="No Data",1,IF('Indicator Data imputation'!AQ153&lt;&gt;"",1,0))</f>
        <v>0</v>
      </c>
      <c r="AQ150" s="171">
        <f>IF('Indicator Data'!AX154="No Data",1,IF('Indicator Data imputation'!AR153&lt;&gt;"",1,0))</f>
        <v>0</v>
      </c>
      <c r="AR150" s="171">
        <f>IF('Indicator Data'!AY154="No Data",1,IF('Indicator Data imputation'!AS153&lt;&gt;"",1,0))</f>
        <v>0</v>
      </c>
      <c r="AS150" s="171">
        <f>IF('Indicator Data'!AZ154="No Data",1,IF('Indicator Data imputation'!AT153&lt;&gt;"",1,0))</f>
        <v>0</v>
      </c>
      <c r="AT150" s="171">
        <f>IF('Indicator Data'!BA154="No Data",1,IF('Indicator Data imputation'!AU153&lt;&gt;"",1,0))</f>
        <v>0</v>
      </c>
      <c r="AU150" s="171">
        <f>IF('Indicator Data'!BB154="No Data",1,IF('Indicator Data imputation'!AV153&lt;&gt;"",1,0))</f>
        <v>0</v>
      </c>
      <c r="AV150" s="171">
        <f>IF('Indicator Data'!BC154="No Data",1,IF('Indicator Data imputation'!AW153&lt;&gt;"",1,0))</f>
        <v>0</v>
      </c>
      <c r="AW150" s="171">
        <f>IF('Indicator Data'!BD154="No Data",1,IF('Indicator Data imputation'!AX153&lt;&gt;"",1,0))</f>
        <v>0</v>
      </c>
      <c r="AX150" s="171">
        <f>IF('Indicator Data'!BE154="No Data",1,IF('Indicator Data imputation'!AY153&lt;&gt;"",1,0))</f>
        <v>0</v>
      </c>
      <c r="AY150" s="171">
        <f>IF('Indicator Data'!BF154="No Data",1,IF('Indicator Data imputation'!AZ153&lt;&gt;"",1,0))</f>
        <v>0</v>
      </c>
      <c r="AZ150" s="171">
        <f>IF('Indicator Data'!BG154="No Data",1,IF('Indicator Data imputation'!BA153&lt;&gt;"",1,0))</f>
        <v>0</v>
      </c>
      <c r="BA150" s="5">
        <f t="shared" si="4"/>
        <v>1</v>
      </c>
      <c r="BB150" s="173">
        <f t="shared" si="5"/>
        <v>1.9607843137254902E-2</v>
      </c>
    </row>
    <row r="151" spans="1:54" x14ac:dyDescent="0.25">
      <c r="A151" s="5" t="s">
        <v>281</v>
      </c>
      <c r="B151" s="171">
        <f>IF('Indicator Data'!I155="No Data",1,IF('Indicator Data imputation'!C154&lt;&gt;"",1,0))</f>
        <v>0</v>
      </c>
      <c r="C151" s="171">
        <f>IF('Indicator Data'!J155="No Data",1,IF('Indicator Data imputation'!D154&lt;&gt;"",1,0))</f>
        <v>0</v>
      </c>
      <c r="D151" s="171">
        <f>IF('Indicator Data'!K155="No Data",1,IF('Indicator Data imputation'!E154&lt;&gt;"",1,0))</f>
        <v>0</v>
      </c>
      <c r="E151" s="171">
        <f>IF('Indicator Data'!L155="No Data",1,IF('Indicator Data imputation'!F154&lt;&gt;"",1,0))</f>
        <v>1</v>
      </c>
      <c r="F151" s="171">
        <f>IF('Indicator Data'!M155="No Data",1,IF('Indicator Data imputation'!G154&lt;&gt;"",1,0))</f>
        <v>0</v>
      </c>
      <c r="G151" s="171">
        <f>IF('Indicator Data'!N155="No Data",1,IF('Indicator Data imputation'!H154&lt;&gt;"",1,0))</f>
        <v>0</v>
      </c>
      <c r="H151" s="171">
        <f>IF('Indicator Data'!O155="No Data",1,IF('Indicator Data imputation'!I154&lt;&gt;"",1,0))</f>
        <v>0</v>
      </c>
      <c r="I151" s="171">
        <f>IF('Indicator Data'!P155="No Data",1,IF('Indicator Data imputation'!J154&lt;&gt;"",1,0))</f>
        <v>0</v>
      </c>
      <c r="J151" s="171">
        <f>IF('Indicator Data'!Q155="No Data",1,IF('Indicator Data imputation'!K154&lt;&gt;"",1,0))</f>
        <v>0</v>
      </c>
      <c r="K151" s="171">
        <f>IF('Indicator Data'!R155="No Data",1,IF('Indicator Data imputation'!L154&lt;&gt;"",1,0))</f>
        <v>1</v>
      </c>
      <c r="L151" s="171">
        <f>IF('Indicator Data'!S155="No Data",1,IF('Indicator Data imputation'!M154&lt;&gt;"",1,0))</f>
        <v>0</v>
      </c>
      <c r="M151" s="171">
        <f>IF('Indicator Data'!T155="No Data",1,IF('Indicator Data imputation'!N154&lt;&gt;"",1,0))</f>
        <v>0</v>
      </c>
      <c r="N151" s="171">
        <f>IF('Indicator Data'!U155="No Data",1,IF('Indicator Data imputation'!O154&lt;&gt;"",1,0))</f>
        <v>0</v>
      </c>
      <c r="O151" s="171">
        <f>IF('Indicator Data'!V155="No Data",1,IF('Indicator Data imputation'!P154&lt;&gt;"",1,0))</f>
        <v>0</v>
      </c>
      <c r="P151" s="171">
        <f>IF('Indicator Data'!W155="No Data",1,IF('Indicator Data imputation'!Q154&lt;&gt;"",1,0))</f>
        <v>0</v>
      </c>
      <c r="Q151" s="171">
        <f>IF('Indicator Data'!X155="No Data",1,IF('Indicator Data imputation'!R154&lt;&gt;"",1,0))</f>
        <v>0</v>
      </c>
      <c r="R151" s="171">
        <f>IF('Indicator Data'!Y155="No Data",1,IF('Indicator Data imputation'!S154&lt;&gt;"",1,0))</f>
        <v>0</v>
      </c>
      <c r="S151" s="171">
        <f>IF('Indicator Data'!Z155="No Data",1,IF('Indicator Data imputation'!T154&lt;&gt;"",1,0))</f>
        <v>0</v>
      </c>
      <c r="T151" s="171">
        <f>IF('Indicator Data'!AA155="No Data",1,IF('Indicator Data imputation'!U154&lt;&gt;"",1,0))</f>
        <v>0</v>
      </c>
      <c r="U151" s="171">
        <f>IF('Indicator Data'!AB155="No Data",1,IF('Indicator Data imputation'!V154&lt;&gt;"",1,0))</f>
        <v>1</v>
      </c>
      <c r="V151" s="171">
        <f>IF('Indicator Data'!AC155="No Data",1,IF('Indicator Data imputation'!W154&lt;&gt;"",1,0))</f>
        <v>0</v>
      </c>
      <c r="W151" s="171">
        <f>IF('Indicator Data'!AD155="No Data",1,IF('Indicator Data imputation'!X154&lt;&gt;"",1,0))</f>
        <v>1</v>
      </c>
      <c r="X151" s="171">
        <f>IF('Indicator Data'!AE155="No Data",1,IF('Indicator Data imputation'!Y154&lt;&gt;"",1,0))</f>
        <v>1</v>
      </c>
      <c r="Y151" s="171">
        <f>IF('Indicator Data'!AF155="No Data",1,IF('Indicator Data imputation'!Z154&lt;&gt;"",1,0))</f>
        <v>1</v>
      </c>
      <c r="Z151" s="171">
        <f>IF('Indicator Data'!AG155="No Data",1,IF('Indicator Data imputation'!AA154&lt;&gt;"",1,0))</f>
        <v>0</v>
      </c>
      <c r="AA151" s="171">
        <f>IF('Indicator Data'!AH155="No Data",1,IF('Indicator Data imputation'!AB154&lt;&gt;"",1,0))</f>
        <v>0</v>
      </c>
      <c r="AB151" s="171">
        <f>IF('Indicator Data'!AI155="No Data",1,IF('Indicator Data imputation'!AC154&lt;&gt;"",1,0))</f>
        <v>0</v>
      </c>
      <c r="AC151" s="171">
        <f>IF('Indicator Data'!AJ155="No Data",1,IF('Indicator Data imputation'!AD154&lt;&gt;"",1,0))</f>
        <v>0</v>
      </c>
      <c r="AD151" s="171">
        <f>IF('Indicator Data'!AK155="No Data",1,IF('Indicator Data imputation'!AE154&lt;&gt;"",1,0))</f>
        <v>0</v>
      </c>
      <c r="AE151" s="171">
        <f>IF('Indicator Data'!AL155="No Data",1,IF('Indicator Data imputation'!AF154&lt;&gt;"",1,0))</f>
        <v>0</v>
      </c>
      <c r="AF151" s="171">
        <f>IF('Indicator Data'!AM155="No Data",1,IF('Indicator Data imputation'!AG154&lt;&gt;"",1,0))</f>
        <v>0</v>
      </c>
      <c r="AG151" s="171">
        <f>IF('Indicator Data'!AN155="No Data",1,IF('Indicator Data imputation'!AH154&lt;&gt;"",1,0))</f>
        <v>0</v>
      </c>
      <c r="AH151" s="171">
        <f>IF('Indicator Data'!AO155="No Data",1,IF('Indicator Data imputation'!AI154&lt;&gt;"",1,0))</f>
        <v>0</v>
      </c>
      <c r="AI151" s="171">
        <f>IF('Indicator Data'!AP155="No Data",1,IF('Indicator Data imputation'!AJ154&lt;&gt;"",1,0))</f>
        <v>0</v>
      </c>
      <c r="AJ151" s="171">
        <f>IF('Indicator Data'!AQ155="No Data",1,IF('Indicator Data imputation'!AK154&lt;&gt;"",1,0))</f>
        <v>0</v>
      </c>
      <c r="AK151" s="171">
        <f>IF('Indicator Data'!AR155="No Data",1,IF('Indicator Data imputation'!AL154&lt;&gt;"",1,0))</f>
        <v>0</v>
      </c>
      <c r="AL151" s="171">
        <f>IF('Indicator Data'!AS155="No Data",1,IF('Indicator Data imputation'!AM154&lt;&gt;"",1,0))</f>
        <v>0</v>
      </c>
      <c r="AM151" s="171">
        <f>IF('Indicator Data'!AT155="No Data",1,IF('Indicator Data imputation'!AN154&lt;&gt;"",1,0))</f>
        <v>1</v>
      </c>
      <c r="AN151" s="171">
        <f>IF('Indicator Data'!AU155="No Data",1,IF('Indicator Data imputation'!AO154&lt;&gt;"",1,0))</f>
        <v>1</v>
      </c>
      <c r="AO151" s="171">
        <f>IF('Indicator Data'!AV155="No Data",1,IF('Indicator Data imputation'!AP154&lt;&gt;"",1,0))</f>
        <v>0</v>
      </c>
      <c r="AP151" s="171">
        <f>IF('Indicator Data'!AW155="No Data",1,IF('Indicator Data imputation'!AQ154&lt;&gt;"",1,0))</f>
        <v>0</v>
      </c>
      <c r="AQ151" s="171">
        <f>IF('Indicator Data'!AX155="No Data",1,IF('Indicator Data imputation'!AR154&lt;&gt;"",1,0))</f>
        <v>0</v>
      </c>
      <c r="AR151" s="171">
        <f>IF('Indicator Data'!AY155="No Data",1,IF('Indicator Data imputation'!AS154&lt;&gt;"",1,0))</f>
        <v>0</v>
      </c>
      <c r="AS151" s="171">
        <f>IF('Indicator Data'!AZ155="No Data",1,IF('Indicator Data imputation'!AT154&lt;&gt;"",1,0))</f>
        <v>0</v>
      </c>
      <c r="AT151" s="171">
        <f>IF('Indicator Data'!BA155="No Data",1,IF('Indicator Data imputation'!AU154&lt;&gt;"",1,0))</f>
        <v>0</v>
      </c>
      <c r="AU151" s="171">
        <f>IF('Indicator Data'!BB155="No Data",1,IF('Indicator Data imputation'!AV154&lt;&gt;"",1,0))</f>
        <v>0</v>
      </c>
      <c r="AV151" s="171">
        <f>IF('Indicator Data'!BC155="No Data",1,IF('Indicator Data imputation'!AW154&lt;&gt;"",1,0))</f>
        <v>0</v>
      </c>
      <c r="AW151" s="171">
        <f>IF('Indicator Data'!BD155="No Data",1,IF('Indicator Data imputation'!AX154&lt;&gt;"",1,0))</f>
        <v>0</v>
      </c>
      <c r="AX151" s="171">
        <f>IF('Indicator Data'!BE155="No Data",1,IF('Indicator Data imputation'!AY154&lt;&gt;"",1,0))</f>
        <v>0</v>
      </c>
      <c r="AY151" s="171">
        <f>IF('Indicator Data'!BF155="No Data",1,IF('Indicator Data imputation'!AZ154&lt;&gt;"",1,0))</f>
        <v>0</v>
      </c>
      <c r="AZ151" s="171">
        <f>IF('Indicator Data'!BG155="No Data",1,IF('Indicator Data imputation'!BA154&lt;&gt;"",1,0))</f>
        <v>0</v>
      </c>
      <c r="BA151" s="5">
        <f t="shared" si="4"/>
        <v>8</v>
      </c>
      <c r="BB151" s="173">
        <f t="shared" si="5"/>
        <v>0.15686274509803921</v>
      </c>
    </row>
    <row r="152" spans="1:54" x14ac:dyDescent="0.25">
      <c r="A152" s="5" t="s">
        <v>283</v>
      </c>
      <c r="B152" s="171">
        <f>IF('Indicator Data'!I156="No Data",1,IF('Indicator Data imputation'!C155&lt;&gt;"",1,0))</f>
        <v>0</v>
      </c>
      <c r="C152" s="171">
        <f>IF('Indicator Data'!J156="No Data",1,IF('Indicator Data imputation'!D155&lt;&gt;"",1,0))</f>
        <v>0</v>
      </c>
      <c r="D152" s="171">
        <f>IF('Indicator Data'!K156="No Data",1,IF('Indicator Data imputation'!E155&lt;&gt;"",1,0))</f>
        <v>0</v>
      </c>
      <c r="E152" s="171">
        <f>IF('Indicator Data'!L156="No Data",1,IF('Indicator Data imputation'!F155&lt;&gt;"",1,0))</f>
        <v>0</v>
      </c>
      <c r="F152" s="171">
        <f>IF('Indicator Data'!M156="No Data",1,IF('Indicator Data imputation'!G155&lt;&gt;"",1,0))</f>
        <v>0</v>
      </c>
      <c r="G152" s="171">
        <f>IF('Indicator Data'!N156="No Data",1,IF('Indicator Data imputation'!H155&lt;&gt;"",1,0))</f>
        <v>0</v>
      </c>
      <c r="H152" s="171">
        <f>IF('Indicator Data'!O156="No Data",1,IF('Indicator Data imputation'!I155&lt;&gt;"",1,0))</f>
        <v>0</v>
      </c>
      <c r="I152" s="171">
        <f>IF('Indicator Data'!P156="No Data",1,IF('Indicator Data imputation'!J155&lt;&gt;"",1,0))</f>
        <v>0</v>
      </c>
      <c r="J152" s="171">
        <f>IF('Indicator Data'!Q156="No Data",1,IF('Indicator Data imputation'!K155&lt;&gt;"",1,0))</f>
        <v>0</v>
      </c>
      <c r="K152" s="171">
        <f>IF('Indicator Data'!R156="No Data",1,IF('Indicator Data imputation'!L155&lt;&gt;"",1,0))</f>
        <v>0</v>
      </c>
      <c r="L152" s="171">
        <f>IF('Indicator Data'!S156="No Data",1,IF('Indicator Data imputation'!M155&lt;&gt;"",1,0))</f>
        <v>0</v>
      </c>
      <c r="M152" s="171">
        <f>IF('Indicator Data'!T156="No Data",1,IF('Indicator Data imputation'!N155&lt;&gt;"",1,0))</f>
        <v>0</v>
      </c>
      <c r="N152" s="171">
        <f>IF('Indicator Data'!U156="No Data",1,IF('Indicator Data imputation'!O155&lt;&gt;"",1,0))</f>
        <v>0</v>
      </c>
      <c r="O152" s="171">
        <f>IF('Indicator Data'!V156="No Data",1,IF('Indicator Data imputation'!P155&lt;&gt;"",1,0))</f>
        <v>0</v>
      </c>
      <c r="P152" s="171">
        <f>IF('Indicator Data'!W156="No Data",1,IF('Indicator Data imputation'!Q155&lt;&gt;"",1,0))</f>
        <v>0</v>
      </c>
      <c r="Q152" s="171">
        <f>IF('Indicator Data'!X156="No Data",1,IF('Indicator Data imputation'!R155&lt;&gt;"",1,0))</f>
        <v>0</v>
      </c>
      <c r="R152" s="171">
        <f>IF('Indicator Data'!Y156="No Data",1,IF('Indicator Data imputation'!S155&lt;&gt;"",1,0))</f>
        <v>0</v>
      </c>
      <c r="S152" s="171">
        <f>IF('Indicator Data'!Z156="No Data",1,IF('Indicator Data imputation'!T155&lt;&gt;"",1,0))</f>
        <v>0</v>
      </c>
      <c r="T152" s="171">
        <f>IF('Indicator Data'!AA156="No Data",1,IF('Indicator Data imputation'!U155&lt;&gt;"",1,0))</f>
        <v>0</v>
      </c>
      <c r="U152" s="171">
        <f>IF('Indicator Data'!AB156="No Data",1,IF('Indicator Data imputation'!V155&lt;&gt;"",1,0))</f>
        <v>0</v>
      </c>
      <c r="V152" s="171">
        <f>IF('Indicator Data'!AC156="No Data",1,IF('Indicator Data imputation'!W155&lt;&gt;"",1,0))</f>
        <v>0</v>
      </c>
      <c r="W152" s="171">
        <f>IF('Indicator Data'!AD156="No Data",1,IF('Indicator Data imputation'!X155&lt;&gt;"",1,0))</f>
        <v>0</v>
      </c>
      <c r="X152" s="171">
        <f>IF('Indicator Data'!AE156="No Data",1,IF('Indicator Data imputation'!Y155&lt;&gt;"",1,0))</f>
        <v>0</v>
      </c>
      <c r="Y152" s="171">
        <f>IF('Indicator Data'!AF156="No Data",1,IF('Indicator Data imputation'!Z155&lt;&gt;"",1,0))</f>
        <v>0</v>
      </c>
      <c r="Z152" s="171">
        <f>IF('Indicator Data'!AG156="No Data",1,IF('Indicator Data imputation'!AA155&lt;&gt;"",1,0))</f>
        <v>0</v>
      </c>
      <c r="AA152" s="171">
        <f>IF('Indicator Data'!AH156="No Data",1,IF('Indicator Data imputation'!AB155&lt;&gt;"",1,0))</f>
        <v>0</v>
      </c>
      <c r="AB152" s="171">
        <f>IF('Indicator Data'!AI156="No Data",1,IF('Indicator Data imputation'!AC155&lt;&gt;"",1,0))</f>
        <v>0</v>
      </c>
      <c r="AC152" s="171">
        <f>IF('Indicator Data'!AJ156="No Data",1,IF('Indicator Data imputation'!AD155&lt;&gt;"",1,0))</f>
        <v>0</v>
      </c>
      <c r="AD152" s="171">
        <f>IF('Indicator Data'!AK156="No Data",1,IF('Indicator Data imputation'!AE155&lt;&gt;"",1,0))</f>
        <v>0</v>
      </c>
      <c r="AE152" s="171">
        <f>IF('Indicator Data'!AL156="No Data",1,IF('Indicator Data imputation'!AF155&lt;&gt;"",1,0))</f>
        <v>0</v>
      </c>
      <c r="AF152" s="171">
        <f>IF('Indicator Data'!AM156="No Data",1,IF('Indicator Data imputation'!AG155&lt;&gt;"",1,0))</f>
        <v>0</v>
      </c>
      <c r="AG152" s="171">
        <f>IF('Indicator Data'!AN156="No Data",1,IF('Indicator Data imputation'!AH155&lt;&gt;"",1,0))</f>
        <v>0</v>
      </c>
      <c r="AH152" s="171">
        <f>IF('Indicator Data'!AO156="No Data",1,IF('Indicator Data imputation'!AI155&lt;&gt;"",1,0))</f>
        <v>0</v>
      </c>
      <c r="AI152" s="171">
        <f>IF('Indicator Data'!AP156="No Data",1,IF('Indicator Data imputation'!AJ155&lt;&gt;"",1,0))</f>
        <v>0</v>
      </c>
      <c r="AJ152" s="171">
        <f>IF('Indicator Data'!AQ156="No Data",1,IF('Indicator Data imputation'!AK155&lt;&gt;"",1,0))</f>
        <v>0</v>
      </c>
      <c r="AK152" s="171">
        <f>IF('Indicator Data'!AR156="No Data",1,IF('Indicator Data imputation'!AL155&lt;&gt;"",1,0))</f>
        <v>0</v>
      </c>
      <c r="AL152" s="171">
        <f>IF('Indicator Data'!AS156="No Data",1,IF('Indicator Data imputation'!AM155&lt;&gt;"",1,0))</f>
        <v>0</v>
      </c>
      <c r="AM152" s="171">
        <f>IF('Indicator Data'!AT156="No Data",1,IF('Indicator Data imputation'!AN155&lt;&gt;"",1,0))</f>
        <v>0</v>
      </c>
      <c r="AN152" s="171">
        <f>IF('Indicator Data'!AU156="No Data",1,IF('Indicator Data imputation'!AO155&lt;&gt;"",1,0))</f>
        <v>0</v>
      </c>
      <c r="AO152" s="171">
        <f>IF('Indicator Data'!AV156="No Data",1,IF('Indicator Data imputation'!AP155&lt;&gt;"",1,0))</f>
        <v>0</v>
      </c>
      <c r="AP152" s="171">
        <f>IF('Indicator Data'!AW156="No Data",1,IF('Indicator Data imputation'!AQ155&lt;&gt;"",1,0))</f>
        <v>0</v>
      </c>
      <c r="AQ152" s="171">
        <f>IF('Indicator Data'!AX156="No Data",1,IF('Indicator Data imputation'!AR155&lt;&gt;"",1,0))</f>
        <v>0</v>
      </c>
      <c r="AR152" s="171">
        <f>IF('Indicator Data'!AY156="No Data",1,IF('Indicator Data imputation'!AS155&lt;&gt;"",1,0))</f>
        <v>0</v>
      </c>
      <c r="AS152" s="171">
        <f>IF('Indicator Data'!AZ156="No Data",1,IF('Indicator Data imputation'!AT155&lt;&gt;"",1,0))</f>
        <v>0</v>
      </c>
      <c r="AT152" s="171">
        <f>IF('Indicator Data'!BA156="No Data",1,IF('Indicator Data imputation'!AU155&lt;&gt;"",1,0))</f>
        <v>0</v>
      </c>
      <c r="AU152" s="171">
        <f>IF('Indicator Data'!BB156="No Data",1,IF('Indicator Data imputation'!AV155&lt;&gt;"",1,0))</f>
        <v>0</v>
      </c>
      <c r="AV152" s="171">
        <f>IF('Indicator Data'!BC156="No Data",1,IF('Indicator Data imputation'!AW155&lt;&gt;"",1,0))</f>
        <v>0</v>
      </c>
      <c r="AW152" s="171">
        <f>IF('Indicator Data'!BD156="No Data",1,IF('Indicator Data imputation'!AX155&lt;&gt;"",1,0))</f>
        <v>0</v>
      </c>
      <c r="AX152" s="171">
        <f>IF('Indicator Data'!BE156="No Data",1,IF('Indicator Data imputation'!AY155&lt;&gt;"",1,0))</f>
        <v>0</v>
      </c>
      <c r="AY152" s="171">
        <f>IF('Indicator Data'!BF156="No Data",1,IF('Indicator Data imputation'!AZ155&lt;&gt;"",1,0))</f>
        <v>0</v>
      </c>
      <c r="AZ152" s="171">
        <f>IF('Indicator Data'!BG156="No Data",1,IF('Indicator Data imputation'!BA155&lt;&gt;"",1,0))</f>
        <v>0</v>
      </c>
      <c r="BA152" s="5">
        <f t="shared" si="4"/>
        <v>0</v>
      </c>
      <c r="BB152" s="173">
        <f t="shared" si="5"/>
        <v>0</v>
      </c>
    </row>
    <row r="153" spans="1:54" x14ac:dyDescent="0.25">
      <c r="A153" s="5" t="s">
        <v>285</v>
      </c>
      <c r="B153" s="171">
        <f>IF('Indicator Data'!I157="No Data",1,IF('Indicator Data imputation'!C156&lt;&gt;"",1,0))</f>
        <v>0</v>
      </c>
      <c r="C153" s="171">
        <f>IF('Indicator Data'!J157="No Data",1,IF('Indicator Data imputation'!D156&lt;&gt;"",1,0))</f>
        <v>0</v>
      </c>
      <c r="D153" s="171">
        <f>IF('Indicator Data'!K157="No Data",1,IF('Indicator Data imputation'!E156&lt;&gt;"",1,0))</f>
        <v>0</v>
      </c>
      <c r="E153" s="171">
        <f>IF('Indicator Data'!L157="No Data",1,IF('Indicator Data imputation'!F156&lt;&gt;"",1,0))</f>
        <v>0</v>
      </c>
      <c r="F153" s="171">
        <f>IF('Indicator Data'!M157="No Data",1,IF('Indicator Data imputation'!G156&lt;&gt;"",1,0))</f>
        <v>0</v>
      </c>
      <c r="G153" s="171">
        <f>IF('Indicator Data'!N157="No Data",1,IF('Indicator Data imputation'!H156&lt;&gt;"",1,0))</f>
        <v>0</v>
      </c>
      <c r="H153" s="171">
        <f>IF('Indicator Data'!O157="No Data",1,IF('Indicator Data imputation'!I156&lt;&gt;"",1,0))</f>
        <v>0</v>
      </c>
      <c r="I153" s="171">
        <f>IF('Indicator Data'!P157="No Data",1,IF('Indicator Data imputation'!J156&lt;&gt;"",1,0))</f>
        <v>0</v>
      </c>
      <c r="J153" s="171">
        <f>IF('Indicator Data'!Q157="No Data",1,IF('Indicator Data imputation'!K156&lt;&gt;"",1,0))</f>
        <v>0</v>
      </c>
      <c r="K153" s="171">
        <f>IF('Indicator Data'!R157="No Data",1,IF('Indicator Data imputation'!L156&lt;&gt;"",1,0))</f>
        <v>1</v>
      </c>
      <c r="L153" s="171">
        <f>IF('Indicator Data'!S157="No Data",1,IF('Indicator Data imputation'!M156&lt;&gt;"",1,0))</f>
        <v>0</v>
      </c>
      <c r="M153" s="171">
        <f>IF('Indicator Data'!T157="No Data",1,IF('Indicator Data imputation'!N156&lt;&gt;"",1,0))</f>
        <v>0</v>
      </c>
      <c r="N153" s="171">
        <f>IF('Indicator Data'!U157="No Data",1,IF('Indicator Data imputation'!O156&lt;&gt;"",1,0))</f>
        <v>0</v>
      </c>
      <c r="O153" s="171">
        <f>IF('Indicator Data'!V157="No Data",1,IF('Indicator Data imputation'!P156&lt;&gt;"",1,0))</f>
        <v>1</v>
      </c>
      <c r="P153" s="171">
        <f>IF('Indicator Data'!W157="No Data",1,IF('Indicator Data imputation'!Q156&lt;&gt;"",1,0))</f>
        <v>0</v>
      </c>
      <c r="Q153" s="171">
        <f>IF('Indicator Data'!X157="No Data",1,IF('Indicator Data imputation'!R156&lt;&gt;"",1,0))</f>
        <v>1</v>
      </c>
      <c r="R153" s="171">
        <f>IF('Indicator Data'!Y157="No Data",1,IF('Indicator Data imputation'!S156&lt;&gt;"",1,0))</f>
        <v>0</v>
      </c>
      <c r="S153" s="171">
        <f>IF('Indicator Data'!Z157="No Data",1,IF('Indicator Data imputation'!T156&lt;&gt;"",1,0))</f>
        <v>0</v>
      </c>
      <c r="T153" s="171">
        <f>IF('Indicator Data'!AA157="No Data",1,IF('Indicator Data imputation'!U156&lt;&gt;"",1,0))</f>
        <v>0</v>
      </c>
      <c r="U153" s="171">
        <f>IF('Indicator Data'!AB157="No Data",1,IF('Indicator Data imputation'!V156&lt;&gt;"",1,0))</f>
        <v>1</v>
      </c>
      <c r="V153" s="171">
        <f>IF('Indicator Data'!AC157="No Data",1,IF('Indicator Data imputation'!W156&lt;&gt;"",1,0))</f>
        <v>0</v>
      </c>
      <c r="W153" s="171">
        <f>IF('Indicator Data'!AD157="No Data",1,IF('Indicator Data imputation'!X156&lt;&gt;"",1,0))</f>
        <v>0</v>
      </c>
      <c r="X153" s="171">
        <f>IF('Indicator Data'!AE157="No Data",1,IF('Indicator Data imputation'!Y156&lt;&gt;"",1,0))</f>
        <v>1</v>
      </c>
      <c r="Y153" s="171">
        <f>IF('Indicator Data'!AF157="No Data",1,IF('Indicator Data imputation'!Z156&lt;&gt;"",1,0))</f>
        <v>0</v>
      </c>
      <c r="Z153" s="171">
        <f>IF('Indicator Data'!AG157="No Data",1,IF('Indicator Data imputation'!AA156&lt;&gt;"",1,0))</f>
        <v>1</v>
      </c>
      <c r="AA153" s="171">
        <f>IF('Indicator Data'!AH157="No Data",1,IF('Indicator Data imputation'!AB156&lt;&gt;"",1,0))</f>
        <v>0</v>
      </c>
      <c r="AB153" s="171">
        <f>IF('Indicator Data'!AI157="No Data",1,IF('Indicator Data imputation'!AC156&lt;&gt;"",1,0))</f>
        <v>0</v>
      </c>
      <c r="AC153" s="171">
        <f>IF('Indicator Data'!AJ157="No Data",1,IF('Indicator Data imputation'!AD156&lt;&gt;"",1,0))</f>
        <v>0</v>
      </c>
      <c r="AD153" s="171">
        <f>IF('Indicator Data'!AK157="No Data",1,IF('Indicator Data imputation'!AE156&lt;&gt;"",1,0))</f>
        <v>0</v>
      </c>
      <c r="AE153" s="171">
        <f>IF('Indicator Data'!AL157="No Data",1,IF('Indicator Data imputation'!AF156&lt;&gt;"",1,0))</f>
        <v>0</v>
      </c>
      <c r="AF153" s="171">
        <f>IF('Indicator Data'!AM157="No Data",1,IF('Indicator Data imputation'!AG156&lt;&gt;"",1,0))</f>
        <v>0</v>
      </c>
      <c r="AG153" s="171">
        <f>IF('Indicator Data'!AN157="No Data",1,IF('Indicator Data imputation'!AH156&lt;&gt;"",1,0))</f>
        <v>0</v>
      </c>
      <c r="AH153" s="171">
        <f>IF('Indicator Data'!AO157="No Data",1,IF('Indicator Data imputation'!AI156&lt;&gt;"",1,0))</f>
        <v>0</v>
      </c>
      <c r="AI153" s="171">
        <f>IF('Indicator Data'!AP157="No Data",1,IF('Indicator Data imputation'!AJ156&lt;&gt;"",1,0))</f>
        <v>0</v>
      </c>
      <c r="AJ153" s="171">
        <f>IF('Indicator Data'!AQ157="No Data",1,IF('Indicator Data imputation'!AK156&lt;&gt;"",1,0))</f>
        <v>0</v>
      </c>
      <c r="AK153" s="171">
        <f>IF('Indicator Data'!AR157="No Data",1,IF('Indicator Data imputation'!AL156&lt;&gt;"",1,0))</f>
        <v>0</v>
      </c>
      <c r="AL153" s="171">
        <f>IF('Indicator Data'!AS157="No Data",1,IF('Indicator Data imputation'!AM156&lt;&gt;"",1,0))</f>
        <v>0</v>
      </c>
      <c r="AM153" s="171">
        <f>IF('Indicator Data'!AT157="No Data",1,IF('Indicator Data imputation'!AN156&lt;&gt;"",1,0))</f>
        <v>1</v>
      </c>
      <c r="AN153" s="171">
        <f>IF('Indicator Data'!AU157="No Data",1,IF('Indicator Data imputation'!AO156&lt;&gt;"",1,0))</f>
        <v>1</v>
      </c>
      <c r="AO153" s="171">
        <f>IF('Indicator Data'!AV157="No Data",1,IF('Indicator Data imputation'!AP156&lt;&gt;"",1,0))</f>
        <v>0</v>
      </c>
      <c r="AP153" s="171">
        <f>IF('Indicator Data'!AW157="No Data",1,IF('Indicator Data imputation'!AQ156&lt;&gt;"",1,0))</f>
        <v>0</v>
      </c>
      <c r="AQ153" s="171">
        <f>IF('Indicator Data'!AX157="No Data",1,IF('Indicator Data imputation'!AR156&lt;&gt;"",1,0))</f>
        <v>0</v>
      </c>
      <c r="AR153" s="171">
        <f>IF('Indicator Data'!AY157="No Data",1,IF('Indicator Data imputation'!AS156&lt;&gt;"",1,0))</f>
        <v>0</v>
      </c>
      <c r="AS153" s="171">
        <f>IF('Indicator Data'!AZ157="No Data",1,IF('Indicator Data imputation'!AT156&lt;&gt;"",1,0))</f>
        <v>0</v>
      </c>
      <c r="AT153" s="171">
        <f>IF('Indicator Data'!BA157="No Data",1,IF('Indicator Data imputation'!AU156&lt;&gt;"",1,0))</f>
        <v>0</v>
      </c>
      <c r="AU153" s="171">
        <f>IF('Indicator Data'!BB157="No Data",1,IF('Indicator Data imputation'!AV156&lt;&gt;"",1,0))</f>
        <v>0</v>
      </c>
      <c r="AV153" s="171">
        <f>IF('Indicator Data'!BC157="No Data",1,IF('Indicator Data imputation'!AW156&lt;&gt;"",1,0))</f>
        <v>0</v>
      </c>
      <c r="AW153" s="171">
        <f>IF('Indicator Data'!BD157="No Data",1,IF('Indicator Data imputation'!AX156&lt;&gt;"",1,0))</f>
        <v>0</v>
      </c>
      <c r="AX153" s="171">
        <f>IF('Indicator Data'!BE157="No Data",1,IF('Indicator Data imputation'!AY156&lt;&gt;"",1,0))</f>
        <v>0</v>
      </c>
      <c r="AY153" s="171">
        <f>IF('Indicator Data'!BF157="No Data",1,IF('Indicator Data imputation'!AZ156&lt;&gt;"",1,0))</f>
        <v>0</v>
      </c>
      <c r="AZ153" s="171">
        <f>IF('Indicator Data'!BG157="No Data",1,IF('Indicator Data imputation'!BA156&lt;&gt;"",1,0))</f>
        <v>0</v>
      </c>
      <c r="BA153" s="5">
        <f t="shared" si="4"/>
        <v>8</v>
      </c>
      <c r="BB153" s="173">
        <f t="shared" si="5"/>
        <v>0.15686274509803921</v>
      </c>
    </row>
    <row r="154" spans="1:54" x14ac:dyDescent="0.25">
      <c r="A154" s="5" t="s">
        <v>287</v>
      </c>
      <c r="B154" s="171">
        <f>IF('Indicator Data'!I158="No Data",1,IF('Indicator Data imputation'!C157&lt;&gt;"",1,0))</f>
        <v>0</v>
      </c>
      <c r="C154" s="171">
        <f>IF('Indicator Data'!J158="No Data",1,IF('Indicator Data imputation'!D157&lt;&gt;"",1,0))</f>
        <v>0</v>
      </c>
      <c r="D154" s="171">
        <f>IF('Indicator Data'!K158="No Data",1,IF('Indicator Data imputation'!E157&lt;&gt;"",1,0))</f>
        <v>0</v>
      </c>
      <c r="E154" s="171">
        <f>IF('Indicator Data'!L158="No Data",1,IF('Indicator Data imputation'!F157&lt;&gt;"",1,0))</f>
        <v>0</v>
      </c>
      <c r="F154" s="171">
        <f>IF('Indicator Data'!M158="No Data",1,IF('Indicator Data imputation'!G157&lt;&gt;"",1,0))</f>
        <v>0</v>
      </c>
      <c r="G154" s="171">
        <f>IF('Indicator Data'!N158="No Data",1,IF('Indicator Data imputation'!H157&lt;&gt;"",1,0))</f>
        <v>0</v>
      </c>
      <c r="H154" s="171">
        <f>IF('Indicator Data'!O158="No Data",1,IF('Indicator Data imputation'!I157&lt;&gt;"",1,0))</f>
        <v>0</v>
      </c>
      <c r="I154" s="171">
        <f>IF('Indicator Data'!P158="No Data",1,IF('Indicator Data imputation'!J157&lt;&gt;"",1,0))</f>
        <v>0</v>
      </c>
      <c r="J154" s="171">
        <f>IF('Indicator Data'!Q158="No Data",1,IF('Indicator Data imputation'!K157&lt;&gt;"",1,0))</f>
        <v>0</v>
      </c>
      <c r="K154" s="171">
        <f>IF('Indicator Data'!R158="No Data",1,IF('Indicator Data imputation'!L157&lt;&gt;"",1,0))</f>
        <v>1</v>
      </c>
      <c r="L154" s="171">
        <f>IF('Indicator Data'!S158="No Data",1,IF('Indicator Data imputation'!M157&lt;&gt;"",1,0))</f>
        <v>0</v>
      </c>
      <c r="M154" s="171">
        <f>IF('Indicator Data'!T158="No Data",1,IF('Indicator Data imputation'!N157&lt;&gt;"",1,0))</f>
        <v>0</v>
      </c>
      <c r="N154" s="171">
        <f>IF('Indicator Data'!U158="No Data",1,IF('Indicator Data imputation'!O157&lt;&gt;"",1,0))</f>
        <v>0</v>
      </c>
      <c r="O154" s="171">
        <f>IF('Indicator Data'!V158="No Data",1,IF('Indicator Data imputation'!P157&lt;&gt;"",1,0))</f>
        <v>1</v>
      </c>
      <c r="P154" s="171">
        <f>IF('Indicator Data'!W158="No Data",1,IF('Indicator Data imputation'!Q157&lt;&gt;"",1,0))</f>
        <v>0</v>
      </c>
      <c r="Q154" s="171">
        <f>IF('Indicator Data'!X158="No Data",1,IF('Indicator Data imputation'!R157&lt;&gt;"",1,0))</f>
        <v>1</v>
      </c>
      <c r="R154" s="171">
        <f>IF('Indicator Data'!Y158="No Data",1,IF('Indicator Data imputation'!S157&lt;&gt;"",1,0))</f>
        <v>0</v>
      </c>
      <c r="S154" s="171">
        <f>IF('Indicator Data'!Z158="No Data",1,IF('Indicator Data imputation'!T157&lt;&gt;"",1,0))</f>
        <v>0</v>
      </c>
      <c r="T154" s="171">
        <f>IF('Indicator Data'!AA158="No Data",1,IF('Indicator Data imputation'!U157&lt;&gt;"",1,0))</f>
        <v>0</v>
      </c>
      <c r="U154" s="171">
        <f>IF('Indicator Data'!AB158="No Data",1,IF('Indicator Data imputation'!V157&lt;&gt;"",1,0))</f>
        <v>0</v>
      </c>
      <c r="V154" s="171">
        <f>IF('Indicator Data'!AC158="No Data",1,IF('Indicator Data imputation'!W157&lt;&gt;"",1,0))</f>
        <v>0</v>
      </c>
      <c r="W154" s="171">
        <f>IF('Indicator Data'!AD158="No Data",1,IF('Indicator Data imputation'!X157&lt;&gt;"",1,0))</f>
        <v>0</v>
      </c>
      <c r="X154" s="171">
        <f>IF('Indicator Data'!AE158="No Data",1,IF('Indicator Data imputation'!Y157&lt;&gt;"",1,0))</f>
        <v>1</v>
      </c>
      <c r="Y154" s="171">
        <f>IF('Indicator Data'!AF158="No Data",1,IF('Indicator Data imputation'!Z157&lt;&gt;"",1,0))</f>
        <v>0</v>
      </c>
      <c r="Z154" s="171">
        <f>IF('Indicator Data'!AG158="No Data",1,IF('Indicator Data imputation'!AA157&lt;&gt;"",1,0))</f>
        <v>0</v>
      </c>
      <c r="AA154" s="171">
        <f>IF('Indicator Data'!AH158="No Data",1,IF('Indicator Data imputation'!AB157&lt;&gt;"",1,0))</f>
        <v>0</v>
      </c>
      <c r="AB154" s="171">
        <f>IF('Indicator Data'!AI158="No Data",1,IF('Indicator Data imputation'!AC157&lt;&gt;"",1,0))</f>
        <v>0</v>
      </c>
      <c r="AC154" s="171">
        <f>IF('Indicator Data'!AJ158="No Data",1,IF('Indicator Data imputation'!AD157&lt;&gt;"",1,0))</f>
        <v>0</v>
      </c>
      <c r="AD154" s="171">
        <f>IF('Indicator Data'!AK158="No Data",1,IF('Indicator Data imputation'!AE157&lt;&gt;"",1,0))</f>
        <v>0</v>
      </c>
      <c r="AE154" s="171">
        <f>IF('Indicator Data'!AL158="No Data",1,IF('Indicator Data imputation'!AF157&lt;&gt;"",1,0))</f>
        <v>0</v>
      </c>
      <c r="AF154" s="171">
        <f>IF('Indicator Data'!AM158="No Data",1,IF('Indicator Data imputation'!AG157&lt;&gt;"",1,0))</f>
        <v>0</v>
      </c>
      <c r="AG154" s="171">
        <f>IF('Indicator Data'!AN158="No Data",1,IF('Indicator Data imputation'!AH157&lt;&gt;"",1,0))</f>
        <v>0</v>
      </c>
      <c r="AH154" s="171">
        <f>IF('Indicator Data'!AO158="No Data",1,IF('Indicator Data imputation'!AI157&lt;&gt;"",1,0))</f>
        <v>0</v>
      </c>
      <c r="AI154" s="171">
        <f>IF('Indicator Data'!AP158="No Data",1,IF('Indicator Data imputation'!AJ157&lt;&gt;"",1,0))</f>
        <v>0</v>
      </c>
      <c r="AJ154" s="171">
        <f>IF('Indicator Data'!AQ158="No Data",1,IF('Indicator Data imputation'!AK157&lt;&gt;"",1,0))</f>
        <v>0</v>
      </c>
      <c r="AK154" s="171">
        <f>IF('Indicator Data'!AR158="No Data",1,IF('Indicator Data imputation'!AL157&lt;&gt;"",1,0))</f>
        <v>0</v>
      </c>
      <c r="AL154" s="171">
        <f>IF('Indicator Data'!AS158="No Data",1,IF('Indicator Data imputation'!AM157&lt;&gt;"",1,0))</f>
        <v>0</v>
      </c>
      <c r="AM154" s="171">
        <f>IF('Indicator Data'!AT158="No Data",1,IF('Indicator Data imputation'!AN157&lt;&gt;"",1,0))</f>
        <v>0</v>
      </c>
      <c r="AN154" s="171">
        <f>IF('Indicator Data'!AU158="No Data",1,IF('Indicator Data imputation'!AO157&lt;&gt;"",1,0))</f>
        <v>0</v>
      </c>
      <c r="AO154" s="171">
        <f>IF('Indicator Data'!AV158="No Data",1,IF('Indicator Data imputation'!AP157&lt;&gt;"",1,0))</f>
        <v>1</v>
      </c>
      <c r="AP154" s="171">
        <f>IF('Indicator Data'!AW158="No Data",1,IF('Indicator Data imputation'!AQ157&lt;&gt;"",1,0))</f>
        <v>0</v>
      </c>
      <c r="AQ154" s="171">
        <f>IF('Indicator Data'!AX158="No Data",1,IF('Indicator Data imputation'!AR157&lt;&gt;"",1,0))</f>
        <v>0</v>
      </c>
      <c r="AR154" s="171">
        <f>IF('Indicator Data'!AY158="No Data",1,IF('Indicator Data imputation'!AS157&lt;&gt;"",1,0))</f>
        <v>0</v>
      </c>
      <c r="AS154" s="171">
        <f>IF('Indicator Data'!AZ158="No Data",1,IF('Indicator Data imputation'!AT157&lt;&gt;"",1,0))</f>
        <v>0</v>
      </c>
      <c r="AT154" s="171">
        <f>IF('Indicator Data'!BA158="No Data",1,IF('Indicator Data imputation'!AU157&lt;&gt;"",1,0))</f>
        <v>0</v>
      </c>
      <c r="AU154" s="171">
        <f>IF('Indicator Data'!BB158="No Data",1,IF('Indicator Data imputation'!AV157&lt;&gt;"",1,0))</f>
        <v>0</v>
      </c>
      <c r="AV154" s="171">
        <f>IF('Indicator Data'!BC158="No Data",1,IF('Indicator Data imputation'!AW157&lt;&gt;"",1,0))</f>
        <v>0</v>
      </c>
      <c r="AW154" s="171">
        <f>IF('Indicator Data'!BD158="No Data",1,IF('Indicator Data imputation'!AX157&lt;&gt;"",1,0))</f>
        <v>0</v>
      </c>
      <c r="AX154" s="171">
        <f>IF('Indicator Data'!BE158="No Data",1,IF('Indicator Data imputation'!AY157&lt;&gt;"",1,0))</f>
        <v>0</v>
      </c>
      <c r="AY154" s="171">
        <f>IF('Indicator Data'!BF158="No Data",1,IF('Indicator Data imputation'!AZ157&lt;&gt;"",1,0))</f>
        <v>0</v>
      </c>
      <c r="AZ154" s="171">
        <f>IF('Indicator Data'!BG158="No Data",1,IF('Indicator Data imputation'!BA157&lt;&gt;"",1,0))</f>
        <v>0</v>
      </c>
      <c r="BA154" s="5">
        <f t="shared" si="4"/>
        <v>5</v>
      </c>
      <c r="BB154" s="173">
        <f t="shared" si="5"/>
        <v>9.8039215686274508E-2</v>
      </c>
    </row>
    <row r="155" spans="1:54" x14ac:dyDescent="0.25">
      <c r="A155" s="5" t="s">
        <v>289</v>
      </c>
      <c r="B155" s="171">
        <f>IF('Indicator Data'!I159="No Data",1,IF('Indicator Data imputation'!C158&lt;&gt;"",1,0))</f>
        <v>0</v>
      </c>
      <c r="C155" s="171">
        <f>IF('Indicator Data'!J159="No Data",1,IF('Indicator Data imputation'!D158&lt;&gt;"",1,0))</f>
        <v>0</v>
      </c>
      <c r="D155" s="171">
        <f>IF('Indicator Data'!K159="No Data",1,IF('Indicator Data imputation'!E158&lt;&gt;"",1,0))</f>
        <v>0</v>
      </c>
      <c r="E155" s="171">
        <f>IF('Indicator Data'!L159="No Data",1,IF('Indicator Data imputation'!F158&lt;&gt;"",1,0))</f>
        <v>0</v>
      </c>
      <c r="F155" s="171">
        <f>IF('Indicator Data'!M159="No Data",1,IF('Indicator Data imputation'!G158&lt;&gt;"",1,0))</f>
        <v>0</v>
      </c>
      <c r="G155" s="171">
        <f>IF('Indicator Data'!N159="No Data",1,IF('Indicator Data imputation'!H158&lt;&gt;"",1,0))</f>
        <v>0</v>
      </c>
      <c r="H155" s="171">
        <f>IF('Indicator Data'!O159="No Data",1,IF('Indicator Data imputation'!I158&lt;&gt;"",1,0))</f>
        <v>0</v>
      </c>
      <c r="I155" s="171">
        <f>IF('Indicator Data'!P159="No Data",1,IF('Indicator Data imputation'!J158&lt;&gt;"",1,0))</f>
        <v>0</v>
      </c>
      <c r="J155" s="171">
        <f>IF('Indicator Data'!Q159="No Data",1,IF('Indicator Data imputation'!K158&lt;&gt;"",1,0))</f>
        <v>0</v>
      </c>
      <c r="K155" s="171">
        <f>IF('Indicator Data'!R159="No Data",1,IF('Indicator Data imputation'!L158&lt;&gt;"",1,0))</f>
        <v>1</v>
      </c>
      <c r="L155" s="171">
        <f>IF('Indicator Data'!S159="No Data",1,IF('Indicator Data imputation'!M158&lt;&gt;"",1,0))</f>
        <v>0</v>
      </c>
      <c r="M155" s="171">
        <f>IF('Indicator Data'!T159="No Data",1,IF('Indicator Data imputation'!N158&lt;&gt;"",1,0))</f>
        <v>0</v>
      </c>
      <c r="N155" s="171">
        <f>IF('Indicator Data'!U159="No Data",1,IF('Indicator Data imputation'!O158&lt;&gt;"",1,0))</f>
        <v>0</v>
      </c>
      <c r="O155" s="171">
        <f>IF('Indicator Data'!V159="No Data",1,IF('Indicator Data imputation'!P158&lt;&gt;"",1,0))</f>
        <v>1</v>
      </c>
      <c r="P155" s="171">
        <f>IF('Indicator Data'!W159="No Data",1,IF('Indicator Data imputation'!Q158&lt;&gt;"",1,0))</f>
        <v>0</v>
      </c>
      <c r="Q155" s="171">
        <f>IF('Indicator Data'!X159="No Data",1,IF('Indicator Data imputation'!R158&lt;&gt;"",1,0))</f>
        <v>1</v>
      </c>
      <c r="R155" s="171">
        <f>IF('Indicator Data'!Y159="No Data",1,IF('Indicator Data imputation'!S158&lt;&gt;"",1,0))</f>
        <v>0</v>
      </c>
      <c r="S155" s="171">
        <f>IF('Indicator Data'!Z159="No Data",1,IF('Indicator Data imputation'!T158&lt;&gt;"",1,0))</f>
        <v>0</v>
      </c>
      <c r="T155" s="171">
        <f>IF('Indicator Data'!AA159="No Data",1,IF('Indicator Data imputation'!U158&lt;&gt;"",1,0))</f>
        <v>0</v>
      </c>
      <c r="U155" s="171">
        <f>IF('Indicator Data'!AB159="No Data",1,IF('Indicator Data imputation'!V158&lt;&gt;"",1,0))</f>
        <v>0</v>
      </c>
      <c r="V155" s="171">
        <f>IF('Indicator Data'!AC159="No Data",1,IF('Indicator Data imputation'!W158&lt;&gt;"",1,0))</f>
        <v>0</v>
      </c>
      <c r="W155" s="171">
        <f>IF('Indicator Data'!AD159="No Data",1,IF('Indicator Data imputation'!X158&lt;&gt;"",1,0))</f>
        <v>0</v>
      </c>
      <c r="X155" s="171">
        <f>IF('Indicator Data'!AE159="No Data",1,IF('Indicator Data imputation'!Y158&lt;&gt;"",1,0))</f>
        <v>1</v>
      </c>
      <c r="Y155" s="171">
        <f>IF('Indicator Data'!AF159="No Data",1,IF('Indicator Data imputation'!Z158&lt;&gt;"",1,0))</f>
        <v>0</v>
      </c>
      <c r="Z155" s="171">
        <f>IF('Indicator Data'!AG159="No Data",1,IF('Indicator Data imputation'!AA158&lt;&gt;"",1,0))</f>
        <v>0</v>
      </c>
      <c r="AA155" s="171">
        <f>IF('Indicator Data'!AH159="No Data",1,IF('Indicator Data imputation'!AB158&lt;&gt;"",1,0))</f>
        <v>0</v>
      </c>
      <c r="AB155" s="171">
        <f>IF('Indicator Data'!AI159="No Data",1,IF('Indicator Data imputation'!AC158&lt;&gt;"",1,0))</f>
        <v>0</v>
      </c>
      <c r="AC155" s="171">
        <f>IF('Indicator Data'!AJ159="No Data",1,IF('Indicator Data imputation'!AD158&lt;&gt;"",1,0))</f>
        <v>0</v>
      </c>
      <c r="AD155" s="171">
        <f>IF('Indicator Data'!AK159="No Data",1,IF('Indicator Data imputation'!AE158&lt;&gt;"",1,0))</f>
        <v>0</v>
      </c>
      <c r="AE155" s="171">
        <f>IF('Indicator Data'!AL159="No Data",1,IF('Indicator Data imputation'!AF158&lt;&gt;"",1,0))</f>
        <v>0</v>
      </c>
      <c r="AF155" s="171">
        <f>IF('Indicator Data'!AM159="No Data",1,IF('Indicator Data imputation'!AG158&lt;&gt;"",1,0))</f>
        <v>0</v>
      </c>
      <c r="AG155" s="171">
        <f>IF('Indicator Data'!AN159="No Data",1,IF('Indicator Data imputation'!AH158&lt;&gt;"",1,0))</f>
        <v>0</v>
      </c>
      <c r="AH155" s="171">
        <f>IF('Indicator Data'!AO159="No Data",1,IF('Indicator Data imputation'!AI158&lt;&gt;"",1,0))</f>
        <v>0</v>
      </c>
      <c r="AI155" s="171">
        <f>IF('Indicator Data'!AP159="No Data",1,IF('Indicator Data imputation'!AJ158&lt;&gt;"",1,0))</f>
        <v>0</v>
      </c>
      <c r="AJ155" s="171">
        <f>IF('Indicator Data'!AQ159="No Data",1,IF('Indicator Data imputation'!AK158&lt;&gt;"",1,0))</f>
        <v>0</v>
      </c>
      <c r="AK155" s="171">
        <f>IF('Indicator Data'!AR159="No Data",1,IF('Indicator Data imputation'!AL158&lt;&gt;"",1,0))</f>
        <v>0</v>
      </c>
      <c r="AL155" s="171">
        <f>IF('Indicator Data'!AS159="No Data",1,IF('Indicator Data imputation'!AM158&lt;&gt;"",1,0))</f>
        <v>0</v>
      </c>
      <c r="AM155" s="171">
        <f>IF('Indicator Data'!AT159="No Data",1,IF('Indicator Data imputation'!AN158&lt;&gt;"",1,0))</f>
        <v>0</v>
      </c>
      <c r="AN155" s="171">
        <f>IF('Indicator Data'!AU159="No Data",1,IF('Indicator Data imputation'!AO158&lt;&gt;"",1,0))</f>
        <v>0</v>
      </c>
      <c r="AO155" s="171">
        <f>IF('Indicator Data'!AV159="No Data",1,IF('Indicator Data imputation'!AP158&lt;&gt;"",1,0))</f>
        <v>0</v>
      </c>
      <c r="AP155" s="171">
        <f>IF('Indicator Data'!AW159="No Data",1,IF('Indicator Data imputation'!AQ158&lt;&gt;"",1,0))</f>
        <v>0</v>
      </c>
      <c r="AQ155" s="171">
        <f>IF('Indicator Data'!AX159="No Data",1,IF('Indicator Data imputation'!AR158&lt;&gt;"",1,0))</f>
        <v>0</v>
      </c>
      <c r="AR155" s="171">
        <f>IF('Indicator Data'!AY159="No Data",1,IF('Indicator Data imputation'!AS158&lt;&gt;"",1,0))</f>
        <v>0</v>
      </c>
      <c r="AS155" s="171">
        <f>IF('Indicator Data'!AZ159="No Data",1,IF('Indicator Data imputation'!AT158&lt;&gt;"",1,0))</f>
        <v>0</v>
      </c>
      <c r="AT155" s="171">
        <f>IF('Indicator Data'!BA159="No Data",1,IF('Indicator Data imputation'!AU158&lt;&gt;"",1,0))</f>
        <v>0</v>
      </c>
      <c r="AU155" s="171">
        <f>IF('Indicator Data'!BB159="No Data",1,IF('Indicator Data imputation'!AV158&lt;&gt;"",1,0))</f>
        <v>0</v>
      </c>
      <c r="AV155" s="171">
        <f>IF('Indicator Data'!BC159="No Data",1,IF('Indicator Data imputation'!AW158&lt;&gt;"",1,0))</f>
        <v>0</v>
      </c>
      <c r="AW155" s="171">
        <f>IF('Indicator Data'!BD159="No Data",1,IF('Indicator Data imputation'!AX158&lt;&gt;"",1,0))</f>
        <v>0</v>
      </c>
      <c r="AX155" s="171">
        <f>IF('Indicator Data'!BE159="No Data",1,IF('Indicator Data imputation'!AY158&lt;&gt;"",1,0))</f>
        <v>0</v>
      </c>
      <c r="AY155" s="171">
        <f>IF('Indicator Data'!BF159="No Data",1,IF('Indicator Data imputation'!AZ158&lt;&gt;"",1,0))</f>
        <v>0</v>
      </c>
      <c r="AZ155" s="171">
        <f>IF('Indicator Data'!BG159="No Data",1,IF('Indicator Data imputation'!BA158&lt;&gt;"",1,0))</f>
        <v>0</v>
      </c>
      <c r="BA155" s="5">
        <f t="shared" si="4"/>
        <v>4</v>
      </c>
      <c r="BB155" s="173">
        <f t="shared" si="5"/>
        <v>7.8431372549019607E-2</v>
      </c>
    </row>
    <row r="156" spans="1:54" x14ac:dyDescent="0.25">
      <c r="A156" s="5" t="s">
        <v>291</v>
      </c>
      <c r="B156" s="171">
        <f>IF('Indicator Data'!I160="No Data",1,IF('Indicator Data imputation'!C159&lt;&gt;"",1,0))</f>
        <v>0</v>
      </c>
      <c r="C156" s="171">
        <f>IF('Indicator Data'!J160="No Data",1,IF('Indicator Data imputation'!D159&lt;&gt;"",1,0))</f>
        <v>0</v>
      </c>
      <c r="D156" s="171">
        <f>IF('Indicator Data'!K160="No Data",1,IF('Indicator Data imputation'!E159&lt;&gt;"",1,0))</f>
        <v>0</v>
      </c>
      <c r="E156" s="171">
        <f>IF('Indicator Data'!L160="No Data",1,IF('Indicator Data imputation'!F159&lt;&gt;"",1,0))</f>
        <v>0</v>
      </c>
      <c r="F156" s="171">
        <f>IF('Indicator Data'!M160="No Data",1,IF('Indicator Data imputation'!G159&lt;&gt;"",1,0))</f>
        <v>0</v>
      </c>
      <c r="G156" s="171">
        <f>IF('Indicator Data'!N160="No Data",1,IF('Indicator Data imputation'!H159&lt;&gt;"",1,0))</f>
        <v>0</v>
      </c>
      <c r="H156" s="171">
        <f>IF('Indicator Data'!O160="No Data",1,IF('Indicator Data imputation'!I159&lt;&gt;"",1,0))</f>
        <v>0</v>
      </c>
      <c r="I156" s="171">
        <f>IF('Indicator Data'!P160="No Data",1,IF('Indicator Data imputation'!J159&lt;&gt;"",1,0))</f>
        <v>0</v>
      </c>
      <c r="J156" s="171">
        <f>IF('Indicator Data'!Q160="No Data",1,IF('Indicator Data imputation'!K159&lt;&gt;"",1,0))</f>
        <v>0</v>
      </c>
      <c r="K156" s="171">
        <f>IF('Indicator Data'!R160="No Data",1,IF('Indicator Data imputation'!L159&lt;&gt;"",1,0))</f>
        <v>1</v>
      </c>
      <c r="L156" s="171">
        <f>IF('Indicator Data'!S160="No Data",1,IF('Indicator Data imputation'!M159&lt;&gt;"",1,0))</f>
        <v>0</v>
      </c>
      <c r="M156" s="171">
        <f>IF('Indicator Data'!T160="No Data",1,IF('Indicator Data imputation'!N159&lt;&gt;"",1,0))</f>
        <v>0</v>
      </c>
      <c r="N156" s="171">
        <f>IF('Indicator Data'!U160="No Data",1,IF('Indicator Data imputation'!O159&lt;&gt;"",1,0))</f>
        <v>0</v>
      </c>
      <c r="O156" s="171">
        <f>IF('Indicator Data'!V160="No Data",1,IF('Indicator Data imputation'!P159&lt;&gt;"",1,0))</f>
        <v>0</v>
      </c>
      <c r="P156" s="171">
        <f>IF('Indicator Data'!W160="No Data",1,IF('Indicator Data imputation'!Q159&lt;&gt;"",1,0))</f>
        <v>0</v>
      </c>
      <c r="Q156" s="171">
        <f>IF('Indicator Data'!X160="No Data",1,IF('Indicator Data imputation'!R159&lt;&gt;"",1,0))</f>
        <v>0</v>
      </c>
      <c r="R156" s="171">
        <f>IF('Indicator Data'!Y160="No Data",1,IF('Indicator Data imputation'!S159&lt;&gt;"",1,0))</f>
        <v>0</v>
      </c>
      <c r="S156" s="171">
        <f>IF('Indicator Data'!Z160="No Data",1,IF('Indicator Data imputation'!T159&lt;&gt;"",1,0))</f>
        <v>0</v>
      </c>
      <c r="T156" s="171">
        <f>IF('Indicator Data'!AA160="No Data",1,IF('Indicator Data imputation'!U159&lt;&gt;"",1,0))</f>
        <v>0</v>
      </c>
      <c r="U156" s="171">
        <f>IF('Indicator Data'!AB160="No Data",1,IF('Indicator Data imputation'!V159&lt;&gt;"",1,0))</f>
        <v>1</v>
      </c>
      <c r="V156" s="171">
        <f>IF('Indicator Data'!AC160="No Data",1,IF('Indicator Data imputation'!W159&lt;&gt;"",1,0))</f>
        <v>0</v>
      </c>
      <c r="W156" s="171">
        <f>IF('Indicator Data'!AD160="No Data",1,IF('Indicator Data imputation'!X159&lt;&gt;"",1,0))</f>
        <v>0</v>
      </c>
      <c r="X156" s="171">
        <f>IF('Indicator Data'!AE160="No Data",1,IF('Indicator Data imputation'!Y159&lt;&gt;"",1,0))</f>
        <v>0</v>
      </c>
      <c r="Y156" s="171">
        <f>IF('Indicator Data'!AF160="No Data",1,IF('Indicator Data imputation'!Z159&lt;&gt;"",1,0))</f>
        <v>1</v>
      </c>
      <c r="Z156" s="171">
        <f>IF('Indicator Data'!AG160="No Data",1,IF('Indicator Data imputation'!AA159&lt;&gt;"",1,0))</f>
        <v>0</v>
      </c>
      <c r="AA156" s="171">
        <f>IF('Indicator Data'!AH160="No Data",1,IF('Indicator Data imputation'!AB159&lt;&gt;"",1,0))</f>
        <v>0</v>
      </c>
      <c r="AB156" s="171">
        <f>IF('Indicator Data'!AI160="No Data",1,IF('Indicator Data imputation'!AC159&lt;&gt;"",1,0))</f>
        <v>0</v>
      </c>
      <c r="AC156" s="171">
        <f>IF('Indicator Data'!AJ160="No Data",1,IF('Indicator Data imputation'!AD159&lt;&gt;"",1,0))</f>
        <v>0</v>
      </c>
      <c r="AD156" s="171">
        <f>IF('Indicator Data'!AK160="No Data",1,IF('Indicator Data imputation'!AE159&lt;&gt;"",1,0))</f>
        <v>0</v>
      </c>
      <c r="AE156" s="171">
        <f>IF('Indicator Data'!AL160="No Data",1,IF('Indicator Data imputation'!AF159&lt;&gt;"",1,0))</f>
        <v>0</v>
      </c>
      <c r="AF156" s="171">
        <f>IF('Indicator Data'!AM160="No Data",1,IF('Indicator Data imputation'!AG159&lt;&gt;"",1,0))</f>
        <v>0</v>
      </c>
      <c r="AG156" s="171">
        <f>IF('Indicator Data'!AN160="No Data",1,IF('Indicator Data imputation'!AH159&lt;&gt;"",1,0))</f>
        <v>0</v>
      </c>
      <c r="AH156" s="171">
        <f>IF('Indicator Data'!AO160="No Data",1,IF('Indicator Data imputation'!AI159&lt;&gt;"",1,0))</f>
        <v>0</v>
      </c>
      <c r="AI156" s="171">
        <f>IF('Indicator Data'!AP160="No Data",1,IF('Indicator Data imputation'!AJ159&lt;&gt;"",1,0))</f>
        <v>1</v>
      </c>
      <c r="AJ156" s="171">
        <f>IF('Indicator Data'!AQ160="No Data",1,IF('Indicator Data imputation'!AK159&lt;&gt;"",1,0))</f>
        <v>1</v>
      </c>
      <c r="AK156" s="171">
        <f>IF('Indicator Data'!AR160="No Data",1,IF('Indicator Data imputation'!AL159&lt;&gt;"",1,0))</f>
        <v>0</v>
      </c>
      <c r="AL156" s="171">
        <f>IF('Indicator Data'!AS160="No Data",1,IF('Indicator Data imputation'!AM159&lt;&gt;"",1,0))</f>
        <v>0</v>
      </c>
      <c r="AM156" s="171">
        <f>IF('Indicator Data'!AT160="No Data",1,IF('Indicator Data imputation'!AN159&lt;&gt;"",1,0))</f>
        <v>0</v>
      </c>
      <c r="AN156" s="171">
        <f>IF('Indicator Data'!AU160="No Data",1,IF('Indicator Data imputation'!AO159&lt;&gt;"",1,0))</f>
        <v>0</v>
      </c>
      <c r="AO156" s="171">
        <f>IF('Indicator Data'!AV160="No Data",1,IF('Indicator Data imputation'!AP159&lt;&gt;"",1,0))</f>
        <v>1</v>
      </c>
      <c r="AP156" s="171">
        <f>IF('Indicator Data'!AW160="No Data",1,IF('Indicator Data imputation'!AQ159&lt;&gt;"",1,0))</f>
        <v>0</v>
      </c>
      <c r="AQ156" s="171">
        <f>IF('Indicator Data'!AX160="No Data",1,IF('Indicator Data imputation'!AR159&lt;&gt;"",1,0))</f>
        <v>0</v>
      </c>
      <c r="AR156" s="171">
        <f>IF('Indicator Data'!AY160="No Data",1,IF('Indicator Data imputation'!AS159&lt;&gt;"",1,0))</f>
        <v>0</v>
      </c>
      <c r="AS156" s="171">
        <f>IF('Indicator Data'!AZ160="No Data",1,IF('Indicator Data imputation'!AT159&lt;&gt;"",1,0))</f>
        <v>0</v>
      </c>
      <c r="AT156" s="171">
        <f>IF('Indicator Data'!BA160="No Data",1,IF('Indicator Data imputation'!AU159&lt;&gt;"",1,0))</f>
        <v>0</v>
      </c>
      <c r="AU156" s="171">
        <f>IF('Indicator Data'!BB160="No Data",1,IF('Indicator Data imputation'!AV159&lt;&gt;"",1,0))</f>
        <v>0</v>
      </c>
      <c r="AV156" s="171">
        <f>IF('Indicator Data'!BC160="No Data",1,IF('Indicator Data imputation'!AW159&lt;&gt;"",1,0))</f>
        <v>0</v>
      </c>
      <c r="AW156" s="171">
        <f>IF('Indicator Data'!BD160="No Data",1,IF('Indicator Data imputation'!AX159&lt;&gt;"",1,0))</f>
        <v>0</v>
      </c>
      <c r="AX156" s="171">
        <f>IF('Indicator Data'!BE160="No Data",1,IF('Indicator Data imputation'!AY159&lt;&gt;"",1,0))</f>
        <v>0</v>
      </c>
      <c r="AY156" s="171">
        <f>IF('Indicator Data'!BF160="No Data",1,IF('Indicator Data imputation'!AZ159&lt;&gt;"",1,0))</f>
        <v>0</v>
      </c>
      <c r="AZ156" s="171">
        <f>IF('Indicator Data'!BG160="No Data",1,IF('Indicator Data imputation'!BA159&lt;&gt;"",1,0))</f>
        <v>0</v>
      </c>
      <c r="BA156" s="5">
        <f t="shared" si="4"/>
        <v>6</v>
      </c>
      <c r="BB156" s="173">
        <f t="shared" si="5"/>
        <v>0.11764705882352941</v>
      </c>
    </row>
    <row r="157" spans="1:54" x14ac:dyDescent="0.25">
      <c r="A157" s="5" t="s">
        <v>293</v>
      </c>
      <c r="B157" s="171">
        <f>IF('Indicator Data'!I161="No Data",1,IF('Indicator Data imputation'!C160&lt;&gt;"",1,0))</f>
        <v>0</v>
      </c>
      <c r="C157" s="171">
        <f>IF('Indicator Data'!J161="No Data",1,IF('Indicator Data imputation'!D160&lt;&gt;"",1,0))</f>
        <v>0</v>
      </c>
      <c r="D157" s="171">
        <f>IF('Indicator Data'!K161="No Data",1,IF('Indicator Data imputation'!E160&lt;&gt;"",1,0))</f>
        <v>0</v>
      </c>
      <c r="E157" s="171">
        <f>IF('Indicator Data'!L161="No Data",1,IF('Indicator Data imputation'!F160&lt;&gt;"",1,0))</f>
        <v>0</v>
      </c>
      <c r="F157" s="171">
        <f>IF('Indicator Data'!M161="No Data",1,IF('Indicator Data imputation'!G160&lt;&gt;"",1,0))</f>
        <v>0</v>
      </c>
      <c r="G157" s="171">
        <f>IF('Indicator Data'!N161="No Data",1,IF('Indicator Data imputation'!H160&lt;&gt;"",1,0))</f>
        <v>0</v>
      </c>
      <c r="H157" s="171">
        <f>IF('Indicator Data'!O161="No Data",1,IF('Indicator Data imputation'!I160&lt;&gt;"",1,0))</f>
        <v>0</v>
      </c>
      <c r="I157" s="171">
        <f>IF('Indicator Data'!P161="No Data",1,IF('Indicator Data imputation'!J160&lt;&gt;"",1,0))</f>
        <v>0</v>
      </c>
      <c r="J157" s="171">
        <f>IF('Indicator Data'!Q161="No Data",1,IF('Indicator Data imputation'!K160&lt;&gt;"",1,0))</f>
        <v>1</v>
      </c>
      <c r="K157" s="171">
        <f>IF('Indicator Data'!R161="No Data",1,IF('Indicator Data imputation'!L160&lt;&gt;"",1,0))</f>
        <v>0</v>
      </c>
      <c r="L157" s="171">
        <f>IF('Indicator Data'!S161="No Data",1,IF('Indicator Data imputation'!M160&lt;&gt;"",1,0))</f>
        <v>0</v>
      </c>
      <c r="M157" s="171">
        <f>IF('Indicator Data'!T161="No Data",1,IF('Indicator Data imputation'!N160&lt;&gt;"",1,0))</f>
        <v>0</v>
      </c>
      <c r="N157" s="171">
        <f>IF('Indicator Data'!U161="No Data",1,IF('Indicator Data imputation'!O160&lt;&gt;"",1,0))</f>
        <v>0</v>
      </c>
      <c r="O157" s="171">
        <f>IF('Indicator Data'!V161="No Data",1,IF('Indicator Data imputation'!P160&lt;&gt;"",1,0))</f>
        <v>0</v>
      </c>
      <c r="P157" s="171">
        <f>IF('Indicator Data'!W161="No Data",1,IF('Indicator Data imputation'!Q160&lt;&gt;"",1,0))</f>
        <v>1</v>
      </c>
      <c r="Q157" s="171">
        <f>IF('Indicator Data'!X161="No Data",1,IF('Indicator Data imputation'!R160&lt;&gt;"",1,0))</f>
        <v>0</v>
      </c>
      <c r="R157" s="171">
        <f>IF('Indicator Data'!Y161="No Data",1,IF('Indicator Data imputation'!S160&lt;&gt;"",1,0))</f>
        <v>0</v>
      </c>
      <c r="S157" s="171">
        <f>IF('Indicator Data'!Z161="No Data",1,IF('Indicator Data imputation'!T160&lt;&gt;"",1,0))</f>
        <v>0</v>
      </c>
      <c r="T157" s="171">
        <f>IF('Indicator Data'!AA161="No Data",1,IF('Indicator Data imputation'!U160&lt;&gt;"",1,0))</f>
        <v>0</v>
      </c>
      <c r="U157" s="171">
        <f>IF('Indicator Data'!AB161="No Data",1,IF('Indicator Data imputation'!V160&lt;&gt;"",1,0))</f>
        <v>0</v>
      </c>
      <c r="V157" s="171">
        <f>IF('Indicator Data'!AC161="No Data",1,IF('Indicator Data imputation'!W160&lt;&gt;"",1,0))</f>
        <v>1</v>
      </c>
      <c r="W157" s="171">
        <f>IF('Indicator Data'!AD161="No Data",1,IF('Indicator Data imputation'!X160&lt;&gt;"",1,0))</f>
        <v>0</v>
      </c>
      <c r="X157" s="171">
        <f>IF('Indicator Data'!AE161="No Data",1,IF('Indicator Data imputation'!Y160&lt;&gt;"",1,0))</f>
        <v>0</v>
      </c>
      <c r="Y157" s="171">
        <f>IF('Indicator Data'!AF161="No Data",1,IF('Indicator Data imputation'!Z160&lt;&gt;"",1,0))</f>
        <v>0</v>
      </c>
      <c r="Z157" s="171">
        <f>IF('Indicator Data'!AG161="No Data",1,IF('Indicator Data imputation'!AA160&lt;&gt;"",1,0))</f>
        <v>1</v>
      </c>
      <c r="AA157" s="171">
        <f>IF('Indicator Data'!AH161="No Data",1,IF('Indicator Data imputation'!AB160&lt;&gt;"",1,0))</f>
        <v>0</v>
      </c>
      <c r="AB157" s="171">
        <f>IF('Indicator Data'!AI161="No Data",1,IF('Indicator Data imputation'!AC160&lt;&gt;"",1,0))</f>
        <v>0</v>
      </c>
      <c r="AC157" s="171">
        <f>IF('Indicator Data'!AJ161="No Data",1,IF('Indicator Data imputation'!AD160&lt;&gt;"",1,0))</f>
        <v>0</v>
      </c>
      <c r="AD157" s="171">
        <f>IF('Indicator Data'!AK161="No Data",1,IF('Indicator Data imputation'!AE160&lt;&gt;"",1,0))</f>
        <v>0</v>
      </c>
      <c r="AE157" s="171">
        <f>IF('Indicator Data'!AL161="No Data",1,IF('Indicator Data imputation'!AF160&lt;&gt;"",1,0))</f>
        <v>0</v>
      </c>
      <c r="AF157" s="171">
        <f>IF('Indicator Data'!AM161="No Data",1,IF('Indicator Data imputation'!AG160&lt;&gt;"",1,0))</f>
        <v>0</v>
      </c>
      <c r="AG157" s="171">
        <f>IF('Indicator Data'!AN161="No Data",1,IF('Indicator Data imputation'!AH160&lt;&gt;"",1,0))</f>
        <v>0</v>
      </c>
      <c r="AH157" s="171">
        <f>IF('Indicator Data'!AO161="No Data",1,IF('Indicator Data imputation'!AI160&lt;&gt;"",1,0))</f>
        <v>0</v>
      </c>
      <c r="AI157" s="171">
        <f>IF('Indicator Data'!AP161="No Data",1,IF('Indicator Data imputation'!AJ160&lt;&gt;"",1,0))</f>
        <v>1</v>
      </c>
      <c r="AJ157" s="171">
        <f>IF('Indicator Data'!AQ161="No Data",1,IF('Indicator Data imputation'!AK160&lt;&gt;"",1,0))</f>
        <v>1</v>
      </c>
      <c r="AK157" s="171">
        <f>IF('Indicator Data'!AR161="No Data",1,IF('Indicator Data imputation'!AL160&lt;&gt;"",1,0))</f>
        <v>1</v>
      </c>
      <c r="AL157" s="171">
        <f>IF('Indicator Data'!AS161="No Data",1,IF('Indicator Data imputation'!AM160&lt;&gt;"",1,0))</f>
        <v>0</v>
      </c>
      <c r="AM157" s="171">
        <f>IF('Indicator Data'!AT161="No Data",1,IF('Indicator Data imputation'!AN160&lt;&gt;"",1,0))</f>
        <v>1</v>
      </c>
      <c r="AN157" s="171">
        <f>IF('Indicator Data'!AU161="No Data",1,IF('Indicator Data imputation'!AO160&lt;&gt;"",1,0))</f>
        <v>1</v>
      </c>
      <c r="AO157" s="171">
        <f>IF('Indicator Data'!AV161="No Data",1,IF('Indicator Data imputation'!AP160&lt;&gt;"",1,0))</f>
        <v>1</v>
      </c>
      <c r="AP157" s="171">
        <f>IF('Indicator Data'!AW161="No Data",1,IF('Indicator Data imputation'!AQ160&lt;&gt;"",1,0))</f>
        <v>0</v>
      </c>
      <c r="AQ157" s="171">
        <f>IF('Indicator Data'!AX161="No Data",1,IF('Indicator Data imputation'!AR160&lt;&gt;"",1,0))</f>
        <v>0</v>
      </c>
      <c r="AR157" s="171">
        <f>IF('Indicator Data'!AY161="No Data",1,IF('Indicator Data imputation'!AS160&lt;&gt;"",1,0))</f>
        <v>0</v>
      </c>
      <c r="AS157" s="171">
        <f>IF('Indicator Data'!AZ161="No Data",1,IF('Indicator Data imputation'!AT160&lt;&gt;"",1,0))</f>
        <v>0</v>
      </c>
      <c r="AT157" s="171">
        <f>IF('Indicator Data'!BA161="No Data",1,IF('Indicator Data imputation'!AU160&lt;&gt;"",1,0))</f>
        <v>0</v>
      </c>
      <c r="AU157" s="171">
        <f>IF('Indicator Data'!BB161="No Data",1,IF('Indicator Data imputation'!AV160&lt;&gt;"",1,0))</f>
        <v>0</v>
      </c>
      <c r="AV157" s="171">
        <f>IF('Indicator Data'!BC161="No Data",1,IF('Indicator Data imputation'!AW160&lt;&gt;"",1,0))</f>
        <v>0</v>
      </c>
      <c r="AW157" s="171">
        <f>IF('Indicator Data'!BD161="No Data",1,IF('Indicator Data imputation'!AX160&lt;&gt;"",1,0))</f>
        <v>0</v>
      </c>
      <c r="AX157" s="171">
        <f>IF('Indicator Data'!BE161="No Data",1,IF('Indicator Data imputation'!AY160&lt;&gt;"",1,0))</f>
        <v>0</v>
      </c>
      <c r="AY157" s="171">
        <f>IF('Indicator Data'!BF161="No Data",1,IF('Indicator Data imputation'!AZ160&lt;&gt;"",1,0))</f>
        <v>0</v>
      </c>
      <c r="AZ157" s="171">
        <f>IF('Indicator Data'!BG161="No Data",1,IF('Indicator Data imputation'!BA160&lt;&gt;"",1,0))</f>
        <v>0</v>
      </c>
      <c r="BA157" s="5">
        <f t="shared" si="4"/>
        <v>10</v>
      </c>
      <c r="BB157" s="173">
        <f t="shared" si="5"/>
        <v>0.19607843137254902</v>
      </c>
    </row>
    <row r="158" spans="1:54" x14ac:dyDescent="0.25">
      <c r="A158" s="5" t="s">
        <v>295</v>
      </c>
      <c r="B158" s="171">
        <f>IF('Indicator Data'!I162="No Data",1,IF('Indicator Data imputation'!C161&lt;&gt;"",1,0))</f>
        <v>0</v>
      </c>
      <c r="C158" s="171">
        <f>IF('Indicator Data'!J162="No Data",1,IF('Indicator Data imputation'!D161&lt;&gt;"",1,0))</f>
        <v>0</v>
      </c>
      <c r="D158" s="171">
        <f>IF('Indicator Data'!K162="No Data",1,IF('Indicator Data imputation'!E161&lt;&gt;"",1,0))</f>
        <v>0</v>
      </c>
      <c r="E158" s="171">
        <f>IF('Indicator Data'!L162="No Data",1,IF('Indicator Data imputation'!F161&lt;&gt;"",1,0))</f>
        <v>0</v>
      </c>
      <c r="F158" s="171">
        <f>IF('Indicator Data'!M162="No Data",1,IF('Indicator Data imputation'!G161&lt;&gt;"",1,0))</f>
        <v>0</v>
      </c>
      <c r="G158" s="171">
        <f>IF('Indicator Data'!N162="No Data",1,IF('Indicator Data imputation'!H161&lt;&gt;"",1,0))</f>
        <v>0</v>
      </c>
      <c r="H158" s="171">
        <f>IF('Indicator Data'!O162="No Data",1,IF('Indicator Data imputation'!I161&lt;&gt;"",1,0))</f>
        <v>0</v>
      </c>
      <c r="I158" s="171">
        <f>IF('Indicator Data'!P162="No Data",1,IF('Indicator Data imputation'!J161&lt;&gt;"",1,0))</f>
        <v>0</v>
      </c>
      <c r="J158" s="171">
        <f>IF('Indicator Data'!Q162="No Data",1,IF('Indicator Data imputation'!K161&lt;&gt;"",1,0))</f>
        <v>0</v>
      </c>
      <c r="K158" s="171">
        <f>IF('Indicator Data'!R162="No Data",1,IF('Indicator Data imputation'!L161&lt;&gt;"",1,0))</f>
        <v>0</v>
      </c>
      <c r="L158" s="171">
        <f>IF('Indicator Data'!S162="No Data",1,IF('Indicator Data imputation'!M161&lt;&gt;"",1,0))</f>
        <v>0</v>
      </c>
      <c r="M158" s="171">
        <f>IF('Indicator Data'!T162="No Data",1,IF('Indicator Data imputation'!N161&lt;&gt;"",1,0))</f>
        <v>0</v>
      </c>
      <c r="N158" s="171">
        <f>IF('Indicator Data'!U162="No Data",1,IF('Indicator Data imputation'!O161&lt;&gt;"",1,0))</f>
        <v>0</v>
      </c>
      <c r="O158" s="171">
        <f>IF('Indicator Data'!V162="No Data",1,IF('Indicator Data imputation'!P161&lt;&gt;"",1,0))</f>
        <v>0</v>
      </c>
      <c r="P158" s="171">
        <f>IF('Indicator Data'!W162="No Data",1,IF('Indicator Data imputation'!Q161&lt;&gt;"",1,0))</f>
        <v>0</v>
      </c>
      <c r="Q158" s="171">
        <f>IF('Indicator Data'!X162="No Data",1,IF('Indicator Data imputation'!R161&lt;&gt;"",1,0))</f>
        <v>0</v>
      </c>
      <c r="R158" s="171">
        <f>IF('Indicator Data'!Y162="No Data",1,IF('Indicator Data imputation'!S161&lt;&gt;"",1,0))</f>
        <v>0</v>
      </c>
      <c r="S158" s="171">
        <f>IF('Indicator Data'!Z162="No Data",1,IF('Indicator Data imputation'!T161&lt;&gt;"",1,0))</f>
        <v>0</v>
      </c>
      <c r="T158" s="171">
        <f>IF('Indicator Data'!AA162="No Data",1,IF('Indicator Data imputation'!U161&lt;&gt;"",1,0))</f>
        <v>0</v>
      </c>
      <c r="U158" s="171">
        <f>IF('Indicator Data'!AB162="No Data",1,IF('Indicator Data imputation'!V161&lt;&gt;"",1,0))</f>
        <v>0</v>
      </c>
      <c r="V158" s="171">
        <f>IF('Indicator Data'!AC162="No Data",1,IF('Indicator Data imputation'!W161&lt;&gt;"",1,0))</f>
        <v>0</v>
      </c>
      <c r="W158" s="171">
        <f>IF('Indicator Data'!AD162="No Data",1,IF('Indicator Data imputation'!X161&lt;&gt;"",1,0))</f>
        <v>0</v>
      </c>
      <c r="X158" s="171">
        <f>IF('Indicator Data'!AE162="No Data",1,IF('Indicator Data imputation'!Y161&lt;&gt;"",1,0))</f>
        <v>0</v>
      </c>
      <c r="Y158" s="171">
        <f>IF('Indicator Data'!AF162="No Data",1,IF('Indicator Data imputation'!Z161&lt;&gt;"",1,0))</f>
        <v>0</v>
      </c>
      <c r="Z158" s="171">
        <f>IF('Indicator Data'!AG162="No Data",1,IF('Indicator Data imputation'!AA161&lt;&gt;"",1,0))</f>
        <v>0</v>
      </c>
      <c r="AA158" s="171">
        <f>IF('Indicator Data'!AH162="No Data",1,IF('Indicator Data imputation'!AB161&lt;&gt;"",1,0))</f>
        <v>0</v>
      </c>
      <c r="AB158" s="171">
        <f>IF('Indicator Data'!AI162="No Data",1,IF('Indicator Data imputation'!AC161&lt;&gt;"",1,0))</f>
        <v>0</v>
      </c>
      <c r="AC158" s="171">
        <f>IF('Indicator Data'!AJ162="No Data",1,IF('Indicator Data imputation'!AD161&lt;&gt;"",1,0))</f>
        <v>0</v>
      </c>
      <c r="AD158" s="171">
        <f>IF('Indicator Data'!AK162="No Data",1,IF('Indicator Data imputation'!AE161&lt;&gt;"",1,0))</f>
        <v>0</v>
      </c>
      <c r="AE158" s="171">
        <f>IF('Indicator Data'!AL162="No Data",1,IF('Indicator Data imputation'!AF161&lt;&gt;"",1,0))</f>
        <v>0</v>
      </c>
      <c r="AF158" s="171">
        <f>IF('Indicator Data'!AM162="No Data",1,IF('Indicator Data imputation'!AG161&lt;&gt;"",1,0))</f>
        <v>0</v>
      </c>
      <c r="AG158" s="171">
        <f>IF('Indicator Data'!AN162="No Data",1,IF('Indicator Data imputation'!AH161&lt;&gt;"",1,0))</f>
        <v>0</v>
      </c>
      <c r="AH158" s="171">
        <f>IF('Indicator Data'!AO162="No Data",1,IF('Indicator Data imputation'!AI161&lt;&gt;"",1,0))</f>
        <v>0</v>
      </c>
      <c r="AI158" s="171">
        <f>IF('Indicator Data'!AP162="No Data",1,IF('Indicator Data imputation'!AJ161&lt;&gt;"",1,0))</f>
        <v>0</v>
      </c>
      <c r="AJ158" s="171">
        <f>IF('Indicator Data'!AQ162="No Data",1,IF('Indicator Data imputation'!AK161&lt;&gt;"",1,0))</f>
        <v>0</v>
      </c>
      <c r="AK158" s="171">
        <f>IF('Indicator Data'!AR162="No Data",1,IF('Indicator Data imputation'!AL161&lt;&gt;"",1,0))</f>
        <v>0</v>
      </c>
      <c r="AL158" s="171">
        <f>IF('Indicator Data'!AS162="No Data",1,IF('Indicator Data imputation'!AM161&lt;&gt;"",1,0))</f>
        <v>0</v>
      </c>
      <c r="AM158" s="171">
        <f>IF('Indicator Data'!AT162="No Data",1,IF('Indicator Data imputation'!AN161&lt;&gt;"",1,0))</f>
        <v>0</v>
      </c>
      <c r="AN158" s="171">
        <f>IF('Indicator Data'!AU162="No Data",1,IF('Indicator Data imputation'!AO161&lt;&gt;"",1,0))</f>
        <v>0</v>
      </c>
      <c r="AO158" s="171">
        <f>IF('Indicator Data'!AV162="No Data",1,IF('Indicator Data imputation'!AP161&lt;&gt;"",1,0))</f>
        <v>0</v>
      </c>
      <c r="AP158" s="171">
        <f>IF('Indicator Data'!AW162="No Data",1,IF('Indicator Data imputation'!AQ161&lt;&gt;"",1,0))</f>
        <v>0</v>
      </c>
      <c r="AQ158" s="171">
        <f>IF('Indicator Data'!AX162="No Data",1,IF('Indicator Data imputation'!AR161&lt;&gt;"",1,0))</f>
        <v>0</v>
      </c>
      <c r="AR158" s="171">
        <f>IF('Indicator Data'!AY162="No Data",1,IF('Indicator Data imputation'!AS161&lt;&gt;"",1,0))</f>
        <v>0</v>
      </c>
      <c r="AS158" s="171">
        <f>IF('Indicator Data'!AZ162="No Data",1,IF('Indicator Data imputation'!AT161&lt;&gt;"",1,0))</f>
        <v>0</v>
      </c>
      <c r="AT158" s="171">
        <f>IF('Indicator Data'!BA162="No Data",1,IF('Indicator Data imputation'!AU161&lt;&gt;"",1,0))</f>
        <v>0</v>
      </c>
      <c r="AU158" s="171">
        <f>IF('Indicator Data'!BB162="No Data",1,IF('Indicator Data imputation'!AV161&lt;&gt;"",1,0))</f>
        <v>0</v>
      </c>
      <c r="AV158" s="171">
        <f>IF('Indicator Data'!BC162="No Data",1,IF('Indicator Data imputation'!AW161&lt;&gt;"",1,0))</f>
        <v>0</v>
      </c>
      <c r="AW158" s="171">
        <f>IF('Indicator Data'!BD162="No Data",1,IF('Indicator Data imputation'!AX161&lt;&gt;"",1,0))</f>
        <v>0</v>
      </c>
      <c r="AX158" s="171">
        <f>IF('Indicator Data'!BE162="No Data",1,IF('Indicator Data imputation'!AY161&lt;&gt;"",1,0))</f>
        <v>0</v>
      </c>
      <c r="AY158" s="171">
        <f>IF('Indicator Data'!BF162="No Data",1,IF('Indicator Data imputation'!AZ161&lt;&gt;"",1,0))</f>
        <v>0</v>
      </c>
      <c r="AZ158" s="171">
        <f>IF('Indicator Data'!BG162="No Data",1,IF('Indicator Data imputation'!BA161&lt;&gt;"",1,0))</f>
        <v>0</v>
      </c>
      <c r="BA158" s="5">
        <f t="shared" si="4"/>
        <v>0</v>
      </c>
      <c r="BB158" s="173">
        <f t="shared" si="5"/>
        <v>0</v>
      </c>
    </row>
    <row r="159" spans="1:54" x14ac:dyDescent="0.25">
      <c r="A159" s="5" t="s">
        <v>298</v>
      </c>
      <c r="B159" s="171">
        <f>IF('Indicator Data'!I163="No Data",1,IF('Indicator Data imputation'!C162&lt;&gt;"",1,0))</f>
        <v>0</v>
      </c>
      <c r="C159" s="171">
        <f>IF('Indicator Data'!J163="No Data",1,IF('Indicator Data imputation'!D162&lt;&gt;"",1,0))</f>
        <v>0</v>
      </c>
      <c r="D159" s="171">
        <f>IF('Indicator Data'!K163="No Data",1,IF('Indicator Data imputation'!E162&lt;&gt;"",1,0))</f>
        <v>0</v>
      </c>
      <c r="E159" s="171">
        <f>IF('Indicator Data'!L163="No Data",1,IF('Indicator Data imputation'!F162&lt;&gt;"",1,0))</f>
        <v>0</v>
      </c>
      <c r="F159" s="171">
        <f>IF('Indicator Data'!M163="No Data",1,IF('Indicator Data imputation'!G162&lt;&gt;"",1,0))</f>
        <v>0</v>
      </c>
      <c r="G159" s="171">
        <f>IF('Indicator Data'!N163="No Data",1,IF('Indicator Data imputation'!H162&lt;&gt;"",1,0))</f>
        <v>0</v>
      </c>
      <c r="H159" s="171">
        <f>IF('Indicator Data'!O163="No Data",1,IF('Indicator Data imputation'!I162&lt;&gt;"",1,0))</f>
        <v>0</v>
      </c>
      <c r="I159" s="171">
        <f>IF('Indicator Data'!P163="No Data",1,IF('Indicator Data imputation'!J162&lt;&gt;"",1,0))</f>
        <v>0</v>
      </c>
      <c r="J159" s="171">
        <f>IF('Indicator Data'!Q163="No Data",1,IF('Indicator Data imputation'!K162&lt;&gt;"",1,0))</f>
        <v>0</v>
      </c>
      <c r="K159" s="171">
        <f>IF('Indicator Data'!R163="No Data",1,IF('Indicator Data imputation'!L162&lt;&gt;"",1,0))</f>
        <v>0</v>
      </c>
      <c r="L159" s="171">
        <f>IF('Indicator Data'!S163="No Data",1,IF('Indicator Data imputation'!M162&lt;&gt;"",1,0))</f>
        <v>0</v>
      </c>
      <c r="M159" s="171">
        <f>IF('Indicator Data'!T163="No Data",1,IF('Indicator Data imputation'!N162&lt;&gt;"",1,0))</f>
        <v>0</v>
      </c>
      <c r="N159" s="171">
        <f>IF('Indicator Data'!U163="No Data",1,IF('Indicator Data imputation'!O162&lt;&gt;"",1,0))</f>
        <v>0</v>
      </c>
      <c r="O159" s="171">
        <f>IF('Indicator Data'!V163="No Data",1,IF('Indicator Data imputation'!P162&lt;&gt;"",1,0))</f>
        <v>0</v>
      </c>
      <c r="P159" s="171">
        <f>IF('Indicator Data'!W163="No Data",1,IF('Indicator Data imputation'!Q162&lt;&gt;"",1,0))</f>
        <v>0</v>
      </c>
      <c r="Q159" s="171">
        <f>IF('Indicator Data'!X163="No Data",1,IF('Indicator Data imputation'!R162&lt;&gt;"",1,0))</f>
        <v>0</v>
      </c>
      <c r="R159" s="171">
        <f>IF('Indicator Data'!Y163="No Data",1,IF('Indicator Data imputation'!S162&lt;&gt;"",1,0))</f>
        <v>1</v>
      </c>
      <c r="S159" s="171">
        <f>IF('Indicator Data'!Z163="No Data",1,IF('Indicator Data imputation'!T162&lt;&gt;"",1,0))</f>
        <v>0</v>
      </c>
      <c r="T159" s="171">
        <f>IF('Indicator Data'!AA163="No Data",1,IF('Indicator Data imputation'!U162&lt;&gt;"",1,0))</f>
        <v>0</v>
      </c>
      <c r="U159" s="171">
        <f>IF('Indicator Data'!AB163="No Data",1,IF('Indicator Data imputation'!V162&lt;&gt;"",1,0))</f>
        <v>0</v>
      </c>
      <c r="V159" s="171">
        <f>IF('Indicator Data'!AC163="No Data",1,IF('Indicator Data imputation'!W162&lt;&gt;"",1,0))</f>
        <v>0</v>
      </c>
      <c r="W159" s="171">
        <f>IF('Indicator Data'!AD163="No Data",1,IF('Indicator Data imputation'!X162&lt;&gt;"",1,0))</f>
        <v>0</v>
      </c>
      <c r="X159" s="171">
        <f>IF('Indicator Data'!AE163="No Data",1,IF('Indicator Data imputation'!Y162&lt;&gt;"",1,0))</f>
        <v>0</v>
      </c>
      <c r="Y159" s="171">
        <f>IF('Indicator Data'!AF163="No Data",1,IF('Indicator Data imputation'!Z162&lt;&gt;"",1,0))</f>
        <v>1</v>
      </c>
      <c r="Z159" s="171">
        <f>IF('Indicator Data'!AG163="No Data",1,IF('Indicator Data imputation'!AA162&lt;&gt;"",1,0))</f>
        <v>1</v>
      </c>
      <c r="AA159" s="171">
        <f>IF('Indicator Data'!AH163="No Data",1,IF('Indicator Data imputation'!AB162&lt;&gt;"",1,0))</f>
        <v>0</v>
      </c>
      <c r="AB159" s="171">
        <f>IF('Indicator Data'!AI163="No Data",1,IF('Indicator Data imputation'!AC162&lt;&gt;"",1,0))</f>
        <v>0</v>
      </c>
      <c r="AC159" s="171">
        <f>IF('Indicator Data'!AJ163="No Data",1,IF('Indicator Data imputation'!AD162&lt;&gt;"",1,0))</f>
        <v>0</v>
      </c>
      <c r="AD159" s="171">
        <f>IF('Indicator Data'!AK163="No Data",1,IF('Indicator Data imputation'!AE162&lt;&gt;"",1,0))</f>
        <v>0</v>
      </c>
      <c r="AE159" s="171">
        <f>IF('Indicator Data'!AL163="No Data",1,IF('Indicator Data imputation'!AF162&lt;&gt;"",1,0))</f>
        <v>0</v>
      </c>
      <c r="AF159" s="171">
        <f>IF('Indicator Data'!AM163="No Data",1,IF('Indicator Data imputation'!AG162&lt;&gt;"",1,0))</f>
        <v>0</v>
      </c>
      <c r="AG159" s="171">
        <f>IF('Indicator Data'!AN163="No Data",1,IF('Indicator Data imputation'!AH162&lt;&gt;"",1,0))</f>
        <v>0</v>
      </c>
      <c r="AH159" s="171">
        <f>IF('Indicator Data'!AO163="No Data",1,IF('Indicator Data imputation'!AI162&lt;&gt;"",1,0))</f>
        <v>0</v>
      </c>
      <c r="AI159" s="171">
        <f>IF('Indicator Data'!AP163="No Data",1,IF('Indicator Data imputation'!AJ162&lt;&gt;"",1,0))</f>
        <v>1</v>
      </c>
      <c r="AJ159" s="171">
        <f>IF('Indicator Data'!AQ163="No Data",1,IF('Indicator Data imputation'!AK162&lt;&gt;"",1,0))</f>
        <v>1</v>
      </c>
      <c r="AK159" s="171">
        <f>IF('Indicator Data'!AR163="No Data",1,IF('Indicator Data imputation'!AL162&lt;&gt;"",1,0))</f>
        <v>1</v>
      </c>
      <c r="AL159" s="171">
        <f>IF('Indicator Data'!AS163="No Data",1,IF('Indicator Data imputation'!AM162&lt;&gt;"",1,0))</f>
        <v>0</v>
      </c>
      <c r="AM159" s="171">
        <f>IF('Indicator Data'!AT163="No Data",1,IF('Indicator Data imputation'!AN162&lt;&gt;"",1,0))</f>
        <v>1</v>
      </c>
      <c r="AN159" s="171">
        <f>IF('Indicator Data'!AU163="No Data",1,IF('Indicator Data imputation'!AO162&lt;&gt;"",1,0))</f>
        <v>1</v>
      </c>
      <c r="AO159" s="171">
        <f>IF('Indicator Data'!AV163="No Data",1,IF('Indicator Data imputation'!AP162&lt;&gt;"",1,0))</f>
        <v>0</v>
      </c>
      <c r="AP159" s="171">
        <f>IF('Indicator Data'!AW163="No Data",1,IF('Indicator Data imputation'!AQ162&lt;&gt;"",1,0))</f>
        <v>0</v>
      </c>
      <c r="AQ159" s="171">
        <f>IF('Indicator Data'!AX163="No Data",1,IF('Indicator Data imputation'!AR162&lt;&gt;"",1,0))</f>
        <v>0</v>
      </c>
      <c r="AR159" s="171">
        <f>IF('Indicator Data'!AY163="No Data",1,IF('Indicator Data imputation'!AS162&lt;&gt;"",1,0))</f>
        <v>0</v>
      </c>
      <c r="AS159" s="171">
        <f>IF('Indicator Data'!AZ163="No Data",1,IF('Indicator Data imputation'!AT162&lt;&gt;"",1,0))</f>
        <v>0</v>
      </c>
      <c r="AT159" s="171">
        <f>IF('Indicator Data'!BA163="No Data",1,IF('Indicator Data imputation'!AU162&lt;&gt;"",1,0))</f>
        <v>0</v>
      </c>
      <c r="AU159" s="171">
        <f>IF('Indicator Data'!BB163="No Data",1,IF('Indicator Data imputation'!AV162&lt;&gt;"",1,0))</f>
        <v>0</v>
      </c>
      <c r="AV159" s="171">
        <f>IF('Indicator Data'!BC163="No Data",1,IF('Indicator Data imputation'!AW162&lt;&gt;"",1,0))</f>
        <v>0</v>
      </c>
      <c r="AW159" s="171">
        <f>IF('Indicator Data'!BD163="No Data",1,IF('Indicator Data imputation'!AX162&lt;&gt;"",1,0))</f>
        <v>0</v>
      </c>
      <c r="AX159" s="171">
        <f>IF('Indicator Data'!BE163="No Data",1,IF('Indicator Data imputation'!AY162&lt;&gt;"",1,0))</f>
        <v>0</v>
      </c>
      <c r="AY159" s="171">
        <f>IF('Indicator Data'!BF163="No Data",1,IF('Indicator Data imputation'!AZ162&lt;&gt;"",1,0))</f>
        <v>0</v>
      </c>
      <c r="AZ159" s="171">
        <f>IF('Indicator Data'!BG163="No Data",1,IF('Indicator Data imputation'!BA162&lt;&gt;"",1,0))</f>
        <v>0</v>
      </c>
      <c r="BA159" s="5">
        <f t="shared" si="4"/>
        <v>8</v>
      </c>
      <c r="BB159" s="173">
        <f t="shared" si="5"/>
        <v>0.15686274509803921</v>
      </c>
    </row>
    <row r="160" spans="1:54" x14ac:dyDescent="0.25">
      <c r="A160" s="5" t="s">
        <v>300</v>
      </c>
      <c r="B160" s="171">
        <f>IF('Indicator Data'!I164="No Data",1,IF('Indicator Data imputation'!C163&lt;&gt;"",1,0))</f>
        <v>0</v>
      </c>
      <c r="C160" s="171">
        <f>IF('Indicator Data'!J164="No Data",1,IF('Indicator Data imputation'!D163&lt;&gt;"",1,0))</f>
        <v>0</v>
      </c>
      <c r="D160" s="171">
        <f>IF('Indicator Data'!K164="No Data",1,IF('Indicator Data imputation'!E163&lt;&gt;"",1,0))</f>
        <v>0</v>
      </c>
      <c r="E160" s="171">
        <f>IF('Indicator Data'!L164="No Data",1,IF('Indicator Data imputation'!F163&lt;&gt;"",1,0))</f>
        <v>0</v>
      </c>
      <c r="F160" s="171">
        <f>IF('Indicator Data'!M164="No Data",1,IF('Indicator Data imputation'!G163&lt;&gt;"",1,0))</f>
        <v>0</v>
      </c>
      <c r="G160" s="171">
        <f>IF('Indicator Data'!N164="No Data",1,IF('Indicator Data imputation'!H163&lt;&gt;"",1,0))</f>
        <v>0</v>
      </c>
      <c r="H160" s="171">
        <f>IF('Indicator Data'!O164="No Data",1,IF('Indicator Data imputation'!I163&lt;&gt;"",1,0))</f>
        <v>0</v>
      </c>
      <c r="I160" s="171">
        <f>IF('Indicator Data'!P164="No Data",1,IF('Indicator Data imputation'!J163&lt;&gt;"",1,0))</f>
        <v>0</v>
      </c>
      <c r="J160" s="171">
        <f>IF('Indicator Data'!Q164="No Data",1,IF('Indicator Data imputation'!K163&lt;&gt;"",1,0))</f>
        <v>0</v>
      </c>
      <c r="K160" s="171">
        <f>IF('Indicator Data'!R164="No Data",1,IF('Indicator Data imputation'!L163&lt;&gt;"",1,0))</f>
        <v>1</v>
      </c>
      <c r="L160" s="171">
        <f>IF('Indicator Data'!S164="No Data",1,IF('Indicator Data imputation'!M163&lt;&gt;"",1,0))</f>
        <v>0</v>
      </c>
      <c r="M160" s="171">
        <f>IF('Indicator Data'!T164="No Data",1,IF('Indicator Data imputation'!N163&lt;&gt;"",1,0))</f>
        <v>0</v>
      </c>
      <c r="N160" s="171">
        <f>IF('Indicator Data'!U164="No Data",1,IF('Indicator Data imputation'!O163&lt;&gt;"",1,0))</f>
        <v>0</v>
      </c>
      <c r="O160" s="171">
        <f>IF('Indicator Data'!V164="No Data",1,IF('Indicator Data imputation'!P163&lt;&gt;"",1,0))</f>
        <v>1</v>
      </c>
      <c r="P160" s="171">
        <f>IF('Indicator Data'!W164="No Data",1,IF('Indicator Data imputation'!Q163&lt;&gt;"",1,0))</f>
        <v>0</v>
      </c>
      <c r="Q160" s="171">
        <f>IF('Indicator Data'!X164="No Data",1,IF('Indicator Data imputation'!R163&lt;&gt;"",1,0))</f>
        <v>1</v>
      </c>
      <c r="R160" s="171">
        <f>IF('Indicator Data'!Y164="No Data",1,IF('Indicator Data imputation'!S163&lt;&gt;"",1,0))</f>
        <v>0</v>
      </c>
      <c r="S160" s="171">
        <f>IF('Indicator Data'!Z164="No Data",1,IF('Indicator Data imputation'!T163&lt;&gt;"",1,0))</f>
        <v>0</v>
      </c>
      <c r="T160" s="171">
        <f>IF('Indicator Data'!AA164="No Data",1,IF('Indicator Data imputation'!U163&lt;&gt;"",1,0))</f>
        <v>0</v>
      </c>
      <c r="U160" s="171">
        <f>IF('Indicator Data'!AB164="No Data",1,IF('Indicator Data imputation'!V163&lt;&gt;"",1,0))</f>
        <v>0</v>
      </c>
      <c r="V160" s="171">
        <f>IF('Indicator Data'!AC164="No Data",1,IF('Indicator Data imputation'!W163&lt;&gt;"",1,0))</f>
        <v>0</v>
      </c>
      <c r="W160" s="171">
        <f>IF('Indicator Data'!AD164="No Data",1,IF('Indicator Data imputation'!X163&lt;&gt;"",1,0))</f>
        <v>0</v>
      </c>
      <c r="X160" s="171">
        <f>IF('Indicator Data'!AE164="No Data",1,IF('Indicator Data imputation'!Y163&lt;&gt;"",1,0))</f>
        <v>1</v>
      </c>
      <c r="Y160" s="171">
        <f>IF('Indicator Data'!AF164="No Data",1,IF('Indicator Data imputation'!Z163&lt;&gt;"",1,0))</f>
        <v>0</v>
      </c>
      <c r="Z160" s="171">
        <f>IF('Indicator Data'!AG164="No Data",1,IF('Indicator Data imputation'!AA163&lt;&gt;"",1,0))</f>
        <v>0</v>
      </c>
      <c r="AA160" s="171">
        <f>IF('Indicator Data'!AH164="No Data",1,IF('Indicator Data imputation'!AB163&lt;&gt;"",1,0))</f>
        <v>0</v>
      </c>
      <c r="AB160" s="171">
        <f>IF('Indicator Data'!AI164="No Data",1,IF('Indicator Data imputation'!AC163&lt;&gt;"",1,0))</f>
        <v>0</v>
      </c>
      <c r="AC160" s="171">
        <f>IF('Indicator Data'!AJ164="No Data",1,IF('Indicator Data imputation'!AD163&lt;&gt;"",1,0))</f>
        <v>0</v>
      </c>
      <c r="AD160" s="171">
        <f>IF('Indicator Data'!AK164="No Data",1,IF('Indicator Data imputation'!AE163&lt;&gt;"",1,0))</f>
        <v>0</v>
      </c>
      <c r="AE160" s="171">
        <f>IF('Indicator Data'!AL164="No Data",1,IF('Indicator Data imputation'!AF163&lt;&gt;"",1,0))</f>
        <v>0</v>
      </c>
      <c r="AF160" s="171">
        <f>IF('Indicator Data'!AM164="No Data",1,IF('Indicator Data imputation'!AG163&lt;&gt;"",1,0))</f>
        <v>0</v>
      </c>
      <c r="AG160" s="171">
        <f>IF('Indicator Data'!AN164="No Data",1,IF('Indicator Data imputation'!AH163&lt;&gt;"",1,0))</f>
        <v>0</v>
      </c>
      <c r="AH160" s="171">
        <f>IF('Indicator Data'!AO164="No Data",1,IF('Indicator Data imputation'!AI163&lt;&gt;"",1,0))</f>
        <v>0</v>
      </c>
      <c r="AI160" s="171">
        <f>IF('Indicator Data'!AP164="No Data",1,IF('Indicator Data imputation'!AJ163&lt;&gt;"",1,0))</f>
        <v>0</v>
      </c>
      <c r="AJ160" s="171">
        <f>IF('Indicator Data'!AQ164="No Data",1,IF('Indicator Data imputation'!AK163&lt;&gt;"",1,0))</f>
        <v>0</v>
      </c>
      <c r="AK160" s="171">
        <f>IF('Indicator Data'!AR164="No Data",1,IF('Indicator Data imputation'!AL163&lt;&gt;"",1,0))</f>
        <v>0</v>
      </c>
      <c r="AL160" s="171">
        <f>IF('Indicator Data'!AS164="No Data",1,IF('Indicator Data imputation'!AM163&lt;&gt;"",1,0))</f>
        <v>0</v>
      </c>
      <c r="AM160" s="171">
        <f>IF('Indicator Data'!AT164="No Data",1,IF('Indicator Data imputation'!AN163&lt;&gt;"",1,0))</f>
        <v>0</v>
      </c>
      <c r="AN160" s="171">
        <f>IF('Indicator Data'!AU164="No Data",1,IF('Indicator Data imputation'!AO163&lt;&gt;"",1,0))</f>
        <v>0</v>
      </c>
      <c r="AO160" s="171">
        <f>IF('Indicator Data'!AV164="No Data",1,IF('Indicator Data imputation'!AP163&lt;&gt;"",1,0))</f>
        <v>0</v>
      </c>
      <c r="AP160" s="171">
        <f>IF('Indicator Data'!AW164="No Data",1,IF('Indicator Data imputation'!AQ163&lt;&gt;"",1,0))</f>
        <v>0</v>
      </c>
      <c r="AQ160" s="171">
        <f>IF('Indicator Data'!AX164="No Data",1,IF('Indicator Data imputation'!AR163&lt;&gt;"",1,0))</f>
        <v>0</v>
      </c>
      <c r="AR160" s="171">
        <f>IF('Indicator Data'!AY164="No Data",1,IF('Indicator Data imputation'!AS163&lt;&gt;"",1,0))</f>
        <v>0</v>
      </c>
      <c r="AS160" s="171">
        <f>IF('Indicator Data'!AZ164="No Data",1,IF('Indicator Data imputation'!AT163&lt;&gt;"",1,0))</f>
        <v>0</v>
      </c>
      <c r="AT160" s="171">
        <f>IF('Indicator Data'!BA164="No Data",1,IF('Indicator Data imputation'!AU163&lt;&gt;"",1,0))</f>
        <v>0</v>
      </c>
      <c r="AU160" s="171">
        <f>IF('Indicator Data'!BB164="No Data",1,IF('Indicator Data imputation'!AV163&lt;&gt;"",1,0))</f>
        <v>0</v>
      </c>
      <c r="AV160" s="171">
        <f>IF('Indicator Data'!BC164="No Data",1,IF('Indicator Data imputation'!AW163&lt;&gt;"",1,0))</f>
        <v>0</v>
      </c>
      <c r="AW160" s="171">
        <f>IF('Indicator Data'!BD164="No Data",1,IF('Indicator Data imputation'!AX163&lt;&gt;"",1,0))</f>
        <v>0</v>
      </c>
      <c r="AX160" s="171">
        <f>IF('Indicator Data'!BE164="No Data",1,IF('Indicator Data imputation'!AY163&lt;&gt;"",1,0))</f>
        <v>0</v>
      </c>
      <c r="AY160" s="171">
        <f>IF('Indicator Data'!BF164="No Data",1,IF('Indicator Data imputation'!AZ163&lt;&gt;"",1,0))</f>
        <v>0</v>
      </c>
      <c r="AZ160" s="171">
        <f>IF('Indicator Data'!BG164="No Data",1,IF('Indicator Data imputation'!BA163&lt;&gt;"",1,0))</f>
        <v>0</v>
      </c>
      <c r="BA160" s="5">
        <f t="shared" si="4"/>
        <v>4</v>
      </c>
      <c r="BB160" s="173">
        <f t="shared" si="5"/>
        <v>7.8431372549019607E-2</v>
      </c>
    </row>
    <row r="161" spans="1:54" x14ac:dyDescent="0.25">
      <c r="A161" s="5" t="s">
        <v>302</v>
      </c>
      <c r="B161" s="171">
        <f>IF('Indicator Data'!I165="No Data",1,IF('Indicator Data imputation'!C164&lt;&gt;"",1,0))</f>
        <v>0</v>
      </c>
      <c r="C161" s="171">
        <f>IF('Indicator Data'!J165="No Data",1,IF('Indicator Data imputation'!D164&lt;&gt;"",1,0))</f>
        <v>0</v>
      </c>
      <c r="D161" s="171">
        <f>IF('Indicator Data'!K165="No Data",1,IF('Indicator Data imputation'!E164&lt;&gt;"",1,0))</f>
        <v>0</v>
      </c>
      <c r="E161" s="171">
        <f>IF('Indicator Data'!L165="No Data",1,IF('Indicator Data imputation'!F164&lt;&gt;"",1,0))</f>
        <v>0</v>
      </c>
      <c r="F161" s="171">
        <f>IF('Indicator Data'!M165="No Data",1,IF('Indicator Data imputation'!G164&lt;&gt;"",1,0))</f>
        <v>0</v>
      </c>
      <c r="G161" s="171">
        <f>IF('Indicator Data'!N165="No Data",1,IF('Indicator Data imputation'!H164&lt;&gt;"",1,0))</f>
        <v>0</v>
      </c>
      <c r="H161" s="171">
        <f>IF('Indicator Data'!O165="No Data",1,IF('Indicator Data imputation'!I164&lt;&gt;"",1,0))</f>
        <v>0</v>
      </c>
      <c r="I161" s="171">
        <f>IF('Indicator Data'!P165="No Data",1,IF('Indicator Data imputation'!J164&lt;&gt;"",1,0))</f>
        <v>0</v>
      </c>
      <c r="J161" s="171">
        <f>IF('Indicator Data'!Q165="No Data",1,IF('Indicator Data imputation'!K164&lt;&gt;"",1,0))</f>
        <v>0</v>
      </c>
      <c r="K161" s="171">
        <f>IF('Indicator Data'!R165="No Data",1,IF('Indicator Data imputation'!L164&lt;&gt;"",1,0))</f>
        <v>1</v>
      </c>
      <c r="L161" s="171">
        <f>IF('Indicator Data'!S165="No Data",1,IF('Indicator Data imputation'!M164&lt;&gt;"",1,0))</f>
        <v>0</v>
      </c>
      <c r="M161" s="171">
        <f>IF('Indicator Data'!T165="No Data",1,IF('Indicator Data imputation'!N164&lt;&gt;"",1,0))</f>
        <v>0</v>
      </c>
      <c r="N161" s="171">
        <f>IF('Indicator Data'!U165="No Data",1,IF('Indicator Data imputation'!O164&lt;&gt;"",1,0))</f>
        <v>0</v>
      </c>
      <c r="O161" s="171">
        <f>IF('Indicator Data'!V165="No Data",1,IF('Indicator Data imputation'!P164&lt;&gt;"",1,0))</f>
        <v>0</v>
      </c>
      <c r="P161" s="171">
        <f>IF('Indicator Data'!W165="No Data",1,IF('Indicator Data imputation'!Q164&lt;&gt;"",1,0))</f>
        <v>0</v>
      </c>
      <c r="Q161" s="171">
        <f>IF('Indicator Data'!X165="No Data",1,IF('Indicator Data imputation'!R164&lt;&gt;"",1,0))</f>
        <v>0</v>
      </c>
      <c r="R161" s="171">
        <f>IF('Indicator Data'!Y165="No Data",1,IF('Indicator Data imputation'!S164&lt;&gt;"",1,0))</f>
        <v>0</v>
      </c>
      <c r="S161" s="171">
        <f>IF('Indicator Data'!Z165="No Data",1,IF('Indicator Data imputation'!T164&lt;&gt;"",1,0))</f>
        <v>0</v>
      </c>
      <c r="T161" s="171">
        <f>IF('Indicator Data'!AA165="No Data",1,IF('Indicator Data imputation'!U164&lt;&gt;"",1,0))</f>
        <v>0</v>
      </c>
      <c r="U161" s="171">
        <f>IF('Indicator Data'!AB165="No Data",1,IF('Indicator Data imputation'!V164&lt;&gt;"",1,0))</f>
        <v>0</v>
      </c>
      <c r="V161" s="171">
        <f>IF('Indicator Data'!AC165="No Data",1,IF('Indicator Data imputation'!W164&lt;&gt;"",1,0))</f>
        <v>0</v>
      </c>
      <c r="W161" s="171">
        <f>IF('Indicator Data'!AD165="No Data",1,IF('Indicator Data imputation'!X164&lt;&gt;"",1,0))</f>
        <v>0</v>
      </c>
      <c r="X161" s="171">
        <f>IF('Indicator Data'!AE165="No Data",1,IF('Indicator Data imputation'!Y164&lt;&gt;"",1,0))</f>
        <v>0</v>
      </c>
      <c r="Y161" s="171">
        <f>IF('Indicator Data'!AF165="No Data",1,IF('Indicator Data imputation'!Z164&lt;&gt;"",1,0))</f>
        <v>0</v>
      </c>
      <c r="Z161" s="171">
        <f>IF('Indicator Data'!AG165="No Data",1,IF('Indicator Data imputation'!AA164&lt;&gt;"",1,0))</f>
        <v>0</v>
      </c>
      <c r="AA161" s="171">
        <f>IF('Indicator Data'!AH165="No Data",1,IF('Indicator Data imputation'!AB164&lt;&gt;"",1,0))</f>
        <v>0</v>
      </c>
      <c r="AB161" s="171">
        <f>IF('Indicator Data'!AI165="No Data",1,IF('Indicator Data imputation'!AC164&lt;&gt;"",1,0))</f>
        <v>0</v>
      </c>
      <c r="AC161" s="171">
        <f>IF('Indicator Data'!AJ165="No Data",1,IF('Indicator Data imputation'!AD164&lt;&gt;"",1,0))</f>
        <v>0</v>
      </c>
      <c r="AD161" s="171">
        <f>IF('Indicator Data'!AK165="No Data",1,IF('Indicator Data imputation'!AE164&lt;&gt;"",1,0))</f>
        <v>0</v>
      </c>
      <c r="AE161" s="171">
        <f>IF('Indicator Data'!AL165="No Data",1,IF('Indicator Data imputation'!AF164&lt;&gt;"",1,0))</f>
        <v>0</v>
      </c>
      <c r="AF161" s="171">
        <f>IF('Indicator Data'!AM165="No Data",1,IF('Indicator Data imputation'!AG164&lt;&gt;"",1,0))</f>
        <v>0</v>
      </c>
      <c r="AG161" s="171">
        <f>IF('Indicator Data'!AN165="No Data",1,IF('Indicator Data imputation'!AH164&lt;&gt;"",1,0))</f>
        <v>0</v>
      </c>
      <c r="AH161" s="171">
        <f>IF('Indicator Data'!AO165="No Data",1,IF('Indicator Data imputation'!AI164&lt;&gt;"",1,0))</f>
        <v>0</v>
      </c>
      <c r="AI161" s="171">
        <f>IF('Indicator Data'!AP165="No Data",1,IF('Indicator Data imputation'!AJ164&lt;&gt;"",1,0))</f>
        <v>0</v>
      </c>
      <c r="AJ161" s="171">
        <f>IF('Indicator Data'!AQ165="No Data",1,IF('Indicator Data imputation'!AK164&lt;&gt;"",1,0))</f>
        <v>0</v>
      </c>
      <c r="AK161" s="171">
        <f>IF('Indicator Data'!AR165="No Data",1,IF('Indicator Data imputation'!AL164&lt;&gt;"",1,0))</f>
        <v>0</v>
      </c>
      <c r="AL161" s="171">
        <f>IF('Indicator Data'!AS165="No Data",1,IF('Indicator Data imputation'!AM164&lt;&gt;"",1,0))</f>
        <v>0</v>
      </c>
      <c r="AM161" s="171">
        <f>IF('Indicator Data'!AT165="No Data",1,IF('Indicator Data imputation'!AN164&lt;&gt;"",1,0))</f>
        <v>0</v>
      </c>
      <c r="AN161" s="171">
        <f>IF('Indicator Data'!AU165="No Data",1,IF('Indicator Data imputation'!AO164&lt;&gt;"",1,0))</f>
        <v>0</v>
      </c>
      <c r="AO161" s="171">
        <f>IF('Indicator Data'!AV165="No Data",1,IF('Indicator Data imputation'!AP164&lt;&gt;"",1,0))</f>
        <v>0</v>
      </c>
      <c r="AP161" s="171">
        <f>IF('Indicator Data'!AW165="No Data",1,IF('Indicator Data imputation'!AQ164&lt;&gt;"",1,0))</f>
        <v>0</v>
      </c>
      <c r="AQ161" s="171">
        <f>IF('Indicator Data'!AX165="No Data",1,IF('Indicator Data imputation'!AR164&lt;&gt;"",1,0))</f>
        <v>0</v>
      </c>
      <c r="AR161" s="171">
        <f>IF('Indicator Data'!AY165="No Data",1,IF('Indicator Data imputation'!AS164&lt;&gt;"",1,0))</f>
        <v>0</v>
      </c>
      <c r="AS161" s="171">
        <f>IF('Indicator Data'!AZ165="No Data",1,IF('Indicator Data imputation'!AT164&lt;&gt;"",1,0))</f>
        <v>0</v>
      </c>
      <c r="AT161" s="171">
        <f>IF('Indicator Data'!BA165="No Data",1,IF('Indicator Data imputation'!AU164&lt;&gt;"",1,0))</f>
        <v>0</v>
      </c>
      <c r="AU161" s="171">
        <f>IF('Indicator Data'!BB165="No Data",1,IF('Indicator Data imputation'!AV164&lt;&gt;"",1,0))</f>
        <v>0</v>
      </c>
      <c r="AV161" s="171">
        <f>IF('Indicator Data'!BC165="No Data",1,IF('Indicator Data imputation'!AW164&lt;&gt;"",1,0))</f>
        <v>0</v>
      </c>
      <c r="AW161" s="171">
        <f>IF('Indicator Data'!BD165="No Data",1,IF('Indicator Data imputation'!AX164&lt;&gt;"",1,0))</f>
        <v>0</v>
      </c>
      <c r="AX161" s="171">
        <f>IF('Indicator Data'!BE165="No Data",1,IF('Indicator Data imputation'!AY164&lt;&gt;"",1,0))</f>
        <v>0</v>
      </c>
      <c r="AY161" s="171">
        <f>IF('Indicator Data'!BF165="No Data",1,IF('Indicator Data imputation'!AZ164&lt;&gt;"",1,0))</f>
        <v>0</v>
      </c>
      <c r="AZ161" s="171">
        <f>IF('Indicator Data'!BG165="No Data",1,IF('Indicator Data imputation'!BA164&lt;&gt;"",1,0))</f>
        <v>0</v>
      </c>
      <c r="BA161" s="5">
        <f t="shared" si="4"/>
        <v>1</v>
      </c>
      <c r="BB161" s="173">
        <f t="shared" si="5"/>
        <v>1.9607843137254902E-2</v>
      </c>
    </row>
    <row r="162" spans="1:54" x14ac:dyDescent="0.25">
      <c r="A162" s="5" t="s">
        <v>304</v>
      </c>
      <c r="B162" s="171">
        <f>IF('Indicator Data'!I166="No Data",1,IF('Indicator Data imputation'!C165&lt;&gt;"",1,0))</f>
        <v>0</v>
      </c>
      <c r="C162" s="171">
        <f>IF('Indicator Data'!J166="No Data",1,IF('Indicator Data imputation'!D165&lt;&gt;"",1,0))</f>
        <v>0</v>
      </c>
      <c r="D162" s="171">
        <f>IF('Indicator Data'!K166="No Data",1,IF('Indicator Data imputation'!E165&lt;&gt;"",1,0))</f>
        <v>0</v>
      </c>
      <c r="E162" s="171">
        <f>IF('Indicator Data'!L166="No Data",1,IF('Indicator Data imputation'!F165&lt;&gt;"",1,0))</f>
        <v>0</v>
      </c>
      <c r="F162" s="171">
        <f>IF('Indicator Data'!M166="No Data",1,IF('Indicator Data imputation'!G165&lt;&gt;"",1,0))</f>
        <v>0</v>
      </c>
      <c r="G162" s="171">
        <f>IF('Indicator Data'!N166="No Data",1,IF('Indicator Data imputation'!H165&lt;&gt;"",1,0))</f>
        <v>0</v>
      </c>
      <c r="H162" s="171">
        <f>IF('Indicator Data'!O166="No Data",1,IF('Indicator Data imputation'!I165&lt;&gt;"",1,0))</f>
        <v>0</v>
      </c>
      <c r="I162" s="171">
        <f>IF('Indicator Data'!P166="No Data",1,IF('Indicator Data imputation'!J165&lt;&gt;"",1,0))</f>
        <v>0</v>
      </c>
      <c r="J162" s="171">
        <f>IF('Indicator Data'!Q166="No Data",1,IF('Indicator Data imputation'!K165&lt;&gt;"",1,0))</f>
        <v>0</v>
      </c>
      <c r="K162" s="171">
        <f>IF('Indicator Data'!R166="No Data",1,IF('Indicator Data imputation'!L165&lt;&gt;"",1,0))</f>
        <v>0</v>
      </c>
      <c r="L162" s="171">
        <f>IF('Indicator Data'!S166="No Data",1,IF('Indicator Data imputation'!M165&lt;&gt;"",1,0))</f>
        <v>0</v>
      </c>
      <c r="M162" s="171">
        <f>IF('Indicator Data'!T166="No Data",1,IF('Indicator Data imputation'!N165&lt;&gt;"",1,0))</f>
        <v>0</v>
      </c>
      <c r="N162" s="171">
        <f>IF('Indicator Data'!U166="No Data",1,IF('Indicator Data imputation'!O165&lt;&gt;"",1,0))</f>
        <v>0</v>
      </c>
      <c r="O162" s="171">
        <f>IF('Indicator Data'!V166="No Data",1,IF('Indicator Data imputation'!P165&lt;&gt;"",1,0))</f>
        <v>0</v>
      </c>
      <c r="P162" s="171">
        <f>IF('Indicator Data'!W166="No Data",1,IF('Indicator Data imputation'!Q165&lt;&gt;"",1,0))</f>
        <v>0</v>
      </c>
      <c r="Q162" s="171">
        <f>IF('Indicator Data'!X166="No Data",1,IF('Indicator Data imputation'!R165&lt;&gt;"",1,0))</f>
        <v>0</v>
      </c>
      <c r="R162" s="171">
        <f>IF('Indicator Data'!Y166="No Data",1,IF('Indicator Data imputation'!S165&lt;&gt;"",1,0))</f>
        <v>0</v>
      </c>
      <c r="S162" s="171">
        <f>IF('Indicator Data'!Z166="No Data",1,IF('Indicator Data imputation'!T165&lt;&gt;"",1,0))</f>
        <v>0</v>
      </c>
      <c r="T162" s="171">
        <f>IF('Indicator Data'!AA166="No Data",1,IF('Indicator Data imputation'!U165&lt;&gt;"",1,0))</f>
        <v>0</v>
      </c>
      <c r="U162" s="171">
        <f>IF('Indicator Data'!AB166="No Data",1,IF('Indicator Data imputation'!V165&lt;&gt;"",1,0))</f>
        <v>0</v>
      </c>
      <c r="V162" s="171">
        <f>IF('Indicator Data'!AC166="No Data",1,IF('Indicator Data imputation'!W165&lt;&gt;"",1,0))</f>
        <v>0</v>
      </c>
      <c r="W162" s="171">
        <f>IF('Indicator Data'!AD166="No Data",1,IF('Indicator Data imputation'!X165&lt;&gt;"",1,0))</f>
        <v>0</v>
      </c>
      <c r="X162" s="171">
        <f>IF('Indicator Data'!AE166="No Data",1,IF('Indicator Data imputation'!Y165&lt;&gt;"",1,0))</f>
        <v>0</v>
      </c>
      <c r="Y162" s="171">
        <f>IF('Indicator Data'!AF166="No Data",1,IF('Indicator Data imputation'!Z165&lt;&gt;"",1,0))</f>
        <v>0</v>
      </c>
      <c r="Z162" s="171">
        <f>IF('Indicator Data'!AG166="No Data",1,IF('Indicator Data imputation'!AA165&lt;&gt;"",1,0))</f>
        <v>0</v>
      </c>
      <c r="AA162" s="171">
        <f>IF('Indicator Data'!AH166="No Data",1,IF('Indicator Data imputation'!AB165&lt;&gt;"",1,0))</f>
        <v>0</v>
      </c>
      <c r="AB162" s="171">
        <f>IF('Indicator Data'!AI166="No Data",1,IF('Indicator Data imputation'!AC165&lt;&gt;"",1,0))</f>
        <v>0</v>
      </c>
      <c r="AC162" s="171">
        <f>IF('Indicator Data'!AJ166="No Data",1,IF('Indicator Data imputation'!AD165&lt;&gt;"",1,0))</f>
        <v>0</v>
      </c>
      <c r="AD162" s="171">
        <f>IF('Indicator Data'!AK166="No Data",1,IF('Indicator Data imputation'!AE165&lt;&gt;"",1,0))</f>
        <v>0</v>
      </c>
      <c r="AE162" s="171">
        <f>IF('Indicator Data'!AL166="No Data",1,IF('Indicator Data imputation'!AF165&lt;&gt;"",1,0))</f>
        <v>0</v>
      </c>
      <c r="AF162" s="171">
        <f>IF('Indicator Data'!AM166="No Data",1,IF('Indicator Data imputation'!AG165&lt;&gt;"",1,0))</f>
        <v>0</v>
      </c>
      <c r="AG162" s="171">
        <f>IF('Indicator Data'!AN166="No Data",1,IF('Indicator Data imputation'!AH165&lt;&gt;"",1,0))</f>
        <v>0</v>
      </c>
      <c r="AH162" s="171">
        <f>IF('Indicator Data'!AO166="No Data",1,IF('Indicator Data imputation'!AI165&lt;&gt;"",1,0))</f>
        <v>0</v>
      </c>
      <c r="AI162" s="171">
        <f>IF('Indicator Data'!AP166="No Data",1,IF('Indicator Data imputation'!AJ165&lt;&gt;"",1,0))</f>
        <v>1</v>
      </c>
      <c r="AJ162" s="171">
        <f>IF('Indicator Data'!AQ166="No Data",1,IF('Indicator Data imputation'!AK165&lt;&gt;"",1,0))</f>
        <v>1</v>
      </c>
      <c r="AK162" s="171">
        <f>IF('Indicator Data'!AR166="No Data",1,IF('Indicator Data imputation'!AL165&lt;&gt;"",1,0))</f>
        <v>0</v>
      </c>
      <c r="AL162" s="171">
        <f>IF('Indicator Data'!AS166="No Data",1,IF('Indicator Data imputation'!AM165&lt;&gt;"",1,0))</f>
        <v>0</v>
      </c>
      <c r="AM162" s="171">
        <f>IF('Indicator Data'!AT166="No Data",1,IF('Indicator Data imputation'!AN165&lt;&gt;"",1,0))</f>
        <v>1</v>
      </c>
      <c r="AN162" s="171">
        <f>IF('Indicator Data'!AU166="No Data",1,IF('Indicator Data imputation'!AO165&lt;&gt;"",1,0))</f>
        <v>1</v>
      </c>
      <c r="AO162" s="171">
        <f>IF('Indicator Data'!AV166="No Data",1,IF('Indicator Data imputation'!AP165&lt;&gt;"",1,0))</f>
        <v>0</v>
      </c>
      <c r="AP162" s="171">
        <f>IF('Indicator Data'!AW166="No Data",1,IF('Indicator Data imputation'!AQ165&lt;&gt;"",1,0))</f>
        <v>0</v>
      </c>
      <c r="AQ162" s="171">
        <f>IF('Indicator Data'!AX166="No Data",1,IF('Indicator Data imputation'!AR165&lt;&gt;"",1,0))</f>
        <v>0</v>
      </c>
      <c r="AR162" s="171">
        <f>IF('Indicator Data'!AY166="No Data",1,IF('Indicator Data imputation'!AS165&lt;&gt;"",1,0))</f>
        <v>0</v>
      </c>
      <c r="AS162" s="171">
        <f>IF('Indicator Data'!AZ166="No Data",1,IF('Indicator Data imputation'!AT165&lt;&gt;"",1,0))</f>
        <v>0</v>
      </c>
      <c r="AT162" s="171">
        <f>IF('Indicator Data'!BA166="No Data",1,IF('Indicator Data imputation'!AU165&lt;&gt;"",1,0))</f>
        <v>0</v>
      </c>
      <c r="AU162" s="171">
        <f>IF('Indicator Data'!BB166="No Data",1,IF('Indicator Data imputation'!AV165&lt;&gt;"",1,0))</f>
        <v>0</v>
      </c>
      <c r="AV162" s="171">
        <f>IF('Indicator Data'!BC166="No Data",1,IF('Indicator Data imputation'!AW165&lt;&gt;"",1,0))</f>
        <v>0</v>
      </c>
      <c r="AW162" s="171">
        <f>IF('Indicator Data'!BD166="No Data",1,IF('Indicator Data imputation'!AX165&lt;&gt;"",1,0))</f>
        <v>0</v>
      </c>
      <c r="AX162" s="171">
        <f>IF('Indicator Data'!BE166="No Data",1,IF('Indicator Data imputation'!AY165&lt;&gt;"",1,0))</f>
        <v>0</v>
      </c>
      <c r="AY162" s="171">
        <f>IF('Indicator Data'!BF166="No Data",1,IF('Indicator Data imputation'!AZ165&lt;&gt;"",1,0))</f>
        <v>0</v>
      </c>
      <c r="AZ162" s="171">
        <f>IF('Indicator Data'!BG166="No Data",1,IF('Indicator Data imputation'!BA165&lt;&gt;"",1,0))</f>
        <v>0</v>
      </c>
      <c r="BA162" s="5">
        <f t="shared" si="4"/>
        <v>4</v>
      </c>
      <c r="BB162" s="173">
        <f t="shared" si="5"/>
        <v>7.8431372549019607E-2</v>
      </c>
    </row>
    <row r="163" spans="1:54" x14ac:dyDescent="0.25">
      <c r="A163" s="5" t="s">
        <v>306</v>
      </c>
      <c r="B163" s="171">
        <f>IF('Indicator Data'!I167="No Data",1,IF('Indicator Data imputation'!C166&lt;&gt;"",1,0))</f>
        <v>0</v>
      </c>
      <c r="C163" s="171">
        <f>IF('Indicator Data'!J167="No Data",1,IF('Indicator Data imputation'!D166&lt;&gt;"",1,0))</f>
        <v>0</v>
      </c>
      <c r="D163" s="171">
        <f>IF('Indicator Data'!K167="No Data",1,IF('Indicator Data imputation'!E166&lt;&gt;"",1,0))</f>
        <v>0</v>
      </c>
      <c r="E163" s="171">
        <f>IF('Indicator Data'!L167="No Data",1,IF('Indicator Data imputation'!F166&lt;&gt;"",1,0))</f>
        <v>0</v>
      </c>
      <c r="F163" s="171">
        <f>IF('Indicator Data'!M167="No Data",1,IF('Indicator Data imputation'!G166&lt;&gt;"",1,0))</f>
        <v>0</v>
      </c>
      <c r="G163" s="171">
        <f>IF('Indicator Data'!N167="No Data",1,IF('Indicator Data imputation'!H166&lt;&gt;"",1,0))</f>
        <v>0</v>
      </c>
      <c r="H163" s="171">
        <f>IF('Indicator Data'!O167="No Data",1,IF('Indicator Data imputation'!I166&lt;&gt;"",1,0))</f>
        <v>0</v>
      </c>
      <c r="I163" s="171">
        <f>IF('Indicator Data'!P167="No Data",1,IF('Indicator Data imputation'!J166&lt;&gt;"",1,0))</f>
        <v>0</v>
      </c>
      <c r="J163" s="171">
        <f>IF('Indicator Data'!Q167="No Data",1,IF('Indicator Data imputation'!K166&lt;&gt;"",1,0))</f>
        <v>0</v>
      </c>
      <c r="K163" s="171">
        <f>IF('Indicator Data'!R167="No Data",1,IF('Indicator Data imputation'!L166&lt;&gt;"",1,0))</f>
        <v>0</v>
      </c>
      <c r="L163" s="171">
        <f>IF('Indicator Data'!S167="No Data",1,IF('Indicator Data imputation'!M166&lt;&gt;"",1,0))</f>
        <v>0</v>
      </c>
      <c r="M163" s="171">
        <f>IF('Indicator Data'!T167="No Data",1,IF('Indicator Data imputation'!N166&lt;&gt;"",1,0))</f>
        <v>0</v>
      </c>
      <c r="N163" s="171">
        <f>IF('Indicator Data'!U167="No Data",1,IF('Indicator Data imputation'!O166&lt;&gt;"",1,0))</f>
        <v>0</v>
      </c>
      <c r="O163" s="171">
        <f>IF('Indicator Data'!V167="No Data",1,IF('Indicator Data imputation'!P166&lt;&gt;"",1,0))</f>
        <v>0</v>
      </c>
      <c r="P163" s="171">
        <f>IF('Indicator Data'!W167="No Data",1,IF('Indicator Data imputation'!Q166&lt;&gt;"",1,0))</f>
        <v>0</v>
      </c>
      <c r="Q163" s="171">
        <f>IF('Indicator Data'!X167="No Data",1,IF('Indicator Data imputation'!R166&lt;&gt;"",1,0))</f>
        <v>0</v>
      </c>
      <c r="R163" s="171">
        <f>IF('Indicator Data'!Y167="No Data",1,IF('Indicator Data imputation'!S166&lt;&gt;"",1,0))</f>
        <v>0</v>
      </c>
      <c r="S163" s="171">
        <f>IF('Indicator Data'!Z167="No Data",1,IF('Indicator Data imputation'!T166&lt;&gt;"",1,0))</f>
        <v>0</v>
      </c>
      <c r="T163" s="171">
        <f>IF('Indicator Data'!AA167="No Data",1,IF('Indicator Data imputation'!U166&lt;&gt;"",1,0))</f>
        <v>0</v>
      </c>
      <c r="U163" s="171">
        <f>IF('Indicator Data'!AB167="No Data",1,IF('Indicator Data imputation'!V166&lt;&gt;"",1,0))</f>
        <v>0</v>
      </c>
      <c r="V163" s="171">
        <f>IF('Indicator Data'!AC167="No Data",1,IF('Indicator Data imputation'!W166&lt;&gt;"",1,0))</f>
        <v>0</v>
      </c>
      <c r="W163" s="171">
        <f>IF('Indicator Data'!AD167="No Data",1,IF('Indicator Data imputation'!X166&lt;&gt;"",1,0))</f>
        <v>0</v>
      </c>
      <c r="X163" s="171">
        <f>IF('Indicator Data'!AE167="No Data",1,IF('Indicator Data imputation'!Y166&lt;&gt;"",1,0))</f>
        <v>0</v>
      </c>
      <c r="Y163" s="171">
        <f>IF('Indicator Data'!AF167="No Data",1,IF('Indicator Data imputation'!Z166&lt;&gt;"",1,0))</f>
        <v>0</v>
      </c>
      <c r="Z163" s="171">
        <f>IF('Indicator Data'!AG167="No Data",1,IF('Indicator Data imputation'!AA166&lt;&gt;"",1,0))</f>
        <v>1</v>
      </c>
      <c r="AA163" s="171">
        <f>IF('Indicator Data'!AH167="No Data",1,IF('Indicator Data imputation'!AB166&lt;&gt;"",1,0))</f>
        <v>0</v>
      </c>
      <c r="AB163" s="171">
        <f>IF('Indicator Data'!AI167="No Data",1,IF('Indicator Data imputation'!AC166&lt;&gt;"",1,0))</f>
        <v>0</v>
      </c>
      <c r="AC163" s="171">
        <f>IF('Indicator Data'!AJ167="No Data",1,IF('Indicator Data imputation'!AD166&lt;&gt;"",1,0))</f>
        <v>0</v>
      </c>
      <c r="AD163" s="171">
        <f>IF('Indicator Data'!AK167="No Data",1,IF('Indicator Data imputation'!AE166&lt;&gt;"",1,0))</f>
        <v>0</v>
      </c>
      <c r="AE163" s="171">
        <f>IF('Indicator Data'!AL167="No Data",1,IF('Indicator Data imputation'!AF166&lt;&gt;"",1,0))</f>
        <v>0</v>
      </c>
      <c r="AF163" s="171">
        <f>IF('Indicator Data'!AM167="No Data",1,IF('Indicator Data imputation'!AG166&lt;&gt;"",1,0))</f>
        <v>0</v>
      </c>
      <c r="AG163" s="171">
        <f>IF('Indicator Data'!AN167="No Data",1,IF('Indicator Data imputation'!AH166&lt;&gt;"",1,0))</f>
        <v>0</v>
      </c>
      <c r="AH163" s="171">
        <f>IF('Indicator Data'!AO167="No Data",1,IF('Indicator Data imputation'!AI166&lt;&gt;"",1,0))</f>
        <v>0</v>
      </c>
      <c r="AI163" s="171">
        <f>IF('Indicator Data'!AP167="No Data",1,IF('Indicator Data imputation'!AJ166&lt;&gt;"",1,0))</f>
        <v>0</v>
      </c>
      <c r="AJ163" s="171">
        <f>IF('Indicator Data'!AQ167="No Data",1,IF('Indicator Data imputation'!AK166&lt;&gt;"",1,0))</f>
        <v>0</v>
      </c>
      <c r="AK163" s="171">
        <f>IF('Indicator Data'!AR167="No Data",1,IF('Indicator Data imputation'!AL166&lt;&gt;"",1,0))</f>
        <v>1</v>
      </c>
      <c r="AL163" s="171">
        <f>IF('Indicator Data'!AS167="No Data",1,IF('Indicator Data imputation'!AM166&lt;&gt;"",1,0))</f>
        <v>0</v>
      </c>
      <c r="AM163" s="171">
        <f>IF('Indicator Data'!AT167="No Data",1,IF('Indicator Data imputation'!AN166&lt;&gt;"",1,0))</f>
        <v>0</v>
      </c>
      <c r="AN163" s="171">
        <f>IF('Indicator Data'!AU167="No Data",1,IF('Indicator Data imputation'!AO166&lt;&gt;"",1,0))</f>
        <v>0</v>
      </c>
      <c r="AO163" s="171">
        <f>IF('Indicator Data'!AV167="No Data",1,IF('Indicator Data imputation'!AP166&lt;&gt;"",1,0))</f>
        <v>0</v>
      </c>
      <c r="AP163" s="171">
        <f>IF('Indicator Data'!AW167="No Data",1,IF('Indicator Data imputation'!AQ166&lt;&gt;"",1,0))</f>
        <v>0</v>
      </c>
      <c r="AQ163" s="171">
        <f>IF('Indicator Data'!AX167="No Data",1,IF('Indicator Data imputation'!AR166&lt;&gt;"",1,0))</f>
        <v>0</v>
      </c>
      <c r="AR163" s="171">
        <f>IF('Indicator Data'!AY167="No Data",1,IF('Indicator Data imputation'!AS166&lt;&gt;"",1,0))</f>
        <v>0</v>
      </c>
      <c r="AS163" s="171">
        <f>IF('Indicator Data'!AZ167="No Data",1,IF('Indicator Data imputation'!AT166&lt;&gt;"",1,0))</f>
        <v>0</v>
      </c>
      <c r="AT163" s="171">
        <f>IF('Indicator Data'!BA167="No Data",1,IF('Indicator Data imputation'!AU166&lt;&gt;"",1,0))</f>
        <v>0</v>
      </c>
      <c r="AU163" s="171">
        <f>IF('Indicator Data'!BB167="No Data",1,IF('Indicator Data imputation'!AV166&lt;&gt;"",1,0))</f>
        <v>0</v>
      </c>
      <c r="AV163" s="171">
        <f>IF('Indicator Data'!BC167="No Data",1,IF('Indicator Data imputation'!AW166&lt;&gt;"",1,0))</f>
        <v>0</v>
      </c>
      <c r="AW163" s="171">
        <f>IF('Indicator Data'!BD167="No Data",1,IF('Indicator Data imputation'!AX166&lt;&gt;"",1,0))</f>
        <v>0</v>
      </c>
      <c r="AX163" s="171">
        <f>IF('Indicator Data'!BE167="No Data",1,IF('Indicator Data imputation'!AY166&lt;&gt;"",1,0))</f>
        <v>0</v>
      </c>
      <c r="AY163" s="171">
        <f>IF('Indicator Data'!BF167="No Data",1,IF('Indicator Data imputation'!AZ166&lt;&gt;"",1,0))</f>
        <v>0</v>
      </c>
      <c r="AZ163" s="171">
        <f>IF('Indicator Data'!BG167="No Data",1,IF('Indicator Data imputation'!BA166&lt;&gt;"",1,0))</f>
        <v>0</v>
      </c>
      <c r="BA163" s="5">
        <f t="shared" si="4"/>
        <v>2</v>
      </c>
      <c r="BB163" s="173">
        <f t="shared" si="5"/>
        <v>3.9215686274509803E-2</v>
      </c>
    </row>
    <row r="164" spans="1:54" x14ac:dyDescent="0.25">
      <c r="A164" s="5" t="s">
        <v>308</v>
      </c>
      <c r="B164" s="171">
        <f>IF('Indicator Data'!I168="No Data",1,IF('Indicator Data imputation'!C167&lt;&gt;"",1,0))</f>
        <v>0</v>
      </c>
      <c r="C164" s="171">
        <f>IF('Indicator Data'!J168="No Data",1,IF('Indicator Data imputation'!D167&lt;&gt;"",1,0))</f>
        <v>0</v>
      </c>
      <c r="D164" s="171">
        <f>IF('Indicator Data'!K168="No Data",1,IF('Indicator Data imputation'!E167&lt;&gt;"",1,0))</f>
        <v>0</v>
      </c>
      <c r="E164" s="171">
        <f>IF('Indicator Data'!L168="No Data",1,IF('Indicator Data imputation'!F167&lt;&gt;"",1,0))</f>
        <v>0</v>
      </c>
      <c r="F164" s="171">
        <f>IF('Indicator Data'!M168="No Data",1,IF('Indicator Data imputation'!G167&lt;&gt;"",1,0))</f>
        <v>0</v>
      </c>
      <c r="G164" s="171">
        <f>IF('Indicator Data'!N168="No Data",1,IF('Indicator Data imputation'!H167&lt;&gt;"",1,0))</f>
        <v>0</v>
      </c>
      <c r="H164" s="171">
        <f>IF('Indicator Data'!O168="No Data",1,IF('Indicator Data imputation'!I167&lt;&gt;"",1,0))</f>
        <v>0</v>
      </c>
      <c r="I164" s="171">
        <f>IF('Indicator Data'!P168="No Data",1,IF('Indicator Data imputation'!J167&lt;&gt;"",1,0))</f>
        <v>0</v>
      </c>
      <c r="J164" s="171">
        <f>IF('Indicator Data'!Q168="No Data",1,IF('Indicator Data imputation'!K167&lt;&gt;"",1,0))</f>
        <v>0</v>
      </c>
      <c r="K164" s="171">
        <f>IF('Indicator Data'!R168="No Data",1,IF('Indicator Data imputation'!L167&lt;&gt;"",1,0))</f>
        <v>0</v>
      </c>
      <c r="L164" s="171">
        <f>IF('Indicator Data'!S168="No Data",1,IF('Indicator Data imputation'!M167&lt;&gt;"",1,0))</f>
        <v>0</v>
      </c>
      <c r="M164" s="171">
        <f>IF('Indicator Data'!T168="No Data",1,IF('Indicator Data imputation'!N167&lt;&gt;"",1,0))</f>
        <v>0</v>
      </c>
      <c r="N164" s="171">
        <f>IF('Indicator Data'!U168="No Data",1,IF('Indicator Data imputation'!O167&lt;&gt;"",1,0))</f>
        <v>0</v>
      </c>
      <c r="O164" s="171">
        <f>IF('Indicator Data'!V168="No Data",1,IF('Indicator Data imputation'!P167&lt;&gt;"",1,0))</f>
        <v>0</v>
      </c>
      <c r="P164" s="171">
        <f>IF('Indicator Data'!W168="No Data",1,IF('Indicator Data imputation'!Q167&lt;&gt;"",1,0))</f>
        <v>0</v>
      </c>
      <c r="Q164" s="171">
        <f>IF('Indicator Data'!X168="No Data",1,IF('Indicator Data imputation'!R167&lt;&gt;"",1,0))</f>
        <v>0</v>
      </c>
      <c r="R164" s="171">
        <f>IF('Indicator Data'!Y168="No Data",1,IF('Indicator Data imputation'!S167&lt;&gt;"",1,0))</f>
        <v>0</v>
      </c>
      <c r="S164" s="171">
        <f>IF('Indicator Data'!Z168="No Data",1,IF('Indicator Data imputation'!T167&lt;&gt;"",1,0))</f>
        <v>0</v>
      </c>
      <c r="T164" s="171">
        <f>IF('Indicator Data'!AA168="No Data",1,IF('Indicator Data imputation'!U167&lt;&gt;"",1,0))</f>
        <v>0</v>
      </c>
      <c r="U164" s="171">
        <f>IF('Indicator Data'!AB168="No Data",1,IF('Indicator Data imputation'!V167&lt;&gt;"",1,0))</f>
        <v>0</v>
      </c>
      <c r="V164" s="171">
        <f>IF('Indicator Data'!AC168="No Data",1,IF('Indicator Data imputation'!W167&lt;&gt;"",1,0))</f>
        <v>0</v>
      </c>
      <c r="W164" s="171">
        <f>IF('Indicator Data'!AD168="No Data",1,IF('Indicator Data imputation'!X167&lt;&gt;"",1,0))</f>
        <v>0</v>
      </c>
      <c r="X164" s="171">
        <f>IF('Indicator Data'!AE168="No Data",1,IF('Indicator Data imputation'!Y167&lt;&gt;"",1,0))</f>
        <v>0</v>
      </c>
      <c r="Y164" s="171">
        <f>IF('Indicator Data'!AF168="No Data",1,IF('Indicator Data imputation'!Z167&lt;&gt;"",1,0))</f>
        <v>0</v>
      </c>
      <c r="Z164" s="171">
        <f>IF('Indicator Data'!AG168="No Data",1,IF('Indicator Data imputation'!AA167&lt;&gt;"",1,0))</f>
        <v>0</v>
      </c>
      <c r="AA164" s="171">
        <f>IF('Indicator Data'!AH168="No Data",1,IF('Indicator Data imputation'!AB167&lt;&gt;"",1,0))</f>
        <v>0</v>
      </c>
      <c r="AB164" s="171">
        <f>IF('Indicator Data'!AI168="No Data",1,IF('Indicator Data imputation'!AC167&lt;&gt;"",1,0))</f>
        <v>0</v>
      </c>
      <c r="AC164" s="171">
        <f>IF('Indicator Data'!AJ168="No Data",1,IF('Indicator Data imputation'!AD167&lt;&gt;"",1,0))</f>
        <v>0</v>
      </c>
      <c r="AD164" s="171">
        <f>IF('Indicator Data'!AK168="No Data",1,IF('Indicator Data imputation'!AE167&lt;&gt;"",1,0))</f>
        <v>0</v>
      </c>
      <c r="AE164" s="171">
        <f>IF('Indicator Data'!AL168="No Data",1,IF('Indicator Data imputation'!AF167&lt;&gt;"",1,0))</f>
        <v>0</v>
      </c>
      <c r="AF164" s="171">
        <f>IF('Indicator Data'!AM168="No Data",1,IF('Indicator Data imputation'!AG167&lt;&gt;"",1,0))</f>
        <v>0</v>
      </c>
      <c r="AG164" s="171">
        <f>IF('Indicator Data'!AN168="No Data",1,IF('Indicator Data imputation'!AH167&lt;&gt;"",1,0))</f>
        <v>0</v>
      </c>
      <c r="AH164" s="171">
        <f>IF('Indicator Data'!AO168="No Data",1,IF('Indicator Data imputation'!AI167&lt;&gt;"",1,0))</f>
        <v>0</v>
      </c>
      <c r="AI164" s="171">
        <f>IF('Indicator Data'!AP168="No Data",1,IF('Indicator Data imputation'!AJ167&lt;&gt;"",1,0))</f>
        <v>1</v>
      </c>
      <c r="AJ164" s="171">
        <f>IF('Indicator Data'!AQ168="No Data",1,IF('Indicator Data imputation'!AK167&lt;&gt;"",1,0))</f>
        <v>1</v>
      </c>
      <c r="AK164" s="171">
        <f>IF('Indicator Data'!AR168="No Data",1,IF('Indicator Data imputation'!AL167&lt;&gt;"",1,0))</f>
        <v>0</v>
      </c>
      <c r="AL164" s="171">
        <f>IF('Indicator Data'!AS168="No Data",1,IF('Indicator Data imputation'!AM167&lt;&gt;"",1,0))</f>
        <v>0</v>
      </c>
      <c r="AM164" s="171">
        <f>IF('Indicator Data'!AT168="No Data",1,IF('Indicator Data imputation'!AN167&lt;&gt;"",1,0))</f>
        <v>0</v>
      </c>
      <c r="AN164" s="171">
        <f>IF('Indicator Data'!AU168="No Data",1,IF('Indicator Data imputation'!AO167&lt;&gt;"",1,0))</f>
        <v>0</v>
      </c>
      <c r="AO164" s="171">
        <f>IF('Indicator Data'!AV168="No Data",1,IF('Indicator Data imputation'!AP167&lt;&gt;"",1,0))</f>
        <v>0</v>
      </c>
      <c r="AP164" s="171">
        <f>IF('Indicator Data'!AW168="No Data",1,IF('Indicator Data imputation'!AQ167&lt;&gt;"",1,0))</f>
        <v>0</v>
      </c>
      <c r="AQ164" s="171">
        <f>IF('Indicator Data'!AX168="No Data",1,IF('Indicator Data imputation'!AR167&lt;&gt;"",1,0))</f>
        <v>0</v>
      </c>
      <c r="AR164" s="171">
        <f>IF('Indicator Data'!AY168="No Data",1,IF('Indicator Data imputation'!AS167&lt;&gt;"",1,0))</f>
        <v>0</v>
      </c>
      <c r="AS164" s="171">
        <f>IF('Indicator Data'!AZ168="No Data",1,IF('Indicator Data imputation'!AT167&lt;&gt;"",1,0))</f>
        <v>0</v>
      </c>
      <c r="AT164" s="171">
        <f>IF('Indicator Data'!BA168="No Data",1,IF('Indicator Data imputation'!AU167&lt;&gt;"",1,0))</f>
        <v>0</v>
      </c>
      <c r="AU164" s="171">
        <f>IF('Indicator Data'!BB168="No Data",1,IF('Indicator Data imputation'!AV167&lt;&gt;"",1,0))</f>
        <v>0</v>
      </c>
      <c r="AV164" s="171">
        <f>IF('Indicator Data'!BC168="No Data",1,IF('Indicator Data imputation'!AW167&lt;&gt;"",1,0))</f>
        <v>0</v>
      </c>
      <c r="AW164" s="171">
        <f>IF('Indicator Data'!BD168="No Data",1,IF('Indicator Data imputation'!AX167&lt;&gt;"",1,0))</f>
        <v>0</v>
      </c>
      <c r="AX164" s="171">
        <f>IF('Indicator Data'!BE168="No Data",1,IF('Indicator Data imputation'!AY167&lt;&gt;"",1,0))</f>
        <v>0</v>
      </c>
      <c r="AY164" s="171">
        <f>IF('Indicator Data'!BF168="No Data",1,IF('Indicator Data imputation'!AZ167&lt;&gt;"",1,0))</f>
        <v>0</v>
      </c>
      <c r="AZ164" s="171">
        <f>IF('Indicator Data'!BG168="No Data",1,IF('Indicator Data imputation'!BA167&lt;&gt;"",1,0))</f>
        <v>0</v>
      </c>
      <c r="BA164" s="5">
        <f t="shared" si="4"/>
        <v>2</v>
      </c>
      <c r="BB164" s="173">
        <f t="shared" si="5"/>
        <v>3.9215686274509803E-2</v>
      </c>
    </row>
    <row r="165" spans="1:54" x14ac:dyDescent="0.25">
      <c r="A165" s="5" t="s">
        <v>310</v>
      </c>
      <c r="B165" s="171">
        <f>IF('Indicator Data'!I169="No Data",1,IF('Indicator Data imputation'!C168&lt;&gt;"",1,0))</f>
        <v>0</v>
      </c>
      <c r="C165" s="171">
        <f>IF('Indicator Data'!J169="No Data",1,IF('Indicator Data imputation'!D168&lt;&gt;"",1,0))</f>
        <v>0</v>
      </c>
      <c r="D165" s="171">
        <f>IF('Indicator Data'!K169="No Data",1,IF('Indicator Data imputation'!E168&lt;&gt;"",1,0))</f>
        <v>0</v>
      </c>
      <c r="E165" s="171">
        <f>IF('Indicator Data'!L169="No Data",1,IF('Indicator Data imputation'!F168&lt;&gt;"",1,0))</f>
        <v>0</v>
      </c>
      <c r="F165" s="171">
        <f>IF('Indicator Data'!M169="No Data",1,IF('Indicator Data imputation'!G168&lt;&gt;"",1,0))</f>
        <v>0</v>
      </c>
      <c r="G165" s="171">
        <f>IF('Indicator Data'!N169="No Data",1,IF('Indicator Data imputation'!H168&lt;&gt;"",1,0))</f>
        <v>0</v>
      </c>
      <c r="H165" s="171">
        <f>IF('Indicator Data'!O169="No Data",1,IF('Indicator Data imputation'!I168&lt;&gt;"",1,0))</f>
        <v>0</v>
      </c>
      <c r="I165" s="171">
        <f>IF('Indicator Data'!P169="No Data",1,IF('Indicator Data imputation'!J168&lt;&gt;"",1,0))</f>
        <v>0</v>
      </c>
      <c r="J165" s="171">
        <f>IF('Indicator Data'!Q169="No Data",1,IF('Indicator Data imputation'!K168&lt;&gt;"",1,0))</f>
        <v>0</v>
      </c>
      <c r="K165" s="171">
        <f>IF('Indicator Data'!R169="No Data",1,IF('Indicator Data imputation'!L168&lt;&gt;"",1,0))</f>
        <v>1</v>
      </c>
      <c r="L165" s="171">
        <f>IF('Indicator Data'!S169="No Data",1,IF('Indicator Data imputation'!M168&lt;&gt;"",1,0))</f>
        <v>0</v>
      </c>
      <c r="M165" s="171">
        <f>IF('Indicator Data'!T169="No Data",1,IF('Indicator Data imputation'!N168&lt;&gt;"",1,0))</f>
        <v>0</v>
      </c>
      <c r="N165" s="171">
        <f>IF('Indicator Data'!U169="No Data",1,IF('Indicator Data imputation'!O168&lt;&gt;"",1,0))</f>
        <v>0</v>
      </c>
      <c r="O165" s="171">
        <f>IF('Indicator Data'!V169="No Data",1,IF('Indicator Data imputation'!P168&lt;&gt;"",1,0))</f>
        <v>1</v>
      </c>
      <c r="P165" s="171">
        <f>IF('Indicator Data'!W169="No Data",1,IF('Indicator Data imputation'!Q168&lt;&gt;"",1,0))</f>
        <v>0</v>
      </c>
      <c r="Q165" s="171">
        <f>IF('Indicator Data'!X169="No Data",1,IF('Indicator Data imputation'!R168&lt;&gt;"",1,0))</f>
        <v>1</v>
      </c>
      <c r="R165" s="171">
        <f>IF('Indicator Data'!Y169="No Data",1,IF('Indicator Data imputation'!S168&lt;&gt;"",1,0))</f>
        <v>0</v>
      </c>
      <c r="S165" s="171">
        <f>IF('Indicator Data'!Z169="No Data",1,IF('Indicator Data imputation'!T168&lt;&gt;"",1,0))</f>
        <v>0</v>
      </c>
      <c r="T165" s="171">
        <f>IF('Indicator Data'!AA169="No Data",1,IF('Indicator Data imputation'!U168&lt;&gt;"",1,0))</f>
        <v>0</v>
      </c>
      <c r="U165" s="171">
        <f>IF('Indicator Data'!AB169="No Data",1,IF('Indicator Data imputation'!V168&lt;&gt;"",1,0))</f>
        <v>0</v>
      </c>
      <c r="V165" s="171">
        <f>IF('Indicator Data'!AC169="No Data",1,IF('Indicator Data imputation'!W168&lt;&gt;"",1,0))</f>
        <v>0</v>
      </c>
      <c r="W165" s="171">
        <f>IF('Indicator Data'!AD169="No Data",1,IF('Indicator Data imputation'!X168&lt;&gt;"",1,0))</f>
        <v>0</v>
      </c>
      <c r="X165" s="171">
        <f>IF('Indicator Data'!AE169="No Data",1,IF('Indicator Data imputation'!Y168&lt;&gt;"",1,0))</f>
        <v>1</v>
      </c>
      <c r="Y165" s="171">
        <f>IF('Indicator Data'!AF169="No Data",1,IF('Indicator Data imputation'!Z168&lt;&gt;"",1,0))</f>
        <v>0</v>
      </c>
      <c r="Z165" s="171">
        <f>IF('Indicator Data'!AG169="No Data",1,IF('Indicator Data imputation'!AA168&lt;&gt;"",1,0))</f>
        <v>0</v>
      </c>
      <c r="AA165" s="171">
        <f>IF('Indicator Data'!AH169="No Data",1,IF('Indicator Data imputation'!AB168&lt;&gt;"",1,0))</f>
        <v>0</v>
      </c>
      <c r="AB165" s="171">
        <f>IF('Indicator Data'!AI169="No Data",1,IF('Indicator Data imputation'!AC168&lt;&gt;"",1,0))</f>
        <v>0</v>
      </c>
      <c r="AC165" s="171">
        <f>IF('Indicator Data'!AJ169="No Data",1,IF('Indicator Data imputation'!AD168&lt;&gt;"",1,0))</f>
        <v>0</v>
      </c>
      <c r="AD165" s="171">
        <f>IF('Indicator Data'!AK169="No Data",1,IF('Indicator Data imputation'!AE168&lt;&gt;"",1,0))</f>
        <v>0</v>
      </c>
      <c r="AE165" s="171">
        <f>IF('Indicator Data'!AL169="No Data",1,IF('Indicator Data imputation'!AF168&lt;&gt;"",1,0))</f>
        <v>0</v>
      </c>
      <c r="AF165" s="171">
        <f>IF('Indicator Data'!AM169="No Data",1,IF('Indicator Data imputation'!AG168&lt;&gt;"",1,0))</f>
        <v>0</v>
      </c>
      <c r="AG165" s="171">
        <f>IF('Indicator Data'!AN169="No Data",1,IF('Indicator Data imputation'!AH168&lt;&gt;"",1,0))</f>
        <v>0</v>
      </c>
      <c r="AH165" s="171">
        <f>IF('Indicator Data'!AO169="No Data",1,IF('Indicator Data imputation'!AI168&lt;&gt;"",1,0))</f>
        <v>0</v>
      </c>
      <c r="AI165" s="171">
        <f>IF('Indicator Data'!AP169="No Data",1,IF('Indicator Data imputation'!AJ168&lt;&gt;"",1,0))</f>
        <v>0</v>
      </c>
      <c r="AJ165" s="171">
        <f>IF('Indicator Data'!AQ169="No Data",1,IF('Indicator Data imputation'!AK168&lt;&gt;"",1,0))</f>
        <v>0</v>
      </c>
      <c r="AK165" s="171">
        <f>IF('Indicator Data'!AR169="No Data",1,IF('Indicator Data imputation'!AL168&lt;&gt;"",1,0))</f>
        <v>0</v>
      </c>
      <c r="AL165" s="171">
        <f>IF('Indicator Data'!AS169="No Data",1,IF('Indicator Data imputation'!AM168&lt;&gt;"",1,0))</f>
        <v>0</v>
      </c>
      <c r="AM165" s="171">
        <f>IF('Indicator Data'!AT169="No Data",1,IF('Indicator Data imputation'!AN168&lt;&gt;"",1,0))</f>
        <v>0</v>
      </c>
      <c r="AN165" s="171">
        <f>IF('Indicator Data'!AU169="No Data",1,IF('Indicator Data imputation'!AO168&lt;&gt;"",1,0))</f>
        <v>0</v>
      </c>
      <c r="AO165" s="171">
        <f>IF('Indicator Data'!AV169="No Data",1,IF('Indicator Data imputation'!AP168&lt;&gt;"",1,0))</f>
        <v>1</v>
      </c>
      <c r="AP165" s="171">
        <f>IF('Indicator Data'!AW169="No Data",1,IF('Indicator Data imputation'!AQ168&lt;&gt;"",1,0))</f>
        <v>0</v>
      </c>
      <c r="AQ165" s="171">
        <f>IF('Indicator Data'!AX169="No Data",1,IF('Indicator Data imputation'!AR168&lt;&gt;"",1,0))</f>
        <v>0</v>
      </c>
      <c r="AR165" s="171">
        <f>IF('Indicator Data'!AY169="No Data",1,IF('Indicator Data imputation'!AS168&lt;&gt;"",1,0))</f>
        <v>0</v>
      </c>
      <c r="AS165" s="171">
        <f>IF('Indicator Data'!AZ169="No Data",1,IF('Indicator Data imputation'!AT168&lt;&gt;"",1,0))</f>
        <v>0</v>
      </c>
      <c r="AT165" s="171">
        <f>IF('Indicator Data'!BA169="No Data",1,IF('Indicator Data imputation'!AU168&lt;&gt;"",1,0))</f>
        <v>0</v>
      </c>
      <c r="AU165" s="171">
        <f>IF('Indicator Data'!BB169="No Data",1,IF('Indicator Data imputation'!AV168&lt;&gt;"",1,0))</f>
        <v>0</v>
      </c>
      <c r="AV165" s="171">
        <f>IF('Indicator Data'!BC169="No Data",1,IF('Indicator Data imputation'!AW168&lt;&gt;"",1,0))</f>
        <v>0</v>
      </c>
      <c r="AW165" s="171">
        <f>IF('Indicator Data'!BD169="No Data",1,IF('Indicator Data imputation'!AX168&lt;&gt;"",1,0))</f>
        <v>0</v>
      </c>
      <c r="AX165" s="171">
        <f>IF('Indicator Data'!BE169="No Data",1,IF('Indicator Data imputation'!AY168&lt;&gt;"",1,0))</f>
        <v>0</v>
      </c>
      <c r="AY165" s="171">
        <f>IF('Indicator Data'!BF169="No Data",1,IF('Indicator Data imputation'!AZ168&lt;&gt;"",1,0))</f>
        <v>0</v>
      </c>
      <c r="AZ165" s="171">
        <f>IF('Indicator Data'!BG169="No Data",1,IF('Indicator Data imputation'!BA168&lt;&gt;"",1,0))</f>
        <v>0</v>
      </c>
      <c r="BA165" s="5">
        <f t="shared" si="4"/>
        <v>5</v>
      </c>
      <c r="BB165" s="173">
        <f t="shared" si="5"/>
        <v>9.8039215686274508E-2</v>
      </c>
    </row>
    <row r="166" spans="1:54" x14ac:dyDescent="0.25">
      <c r="A166" s="5" t="s">
        <v>312</v>
      </c>
      <c r="B166" s="171">
        <f>IF('Indicator Data'!I170="No Data",1,IF('Indicator Data imputation'!C169&lt;&gt;"",1,0))</f>
        <v>0</v>
      </c>
      <c r="C166" s="171">
        <f>IF('Indicator Data'!J170="No Data",1,IF('Indicator Data imputation'!D169&lt;&gt;"",1,0))</f>
        <v>0</v>
      </c>
      <c r="D166" s="171">
        <f>IF('Indicator Data'!K170="No Data",1,IF('Indicator Data imputation'!E169&lt;&gt;"",1,0))</f>
        <v>0</v>
      </c>
      <c r="E166" s="171">
        <f>IF('Indicator Data'!L170="No Data",1,IF('Indicator Data imputation'!F169&lt;&gt;"",1,0))</f>
        <v>0</v>
      </c>
      <c r="F166" s="171">
        <f>IF('Indicator Data'!M170="No Data",1,IF('Indicator Data imputation'!G169&lt;&gt;"",1,0))</f>
        <v>0</v>
      </c>
      <c r="G166" s="171">
        <f>IF('Indicator Data'!N170="No Data",1,IF('Indicator Data imputation'!H169&lt;&gt;"",1,0))</f>
        <v>0</v>
      </c>
      <c r="H166" s="171">
        <f>IF('Indicator Data'!O170="No Data",1,IF('Indicator Data imputation'!I169&lt;&gt;"",1,0))</f>
        <v>0</v>
      </c>
      <c r="I166" s="171">
        <f>IF('Indicator Data'!P170="No Data",1,IF('Indicator Data imputation'!J169&lt;&gt;"",1,0))</f>
        <v>0</v>
      </c>
      <c r="J166" s="171">
        <f>IF('Indicator Data'!Q170="No Data",1,IF('Indicator Data imputation'!K169&lt;&gt;"",1,0))</f>
        <v>0</v>
      </c>
      <c r="K166" s="171">
        <f>IF('Indicator Data'!R170="No Data",1,IF('Indicator Data imputation'!L169&lt;&gt;"",1,0))</f>
        <v>1</v>
      </c>
      <c r="L166" s="171">
        <f>IF('Indicator Data'!S170="No Data",1,IF('Indicator Data imputation'!M169&lt;&gt;"",1,0))</f>
        <v>0</v>
      </c>
      <c r="M166" s="171">
        <f>IF('Indicator Data'!T170="No Data",1,IF('Indicator Data imputation'!N169&lt;&gt;"",1,0))</f>
        <v>0</v>
      </c>
      <c r="N166" s="171">
        <f>IF('Indicator Data'!U170="No Data",1,IF('Indicator Data imputation'!O169&lt;&gt;"",1,0))</f>
        <v>0</v>
      </c>
      <c r="O166" s="171">
        <f>IF('Indicator Data'!V170="No Data",1,IF('Indicator Data imputation'!P169&lt;&gt;"",1,0))</f>
        <v>1</v>
      </c>
      <c r="P166" s="171">
        <f>IF('Indicator Data'!W170="No Data",1,IF('Indicator Data imputation'!Q169&lt;&gt;"",1,0))</f>
        <v>0</v>
      </c>
      <c r="Q166" s="171">
        <f>IF('Indicator Data'!X170="No Data",1,IF('Indicator Data imputation'!R169&lt;&gt;"",1,0))</f>
        <v>1</v>
      </c>
      <c r="R166" s="171">
        <f>IF('Indicator Data'!Y170="No Data",1,IF('Indicator Data imputation'!S169&lt;&gt;"",1,0))</f>
        <v>0</v>
      </c>
      <c r="S166" s="171">
        <f>IF('Indicator Data'!Z170="No Data",1,IF('Indicator Data imputation'!T169&lt;&gt;"",1,0))</f>
        <v>0</v>
      </c>
      <c r="T166" s="171">
        <f>IF('Indicator Data'!AA170="No Data",1,IF('Indicator Data imputation'!U169&lt;&gt;"",1,0))</f>
        <v>0</v>
      </c>
      <c r="U166" s="171">
        <f>IF('Indicator Data'!AB170="No Data",1,IF('Indicator Data imputation'!V169&lt;&gt;"",1,0))</f>
        <v>0</v>
      </c>
      <c r="V166" s="171">
        <f>IF('Indicator Data'!AC170="No Data",1,IF('Indicator Data imputation'!W169&lt;&gt;"",1,0))</f>
        <v>0</v>
      </c>
      <c r="W166" s="171">
        <f>IF('Indicator Data'!AD170="No Data",1,IF('Indicator Data imputation'!X169&lt;&gt;"",1,0))</f>
        <v>0</v>
      </c>
      <c r="X166" s="171">
        <f>IF('Indicator Data'!AE170="No Data",1,IF('Indicator Data imputation'!Y169&lt;&gt;"",1,0))</f>
        <v>1</v>
      </c>
      <c r="Y166" s="171">
        <f>IF('Indicator Data'!AF170="No Data",1,IF('Indicator Data imputation'!Z169&lt;&gt;"",1,0))</f>
        <v>0</v>
      </c>
      <c r="Z166" s="171">
        <f>IF('Indicator Data'!AG170="No Data",1,IF('Indicator Data imputation'!AA169&lt;&gt;"",1,0))</f>
        <v>0</v>
      </c>
      <c r="AA166" s="171">
        <f>IF('Indicator Data'!AH170="No Data",1,IF('Indicator Data imputation'!AB169&lt;&gt;"",1,0))</f>
        <v>0</v>
      </c>
      <c r="AB166" s="171">
        <f>IF('Indicator Data'!AI170="No Data",1,IF('Indicator Data imputation'!AC169&lt;&gt;"",1,0))</f>
        <v>0</v>
      </c>
      <c r="AC166" s="171">
        <f>IF('Indicator Data'!AJ170="No Data",1,IF('Indicator Data imputation'!AD169&lt;&gt;"",1,0))</f>
        <v>0</v>
      </c>
      <c r="AD166" s="171">
        <f>IF('Indicator Data'!AK170="No Data",1,IF('Indicator Data imputation'!AE169&lt;&gt;"",1,0))</f>
        <v>0</v>
      </c>
      <c r="AE166" s="171">
        <f>IF('Indicator Data'!AL170="No Data",1,IF('Indicator Data imputation'!AF169&lt;&gt;"",1,0))</f>
        <v>0</v>
      </c>
      <c r="AF166" s="171">
        <f>IF('Indicator Data'!AM170="No Data",1,IF('Indicator Data imputation'!AG169&lt;&gt;"",1,0))</f>
        <v>0</v>
      </c>
      <c r="AG166" s="171">
        <f>IF('Indicator Data'!AN170="No Data",1,IF('Indicator Data imputation'!AH169&lt;&gt;"",1,0))</f>
        <v>0</v>
      </c>
      <c r="AH166" s="171">
        <f>IF('Indicator Data'!AO170="No Data",1,IF('Indicator Data imputation'!AI169&lt;&gt;"",1,0))</f>
        <v>0</v>
      </c>
      <c r="AI166" s="171">
        <f>IF('Indicator Data'!AP170="No Data",1,IF('Indicator Data imputation'!AJ169&lt;&gt;"",1,0))</f>
        <v>0</v>
      </c>
      <c r="AJ166" s="171">
        <f>IF('Indicator Data'!AQ170="No Data",1,IF('Indicator Data imputation'!AK169&lt;&gt;"",1,0))</f>
        <v>0</v>
      </c>
      <c r="AK166" s="171">
        <f>IF('Indicator Data'!AR170="No Data",1,IF('Indicator Data imputation'!AL169&lt;&gt;"",1,0))</f>
        <v>0</v>
      </c>
      <c r="AL166" s="171">
        <f>IF('Indicator Data'!AS170="No Data",1,IF('Indicator Data imputation'!AM169&lt;&gt;"",1,0))</f>
        <v>0</v>
      </c>
      <c r="AM166" s="171">
        <f>IF('Indicator Data'!AT170="No Data",1,IF('Indicator Data imputation'!AN169&lt;&gt;"",1,0))</f>
        <v>0</v>
      </c>
      <c r="AN166" s="171">
        <f>IF('Indicator Data'!AU170="No Data",1,IF('Indicator Data imputation'!AO169&lt;&gt;"",1,0))</f>
        <v>0</v>
      </c>
      <c r="AO166" s="171">
        <f>IF('Indicator Data'!AV170="No Data",1,IF('Indicator Data imputation'!AP169&lt;&gt;"",1,0))</f>
        <v>1</v>
      </c>
      <c r="AP166" s="171">
        <f>IF('Indicator Data'!AW170="No Data",1,IF('Indicator Data imputation'!AQ169&lt;&gt;"",1,0))</f>
        <v>0</v>
      </c>
      <c r="AQ166" s="171">
        <f>IF('Indicator Data'!AX170="No Data",1,IF('Indicator Data imputation'!AR169&lt;&gt;"",1,0))</f>
        <v>0</v>
      </c>
      <c r="AR166" s="171">
        <f>IF('Indicator Data'!AY170="No Data",1,IF('Indicator Data imputation'!AS169&lt;&gt;"",1,0))</f>
        <v>0</v>
      </c>
      <c r="AS166" s="171">
        <f>IF('Indicator Data'!AZ170="No Data",1,IF('Indicator Data imputation'!AT169&lt;&gt;"",1,0))</f>
        <v>0</v>
      </c>
      <c r="AT166" s="171">
        <f>IF('Indicator Data'!BA170="No Data",1,IF('Indicator Data imputation'!AU169&lt;&gt;"",1,0))</f>
        <v>0</v>
      </c>
      <c r="AU166" s="171">
        <f>IF('Indicator Data'!BB170="No Data",1,IF('Indicator Data imputation'!AV169&lt;&gt;"",1,0))</f>
        <v>0</v>
      </c>
      <c r="AV166" s="171">
        <f>IF('Indicator Data'!BC170="No Data",1,IF('Indicator Data imputation'!AW169&lt;&gt;"",1,0))</f>
        <v>0</v>
      </c>
      <c r="AW166" s="171">
        <f>IF('Indicator Data'!BD170="No Data",1,IF('Indicator Data imputation'!AX169&lt;&gt;"",1,0))</f>
        <v>0</v>
      </c>
      <c r="AX166" s="171">
        <f>IF('Indicator Data'!BE170="No Data",1,IF('Indicator Data imputation'!AY169&lt;&gt;"",1,0))</f>
        <v>0</v>
      </c>
      <c r="AY166" s="171">
        <f>IF('Indicator Data'!BF170="No Data",1,IF('Indicator Data imputation'!AZ169&lt;&gt;"",1,0))</f>
        <v>0</v>
      </c>
      <c r="AZ166" s="171">
        <f>IF('Indicator Data'!BG170="No Data",1,IF('Indicator Data imputation'!BA169&lt;&gt;"",1,0))</f>
        <v>0</v>
      </c>
      <c r="BA166" s="5">
        <f t="shared" si="4"/>
        <v>5</v>
      </c>
      <c r="BB166" s="173">
        <f t="shared" si="5"/>
        <v>9.8039215686274508E-2</v>
      </c>
    </row>
    <row r="167" spans="1:54" x14ac:dyDescent="0.25">
      <c r="A167" s="5" t="s">
        <v>314</v>
      </c>
      <c r="B167" s="171">
        <f>IF('Indicator Data'!I171="No Data",1,IF('Indicator Data imputation'!C170&lt;&gt;"",1,0))</f>
        <v>0</v>
      </c>
      <c r="C167" s="171">
        <f>IF('Indicator Data'!J171="No Data",1,IF('Indicator Data imputation'!D170&lt;&gt;"",1,0))</f>
        <v>0</v>
      </c>
      <c r="D167" s="171">
        <f>IF('Indicator Data'!K171="No Data",1,IF('Indicator Data imputation'!E170&lt;&gt;"",1,0))</f>
        <v>0</v>
      </c>
      <c r="E167" s="171">
        <f>IF('Indicator Data'!L171="No Data",1,IF('Indicator Data imputation'!F170&lt;&gt;"",1,0))</f>
        <v>0</v>
      </c>
      <c r="F167" s="171">
        <f>IF('Indicator Data'!M171="No Data",1,IF('Indicator Data imputation'!G170&lt;&gt;"",1,0))</f>
        <v>0</v>
      </c>
      <c r="G167" s="171">
        <f>IF('Indicator Data'!N171="No Data",1,IF('Indicator Data imputation'!H170&lt;&gt;"",1,0))</f>
        <v>0</v>
      </c>
      <c r="H167" s="171">
        <f>IF('Indicator Data'!O171="No Data",1,IF('Indicator Data imputation'!I170&lt;&gt;"",1,0))</f>
        <v>0</v>
      </c>
      <c r="I167" s="171">
        <f>IF('Indicator Data'!P171="No Data",1,IF('Indicator Data imputation'!J170&lt;&gt;"",1,0))</f>
        <v>0</v>
      </c>
      <c r="J167" s="171">
        <f>IF('Indicator Data'!Q171="No Data",1,IF('Indicator Data imputation'!K170&lt;&gt;"",1,0))</f>
        <v>0</v>
      </c>
      <c r="K167" s="171">
        <f>IF('Indicator Data'!R171="No Data",1,IF('Indicator Data imputation'!L170&lt;&gt;"",1,0))</f>
        <v>0</v>
      </c>
      <c r="L167" s="171">
        <f>IF('Indicator Data'!S171="No Data",1,IF('Indicator Data imputation'!M170&lt;&gt;"",1,0))</f>
        <v>0</v>
      </c>
      <c r="M167" s="171">
        <f>IF('Indicator Data'!T171="No Data",1,IF('Indicator Data imputation'!N170&lt;&gt;"",1,0))</f>
        <v>0</v>
      </c>
      <c r="N167" s="171">
        <f>IF('Indicator Data'!U171="No Data",1,IF('Indicator Data imputation'!O170&lt;&gt;"",1,0))</f>
        <v>0</v>
      </c>
      <c r="O167" s="171">
        <f>IF('Indicator Data'!V171="No Data",1,IF('Indicator Data imputation'!P170&lt;&gt;"",1,0))</f>
        <v>1</v>
      </c>
      <c r="P167" s="171">
        <f>IF('Indicator Data'!W171="No Data",1,IF('Indicator Data imputation'!Q170&lt;&gt;"",1,0))</f>
        <v>0</v>
      </c>
      <c r="Q167" s="171">
        <f>IF('Indicator Data'!X171="No Data",1,IF('Indicator Data imputation'!R170&lt;&gt;"",1,0))</f>
        <v>0</v>
      </c>
      <c r="R167" s="171">
        <f>IF('Indicator Data'!Y171="No Data",1,IF('Indicator Data imputation'!S170&lt;&gt;"",1,0))</f>
        <v>0</v>
      </c>
      <c r="S167" s="171">
        <f>IF('Indicator Data'!Z171="No Data",1,IF('Indicator Data imputation'!T170&lt;&gt;"",1,0))</f>
        <v>0</v>
      </c>
      <c r="T167" s="171">
        <f>IF('Indicator Data'!AA171="No Data",1,IF('Indicator Data imputation'!U170&lt;&gt;"",1,0))</f>
        <v>0</v>
      </c>
      <c r="U167" s="171">
        <f>IF('Indicator Data'!AB171="No Data",1,IF('Indicator Data imputation'!V170&lt;&gt;"",1,0))</f>
        <v>0</v>
      </c>
      <c r="V167" s="171">
        <f>IF('Indicator Data'!AC171="No Data",1,IF('Indicator Data imputation'!W170&lt;&gt;"",1,0))</f>
        <v>0</v>
      </c>
      <c r="W167" s="171">
        <f>IF('Indicator Data'!AD171="No Data",1,IF('Indicator Data imputation'!X170&lt;&gt;"",1,0))</f>
        <v>0</v>
      </c>
      <c r="X167" s="171">
        <f>IF('Indicator Data'!AE171="No Data",1,IF('Indicator Data imputation'!Y170&lt;&gt;"",1,0))</f>
        <v>1</v>
      </c>
      <c r="Y167" s="171">
        <f>IF('Indicator Data'!AF171="No Data",1,IF('Indicator Data imputation'!Z170&lt;&gt;"",1,0))</f>
        <v>0</v>
      </c>
      <c r="Z167" s="171">
        <f>IF('Indicator Data'!AG171="No Data",1,IF('Indicator Data imputation'!AA170&lt;&gt;"",1,0))</f>
        <v>0</v>
      </c>
      <c r="AA167" s="171">
        <f>IF('Indicator Data'!AH171="No Data",1,IF('Indicator Data imputation'!AB170&lt;&gt;"",1,0))</f>
        <v>0</v>
      </c>
      <c r="AB167" s="171">
        <f>IF('Indicator Data'!AI171="No Data",1,IF('Indicator Data imputation'!AC170&lt;&gt;"",1,0))</f>
        <v>0</v>
      </c>
      <c r="AC167" s="171">
        <f>IF('Indicator Data'!AJ171="No Data",1,IF('Indicator Data imputation'!AD170&lt;&gt;"",1,0))</f>
        <v>0</v>
      </c>
      <c r="AD167" s="171">
        <f>IF('Indicator Data'!AK171="No Data",1,IF('Indicator Data imputation'!AE170&lt;&gt;"",1,0))</f>
        <v>0</v>
      </c>
      <c r="AE167" s="171">
        <f>IF('Indicator Data'!AL171="No Data",1,IF('Indicator Data imputation'!AF170&lt;&gt;"",1,0))</f>
        <v>0</v>
      </c>
      <c r="AF167" s="171">
        <f>IF('Indicator Data'!AM171="No Data",1,IF('Indicator Data imputation'!AG170&lt;&gt;"",1,0))</f>
        <v>0</v>
      </c>
      <c r="AG167" s="171">
        <f>IF('Indicator Data'!AN171="No Data",1,IF('Indicator Data imputation'!AH170&lt;&gt;"",1,0))</f>
        <v>0</v>
      </c>
      <c r="AH167" s="171">
        <f>IF('Indicator Data'!AO171="No Data",1,IF('Indicator Data imputation'!AI170&lt;&gt;"",1,0))</f>
        <v>0</v>
      </c>
      <c r="AI167" s="171">
        <f>IF('Indicator Data'!AP171="No Data",1,IF('Indicator Data imputation'!AJ170&lt;&gt;"",1,0))</f>
        <v>1</v>
      </c>
      <c r="AJ167" s="171">
        <f>IF('Indicator Data'!AQ171="No Data",1,IF('Indicator Data imputation'!AK170&lt;&gt;"",1,0))</f>
        <v>1</v>
      </c>
      <c r="AK167" s="171">
        <f>IF('Indicator Data'!AR171="No Data",1,IF('Indicator Data imputation'!AL170&lt;&gt;"",1,0))</f>
        <v>0</v>
      </c>
      <c r="AL167" s="171">
        <f>IF('Indicator Data'!AS171="No Data",1,IF('Indicator Data imputation'!AM170&lt;&gt;"",1,0))</f>
        <v>0</v>
      </c>
      <c r="AM167" s="171">
        <f>IF('Indicator Data'!AT171="No Data",1,IF('Indicator Data imputation'!AN170&lt;&gt;"",1,0))</f>
        <v>1</v>
      </c>
      <c r="AN167" s="171">
        <f>IF('Indicator Data'!AU171="No Data",1,IF('Indicator Data imputation'!AO170&lt;&gt;"",1,0))</f>
        <v>1</v>
      </c>
      <c r="AO167" s="171">
        <f>IF('Indicator Data'!AV171="No Data",1,IF('Indicator Data imputation'!AP170&lt;&gt;"",1,0))</f>
        <v>0</v>
      </c>
      <c r="AP167" s="171">
        <f>IF('Indicator Data'!AW171="No Data",1,IF('Indicator Data imputation'!AQ170&lt;&gt;"",1,0))</f>
        <v>0</v>
      </c>
      <c r="AQ167" s="171">
        <f>IF('Indicator Data'!AX171="No Data",1,IF('Indicator Data imputation'!AR170&lt;&gt;"",1,0))</f>
        <v>0</v>
      </c>
      <c r="AR167" s="171">
        <f>IF('Indicator Data'!AY171="No Data",1,IF('Indicator Data imputation'!AS170&lt;&gt;"",1,0))</f>
        <v>0</v>
      </c>
      <c r="AS167" s="171">
        <f>IF('Indicator Data'!AZ171="No Data",1,IF('Indicator Data imputation'!AT170&lt;&gt;"",1,0))</f>
        <v>0</v>
      </c>
      <c r="AT167" s="171">
        <f>IF('Indicator Data'!BA171="No Data",1,IF('Indicator Data imputation'!AU170&lt;&gt;"",1,0))</f>
        <v>0</v>
      </c>
      <c r="AU167" s="171">
        <f>IF('Indicator Data'!BB171="No Data",1,IF('Indicator Data imputation'!AV170&lt;&gt;"",1,0))</f>
        <v>0</v>
      </c>
      <c r="AV167" s="171">
        <f>IF('Indicator Data'!BC171="No Data",1,IF('Indicator Data imputation'!AW170&lt;&gt;"",1,0))</f>
        <v>0</v>
      </c>
      <c r="AW167" s="171">
        <f>IF('Indicator Data'!BD171="No Data",1,IF('Indicator Data imputation'!AX170&lt;&gt;"",1,0))</f>
        <v>0</v>
      </c>
      <c r="AX167" s="171">
        <f>IF('Indicator Data'!BE171="No Data",1,IF('Indicator Data imputation'!AY170&lt;&gt;"",1,0))</f>
        <v>0</v>
      </c>
      <c r="AY167" s="171">
        <f>IF('Indicator Data'!BF171="No Data",1,IF('Indicator Data imputation'!AZ170&lt;&gt;"",1,0))</f>
        <v>0</v>
      </c>
      <c r="AZ167" s="171">
        <f>IF('Indicator Data'!BG171="No Data",1,IF('Indicator Data imputation'!BA170&lt;&gt;"",1,0))</f>
        <v>0</v>
      </c>
      <c r="BA167" s="5">
        <f t="shared" si="4"/>
        <v>6</v>
      </c>
      <c r="BB167" s="173">
        <f t="shared" si="5"/>
        <v>0.11764705882352941</v>
      </c>
    </row>
    <row r="168" spans="1:54" x14ac:dyDescent="0.25">
      <c r="A168" s="5" t="s">
        <v>316</v>
      </c>
      <c r="B168" s="171">
        <f>IF('Indicator Data'!I172="No Data",1,IF('Indicator Data imputation'!C171&lt;&gt;"",1,0))</f>
        <v>0</v>
      </c>
      <c r="C168" s="171">
        <f>IF('Indicator Data'!J172="No Data",1,IF('Indicator Data imputation'!D171&lt;&gt;"",1,0))</f>
        <v>0</v>
      </c>
      <c r="D168" s="171">
        <f>IF('Indicator Data'!K172="No Data",1,IF('Indicator Data imputation'!E171&lt;&gt;"",1,0))</f>
        <v>0</v>
      </c>
      <c r="E168" s="171">
        <f>IF('Indicator Data'!L172="No Data",1,IF('Indicator Data imputation'!F171&lt;&gt;"",1,0))</f>
        <v>0</v>
      </c>
      <c r="F168" s="171">
        <f>IF('Indicator Data'!M172="No Data",1,IF('Indicator Data imputation'!G171&lt;&gt;"",1,0))</f>
        <v>0</v>
      </c>
      <c r="G168" s="171">
        <f>IF('Indicator Data'!N172="No Data",1,IF('Indicator Data imputation'!H171&lt;&gt;"",1,0))</f>
        <v>0</v>
      </c>
      <c r="H168" s="171">
        <f>IF('Indicator Data'!O172="No Data",1,IF('Indicator Data imputation'!I171&lt;&gt;"",1,0))</f>
        <v>0</v>
      </c>
      <c r="I168" s="171">
        <f>IF('Indicator Data'!P172="No Data",1,IF('Indicator Data imputation'!J171&lt;&gt;"",1,0))</f>
        <v>0</v>
      </c>
      <c r="J168" s="171">
        <f>IF('Indicator Data'!Q172="No Data",1,IF('Indicator Data imputation'!K171&lt;&gt;"",1,0))</f>
        <v>0</v>
      </c>
      <c r="K168" s="171">
        <f>IF('Indicator Data'!R172="No Data",1,IF('Indicator Data imputation'!L171&lt;&gt;"",1,0))</f>
        <v>0</v>
      </c>
      <c r="L168" s="171">
        <f>IF('Indicator Data'!S172="No Data",1,IF('Indicator Data imputation'!M171&lt;&gt;"",1,0))</f>
        <v>0</v>
      </c>
      <c r="M168" s="171">
        <f>IF('Indicator Data'!T172="No Data",1,IF('Indicator Data imputation'!N171&lt;&gt;"",1,0))</f>
        <v>0</v>
      </c>
      <c r="N168" s="171">
        <f>IF('Indicator Data'!U172="No Data",1,IF('Indicator Data imputation'!O171&lt;&gt;"",1,0))</f>
        <v>0</v>
      </c>
      <c r="O168" s="171">
        <f>IF('Indicator Data'!V172="No Data",1,IF('Indicator Data imputation'!P171&lt;&gt;"",1,0))</f>
        <v>0</v>
      </c>
      <c r="P168" s="171">
        <f>IF('Indicator Data'!W172="No Data",1,IF('Indicator Data imputation'!Q171&lt;&gt;"",1,0))</f>
        <v>0</v>
      </c>
      <c r="Q168" s="171">
        <f>IF('Indicator Data'!X172="No Data",1,IF('Indicator Data imputation'!R171&lt;&gt;"",1,0))</f>
        <v>0</v>
      </c>
      <c r="R168" s="171">
        <f>IF('Indicator Data'!Y172="No Data",1,IF('Indicator Data imputation'!S171&lt;&gt;"",1,0))</f>
        <v>0</v>
      </c>
      <c r="S168" s="171">
        <f>IF('Indicator Data'!Z172="No Data",1,IF('Indicator Data imputation'!T171&lt;&gt;"",1,0))</f>
        <v>0</v>
      </c>
      <c r="T168" s="171">
        <f>IF('Indicator Data'!AA172="No Data",1,IF('Indicator Data imputation'!U171&lt;&gt;"",1,0))</f>
        <v>0</v>
      </c>
      <c r="U168" s="171">
        <f>IF('Indicator Data'!AB172="No Data",1,IF('Indicator Data imputation'!V171&lt;&gt;"",1,0))</f>
        <v>0</v>
      </c>
      <c r="V168" s="171">
        <f>IF('Indicator Data'!AC172="No Data",1,IF('Indicator Data imputation'!W171&lt;&gt;"",1,0))</f>
        <v>0</v>
      </c>
      <c r="W168" s="171">
        <f>IF('Indicator Data'!AD172="No Data",1,IF('Indicator Data imputation'!X171&lt;&gt;"",1,0))</f>
        <v>0</v>
      </c>
      <c r="X168" s="171">
        <f>IF('Indicator Data'!AE172="No Data",1,IF('Indicator Data imputation'!Y171&lt;&gt;"",1,0))</f>
        <v>0</v>
      </c>
      <c r="Y168" s="171">
        <f>IF('Indicator Data'!AF172="No Data",1,IF('Indicator Data imputation'!Z171&lt;&gt;"",1,0))</f>
        <v>0</v>
      </c>
      <c r="Z168" s="171">
        <f>IF('Indicator Data'!AG172="No Data",1,IF('Indicator Data imputation'!AA171&lt;&gt;"",1,0))</f>
        <v>0</v>
      </c>
      <c r="AA168" s="171">
        <f>IF('Indicator Data'!AH172="No Data",1,IF('Indicator Data imputation'!AB171&lt;&gt;"",1,0))</f>
        <v>0</v>
      </c>
      <c r="AB168" s="171">
        <f>IF('Indicator Data'!AI172="No Data",1,IF('Indicator Data imputation'!AC171&lt;&gt;"",1,0))</f>
        <v>0</v>
      </c>
      <c r="AC168" s="171">
        <f>IF('Indicator Data'!AJ172="No Data",1,IF('Indicator Data imputation'!AD171&lt;&gt;"",1,0))</f>
        <v>0</v>
      </c>
      <c r="AD168" s="171">
        <f>IF('Indicator Data'!AK172="No Data",1,IF('Indicator Data imputation'!AE171&lt;&gt;"",1,0))</f>
        <v>0</v>
      </c>
      <c r="AE168" s="171">
        <f>IF('Indicator Data'!AL172="No Data",1,IF('Indicator Data imputation'!AF171&lt;&gt;"",1,0))</f>
        <v>0</v>
      </c>
      <c r="AF168" s="171">
        <f>IF('Indicator Data'!AM172="No Data",1,IF('Indicator Data imputation'!AG171&lt;&gt;"",1,0))</f>
        <v>0</v>
      </c>
      <c r="AG168" s="171">
        <f>IF('Indicator Data'!AN172="No Data",1,IF('Indicator Data imputation'!AH171&lt;&gt;"",1,0))</f>
        <v>0</v>
      </c>
      <c r="AH168" s="171">
        <f>IF('Indicator Data'!AO172="No Data",1,IF('Indicator Data imputation'!AI171&lt;&gt;"",1,0))</f>
        <v>0</v>
      </c>
      <c r="AI168" s="171">
        <f>IF('Indicator Data'!AP172="No Data",1,IF('Indicator Data imputation'!AJ171&lt;&gt;"",1,0))</f>
        <v>1</v>
      </c>
      <c r="AJ168" s="171">
        <f>IF('Indicator Data'!AQ172="No Data",1,IF('Indicator Data imputation'!AK171&lt;&gt;"",1,0))</f>
        <v>1</v>
      </c>
      <c r="AK168" s="171">
        <f>IF('Indicator Data'!AR172="No Data",1,IF('Indicator Data imputation'!AL171&lt;&gt;"",1,0))</f>
        <v>0</v>
      </c>
      <c r="AL168" s="171">
        <f>IF('Indicator Data'!AS172="No Data",1,IF('Indicator Data imputation'!AM171&lt;&gt;"",1,0))</f>
        <v>0</v>
      </c>
      <c r="AM168" s="171">
        <f>IF('Indicator Data'!AT172="No Data",1,IF('Indicator Data imputation'!AN171&lt;&gt;"",1,0))</f>
        <v>0</v>
      </c>
      <c r="AN168" s="171">
        <f>IF('Indicator Data'!AU172="No Data",1,IF('Indicator Data imputation'!AO171&lt;&gt;"",1,0))</f>
        <v>0</v>
      </c>
      <c r="AO168" s="171">
        <f>IF('Indicator Data'!AV172="No Data",1,IF('Indicator Data imputation'!AP171&lt;&gt;"",1,0))</f>
        <v>0</v>
      </c>
      <c r="AP168" s="171">
        <f>IF('Indicator Data'!AW172="No Data",1,IF('Indicator Data imputation'!AQ171&lt;&gt;"",1,0))</f>
        <v>0</v>
      </c>
      <c r="AQ168" s="171">
        <f>IF('Indicator Data'!AX172="No Data",1,IF('Indicator Data imputation'!AR171&lt;&gt;"",1,0))</f>
        <v>0</v>
      </c>
      <c r="AR168" s="171">
        <f>IF('Indicator Data'!AY172="No Data",1,IF('Indicator Data imputation'!AS171&lt;&gt;"",1,0))</f>
        <v>0</v>
      </c>
      <c r="AS168" s="171">
        <f>IF('Indicator Data'!AZ172="No Data",1,IF('Indicator Data imputation'!AT171&lt;&gt;"",1,0))</f>
        <v>0</v>
      </c>
      <c r="AT168" s="171">
        <f>IF('Indicator Data'!BA172="No Data",1,IF('Indicator Data imputation'!AU171&lt;&gt;"",1,0))</f>
        <v>0</v>
      </c>
      <c r="AU168" s="171">
        <f>IF('Indicator Data'!BB172="No Data",1,IF('Indicator Data imputation'!AV171&lt;&gt;"",1,0))</f>
        <v>0</v>
      </c>
      <c r="AV168" s="171">
        <f>IF('Indicator Data'!BC172="No Data",1,IF('Indicator Data imputation'!AW171&lt;&gt;"",1,0))</f>
        <v>0</v>
      </c>
      <c r="AW168" s="171">
        <f>IF('Indicator Data'!BD172="No Data",1,IF('Indicator Data imputation'!AX171&lt;&gt;"",1,0))</f>
        <v>0</v>
      </c>
      <c r="AX168" s="171">
        <f>IF('Indicator Data'!BE172="No Data",1,IF('Indicator Data imputation'!AY171&lt;&gt;"",1,0))</f>
        <v>0</v>
      </c>
      <c r="AY168" s="171">
        <f>IF('Indicator Data'!BF172="No Data",1,IF('Indicator Data imputation'!AZ171&lt;&gt;"",1,0))</f>
        <v>0</v>
      </c>
      <c r="AZ168" s="171">
        <f>IF('Indicator Data'!BG172="No Data",1,IF('Indicator Data imputation'!BA171&lt;&gt;"",1,0))</f>
        <v>0</v>
      </c>
      <c r="BA168" s="5">
        <f t="shared" si="4"/>
        <v>2</v>
      </c>
      <c r="BB168" s="173">
        <f t="shared" si="5"/>
        <v>3.9215686274509803E-2</v>
      </c>
    </row>
    <row r="169" spans="1:54" x14ac:dyDescent="0.25">
      <c r="A169" s="5" t="s">
        <v>318</v>
      </c>
      <c r="B169" s="171">
        <f>IF('Indicator Data'!I173="No Data",1,IF('Indicator Data imputation'!C172&lt;&gt;"",1,0))</f>
        <v>0</v>
      </c>
      <c r="C169" s="171">
        <f>IF('Indicator Data'!J173="No Data",1,IF('Indicator Data imputation'!D172&lt;&gt;"",1,0))</f>
        <v>0</v>
      </c>
      <c r="D169" s="171">
        <f>IF('Indicator Data'!K173="No Data",1,IF('Indicator Data imputation'!E172&lt;&gt;"",1,0))</f>
        <v>0</v>
      </c>
      <c r="E169" s="171">
        <f>IF('Indicator Data'!L173="No Data",1,IF('Indicator Data imputation'!F172&lt;&gt;"",1,0))</f>
        <v>0</v>
      </c>
      <c r="F169" s="171">
        <f>IF('Indicator Data'!M173="No Data",1,IF('Indicator Data imputation'!G172&lt;&gt;"",1,0))</f>
        <v>0</v>
      </c>
      <c r="G169" s="171">
        <f>IF('Indicator Data'!N173="No Data",1,IF('Indicator Data imputation'!H172&lt;&gt;"",1,0))</f>
        <v>0</v>
      </c>
      <c r="H169" s="171">
        <f>IF('Indicator Data'!O173="No Data",1,IF('Indicator Data imputation'!I172&lt;&gt;"",1,0))</f>
        <v>0</v>
      </c>
      <c r="I169" s="171">
        <f>IF('Indicator Data'!P173="No Data",1,IF('Indicator Data imputation'!J172&lt;&gt;"",1,0))</f>
        <v>0</v>
      </c>
      <c r="J169" s="171">
        <f>IF('Indicator Data'!Q173="No Data",1,IF('Indicator Data imputation'!K172&lt;&gt;"",1,0))</f>
        <v>0</v>
      </c>
      <c r="K169" s="171">
        <f>IF('Indicator Data'!R173="No Data",1,IF('Indicator Data imputation'!L172&lt;&gt;"",1,0))</f>
        <v>0</v>
      </c>
      <c r="L169" s="171">
        <f>IF('Indicator Data'!S173="No Data",1,IF('Indicator Data imputation'!M172&lt;&gt;"",1,0))</f>
        <v>0</v>
      </c>
      <c r="M169" s="171">
        <f>IF('Indicator Data'!T173="No Data",1,IF('Indicator Data imputation'!N172&lt;&gt;"",1,0))</f>
        <v>0</v>
      </c>
      <c r="N169" s="171">
        <f>IF('Indicator Data'!U173="No Data",1,IF('Indicator Data imputation'!O172&lt;&gt;"",1,0))</f>
        <v>0</v>
      </c>
      <c r="O169" s="171">
        <f>IF('Indicator Data'!V173="No Data",1,IF('Indicator Data imputation'!P172&lt;&gt;"",1,0))</f>
        <v>0</v>
      </c>
      <c r="P169" s="171">
        <f>IF('Indicator Data'!W173="No Data",1,IF('Indicator Data imputation'!Q172&lt;&gt;"",1,0))</f>
        <v>0</v>
      </c>
      <c r="Q169" s="171">
        <f>IF('Indicator Data'!X173="No Data",1,IF('Indicator Data imputation'!R172&lt;&gt;"",1,0))</f>
        <v>0</v>
      </c>
      <c r="R169" s="171">
        <f>IF('Indicator Data'!Y173="No Data",1,IF('Indicator Data imputation'!S172&lt;&gt;"",1,0))</f>
        <v>0</v>
      </c>
      <c r="S169" s="171">
        <f>IF('Indicator Data'!Z173="No Data",1,IF('Indicator Data imputation'!T172&lt;&gt;"",1,0))</f>
        <v>0</v>
      </c>
      <c r="T169" s="171">
        <f>IF('Indicator Data'!AA173="No Data",1,IF('Indicator Data imputation'!U172&lt;&gt;"",1,0))</f>
        <v>0</v>
      </c>
      <c r="U169" s="171">
        <f>IF('Indicator Data'!AB173="No Data",1,IF('Indicator Data imputation'!V172&lt;&gt;"",1,0))</f>
        <v>0</v>
      </c>
      <c r="V169" s="171">
        <f>IF('Indicator Data'!AC173="No Data",1,IF('Indicator Data imputation'!W172&lt;&gt;"",1,0))</f>
        <v>0</v>
      </c>
      <c r="W169" s="171">
        <f>IF('Indicator Data'!AD173="No Data",1,IF('Indicator Data imputation'!X172&lt;&gt;"",1,0))</f>
        <v>0</v>
      </c>
      <c r="X169" s="171">
        <f>IF('Indicator Data'!AE173="No Data",1,IF('Indicator Data imputation'!Y172&lt;&gt;"",1,0))</f>
        <v>0</v>
      </c>
      <c r="Y169" s="171">
        <f>IF('Indicator Data'!AF173="No Data",1,IF('Indicator Data imputation'!Z172&lt;&gt;"",1,0))</f>
        <v>0</v>
      </c>
      <c r="Z169" s="171">
        <f>IF('Indicator Data'!AG173="No Data",1,IF('Indicator Data imputation'!AA172&lt;&gt;"",1,0))</f>
        <v>0</v>
      </c>
      <c r="AA169" s="171">
        <f>IF('Indicator Data'!AH173="No Data",1,IF('Indicator Data imputation'!AB172&lt;&gt;"",1,0))</f>
        <v>0</v>
      </c>
      <c r="AB169" s="171">
        <f>IF('Indicator Data'!AI173="No Data",1,IF('Indicator Data imputation'!AC172&lt;&gt;"",1,0))</f>
        <v>0</v>
      </c>
      <c r="AC169" s="171">
        <f>IF('Indicator Data'!AJ173="No Data",1,IF('Indicator Data imputation'!AD172&lt;&gt;"",1,0))</f>
        <v>0</v>
      </c>
      <c r="AD169" s="171">
        <f>IF('Indicator Data'!AK173="No Data",1,IF('Indicator Data imputation'!AE172&lt;&gt;"",1,0))</f>
        <v>0</v>
      </c>
      <c r="AE169" s="171">
        <f>IF('Indicator Data'!AL173="No Data",1,IF('Indicator Data imputation'!AF172&lt;&gt;"",1,0))</f>
        <v>0</v>
      </c>
      <c r="AF169" s="171">
        <f>IF('Indicator Data'!AM173="No Data",1,IF('Indicator Data imputation'!AG172&lt;&gt;"",1,0))</f>
        <v>0</v>
      </c>
      <c r="AG169" s="171">
        <f>IF('Indicator Data'!AN173="No Data",1,IF('Indicator Data imputation'!AH172&lt;&gt;"",1,0))</f>
        <v>0</v>
      </c>
      <c r="AH169" s="171">
        <f>IF('Indicator Data'!AO173="No Data",1,IF('Indicator Data imputation'!AI172&lt;&gt;"",1,0))</f>
        <v>0</v>
      </c>
      <c r="AI169" s="171">
        <f>IF('Indicator Data'!AP173="No Data",1,IF('Indicator Data imputation'!AJ172&lt;&gt;"",1,0))</f>
        <v>0</v>
      </c>
      <c r="AJ169" s="171">
        <f>IF('Indicator Data'!AQ173="No Data",1,IF('Indicator Data imputation'!AK172&lt;&gt;"",1,0))</f>
        <v>0</v>
      </c>
      <c r="AK169" s="171">
        <f>IF('Indicator Data'!AR173="No Data",1,IF('Indicator Data imputation'!AL172&lt;&gt;"",1,0))</f>
        <v>0</v>
      </c>
      <c r="AL169" s="171">
        <f>IF('Indicator Data'!AS173="No Data",1,IF('Indicator Data imputation'!AM172&lt;&gt;"",1,0))</f>
        <v>0</v>
      </c>
      <c r="AM169" s="171">
        <f>IF('Indicator Data'!AT173="No Data",1,IF('Indicator Data imputation'!AN172&lt;&gt;"",1,0))</f>
        <v>0</v>
      </c>
      <c r="AN169" s="171">
        <f>IF('Indicator Data'!AU173="No Data",1,IF('Indicator Data imputation'!AO172&lt;&gt;"",1,0))</f>
        <v>0</v>
      </c>
      <c r="AO169" s="171">
        <f>IF('Indicator Data'!AV173="No Data",1,IF('Indicator Data imputation'!AP172&lt;&gt;"",1,0))</f>
        <v>0</v>
      </c>
      <c r="AP169" s="171">
        <f>IF('Indicator Data'!AW173="No Data",1,IF('Indicator Data imputation'!AQ172&lt;&gt;"",1,0))</f>
        <v>0</v>
      </c>
      <c r="AQ169" s="171">
        <f>IF('Indicator Data'!AX173="No Data",1,IF('Indicator Data imputation'!AR172&lt;&gt;"",1,0))</f>
        <v>0</v>
      </c>
      <c r="AR169" s="171">
        <f>IF('Indicator Data'!AY173="No Data",1,IF('Indicator Data imputation'!AS172&lt;&gt;"",1,0))</f>
        <v>0</v>
      </c>
      <c r="AS169" s="171">
        <f>IF('Indicator Data'!AZ173="No Data",1,IF('Indicator Data imputation'!AT172&lt;&gt;"",1,0))</f>
        <v>0</v>
      </c>
      <c r="AT169" s="171">
        <f>IF('Indicator Data'!BA173="No Data",1,IF('Indicator Data imputation'!AU172&lt;&gt;"",1,0))</f>
        <v>0</v>
      </c>
      <c r="AU169" s="171">
        <f>IF('Indicator Data'!BB173="No Data",1,IF('Indicator Data imputation'!AV172&lt;&gt;"",1,0))</f>
        <v>0</v>
      </c>
      <c r="AV169" s="171">
        <f>IF('Indicator Data'!BC173="No Data",1,IF('Indicator Data imputation'!AW172&lt;&gt;"",1,0))</f>
        <v>0</v>
      </c>
      <c r="AW169" s="171">
        <f>IF('Indicator Data'!BD173="No Data",1,IF('Indicator Data imputation'!AX172&lt;&gt;"",1,0))</f>
        <v>0</v>
      </c>
      <c r="AX169" s="171">
        <f>IF('Indicator Data'!BE173="No Data",1,IF('Indicator Data imputation'!AY172&lt;&gt;"",1,0))</f>
        <v>0</v>
      </c>
      <c r="AY169" s="171">
        <f>IF('Indicator Data'!BF173="No Data",1,IF('Indicator Data imputation'!AZ172&lt;&gt;"",1,0))</f>
        <v>0</v>
      </c>
      <c r="AZ169" s="171">
        <f>IF('Indicator Data'!BG173="No Data",1,IF('Indicator Data imputation'!BA172&lt;&gt;"",1,0))</f>
        <v>0</v>
      </c>
      <c r="BA169" s="5">
        <f t="shared" si="4"/>
        <v>0</v>
      </c>
      <c r="BB169" s="173">
        <f t="shared" si="5"/>
        <v>0</v>
      </c>
    </row>
    <row r="170" spans="1:54" x14ac:dyDescent="0.25">
      <c r="A170" s="5" t="s">
        <v>319</v>
      </c>
      <c r="B170" s="171">
        <f>IF('Indicator Data'!I174="No Data",1,IF('Indicator Data imputation'!C173&lt;&gt;"",1,0))</f>
        <v>0</v>
      </c>
      <c r="C170" s="171">
        <f>IF('Indicator Data'!J174="No Data",1,IF('Indicator Data imputation'!D173&lt;&gt;"",1,0))</f>
        <v>0</v>
      </c>
      <c r="D170" s="171">
        <f>IF('Indicator Data'!K174="No Data",1,IF('Indicator Data imputation'!E173&lt;&gt;"",1,0))</f>
        <v>0</v>
      </c>
      <c r="E170" s="171">
        <f>IF('Indicator Data'!L174="No Data",1,IF('Indicator Data imputation'!F173&lt;&gt;"",1,0))</f>
        <v>0</v>
      </c>
      <c r="F170" s="171">
        <f>IF('Indicator Data'!M174="No Data",1,IF('Indicator Data imputation'!G173&lt;&gt;"",1,0))</f>
        <v>0</v>
      </c>
      <c r="G170" s="171">
        <f>IF('Indicator Data'!N174="No Data",1,IF('Indicator Data imputation'!H173&lt;&gt;"",1,0))</f>
        <v>0</v>
      </c>
      <c r="H170" s="171">
        <f>IF('Indicator Data'!O174="No Data",1,IF('Indicator Data imputation'!I173&lt;&gt;"",1,0))</f>
        <v>0</v>
      </c>
      <c r="I170" s="171">
        <f>IF('Indicator Data'!P174="No Data",1,IF('Indicator Data imputation'!J173&lt;&gt;"",1,0))</f>
        <v>0</v>
      </c>
      <c r="J170" s="171">
        <f>IF('Indicator Data'!Q174="No Data",1,IF('Indicator Data imputation'!K173&lt;&gt;"",1,0))</f>
        <v>0</v>
      </c>
      <c r="K170" s="171">
        <f>IF('Indicator Data'!R174="No Data",1,IF('Indicator Data imputation'!L173&lt;&gt;"",1,0))</f>
        <v>0</v>
      </c>
      <c r="L170" s="171">
        <f>IF('Indicator Data'!S174="No Data",1,IF('Indicator Data imputation'!M173&lt;&gt;"",1,0))</f>
        <v>0</v>
      </c>
      <c r="M170" s="171">
        <f>IF('Indicator Data'!T174="No Data",1,IF('Indicator Data imputation'!N173&lt;&gt;"",1,0))</f>
        <v>0</v>
      </c>
      <c r="N170" s="171">
        <f>IF('Indicator Data'!U174="No Data",1,IF('Indicator Data imputation'!O173&lt;&gt;"",1,0))</f>
        <v>0</v>
      </c>
      <c r="O170" s="171">
        <f>IF('Indicator Data'!V174="No Data",1,IF('Indicator Data imputation'!P173&lt;&gt;"",1,0))</f>
        <v>0</v>
      </c>
      <c r="P170" s="171">
        <f>IF('Indicator Data'!W174="No Data",1,IF('Indicator Data imputation'!Q173&lt;&gt;"",1,0))</f>
        <v>0</v>
      </c>
      <c r="Q170" s="171">
        <f>IF('Indicator Data'!X174="No Data",1,IF('Indicator Data imputation'!R173&lt;&gt;"",1,0))</f>
        <v>0</v>
      </c>
      <c r="R170" s="171">
        <f>IF('Indicator Data'!Y174="No Data",1,IF('Indicator Data imputation'!S173&lt;&gt;"",1,0))</f>
        <v>0</v>
      </c>
      <c r="S170" s="171">
        <f>IF('Indicator Data'!Z174="No Data",1,IF('Indicator Data imputation'!T173&lt;&gt;"",1,0))</f>
        <v>0</v>
      </c>
      <c r="T170" s="171">
        <f>IF('Indicator Data'!AA174="No Data",1,IF('Indicator Data imputation'!U173&lt;&gt;"",1,0))</f>
        <v>0</v>
      </c>
      <c r="U170" s="171">
        <f>IF('Indicator Data'!AB174="No Data",1,IF('Indicator Data imputation'!V173&lt;&gt;"",1,0))</f>
        <v>0</v>
      </c>
      <c r="V170" s="171">
        <f>IF('Indicator Data'!AC174="No Data",1,IF('Indicator Data imputation'!W173&lt;&gt;"",1,0))</f>
        <v>0</v>
      </c>
      <c r="W170" s="171">
        <f>IF('Indicator Data'!AD174="No Data",1,IF('Indicator Data imputation'!X173&lt;&gt;"",1,0))</f>
        <v>0</v>
      </c>
      <c r="X170" s="171">
        <f>IF('Indicator Data'!AE174="No Data",1,IF('Indicator Data imputation'!Y173&lt;&gt;"",1,0))</f>
        <v>0</v>
      </c>
      <c r="Y170" s="171">
        <f>IF('Indicator Data'!AF174="No Data",1,IF('Indicator Data imputation'!Z173&lt;&gt;"",1,0))</f>
        <v>0</v>
      </c>
      <c r="Z170" s="171">
        <f>IF('Indicator Data'!AG174="No Data",1,IF('Indicator Data imputation'!AA173&lt;&gt;"",1,0))</f>
        <v>0</v>
      </c>
      <c r="AA170" s="171">
        <f>IF('Indicator Data'!AH174="No Data",1,IF('Indicator Data imputation'!AB173&lt;&gt;"",1,0))</f>
        <v>0</v>
      </c>
      <c r="AB170" s="171">
        <f>IF('Indicator Data'!AI174="No Data",1,IF('Indicator Data imputation'!AC173&lt;&gt;"",1,0))</f>
        <v>0</v>
      </c>
      <c r="AC170" s="171">
        <f>IF('Indicator Data'!AJ174="No Data",1,IF('Indicator Data imputation'!AD173&lt;&gt;"",1,0))</f>
        <v>0</v>
      </c>
      <c r="AD170" s="171">
        <f>IF('Indicator Data'!AK174="No Data",1,IF('Indicator Data imputation'!AE173&lt;&gt;"",1,0))</f>
        <v>0</v>
      </c>
      <c r="AE170" s="171">
        <f>IF('Indicator Data'!AL174="No Data",1,IF('Indicator Data imputation'!AF173&lt;&gt;"",1,0))</f>
        <v>0</v>
      </c>
      <c r="AF170" s="171">
        <f>IF('Indicator Data'!AM174="No Data",1,IF('Indicator Data imputation'!AG173&lt;&gt;"",1,0))</f>
        <v>0</v>
      </c>
      <c r="AG170" s="171">
        <f>IF('Indicator Data'!AN174="No Data",1,IF('Indicator Data imputation'!AH173&lt;&gt;"",1,0))</f>
        <v>0</v>
      </c>
      <c r="AH170" s="171">
        <f>IF('Indicator Data'!AO174="No Data",1,IF('Indicator Data imputation'!AI173&lt;&gt;"",1,0))</f>
        <v>0</v>
      </c>
      <c r="AI170" s="171">
        <f>IF('Indicator Data'!AP174="No Data",1,IF('Indicator Data imputation'!AJ173&lt;&gt;"",1,0))</f>
        <v>0</v>
      </c>
      <c r="AJ170" s="171">
        <f>IF('Indicator Data'!AQ174="No Data",1,IF('Indicator Data imputation'!AK173&lt;&gt;"",1,0))</f>
        <v>0</v>
      </c>
      <c r="AK170" s="171">
        <f>IF('Indicator Data'!AR174="No Data",1,IF('Indicator Data imputation'!AL173&lt;&gt;"",1,0))</f>
        <v>0</v>
      </c>
      <c r="AL170" s="171">
        <f>IF('Indicator Data'!AS174="No Data",1,IF('Indicator Data imputation'!AM173&lt;&gt;"",1,0))</f>
        <v>0</v>
      </c>
      <c r="AM170" s="171">
        <f>IF('Indicator Data'!AT174="No Data",1,IF('Indicator Data imputation'!AN173&lt;&gt;"",1,0))</f>
        <v>0</v>
      </c>
      <c r="AN170" s="171">
        <f>IF('Indicator Data'!AU174="No Data",1,IF('Indicator Data imputation'!AO173&lt;&gt;"",1,0))</f>
        <v>0</v>
      </c>
      <c r="AO170" s="171">
        <f>IF('Indicator Data'!AV174="No Data",1,IF('Indicator Data imputation'!AP173&lt;&gt;"",1,0))</f>
        <v>0</v>
      </c>
      <c r="AP170" s="171">
        <f>IF('Indicator Data'!AW174="No Data",1,IF('Indicator Data imputation'!AQ173&lt;&gt;"",1,0))</f>
        <v>0</v>
      </c>
      <c r="AQ170" s="171">
        <f>IF('Indicator Data'!AX174="No Data",1,IF('Indicator Data imputation'!AR173&lt;&gt;"",1,0))</f>
        <v>0</v>
      </c>
      <c r="AR170" s="171">
        <f>IF('Indicator Data'!AY174="No Data",1,IF('Indicator Data imputation'!AS173&lt;&gt;"",1,0))</f>
        <v>0</v>
      </c>
      <c r="AS170" s="171">
        <f>IF('Indicator Data'!AZ174="No Data",1,IF('Indicator Data imputation'!AT173&lt;&gt;"",1,0))</f>
        <v>0</v>
      </c>
      <c r="AT170" s="171">
        <f>IF('Indicator Data'!BA174="No Data",1,IF('Indicator Data imputation'!AU173&lt;&gt;"",1,0))</f>
        <v>0</v>
      </c>
      <c r="AU170" s="171">
        <f>IF('Indicator Data'!BB174="No Data",1,IF('Indicator Data imputation'!AV173&lt;&gt;"",1,0))</f>
        <v>0</v>
      </c>
      <c r="AV170" s="171">
        <f>IF('Indicator Data'!BC174="No Data",1,IF('Indicator Data imputation'!AW173&lt;&gt;"",1,0))</f>
        <v>0</v>
      </c>
      <c r="AW170" s="171">
        <f>IF('Indicator Data'!BD174="No Data",1,IF('Indicator Data imputation'!AX173&lt;&gt;"",1,0))</f>
        <v>0</v>
      </c>
      <c r="AX170" s="171">
        <f>IF('Indicator Data'!BE174="No Data",1,IF('Indicator Data imputation'!AY173&lt;&gt;"",1,0))</f>
        <v>0</v>
      </c>
      <c r="AY170" s="171">
        <f>IF('Indicator Data'!BF174="No Data",1,IF('Indicator Data imputation'!AZ173&lt;&gt;"",1,0))</f>
        <v>0</v>
      </c>
      <c r="AZ170" s="171">
        <f>IF('Indicator Data'!BG174="No Data",1,IF('Indicator Data imputation'!BA173&lt;&gt;"",1,0))</f>
        <v>0</v>
      </c>
      <c r="BA170" s="5">
        <f t="shared" si="4"/>
        <v>0</v>
      </c>
      <c r="BB170" s="173">
        <f t="shared" si="5"/>
        <v>0</v>
      </c>
    </row>
    <row r="171" spans="1:54" x14ac:dyDescent="0.25">
      <c r="A171" s="5" t="s">
        <v>187</v>
      </c>
      <c r="B171" s="171">
        <f>IF('Indicator Data'!I175="No Data",1,IF('Indicator Data imputation'!C174&lt;&gt;"",1,0))</f>
        <v>0</v>
      </c>
      <c r="C171" s="171">
        <f>IF('Indicator Data'!J175="No Data",1,IF('Indicator Data imputation'!D174&lt;&gt;"",1,0))</f>
        <v>0</v>
      </c>
      <c r="D171" s="171">
        <f>IF('Indicator Data'!K175="No Data",1,IF('Indicator Data imputation'!E174&lt;&gt;"",1,0))</f>
        <v>0</v>
      </c>
      <c r="E171" s="171">
        <f>IF('Indicator Data'!L175="No Data",1,IF('Indicator Data imputation'!F174&lt;&gt;"",1,0))</f>
        <v>0</v>
      </c>
      <c r="F171" s="171">
        <f>IF('Indicator Data'!M175="No Data",1,IF('Indicator Data imputation'!G174&lt;&gt;"",1,0))</f>
        <v>0</v>
      </c>
      <c r="G171" s="171">
        <f>IF('Indicator Data'!N175="No Data",1,IF('Indicator Data imputation'!H174&lt;&gt;"",1,0))</f>
        <v>0</v>
      </c>
      <c r="H171" s="171">
        <f>IF('Indicator Data'!O175="No Data",1,IF('Indicator Data imputation'!I174&lt;&gt;"",1,0))</f>
        <v>0</v>
      </c>
      <c r="I171" s="171">
        <f>IF('Indicator Data'!P175="No Data",1,IF('Indicator Data imputation'!J174&lt;&gt;"",1,0))</f>
        <v>0</v>
      </c>
      <c r="J171" s="171">
        <f>IF('Indicator Data'!Q175="No Data",1,IF('Indicator Data imputation'!K174&lt;&gt;"",1,0))</f>
        <v>0</v>
      </c>
      <c r="K171" s="171">
        <f>IF('Indicator Data'!R175="No Data",1,IF('Indicator Data imputation'!L174&lt;&gt;"",1,0))</f>
        <v>0</v>
      </c>
      <c r="L171" s="171">
        <f>IF('Indicator Data'!S175="No Data",1,IF('Indicator Data imputation'!M174&lt;&gt;"",1,0))</f>
        <v>0</v>
      </c>
      <c r="M171" s="171">
        <f>IF('Indicator Data'!T175="No Data",1,IF('Indicator Data imputation'!N174&lt;&gt;"",1,0))</f>
        <v>0</v>
      </c>
      <c r="N171" s="171">
        <f>IF('Indicator Data'!U175="No Data",1,IF('Indicator Data imputation'!O174&lt;&gt;"",1,0))</f>
        <v>0</v>
      </c>
      <c r="O171" s="171">
        <f>IF('Indicator Data'!V175="No Data",1,IF('Indicator Data imputation'!P174&lt;&gt;"",1,0))</f>
        <v>0</v>
      </c>
      <c r="P171" s="171">
        <f>IF('Indicator Data'!W175="No Data",1,IF('Indicator Data imputation'!Q174&lt;&gt;"",1,0))</f>
        <v>0</v>
      </c>
      <c r="Q171" s="171">
        <f>IF('Indicator Data'!X175="No Data",1,IF('Indicator Data imputation'!R174&lt;&gt;"",1,0))</f>
        <v>0</v>
      </c>
      <c r="R171" s="171">
        <f>IF('Indicator Data'!Y175="No Data",1,IF('Indicator Data imputation'!S174&lt;&gt;"",1,0))</f>
        <v>0</v>
      </c>
      <c r="S171" s="171">
        <f>IF('Indicator Data'!Z175="No Data",1,IF('Indicator Data imputation'!T174&lt;&gt;"",1,0))</f>
        <v>0</v>
      </c>
      <c r="T171" s="171">
        <f>IF('Indicator Data'!AA175="No Data",1,IF('Indicator Data imputation'!U174&lt;&gt;"",1,0))</f>
        <v>0</v>
      </c>
      <c r="U171" s="171">
        <f>IF('Indicator Data'!AB175="No Data",1,IF('Indicator Data imputation'!V174&lt;&gt;"",1,0))</f>
        <v>0</v>
      </c>
      <c r="V171" s="171">
        <f>IF('Indicator Data'!AC175="No Data",1,IF('Indicator Data imputation'!W174&lt;&gt;"",1,0))</f>
        <v>0</v>
      </c>
      <c r="W171" s="171">
        <f>IF('Indicator Data'!AD175="No Data",1,IF('Indicator Data imputation'!X174&lt;&gt;"",1,0))</f>
        <v>0</v>
      </c>
      <c r="X171" s="171">
        <f>IF('Indicator Data'!AE175="No Data",1,IF('Indicator Data imputation'!Y174&lt;&gt;"",1,0))</f>
        <v>1</v>
      </c>
      <c r="Y171" s="171">
        <f>IF('Indicator Data'!AF175="No Data",1,IF('Indicator Data imputation'!Z174&lt;&gt;"",1,0))</f>
        <v>0</v>
      </c>
      <c r="Z171" s="171">
        <f>IF('Indicator Data'!AG175="No Data",1,IF('Indicator Data imputation'!AA174&lt;&gt;"",1,0))</f>
        <v>0</v>
      </c>
      <c r="AA171" s="171">
        <f>IF('Indicator Data'!AH175="No Data",1,IF('Indicator Data imputation'!AB174&lt;&gt;"",1,0))</f>
        <v>0</v>
      </c>
      <c r="AB171" s="171">
        <f>IF('Indicator Data'!AI175="No Data",1,IF('Indicator Data imputation'!AC174&lt;&gt;"",1,0))</f>
        <v>0</v>
      </c>
      <c r="AC171" s="171">
        <f>IF('Indicator Data'!AJ175="No Data",1,IF('Indicator Data imputation'!AD174&lt;&gt;"",1,0))</f>
        <v>0</v>
      </c>
      <c r="AD171" s="171">
        <f>IF('Indicator Data'!AK175="No Data",1,IF('Indicator Data imputation'!AE174&lt;&gt;"",1,0))</f>
        <v>0</v>
      </c>
      <c r="AE171" s="171">
        <f>IF('Indicator Data'!AL175="No Data",1,IF('Indicator Data imputation'!AF174&lt;&gt;"",1,0))</f>
        <v>0</v>
      </c>
      <c r="AF171" s="171">
        <f>IF('Indicator Data'!AM175="No Data",1,IF('Indicator Data imputation'!AG174&lt;&gt;"",1,0))</f>
        <v>0</v>
      </c>
      <c r="AG171" s="171">
        <f>IF('Indicator Data'!AN175="No Data",1,IF('Indicator Data imputation'!AH174&lt;&gt;"",1,0))</f>
        <v>0</v>
      </c>
      <c r="AH171" s="171">
        <f>IF('Indicator Data'!AO175="No Data",1,IF('Indicator Data imputation'!AI174&lt;&gt;"",1,0))</f>
        <v>0</v>
      </c>
      <c r="AI171" s="171">
        <f>IF('Indicator Data'!AP175="No Data",1,IF('Indicator Data imputation'!AJ174&lt;&gt;"",1,0))</f>
        <v>0</v>
      </c>
      <c r="AJ171" s="171">
        <f>IF('Indicator Data'!AQ175="No Data",1,IF('Indicator Data imputation'!AK174&lt;&gt;"",1,0))</f>
        <v>0</v>
      </c>
      <c r="AK171" s="171">
        <f>IF('Indicator Data'!AR175="No Data",1,IF('Indicator Data imputation'!AL174&lt;&gt;"",1,0))</f>
        <v>0</v>
      </c>
      <c r="AL171" s="171">
        <f>IF('Indicator Data'!AS175="No Data",1,IF('Indicator Data imputation'!AM174&lt;&gt;"",1,0))</f>
        <v>0</v>
      </c>
      <c r="AM171" s="171">
        <f>IF('Indicator Data'!AT175="No Data",1,IF('Indicator Data imputation'!AN174&lt;&gt;"",1,0))</f>
        <v>0</v>
      </c>
      <c r="AN171" s="171">
        <f>IF('Indicator Data'!AU175="No Data",1,IF('Indicator Data imputation'!AO174&lt;&gt;"",1,0))</f>
        <v>0</v>
      </c>
      <c r="AO171" s="171">
        <f>IF('Indicator Data'!AV175="No Data",1,IF('Indicator Data imputation'!AP174&lt;&gt;"",1,0))</f>
        <v>0</v>
      </c>
      <c r="AP171" s="171">
        <f>IF('Indicator Data'!AW175="No Data",1,IF('Indicator Data imputation'!AQ174&lt;&gt;"",1,0))</f>
        <v>0</v>
      </c>
      <c r="AQ171" s="171">
        <f>IF('Indicator Data'!AX175="No Data",1,IF('Indicator Data imputation'!AR174&lt;&gt;"",1,0))</f>
        <v>0</v>
      </c>
      <c r="AR171" s="171">
        <f>IF('Indicator Data'!AY175="No Data",1,IF('Indicator Data imputation'!AS174&lt;&gt;"",1,0))</f>
        <v>0</v>
      </c>
      <c r="AS171" s="171">
        <f>IF('Indicator Data'!AZ175="No Data",1,IF('Indicator Data imputation'!AT174&lt;&gt;"",1,0))</f>
        <v>0</v>
      </c>
      <c r="AT171" s="171">
        <f>IF('Indicator Data'!BA175="No Data",1,IF('Indicator Data imputation'!AU174&lt;&gt;"",1,0))</f>
        <v>0</v>
      </c>
      <c r="AU171" s="171">
        <f>IF('Indicator Data'!BB175="No Data",1,IF('Indicator Data imputation'!AV174&lt;&gt;"",1,0))</f>
        <v>0</v>
      </c>
      <c r="AV171" s="171">
        <f>IF('Indicator Data'!BC175="No Data",1,IF('Indicator Data imputation'!AW174&lt;&gt;"",1,0))</f>
        <v>0</v>
      </c>
      <c r="AW171" s="171">
        <f>IF('Indicator Data'!BD175="No Data",1,IF('Indicator Data imputation'!AX174&lt;&gt;"",1,0))</f>
        <v>0</v>
      </c>
      <c r="AX171" s="171">
        <f>IF('Indicator Data'!BE175="No Data",1,IF('Indicator Data imputation'!AY174&lt;&gt;"",1,0))</f>
        <v>0</v>
      </c>
      <c r="AY171" s="171">
        <f>IF('Indicator Data'!BF175="No Data",1,IF('Indicator Data imputation'!AZ174&lt;&gt;"",1,0))</f>
        <v>0</v>
      </c>
      <c r="AZ171" s="171">
        <f>IF('Indicator Data'!BG175="No Data",1,IF('Indicator Data imputation'!BA174&lt;&gt;"",1,0))</f>
        <v>0</v>
      </c>
      <c r="BA171" s="5">
        <f t="shared" si="4"/>
        <v>1</v>
      </c>
      <c r="BB171" s="173">
        <f t="shared" si="5"/>
        <v>1.9607843137254902E-2</v>
      </c>
    </row>
    <row r="172" spans="1:54" x14ac:dyDescent="0.25">
      <c r="A172" s="5" t="s">
        <v>91</v>
      </c>
      <c r="B172" s="171">
        <f>IF('Indicator Data'!I176="No Data",1,IF('Indicator Data imputation'!C175&lt;&gt;"",1,0))</f>
        <v>0</v>
      </c>
      <c r="C172" s="171">
        <f>IF('Indicator Data'!J176="No Data",1,IF('Indicator Data imputation'!D175&lt;&gt;"",1,0))</f>
        <v>0</v>
      </c>
      <c r="D172" s="171">
        <f>IF('Indicator Data'!K176="No Data",1,IF('Indicator Data imputation'!E175&lt;&gt;"",1,0))</f>
        <v>0</v>
      </c>
      <c r="E172" s="171">
        <f>IF('Indicator Data'!L176="No Data",1,IF('Indicator Data imputation'!F175&lt;&gt;"",1,0))</f>
        <v>0</v>
      </c>
      <c r="F172" s="171">
        <f>IF('Indicator Data'!M176="No Data",1,IF('Indicator Data imputation'!G175&lt;&gt;"",1,0))</f>
        <v>0</v>
      </c>
      <c r="G172" s="171">
        <f>IF('Indicator Data'!N176="No Data",1,IF('Indicator Data imputation'!H175&lt;&gt;"",1,0))</f>
        <v>0</v>
      </c>
      <c r="H172" s="171">
        <f>IF('Indicator Data'!O176="No Data",1,IF('Indicator Data imputation'!I175&lt;&gt;"",1,0))</f>
        <v>0</v>
      </c>
      <c r="I172" s="171">
        <f>IF('Indicator Data'!P176="No Data",1,IF('Indicator Data imputation'!J175&lt;&gt;"",1,0))</f>
        <v>0</v>
      </c>
      <c r="J172" s="171">
        <f>IF('Indicator Data'!Q176="No Data",1,IF('Indicator Data imputation'!K175&lt;&gt;"",1,0))</f>
        <v>0</v>
      </c>
      <c r="K172" s="171">
        <f>IF('Indicator Data'!R176="No Data",1,IF('Indicator Data imputation'!L175&lt;&gt;"",1,0))</f>
        <v>0</v>
      </c>
      <c r="L172" s="171">
        <f>IF('Indicator Data'!S176="No Data",1,IF('Indicator Data imputation'!M175&lt;&gt;"",1,0))</f>
        <v>0</v>
      </c>
      <c r="M172" s="171">
        <f>IF('Indicator Data'!T176="No Data",1,IF('Indicator Data imputation'!N175&lt;&gt;"",1,0))</f>
        <v>0</v>
      </c>
      <c r="N172" s="171">
        <f>IF('Indicator Data'!U176="No Data",1,IF('Indicator Data imputation'!O175&lt;&gt;"",1,0))</f>
        <v>0</v>
      </c>
      <c r="O172" s="171">
        <f>IF('Indicator Data'!V176="No Data",1,IF('Indicator Data imputation'!P175&lt;&gt;"",1,0))</f>
        <v>0</v>
      </c>
      <c r="P172" s="171">
        <f>IF('Indicator Data'!W176="No Data",1,IF('Indicator Data imputation'!Q175&lt;&gt;"",1,0))</f>
        <v>0</v>
      </c>
      <c r="Q172" s="171">
        <f>IF('Indicator Data'!X176="No Data",1,IF('Indicator Data imputation'!R175&lt;&gt;"",1,0))</f>
        <v>0</v>
      </c>
      <c r="R172" s="171">
        <f>IF('Indicator Data'!Y176="No Data",1,IF('Indicator Data imputation'!S175&lt;&gt;"",1,0))</f>
        <v>0</v>
      </c>
      <c r="S172" s="171">
        <f>IF('Indicator Data'!Z176="No Data",1,IF('Indicator Data imputation'!T175&lt;&gt;"",1,0))</f>
        <v>0</v>
      </c>
      <c r="T172" s="171">
        <f>IF('Indicator Data'!AA176="No Data",1,IF('Indicator Data imputation'!U175&lt;&gt;"",1,0))</f>
        <v>0</v>
      </c>
      <c r="U172" s="171">
        <f>IF('Indicator Data'!AB176="No Data",1,IF('Indicator Data imputation'!V175&lt;&gt;"",1,0))</f>
        <v>1</v>
      </c>
      <c r="V172" s="171">
        <f>IF('Indicator Data'!AC176="No Data",1,IF('Indicator Data imputation'!W175&lt;&gt;"",1,0))</f>
        <v>0</v>
      </c>
      <c r="W172" s="171">
        <f>IF('Indicator Data'!AD176="No Data",1,IF('Indicator Data imputation'!X175&lt;&gt;"",1,0))</f>
        <v>0</v>
      </c>
      <c r="X172" s="171">
        <f>IF('Indicator Data'!AE176="No Data",1,IF('Indicator Data imputation'!Y175&lt;&gt;"",1,0))</f>
        <v>0</v>
      </c>
      <c r="Y172" s="171">
        <f>IF('Indicator Data'!AF176="No Data",1,IF('Indicator Data imputation'!Z175&lt;&gt;"",1,0))</f>
        <v>1</v>
      </c>
      <c r="Z172" s="171">
        <f>IF('Indicator Data'!AG176="No Data",1,IF('Indicator Data imputation'!AA175&lt;&gt;"",1,0))</f>
        <v>0</v>
      </c>
      <c r="AA172" s="171">
        <f>IF('Indicator Data'!AH176="No Data",1,IF('Indicator Data imputation'!AB175&lt;&gt;"",1,0))</f>
        <v>0</v>
      </c>
      <c r="AB172" s="171">
        <f>IF('Indicator Data'!AI176="No Data",1,IF('Indicator Data imputation'!AC175&lt;&gt;"",1,0))</f>
        <v>0</v>
      </c>
      <c r="AC172" s="171">
        <f>IF('Indicator Data'!AJ176="No Data",1,IF('Indicator Data imputation'!AD175&lt;&gt;"",1,0))</f>
        <v>0</v>
      </c>
      <c r="AD172" s="171">
        <f>IF('Indicator Data'!AK176="No Data",1,IF('Indicator Data imputation'!AE175&lt;&gt;"",1,0))</f>
        <v>0</v>
      </c>
      <c r="AE172" s="171">
        <f>IF('Indicator Data'!AL176="No Data",1,IF('Indicator Data imputation'!AF175&lt;&gt;"",1,0))</f>
        <v>0</v>
      </c>
      <c r="AF172" s="171">
        <f>IF('Indicator Data'!AM176="No Data",1,IF('Indicator Data imputation'!AG175&lt;&gt;"",1,0))</f>
        <v>0</v>
      </c>
      <c r="AG172" s="171">
        <f>IF('Indicator Data'!AN176="No Data",1,IF('Indicator Data imputation'!AH175&lt;&gt;"",1,0))</f>
        <v>0</v>
      </c>
      <c r="AH172" s="171">
        <f>IF('Indicator Data'!AO176="No Data",1,IF('Indicator Data imputation'!AI175&lt;&gt;"",1,0))</f>
        <v>0</v>
      </c>
      <c r="AI172" s="171">
        <f>IF('Indicator Data'!AP176="No Data",1,IF('Indicator Data imputation'!AJ175&lt;&gt;"",1,0))</f>
        <v>1</v>
      </c>
      <c r="AJ172" s="171">
        <f>IF('Indicator Data'!AQ176="No Data",1,IF('Indicator Data imputation'!AK175&lt;&gt;"",1,0))</f>
        <v>1</v>
      </c>
      <c r="AK172" s="171">
        <f>IF('Indicator Data'!AR176="No Data",1,IF('Indicator Data imputation'!AL175&lt;&gt;"",1,0))</f>
        <v>0</v>
      </c>
      <c r="AL172" s="171">
        <f>IF('Indicator Data'!AS176="No Data",1,IF('Indicator Data imputation'!AM175&lt;&gt;"",1,0))</f>
        <v>0</v>
      </c>
      <c r="AM172" s="171">
        <f>IF('Indicator Data'!AT176="No Data",1,IF('Indicator Data imputation'!AN175&lt;&gt;"",1,0))</f>
        <v>0</v>
      </c>
      <c r="AN172" s="171">
        <f>IF('Indicator Data'!AU176="No Data",1,IF('Indicator Data imputation'!AO175&lt;&gt;"",1,0))</f>
        <v>0</v>
      </c>
      <c r="AO172" s="171">
        <f>IF('Indicator Data'!AV176="No Data",1,IF('Indicator Data imputation'!AP175&lt;&gt;"",1,0))</f>
        <v>0</v>
      </c>
      <c r="AP172" s="171">
        <f>IF('Indicator Data'!AW176="No Data",1,IF('Indicator Data imputation'!AQ175&lt;&gt;"",1,0))</f>
        <v>0</v>
      </c>
      <c r="AQ172" s="171">
        <f>IF('Indicator Data'!AX176="No Data",1,IF('Indicator Data imputation'!AR175&lt;&gt;"",1,0))</f>
        <v>0</v>
      </c>
      <c r="AR172" s="171">
        <f>IF('Indicator Data'!AY176="No Data",1,IF('Indicator Data imputation'!AS175&lt;&gt;"",1,0))</f>
        <v>0</v>
      </c>
      <c r="AS172" s="171">
        <f>IF('Indicator Data'!AZ176="No Data",1,IF('Indicator Data imputation'!AT175&lt;&gt;"",1,0))</f>
        <v>0</v>
      </c>
      <c r="AT172" s="171">
        <f>IF('Indicator Data'!BA176="No Data",1,IF('Indicator Data imputation'!AU175&lt;&gt;"",1,0))</f>
        <v>0</v>
      </c>
      <c r="AU172" s="171">
        <f>IF('Indicator Data'!BB176="No Data",1,IF('Indicator Data imputation'!AV175&lt;&gt;"",1,0))</f>
        <v>0</v>
      </c>
      <c r="AV172" s="171">
        <f>IF('Indicator Data'!BC176="No Data",1,IF('Indicator Data imputation'!AW175&lt;&gt;"",1,0))</f>
        <v>0</v>
      </c>
      <c r="AW172" s="171">
        <f>IF('Indicator Data'!BD176="No Data",1,IF('Indicator Data imputation'!AX175&lt;&gt;"",1,0))</f>
        <v>0</v>
      </c>
      <c r="AX172" s="171">
        <f>IF('Indicator Data'!BE176="No Data",1,IF('Indicator Data imputation'!AY175&lt;&gt;"",1,0))</f>
        <v>0</v>
      </c>
      <c r="AY172" s="171">
        <f>IF('Indicator Data'!BF176="No Data",1,IF('Indicator Data imputation'!AZ175&lt;&gt;"",1,0))</f>
        <v>0</v>
      </c>
      <c r="AZ172" s="171">
        <f>IF('Indicator Data'!BG176="No Data",1,IF('Indicator Data imputation'!BA175&lt;&gt;"",1,0))</f>
        <v>0</v>
      </c>
      <c r="BA172" s="5">
        <f t="shared" si="4"/>
        <v>4</v>
      </c>
      <c r="BB172" s="173">
        <f t="shared" si="5"/>
        <v>7.8431372549019607E-2</v>
      </c>
    </row>
    <row r="173" spans="1:54" x14ac:dyDescent="0.25">
      <c r="A173" s="5" t="s">
        <v>321</v>
      </c>
      <c r="B173" s="171">
        <f>IF('Indicator Data'!I177="No Data",1,IF('Indicator Data imputation'!C176&lt;&gt;"",1,0))</f>
        <v>0</v>
      </c>
      <c r="C173" s="171">
        <f>IF('Indicator Data'!J177="No Data",1,IF('Indicator Data imputation'!D176&lt;&gt;"",1,0))</f>
        <v>0</v>
      </c>
      <c r="D173" s="171">
        <f>IF('Indicator Data'!K177="No Data",1,IF('Indicator Data imputation'!E176&lt;&gt;"",1,0))</f>
        <v>0</v>
      </c>
      <c r="E173" s="171">
        <f>IF('Indicator Data'!L177="No Data",1,IF('Indicator Data imputation'!F176&lt;&gt;"",1,0))</f>
        <v>0</v>
      </c>
      <c r="F173" s="171">
        <f>IF('Indicator Data'!M177="No Data",1,IF('Indicator Data imputation'!G176&lt;&gt;"",1,0))</f>
        <v>0</v>
      </c>
      <c r="G173" s="171">
        <f>IF('Indicator Data'!N177="No Data",1,IF('Indicator Data imputation'!H176&lt;&gt;"",1,0))</f>
        <v>0</v>
      </c>
      <c r="H173" s="171">
        <f>IF('Indicator Data'!O177="No Data",1,IF('Indicator Data imputation'!I176&lt;&gt;"",1,0))</f>
        <v>0</v>
      </c>
      <c r="I173" s="171">
        <f>IF('Indicator Data'!P177="No Data",1,IF('Indicator Data imputation'!J176&lt;&gt;"",1,0))</f>
        <v>0</v>
      </c>
      <c r="J173" s="171">
        <f>IF('Indicator Data'!Q177="No Data",1,IF('Indicator Data imputation'!K176&lt;&gt;"",1,0))</f>
        <v>0</v>
      </c>
      <c r="K173" s="171">
        <f>IF('Indicator Data'!R177="No Data",1,IF('Indicator Data imputation'!L176&lt;&gt;"",1,0))</f>
        <v>0</v>
      </c>
      <c r="L173" s="171">
        <f>IF('Indicator Data'!S177="No Data",1,IF('Indicator Data imputation'!M176&lt;&gt;"",1,0))</f>
        <v>0</v>
      </c>
      <c r="M173" s="171">
        <f>IF('Indicator Data'!T177="No Data",1,IF('Indicator Data imputation'!N176&lt;&gt;"",1,0))</f>
        <v>0</v>
      </c>
      <c r="N173" s="171">
        <f>IF('Indicator Data'!U177="No Data",1,IF('Indicator Data imputation'!O176&lt;&gt;"",1,0))</f>
        <v>0</v>
      </c>
      <c r="O173" s="171">
        <f>IF('Indicator Data'!V177="No Data",1,IF('Indicator Data imputation'!P176&lt;&gt;"",1,0))</f>
        <v>0</v>
      </c>
      <c r="P173" s="171">
        <f>IF('Indicator Data'!W177="No Data",1,IF('Indicator Data imputation'!Q176&lt;&gt;"",1,0))</f>
        <v>0</v>
      </c>
      <c r="Q173" s="171">
        <f>IF('Indicator Data'!X177="No Data",1,IF('Indicator Data imputation'!R176&lt;&gt;"",1,0))</f>
        <v>0</v>
      </c>
      <c r="R173" s="171">
        <f>IF('Indicator Data'!Y177="No Data",1,IF('Indicator Data imputation'!S176&lt;&gt;"",1,0))</f>
        <v>0</v>
      </c>
      <c r="S173" s="171">
        <f>IF('Indicator Data'!Z177="No Data",1,IF('Indicator Data imputation'!T176&lt;&gt;"",1,0))</f>
        <v>0</v>
      </c>
      <c r="T173" s="171">
        <f>IF('Indicator Data'!AA177="No Data",1,IF('Indicator Data imputation'!U176&lt;&gt;"",1,0))</f>
        <v>0</v>
      </c>
      <c r="U173" s="171">
        <f>IF('Indicator Data'!AB177="No Data",1,IF('Indicator Data imputation'!V176&lt;&gt;"",1,0))</f>
        <v>0</v>
      </c>
      <c r="V173" s="171">
        <f>IF('Indicator Data'!AC177="No Data",1,IF('Indicator Data imputation'!W176&lt;&gt;"",1,0))</f>
        <v>0</v>
      </c>
      <c r="W173" s="171">
        <f>IF('Indicator Data'!AD177="No Data",1,IF('Indicator Data imputation'!X176&lt;&gt;"",1,0))</f>
        <v>0</v>
      </c>
      <c r="X173" s="171">
        <f>IF('Indicator Data'!AE177="No Data",1,IF('Indicator Data imputation'!Y176&lt;&gt;"",1,0))</f>
        <v>0</v>
      </c>
      <c r="Y173" s="171">
        <f>IF('Indicator Data'!AF177="No Data",1,IF('Indicator Data imputation'!Z176&lt;&gt;"",1,0))</f>
        <v>0</v>
      </c>
      <c r="Z173" s="171">
        <f>IF('Indicator Data'!AG177="No Data",1,IF('Indicator Data imputation'!AA176&lt;&gt;"",1,0))</f>
        <v>0</v>
      </c>
      <c r="AA173" s="171">
        <f>IF('Indicator Data'!AH177="No Data",1,IF('Indicator Data imputation'!AB176&lt;&gt;"",1,0))</f>
        <v>0</v>
      </c>
      <c r="AB173" s="171">
        <f>IF('Indicator Data'!AI177="No Data",1,IF('Indicator Data imputation'!AC176&lt;&gt;"",1,0))</f>
        <v>0</v>
      </c>
      <c r="AC173" s="171">
        <f>IF('Indicator Data'!AJ177="No Data",1,IF('Indicator Data imputation'!AD176&lt;&gt;"",1,0))</f>
        <v>0</v>
      </c>
      <c r="AD173" s="171">
        <f>IF('Indicator Data'!AK177="No Data",1,IF('Indicator Data imputation'!AE176&lt;&gt;"",1,0))</f>
        <v>0</v>
      </c>
      <c r="AE173" s="171">
        <f>IF('Indicator Data'!AL177="No Data",1,IF('Indicator Data imputation'!AF176&lt;&gt;"",1,0))</f>
        <v>0</v>
      </c>
      <c r="AF173" s="171">
        <f>IF('Indicator Data'!AM177="No Data",1,IF('Indicator Data imputation'!AG176&lt;&gt;"",1,0))</f>
        <v>0</v>
      </c>
      <c r="AG173" s="171">
        <f>IF('Indicator Data'!AN177="No Data",1,IF('Indicator Data imputation'!AH176&lt;&gt;"",1,0))</f>
        <v>0</v>
      </c>
      <c r="AH173" s="171">
        <f>IF('Indicator Data'!AO177="No Data",1,IF('Indicator Data imputation'!AI176&lt;&gt;"",1,0))</f>
        <v>0</v>
      </c>
      <c r="AI173" s="171">
        <f>IF('Indicator Data'!AP177="No Data",1,IF('Indicator Data imputation'!AJ176&lt;&gt;"",1,0))</f>
        <v>0</v>
      </c>
      <c r="AJ173" s="171">
        <f>IF('Indicator Data'!AQ177="No Data",1,IF('Indicator Data imputation'!AK176&lt;&gt;"",1,0))</f>
        <v>0</v>
      </c>
      <c r="AK173" s="171">
        <f>IF('Indicator Data'!AR177="No Data",1,IF('Indicator Data imputation'!AL176&lt;&gt;"",1,0))</f>
        <v>0</v>
      </c>
      <c r="AL173" s="171">
        <f>IF('Indicator Data'!AS177="No Data",1,IF('Indicator Data imputation'!AM176&lt;&gt;"",1,0))</f>
        <v>0</v>
      </c>
      <c r="AM173" s="171">
        <f>IF('Indicator Data'!AT177="No Data",1,IF('Indicator Data imputation'!AN176&lt;&gt;"",1,0))</f>
        <v>0</v>
      </c>
      <c r="AN173" s="171">
        <f>IF('Indicator Data'!AU177="No Data",1,IF('Indicator Data imputation'!AO176&lt;&gt;"",1,0))</f>
        <v>0</v>
      </c>
      <c r="AO173" s="171">
        <f>IF('Indicator Data'!AV177="No Data",1,IF('Indicator Data imputation'!AP176&lt;&gt;"",1,0))</f>
        <v>0</v>
      </c>
      <c r="AP173" s="171">
        <f>IF('Indicator Data'!AW177="No Data",1,IF('Indicator Data imputation'!AQ176&lt;&gt;"",1,0))</f>
        <v>0</v>
      </c>
      <c r="AQ173" s="171">
        <f>IF('Indicator Data'!AX177="No Data",1,IF('Indicator Data imputation'!AR176&lt;&gt;"",1,0))</f>
        <v>0</v>
      </c>
      <c r="AR173" s="171">
        <f>IF('Indicator Data'!AY177="No Data",1,IF('Indicator Data imputation'!AS176&lt;&gt;"",1,0))</f>
        <v>0</v>
      </c>
      <c r="AS173" s="171">
        <f>IF('Indicator Data'!AZ177="No Data",1,IF('Indicator Data imputation'!AT176&lt;&gt;"",1,0))</f>
        <v>0</v>
      </c>
      <c r="AT173" s="171">
        <f>IF('Indicator Data'!BA177="No Data",1,IF('Indicator Data imputation'!AU176&lt;&gt;"",1,0))</f>
        <v>0</v>
      </c>
      <c r="AU173" s="171">
        <f>IF('Indicator Data'!BB177="No Data",1,IF('Indicator Data imputation'!AV176&lt;&gt;"",1,0))</f>
        <v>0</v>
      </c>
      <c r="AV173" s="171">
        <f>IF('Indicator Data'!BC177="No Data",1,IF('Indicator Data imputation'!AW176&lt;&gt;"",1,0))</f>
        <v>0</v>
      </c>
      <c r="AW173" s="171">
        <f>IF('Indicator Data'!BD177="No Data",1,IF('Indicator Data imputation'!AX176&lt;&gt;"",1,0))</f>
        <v>0</v>
      </c>
      <c r="AX173" s="171">
        <f>IF('Indicator Data'!BE177="No Data",1,IF('Indicator Data imputation'!AY176&lt;&gt;"",1,0))</f>
        <v>0</v>
      </c>
      <c r="AY173" s="171">
        <f>IF('Indicator Data'!BF177="No Data",1,IF('Indicator Data imputation'!AZ176&lt;&gt;"",1,0))</f>
        <v>0</v>
      </c>
      <c r="AZ173" s="171">
        <f>IF('Indicator Data'!BG177="No Data",1,IF('Indicator Data imputation'!BA176&lt;&gt;"",1,0))</f>
        <v>0</v>
      </c>
      <c r="BA173" s="5">
        <f t="shared" si="4"/>
        <v>0</v>
      </c>
      <c r="BB173" s="173">
        <f t="shared" si="5"/>
        <v>0</v>
      </c>
    </row>
    <row r="174" spans="1:54" x14ac:dyDescent="0.25">
      <c r="A174" s="5" t="s">
        <v>323</v>
      </c>
      <c r="B174" s="171">
        <f>IF('Indicator Data'!I178="No Data",1,IF('Indicator Data imputation'!C177&lt;&gt;"",1,0))</f>
        <v>0</v>
      </c>
      <c r="C174" s="171">
        <f>IF('Indicator Data'!J178="No Data",1,IF('Indicator Data imputation'!D177&lt;&gt;"",1,0))</f>
        <v>0</v>
      </c>
      <c r="D174" s="171">
        <f>IF('Indicator Data'!K178="No Data",1,IF('Indicator Data imputation'!E177&lt;&gt;"",1,0))</f>
        <v>0</v>
      </c>
      <c r="E174" s="171">
        <f>IF('Indicator Data'!L178="No Data",1,IF('Indicator Data imputation'!F177&lt;&gt;"",1,0))</f>
        <v>1</v>
      </c>
      <c r="F174" s="171">
        <f>IF('Indicator Data'!M178="No Data",1,IF('Indicator Data imputation'!G177&lt;&gt;"",1,0))</f>
        <v>0</v>
      </c>
      <c r="G174" s="171">
        <f>IF('Indicator Data'!N178="No Data",1,IF('Indicator Data imputation'!H177&lt;&gt;"",1,0))</f>
        <v>0</v>
      </c>
      <c r="H174" s="171">
        <f>IF('Indicator Data'!O178="No Data",1,IF('Indicator Data imputation'!I177&lt;&gt;"",1,0))</f>
        <v>0</v>
      </c>
      <c r="I174" s="171">
        <f>IF('Indicator Data'!P178="No Data",1,IF('Indicator Data imputation'!J177&lt;&gt;"",1,0))</f>
        <v>0</v>
      </c>
      <c r="J174" s="171">
        <f>IF('Indicator Data'!Q178="No Data",1,IF('Indicator Data imputation'!K177&lt;&gt;"",1,0))</f>
        <v>0</v>
      </c>
      <c r="K174" s="171">
        <f>IF('Indicator Data'!R178="No Data",1,IF('Indicator Data imputation'!L177&lt;&gt;"",1,0))</f>
        <v>1</v>
      </c>
      <c r="L174" s="171">
        <f>IF('Indicator Data'!S178="No Data",1,IF('Indicator Data imputation'!M177&lt;&gt;"",1,0))</f>
        <v>0</v>
      </c>
      <c r="M174" s="171">
        <f>IF('Indicator Data'!T178="No Data",1,IF('Indicator Data imputation'!N177&lt;&gt;"",1,0))</f>
        <v>0</v>
      </c>
      <c r="N174" s="171">
        <f>IF('Indicator Data'!U178="No Data",1,IF('Indicator Data imputation'!O177&lt;&gt;"",1,0))</f>
        <v>0</v>
      </c>
      <c r="O174" s="171">
        <f>IF('Indicator Data'!V178="No Data",1,IF('Indicator Data imputation'!P177&lt;&gt;"",1,0))</f>
        <v>0</v>
      </c>
      <c r="P174" s="171">
        <f>IF('Indicator Data'!W178="No Data",1,IF('Indicator Data imputation'!Q177&lt;&gt;"",1,0))</f>
        <v>0</v>
      </c>
      <c r="Q174" s="171">
        <f>IF('Indicator Data'!X178="No Data",1,IF('Indicator Data imputation'!R177&lt;&gt;"",1,0))</f>
        <v>0</v>
      </c>
      <c r="R174" s="171">
        <f>IF('Indicator Data'!Y178="No Data",1,IF('Indicator Data imputation'!S177&lt;&gt;"",1,0))</f>
        <v>0</v>
      </c>
      <c r="S174" s="171">
        <f>IF('Indicator Data'!Z178="No Data",1,IF('Indicator Data imputation'!T177&lt;&gt;"",1,0))</f>
        <v>0</v>
      </c>
      <c r="T174" s="171">
        <f>IF('Indicator Data'!AA178="No Data",1,IF('Indicator Data imputation'!U177&lt;&gt;"",1,0))</f>
        <v>0</v>
      </c>
      <c r="U174" s="171">
        <f>IF('Indicator Data'!AB178="No Data",1,IF('Indicator Data imputation'!V177&lt;&gt;"",1,0))</f>
        <v>1</v>
      </c>
      <c r="V174" s="171">
        <f>IF('Indicator Data'!AC178="No Data",1,IF('Indicator Data imputation'!W177&lt;&gt;"",1,0))</f>
        <v>0</v>
      </c>
      <c r="W174" s="171">
        <f>IF('Indicator Data'!AD178="No Data",1,IF('Indicator Data imputation'!X177&lt;&gt;"",1,0))</f>
        <v>0</v>
      </c>
      <c r="X174" s="171">
        <f>IF('Indicator Data'!AE178="No Data",1,IF('Indicator Data imputation'!Y177&lt;&gt;"",1,0))</f>
        <v>1</v>
      </c>
      <c r="Y174" s="171">
        <f>IF('Indicator Data'!AF178="No Data",1,IF('Indicator Data imputation'!Z177&lt;&gt;"",1,0))</f>
        <v>0</v>
      </c>
      <c r="Z174" s="171">
        <f>IF('Indicator Data'!AG178="No Data",1,IF('Indicator Data imputation'!AA177&lt;&gt;"",1,0))</f>
        <v>0</v>
      </c>
      <c r="AA174" s="171">
        <f>IF('Indicator Data'!AH178="No Data",1,IF('Indicator Data imputation'!AB177&lt;&gt;"",1,0))</f>
        <v>0</v>
      </c>
      <c r="AB174" s="171">
        <f>IF('Indicator Data'!AI178="No Data",1,IF('Indicator Data imputation'!AC177&lt;&gt;"",1,0))</f>
        <v>0</v>
      </c>
      <c r="AC174" s="171">
        <f>IF('Indicator Data'!AJ178="No Data",1,IF('Indicator Data imputation'!AD177&lt;&gt;"",1,0))</f>
        <v>0</v>
      </c>
      <c r="AD174" s="171">
        <f>IF('Indicator Data'!AK178="No Data",1,IF('Indicator Data imputation'!AE177&lt;&gt;"",1,0))</f>
        <v>0</v>
      </c>
      <c r="AE174" s="171">
        <f>IF('Indicator Data'!AL178="No Data",1,IF('Indicator Data imputation'!AF177&lt;&gt;"",1,0))</f>
        <v>0</v>
      </c>
      <c r="AF174" s="171">
        <f>IF('Indicator Data'!AM178="No Data",1,IF('Indicator Data imputation'!AG177&lt;&gt;"",1,0))</f>
        <v>0</v>
      </c>
      <c r="AG174" s="171">
        <f>IF('Indicator Data'!AN178="No Data",1,IF('Indicator Data imputation'!AH177&lt;&gt;"",1,0))</f>
        <v>0</v>
      </c>
      <c r="AH174" s="171">
        <f>IF('Indicator Data'!AO178="No Data",1,IF('Indicator Data imputation'!AI177&lt;&gt;"",1,0))</f>
        <v>0</v>
      </c>
      <c r="AI174" s="171">
        <f>IF('Indicator Data'!AP178="No Data",1,IF('Indicator Data imputation'!AJ177&lt;&gt;"",1,0))</f>
        <v>1</v>
      </c>
      <c r="AJ174" s="171">
        <f>IF('Indicator Data'!AQ178="No Data",1,IF('Indicator Data imputation'!AK177&lt;&gt;"",1,0))</f>
        <v>1</v>
      </c>
      <c r="AK174" s="171">
        <f>IF('Indicator Data'!AR178="No Data",1,IF('Indicator Data imputation'!AL177&lt;&gt;"",1,0))</f>
        <v>0</v>
      </c>
      <c r="AL174" s="171">
        <f>IF('Indicator Data'!AS178="No Data",1,IF('Indicator Data imputation'!AM177&lt;&gt;"",1,0))</f>
        <v>0</v>
      </c>
      <c r="AM174" s="171">
        <f>IF('Indicator Data'!AT178="No Data",1,IF('Indicator Data imputation'!AN177&lt;&gt;"",1,0))</f>
        <v>1</v>
      </c>
      <c r="AN174" s="171">
        <f>IF('Indicator Data'!AU178="No Data",1,IF('Indicator Data imputation'!AO177&lt;&gt;"",1,0))</f>
        <v>1</v>
      </c>
      <c r="AO174" s="171">
        <f>IF('Indicator Data'!AV178="No Data",1,IF('Indicator Data imputation'!AP177&lt;&gt;"",1,0))</f>
        <v>0</v>
      </c>
      <c r="AP174" s="171">
        <f>IF('Indicator Data'!AW178="No Data",1,IF('Indicator Data imputation'!AQ177&lt;&gt;"",1,0))</f>
        <v>0</v>
      </c>
      <c r="AQ174" s="171">
        <f>IF('Indicator Data'!AX178="No Data",1,IF('Indicator Data imputation'!AR177&lt;&gt;"",1,0))</f>
        <v>0</v>
      </c>
      <c r="AR174" s="171">
        <f>IF('Indicator Data'!AY178="No Data",1,IF('Indicator Data imputation'!AS177&lt;&gt;"",1,0))</f>
        <v>0</v>
      </c>
      <c r="AS174" s="171">
        <f>IF('Indicator Data'!AZ178="No Data",1,IF('Indicator Data imputation'!AT177&lt;&gt;"",1,0))</f>
        <v>0</v>
      </c>
      <c r="AT174" s="171">
        <f>IF('Indicator Data'!BA178="No Data",1,IF('Indicator Data imputation'!AU177&lt;&gt;"",1,0))</f>
        <v>0</v>
      </c>
      <c r="AU174" s="171">
        <f>IF('Indicator Data'!BB178="No Data",1,IF('Indicator Data imputation'!AV177&lt;&gt;"",1,0))</f>
        <v>0</v>
      </c>
      <c r="AV174" s="171">
        <f>IF('Indicator Data'!BC178="No Data",1,IF('Indicator Data imputation'!AW177&lt;&gt;"",1,0))</f>
        <v>0</v>
      </c>
      <c r="AW174" s="171">
        <f>IF('Indicator Data'!BD178="No Data",1,IF('Indicator Data imputation'!AX177&lt;&gt;"",1,0))</f>
        <v>0</v>
      </c>
      <c r="AX174" s="171">
        <f>IF('Indicator Data'!BE178="No Data",1,IF('Indicator Data imputation'!AY177&lt;&gt;"",1,0))</f>
        <v>0</v>
      </c>
      <c r="AY174" s="171">
        <f>IF('Indicator Data'!BF178="No Data",1,IF('Indicator Data imputation'!AZ177&lt;&gt;"",1,0))</f>
        <v>0</v>
      </c>
      <c r="AZ174" s="171">
        <f>IF('Indicator Data'!BG178="No Data",1,IF('Indicator Data imputation'!BA177&lt;&gt;"",1,0))</f>
        <v>0</v>
      </c>
      <c r="BA174" s="5">
        <f t="shared" si="4"/>
        <v>8</v>
      </c>
      <c r="BB174" s="173">
        <f t="shared" si="5"/>
        <v>0.15686274509803921</v>
      </c>
    </row>
    <row r="175" spans="1:54" x14ac:dyDescent="0.25">
      <c r="A175" s="5" t="s">
        <v>325</v>
      </c>
      <c r="B175" s="171">
        <f>IF('Indicator Data'!I179="No Data",1,IF('Indicator Data imputation'!C178&lt;&gt;"",1,0))</f>
        <v>0</v>
      </c>
      <c r="C175" s="171">
        <f>IF('Indicator Data'!J179="No Data",1,IF('Indicator Data imputation'!D178&lt;&gt;"",1,0))</f>
        <v>0</v>
      </c>
      <c r="D175" s="171">
        <f>IF('Indicator Data'!K179="No Data",1,IF('Indicator Data imputation'!E178&lt;&gt;"",1,0))</f>
        <v>0</v>
      </c>
      <c r="E175" s="171">
        <f>IF('Indicator Data'!L179="No Data",1,IF('Indicator Data imputation'!F178&lt;&gt;"",1,0))</f>
        <v>0</v>
      </c>
      <c r="F175" s="171">
        <f>IF('Indicator Data'!M179="No Data",1,IF('Indicator Data imputation'!G178&lt;&gt;"",1,0))</f>
        <v>0</v>
      </c>
      <c r="G175" s="171">
        <f>IF('Indicator Data'!N179="No Data",1,IF('Indicator Data imputation'!H178&lt;&gt;"",1,0))</f>
        <v>0</v>
      </c>
      <c r="H175" s="171">
        <f>IF('Indicator Data'!O179="No Data",1,IF('Indicator Data imputation'!I178&lt;&gt;"",1,0))</f>
        <v>0</v>
      </c>
      <c r="I175" s="171">
        <f>IF('Indicator Data'!P179="No Data",1,IF('Indicator Data imputation'!J178&lt;&gt;"",1,0))</f>
        <v>0</v>
      </c>
      <c r="J175" s="171">
        <f>IF('Indicator Data'!Q179="No Data",1,IF('Indicator Data imputation'!K178&lt;&gt;"",1,0))</f>
        <v>0</v>
      </c>
      <c r="K175" s="171">
        <f>IF('Indicator Data'!R179="No Data",1,IF('Indicator Data imputation'!L178&lt;&gt;"",1,0))</f>
        <v>0</v>
      </c>
      <c r="L175" s="171">
        <f>IF('Indicator Data'!S179="No Data",1,IF('Indicator Data imputation'!M178&lt;&gt;"",1,0))</f>
        <v>0</v>
      </c>
      <c r="M175" s="171">
        <f>IF('Indicator Data'!T179="No Data",1,IF('Indicator Data imputation'!N178&lt;&gt;"",1,0))</f>
        <v>0</v>
      </c>
      <c r="N175" s="171">
        <f>IF('Indicator Data'!U179="No Data",1,IF('Indicator Data imputation'!O178&lt;&gt;"",1,0))</f>
        <v>0</v>
      </c>
      <c r="O175" s="171">
        <f>IF('Indicator Data'!V179="No Data",1,IF('Indicator Data imputation'!P178&lt;&gt;"",1,0))</f>
        <v>1</v>
      </c>
      <c r="P175" s="171">
        <f>IF('Indicator Data'!W179="No Data",1,IF('Indicator Data imputation'!Q178&lt;&gt;"",1,0))</f>
        <v>0</v>
      </c>
      <c r="Q175" s="171">
        <f>IF('Indicator Data'!X179="No Data",1,IF('Indicator Data imputation'!R178&lt;&gt;"",1,0))</f>
        <v>1</v>
      </c>
      <c r="R175" s="171">
        <f>IF('Indicator Data'!Y179="No Data",1,IF('Indicator Data imputation'!S178&lt;&gt;"",1,0))</f>
        <v>0</v>
      </c>
      <c r="S175" s="171">
        <f>IF('Indicator Data'!Z179="No Data",1,IF('Indicator Data imputation'!T178&lt;&gt;"",1,0))</f>
        <v>0</v>
      </c>
      <c r="T175" s="171">
        <f>IF('Indicator Data'!AA179="No Data",1,IF('Indicator Data imputation'!U178&lt;&gt;"",1,0))</f>
        <v>0</v>
      </c>
      <c r="U175" s="171">
        <f>IF('Indicator Data'!AB179="No Data",1,IF('Indicator Data imputation'!V178&lt;&gt;"",1,0))</f>
        <v>0</v>
      </c>
      <c r="V175" s="171">
        <f>IF('Indicator Data'!AC179="No Data",1,IF('Indicator Data imputation'!W178&lt;&gt;"",1,0))</f>
        <v>0</v>
      </c>
      <c r="W175" s="171">
        <f>IF('Indicator Data'!AD179="No Data",1,IF('Indicator Data imputation'!X178&lt;&gt;"",1,0))</f>
        <v>0</v>
      </c>
      <c r="X175" s="171">
        <f>IF('Indicator Data'!AE179="No Data",1,IF('Indicator Data imputation'!Y178&lt;&gt;"",1,0))</f>
        <v>1</v>
      </c>
      <c r="Y175" s="171">
        <f>IF('Indicator Data'!AF179="No Data",1,IF('Indicator Data imputation'!Z178&lt;&gt;"",1,0))</f>
        <v>0</v>
      </c>
      <c r="Z175" s="171">
        <f>IF('Indicator Data'!AG179="No Data",1,IF('Indicator Data imputation'!AA178&lt;&gt;"",1,0))</f>
        <v>1</v>
      </c>
      <c r="AA175" s="171">
        <f>IF('Indicator Data'!AH179="No Data",1,IF('Indicator Data imputation'!AB178&lt;&gt;"",1,0))</f>
        <v>0</v>
      </c>
      <c r="AB175" s="171">
        <f>IF('Indicator Data'!AI179="No Data",1,IF('Indicator Data imputation'!AC178&lt;&gt;"",1,0))</f>
        <v>0</v>
      </c>
      <c r="AC175" s="171">
        <f>IF('Indicator Data'!AJ179="No Data",1,IF('Indicator Data imputation'!AD178&lt;&gt;"",1,0))</f>
        <v>0</v>
      </c>
      <c r="AD175" s="171">
        <f>IF('Indicator Data'!AK179="No Data",1,IF('Indicator Data imputation'!AE178&lt;&gt;"",1,0))</f>
        <v>0</v>
      </c>
      <c r="AE175" s="171">
        <f>IF('Indicator Data'!AL179="No Data",1,IF('Indicator Data imputation'!AF178&lt;&gt;"",1,0))</f>
        <v>0</v>
      </c>
      <c r="AF175" s="171">
        <f>IF('Indicator Data'!AM179="No Data",1,IF('Indicator Data imputation'!AG178&lt;&gt;"",1,0))</f>
        <v>0</v>
      </c>
      <c r="AG175" s="171">
        <f>IF('Indicator Data'!AN179="No Data",1,IF('Indicator Data imputation'!AH178&lt;&gt;"",1,0))</f>
        <v>0</v>
      </c>
      <c r="AH175" s="171">
        <f>IF('Indicator Data'!AO179="No Data",1,IF('Indicator Data imputation'!AI178&lt;&gt;"",1,0))</f>
        <v>0</v>
      </c>
      <c r="AI175" s="171">
        <f>IF('Indicator Data'!AP179="No Data",1,IF('Indicator Data imputation'!AJ178&lt;&gt;"",1,0))</f>
        <v>0</v>
      </c>
      <c r="AJ175" s="171">
        <f>IF('Indicator Data'!AQ179="No Data",1,IF('Indicator Data imputation'!AK178&lt;&gt;"",1,0))</f>
        <v>0</v>
      </c>
      <c r="AK175" s="171">
        <f>IF('Indicator Data'!AR179="No Data",1,IF('Indicator Data imputation'!AL178&lt;&gt;"",1,0))</f>
        <v>0</v>
      </c>
      <c r="AL175" s="171">
        <f>IF('Indicator Data'!AS179="No Data",1,IF('Indicator Data imputation'!AM178&lt;&gt;"",1,0))</f>
        <v>0</v>
      </c>
      <c r="AM175" s="171">
        <f>IF('Indicator Data'!AT179="No Data",1,IF('Indicator Data imputation'!AN178&lt;&gt;"",1,0))</f>
        <v>0</v>
      </c>
      <c r="AN175" s="171">
        <f>IF('Indicator Data'!AU179="No Data",1,IF('Indicator Data imputation'!AO178&lt;&gt;"",1,0))</f>
        <v>0</v>
      </c>
      <c r="AO175" s="171">
        <f>IF('Indicator Data'!AV179="No Data",1,IF('Indicator Data imputation'!AP178&lt;&gt;"",1,0))</f>
        <v>0</v>
      </c>
      <c r="AP175" s="171">
        <f>IF('Indicator Data'!AW179="No Data",1,IF('Indicator Data imputation'!AQ178&lt;&gt;"",1,0))</f>
        <v>0</v>
      </c>
      <c r="AQ175" s="171">
        <f>IF('Indicator Data'!AX179="No Data",1,IF('Indicator Data imputation'!AR178&lt;&gt;"",1,0))</f>
        <v>0</v>
      </c>
      <c r="AR175" s="171">
        <f>IF('Indicator Data'!AY179="No Data",1,IF('Indicator Data imputation'!AS178&lt;&gt;"",1,0))</f>
        <v>0</v>
      </c>
      <c r="AS175" s="171">
        <f>IF('Indicator Data'!AZ179="No Data",1,IF('Indicator Data imputation'!AT178&lt;&gt;"",1,0))</f>
        <v>0</v>
      </c>
      <c r="AT175" s="171">
        <f>IF('Indicator Data'!BA179="No Data",1,IF('Indicator Data imputation'!AU178&lt;&gt;"",1,0))</f>
        <v>0</v>
      </c>
      <c r="AU175" s="171">
        <f>IF('Indicator Data'!BB179="No Data",1,IF('Indicator Data imputation'!AV178&lt;&gt;"",1,0))</f>
        <v>0</v>
      </c>
      <c r="AV175" s="171">
        <f>IF('Indicator Data'!BC179="No Data",1,IF('Indicator Data imputation'!AW178&lt;&gt;"",1,0))</f>
        <v>0</v>
      </c>
      <c r="AW175" s="171">
        <f>IF('Indicator Data'!BD179="No Data",1,IF('Indicator Data imputation'!AX178&lt;&gt;"",1,0))</f>
        <v>0</v>
      </c>
      <c r="AX175" s="171">
        <f>IF('Indicator Data'!BE179="No Data",1,IF('Indicator Data imputation'!AY178&lt;&gt;"",1,0))</f>
        <v>0</v>
      </c>
      <c r="AY175" s="171">
        <f>IF('Indicator Data'!BF179="No Data",1,IF('Indicator Data imputation'!AZ178&lt;&gt;"",1,0))</f>
        <v>0</v>
      </c>
      <c r="AZ175" s="171">
        <f>IF('Indicator Data'!BG179="No Data",1,IF('Indicator Data imputation'!BA178&lt;&gt;"",1,0))</f>
        <v>0</v>
      </c>
      <c r="BA175" s="5">
        <f t="shared" si="4"/>
        <v>4</v>
      </c>
      <c r="BB175" s="173">
        <f t="shared" si="5"/>
        <v>7.8431372549019607E-2</v>
      </c>
    </row>
    <row r="176" spans="1:54" x14ac:dyDescent="0.25">
      <c r="A176" s="5" t="s">
        <v>327</v>
      </c>
      <c r="B176" s="171">
        <f>IF('Indicator Data'!I180="No Data",1,IF('Indicator Data imputation'!C179&lt;&gt;"",1,0))</f>
        <v>0</v>
      </c>
      <c r="C176" s="171">
        <f>IF('Indicator Data'!J180="No Data",1,IF('Indicator Data imputation'!D179&lt;&gt;"",1,0))</f>
        <v>0</v>
      </c>
      <c r="D176" s="171">
        <f>IF('Indicator Data'!K180="No Data",1,IF('Indicator Data imputation'!E179&lt;&gt;"",1,0))</f>
        <v>0</v>
      </c>
      <c r="E176" s="171">
        <f>IF('Indicator Data'!L180="No Data",1,IF('Indicator Data imputation'!F179&lt;&gt;"",1,0))</f>
        <v>0</v>
      </c>
      <c r="F176" s="171">
        <f>IF('Indicator Data'!M180="No Data",1,IF('Indicator Data imputation'!G179&lt;&gt;"",1,0))</f>
        <v>0</v>
      </c>
      <c r="G176" s="171">
        <f>IF('Indicator Data'!N180="No Data",1,IF('Indicator Data imputation'!H179&lt;&gt;"",1,0))</f>
        <v>0</v>
      </c>
      <c r="H176" s="171">
        <f>IF('Indicator Data'!O180="No Data",1,IF('Indicator Data imputation'!I179&lt;&gt;"",1,0))</f>
        <v>0</v>
      </c>
      <c r="I176" s="171">
        <f>IF('Indicator Data'!P180="No Data",1,IF('Indicator Data imputation'!J179&lt;&gt;"",1,0))</f>
        <v>0</v>
      </c>
      <c r="J176" s="171">
        <f>IF('Indicator Data'!Q180="No Data",1,IF('Indicator Data imputation'!K179&lt;&gt;"",1,0))</f>
        <v>0</v>
      </c>
      <c r="K176" s="171">
        <f>IF('Indicator Data'!R180="No Data",1,IF('Indicator Data imputation'!L179&lt;&gt;"",1,0))</f>
        <v>0</v>
      </c>
      <c r="L176" s="171">
        <f>IF('Indicator Data'!S180="No Data",1,IF('Indicator Data imputation'!M179&lt;&gt;"",1,0))</f>
        <v>0</v>
      </c>
      <c r="M176" s="171">
        <f>IF('Indicator Data'!T180="No Data",1,IF('Indicator Data imputation'!N179&lt;&gt;"",1,0))</f>
        <v>0</v>
      </c>
      <c r="N176" s="171">
        <f>IF('Indicator Data'!U180="No Data",1,IF('Indicator Data imputation'!O179&lt;&gt;"",1,0))</f>
        <v>0</v>
      </c>
      <c r="O176" s="171">
        <f>IF('Indicator Data'!V180="No Data",1,IF('Indicator Data imputation'!P179&lt;&gt;"",1,0))</f>
        <v>0</v>
      </c>
      <c r="P176" s="171">
        <f>IF('Indicator Data'!W180="No Data",1,IF('Indicator Data imputation'!Q179&lt;&gt;"",1,0))</f>
        <v>0</v>
      </c>
      <c r="Q176" s="171">
        <f>IF('Indicator Data'!X180="No Data",1,IF('Indicator Data imputation'!R179&lt;&gt;"",1,0))</f>
        <v>0</v>
      </c>
      <c r="R176" s="171">
        <f>IF('Indicator Data'!Y180="No Data",1,IF('Indicator Data imputation'!S179&lt;&gt;"",1,0))</f>
        <v>0</v>
      </c>
      <c r="S176" s="171">
        <f>IF('Indicator Data'!Z180="No Data",1,IF('Indicator Data imputation'!T179&lt;&gt;"",1,0))</f>
        <v>0</v>
      </c>
      <c r="T176" s="171">
        <f>IF('Indicator Data'!AA180="No Data",1,IF('Indicator Data imputation'!U179&lt;&gt;"",1,0))</f>
        <v>0</v>
      </c>
      <c r="U176" s="171">
        <f>IF('Indicator Data'!AB180="No Data",1,IF('Indicator Data imputation'!V179&lt;&gt;"",1,0))</f>
        <v>0</v>
      </c>
      <c r="V176" s="171">
        <f>IF('Indicator Data'!AC180="No Data",1,IF('Indicator Data imputation'!W179&lt;&gt;"",1,0))</f>
        <v>0</v>
      </c>
      <c r="W176" s="171">
        <f>IF('Indicator Data'!AD180="No Data",1,IF('Indicator Data imputation'!X179&lt;&gt;"",1,0))</f>
        <v>0</v>
      </c>
      <c r="X176" s="171">
        <f>IF('Indicator Data'!AE180="No Data",1,IF('Indicator Data imputation'!Y179&lt;&gt;"",1,0))</f>
        <v>1</v>
      </c>
      <c r="Y176" s="171">
        <f>IF('Indicator Data'!AF180="No Data",1,IF('Indicator Data imputation'!Z179&lt;&gt;"",1,0))</f>
        <v>0</v>
      </c>
      <c r="Z176" s="171">
        <f>IF('Indicator Data'!AG180="No Data",1,IF('Indicator Data imputation'!AA179&lt;&gt;"",1,0))</f>
        <v>0</v>
      </c>
      <c r="AA176" s="171">
        <f>IF('Indicator Data'!AH180="No Data",1,IF('Indicator Data imputation'!AB179&lt;&gt;"",1,0))</f>
        <v>0</v>
      </c>
      <c r="AB176" s="171">
        <f>IF('Indicator Data'!AI180="No Data",1,IF('Indicator Data imputation'!AC179&lt;&gt;"",1,0))</f>
        <v>0</v>
      </c>
      <c r="AC176" s="171">
        <f>IF('Indicator Data'!AJ180="No Data",1,IF('Indicator Data imputation'!AD179&lt;&gt;"",1,0))</f>
        <v>0</v>
      </c>
      <c r="AD176" s="171">
        <f>IF('Indicator Data'!AK180="No Data",1,IF('Indicator Data imputation'!AE179&lt;&gt;"",1,0))</f>
        <v>0</v>
      </c>
      <c r="AE176" s="171">
        <f>IF('Indicator Data'!AL180="No Data",1,IF('Indicator Data imputation'!AF179&lt;&gt;"",1,0))</f>
        <v>0</v>
      </c>
      <c r="AF176" s="171">
        <f>IF('Indicator Data'!AM180="No Data",1,IF('Indicator Data imputation'!AG179&lt;&gt;"",1,0))</f>
        <v>0</v>
      </c>
      <c r="AG176" s="171">
        <f>IF('Indicator Data'!AN180="No Data",1,IF('Indicator Data imputation'!AH179&lt;&gt;"",1,0))</f>
        <v>0</v>
      </c>
      <c r="AH176" s="171">
        <f>IF('Indicator Data'!AO180="No Data",1,IF('Indicator Data imputation'!AI179&lt;&gt;"",1,0))</f>
        <v>0</v>
      </c>
      <c r="AI176" s="171">
        <f>IF('Indicator Data'!AP180="No Data",1,IF('Indicator Data imputation'!AJ179&lt;&gt;"",1,0))</f>
        <v>0</v>
      </c>
      <c r="AJ176" s="171">
        <f>IF('Indicator Data'!AQ180="No Data",1,IF('Indicator Data imputation'!AK179&lt;&gt;"",1,0))</f>
        <v>0</v>
      </c>
      <c r="AK176" s="171">
        <f>IF('Indicator Data'!AR180="No Data",1,IF('Indicator Data imputation'!AL179&lt;&gt;"",1,0))</f>
        <v>0</v>
      </c>
      <c r="AL176" s="171">
        <f>IF('Indicator Data'!AS180="No Data",1,IF('Indicator Data imputation'!AM179&lt;&gt;"",1,0))</f>
        <v>0</v>
      </c>
      <c r="AM176" s="171">
        <f>IF('Indicator Data'!AT180="No Data",1,IF('Indicator Data imputation'!AN179&lt;&gt;"",1,0))</f>
        <v>0</v>
      </c>
      <c r="AN176" s="171">
        <f>IF('Indicator Data'!AU180="No Data",1,IF('Indicator Data imputation'!AO179&lt;&gt;"",1,0))</f>
        <v>0</v>
      </c>
      <c r="AO176" s="171">
        <f>IF('Indicator Data'!AV180="No Data",1,IF('Indicator Data imputation'!AP179&lt;&gt;"",1,0))</f>
        <v>0</v>
      </c>
      <c r="AP176" s="171">
        <f>IF('Indicator Data'!AW180="No Data",1,IF('Indicator Data imputation'!AQ179&lt;&gt;"",1,0))</f>
        <v>0</v>
      </c>
      <c r="AQ176" s="171">
        <f>IF('Indicator Data'!AX180="No Data",1,IF('Indicator Data imputation'!AR179&lt;&gt;"",1,0))</f>
        <v>0</v>
      </c>
      <c r="AR176" s="171">
        <f>IF('Indicator Data'!AY180="No Data",1,IF('Indicator Data imputation'!AS179&lt;&gt;"",1,0))</f>
        <v>0</v>
      </c>
      <c r="AS176" s="171">
        <f>IF('Indicator Data'!AZ180="No Data",1,IF('Indicator Data imputation'!AT179&lt;&gt;"",1,0))</f>
        <v>0</v>
      </c>
      <c r="AT176" s="171">
        <f>IF('Indicator Data'!BA180="No Data",1,IF('Indicator Data imputation'!AU179&lt;&gt;"",1,0))</f>
        <v>0</v>
      </c>
      <c r="AU176" s="171">
        <f>IF('Indicator Data'!BB180="No Data",1,IF('Indicator Data imputation'!AV179&lt;&gt;"",1,0))</f>
        <v>0</v>
      </c>
      <c r="AV176" s="171">
        <f>IF('Indicator Data'!BC180="No Data",1,IF('Indicator Data imputation'!AW179&lt;&gt;"",1,0))</f>
        <v>0</v>
      </c>
      <c r="AW176" s="171">
        <f>IF('Indicator Data'!BD180="No Data",1,IF('Indicator Data imputation'!AX179&lt;&gt;"",1,0))</f>
        <v>0</v>
      </c>
      <c r="AX176" s="171">
        <f>IF('Indicator Data'!BE180="No Data",1,IF('Indicator Data imputation'!AY179&lt;&gt;"",1,0))</f>
        <v>0</v>
      </c>
      <c r="AY176" s="171">
        <f>IF('Indicator Data'!BF180="No Data",1,IF('Indicator Data imputation'!AZ179&lt;&gt;"",1,0))</f>
        <v>0</v>
      </c>
      <c r="AZ176" s="171">
        <f>IF('Indicator Data'!BG180="No Data",1,IF('Indicator Data imputation'!BA179&lt;&gt;"",1,0))</f>
        <v>0</v>
      </c>
      <c r="BA176" s="5">
        <f t="shared" si="4"/>
        <v>1</v>
      </c>
      <c r="BB176" s="173">
        <f t="shared" si="5"/>
        <v>1.9607843137254902E-2</v>
      </c>
    </row>
    <row r="177" spans="1:54" x14ac:dyDescent="0.25">
      <c r="A177" s="5" t="s">
        <v>329</v>
      </c>
      <c r="B177" s="171">
        <f>IF('Indicator Data'!I181="No Data",1,IF('Indicator Data imputation'!C180&lt;&gt;"",1,0))</f>
        <v>0</v>
      </c>
      <c r="C177" s="171">
        <f>IF('Indicator Data'!J181="No Data",1,IF('Indicator Data imputation'!D180&lt;&gt;"",1,0))</f>
        <v>0</v>
      </c>
      <c r="D177" s="171">
        <f>IF('Indicator Data'!K181="No Data",1,IF('Indicator Data imputation'!E180&lt;&gt;"",1,0))</f>
        <v>0</v>
      </c>
      <c r="E177" s="171">
        <f>IF('Indicator Data'!L181="No Data",1,IF('Indicator Data imputation'!F180&lt;&gt;"",1,0))</f>
        <v>0</v>
      </c>
      <c r="F177" s="171">
        <f>IF('Indicator Data'!M181="No Data",1,IF('Indicator Data imputation'!G180&lt;&gt;"",1,0))</f>
        <v>0</v>
      </c>
      <c r="G177" s="171">
        <f>IF('Indicator Data'!N181="No Data",1,IF('Indicator Data imputation'!H180&lt;&gt;"",1,0))</f>
        <v>0</v>
      </c>
      <c r="H177" s="171">
        <f>IF('Indicator Data'!O181="No Data",1,IF('Indicator Data imputation'!I180&lt;&gt;"",1,0))</f>
        <v>0</v>
      </c>
      <c r="I177" s="171">
        <f>IF('Indicator Data'!P181="No Data",1,IF('Indicator Data imputation'!J180&lt;&gt;"",1,0))</f>
        <v>0</v>
      </c>
      <c r="J177" s="171">
        <f>IF('Indicator Data'!Q181="No Data",1,IF('Indicator Data imputation'!K180&lt;&gt;"",1,0))</f>
        <v>0</v>
      </c>
      <c r="K177" s="171">
        <f>IF('Indicator Data'!R181="No Data",1,IF('Indicator Data imputation'!L180&lt;&gt;"",1,0))</f>
        <v>1</v>
      </c>
      <c r="L177" s="171">
        <f>IF('Indicator Data'!S181="No Data",1,IF('Indicator Data imputation'!M180&lt;&gt;"",1,0))</f>
        <v>0</v>
      </c>
      <c r="M177" s="171">
        <f>IF('Indicator Data'!T181="No Data",1,IF('Indicator Data imputation'!N180&lt;&gt;"",1,0))</f>
        <v>0</v>
      </c>
      <c r="N177" s="171">
        <f>IF('Indicator Data'!U181="No Data",1,IF('Indicator Data imputation'!O180&lt;&gt;"",1,0))</f>
        <v>0</v>
      </c>
      <c r="O177" s="171">
        <f>IF('Indicator Data'!V181="No Data",1,IF('Indicator Data imputation'!P180&lt;&gt;"",1,0))</f>
        <v>0</v>
      </c>
      <c r="P177" s="171">
        <f>IF('Indicator Data'!W181="No Data",1,IF('Indicator Data imputation'!Q180&lt;&gt;"",1,0))</f>
        <v>0</v>
      </c>
      <c r="Q177" s="171">
        <f>IF('Indicator Data'!X181="No Data",1,IF('Indicator Data imputation'!R180&lt;&gt;"",1,0))</f>
        <v>0</v>
      </c>
      <c r="R177" s="171">
        <f>IF('Indicator Data'!Y181="No Data",1,IF('Indicator Data imputation'!S180&lt;&gt;"",1,0))</f>
        <v>0</v>
      </c>
      <c r="S177" s="171">
        <f>IF('Indicator Data'!Z181="No Data",1,IF('Indicator Data imputation'!T180&lt;&gt;"",1,0))</f>
        <v>0</v>
      </c>
      <c r="T177" s="171">
        <f>IF('Indicator Data'!AA181="No Data",1,IF('Indicator Data imputation'!U180&lt;&gt;"",1,0))</f>
        <v>0</v>
      </c>
      <c r="U177" s="171">
        <f>IF('Indicator Data'!AB181="No Data",1,IF('Indicator Data imputation'!V180&lt;&gt;"",1,0))</f>
        <v>1</v>
      </c>
      <c r="V177" s="171">
        <f>IF('Indicator Data'!AC181="No Data",1,IF('Indicator Data imputation'!W180&lt;&gt;"",1,0))</f>
        <v>0</v>
      </c>
      <c r="W177" s="171">
        <f>IF('Indicator Data'!AD181="No Data",1,IF('Indicator Data imputation'!X180&lt;&gt;"",1,0))</f>
        <v>0</v>
      </c>
      <c r="X177" s="171">
        <f>IF('Indicator Data'!AE181="No Data",1,IF('Indicator Data imputation'!Y180&lt;&gt;"",1,0))</f>
        <v>0</v>
      </c>
      <c r="Y177" s="171">
        <f>IF('Indicator Data'!AF181="No Data",1,IF('Indicator Data imputation'!Z180&lt;&gt;"",1,0))</f>
        <v>0</v>
      </c>
      <c r="Z177" s="171">
        <f>IF('Indicator Data'!AG181="No Data",1,IF('Indicator Data imputation'!AA180&lt;&gt;"",1,0))</f>
        <v>0</v>
      </c>
      <c r="AA177" s="171">
        <f>IF('Indicator Data'!AH181="No Data",1,IF('Indicator Data imputation'!AB180&lt;&gt;"",1,0))</f>
        <v>0</v>
      </c>
      <c r="AB177" s="171">
        <f>IF('Indicator Data'!AI181="No Data",1,IF('Indicator Data imputation'!AC180&lt;&gt;"",1,0))</f>
        <v>0</v>
      </c>
      <c r="AC177" s="171">
        <f>IF('Indicator Data'!AJ181="No Data",1,IF('Indicator Data imputation'!AD180&lt;&gt;"",1,0))</f>
        <v>0</v>
      </c>
      <c r="AD177" s="171">
        <f>IF('Indicator Data'!AK181="No Data",1,IF('Indicator Data imputation'!AE180&lt;&gt;"",1,0))</f>
        <v>0</v>
      </c>
      <c r="AE177" s="171">
        <f>IF('Indicator Data'!AL181="No Data",1,IF('Indicator Data imputation'!AF180&lt;&gt;"",1,0))</f>
        <v>0</v>
      </c>
      <c r="AF177" s="171">
        <f>IF('Indicator Data'!AM181="No Data",1,IF('Indicator Data imputation'!AG180&lt;&gt;"",1,0))</f>
        <v>0</v>
      </c>
      <c r="AG177" s="171">
        <f>IF('Indicator Data'!AN181="No Data",1,IF('Indicator Data imputation'!AH180&lt;&gt;"",1,0))</f>
        <v>0</v>
      </c>
      <c r="AH177" s="171">
        <f>IF('Indicator Data'!AO181="No Data",1,IF('Indicator Data imputation'!AI180&lt;&gt;"",1,0))</f>
        <v>0</v>
      </c>
      <c r="AI177" s="171">
        <f>IF('Indicator Data'!AP181="No Data",1,IF('Indicator Data imputation'!AJ180&lt;&gt;"",1,0))</f>
        <v>0</v>
      </c>
      <c r="AJ177" s="171">
        <f>IF('Indicator Data'!AQ181="No Data",1,IF('Indicator Data imputation'!AK180&lt;&gt;"",1,0))</f>
        <v>0</v>
      </c>
      <c r="AK177" s="171">
        <f>IF('Indicator Data'!AR181="No Data",1,IF('Indicator Data imputation'!AL180&lt;&gt;"",1,0))</f>
        <v>0</v>
      </c>
      <c r="AL177" s="171">
        <f>IF('Indicator Data'!AS181="No Data",1,IF('Indicator Data imputation'!AM180&lt;&gt;"",1,0))</f>
        <v>0</v>
      </c>
      <c r="AM177" s="171">
        <f>IF('Indicator Data'!AT181="No Data",1,IF('Indicator Data imputation'!AN180&lt;&gt;"",1,0))</f>
        <v>0</v>
      </c>
      <c r="AN177" s="171">
        <f>IF('Indicator Data'!AU181="No Data",1,IF('Indicator Data imputation'!AO180&lt;&gt;"",1,0))</f>
        <v>0</v>
      </c>
      <c r="AO177" s="171">
        <f>IF('Indicator Data'!AV181="No Data",1,IF('Indicator Data imputation'!AP180&lt;&gt;"",1,0))</f>
        <v>0</v>
      </c>
      <c r="AP177" s="171">
        <f>IF('Indicator Data'!AW181="No Data",1,IF('Indicator Data imputation'!AQ180&lt;&gt;"",1,0))</f>
        <v>0</v>
      </c>
      <c r="AQ177" s="171">
        <f>IF('Indicator Data'!AX181="No Data",1,IF('Indicator Data imputation'!AR180&lt;&gt;"",1,0))</f>
        <v>0</v>
      </c>
      <c r="AR177" s="171">
        <f>IF('Indicator Data'!AY181="No Data",1,IF('Indicator Data imputation'!AS180&lt;&gt;"",1,0))</f>
        <v>0</v>
      </c>
      <c r="AS177" s="171">
        <f>IF('Indicator Data'!AZ181="No Data",1,IF('Indicator Data imputation'!AT180&lt;&gt;"",1,0))</f>
        <v>0</v>
      </c>
      <c r="AT177" s="171">
        <f>IF('Indicator Data'!BA181="No Data",1,IF('Indicator Data imputation'!AU180&lt;&gt;"",1,0))</f>
        <v>0</v>
      </c>
      <c r="AU177" s="171">
        <f>IF('Indicator Data'!BB181="No Data",1,IF('Indicator Data imputation'!AV180&lt;&gt;"",1,0))</f>
        <v>0</v>
      </c>
      <c r="AV177" s="171">
        <f>IF('Indicator Data'!BC181="No Data",1,IF('Indicator Data imputation'!AW180&lt;&gt;"",1,0))</f>
        <v>0</v>
      </c>
      <c r="AW177" s="171">
        <f>IF('Indicator Data'!BD181="No Data",1,IF('Indicator Data imputation'!AX180&lt;&gt;"",1,0))</f>
        <v>0</v>
      </c>
      <c r="AX177" s="171">
        <f>IF('Indicator Data'!BE181="No Data",1,IF('Indicator Data imputation'!AY180&lt;&gt;"",1,0))</f>
        <v>0</v>
      </c>
      <c r="AY177" s="171">
        <f>IF('Indicator Data'!BF181="No Data",1,IF('Indicator Data imputation'!AZ180&lt;&gt;"",1,0))</f>
        <v>0</v>
      </c>
      <c r="AZ177" s="171">
        <f>IF('Indicator Data'!BG181="No Data",1,IF('Indicator Data imputation'!BA180&lt;&gt;"",1,0))</f>
        <v>0</v>
      </c>
      <c r="BA177" s="5">
        <f t="shared" si="4"/>
        <v>2</v>
      </c>
      <c r="BB177" s="173">
        <f t="shared" si="5"/>
        <v>3.9215686274509803E-2</v>
      </c>
    </row>
    <row r="178" spans="1:54" x14ac:dyDescent="0.25">
      <c r="A178" s="5" t="s">
        <v>331</v>
      </c>
      <c r="B178" s="171">
        <f>IF('Indicator Data'!I182="No Data",1,IF('Indicator Data imputation'!C181&lt;&gt;"",1,0))</f>
        <v>0</v>
      </c>
      <c r="C178" s="171">
        <f>IF('Indicator Data'!J182="No Data",1,IF('Indicator Data imputation'!D181&lt;&gt;"",1,0))</f>
        <v>0</v>
      </c>
      <c r="D178" s="171">
        <f>IF('Indicator Data'!K182="No Data",1,IF('Indicator Data imputation'!E181&lt;&gt;"",1,0))</f>
        <v>0</v>
      </c>
      <c r="E178" s="171">
        <f>IF('Indicator Data'!L182="No Data",1,IF('Indicator Data imputation'!F181&lt;&gt;"",1,0))</f>
        <v>0</v>
      </c>
      <c r="F178" s="171">
        <f>IF('Indicator Data'!M182="No Data",1,IF('Indicator Data imputation'!G181&lt;&gt;"",1,0))</f>
        <v>0</v>
      </c>
      <c r="G178" s="171">
        <f>IF('Indicator Data'!N182="No Data",1,IF('Indicator Data imputation'!H181&lt;&gt;"",1,0))</f>
        <v>0</v>
      </c>
      <c r="H178" s="171">
        <f>IF('Indicator Data'!O182="No Data",1,IF('Indicator Data imputation'!I181&lt;&gt;"",1,0))</f>
        <v>0</v>
      </c>
      <c r="I178" s="171">
        <f>IF('Indicator Data'!P182="No Data",1,IF('Indicator Data imputation'!J181&lt;&gt;"",1,0))</f>
        <v>0</v>
      </c>
      <c r="J178" s="171">
        <f>IF('Indicator Data'!Q182="No Data",1,IF('Indicator Data imputation'!K181&lt;&gt;"",1,0))</f>
        <v>0</v>
      </c>
      <c r="K178" s="171">
        <f>IF('Indicator Data'!R182="No Data",1,IF('Indicator Data imputation'!L181&lt;&gt;"",1,0))</f>
        <v>0</v>
      </c>
      <c r="L178" s="171">
        <f>IF('Indicator Data'!S182="No Data",1,IF('Indicator Data imputation'!M181&lt;&gt;"",1,0))</f>
        <v>0</v>
      </c>
      <c r="M178" s="171">
        <f>IF('Indicator Data'!T182="No Data",1,IF('Indicator Data imputation'!N181&lt;&gt;"",1,0))</f>
        <v>0</v>
      </c>
      <c r="N178" s="171">
        <f>IF('Indicator Data'!U182="No Data",1,IF('Indicator Data imputation'!O181&lt;&gt;"",1,0))</f>
        <v>0</v>
      </c>
      <c r="O178" s="171">
        <f>IF('Indicator Data'!V182="No Data",1,IF('Indicator Data imputation'!P181&lt;&gt;"",1,0))</f>
        <v>0</v>
      </c>
      <c r="P178" s="171">
        <f>IF('Indicator Data'!W182="No Data",1,IF('Indicator Data imputation'!Q181&lt;&gt;"",1,0))</f>
        <v>0</v>
      </c>
      <c r="Q178" s="171">
        <f>IF('Indicator Data'!X182="No Data",1,IF('Indicator Data imputation'!R181&lt;&gt;"",1,0))</f>
        <v>1</v>
      </c>
      <c r="R178" s="171">
        <f>IF('Indicator Data'!Y182="No Data",1,IF('Indicator Data imputation'!S181&lt;&gt;"",1,0))</f>
        <v>0</v>
      </c>
      <c r="S178" s="171">
        <f>IF('Indicator Data'!Z182="No Data",1,IF('Indicator Data imputation'!T181&lt;&gt;"",1,0))</f>
        <v>0</v>
      </c>
      <c r="T178" s="171">
        <f>IF('Indicator Data'!AA182="No Data",1,IF('Indicator Data imputation'!U181&lt;&gt;"",1,0))</f>
        <v>0</v>
      </c>
      <c r="U178" s="171">
        <f>IF('Indicator Data'!AB182="No Data",1,IF('Indicator Data imputation'!V181&lt;&gt;"",1,0))</f>
        <v>1</v>
      </c>
      <c r="V178" s="171">
        <f>IF('Indicator Data'!AC182="No Data",1,IF('Indicator Data imputation'!W181&lt;&gt;"",1,0))</f>
        <v>0</v>
      </c>
      <c r="W178" s="171">
        <f>IF('Indicator Data'!AD182="No Data",1,IF('Indicator Data imputation'!X181&lt;&gt;"",1,0))</f>
        <v>0</v>
      </c>
      <c r="X178" s="171">
        <f>IF('Indicator Data'!AE182="No Data",1,IF('Indicator Data imputation'!Y181&lt;&gt;"",1,0))</f>
        <v>1</v>
      </c>
      <c r="Y178" s="171">
        <f>IF('Indicator Data'!AF182="No Data",1,IF('Indicator Data imputation'!Z181&lt;&gt;"",1,0))</f>
        <v>1</v>
      </c>
      <c r="Z178" s="171">
        <f>IF('Indicator Data'!AG182="No Data",1,IF('Indicator Data imputation'!AA181&lt;&gt;"",1,0))</f>
        <v>1</v>
      </c>
      <c r="AA178" s="171">
        <f>IF('Indicator Data'!AH182="No Data",1,IF('Indicator Data imputation'!AB181&lt;&gt;"",1,0))</f>
        <v>0</v>
      </c>
      <c r="AB178" s="171">
        <f>IF('Indicator Data'!AI182="No Data",1,IF('Indicator Data imputation'!AC181&lt;&gt;"",1,0))</f>
        <v>0</v>
      </c>
      <c r="AC178" s="171">
        <f>IF('Indicator Data'!AJ182="No Data",1,IF('Indicator Data imputation'!AD181&lt;&gt;"",1,0))</f>
        <v>0</v>
      </c>
      <c r="AD178" s="171">
        <f>IF('Indicator Data'!AK182="No Data",1,IF('Indicator Data imputation'!AE181&lt;&gt;"",1,0))</f>
        <v>0</v>
      </c>
      <c r="AE178" s="171">
        <f>IF('Indicator Data'!AL182="No Data",1,IF('Indicator Data imputation'!AF181&lt;&gt;"",1,0))</f>
        <v>0</v>
      </c>
      <c r="AF178" s="171">
        <f>IF('Indicator Data'!AM182="No Data",1,IF('Indicator Data imputation'!AG181&lt;&gt;"",1,0))</f>
        <v>0</v>
      </c>
      <c r="AG178" s="171">
        <f>IF('Indicator Data'!AN182="No Data",1,IF('Indicator Data imputation'!AH181&lt;&gt;"",1,0))</f>
        <v>0</v>
      </c>
      <c r="AH178" s="171">
        <f>IF('Indicator Data'!AO182="No Data",1,IF('Indicator Data imputation'!AI181&lt;&gt;"",1,0))</f>
        <v>0</v>
      </c>
      <c r="AI178" s="171">
        <f>IF('Indicator Data'!AP182="No Data",1,IF('Indicator Data imputation'!AJ181&lt;&gt;"",1,0))</f>
        <v>1</v>
      </c>
      <c r="AJ178" s="171">
        <f>IF('Indicator Data'!AQ182="No Data",1,IF('Indicator Data imputation'!AK181&lt;&gt;"",1,0))</f>
        <v>1</v>
      </c>
      <c r="AK178" s="171">
        <f>IF('Indicator Data'!AR182="No Data",1,IF('Indicator Data imputation'!AL181&lt;&gt;"",1,0))</f>
        <v>1</v>
      </c>
      <c r="AL178" s="171">
        <f>IF('Indicator Data'!AS182="No Data",1,IF('Indicator Data imputation'!AM181&lt;&gt;"",1,0))</f>
        <v>0</v>
      </c>
      <c r="AM178" s="171">
        <f>IF('Indicator Data'!AT182="No Data",1,IF('Indicator Data imputation'!AN181&lt;&gt;"",1,0))</f>
        <v>0</v>
      </c>
      <c r="AN178" s="171">
        <f>IF('Indicator Data'!AU182="No Data",1,IF('Indicator Data imputation'!AO181&lt;&gt;"",1,0))</f>
        <v>0</v>
      </c>
      <c r="AO178" s="171">
        <f>IF('Indicator Data'!AV182="No Data",1,IF('Indicator Data imputation'!AP181&lt;&gt;"",1,0))</f>
        <v>0</v>
      </c>
      <c r="AP178" s="171">
        <f>IF('Indicator Data'!AW182="No Data",1,IF('Indicator Data imputation'!AQ181&lt;&gt;"",1,0))</f>
        <v>0</v>
      </c>
      <c r="AQ178" s="171">
        <f>IF('Indicator Data'!AX182="No Data",1,IF('Indicator Data imputation'!AR181&lt;&gt;"",1,0))</f>
        <v>0</v>
      </c>
      <c r="AR178" s="171">
        <f>IF('Indicator Data'!AY182="No Data",1,IF('Indicator Data imputation'!AS181&lt;&gt;"",1,0))</f>
        <v>0</v>
      </c>
      <c r="AS178" s="171">
        <f>IF('Indicator Data'!AZ182="No Data",1,IF('Indicator Data imputation'!AT181&lt;&gt;"",1,0))</f>
        <v>0</v>
      </c>
      <c r="AT178" s="171">
        <f>IF('Indicator Data'!BA182="No Data",1,IF('Indicator Data imputation'!AU181&lt;&gt;"",1,0))</f>
        <v>0</v>
      </c>
      <c r="AU178" s="171">
        <f>IF('Indicator Data'!BB182="No Data",1,IF('Indicator Data imputation'!AV181&lt;&gt;"",1,0))</f>
        <v>0</v>
      </c>
      <c r="AV178" s="171">
        <f>IF('Indicator Data'!BC182="No Data",1,IF('Indicator Data imputation'!AW181&lt;&gt;"",1,0))</f>
        <v>0</v>
      </c>
      <c r="AW178" s="171">
        <f>IF('Indicator Data'!BD182="No Data",1,IF('Indicator Data imputation'!AX181&lt;&gt;"",1,0))</f>
        <v>0</v>
      </c>
      <c r="AX178" s="171">
        <f>IF('Indicator Data'!BE182="No Data",1,IF('Indicator Data imputation'!AY181&lt;&gt;"",1,0))</f>
        <v>0</v>
      </c>
      <c r="AY178" s="171">
        <f>IF('Indicator Data'!BF182="No Data",1,IF('Indicator Data imputation'!AZ181&lt;&gt;"",1,0))</f>
        <v>0</v>
      </c>
      <c r="AZ178" s="171">
        <f>IF('Indicator Data'!BG182="No Data",1,IF('Indicator Data imputation'!BA181&lt;&gt;"",1,0))</f>
        <v>0</v>
      </c>
      <c r="BA178" s="5">
        <f t="shared" si="4"/>
        <v>8</v>
      </c>
      <c r="BB178" s="173">
        <f t="shared" si="5"/>
        <v>0.15686274509803921</v>
      </c>
    </row>
    <row r="179" spans="1:54" x14ac:dyDescent="0.25">
      <c r="A179" s="5" t="s">
        <v>333</v>
      </c>
      <c r="B179" s="171">
        <f>IF('Indicator Data'!I183="No Data",1,IF('Indicator Data imputation'!C182&lt;&gt;"",1,0))</f>
        <v>0</v>
      </c>
      <c r="C179" s="171">
        <f>IF('Indicator Data'!J183="No Data",1,IF('Indicator Data imputation'!D182&lt;&gt;"",1,0))</f>
        <v>0</v>
      </c>
      <c r="D179" s="171">
        <f>IF('Indicator Data'!K183="No Data",1,IF('Indicator Data imputation'!E182&lt;&gt;"",1,0))</f>
        <v>0</v>
      </c>
      <c r="E179" s="171">
        <f>IF('Indicator Data'!L183="No Data",1,IF('Indicator Data imputation'!F182&lt;&gt;"",1,0))</f>
        <v>1</v>
      </c>
      <c r="F179" s="171">
        <f>IF('Indicator Data'!M183="No Data",1,IF('Indicator Data imputation'!G182&lt;&gt;"",1,0))</f>
        <v>0</v>
      </c>
      <c r="G179" s="171">
        <f>IF('Indicator Data'!N183="No Data",1,IF('Indicator Data imputation'!H182&lt;&gt;"",1,0))</f>
        <v>0</v>
      </c>
      <c r="H179" s="171">
        <f>IF('Indicator Data'!O183="No Data",1,IF('Indicator Data imputation'!I182&lt;&gt;"",1,0))</f>
        <v>0</v>
      </c>
      <c r="I179" s="171">
        <f>IF('Indicator Data'!P183="No Data",1,IF('Indicator Data imputation'!J182&lt;&gt;"",1,0))</f>
        <v>0</v>
      </c>
      <c r="J179" s="171">
        <f>IF('Indicator Data'!Q183="No Data",1,IF('Indicator Data imputation'!K182&lt;&gt;"",1,0))</f>
        <v>1</v>
      </c>
      <c r="K179" s="171">
        <f>IF('Indicator Data'!R183="No Data",1,IF('Indicator Data imputation'!L182&lt;&gt;"",1,0))</f>
        <v>1</v>
      </c>
      <c r="L179" s="171">
        <f>IF('Indicator Data'!S183="No Data",1,IF('Indicator Data imputation'!M182&lt;&gt;"",1,0))</f>
        <v>0</v>
      </c>
      <c r="M179" s="171">
        <f>IF('Indicator Data'!T183="No Data",1,IF('Indicator Data imputation'!N182&lt;&gt;"",1,0))</f>
        <v>0</v>
      </c>
      <c r="N179" s="171">
        <f>IF('Indicator Data'!U183="No Data",1,IF('Indicator Data imputation'!O182&lt;&gt;"",1,0))</f>
        <v>0</v>
      </c>
      <c r="O179" s="171">
        <f>IF('Indicator Data'!V183="No Data",1,IF('Indicator Data imputation'!P182&lt;&gt;"",1,0))</f>
        <v>0</v>
      </c>
      <c r="P179" s="171">
        <f>IF('Indicator Data'!W183="No Data",1,IF('Indicator Data imputation'!Q182&lt;&gt;"",1,0))</f>
        <v>1</v>
      </c>
      <c r="Q179" s="171">
        <f>IF('Indicator Data'!X183="No Data",1,IF('Indicator Data imputation'!R182&lt;&gt;"",1,0))</f>
        <v>0</v>
      </c>
      <c r="R179" s="171">
        <f>IF('Indicator Data'!Y183="No Data",1,IF('Indicator Data imputation'!S182&lt;&gt;"",1,0))</f>
        <v>0</v>
      </c>
      <c r="S179" s="171">
        <f>IF('Indicator Data'!Z183="No Data",1,IF('Indicator Data imputation'!T182&lt;&gt;"",1,0))</f>
        <v>0</v>
      </c>
      <c r="T179" s="171">
        <f>IF('Indicator Data'!AA183="No Data",1,IF('Indicator Data imputation'!U182&lt;&gt;"",1,0))</f>
        <v>0</v>
      </c>
      <c r="U179" s="171">
        <f>IF('Indicator Data'!AB183="No Data",1,IF('Indicator Data imputation'!V182&lt;&gt;"",1,0))</f>
        <v>1</v>
      </c>
      <c r="V179" s="171">
        <f>IF('Indicator Data'!AC183="No Data",1,IF('Indicator Data imputation'!W182&lt;&gt;"",1,0))</f>
        <v>0</v>
      </c>
      <c r="W179" s="171">
        <f>IF('Indicator Data'!AD183="No Data",1,IF('Indicator Data imputation'!X182&lt;&gt;"",1,0))</f>
        <v>1</v>
      </c>
      <c r="X179" s="171">
        <f>IF('Indicator Data'!AE183="No Data",1,IF('Indicator Data imputation'!Y182&lt;&gt;"",1,0))</f>
        <v>1</v>
      </c>
      <c r="Y179" s="171">
        <f>IF('Indicator Data'!AF183="No Data",1,IF('Indicator Data imputation'!Z182&lt;&gt;"",1,0))</f>
        <v>1</v>
      </c>
      <c r="Z179" s="171">
        <f>IF('Indicator Data'!AG183="No Data",1,IF('Indicator Data imputation'!AA182&lt;&gt;"",1,0))</f>
        <v>1</v>
      </c>
      <c r="AA179" s="171">
        <f>IF('Indicator Data'!AH183="No Data",1,IF('Indicator Data imputation'!AB182&lt;&gt;"",1,0))</f>
        <v>0</v>
      </c>
      <c r="AB179" s="171">
        <f>IF('Indicator Data'!AI183="No Data",1,IF('Indicator Data imputation'!AC182&lt;&gt;"",1,0))</f>
        <v>0</v>
      </c>
      <c r="AC179" s="171">
        <f>IF('Indicator Data'!AJ183="No Data",1,IF('Indicator Data imputation'!AD182&lt;&gt;"",1,0))</f>
        <v>0</v>
      </c>
      <c r="AD179" s="171">
        <f>IF('Indicator Data'!AK183="No Data",1,IF('Indicator Data imputation'!AE182&lt;&gt;"",1,0))</f>
        <v>0</v>
      </c>
      <c r="AE179" s="171">
        <f>IF('Indicator Data'!AL183="No Data",1,IF('Indicator Data imputation'!AF182&lt;&gt;"",1,0))</f>
        <v>0</v>
      </c>
      <c r="AF179" s="171">
        <f>IF('Indicator Data'!AM183="No Data",1,IF('Indicator Data imputation'!AG182&lt;&gt;"",1,0))</f>
        <v>0</v>
      </c>
      <c r="AG179" s="171">
        <f>IF('Indicator Data'!AN183="No Data",1,IF('Indicator Data imputation'!AH182&lt;&gt;"",1,0))</f>
        <v>0</v>
      </c>
      <c r="AH179" s="171">
        <f>IF('Indicator Data'!AO183="No Data",1,IF('Indicator Data imputation'!AI182&lt;&gt;"",1,0))</f>
        <v>0</v>
      </c>
      <c r="AI179" s="171">
        <f>IF('Indicator Data'!AP183="No Data",1,IF('Indicator Data imputation'!AJ182&lt;&gt;"",1,0))</f>
        <v>1</v>
      </c>
      <c r="AJ179" s="171">
        <f>IF('Indicator Data'!AQ183="No Data",1,IF('Indicator Data imputation'!AK182&lt;&gt;"",1,0))</f>
        <v>1</v>
      </c>
      <c r="AK179" s="171">
        <f>IF('Indicator Data'!AR183="No Data",1,IF('Indicator Data imputation'!AL182&lt;&gt;"",1,0))</f>
        <v>1</v>
      </c>
      <c r="AL179" s="171">
        <f>IF('Indicator Data'!AS183="No Data",1,IF('Indicator Data imputation'!AM182&lt;&gt;"",1,0))</f>
        <v>0</v>
      </c>
      <c r="AM179" s="171">
        <f>IF('Indicator Data'!AT183="No Data",1,IF('Indicator Data imputation'!AN182&lt;&gt;"",1,0))</f>
        <v>1</v>
      </c>
      <c r="AN179" s="171">
        <f>IF('Indicator Data'!AU183="No Data",1,IF('Indicator Data imputation'!AO182&lt;&gt;"",1,0))</f>
        <v>1</v>
      </c>
      <c r="AO179" s="171">
        <f>IF('Indicator Data'!AV183="No Data",1,IF('Indicator Data imputation'!AP182&lt;&gt;"",1,0))</f>
        <v>1</v>
      </c>
      <c r="AP179" s="171">
        <f>IF('Indicator Data'!AW183="No Data",1,IF('Indicator Data imputation'!AQ182&lt;&gt;"",1,0))</f>
        <v>0</v>
      </c>
      <c r="AQ179" s="171">
        <f>IF('Indicator Data'!AX183="No Data",1,IF('Indicator Data imputation'!AR182&lt;&gt;"",1,0))</f>
        <v>0</v>
      </c>
      <c r="AR179" s="171">
        <f>IF('Indicator Data'!AY183="No Data",1,IF('Indicator Data imputation'!AS182&lt;&gt;"",1,0))</f>
        <v>0</v>
      </c>
      <c r="AS179" s="171">
        <f>IF('Indicator Data'!AZ183="No Data",1,IF('Indicator Data imputation'!AT182&lt;&gt;"",1,0))</f>
        <v>0</v>
      </c>
      <c r="AT179" s="171">
        <f>IF('Indicator Data'!BA183="No Data",1,IF('Indicator Data imputation'!AU182&lt;&gt;"",1,0))</f>
        <v>0</v>
      </c>
      <c r="AU179" s="171">
        <f>IF('Indicator Data'!BB183="No Data",1,IF('Indicator Data imputation'!AV182&lt;&gt;"",1,0))</f>
        <v>0</v>
      </c>
      <c r="AV179" s="171">
        <f>IF('Indicator Data'!BC183="No Data",1,IF('Indicator Data imputation'!AW182&lt;&gt;"",1,0))</f>
        <v>0</v>
      </c>
      <c r="AW179" s="171">
        <f>IF('Indicator Data'!BD183="No Data",1,IF('Indicator Data imputation'!AX182&lt;&gt;"",1,0))</f>
        <v>0</v>
      </c>
      <c r="AX179" s="171">
        <f>IF('Indicator Data'!BE183="No Data",1,IF('Indicator Data imputation'!AY182&lt;&gt;"",1,0))</f>
        <v>0</v>
      </c>
      <c r="AY179" s="171">
        <f>IF('Indicator Data'!BF183="No Data",1,IF('Indicator Data imputation'!AZ182&lt;&gt;"",1,0))</f>
        <v>0</v>
      </c>
      <c r="AZ179" s="171">
        <f>IF('Indicator Data'!BG183="No Data",1,IF('Indicator Data imputation'!BA182&lt;&gt;"",1,0))</f>
        <v>0</v>
      </c>
      <c r="BA179" s="5">
        <f t="shared" si="4"/>
        <v>15</v>
      </c>
      <c r="BB179" s="173">
        <f t="shared" si="5"/>
        <v>0.29411764705882354</v>
      </c>
    </row>
    <row r="180" spans="1:54" x14ac:dyDescent="0.25">
      <c r="A180" s="5" t="s">
        <v>335</v>
      </c>
      <c r="B180" s="171">
        <f>IF('Indicator Data'!I184="No Data",1,IF('Indicator Data imputation'!C183&lt;&gt;"",1,0))</f>
        <v>0</v>
      </c>
      <c r="C180" s="171">
        <f>IF('Indicator Data'!J184="No Data",1,IF('Indicator Data imputation'!D183&lt;&gt;"",1,0))</f>
        <v>0</v>
      </c>
      <c r="D180" s="171">
        <f>IF('Indicator Data'!K184="No Data",1,IF('Indicator Data imputation'!E183&lt;&gt;"",1,0))</f>
        <v>0</v>
      </c>
      <c r="E180" s="171">
        <f>IF('Indicator Data'!L184="No Data",1,IF('Indicator Data imputation'!F183&lt;&gt;"",1,0))</f>
        <v>0</v>
      </c>
      <c r="F180" s="171">
        <f>IF('Indicator Data'!M184="No Data",1,IF('Indicator Data imputation'!G183&lt;&gt;"",1,0))</f>
        <v>0</v>
      </c>
      <c r="G180" s="171">
        <f>IF('Indicator Data'!N184="No Data",1,IF('Indicator Data imputation'!H183&lt;&gt;"",1,0))</f>
        <v>0</v>
      </c>
      <c r="H180" s="171">
        <f>IF('Indicator Data'!O184="No Data",1,IF('Indicator Data imputation'!I183&lt;&gt;"",1,0))</f>
        <v>0</v>
      </c>
      <c r="I180" s="171">
        <f>IF('Indicator Data'!P184="No Data",1,IF('Indicator Data imputation'!J183&lt;&gt;"",1,0))</f>
        <v>0</v>
      </c>
      <c r="J180" s="171">
        <f>IF('Indicator Data'!Q184="No Data",1,IF('Indicator Data imputation'!K183&lt;&gt;"",1,0))</f>
        <v>0</v>
      </c>
      <c r="K180" s="171">
        <f>IF('Indicator Data'!R184="No Data",1,IF('Indicator Data imputation'!L183&lt;&gt;"",1,0))</f>
        <v>0</v>
      </c>
      <c r="L180" s="171">
        <f>IF('Indicator Data'!S184="No Data",1,IF('Indicator Data imputation'!M183&lt;&gt;"",1,0))</f>
        <v>0</v>
      </c>
      <c r="M180" s="171">
        <f>IF('Indicator Data'!T184="No Data",1,IF('Indicator Data imputation'!N183&lt;&gt;"",1,0))</f>
        <v>0</v>
      </c>
      <c r="N180" s="171">
        <f>IF('Indicator Data'!U184="No Data",1,IF('Indicator Data imputation'!O183&lt;&gt;"",1,0))</f>
        <v>0</v>
      </c>
      <c r="O180" s="171">
        <f>IF('Indicator Data'!V184="No Data",1,IF('Indicator Data imputation'!P183&lt;&gt;"",1,0))</f>
        <v>0</v>
      </c>
      <c r="P180" s="171">
        <f>IF('Indicator Data'!W184="No Data",1,IF('Indicator Data imputation'!Q183&lt;&gt;"",1,0))</f>
        <v>0</v>
      </c>
      <c r="Q180" s="171">
        <f>IF('Indicator Data'!X184="No Data",1,IF('Indicator Data imputation'!R183&lt;&gt;"",1,0))</f>
        <v>0</v>
      </c>
      <c r="R180" s="171">
        <f>IF('Indicator Data'!Y184="No Data",1,IF('Indicator Data imputation'!S183&lt;&gt;"",1,0))</f>
        <v>0</v>
      </c>
      <c r="S180" s="171">
        <f>IF('Indicator Data'!Z184="No Data",1,IF('Indicator Data imputation'!T183&lt;&gt;"",1,0))</f>
        <v>0</v>
      </c>
      <c r="T180" s="171">
        <f>IF('Indicator Data'!AA184="No Data",1,IF('Indicator Data imputation'!U183&lt;&gt;"",1,0))</f>
        <v>0</v>
      </c>
      <c r="U180" s="171">
        <f>IF('Indicator Data'!AB184="No Data",1,IF('Indicator Data imputation'!V183&lt;&gt;"",1,0))</f>
        <v>0</v>
      </c>
      <c r="V180" s="171">
        <f>IF('Indicator Data'!AC184="No Data",1,IF('Indicator Data imputation'!W183&lt;&gt;"",1,0))</f>
        <v>0</v>
      </c>
      <c r="W180" s="171">
        <f>IF('Indicator Data'!AD184="No Data",1,IF('Indicator Data imputation'!X183&lt;&gt;"",1,0))</f>
        <v>0</v>
      </c>
      <c r="X180" s="171">
        <f>IF('Indicator Data'!AE184="No Data",1,IF('Indicator Data imputation'!Y183&lt;&gt;"",1,0))</f>
        <v>0</v>
      </c>
      <c r="Y180" s="171">
        <f>IF('Indicator Data'!AF184="No Data",1,IF('Indicator Data imputation'!Z183&lt;&gt;"",1,0))</f>
        <v>0</v>
      </c>
      <c r="Z180" s="171">
        <f>IF('Indicator Data'!AG184="No Data",1,IF('Indicator Data imputation'!AA183&lt;&gt;"",1,0))</f>
        <v>0</v>
      </c>
      <c r="AA180" s="171">
        <f>IF('Indicator Data'!AH184="No Data",1,IF('Indicator Data imputation'!AB183&lt;&gt;"",1,0))</f>
        <v>0</v>
      </c>
      <c r="AB180" s="171">
        <f>IF('Indicator Data'!AI184="No Data",1,IF('Indicator Data imputation'!AC183&lt;&gt;"",1,0))</f>
        <v>0</v>
      </c>
      <c r="AC180" s="171">
        <f>IF('Indicator Data'!AJ184="No Data",1,IF('Indicator Data imputation'!AD183&lt;&gt;"",1,0))</f>
        <v>0</v>
      </c>
      <c r="AD180" s="171">
        <f>IF('Indicator Data'!AK184="No Data",1,IF('Indicator Data imputation'!AE183&lt;&gt;"",1,0))</f>
        <v>0</v>
      </c>
      <c r="AE180" s="171">
        <f>IF('Indicator Data'!AL184="No Data",1,IF('Indicator Data imputation'!AF183&lt;&gt;"",1,0))</f>
        <v>0</v>
      </c>
      <c r="AF180" s="171">
        <f>IF('Indicator Data'!AM184="No Data",1,IF('Indicator Data imputation'!AG183&lt;&gt;"",1,0))</f>
        <v>0</v>
      </c>
      <c r="AG180" s="171">
        <f>IF('Indicator Data'!AN184="No Data",1,IF('Indicator Data imputation'!AH183&lt;&gt;"",1,0))</f>
        <v>0</v>
      </c>
      <c r="AH180" s="171">
        <f>IF('Indicator Data'!AO184="No Data",1,IF('Indicator Data imputation'!AI183&lt;&gt;"",1,0))</f>
        <v>0</v>
      </c>
      <c r="AI180" s="171">
        <f>IF('Indicator Data'!AP184="No Data",1,IF('Indicator Data imputation'!AJ183&lt;&gt;"",1,0))</f>
        <v>0</v>
      </c>
      <c r="AJ180" s="171">
        <f>IF('Indicator Data'!AQ184="No Data",1,IF('Indicator Data imputation'!AK183&lt;&gt;"",1,0))</f>
        <v>0</v>
      </c>
      <c r="AK180" s="171">
        <f>IF('Indicator Data'!AR184="No Data",1,IF('Indicator Data imputation'!AL183&lt;&gt;"",1,0))</f>
        <v>1</v>
      </c>
      <c r="AL180" s="171">
        <f>IF('Indicator Data'!AS184="No Data",1,IF('Indicator Data imputation'!AM183&lt;&gt;"",1,0))</f>
        <v>0</v>
      </c>
      <c r="AM180" s="171">
        <f>IF('Indicator Data'!AT184="No Data",1,IF('Indicator Data imputation'!AN183&lt;&gt;"",1,0))</f>
        <v>0</v>
      </c>
      <c r="AN180" s="171">
        <f>IF('Indicator Data'!AU184="No Data",1,IF('Indicator Data imputation'!AO183&lt;&gt;"",1,0))</f>
        <v>0</v>
      </c>
      <c r="AO180" s="171">
        <f>IF('Indicator Data'!AV184="No Data",1,IF('Indicator Data imputation'!AP183&lt;&gt;"",1,0))</f>
        <v>0</v>
      </c>
      <c r="AP180" s="171">
        <f>IF('Indicator Data'!AW184="No Data",1,IF('Indicator Data imputation'!AQ183&lt;&gt;"",1,0))</f>
        <v>0</v>
      </c>
      <c r="AQ180" s="171">
        <f>IF('Indicator Data'!AX184="No Data",1,IF('Indicator Data imputation'!AR183&lt;&gt;"",1,0))</f>
        <v>0</v>
      </c>
      <c r="AR180" s="171">
        <f>IF('Indicator Data'!AY184="No Data",1,IF('Indicator Data imputation'!AS183&lt;&gt;"",1,0))</f>
        <v>0</v>
      </c>
      <c r="AS180" s="171">
        <f>IF('Indicator Data'!AZ184="No Data",1,IF('Indicator Data imputation'!AT183&lt;&gt;"",1,0))</f>
        <v>0</v>
      </c>
      <c r="AT180" s="171">
        <f>IF('Indicator Data'!BA184="No Data",1,IF('Indicator Data imputation'!AU183&lt;&gt;"",1,0))</f>
        <v>0</v>
      </c>
      <c r="AU180" s="171">
        <f>IF('Indicator Data'!BB184="No Data",1,IF('Indicator Data imputation'!AV183&lt;&gt;"",1,0))</f>
        <v>0</v>
      </c>
      <c r="AV180" s="171">
        <f>IF('Indicator Data'!BC184="No Data",1,IF('Indicator Data imputation'!AW183&lt;&gt;"",1,0))</f>
        <v>0</v>
      </c>
      <c r="AW180" s="171">
        <f>IF('Indicator Data'!BD184="No Data",1,IF('Indicator Data imputation'!AX183&lt;&gt;"",1,0))</f>
        <v>0</v>
      </c>
      <c r="AX180" s="171">
        <f>IF('Indicator Data'!BE184="No Data",1,IF('Indicator Data imputation'!AY183&lt;&gt;"",1,0))</f>
        <v>0</v>
      </c>
      <c r="AY180" s="171">
        <f>IF('Indicator Data'!BF184="No Data",1,IF('Indicator Data imputation'!AZ183&lt;&gt;"",1,0))</f>
        <v>0</v>
      </c>
      <c r="AZ180" s="171">
        <f>IF('Indicator Data'!BG184="No Data",1,IF('Indicator Data imputation'!BA183&lt;&gt;"",1,0))</f>
        <v>0</v>
      </c>
      <c r="BA180" s="5">
        <f t="shared" si="4"/>
        <v>1</v>
      </c>
      <c r="BB180" s="173">
        <f t="shared" si="5"/>
        <v>1.9607843137254902E-2</v>
      </c>
    </row>
    <row r="181" spans="1:54" x14ac:dyDescent="0.25">
      <c r="A181" s="5" t="s">
        <v>337</v>
      </c>
      <c r="B181" s="171">
        <f>IF('Indicator Data'!I185="No Data",1,IF('Indicator Data imputation'!C184&lt;&gt;"",1,0))</f>
        <v>0</v>
      </c>
      <c r="C181" s="171">
        <f>IF('Indicator Data'!J185="No Data",1,IF('Indicator Data imputation'!D184&lt;&gt;"",1,0))</f>
        <v>0</v>
      </c>
      <c r="D181" s="171">
        <f>IF('Indicator Data'!K185="No Data",1,IF('Indicator Data imputation'!E184&lt;&gt;"",1,0))</f>
        <v>0</v>
      </c>
      <c r="E181" s="171">
        <f>IF('Indicator Data'!L185="No Data",1,IF('Indicator Data imputation'!F184&lt;&gt;"",1,0))</f>
        <v>0</v>
      </c>
      <c r="F181" s="171">
        <f>IF('Indicator Data'!M185="No Data",1,IF('Indicator Data imputation'!G184&lt;&gt;"",1,0))</f>
        <v>0</v>
      </c>
      <c r="G181" s="171">
        <f>IF('Indicator Data'!N185="No Data",1,IF('Indicator Data imputation'!H184&lt;&gt;"",1,0))</f>
        <v>0</v>
      </c>
      <c r="H181" s="171">
        <f>IF('Indicator Data'!O185="No Data",1,IF('Indicator Data imputation'!I184&lt;&gt;"",1,0))</f>
        <v>0</v>
      </c>
      <c r="I181" s="171">
        <f>IF('Indicator Data'!P185="No Data",1,IF('Indicator Data imputation'!J184&lt;&gt;"",1,0))</f>
        <v>0</v>
      </c>
      <c r="J181" s="171">
        <f>IF('Indicator Data'!Q185="No Data",1,IF('Indicator Data imputation'!K184&lt;&gt;"",1,0))</f>
        <v>0</v>
      </c>
      <c r="K181" s="171">
        <f>IF('Indicator Data'!R185="No Data",1,IF('Indicator Data imputation'!L184&lt;&gt;"",1,0))</f>
        <v>0</v>
      </c>
      <c r="L181" s="171">
        <f>IF('Indicator Data'!S185="No Data",1,IF('Indicator Data imputation'!M184&lt;&gt;"",1,0))</f>
        <v>0</v>
      </c>
      <c r="M181" s="171">
        <f>IF('Indicator Data'!T185="No Data",1,IF('Indicator Data imputation'!N184&lt;&gt;"",1,0))</f>
        <v>0</v>
      </c>
      <c r="N181" s="171">
        <f>IF('Indicator Data'!U185="No Data",1,IF('Indicator Data imputation'!O184&lt;&gt;"",1,0))</f>
        <v>0</v>
      </c>
      <c r="O181" s="171">
        <f>IF('Indicator Data'!V185="No Data",1,IF('Indicator Data imputation'!P184&lt;&gt;"",1,0))</f>
        <v>0</v>
      </c>
      <c r="P181" s="171">
        <f>IF('Indicator Data'!W185="No Data",1,IF('Indicator Data imputation'!Q184&lt;&gt;"",1,0))</f>
        <v>0</v>
      </c>
      <c r="Q181" s="171">
        <f>IF('Indicator Data'!X185="No Data",1,IF('Indicator Data imputation'!R184&lt;&gt;"",1,0))</f>
        <v>1</v>
      </c>
      <c r="R181" s="171">
        <f>IF('Indicator Data'!Y185="No Data",1,IF('Indicator Data imputation'!S184&lt;&gt;"",1,0))</f>
        <v>0</v>
      </c>
      <c r="S181" s="171">
        <f>IF('Indicator Data'!Z185="No Data",1,IF('Indicator Data imputation'!T184&lt;&gt;"",1,0))</f>
        <v>0</v>
      </c>
      <c r="T181" s="171">
        <f>IF('Indicator Data'!AA185="No Data",1,IF('Indicator Data imputation'!U184&lt;&gt;"",1,0))</f>
        <v>0</v>
      </c>
      <c r="U181" s="171">
        <f>IF('Indicator Data'!AB185="No Data",1,IF('Indicator Data imputation'!V184&lt;&gt;"",1,0))</f>
        <v>0</v>
      </c>
      <c r="V181" s="171">
        <f>IF('Indicator Data'!AC185="No Data",1,IF('Indicator Data imputation'!W184&lt;&gt;"",1,0))</f>
        <v>0</v>
      </c>
      <c r="W181" s="171">
        <f>IF('Indicator Data'!AD185="No Data",1,IF('Indicator Data imputation'!X184&lt;&gt;"",1,0))</f>
        <v>0</v>
      </c>
      <c r="X181" s="171">
        <f>IF('Indicator Data'!AE185="No Data",1,IF('Indicator Data imputation'!Y184&lt;&gt;"",1,0))</f>
        <v>1</v>
      </c>
      <c r="Y181" s="171">
        <f>IF('Indicator Data'!AF185="No Data",1,IF('Indicator Data imputation'!Z184&lt;&gt;"",1,0))</f>
        <v>0</v>
      </c>
      <c r="Z181" s="171">
        <f>IF('Indicator Data'!AG185="No Data",1,IF('Indicator Data imputation'!AA184&lt;&gt;"",1,0))</f>
        <v>0</v>
      </c>
      <c r="AA181" s="171">
        <f>IF('Indicator Data'!AH185="No Data",1,IF('Indicator Data imputation'!AB184&lt;&gt;"",1,0))</f>
        <v>0</v>
      </c>
      <c r="AB181" s="171">
        <f>IF('Indicator Data'!AI185="No Data",1,IF('Indicator Data imputation'!AC184&lt;&gt;"",1,0))</f>
        <v>0</v>
      </c>
      <c r="AC181" s="171">
        <f>IF('Indicator Data'!AJ185="No Data",1,IF('Indicator Data imputation'!AD184&lt;&gt;"",1,0))</f>
        <v>0</v>
      </c>
      <c r="AD181" s="171">
        <f>IF('Indicator Data'!AK185="No Data",1,IF('Indicator Data imputation'!AE184&lt;&gt;"",1,0))</f>
        <v>0</v>
      </c>
      <c r="AE181" s="171">
        <f>IF('Indicator Data'!AL185="No Data",1,IF('Indicator Data imputation'!AF184&lt;&gt;"",1,0))</f>
        <v>0</v>
      </c>
      <c r="AF181" s="171">
        <f>IF('Indicator Data'!AM185="No Data",1,IF('Indicator Data imputation'!AG184&lt;&gt;"",1,0))</f>
        <v>0</v>
      </c>
      <c r="AG181" s="171">
        <f>IF('Indicator Data'!AN185="No Data",1,IF('Indicator Data imputation'!AH184&lt;&gt;"",1,0))</f>
        <v>0</v>
      </c>
      <c r="AH181" s="171">
        <f>IF('Indicator Data'!AO185="No Data",1,IF('Indicator Data imputation'!AI184&lt;&gt;"",1,0))</f>
        <v>0</v>
      </c>
      <c r="AI181" s="171">
        <f>IF('Indicator Data'!AP185="No Data",1,IF('Indicator Data imputation'!AJ184&lt;&gt;"",1,0))</f>
        <v>0</v>
      </c>
      <c r="AJ181" s="171">
        <f>IF('Indicator Data'!AQ185="No Data",1,IF('Indicator Data imputation'!AK184&lt;&gt;"",1,0))</f>
        <v>0</v>
      </c>
      <c r="AK181" s="171">
        <f>IF('Indicator Data'!AR185="No Data",1,IF('Indicator Data imputation'!AL184&lt;&gt;"",1,0))</f>
        <v>1</v>
      </c>
      <c r="AL181" s="171">
        <f>IF('Indicator Data'!AS185="No Data",1,IF('Indicator Data imputation'!AM184&lt;&gt;"",1,0))</f>
        <v>0</v>
      </c>
      <c r="AM181" s="171">
        <f>IF('Indicator Data'!AT185="No Data",1,IF('Indicator Data imputation'!AN184&lt;&gt;"",1,0))</f>
        <v>0</v>
      </c>
      <c r="AN181" s="171">
        <f>IF('Indicator Data'!AU185="No Data",1,IF('Indicator Data imputation'!AO184&lt;&gt;"",1,0))</f>
        <v>0</v>
      </c>
      <c r="AO181" s="171">
        <f>IF('Indicator Data'!AV185="No Data",1,IF('Indicator Data imputation'!AP184&lt;&gt;"",1,0))</f>
        <v>0</v>
      </c>
      <c r="AP181" s="171">
        <f>IF('Indicator Data'!AW185="No Data",1,IF('Indicator Data imputation'!AQ184&lt;&gt;"",1,0))</f>
        <v>0</v>
      </c>
      <c r="AQ181" s="171">
        <f>IF('Indicator Data'!AX185="No Data",1,IF('Indicator Data imputation'!AR184&lt;&gt;"",1,0))</f>
        <v>0</v>
      </c>
      <c r="AR181" s="171">
        <f>IF('Indicator Data'!AY185="No Data",1,IF('Indicator Data imputation'!AS184&lt;&gt;"",1,0))</f>
        <v>0</v>
      </c>
      <c r="AS181" s="171">
        <f>IF('Indicator Data'!AZ185="No Data",1,IF('Indicator Data imputation'!AT184&lt;&gt;"",1,0))</f>
        <v>0</v>
      </c>
      <c r="AT181" s="171">
        <f>IF('Indicator Data'!BA185="No Data",1,IF('Indicator Data imputation'!AU184&lt;&gt;"",1,0))</f>
        <v>0</v>
      </c>
      <c r="AU181" s="171">
        <f>IF('Indicator Data'!BB185="No Data",1,IF('Indicator Data imputation'!AV184&lt;&gt;"",1,0))</f>
        <v>0</v>
      </c>
      <c r="AV181" s="171">
        <f>IF('Indicator Data'!BC185="No Data",1,IF('Indicator Data imputation'!AW184&lt;&gt;"",1,0))</f>
        <v>0</v>
      </c>
      <c r="AW181" s="171">
        <f>IF('Indicator Data'!BD185="No Data",1,IF('Indicator Data imputation'!AX184&lt;&gt;"",1,0))</f>
        <v>0</v>
      </c>
      <c r="AX181" s="171">
        <f>IF('Indicator Data'!BE185="No Data",1,IF('Indicator Data imputation'!AY184&lt;&gt;"",1,0))</f>
        <v>0</v>
      </c>
      <c r="AY181" s="171">
        <f>IF('Indicator Data'!BF185="No Data",1,IF('Indicator Data imputation'!AZ184&lt;&gt;"",1,0))</f>
        <v>0</v>
      </c>
      <c r="AZ181" s="171">
        <f>IF('Indicator Data'!BG185="No Data",1,IF('Indicator Data imputation'!BA184&lt;&gt;"",1,0))</f>
        <v>0</v>
      </c>
      <c r="BA181" s="5">
        <f t="shared" si="4"/>
        <v>3</v>
      </c>
      <c r="BB181" s="173">
        <f t="shared" si="5"/>
        <v>5.8823529411764705E-2</v>
      </c>
    </row>
    <row r="182" spans="1:54" x14ac:dyDescent="0.25">
      <c r="A182" s="5" t="s">
        <v>339</v>
      </c>
      <c r="B182" s="171">
        <f>IF('Indicator Data'!I186="No Data",1,IF('Indicator Data imputation'!C185&lt;&gt;"",1,0))</f>
        <v>0</v>
      </c>
      <c r="C182" s="171">
        <f>IF('Indicator Data'!J186="No Data",1,IF('Indicator Data imputation'!D185&lt;&gt;"",1,0))</f>
        <v>0</v>
      </c>
      <c r="D182" s="171">
        <f>IF('Indicator Data'!K186="No Data",1,IF('Indicator Data imputation'!E185&lt;&gt;"",1,0))</f>
        <v>0</v>
      </c>
      <c r="E182" s="171">
        <f>IF('Indicator Data'!L186="No Data",1,IF('Indicator Data imputation'!F185&lt;&gt;"",1,0))</f>
        <v>0</v>
      </c>
      <c r="F182" s="171">
        <f>IF('Indicator Data'!M186="No Data",1,IF('Indicator Data imputation'!G185&lt;&gt;"",1,0))</f>
        <v>0</v>
      </c>
      <c r="G182" s="171">
        <f>IF('Indicator Data'!N186="No Data",1,IF('Indicator Data imputation'!H185&lt;&gt;"",1,0))</f>
        <v>0</v>
      </c>
      <c r="H182" s="171">
        <f>IF('Indicator Data'!O186="No Data",1,IF('Indicator Data imputation'!I185&lt;&gt;"",1,0))</f>
        <v>0</v>
      </c>
      <c r="I182" s="171">
        <f>IF('Indicator Data'!P186="No Data",1,IF('Indicator Data imputation'!J185&lt;&gt;"",1,0))</f>
        <v>0</v>
      </c>
      <c r="J182" s="171">
        <f>IF('Indicator Data'!Q186="No Data",1,IF('Indicator Data imputation'!K185&lt;&gt;"",1,0))</f>
        <v>0</v>
      </c>
      <c r="K182" s="171">
        <f>IF('Indicator Data'!R186="No Data",1,IF('Indicator Data imputation'!L185&lt;&gt;"",1,0))</f>
        <v>1</v>
      </c>
      <c r="L182" s="171">
        <f>IF('Indicator Data'!S186="No Data",1,IF('Indicator Data imputation'!M185&lt;&gt;"",1,0))</f>
        <v>0</v>
      </c>
      <c r="M182" s="171">
        <f>IF('Indicator Data'!T186="No Data",1,IF('Indicator Data imputation'!N185&lt;&gt;"",1,0))</f>
        <v>0</v>
      </c>
      <c r="N182" s="171">
        <f>IF('Indicator Data'!U186="No Data",1,IF('Indicator Data imputation'!O185&lt;&gt;"",1,0))</f>
        <v>0</v>
      </c>
      <c r="O182" s="171">
        <f>IF('Indicator Data'!V186="No Data",1,IF('Indicator Data imputation'!P185&lt;&gt;"",1,0))</f>
        <v>1</v>
      </c>
      <c r="P182" s="171">
        <f>IF('Indicator Data'!W186="No Data",1,IF('Indicator Data imputation'!Q185&lt;&gt;"",1,0))</f>
        <v>0</v>
      </c>
      <c r="Q182" s="171">
        <f>IF('Indicator Data'!X186="No Data",1,IF('Indicator Data imputation'!R185&lt;&gt;"",1,0))</f>
        <v>1</v>
      </c>
      <c r="R182" s="171">
        <f>IF('Indicator Data'!Y186="No Data",1,IF('Indicator Data imputation'!S185&lt;&gt;"",1,0))</f>
        <v>0</v>
      </c>
      <c r="S182" s="171">
        <f>IF('Indicator Data'!Z186="No Data",1,IF('Indicator Data imputation'!T185&lt;&gt;"",1,0))</f>
        <v>0</v>
      </c>
      <c r="T182" s="171">
        <f>IF('Indicator Data'!AA186="No Data",1,IF('Indicator Data imputation'!U185&lt;&gt;"",1,0))</f>
        <v>0</v>
      </c>
      <c r="U182" s="171">
        <f>IF('Indicator Data'!AB186="No Data",1,IF('Indicator Data imputation'!V185&lt;&gt;"",1,0))</f>
        <v>1</v>
      </c>
      <c r="V182" s="171">
        <f>IF('Indicator Data'!AC186="No Data",1,IF('Indicator Data imputation'!W185&lt;&gt;"",1,0))</f>
        <v>0</v>
      </c>
      <c r="W182" s="171">
        <f>IF('Indicator Data'!AD186="No Data",1,IF('Indicator Data imputation'!X185&lt;&gt;"",1,0))</f>
        <v>0</v>
      </c>
      <c r="X182" s="171">
        <f>IF('Indicator Data'!AE186="No Data",1,IF('Indicator Data imputation'!Y185&lt;&gt;"",1,0))</f>
        <v>1</v>
      </c>
      <c r="Y182" s="171">
        <f>IF('Indicator Data'!AF186="No Data",1,IF('Indicator Data imputation'!Z185&lt;&gt;"",1,0))</f>
        <v>0</v>
      </c>
      <c r="Z182" s="171">
        <f>IF('Indicator Data'!AG186="No Data",1,IF('Indicator Data imputation'!AA185&lt;&gt;"",1,0))</f>
        <v>1</v>
      </c>
      <c r="AA182" s="171">
        <f>IF('Indicator Data'!AH186="No Data",1,IF('Indicator Data imputation'!AB185&lt;&gt;"",1,0))</f>
        <v>0</v>
      </c>
      <c r="AB182" s="171">
        <f>IF('Indicator Data'!AI186="No Data",1,IF('Indicator Data imputation'!AC185&lt;&gt;"",1,0))</f>
        <v>0</v>
      </c>
      <c r="AC182" s="171">
        <f>IF('Indicator Data'!AJ186="No Data",1,IF('Indicator Data imputation'!AD185&lt;&gt;"",1,0))</f>
        <v>0</v>
      </c>
      <c r="AD182" s="171">
        <f>IF('Indicator Data'!AK186="No Data",1,IF('Indicator Data imputation'!AE185&lt;&gt;"",1,0))</f>
        <v>0</v>
      </c>
      <c r="AE182" s="171">
        <f>IF('Indicator Data'!AL186="No Data",1,IF('Indicator Data imputation'!AF185&lt;&gt;"",1,0))</f>
        <v>0</v>
      </c>
      <c r="AF182" s="171">
        <f>IF('Indicator Data'!AM186="No Data",1,IF('Indicator Data imputation'!AG185&lt;&gt;"",1,0))</f>
        <v>0</v>
      </c>
      <c r="AG182" s="171">
        <f>IF('Indicator Data'!AN186="No Data",1,IF('Indicator Data imputation'!AH185&lt;&gt;"",1,0))</f>
        <v>0</v>
      </c>
      <c r="AH182" s="171">
        <f>IF('Indicator Data'!AO186="No Data",1,IF('Indicator Data imputation'!AI185&lt;&gt;"",1,0))</f>
        <v>0</v>
      </c>
      <c r="AI182" s="171">
        <f>IF('Indicator Data'!AP186="No Data",1,IF('Indicator Data imputation'!AJ185&lt;&gt;"",1,0))</f>
        <v>1</v>
      </c>
      <c r="AJ182" s="171">
        <f>IF('Indicator Data'!AQ186="No Data",1,IF('Indicator Data imputation'!AK185&lt;&gt;"",1,0))</f>
        <v>1</v>
      </c>
      <c r="AK182" s="171">
        <f>IF('Indicator Data'!AR186="No Data",1,IF('Indicator Data imputation'!AL185&lt;&gt;"",1,0))</f>
        <v>0</v>
      </c>
      <c r="AL182" s="171">
        <f>IF('Indicator Data'!AS186="No Data",1,IF('Indicator Data imputation'!AM185&lt;&gt;"",1,0))</f>
        <v>0</v>
      </c>
      <c r="AM182" s="171">
        <f>IF('Indicator Data'!AT186="No Data",1,IF('Indicator Data imputation'!AN185&lt;&gt;"",1,0))</f>
        <v>0</v>
      </c>
      <c r="AN182" s="171">
        <f>IF('Indicator Data'!AU186="No Data",1,IF('Indicator Data imputation'!AO185&lt;&gt;"",1,0))</f>
        <v>0</v>
      </c>
      <c r="AO182" s="171">
        <f>IF('Indicator Data'!AV186="No Data",1,IF('Indicator Data imputation'!AP185&lt;&gt;"",1,0))</f>
        <v>0</v>
      </c>
      <c r="AP182" s="171">
        <f>IF('Indicator Data'!AW186="No Data",1,IF('Indicator Data imputation'!AQ185&lt;&gt;"",1,0))</f>
        <v>0</v>
      </c>
      <c r="AQ182" s="171">
        <f>IF('Indicator Data'!AX186="No Data",1,IF('Indicator Data imputation'!AR185&lt;&gt;"",1,0))</f>
        <v>0</v>
      </c>
      <c r="AR182" s="171">
        <f>IF('Indicator Data'!AY186="No Data",1,IF('Indicator Data imputation'!AS185&lt;&gt;"",1,0))</f>
        <v>0</v>
      </c>
      <c r="AS182" s="171">
        <f>IF('Indicator Data'!AZ186="No Data",1,IF('Indicator Data imputation'!AT185&lt;&gt;"",1,0))</f>
        <v>0</v>
      </c>
      <c r="AT182" s="171">
        <f>IF('Indicator Data'!BA186="No Data",1,IF('Indicator Data imputation'!AU185&lt;&gt;"",1,0))</f>
        <v>0</v>
      </c>
      <c r="AU182" s="171">
        <f>IF('Indicator Data'!BB186="No Data",1,IF('Indicator Data imputation'!AV185&lt;&gt;"",1,0))</f>
        <v>0</v>
      </c>
      <c r="AV182" s="171">
        <f>IF('Indicator Data'!BC186="No Data",1,IF('Indicator Data imputation'!AW185&lt;&gt;"",1,0))</f>
        <v>0</v>
      </c>
      <c r="AW182" s="171">
        <f>IF('Indicator Data'!BD186="No Data",1,IF('Indicator Data imputation'!AX185&lt;&gt;"",1,0))</f>
        <v>0</v>
      </c>
      <c r="AX182" s="171">
        <f>IF('Indicator Data'!BE186="No Data",1,IF('Indicator Data imputation'!AY185&lt;&gt;"",1,0))</f>
        <v>0</v>
      </c>
      <c r="AY182" s="171">
        <f>IF('Indicator Data'!BF186="No Data",1,IF('Indicator Data imputation'!AZ185&lt;&gt;"",1,0))</f>
        <v>0</v>
      </c>
      <c r="AZ182" s="171">
        <f>IF('Indicator Data'!BG186="No Data",1,IF('Indicator Data imputation'!BA185&lt;&gt;"",1,0))</f>
        <v>0</v>
      </c>
      <c r="BA182" s="5">
        <f t="shared" si="4"/>
        <v>8</v>
      </c>
      <c r="BB182" s="173">
        <f t="shared" si="5"/>
        <v>0.15686274509803921</v>
      </c>
    </row>
    <row r="183" spans="1:54" x14ac:dyDescent="0.25">
      <c r="A183" s="5" t="s">
        <v>341</v>
      </c>
      <c r="B183" s="171">
        <f>IF('Indicator Data'!I187="No Data",1,IF('Indicator Data imputation'!C186&lt;&gt;"",1,0))</f>
        <v>0</v>
      </c>
      <c r="C183" s="171">
        <f>IF('Indicator Data'!J187="No Data",1,IF('Indicator Data imputation'!D186&lt;&gt;"",1,0))</f>
        <v>0</v>
      </c>
      <c r="D183" s="171">
        <f>IF('Indicator Data'!K187="No Data",1,IF('Indicator Data imputation'!E186&lt;&gt;"",1,0))</f>
        <v>0</v>
      </c>
      <c r="E183" s="171">
        <f>IF('Indicator Data'!L187="No Data",1,IF('Indicator Data imputation'!F186&lt;&gt;"",1,0))</f>
        <v>0</v>
      </c>
      <c r="F183" s="171">
        <f>IF('Indicator Data'!M187="No Data",1,IF('Indicator Data imputation'!G186&lt;&gt;"",1,0))</f>
        <v>0</v>
      </c>
      <c r="G183" s="171">
        <f>IF('Indicator Data'!N187="No Data",1,IF('Indicator Data imputation'!H186&lt;&gt;"",1,0))</f>
        <v>0</v>
      </c>
      <c r="H183" s="171">
        <f>IF('Indicator Data'!O187="No Data",1,IF('Indicator Data imputation'!I186&lt;&gt;"",1,0))</f>
        <v>0</v>
      </c>
      <c r="I183" s="171">
        <f>IF('Indicator Data'!P187="No Data",1,IF('Indicator Data imputation'!J186&lt;&gt;"",1,0))</f>
        <v>0</v>
      </c>
      <c r="J183" s="171">
        <f>IF('Indicator Data'!Q187="No Data",1,IF('Indicator Data imputation'!K186&lt;&gt;"",1,0))</f>
        <v>0</v>
      </c>
      <c r="K183" s="171">
        <f>IF('Indicator Data'!R187="No Data",1,IF('Indicator Data imputation'!L186&lt;&gt;"",1,0))</f>
        <v>1</v>
      </c>
      <c r="L183" s="171">
        <f>IF('Indicator Data'!S187="No Data",1,IF('Indicator Data imputation'!M186&lt;&gt;"",1,0))</f>
        <v>0</v>
      </c>
      <c r="M183" s="171">
        <f>IF('Indicator Data'!T187="No Data",1,IF('Indicator Data imputation'!N186&lt;&gt;"",1,0))</f>
        <v>0</v>
      </c>
      <c r="N183" s="171">
        <f>IF('Indicator Data'!U187="No Data",1,IF('Indicator Data imputation'!O186&lt;&gt;"",1,0))</f>
        <v>0</v>
      </c>
      <c r="O183" s="171">
        <f>IF('Indicator Data'!V187="No Data",1,IF('Indicator Data imputation'!P186&lt;&gt;"",1,0))</f>
        <v>1</v>
      </c>
      <c r="P183" s="171">
        <f>IF('Indicator Data'!W187="No Data",1,IF('Indicator Data imputation'!Q186&lt;&gt;"",1,0))</f>
        <v>0</v>
      </c>
      <c r="Q183" s="171">
        <f>IF('Indicator Data'!X187="No Data",1,IF('Indicator Data imputation'!R186&lt;&gt;"",1,0))</f>
        <v>1</v>
      </c>
      <c r="R183" s="171">
        <f>IF('Indicator Data'!Y187="No Data",1,IF('Indicator Data imputation'!S186&lt;&gt;"",1,0))</f>
        <v>0</v>
      </c>
      <c r="S183" s="171">
        <f>IF('Indicator Data'!Z187="No Data",1,IF('Indicator Data imputation'!T186&lt;&gt;"",1,0))</f>
        <v>0</v>
      </c>
      <c r="T183" s="171">
        <f>IF('Indicator Data'!AA187="No Data",1,IF('Indicator Data imputation'!U186&lt;&gt;"",1,0))</f>
        <v>0</v>
      </c>
      <c r="U183" s="171">
        <f>IF('Indicator Data'!AB187="No Data",1,IF('Indicator Data imputation'!V186&lt;&gt;"",1,0))</f>
        <v>0</v>
      </c>
      <c r="V183" s="171">
        <f>IF('Indicator Data'!AC187="No Data",1,IF('Indicator Data imputation'!W186&lt;&gt;"",1,0))</f>
        <v>0</v>
      </c>
      <c r="W183" s="171">
        <f>IF('Indicator Data'!AD187="No Data",1,IF('Indicator Data imputation'!X186&lt;&gt;"",1,0))</f>
        <v>0</v>
      </c>
      <c r="X183" s="171">
        <f>IF('Indicator Data'!AE187="No Data",1,IF('Indicator Data imputation'!Y186&lt;&gt;"",1,0))</f>
        <v>1</v>
      </c>
      <c r="Y183" s="171">
        <f>IF('Indicator Data'!AF187="No Data",1,IF('Indicator Data imputation'!Z186&lt;&gt;"",1,0))</f>
        <v>0</v>
      </c>
      <c r="Z183" s="171">
        <f>IF('Indicator Data'!AG187="No Data",1,IF('Indicator Data imputation'!AA186&lt;&gt;"",1,0))</f>
        <v>0</v>
      </c>
      <c r="AA183" s="171">
        <f>IF('Indicator Data'!AH187="No Data",1,IF('Indicator Data imputation'!AB186&lt;&gt;"",1,0))</f>
        <v>0</v>
      </c>
      <c r="AB183" s="171">
        <f>IF('Indicator Data'!AI187="No Data",1,IF('Indicator Data imputation'!AC186&lt;&gt;"",1,0))</f>
        <v>0</v>
      </c>
      <c r="AC183" s="171">
        <f>IF('Indicator Data'!AJ187="No Data",1,IF('Indicator Data imputation'!AD186&lt;&gt;"",1,0))</f>
        <v>0</v>
      </c>
      <c r="AD183" s="171">
        <f>IF('Indicator Data'!AK187="No Data",1,IF('Indicator Data imputation'!AE186&lt;&gt;"",1,0))</f>
        <v>0</v>
      </c>
      <c r="AE183" s="171">
        <f>IF('Indicator Data'!AL187="No Data",1,IF('Indicator Data imputation'!AF186&lt;&gt;"",1,0))</f>
        <v>0</v>
      </c>
      <c r="AF183" s="171">
        <f>IF('Indicator Data'!AM187="No Data",1,IF('Indicator Data imputation'!AG186&lt;&gt;"",1,0))</f>
        <v>0</v>
      </c>
      <c r="AG183" s="171">
        <f>IF('Indicator Data'!AN187="No Data",1,IF('Indicator Data imputation'!AH186&lt;&gt;"",1,0))</f>
        <v>0</v>
      </c>
      <c r="AH183" s="171">
        <f>IF('Indicator Data'!AO187="No Data",1,IF('Indicator Data imputation'!AI186&lt;&gt;"",1,0))</f>
        <v>0</v>
      </c>
      <c r="AI183" s="171">
        <f>IF('Indicator Data'!AP187="No Data",1,IF('Indicator Data imputation'!AJ186&lt;&gt;"",1,0))</f>
        <v>0</v>
      </c>
      <c r="AJ183" s="171">
        <f>IF('Indicator Data'!AQ187="No Data",1,IF('Indicator Data imputation'!AK186&lt;&gt;"",1,0))</f>
        <v>0</v>
      </c>
      <c r="AK183" s="171">
        <f>IF('Indicator Data'!AR187="No Data",1,IF('Indicator Data imputation'!AL186&lt;&gt;"",1,0))</f>
        <v>0</v>
      </c>
      <c r="AL183" s="171">
        <f>IF('Indicator Data'!AS187="No Data",1,IF('Indicator Data imputation'!AM186&lt;&gt;"",1,0))</f>
        <v>0</v>
      </c>
      <c r="AM183" s="171">
        <f>IF('Indicator Data'!AT187="No Data",1,IF('Indicator Data imputation'!AN186&lt;&gt;"",1,0))</f>
        <v>0</v>
      </c>
      <c r="AN183" s="171">
        <f>IF('Indicator Data'!AU187="No Data",1,IF('Indicator Data imputation'!AO186&lt;&gt;"",1,0))</f>
        <v>0</v>
      </c>
      <c r="AO183" s="171">
        <f>IF('Indicator Data'!AV187="No Data",1,IF('Indicator Data imputation'!AP186&lt;&gt;"",1,0))</f>
        <v>1</v>
      </c>
      <c r="AP183" s="171">
        <f>IF('Indicator Data'!AW187="No Data",1,IF('Indicator Data imputation'!AQ186&lt;&gt;"",1,0))</f>
        <v>0</v>
      </c>
      <c r="AQ183" s="171">
        <f>IF('Indicator Data'!AX187="No Data",1,IF('Indicator Data imputation'!AR186&lt;&gt;"",1,0))</f>
        <v>0</v>
      </c>
      <c r="AR183" s="171">
        <f>IF('Indicator Data'!AY187="No Data",1,IF('Indicator Data imputation'!AS186&lt;&gt;"",1,0))</f>
        <v>0</v>
      </c>
      <c r="AS183" s="171">
        <f>IF('Indicator Data'!AZ187="No Data",1,IF('Indicator Data imputation'!AT186&lt;&gt;"",1,0))</f>
        <v>0</v>
      </c>
      <c r="AT183" s="171">
        <f>IF('Indicator Data'!BA187="No Data",1,IF('Indicator Data imputation'!AU186&lt;&gt;"",1,0))</f>
        <v>0</v>
      </c>
      <c r="AU183" s="171">
        <f>IF('Indicator Data'!BB187="No Data",1,IF('Indicator Data imputation'!AV186&lt;&gt;"",1,0))</f>
        <v>0</v>
      </c>
      <c r="AV183" s="171">
        <f>IF('Indicator Data'!BC187="No Data",1,IF('Indicator Data imputation'!AW186&lt;&gt;"",1,0))</f>
        <v>0</v>
      </c>
      <c r="AW183" s="171">
        <f>IF('Indicator Data'!BD187="No Data",1,IF('Indicator Data imputation'!AX186&lt;&gt;"",1,0))</f>
        <v>0</v>
      </c>
      <c r="AX183" s="171">
        <f>IF('Indicator Data'!BE187="No Data",1,IF('Indicator Data imputation'!AY186&lt;&gt;"",1,0))</f>
        <v>0</v>
      </c>
      <c r="AY183" s="171">
        <f>IF('Indicator Data'!BF187="No Data",1,IF('Indicator Data imputation'!AZ186&lt;&gt;"",1,0))</f>
        <v>0</v>
      </c>
      <c r="AZ183" s="171">
        <f>IF('Indicator Data'!BG187="No Data",1,IF('Indicator Data imputation'!BA186&lt;&gt;"",1,0))</f>
        <v>0</v>
      </c>
      <c r="BA183" s="5">
        <f t="shared" si="4"/>
        <v>5</v>
      </c>
      <c r="BB183" s="173">
        <f t="shared" si="5"/>
        <v>9.8039215686274508E-2</v>
      </c>
    </row>
    <row r="184" spans="1:54" x14ac:dyDescent="0.25">
      <c r="A184" s="5" t="s">
        <v>342</v>
      </c>
      <c r="B184" s="171">
        <f>IF('Indicator Data'!I188="No Data",1,IF('Indicator Data imputation'!C187&lt;&gt;"",1,0))</f>
        <v>0</v>
      </c>
      <c r="C184" s="171">
        <f>IF('Indicator Data'!J188="No Data",1,IF('Indicator Data imputation'!D187&lt;&gt;"",1,0))</f>
        <v>0</v>
      </c>
      <c r="D184" s="171">
        <f>IF('Indicator Data'!K188="No Data",1,IF('Indicator Data imputation'!E187&lt;&gt;"",1,0))</f>
        <v>0</v>
      </c>
      <c r="E184" s="171">
        <f>IF('Indicator Data'!L188="No Data",1,IF('Indicator Data imputation'!F187&lt;&gt;"",1,0))</f>
        <v>0</v>
      </c>
      <c r="F184" s="171">
        <f>IF('Indicator Data'!M188="No Data",1,IF('Indicator Data imputation'!G187&lt;&gt;"",1,0))</f>
        <v>0</v>
      </c>
      <c r="G184" s="171">
        <f>IF('Indicator Data'!N188="No Data",1,IF('Indicator Data imputation'!H187&lt;&gt;"",1,0))</f>
        <v>0</v>
      </c>
      <c r="H184" s="171">
        <f>IF('Indicator Data'!O188="No Data",1,IF('Indicator Data imputation'!I187&lt;&gt;"",1,0))</f>
        <v>0</v>
      </c>
      <c r="I184" s="171">
        <f>IF('Indicator Data'!P188="No Data",1,IF('Indicator Data imputation'!J187&lt;&gt;"",1,0))</f>
        <v>0</v>
      </c>
      <c r="J184" s="171">
        <f>IF('Indicator Data'!Q188="No Data",1,IF('Indicator Data imputation'!K187&lt;&gt;"",1,0))</f>
        <v>0</v>
      </c>
      <c r="K184" s="171">
        <f>IF('Indicator Data'!R188="No Data",1,IF('Indicator Data imputation'!L187&lt;&gt;"",1,0))</f>
        <v>1</v>
      </c>
      <c r="L184" s="171">
        <f>IF('Indicator Data'!S188="No Data",1,IF('Indicator Data imputation'!M187&lt;&gt;"",1,0))</f>
        <v>0</v>
      </c>
      <c r="M184" s="171">
        <f>IF('Indicator Data'!T188="No Data",1,IF('Indicator Data imputation'!N187&lt;&gt;"",1,0))</f>
        <v>0</v>
      </c>
      <c r="N184" s="171">
        <f>IF('Indicator Data'!U188="No Data",1,IF('Indicator Data imputation'!O187&lt;&gt;"",1,0))</f>
        <v>0</v>
      </c>
      <c r="O184" s="171">
        <f>IF('Indicator Data'!V188="No Data",1,IF('Indicator Data imputation'!P187&lt;&gt;"",1,0))</f>
        <v>1</v>
      </c>
      <c r="P184" s="171">
        <f>IF('Indicator Data'!W188="No Data",1,IF('Indicator Data imputation'!Q187&lt;&gt;"",1,0))</f>
        <v>0</v>
      </c>
      <c r="Q184" s="171">
        <f>IF('Indicator Data'!X188="No Data",1,IF('Indicator Data imputation'!R187&lt;&gt;"",1,0))</f>
        <v>0</v>
      </c>
      <c r="R184" s="171">
        <f>IF('Indicator Data'!Y188="No Data",1,IF('Indicator Data imputation'!S187&lt;&gt;"",1,0))</f>
        <v>0</v>
      </c>
      <c r="S184" s="171">
        <f>IF('Indicator Data'!Z188="No Data",1,IF('Indicator Data imputation'!T187&lt;&gt;"",1,0))</f>
        <v>0</v>
      </c>
      <c r="T184" s="171">
        <f>IF('Indicator Data'!AA188="No Data",1,IF('Indicator Data imputation'!U187&lt;&gt;"",1,0))</f>
        <v>0</v>
      </c>
      <c r="U184" s="171">
        <f>IF('Indicator Data'!AB188="No Data",1,IF('Indicator Data imputation'!V187&lt;&gt;"",1,0))</f>
        <v>1</v>
      </c>
      <c r="V184" s="171">
        <f>IF('Indicator Data'!AC188="No Data",1,IF('Indicator Data imputation'!W187&lt;&gt;"",1,0))</f>
        <v>0</v>
      </c>
      <c r="W184" s="171">
        <f>IF('Indicator Data'!AD188="No Data",1,IF('Indicator Data imputation'!X187&lt;&gt;"",1,0))</f>
        <v>0</v>
      </c>
      <c r="X184" s="171">
        <f>IF('Indicator Data'!AE188="No Data",1,IF('Indicator Data imputation'!Y187&lt;&gt;"",1,0))</f>
        <v>1</v>
      </c>
      <c r="Y184" s="171">
        <f>IF('Indicator Data'!AF188="No Data",1,IF('Indicator Data imputation'!Z187&lt;&gt;"",1,0))</f>
        <v>0</v>
      </c>
      <c r="Z184" s="171">
        <f>IF('Indicator Data'!AG188="No Data",1,IF('Indicator Data imputation'!AA187&lt;&gt;"",1,0))</f>
        <v>0</v>
      </c>
      <c r="AA184" s="171">
        <f>IF('Indicator Data'!AH188="No Data",1,IF('Indicator Data imputation'!AB187&lt;&gt;"",1,0))</f>
        <v>0</v>
      </c>
      <c r="AB184" s="171">
        <f>IF('Indicator Data'!AI188="No Data",1,IF('Indicator Data imputation'!AC187&lt;&gt;"",1,0))</f>
        <v>0</v>
      </c>
      <c r="AC184" s="171">
        <f>IF('Indicator Data'!AJ188="No Data",1,IF('Indicator Data imputation'!AD187&lt;&gt;"",1,0))</f>
        <v>0</v>
      </c>
      <c r="AD184" s="171">
        <f>IF('Indicator Data'!AK188="No Data",1,IF('Indicator Data imputation'!AE187&lt;&gt;"",1,0))</f>
        <v>0</v>
      </c>
      <c r="AE184" s="171">
        <f>IF('Indicator Data'!AL188="No Data",1,IF('Indicator Data imputation'!AF187&lt;&gt;"",1,0))</f>
        <v>0</v>
      </c>
      <c r="AF184" s="171">
        <f>IF('Indicator Data'!AM188="No Data",1,IF('Indicator Data imputation'!AG187&lt;&gt;"",1,0))</f>
        <v>0</v>
      </c>
      <c r="AG184" s="171">
        <f>IF('Indicator Data'!AN188="No Data",1,IF('Indicator Data imputation'!AH187&lt;&gt;"",1,0))</f>
        <v>0</v>
      </c>
      <c r="AH184" s="171">
        <f>IF('Indicator Data'!AO188="No Data",1,IF('Indicator Data imputation'!AI187&lt;&gt;"",1,0))</f>
        <v>0</v>
      </c>
      <c r="AI184" s="171">
        <f>IF('Indicator Data'!AP188="No Data",1,IF('Indicator Data imputation'!AJ187&lt;&gt;"",1,0))</f>
        <v>0</v>
      </c>
      <c r="AJ184" s="171">
        <f>IF('Indicator Data'!AQ188="No Data",1,IF('Indicator Data imputation'!AK187&lt;&gt;"",1,0))</f>
        <v>0</v>
      </c>
      <c r="AK184" s="171">
        <f>IF('Indicator Data'!AR188="No Data",1,IF('Indicator Data imputation'!AL187&lt;&gt;"",1,0))</f>
        <v>0</v>
      </c>
      <c r="AL184" s="171">
        <f>IF('Indicator Data'!AS188="No Data",1,IF('Indicator Data imputation'!AM187&lt;&gt;"",1,0))</f>
        <v>0</v>
      </c>
      <c r="AM184" s="171">
        <f>IF('Indicator Data'!AT188="No Data",1,IF('Indicator Data imputation'!AN187&lt;&gt;"",1,0))</f>
        <v>0</v>
      </c>
      <c r="AN184" s="171">
        <f>IF('Indicator Data'!AU188="No Data",1,IF('Indicator Data imputation'!AO187&lt;&gt;"",1,0))</f>
        <v>0</v>
      </c>
      <c r="AO184" s="171">
        <f>IF('Indicator Data'!AV188="No Data",1,IF('Indicator Data imputation'!AP187&lt;&gt;"",1,0))</f>
        <v>1</v>
      </c>
      <c r="AP184" s="171">
        <f>IF('Indicator Data'!AW188="No Data",1,IF('Indicator Data imputation'!AQ187&lt;&gt;"",1,0))</f>
        <v>0</v>
      </c>
      <c r="AQ184" s="171">
        <f>IF('Indicator Data'!AX188="No Data",1,IF('Indicator Data imputation'!AR187&lt;&gt;"",1,0))</f>
        <v>0</v>
      </c>
      <c r="AR184" s="171">
        <f>IF('Indicator Data'!AY188="No Data",1,IF('Indicator Data imputation'!AS187&lt;&gt;"",1,0))</f>
        <v>0</v>
      </c>
      <c r="AS184" s="171">
        <f>IF('Indicator Data'!AZ188="No Data",1,IF('Indicator Data imputation'!AT187&lt;&gt;"",1,0))</f>
        <v>0</v>
      </c>
      <c r="AT184" s="171">
        <f>IF('Indicator Data'!BA188="No Data",1,IF('Indicator Data imputation'!AU187&lt;&gt;"",1,0))</f>
        <v>0</v>
      </c>
      <c r="AU184" s="171">
        <f>IF('Indicator Data'!BB188="No Data",1,IF('Indicator Data imputation'!AV187&lt;&gt;"",1,0))</f>
        <v>0</v>
      </c>
      <c r="AV184" s="171">
        <f>IF('Indicator Data'!BC188="No Data",1,IF('Indicator Data imputation'!AW187&lt;&gt;"",1,0))</f>
        <v>0</v>
      </c>
      <c r="AW184" s="171">
        <f>IF('Indicator Data'!BD188="No Data",1,IF('Indicator Data imputation'!AX187&lt;&gt;"",1,0))</f>
        <v>0</v>
      </c>
      <c r="AX184" s="171">
        <f>IF('Indicator Data'!BE188="No Data",1,IF('Indicator Data imputation'!AY187&lt;&gt;"",1,0))</f>
        <v>0</v>
      </c>
      <c r="AY184" s="171">
        <f>IF('Indicator Data'!BF188="No Data",1,IF('Indicator Data imputation'!AZ187&lt;&gt;"",1,0))</f>
        <v>0</v>
      </c>
      <c r="AZ184" s="171">
        <f>IF('Indicator Data'!BG188="No Data",1,IF('Indicator Data imputation'!BA187&lt;&gt;"",1,0))</f>
        <v>0</v>
      </c>
      <c r="BA184" s="5">
        <f t="shared" si="4"/>
        <v>5</v>
      </c>
      <c r="BB184" s="173">
        <f t="shared" si="5"/>
        <v>9.8039215686274508E-2</v>
      </c>
    </row>
    <row r="185" spans="1:54" x14ac:dyDescent="0.25">
      <c r="A185" s="5" t="s">
        <v>344</v>
      </c>
      <c r="B185" s="171">
        <f>IF('Indicator Data'!I189="No Data",1,IF('Indicator Data imputation'!C188&lt;&gt;"",1,0))</f>
        <v>0</v>
      </c>
      <c r="C185" s="171">
        <f>IF('Indicator Data'!J189="No Data",1,IF('Indicator Data imputation'!D188&lt;&gt;"",1,0))</f>
        <v>0</v>
      </c>
      <c r="D185" s="171">
        <f>IF('Indicator Data'!K189="No Data",1,IF('Indicator Data imputation'!E188&lt;&gt;"",1,0))</f>
        <v>0</v>
      </c>
      <c r="E185" s="171">
        <f>IF('Indicator Data'!L189="No Data",1,IF('Indicator Data imputation'!F188&lt;&gt;"",1,0))</f>
        <v>0</v>
      </c>
      <c r="F185" s="171">
        <f>IF('Indicator Data'!M189="No Data",1,IF('Indicator Data imputation'!G188&lt;&gt;"",1,0))</f>
        <v>0</v>
      </c>
      <c r="G185" s="171">
        <f>IF('Indicator Data'!N189="No Data",1,IF('Indicator Data imputation'!H188&lt;&gt;"",1,0))</f>
        <v>0</v>
      </c>
      <c r="H185" s="171">
        <f>IF('Indicator Data'!O189="No Data",1,IF('Indicator Data imputation'!I188&lt;&gt;"",1,0))</f>
        <v>0</v>
      </c>
      <c r="I185" s="171">
        <f>IF('Indicator Data'!P189="No Data",1,IF('Indicator Data imputation'!J188&lt;&gt;"",1,0))</f>
        <v>0</v>
      </c>
      <c r="J185" s="171">
        <f>IF('Indicator Data'!Q189="No Data",1,IF('Indicator Data imputation'!K188&lt;&gt;"",1,0))</f>
        <v>0</v>
      </c>
      <c r="K185" s="171">
        <f>IF('Indicator Data'!R189="No Data",1,IF('Indicator Data imputation'!L188&lt;&gt;"",1,0))</f>
        <v>1</v>
      </c>
      <c r="L185" s="171">
        <f>IF('Indicator Data'!S189="No Data",1,IF('Indicator Data imputation'!M188&lt;&gt;"",1,0))</f>
        <v>0</v>
      </c>
      <c r="M185" s="171">
        <f>IF('Indicator Data'!T189="No Data",1,IF('Indicator Data imputation'!N188&lt;&gt;"",1,0))</f>
        <v>0</v>
      </c>
      <c r="N185" s="171">
        <f>IF('Indicator Data'!U189="No Data",1,IF('Indicator Data imputation'!O188&lt;&gt;"",1,0))</f>
        <v>0</v>
      </c>
      <c r="O185" s="171">
        <f>IF('Indicator Data'!V189="No Data",1,IF('Indicator Data imputation'!P188&lt;&gt;"",1,0))</f>
        <v>0</v>
      </c>
      <c r="P185" s="171">
        <f>IF('Indicator Data'!W189="No Data",1,IF('Indicator Data imputation'!Q188&lt;&gt;"",1,0))</f>
        <v>0</v>
      </c>
      <c r="Q185" s="171">
        <f>IF('Indicator Data'!X189="No Data",1,IF('Indicator Data imputation'!R188&lt;&gt;"",1,0))</f>
        <v>0</v>
      </c>
      <c r="R185" s="171">
        <f>IF('Indicator Data'!Y189="No Data",1,IF('Indicator Data imputation'!S188&lt;&gt;"",1,0))</f>
        <v>0</v>
      </c>
      <c r="S185" s="171">
        <f>IF('Indicator Data'!Z189="No Data",1,IF('Indicator Data imputation'!T188&lt;&gt;"",1,0))</f>
        <v>0</v>
      </c>
      <c r="T185" s="171">
        <f>IF('Indicator Data'!AA189="No Data",1,IF('Indicator Data imputation'!U188&lt;&gt;"",1,0))</f>
        <v>0</v>
      </c>
      <c r="U185" s="171">
        <f>IF('Indicator Data'!AB189="No Data",1,IF('Indicator Data imputation'!V188&lt;&gt;"",1,0))</f>
        <v>0</v>
      </c>
      <c r="V185" s="171">
        <f>IF('Indicator Data'!AC189="No Data",1,IF('Indicator Data imputation'!W188&lt;&gt;"",1,0))</f>
        <v>0</v>
      </c>
      <c r="W185" s="171">
        <f>IF('Indicator Data'!AD189="No Data",1,IF('Indicator Data imputation'!X188&lt;&gt;"",1,0))</f>
        <v>0</v>
      </c>
      <c r="X185" s="171">
        <f>IF('Indicator Data'!AE189="No Data",1,IF('Indicator Data imputation'!Y188&lt;&gt;"",1,0))</f>
        <v>1</v>
      </c>
      <c r="Y185" s="171">
        <f>IF('Indicator Data'!AF189="No Data",1,IF('Indicator Data imputation'!Z188&lt;&gt;"",1,0))</f>
        <v>0</v>
      </c>
      <c r="Z185" s="171">
        <f>IF('Indicator Data'!AG189="No Data",1,IF('Indicator Data imputation'!AA188&lt;&gt;"",1,0))</f>
        <v>0</v>
      </c>
      <c r="AA185" s="171">
        <f>IF('Indicator Data'!AH189="No Data",1,IF('Indicator Data imputation'!AB188&lt;&gt;"",1,0))</f>
        <v>0</v>
      </c>
      <c r="AB185" s="171">
        <f>IF('Indicator Data'!AI189="No Data",1,IF('Indicator Data imputation'!AC188&lt;&gt;"",1,0))</f>
        <v>0</v>
      </c>
      <c r="AC185" s="171">
        <f>IF('Indicator Data'!AJ189="No Data",1,IF('Indicator Data imputation'!AD188&lt;&gt;"",1,0))</f>
        <v>0</v>
      </c>
      <c r="AD185" s="171">
        <f>IF('Indicator Data'!AK189="No Data",1,IF('Indicator Data imputation'!AE188&lt;&gt;"",1,0))</f>
        <v>0</v>
      </c>
      <c r="AE185" s="171">
        <f>IF('Indicator Data'!AL189="No Data",1,IF('Indicator Data imputation'!AF188&lt;&gt;"",1,0))</f>
        <v>0</v>
      </c>
      <c r="AF185" s="171">
        <f>IF('Indicator Data'!AM189="No Data",1,IF('Indicator Data imputation'!AG188&lt;&gt;"",1,0))</f>
        <v>0</v>
      </c>
      <c r="AG185" s="171">
        <f>IF('Indicator Data'!AN189="No Data",1,IF('Indicator Data imputation'!AH188&lt;&gt;"",1,0))</f>
        <v>0</v>
      </c>
      <c r="AH185" s="171">
        <f>IF('Indicator Data'!AO189="No Data",1,IF('Indicator Data imputation'!AI188&lt;&gt;"",1,0))</f>
        <v>0</v>
      </c>
      <c r="AI185" s="171">
        <f>IF('Indicator Data'!AP189="No Data",1,IF('Indicator Data imputation'!AJ188&lt;&gt;"",1,0))</f>
        <v>0</v>
      </c>
      <c r="AJ185" s="171">
        <f>IF('Indicator Data'!AQ189="No Data",1,IF('Indicator Data imputation'!AK188&lt;&gt;"",1,0))</f>
        <v>0</v>
      </c>
      <c r="AK185" s="171">
        <f>IF('Indicator Data'!AR189="No Data",1,IF('Indicator Data imputation'!AL188&lt;&gt;"",1,0))</f>
        <v>0</v>
      </c>
      <c r="AL185" s="171">
        <f>IF('Indicator Data'!AS189="No Data",1,IF('Indicator Data imputation'!AM188&lt;&gt;"",1,0))</f>
        <v>0</v>
      </c>
      <c r="AM185" s="171">
        <f>IF('Indicator Data'!AT189="No Data",1,IF('Indicator Data imputation'!AN188&lt;&gt;"",1,0))</f>
        <v>0</v>
      </c>
      <c r="AN185" s="171">
        <f>IF('Indicator Data'!AU189="No Data",1,IF('Indicator Data imputation'!AO188&lt;&gt;"",1,0))</f>
        <v>0</v>
      </c>
      <c r="AO185" s="171">
        <f>IF('Indicator Data'!AV189="No Data",1,IF('Indicator Data imputation'!AP188&lt;&gt;"",1,0))</f>
        <v>0</v>
      </c>
      <c r="AP185" s="171">
        <f>IF('Indicator Data'!AW189="No Data",1,IF('Indicator Data imputation'!AQ188&lt;&gt;"",1,0))</f>
        <v>0</v>
      </c>
      <c r="AQ185" s="171">
        <f>IF('Indicator Data'!AX189="No Data",1,IF('Indicator Data imputation'!AR188&lt;&gt;"",1,0))</f>
        <v>0</v>
      </c>
      <c r="AR185" s="171">
        <f>IF('Indicator Data'!AY189="No Data",1,IF('Indicator Data imputation'!AS188&lt;&gt;"",1,0))</f>
        <v>0</v>
      </c>
      <c r="AS185" s="171">
        <f>IF('Indicator Data'!AZ189="No Data",1,IF('Indicator Data imputation'!AT188&lt;&gt;"",1,0))</f>
        <v>0</v>
      </c>
      <c r="AT185" s="171">
        <f>IF('Indicator Data'!BA189="No Data",1,IF('Indicator Data imputation'!AU188&lt;&gt;"",1,0))</f>
        <v>0</v>
      </c>
      <c r="AU185" s="171">
        <f>IF('Indicator Data'!BB189="No Data",1,IF('Indicator Data imputation'!AV188&lt;&gt;"",1,0))</f>
        <v>0</v>
      </c>
      <c r="AV185" s="171">
        <f>IF('Indicator Data'!BC189="No Data",1,IF('Indicator Data imputation'!AW188&lt;&gt;"",1,0))</f>
        <v>0</v>
      </c>
      <c r="AW185" s="171">
        <f>IF('Indicator Data'!BD189="No Data",1,IF('Indicator Data imputation'!AX188&lt;&gt;"",1,0))</f>
        <v>0</v>
      </c>
      <c r="AX185" s="171">
        <f>IF('Indicator Data'!BE189="No Data",1,IF('Indicator Data imputation'!AY188&lt;&gt;"",1,0))</f>
        <v>0</v>
      </c>
      <c r="AY185" s="171">
        <f>IF('Indicator Data'!BF189="No Data",1,IF('Indicator Data imputation'!AZ188&lt;&gt;"",1,0))</f>
        <v>0</v>
      </c>
      <c r="AZ185" s="171">
        <f>IF('Indicator Data'!BG189="No Data",1,IF('Indicator Data imputation'!BA188&lt;&gt;"",1,0))</f>
        <v>0</v>
      </c>
      <c r="BA185" s="5">
        <f t="shared" si="4"/>
        <v>2</v>
      </c>
      <c r="BB185" s="173">
        <f t="shared" si="5"/>
        <v>3.9215686274509803E-2</v>
      </c>
    </row>
    <row r="186" spans="1:54" x14ac:dyDescent="0.25">
      <c r="A186" s="5" t="s">
        <v>346</v>
      </c>
      <c r="B186" s="171">
        <f>IF('Indicator Data'!I190="No Data",1,IF('Indicator Data imputation'!C189&lt;&gt;"",1,0))</f>
        <v>0</v>
      </c>
      <c r="C186" s="171">
        <f>IF('Indicator Data'!J190="No Data",1,IF('Indicator Data imputation'!D189&lt;&gt;"",1,0))</f>
        <v>0</v>
      </c>
      <c r="D186" s="171">
        <f>IF('Indicator Data'!K190="No Data",1,IF('Indicator Data imputation'!E189&lt;&gt;"",1,0))</f>
        <v>0</v>
      </c>
      <c r="E186" s="171">
        <f>IF('Indicator Data'!L190="No Data",1,IF('Indicator Data imputation'!F189&lt;&gt;"",1,0))</f>
        <v>0</v>
      </c>
      <c r="F186" s="171">
        <f>IF('Indicator Data'!M190="No Data",1,IF('Indicator Data imputation'!G189&lt;&gt;"",1,0))</f>
        <v>0</v>
      </c>
      <c r="G186" s="171">
        <f>IF('Indicator Data'!N190="No Data",1,IF('Indicator Data imputation'!H189&lt;&gt;"",1,0))</f>
        <v>0</v>
      </c>
      <c r="H186" s="171">
        <f>IF('Indicator Data'!O190="No Data",1,IF('Indicator Data imputation'!I189&lt;&gt;"",1,0))</f>
        <v>0</v>
      </c>
      <c r="I186" s="171">
        <f>IF('Indicator Data'!P190="No Data",1,IF('Indicator Data imputation'!J189&lt;&gt;"",1,0))</f>
        <v>0</v>
      </c>
      <c r="J186" s="171">
        <f>IF('Indicator Data'!Q190="No Data",1,IF('Indicator Data imputation'!K189&lt;&gt;"",1,0))</f>
        <v>0</v>
      </c>
      <c r="K186" s="171">
        <f>IF('Indicator Data'!R190="No Data",1,IF('Indicator Data imputation'!L189&lt;&gt;"",1,0))</f>
        <v>0</v>
      </c>
      <c r="L186" s="171">
        <f>IF('Indicator Data'!S190="No Data",1,IF('Indicator Data imputation'!M189&lt;&gt;"",1,0))</f>
        <v>0</v>
      </c>
      <c r="M186" s="171">
        <f>IF('Indicator Data'!T190="No Data",1,IF('Indicator Data imputation'!N189&lt;&gt;"",1,0))</f>
        <v>0</v>
      </c>
      <c r="N186" s="171">
        <f>IF('Indicator Data'!U190="No Data",1,IF('Indicator Data imputation'!O189&lt;&gt;"",1,0))</f>
        <v>0</v>
      </c>
      <c r="O186" s="171">
        <f>IF('Indicator Data'!V190="No Data",1,IF('Indicator Data imputation'!P189&lt;&gt;"",1,0))</f>
        <v>0</v>
      </c>
      <c r="P186" s="171">
        <f>IF('Indicator Data'!W190="No Data",1,IF('Indicator Data imputation'!Q189&lt;&gt;"",1,0))</f>
        <v>0</v>
      </c>
      <c r="Q186" s="171">
        <f>IF('Indicator Data'!X190="No Data",1,IF('Indicator Data imputation'!R189&lt;&gt;"",1,0))</f>
        <v>0</v>
      </c>
      <c r="R186" s="171">
        <f>IF('Indicator Data'!Y190="No Data",1,IF('Indicator Data imputation'!S189&lt;&gt;"",1,0))</f>
        <v>0</v>
      </c>
      <c r="S186" s="171">
        <f>IF('Indicator Data'!Z190="No Data",1,IF('Indicator Data imputation'!T189&lt;&gt;"",1,0))</f>
        <v>0</v>
      </c>
      <c r="T186" s="171">
        <f>IF('Indicator Data'!AA190="No Data",1,IF('Indicator Data imputation'!U189&lt;&gt;"",1,0))</f>
        <v>0</v>
      </c>
      <c r="U186" s="171">
        <f>IF('Indicator Data'!AB190="No Data",1,IF('Indicator Data imputation'!V189&lt;&gt;"",1,0))</f>
        <v>0</v>
      </c>
      <c r="V186" s="171">
        <f>IF('Indicator Data'!AC190="No Data",1,IF('Indicator Data imputation'!W189&lt;&gt;"",1,0))</f>
        <v>0</v>
      </c>
      <c r="W186" s="171">
        <f>IF('Indicator Data'!AD190="No Data",1,IF('Indicator Data imputation'!X189&lt;&gt;"",1,0))</f>
        <v>0</v>
      </c>
      <c r="X186" s="171">
        <f>IF('Indicator Data'!AE190="No Data",1,IF('Indicator Data imputation'!Y189&lt;&gt;"",1,0))</f>
        <v>1</v>
      </c>
      <c r="Y186" s="171">
        <f>IF('Indicator Data'!AF190="No Data",1,IF('Indicator Data imputation'!Z189&lt;&gt;"",1,0))</f>
        <v>0</v>
      </c>
      <c r="Z186" s="171">
        <f>IF('Indicator Data'!AG190="No Data",1,IF('Indicator Data imputation'!AA189&lt;&gt;"",1,0))</f>
        <v>0</v>
      </c>
      <c r="AA186" s="171">
        <f>IF('Indicator Data'!AH190="No Data",1,IF('Indicator Data imputation'!AB189&lt;&gt;"",1,0))</f>
        <v>0</v>
      </c>
      <c r="AB186" s="171">
        <f>IF('Indicator Data'!AI190="No Data",1,IF('Indicator Data imputation'!AC189&lt;&gt;"",1,0))</f>
        <v>0</v>
      </c>
      <c r="AC186" s="171">
        <f>IF('Indicator Data'!AJ190="No Data",1,IF('Indicator Data imputation'!AD189&lt;&gt;"",1,0))</f>
        <v>0</v>
      </c>
      <c r="AD186" s="171">
        <f>IF('Indicator Data'!AK190="No Data",1,IF('Indicator Data imputation'!AE189&lt;&gt;"",1,0))</f>
        <v>0</v>
      </c>
      <c r="AE186" s="171">
        <f>IF('Indicator Data'!AL190="No Data",1,IF('Indicator Data imputation'!AF189&lt;&gt;"",1,0))</f>
        <v>0</v>
      </c>
      <c r="AF186" s="171">
        <f>IF('Indicator Data'!AM190="No Data",1,IF('Indicator Data imputation'!AG189&lt;&gt;"",1,0))</f>
        <v>0</v>
      </c>
      <c r="AG186" s="171">
        <f>IF('Indicator Data'!AN190="No Data",1,IF('Indicator Data imputation'!AH189&lt;&gt;"",1,0))</f>
        <v>0</v>
      </c>
      <c r="AH186" s="171">
        <f>IF('Indicator Data'!AO190="No Data",1,IF('Indicator Data imputation'!AI189&lt;&gt;"",1,0))</f>
        <v>0</v>
      </c>
      <c r="AI186" s="171">
        <f>IF('Indicator Data'!AP190="No Data",1,IF('Indicator Data imputation'!AJ189&lt;&gt;"",1,0))</f>
        <v>1</v>
      </c>
      <c r="AJ186" s="171">
        <f>IF('Indicator Data'!AQ190="No Data",1,IF('Indicator Data imputation'!AK189&lt;&gt;"",1,0))</f>
        <v>1</v>
      </c>
      <c r="AK186" s="171">
        <f>IF('Indicator Data'!AR190="No Data",1,IF('Indicator Data imputation'!AL189&lt;&gt;"",1,0))</f>
        <v>0</v>
      </c>
      <c r="AL186" s="171">
        <f>IF('Indicator Data'!AS190="No Data",1,IF('Indicator Data imputation'!AM189&lt;&gt;"",1,0))</f>
        <v>0</v>
      </c>
      <c r="AM186" s="171">
        <f>IF('Indicator Data'!AT190="No Data",1,IF('Indicator Data imputation'!AN189&lt;&gt;"",1,0))</f>
        <v>0</v>
      </c>
      <c r="AN186" s="171">
        <f>IF('Indicator Data'!AU190="No Data",1,IF('Indicator Data imputation'!AO189&lt;&gt;"",1,0))</f>
        <v>0</v>
      </c>
      <c r="AO186" s="171">
        <f>IF('Indicator Data'!AV190="No Data",1,IF('Indicator Data imputation'!AP189&lt;&gt;"",1,0))</f>
        <v>0</v>
      </c>
      <c r="AP186" s="171">
        <f>IF('Indicator Data'!AW190="No Data",1,IF('Indicator Data imputation'!AQ189&lt;&gt;"",1,0))</f>
        <v>0</v>
      </c>
      <c r="AQ186" s="171">
        <f>IF('Indicator Data'!AX190="No Data",1,IF('Indicator Data imputation'!AR189&lt;&gt;"",1,0))</f>
        <v>0</v>
      </c>
      <c r="AR186" s="171">
        <f>IF('Indicator Data'!AY190="No Data",1,IF('Indicator Data imputation'!AS189&lt;&gt;"",1,0))</f>
        <v>0</v>
      </c>
      <c r="AS186" s="171">
        <f>IF('Indicator Data'!AZ190="No Data",1,IF('Indicator Data imputation'!AT189&lt;&gt;"",1,0))</f>
        <v>0</v>
      </c>
      <c r="AT186" s="171">
        <f>IF('Indicator Data'!BA190="No Data",1,IF('Indicator Data imputation'!AU189&lt;&gt;"",1,0))</f>
        <v>0</v>
      </c>
      <c r="AU186" s="171">
        <f>IF('Indicator Data'!BB190="No Data",1,IF('Indicator Data imputation'!AV189&lt;&gt;"",1,0))</f>
        <v>0</v>
      </c>
      <c r="AV186" s="171">
        <f>IF('Indicator Data'!BC190="No Data",1,IF('Indicator Data imputation'!AW189&lt;&gt;"",1,0))</f>
        <v>0</v>
      </c>
      <c r="AW186" s="171">
        <f>IF('Indicator Data'!BD190="No Data",1,IF('Indicator Data imputation'!AX189&lt;&gt;"",1,0))</f>
        <v>0</v>
      </c>
      <c r="AX186" s="171">
        <f>IF('Indicator Data'!BE190="No Data",1,IF('Indicator Data imputation'!AY189&lt;&gt;"",1,0))</f>
        <v>0</v>
      </c>
      <c r="AY186" s="171">
        <f>IF('Indicator Data'!BF190="No Data",1,IF('Indicator Data imputation'!AZ189&lt;&gt;"",1,0))</f>
        <v>0</v>
      </c>
      <c r="AZ186" s="171">
        <f>IF('Indicator Data'!BG190="No Data",1,IF('Indicator Data imputation'!BA189&lt;&gt;"",1,0))</f>
        <v>0</v>
      </c>
      <c r="BA186" s="5">
        <f t="shared" si="4"/>
        <v>3</v>
      </c>
      <c r="BB186" s="173">
        <f t="shared" si="5"/>
        <v>5.8823529411764705E-2</v>
      </c>
    </row>
    <row r="187" spans="1:54" x14ac:dyDescent="0.25">
      <c r="A187" s="5" t="s">
        <v>348</v>
      </c>
      <c r="B187" s="171">
        <f>IF('Indicator Data'!I191="No Data",1,IF('Indicator Data imputation'!C190&lt;&gt;"",1,0))</f>
        <v>0</v>
      </c>
      <c r="C187" s="171">
        <f>IF('Indicator Data'!J191="No Data",1,IF('Indicator Data imputation'!D190&lt;&gt;"",1,0))</f>
        <v>0</v>
      </c>
      <c r="D187" s="171">
        <f>IF('Indicator Data'!K191="No Data",1,IF('Indicator Data imputation'!E190&lt;&gt;"",1,0))</f>
        <v>0</v>
      </c>
      <c r="E187" s="171">
        <f>IF('Indicator Data'!L191="No Data",1,IF('Indicator Data imputation'!F190&lt;&gt;"",1,0))</f>
        <v>0</v>
      </c>
      <c r="F187" s="171">
        <f>IF('Indicator Data'!M191="No Data",1,IF('Indicator Data imputation'!G190&lt;&gt;"",1,0))</f>
        <v>0</v>
      </c>
      <c r="G187" s="171">
        <f>IF('Indicator Data'!N191="No Data",1,IF('Indicator Data imputation'!H190&lt;&gt;"",1,0))</f>
        <v>0</v>
      </c>
      <c r="H187" s="171">
        <f>IF('Indicator Data'!O191="No Data",1,IF('Indicator Data imputation'!I190&lt;&gt;"",1,0))</f>
        <v>0</v>
      </c>
      <c r="I187" s="171">
        <f>IF('Indicator Data'!P191="No Data",1,IF('Indicator Data imputation'!J190&lt;&gt;"",1,0))</f>
        <v>0</v>
      </c>
      <c r="J187" s="171">
        <f>IF('Indicator Data'!Q191="No Data",1,IF('Indicator Data imputation'!K190&lt;&gt;"",1,0))</f>
        <v>0</v>
      </c>
      <c r="K187" s="171">
        <f>IF('Indicator Data'!R191="No Data",1,IF('Indicator Data imputation'!L190&lt;&gt;"",1,0))</f>
        <v>0</v>
      </c>
      <c r="L187" s="171">
        <f>IF('Indicator Data'!S191="No Data",1,IF('Indicator Data imputation'!M190&lt;&gt;"",1,0))</f>
        <v>0</v>
      </c>
      <c r="M187" s="171">
        <f>IF('Indicator Data'!T191="No Data",1,IF('Indicator Data imputation'!N190&lt;&gt;"",1,0))</f>
        <v>0</v>
      </c>
      <c r="N187" s="171">
        <f>IF('Indicator Data'!U191="No Data",1,IF('Indicator Data imputation'!O190&lt;&gt;"",1,0))</f>
        <v>0</v>
      </c>
      <c r="O187" s="171">
        <f>IF('Indicator Data'!V191="No Data",1,IF('Indicator Data imputation'!P190&lt;&gt;"",1,0))</f>
        <v>1</v>
      </c>
      <c r="P187" s="171">
        <f>IF('Indicator Data'!W191="No Data",1,IF('Indicator Data imputation'!Q190&lt;&gt;"",1,0))</f>
        <v>0</v>
      </c>
      <c r="Q187" s="171">
        <f>IF('Indicator Data'!X191="No Data",1,IF('Indicator Data imputation'!R190&lt;&gt;"",1,0))</f>
        <v>0</v>
      </c>
      <c r="R187" s="171">
        <f>IF('Indicator Data'!Y191="No Data",1,IF('Indicator Data imputation'!S190&lt;&gt;"",1,0))</f>
        <v>0</v>
      </c>
      <c r="S187" s="171">
        <f>IF('Indicator Data'!Z191="No Data",1,IF('Indicator Data imputation'!T190&lt;&gt;"",1,0))</f>
        <v>0</v>
      </c>
      <c r="T187" s="171">
        <f>IF('Indicator Data'!AA191="No Data",1,IF('Indicator Data imputation'!U190&lt;&gt;"",1,0))</f>
        <v>0</v>
      </c>
      <c r="U187" s="171">
        <f>IF('Indicator Data'!AB191="No Data",1,IF('Indicator Data imputation'!V190&lt;&gt;"",1,0))</f>
        <v>1</v>
      </c>
      <c r="V187" s="171">
        <f>IF('Indicator Data'!AC191="No Data",1,IF('Indicator Data imputation'!W190&lt;&gt;"",1,0))</f>
        <v>0</v>
      </c>
      <c r="W187" s="171">
        <f>IF('Indicator Data'!AD191="No Data",1,IF('Indicator Data imputation'!X190&lt;&gt;"",1,0))</f>
        <v>0</v>
      </c>
      <c r="X187" s="171">
        <f>IF('Indicator Data'!AE191="No Data",1,IF('Indicator Data imputation'!Y190&lt;&gt;"",1,0))</f>
        <v>0</v>
      </c>
      <c r="Y187" s="171">
        <f>IF('Indicator Data'!AF191="No Data",1,IF('Indicator Data imputation'!Z190&lt;&gt;"",1,0))</f>
        <v>1</v>
      </c>
      <c r="Z187" s="171">
        <f>IF('Indicator Data'!AG191="No Data",1,IF('Indicator Data imputation'!AA190&lt;&gt;"",1,0))</f>
        <v>0</v>
      </c>
      <c r="AA187" s="171">
        <f>IF('Indicator Data'!AH191="No Data",1,IF('Indicator Data imputation'!AB190&lt;&gt;"",1,0))</f>
        <v>0</v>
      </c>
      <c r="AB187" s="171">
        <f>IF('Indicator Data'!AI191="No Data",1,IF('Indicator Data imputation'!AC190&lt;&gt;"",1,0))</f>
        <v>0</v>
      </c>
      <c r="AC187" s="171">
        <f>IF('Indicator Data'!AJ191="No Data",1,IF('Indicator Data imputation'!AD190&lt;&gt;"",1,0))</f>
        <v>0</v>
      </c>
      <c r="AD187" s="171">
        <f>IF('Indicator Data'!AK191="No Data",1,IF('Indicator Data imputation'!AE190&lt;&gt;"",1,0))</f>
        <v>0</v>
      </c>
      <c r="AE187" s="171">
        <f>IF('Indicator Data'!AL191="No Data",1,IF('Indicator Data imputation'!AF190&lt;&gt;"",1,0))</f>
        <v>0</v>
      </c>
      <c r="AF187" s="171">
        <f>IF('Indicator Data'!AM191="No Data",1,IF('Indicator Data imputation'!AG190&lt;&gt;"",1,0))</f>
        <v>0</v>
      </c>
      <c r="AG187" s="171">
        <f>IF('Indicator Data'!AN191="No Data",1,IF('Indicator Data imputation'!AH190&lt;&gt;"",1,0))</f>
        <v>0</v>
      </c>
      <c r="AH187" s="171">
        <f>IF('Indicator Data'!AO191="No Data",1,IF('Indicator Data imputation'!AI190&lt;&gt;"",1,0))</f>
        <v>0</v>
      </c>
      <c r="AI187" s="171">
        <f>IF('Indicator Data'!AP191="No Data",1,IF('Indicator Data imputation'!AJ190&lt;&gt;"",1,0))</f>
        <v>1</v>
      </c>
      <c r="AJ187" s="171">
        <f>IF('Indicator Data'!AQ191="No Data",1,IF('Indicator Data imputation'!AK190&lt;&gt;"",1,0))</f>
        <v>1</v>
      </c>
      <c r="AK187" s="171">
        <f>IF('Indicator Data'!AR191="No Data",1,IF('Indicator Data imputation'!AL190&lt;&gt;"",1,0))</f>
        <v>0</v>
      </c>
      <c r="AL187" s="171">
        <f>IF('Indicator Data'!AS191="No Data",1,IF('Indicator Data imputation'!AM190&lt;&gt;"",1,0))</f>
        <v>0</v>
      </c>
      <c r="AM187" s="171">
        <f>IF('Indicator Data'!AT191="No Data",1,IF('Indicator Data imputation'!AN190&lt;&gt;"",1,0))</f>
        <v>1</v>
      </c>
      <c r="AN187" s="171">
        <f>IF('Indicator Data'!AU191="No Data",1,IF('Indicator Data imputation'!AO190&lt;&gt;"",1,0))</f>
        <v>0</v>
      </c>
      <c r="AO187" s="171">
        <f>IF('Indicator Data'!AV191="No Data",1,IF('Indicator Data imputation'!AP190&lt;&gt;"",1,0))</f>
        <v>0</v>
      </c>
      <c r="AP187" s="171">
        <f>IF('Indicator Data'!AW191="No Data",1,IF('Indicator Data imputation'!AQ190&lt;&gt;"",1,0))</f>
        <v>0</v>
      </c>
      <c r="AQ187" s="171">
        <f>IF('Indicator Data'!AX191="No Data",1,IF('Indicator Data imputation'!AR190&lt;&gt;"",1,0))</f>
        <v>0</v>
      </c>
      <c r="AR187" s="171">
        <f>IF('Indicator Data'!AY191="No Data",1,IF('Indicator Data imputation'!AS190&lt;&gt;"",1,0))</f>
        <v>0</v>
      </c>
      <c r="AS187" s="171">
        <f>IF('Indicator Data'!AZ191="No Data",1,IF('Indicator Data imputation'!AT190&lt;&gt;"",1,0))</f>
        <v>0</v>
      </c>
      <c r="AT187" s="171">
        <f>IF('Indicator Data'!BA191="No Data",1,IF('Indicator Data imputation'!AU190&lt;&gt;"",1,0))</f>
        <v>0</v>
      </c>
      <c r="AU187" s="171">
        <f>IF('Indicator Data'!BB191="No Data",1,IF('Indicator Data imputation'!AV190&lt;&gt;"",1,0))</f>
        <v>0</v>
      </c>
      <c r="AV187" s="171">
        <f>IF('Indicator Data'!BC191="No Data",1,IF('Indicator Data imputation'!AW190&lt;&gt;"",1,0))</f>
        <v>0</v>
      </c>
      <c r="AW187" s="171">
        <f>IF('Indicator Data'!BD191="No Data",1,IF('Indicator Data imputation'!AX190&lt;&gt;"",1,0))</f>
        <v>0</v>
      </c>
      <c r="AX187" s="171">
        <f>IF('Indicator Data'!BE191="No Data",1,IF('Indicator Data imputation'!AY190&lt;&gt;"",1,0))</f>
        <v>0</v>
      </c>
      <c r="AY187" s="171">
        <f>IF('Indicator Data'!BF191="No Data",1,IF('Indicator Data imputation'!AZ190&lt;&gt;"",1,0))</f>
        <v>0</v>
      </c>
      <c r="AZ187" s="171">
        <f>IF('Indicator Data'!BG191="No Data",1,IF('Indicator Data imputation'!BA190&lt;&gt;"",1,0))</f>
        <v>0</v>
      </c>
      <c r="BA187" s="5">
        <f t="shared" si="4"/>
        <v>6</v>
      </c>
      <c r="BB187" s="173">
        <f t="shared" si="5"/>
        <v>0.11764705882352941</v>
      </c>
    </row>
    <row r="188" spans="1:54" x14ac:dyDescent="0.25">
      <c r="A188" s="5" t="s">
        <v>350</v>
      </c>
      <c r="B188" s="171">
        <f>IF('Indicator Data'!I192="No Data",1,IF('Indicator Data imputation'!C191&lt;&gt;"",1,0))</f>
        <v>0</v>
      </c>
      <c r="C188" s="171">
        <f>IF('Indicator Data'!J192="No Data",1,IF('Indicator Data imputation'!D191&lt;&gt;"",1,0))</f>
        <v>0</v>
      </c>
      <c r="D188" s="171">
        <f>IF('Indicator Data'!K192="No Data",1,IF('Indicator Data imputation'!E191&lt;&gt;"",1,0))</f>
        <v>0</v>
      </c>
      <c r="E188" s="171">
        <f>IF('Indicator Data'!L192="No Data",1,IF('Indicator Data imputation'!F191&lt;&gt;"",1,0))</f>
        <v>0</v>
      </c>
      <c r="F188" s="171">
        <f>IF('Indicator Data'!M192="No Data",1,IF('Indicator Data imputation'!G191&lt;&gt;"",1,0))</f>
        <v>0</v>
      </c>
      <c r="G188" s="171">
        <f>IF('Indicator Data'!N192="No Data",1,IF('Indicator Data imputation'!H191&lt;&gt;"",1,0))</f>
        <v>0</v>
      </c>
      <c r="H188" s="171">
        <f>IF('Indicator Data'!O192="No Data",1,IF('Indicator Data imputation'!I191&lt;&gt;"",1,0))</f>
        <v>0</v>
      </c>
      <c r="I188" s="171">
        <f>IF('Indicator Data'!P192="No Data",1,IF('Indicator Data imputation'!J191&lt;&gt;"",1,0))</f>
        <v>0</v>
      </c>
      <c r="J188" s="171">
        <f>IF('Indicator Data'!Q192="No Data",1,IF('Indicator Data imputation'!K191&lt;&gt;"",1,0))</f>
        <v>0</v>
      </c>
      <c r="K188" s="171">
        <f>IF('Indicator Data'!R192="No Data",1,IF('Indicator Data imputation'!L191&lt;&gt;"",1,0))</f>
        <v>1</v>
      </c>
      <c r="L188" s="171">
        <f>IF('Indicator Data'!S192="No Data",1,IF('Indicator Data imputation'!M191&lt;&gt;"",1,0))</f>
        <v>0</v>
      </c>
      <c r="M188" s="171">
        <f>IF('Indicator Data'!T192="No Data",1,IF('Indicator Data imputation'!N191&lt;&gt;"",1,0))</f>
        <v>0</v>
      </c>
      <c r="N188" s="171">
        <f>IF('Indicator Data'!U192="No Data",1,IF('Indicator Data imputation'!O191&lt;&gt;"",1,0))</f>
        <v>0</v>
      </c>
      <c r="O188" s="171">
        <f>IF('Indicator Data'!V192="No Data",1,IF('Indicator Data imputation'!P191&lt;&gt;"",1,0))</f>
        <v>1</v>
      </c>
      <c r="P188" s="171">
        <f>IF('Indicator Data'!W192="No Data",1,IF('Indicator Data imputation'!Q191&lt;&gt;"",1,0))</f>
        <v>0</v>
      </c>
      <c r="Q188" s="171">
        <f>IF('Indicator Data'!X192="No Data",1,IF('Indicator Data imputation'!R191&lt;&gt;"",1,0))</f>
        <v>0</v>
      </c>
      <c r="R188" s="171">
        <f>IF('Indicator Data'!Y192="No Data",1,IF('Indicator Data imputation'!S191&lt;&gt;"",1,0))</f>
        <v>1</v>
      </c>
      <c r="S188" s="171">
        <f>IF('Indicator Data'!Z192="No Data",1,IF('Indicator Data imputation'!T191&lt;&gt;"",1,0))</f>
        <v>0</v>
      </c>
      <c r="T188" s="171">
        <f>IF('Indicator Data'!AA192="No Data",1,IF('Indicator Data imputation'!U191&lt;&gt;"",1,0))</f>
        <v>0</v>
      </c>
      <c r="U188" s="171">
        <f>IF('Indicator Data'!AB192="No Data",1,IF('Indicator Data imputation'!V191&lt;&gt;"",1,0))</f>
        <v>0</v>
      </c>
      <c r="V188" s="171">
        <f>IF('Indicator Data'!AC192="No Data",1,IF('Indicator Data imputation'!W191&lt;&gt;"",1,0))</f>
        <v>0</v>
      </c>
      <c r="W188" s="171">
        <f>IF('Indicator Data'!AD192="No Data",1,IF('Indicator Data imputation'!X191&lt;&gt;"",1,0))</f>
        <v>0</v>
      </c>
      <c r="X188" s="171">
        <f>IF('Indicator Data'!AE192="No Data",1,IF('Indicator Data imputation'!Y191&lt;&gt;"",1,0))</f>
        <v>0</v>
      </c>
      <c r="Y188" s="171">
        <f>IF('Indicator Data'!AF192="No Data",1,IF('Indicator Data imputation'!Z191&lt;&gt;"",1,0))</f>
        <v>0</v>
      </c>
      <c r="Z188" s="171">
        <f>IF('Indicator Data'!AG192="No Data",1,IF('Indicator Data imputation'!AA191&lt;&gt;"",1,0))</f>
        <v>0</v>
      </c>
      <c r="AA188" s="171">
        <f>IF('Indicator Data'!AH192="No Data",1,IF('Indicator Data imputation'!AB191&lt;&gt;"",1,0))</f>
        <v>0</v>
      </c>
      <c r="AB188" s="171">
        <f>IF('Indicator Data'!AI192="No Data",1,IF('Indicator Data imputation'!AC191&lt;&gt;"",1,0))</f>
        <v>0</v>
      </c>
      <c r="AC188" s="171">
        <f>IF('Indicator Data'!AJ192="No Data",1,IF('Indicator Data imputation'!AD191&lt;&gt;"",1,0))</f>
        <v>0</v>
      </c>
      <c r="AD188" s="171">
        <f>IF('Indicator Data'!AK192="No Data",1,IF('Indicator Data imputation'!AE191&lt;&gt;"",1,0))</f>
        <v>0</v>
      </c>
      <c r="AE188" s="171">
        <f>IF('Indicator Data'!AL192="No Data",1,IF('Indicator Data imputation'!AF191&lt;&gt;"",1,0))</f>
        <v>0</v>
      </c>
      <c r="AF188" s="171">
        <f>IF('Indicator Data'!AM192="No Data",1,IF('Indicator Data imputation'!AG191&lt;&gt;"",1,0))</f>
        <v>0</v>
      </c>
      <c r="AG188" s="171">
        <f>IF('Indicator Data'!AN192="No Data",1,IF('Indicator Data imputation'!AH191&lt;&gt;"",1,0))</f>
        <v>0</v>
      </c>
      <c r="AH188" s="171">
        <f>IF('Indicator Data'!AO192="No Data",1,IF('Indicator Data imputation'!AI191&lt;&gt;"",1,0))</f>
        <v>0</v>
      </c>
      <c r="AI188" s="171">
        <f>IF('Indicator Data'!AP192="No Data",1,IF('Indicator Data imputation'!AJ191&lt;&gt;"",1,0))</f>
        <v>0</v>
      </c>
      <c r="AJ188" s="171">
        <f>IF('Indicator Data'!AQ192="No Data",1,IF('Indicator Data imputation'!AK191&lt;&gt;"",1,0))</f>
        <v>0</v>
      </c>
      <c r="AK188" s="171">
        <f>IF('Indicator Data'!AR192="No Data",1,IF('Indicator Data imputation'!AL191&lt;&gt;"",1,0))</f>
        <v>0</v>
      </c>
      <c r="AL188" s="171">
        <f>IF('Indicator Data'!AS192="No Data",1,IF('Indicator Data imputation'!AM191&lt;&gt;"",1,0))</f>
        <v>0</v>
      </c>
      <c r="AM188" s="171">
        <f>IF('Indicator Data'!AT192="No Data",1,IF('Indicator Data imputation'!AN191&lt;&gt;"",1,0))</f>
        <v>0</v>
      </c>
      <c r="AN188" s="171">
        <f>IF('Indicator Data'!AU192="No Data",1,IF('Indicator Data imputation'!AO191&lt;&gt;"",1,0))</f>
        <v>0</v>
      </c>
      <c r="AO188" s="171">
        <f>IF('Indicator Data'!AV192="No Data",1,IF('Indicator Data imputation'!AP191&lt;&gt;"",1,0))</f>
        <v>0</v>
      </c>
      <c r="AP188" s="171">
        <f>IF('Indicator Data'!AW192="No Data",1,IF('Indicator Data imputation'!AQ191&lt;&gt;"",1,0))</f>
        <v>0</v>
      </c>
      <c r="AQ188" s="171">
        <f>IF('Indicator Data'!AX192="No Data",1,IF('Indicator Data imputation'!AR191&lt;&gt;"",1,0))</f>
        <v>0</v>
      </c>
      <c r="AR188" s="171">
        <f>IF('Indicator Data'!AY192="No Data",1,IF('Indicator Data imputation'!AS191&lt;&gt;"",1,0))</f>
        <v>0</v>
      </c>
      <c r="AS188" s="171">
        <f>IF('Indicator Data'!AZ192="No Data",1,IF('Indicator Data imputation'!AT191&lt;&gt;"",1,0))</f>
        <v>0</v>
      </c>
      <c r="AT188" s="171">
        <f>IF('Indicator Data'!BA192="No Data",1,IF('Indicator Data imputation'!AU191&lt;&gt;"",1,0))</f>
        <v>0</v>
      </c>
      <c r="AU188" s="171">
        <f>IF('Indicator Data'!BB192="No Data",1,IF('Indicator Data imputation'!AV191&lt;&gt;"",1,0))</f>
        <v>0</v>
      </c>
      <c r="AV188" s="171">
        <f>IF('Indicator Data'!BC192="No Data",1,IF('Indicator Data imputation'!AW191&lt;&gt;"",1,0))</f>
        <v>0</v>
      </c>
      <c r="AW188" s="171">
        <f>IF('Indicator Data'!BD192="No Data",1,IF('Indicator Data imputation'!AX191&lt;&gt;"",1,0))</f>
        <v>0</v>
      </c>
      <c r="AX188" s="171">
        <f>IF('Indicator Data'!BE192="No Data",1,IF('Indicator Data imputation'!AY191&lt;&gt;"",1,0))</f>
        <v>0</v>
      </c>
      <c r="AY188" s="171">
        <f>IF('Indicator Data'!BF192="No Data",1,IF('Indicator Data imputation'!AZ191&lt;&gt;"",1,0))</f>
        <v>0</v>
      </c>
      <c r="AZ188" s="171">
        <f>IF('Indicator Data'!BG192="No Data",1,IF('Indicator Data imputation'!BA191&lt;&gt;"",1,0))</f>
        <v>0</v>
      </c>
      <c r="BA188" s="5">
        <f t="shared" si="4"/>
        <v>3</v>
      </c>
      <c r="BB188" s="173">
        <f t="shared" si="5"/>
        <v>5.8823529411764705E-2</v>
      </c>
    </row>
    <row r="189" spans="1:54" x14ac:dyDescent="0.25">
      <c r="A189" s="5" t="s">
        <v>351</v>
      </c>
      <c r="B189" s="171">
        <f>IF('Indicator Data'!I193="No Data",1,IF('Indicator Data imputation'!C192&lt;&gt;"",1,0))</f>
        <v>0</v>
      </c>
      <c r="C189" s="171">
        <f>IF('Indicator Data'!J193="No Data",1,IF('Indicator Data imputation'!D192&lt;&gt;"",1,0))</f>
        <v>0</v>
      </c>
      <c r="D189" s="171">
        <f>IF('Indicator Data'!K193="No Data",1,IF('Indicator Data imputation'!E192&lt;&gt;"",1,0))</f>
        <v>0</v>
      </c>
      <c r="E189" s="171">
        <f>IF('Indicator Data'!L193="No Data",1,IF('Indicator Data imputation'!F192&lt;&gt;"",1,0))</f>
        <v>0</v>
      </c>
      <c r="F189" s="171">
        <f>IF('Indicator Data'!M193="No Data",1,IF('Indicator Data imputation'!G192&lt;&gt;"",1,0))</f>
        <v>0</v>
      </c>
      <c r="G189" s="171">
        <f>IF('Indicator Data'!N193="No Data",1,IF('Indicator Data imputation'!H192&lt;&gt;"",1,0))</f>
        <v>0</v>
      </c>
      <c r="H189" s="171">
        <f>IF('Indicator Data'!O193="No Data",1,IF('Indicator Data imputation'!I192&lt;&gt;"",1,0))</f>
        <v>0</v>
      </c>
      <c r="I189" s="171">
        <f>IF('Indicator Data'!P193="No Data",1,IF('Indicator Data imputation'!J192&lt;&gt;"",1,0))</f>
        <v>0</v>
      </c>
      <c r="J189" s="171">
        <f>IF('Indicator Data'!Q193="No Data",1,IF('Indicator Data imputation'!K192&lt;&gt;"",1,0))</f>
        <v>0</v>
      </c>
      <c r="K189" s="171">
        <f>IF('Indicator Data'!R193="No Data",1,IF('Indicator Data imputation'!L192&lt;&gt;"",1,0))</f>
        <v>0</v>
      </c>
      <c r="L189" s="171">
        <f>IF('Indicator Data'!S193="No Data",1,IF('Indicator Data imputation'!M192&lt;&gt;"",1,0))</f>
        <v>0</v>
      </c>
      <c r="M189" s="171">
        <f>IF('Indicator Data'!T193="No Data",1,IF('Indicator Data imputation'!N192&lt;&gt;"",1,0))</f>
        <v>0</v>
      </c>
      <c r="N189" s="171">
        <f>IF('Indicator Data'!U193="No Data",1,IF('Indicator Data imputation'!O192&lt;&gt;"",1,0))</f>
        <v>0</v>
      </c>
      <c r="O189" s="171">
        <f>IF('Indicator Data'!V193="No Data",1,IF('Indicator Data imputation'!P192&lt;&gt;"",1,0))</f>
        <v>0</v>
      </c>
      <c r="P189" s="171">
        <f>IF('Indicator Data'!W193="No Data",1,IF('Indicator Data imputation'!Q192&lt;&gt;"",1,0))</f>
        <v>0</v>
      </c>
      <c r="Q189" s="171">
        <f>IF('Indicator Data'!X193="No Data",1,IF('Indicator Data imputation'!R192&lt;&gt;"",1,0))</f>
        <v>0</v>
      </c>
      <c r="R189" s="171">
        <f>IF('Indicator Data'!Y193="No Data",1,IF('Indicator Data imputation'!S192&lt;&gt;"",1,0))</f>
        <v>0</v>
      </c>
      <c r="S189" s="171">
        <f>IF('Indicator Data'!Z193="No Data",1,IF('Indicator Data imputation'!T192&lt;&gt;"",1,0))</f>
        <v>0</v>
      </c>
      <c r="T189" s="171">
        <f>IF('Indicator Data'!AA193="No Data",1,IF('Indicator Data imputation'!U192&lt;&gt;"",1,0))</f>
        <v>0</v>
      </c>
      <c r="U189" s="171">
        <f>IF('Indicator Data'!AB193="No Data",1,IF('Indicator Data imputation'!V192&lt;&gt;"",1,0))</f>
        <v>0</v>
      </c>
      <c r="V189" s="171">
        <f>IF('Indicator Data'!AC193="No Data",1,IF('Indicator Data imputation'!W192&lt;&gt;"",1,0))</f>
        <v>0</v>
      </c>
      <c r="W189" s="171">
        <f>IF('Indicator Data'!AD193="No Data",1,IF('Indicator Data imputation'!X192&lt;&gt;"",1,0))</f>
        <v>0</v>
      </c>
      <c r="X189" s="171">
        <f>IF('Indicator Data'!AE193="No Data",1,IF('Indicator Data imputation'!Y192&lt;&gt;"",1,0))</f>
        <v>0</v>
      </c>
      <c r="Y189" s="171">
        <f>IF('Indicator Data'!AF193="No Data",1,IF('Indicator Data imputation'!Z192&lt;&gt;"",1,0))</f>
        <v>0</v>
      </c>
      <c r="Z189" s="171">
        <f>IF('Indicator Data'!AG193="No Data",1,IF('Indicator Data imputation'!AA192&lt;&gt;"",1,0))</f>
        <v>0</v>
      </c>
      <c r="AA189" s="171">
        <f>IF('Indicator Data'!AH193="No Data",1,IF('Indicator Data imputation'!AB192&lt;&gt;"",1,0))</f>
        <v>0</v>
      </c>
      <c r="AB189" s="171">
        <f>IF('Indicator Data'!AI193="No Data",1,IF('Indicator Data imputation'!AC192&lt;&gt;"",1,0))</f>
        <v>0</v>
      </c>
      <c r="AC189" s="171">
        <f>IF('Indicator Data'!AJ193="No Data",1,IF('Indicator Data imputation'!AD192&lt;&gt;"",1,0))</f>
        <v>0</v>
      </c>
      <c r="AD189" s="171">
        <f>IF('Indicator Data'!AK193="No Data",1,IF('Indicator Data imputation'!AE192&lt;&gt;"",1,0))</f>
        <v>0</v>
      </c>
      <c r="AE189" s="171">
        <f>IF('Indicator Data'!AL193="No Data",1,IF('Indicator Data imputation'!AF192&lt;&gt;"",1,0))</f>
        <v>0</v>
      </c>
      <c r="AF189" s="171">
        <f>IF('Indicator Data'!AM193="No Data",1,IF('Indicator Data imputation'!AG192&lt;&gt;"",1,0))</f>
        <v>0</v>
      </c>
      <c r="AG189" s="171">
        <f>IF('Indicator Data'!AN193="No Data",1,IF('Indicator Data imputation'!AH192&lt;&gt;"",1,0))</f>
        <v>0</v>
      </c>
      <c r="AH189" s="171">
        <f>IF('Indicator Data'!AO193="No Data",1,IF('Indicator Data imputation'!AI192&lt;&gt;"",1,0))</f>
        <v>0</v>
      </c>
      <c r="AI189" s="171">
        <f>IF('Indicator Data'!AP193="No Data",1,IF('Indicator Data imputation'!AJ192&lt;&gt;"",1,0))</f>
        <v>1</v>
      </c>
      <c r="AJ189" s="171">
        <f>IF('Indicator Data'!AQ193="No Data",1,IF('Indicator Data imputation'!AK192&lt;&gt;"",1,0))</f>
        <v>1</v>
      </c>
      <c r="AK189" s="171">
        <f>IF('Indicator Data'!AR193="No Data",1,IF('Indicator Data imputation'!AL192&lt;&gt;"",1,0))</f>
        <v>0</v>
      </c>
      <c r="AL189" s="171">
        <f>IF('Indicator Data'!AS193="No Data",1,IF('Indicator Data imputation'!AM192&lt;&gt;"",1,0))</f>
        <v>0</v>
      </c>
      <c r="AM189" s="171">
        <f>IF('Indicator Data'!AT193="No Data",1,IF('Indicator Data imputation'!AN192&lt;&gt;"",1,0))</f>
        <v>0</v>
      </c>
      <c r="AN189" s="171">
        <f>IF('Indicator Data'!AU193="No Data",1,IF('Indicator Data imputation'!AO192&lt;&gt;"",1,0))</f>
        <v>0</v>
      </c>
      <c r="AO189" s="171">
        <f>IF('Indicator Data'!AV193="No Data",1,IF('Indicator Data imputation'!AP192&lt;&gt;"",1,0))</f>
        <v>0</v>
      </c>
      <c r="AP189" s="171">
        <f>IF('Indicator Data'!AW193="No Data",1,IF('Indicator Data imputation'!AQ192&lt;&gt;"",1,0))</f>
        <v>0</v>
      </c>
      <c r="AQ189" s="171">
        <f>IF('Indicator Data'!AX193="No Data",1,IF('Indicator Data imputation'!AR192&lt;&gt;"",1,0))</f>
        <v>0</v>
      </c>
      <c r="AR189" s="171">
        <f>IF('Indicator Data'!AY193="No Data",1,IF('Indicator Data imputation'!AS192&lt;&gt;"",1,0))</f>
        <v>0</v>
      </c>
      <c r="AS189" s="171">
        <f>IF('Indicator Data'!AZ193="No Data",1,IF('Indicator Data imputation'!AT192&lt;&gt;"",1,0))</f>
        <v>0</v>
      </c>
      <c r="AT189" s="171">
        <f>IF('Indicator Data'!BA193="No Data",1,IF('Indicator Data imputation'!AU192&lt;&gt;"",1,0))</f>
        <v>0</v>
      </c>
      <c r="AU189" s="171">
        <f>IF('Indicator Data'!BB193="No Data",1,IF('Indicator Data imputation'!AV192&lt;&gt;"",1,0))</f>
        <v>0</v>
      </c>
      <c r="AV189" s="171">
        <f>IF('Indicator Data'!BC193="No Data",1,IF('Indicator Data imputation'!AW192&lt;&gt;"",1,0))</f>
        <v>0</v>
      </c>
      <c r="AW189" s="171">
        <f>IF('Indicator Data'!BD193="No Data",1,IF('Indicator Data imputation'!AX192&lt;&gt;"",1,0))</f>
        <v>0</v>
      </c>
      <c r="AX189" s="171">
        <f>IF('Indicator Data'!BE193="No Data",1,IF('Indicator Data imputation'!AY192&lt;&gt;"",1,0))</f>
        <v>0</v>
      </c>
      <c r="AY189" s="171">
        <f>IF('Indicator Data'!BF193="No Data",1,IF('Indicator Data imputation'!AZ192&lt;&gt;"",1,0))</f>
        <v>0</v>
      </c>
      <c r="AZ189" s="171">
        <f>IF('Indicator Data'!BG193="No Data",1,IF('Indicator Data imputation'!BA192&lt;&gt;"",1,0))</f>
        <v>0</v>
      </c>
      <c r="BA189" s="5">
        <f t="shared" si="4"/>
        <v>2</v>
      </c>
      <c r="BB189" s="173">
        <f t="shared" si="5"/>
        <v>3.9215686274509803E-2</v>
      </c>
    </row>
    <row r="190" spans="1:54" x14ac:dyDescent="0.25">
      <c r="A190" s="5" t="s">
        <v>352</v>
      </c>
      <c r="B190" s="171">
        <f>IF('Indicator Data'!I194="No Data",1,IF('Indicator Data imputation'!C193&lt;&gt;"",1,0))</f>
        <v>0</v>
      </c>
      <c r="C190" s="171">
        <f>IF('Indicator Data'!J194="No Data",1,IF('Indicator Data imputation'!D193&lt;&gt;"",1,0))</f>
        <v>0</v>
      </c>
      <c r="D190" s="171">
        <f>IF('Indicator Data'!K194="No Data",1,IF('Indicator Data imputation'!E193&lt;&gt;"",1,0))</f>
        <v>0</v>
      </c>
      <c r="E190" s="171">
        <f>IF('Indicator Data'!L194="No Data",1,IF('Indicator Data imputation'!F193&lt;&gt;"",1,0))</f>
        <v>0</v>
      </c>
      <c r="F190" s="171">
        <f>IF('Indicator Data'!M194="No Data",1,IF('Indicator Data imputation'!G193&lt;&gt;"",1,0))</f>
        <v>0</v>
      </c>
      <c r="G190" s="171">
        <f>IF('Indicator Data'!N194="No Data",1,IF('Indicator Data imputation'!H193&lt;&gt;"",1,0))</f>
        <v>0</v>
      </c>
      <c r="H190" s="171">
        <f>IF('Indicator Data'!O194="No Data",1,IF('Indicator Data imputation'!I193&lt;&gt;"",1,0))</f>
        <v>0</v>
      </c>
      <c r="I190" s="171">
        <f>IF('Indicator Data'!P194="No Data",1,IF('Indicator Data imputation'!J193&lt;&gt;"",1,0))</f>
        <v>0</v>
      </c>
      <c r="J190" s="171">
        <f>IF('Indicator Data'!Q194="No Data",1,IF('Indicator Data imputation'!K193&lt;&gt;"",1,0))</f>
        <v>0</v>
      </c>
      <c r="K190" s="171">
        <f>IF('Indicator Data'!R194="No Data",1,IF('Indicator Data imputation'!L193&lt;&gt;"",1,0))</f>
        <v>0</v>
      </c>
      <c r="L190" s="171">
        <f>IF('Indicator Data'!S194="No Data",1,IF('Indicator Data imputation'!M193&lt;&gt;"",1,0))</f>
        <v>0</v>
      </c>
      <c r="M190" s="171">
        <f>IF('Indicator Data'!T194="No Data",1,IF('Indicator Data imputation'!N193&lt;&gt;"",1,0))</f>
        <v>0</v>
      </c>
      <c r="N190" s="171">
        <f>IF('Indicator Data'!U194="No Data",1,IF('Indicator Data imputation'!O193&lt;&gt;"",1,0))</f>
        <v>0</v>
      </c>
      <c r="O190" s="171">
        <f>IF('Indicator Data'!V194="No Data",1,IF('Indicator Data imputation'!P193&lt;&gt;"",1,0))</f>
        <v>0</v>
      </c>
      <c r="P190" s="171">
        <f>IF('Indicator Data'!W194="No Data",1,IF('Indicator Data imputation'!Q193&lt;&gt;"",1,0))</f>
        <v>0</v>
      </c>
      <c r="Q190" s="171">
        <f>IF('Indicator Data'!X194="No Data",1,IF('Indicator Data imputation'!R193&lt;&gt;"",1,0))</f>
        <v>0</v>
      </c>
      <c r="R190" s="171">
        <f>IF('Indicator Data'!Y194="No Data",1,IF('Indicator Data imputation'!S193&lt;&gt;"",1,0))</f>
        <v>0</v>
      </c>
      <c r="S190" s="171">
        <f>IF('Indicator Data'!Z194="No Data",1,IF('Indicator Data imputation'!T193&lt;&gt;"",1,0))</f>
        <v>0</v>
      </c>
      <c r="T190" s="171">
        <f>IF('Indicator Data'!AA194="No Data",1,IF('Indicator Data imputation'!U193&lt;&gt;"",1,0))</f>
        <v>0</v>
      </c>
      <c r="U190" s="171">
        <f>IF('Indicator Data'!AB194="No Data",1,IF('Indicator Data imputation'!V193&lt;&gt;"",1,0))</f>
        <v>0</v>
      </c>
      <c r="V190" s="171">
        <f>IF('Indicator Data'!AC194="No Data",1,IF('Indicator Data imputation'!W193&lt;&gt;"",1,0))</f>
        <v>0</v>
      </c>
      <c r="W190" s="171">
        <f>IF('Indicator Data'!AD194="No Data",1,IF('Indicator Data imputation'!X193&lt;&gt;"",1,0))</f>
        <v>0</v>
      </c>
      <c r="X190" s="171">
        <f>IF('Indicator Data'!AE194="No Data",1,IF('Indicator Data imputation'!Y193&lt;&gt;"",1,0))</f>
        <v>0</v>
      </c>
      <c r="Y190" s="171">
        <f>IF('Indicator Data'!AF194="No Data",1,IF('Indicator Data imputation'!Z193&lt;&gt;"",1,0))</f>
        <v>0</v>
      </c>
      <c r="Z190" s="171">
        <f>IF('Indicator Data'!AG194="No Data",1,IF('Indicator Data imputation'!AA193&lt;&gt;"",1,0))</f>
        <v>0</v>
      </c>
      <c r="AA190" s="171">
        <f>IF('Indicator Data'!AH194="No Data",1,IF('Indicator Data imputation'!AB193&lt;&gt;"",1,0))</f>
        <v>0</v>
      </c>
      <c r="AB190" s="171">
        <f>IF('Indicator Data'!AI194="No Data",1,IF('Indicator Data imputation'!AC193&lt;&gt;"",1,0))</f>
        <v>0</v>
      </c>
      <c r="AC190" s="171">
        <f>IF('Indicator Data'!AJ194="No Data",1,IF('Indicator Data imputation'!AD193&lt;&gt;"",1,0))</f>
        <v>0</v>
      </c>
      <c r="AD190" s="171">
        <f>IF('Indicator Data'!AK194="No Data",1,IF('Indicator Data imputation'!AE193&lt;&gt;"",1,0))</f>
        <v>0</v>
      </c>
      <c r="AE190" s="171">
        <f>IF('Indicator Data'!AL194="No Data",1,IF('Indicator Data imputation'!AF193&lt;&gt;"",1,0))</f>
        <v>0</v>
      </c>
      <c r="AF190" s="171">
        <f>IF('Indicator Data'!AM194="No Data",1,IF('Indicator Data imputation'!AG193&lt;&gt;"",1,0))</f>
        <v>0</v>
      </c>
      <c r="AG190" s="171">
        <f>IF('Indicator Data'!AN194="No Data",1,IF('Indicator Data imputation'!AH193&lt;&gt;"",1,0))</f>
        <v>0</v>
      </c>
      <c r="AH190" s="171">
        <f>IF('Indicator Data'!AO194="No Data",1,IF('Indicator Data imputation'!AI193&lt;&gt;"",1,0))</f>
        <v>0</v>
      </c>
      <c r="AI190" s="171">
        <f>IF('Indicator Data'!AP194="No Data",1,IF('Indicator Data imputation'!AJ193&lt;&gt;"",1,0))</f>
        <v>0</v>
      </c>
      <c r="AJ190" s="171">
        <f>IF('Indicator Data'!AQ194="No Data",1,IF('Indicator Data imputation'!AK193&lt;&gt;"",1,0))</f>
        <v>0</v>
      </c>
      <c r="AK190" s="171">
        <f>IF('Indicator Data'!AR194="No Data",1,IF('Indicator Data imputation'!AL193&lt;&gt;"",1,0))</f>
        <v>0</v>
      </c>
      <c r="AL190" s="171">
        <f>IF('Indicator Data'!AS194="No Data",1,IF('Indicator Data imputation'!AM193&lt;&gt;"",1,0))</f>
        <v>0</v>
      </c>
      <c r="AM190" s="171">
        <f>IF('Indicator Data'!AT194="No Data",1,IF('Indicator Data imputation'!AN193&lt;&gt;"",1,0))</f>
        <v>0</v>
      </c>
      <c r="AN190" s="171">
        <f>IF('Indicator Data'!AU194="No Data",1,IF('Indicator Data imputation'!AO193&lt;&gt;"",1,0))</f>
        <v>0</v>
      </c>
      <c r="AO190" s="171">
        <f>IF('Indicator Data'!AV194="No Data",1,IF('Indicator Data imputation'!AP193&lt;&gt;"",1,0))</f>
        <v>0</v>
      </c>
      <c r="AP190" s="171">
        <f>IF('Indicator Data'!AW194="No Data",1,IF('Indicator Data imputation'!AQ193&lt;&gt;"",1,0))</f>
        <v>0</v>
      </c>
      <c r="AQ190" s="171">
        <f>IF('Indicator Data'!AX194="No Data",1,IF('Indicator Data imputation'!AR193&lt;&gt;"",1,0))</f>
        <v>0</v>
      </c>
      <c r="AR190" s="171">
        <f>IF('Indicator Data'!AY194="No Data",1,IF('Indicator Data imputation'!AS193&lt;&gt;"",1,0))</f>
        <v>0</v>
      </c>
      <c r="AS190" s="171">
        <f>IF('Indicator Data'!AZ194="No Data",1,IF('Indicator Data imputation'!AT193&lt;&gt;"",1,0))</f>
        <v>0</v>
      </c>
      <c r="AT190" s="171">
        <f>IF('Indicator Data'!BA194="No Data",1,IF('Indicator Data imputation'!AU193&lt;&gt;"",1,0))</f>
        <v>0</v>
      </c>
      <c r="AU190" s="171">
        <f>IF('Indicator Data'!BB194="No Data",1,IF('Indicator Data imputation'!AV193&lt;&gt;"",1,0))</f>
        <v>0</v>
      </c>
      <c r="AV190" s="171">
        <f>IF('Indicator Data'!BC194="No Data",1,IF('Indicator Data imputation'!AW193&lt;&gt;"",1,0))</f>
        <v>0</v>
      </c>
      <c r="AW190" s="171">
        <f>IF('Indicator Data'!BD194="No Data",1,IF('Indicator Data imputation'!AX193&lt;&gt;"",1,0))</f>
        <v>0</v>
      </c>
      <c r="AX190" s="171">
        <f>IF('Indicator Data'!BE194="No Data",1,IF('Indicator Data imputation'!AY193&lt;&gt;"",1,0))</f>
        <v>0</v>
      </c>
      <c r="AY190" s="171">
        <f>IF('Indicator Data'!BF194="No Data",1,IF('Indicator Data imputation'!AZ193&lt;&gt;"",1,0))</f>
        <v>0</v>
      </c>
      <c r="AZ190" s="171">
        <f>IF('Indicator Data'!BG194="No Data",1,IF('Indicator Data imputation'!BA193&lt;&gt;"",1,0))</f>
        <v>0</v>
      </c>
      <c r="BA190" s="5">
        <f t="shared" si="4"/>
        <v>0</v>
      </c>
      <c r="BB190" s="173">
        <f t="shared" si="5"/>
        <v>0</v>
      </c>
    </row>
    <row r="191" spans="1:54" x14ac:dyDescent="0.25">
      <c r="A191" s="5" t="s">
        <v>354</v>
      </c>
      <c r="B191" s="171">
        <f>IF('Indicator Data'!I195="No Data",1,IF('Indicator Data imputation'!C194&lt;&gt;"",1,0))</f>
        <v>0</v>
      </c>
      <c r="C191" s="171">
        <f>IF('Indicator Data'!J195="No Data",1,IF('Indicator Data imputation'!D194&lt;&gt;"",1,0))</f>
        <v>0</v>
      </c>
      <c r="D191" s="171">
        <f>IF('Indicator Data'!K195="No Data",1,IF('Indicator Data imputation'!E194&lt;&gt;"",1,0))</f>
        <v>0</v>
      </c>
      <c r="E191" s="171">
        <f>IF('Indicator Data'!L195="No Data",1,IF('Indicator Data imputation'!F194&lt;&gt;"",1,0))</f>
        <v>0</v>
      </c>
      <c r="F191" s="171">
        <f>IF('Indicator Data'!M195="No Data",1,IF('Indicator Data imputation'!G194&lt;&gt;"",1,0))</f>
        <v>0</v>
      </c>
      <c r="G191" s="171">
        <f>IF('Indicator Data'!N195="No Data",1,IF('Indicator Data imputation'!H194&lt;&gt;"",1,0))</f>
        <v>0</v>
      </c>
      <c r="H191" s="171">
        <f>IF('Indicator Data'!O195="No Data",1,IF('Indicator Data imputation'!I194&lt;&gt;"",1,0))</f>
        <v>0</v>
      </c>
      <c r="I191" s="171">
        <f>IF('Indicator Data'!P195="No Data",1,IF('Indicator Data imputation'!J194&lt;&gt;"",1,0))</f>
        <v>0</v>
      </c>
      <c r="J191" s="171">
        <f>IF('Indicator Data'!Q195="No Data",1,IF('Indicator Data imputation'!K194&lt;&gt;"",1,0))</f>
        <v>0</v>
      </c>
      <c r="K191" s="171">
        <f>IF('Indicator Data'!R195="No Data",1,IF('Indicator Data imputation'!L194&lt;&gt;"",1,0))</f>
        <v>0</v>
      </c>
      <c r="L191" s="171">
        <f>IF('Indicator Data'!S195="No Data",1,IF('Indicator Data imputation'!M194&lt;&gt;"",1,0))</f>
        <v>0</v>
      </c>
      <c r="M191" s="171">
        <f>IF('Indicator Data'!T195="No Data",1,IF('Indicator Data imputation'!N194&lt;&gt;"",1,0))</f>
        <v>0</v>
      </c>
      <c r="N191" s="171">
        <f>IF('Indicator Data'!U195="No Data",1,IF('Indicator Data imputation'!O194&lt;&gt;"",1,0))</f>
        <v>0</v>
      </c>
      <c r="O191" s="171">
        <f>IF('Indicator Data'!V195="No Data",1,IF('Indicator Data imputation'!P194&lt;&gt;"",1,0))</f>
        <v>0</v>
      </c>
      <c r="P191" s="171">
        <f>IF('Indicator Data'!W195="No Data",1,IF('Indicator Data imputation'!Q194&lt;&gt;"",1,0))</f>
        <v>0</v>
      </c>
      <c r="Q191" s="171">
        <f>IF('Indicator Data'!X195="No Data",1,IF('Indicator Data imputation'!R194&lt;&gt;"",1,0))</f>
        <v>0</v>
      </c>
      <c r="R191" s="171">
        <f>IF('Indicator Data'!Y195="No Data",1,IF('Indicator Data imputation'!S194&lt;&gt;"",1,0))</f>
        <v>0</v>
      </c>
      <c r="S191" s="171">
        <f>IF('Indicator Data'!Z195="No Data",1,IF('Indicator Data imputation'!T194&lt;&gt;"",1,0))</f>
        <v>0</v>
      </c>
      <c r="T191" s="171">
        <f>IF('Indicator Data'!AA195="No Data",1,IF('Indicator Data imputation'!U194&lt;&gt;"",1,0))</f>
        <v>0</v>
      </c>
      <c r="U191" s="171">
        <f>IF('Indicator Data'!AB195="No Data",1,IF('Indicator Data imputation'!V194&lt;&gt;"",1,0))</f>
        <v>0</v>
      </c>
      <c r="V191" s="171">
        <f>IF('Indicator Data'!AC195="No Data",1,IF('Indicator Data imputation'!W194&lt;&gt;"",1,0))</f>
        <v>0</v>
      </c>
      <c r="W191" s="171">
        <f>IF('Indicator Data'!AD195="No Data",1,IF('Indicator Data imputation'!X194&lt;&gt;"",1,0))</f>
        <v>0</v>
      </c>
      <c r="X191" s="171">
        <f>IF('Indicator Data'!AE195="No Data",1,IF('Indicator Data imputation'!Y194&lt;&gt;"",1,0))</f>
        <v>0</v>
      </c>
      <c r="Y191" s="171">
        <f>IF('Indicator Data'!AF195="No Data",1,IF('Indicator Data imputation'!Z194&lt;&gt;"",1,0))</f>
        <v>0</v>
      </c>
      <c r="Z191" s="171">
        <f>IF('Indicator Data'!AG195="No Data",1,IF('Indicator Data imputation'!AA194&lt;&gt;"",1,0))</f>
        <v>0</v>
      </c>
      <c r="AA191" s="171">
        <f>IF('Indicator Data'!AH195="No Data",1,IF('Indicator Data imputation'!AB194&lt;&gt;"",1,0))</f>
        <v>0</v>
      </c>
      <c r="AB191" s="171">
        <f>IF('Indicator Data'!AI195="No Data",1,IF('Indicator Data imputation'!AC194&lt;&gt;"",1,0))</f>
        <v>0</v>
      </c>
      <c r="AC191" s="171">
        <f>IF('Indicator Data'!AJ195="No Data",1,IF('Indicator Data imputation'!AD194&lt;&gt;"",1,0))</f>
        <v>0</v>
      </c>
      <c r="AD191" s="171">
        <f>IF('Indicator Data'!AK195="No Data",1,IF('Indicator Data imputation'!AE194&lt;&gt;"",1,0))</f>
        <v>0</v>
      </c>
      <c r="AE191" s="171">
        <f>IF('Indicator Data'!AL195="No Data",1,IF('Indicator Data imputation'!AF194&lt;&gt;"",1,0))</f>
        <v>0</v>
      </c>
      <c r="AF191" s="171">
        <f>IF('Indicator Data'!AM195="No Data",1,IF('Indicator Data imputation'!AG194&lt;&gt;"",1,0))</f>
        <v>0</v>
      </c>
      <c r="AG191" s="171">
        <f>IF('Indicator Data'!AN195="No Data",1,IF('Indicator Data imputation'!AH194&lt;&gt;"",1,0))</f>
        <v>0</v>
      </c>
      <c r="AH191" s="171">
        <f>IF('Indicator Data'!AO195="No Data",1,IF('Indicator Data imputation'!AI194&lt;&gt;"",1,0))</f>
        <v>0</v>
      </c>
      <c r="AI191" s="171">
        <f>IF('Indicator Data'!AP195="No Data",1,IF('Indicator Data imputation'!AJ194&lt;&gt;"",1,0))</f>
        <v>0</v>
      </c>
      <c r="AJ191" s="171">
        <f>IF('Indicator Data'!AQ195="No Data",1,IF('Indicator Data imputation'!AK194&lt;&gt;"",1,0))</f>
        <v>0</v>
      </c>
      <c r="AK191" s="171">
        <f>IF('Indicator Data'!AR195="No Data",1,IF('Indicator Data imputation'!AL194&lt;&gt;"",1,0))</f>
        <v>0</v>
      </c>
      <c r="AL191" s="171">
        <f>IF('Indicator Data'!AS195="No Data",1,IF('Indicator Data imputation'!AM194&lt;&gt;"",1,0))</f>
        <v>0</v>
      </c>
      <c r="AM191" s="171">
        <f>IF('Indicator Data'!AT195="No Data",1,IF('Indicator Data imputation'!AN194&lt;&gt;"",1,0))</f>
        <v>0</v>
      </c>
      <c r="AN191" s="171">
        <f>IF('Indicator Data'!AU195="No Data",1,IF('Indicator Data imputation'!AO194&lt;&gt;"",1,0))</f>
        <v>0</v>
      </c>
      <c r="AO191" s="171">
        <f>IF('Indicator Data'!AV195="No Data",1,IF('Indicator Data imputation'!AP194&lt;&gt;"",1,0))</f>
        <v>0</v>
      </c>
      <c r="AP191" s="171">
        <f>IF('Indicator Data'!AW195="No Data",1,IF('Indicator Data imputation'!AQ194&lt;&gt;"",1,0))</f>
        <v>0</v>
      </c>
      <c r="AQ191" s="171">
        <f>IF('Indicator Data'!AX195="No Data",1,IF('Indicator Data imputation'!AR194&lt;&gt;"",1,0))</f>
        <v>0</v>
      </c>
      <c r="AR191" s="171">
        <f>IF('Indicator Data'!AY195="No Data",1,IF('Indicator Data imputation'!AS194&lt;&gt;"",1,0))</f>
        <v>0</v>
      </c>
      <c r="AS191" s="171">
        <f>IF('Indicator Data'!AZ195="No Data",1,IF('Indicator Data imputation'!AT194&lt;&gt;"",1,0))</f>
        <v>0</v>
      </c>
      <c r="AT191" s="171">
        <f>IF('Indicator Data'!BA195="No Data",1,IF('Indicator Data imputation'!AU194&lt;&gt;"",1,0))</f>
        <v>0</v>
      </c>
      <c r="AU191" s="171">
        <f>IF('Indicator Data'!BB195="No Data",1,IF('Indicator Data imputation'!AV194&lt;&gt;"",1,0))</f>
        <v>0</v>
      </c>
      <c r="AV191" s="171">
        <f>IF('Indicator Data'!BC195="No Data",1,IF('Indicator Data imputation'!AW194&lt;&gt;"",1,0))</f>
        <v>0</v>
      </c>
      <c r="AW191" s="171">
        <f>IF('Indicator Data'!BD195="No Data",1,IF('Indicator Data imputation'!AX194&lt;&gt;"",1,0))</f>
        <v>0</v>
      </c>
      <c r="AX191" s="171">
        <f>IF('Indicator Data'!BE195="No Data",1,IF('Indicator Data imputation'!AY194&lt;&gt;"",1,0))</f>
        <v>0</v>
      </c>
      <c r="AY191" s="171">
        <f>IF('Indicator Data'!BF195="No Data",1,IF('Indicator Data imputation'!AZ194&lt;&gt;"",1,0))</f>
        <v>0</v>
      </c>
      <c r="AZ191" s="171">
        <f>IF('Indicator Data'!BG195="No Data",1,IF('Indicator Data imputation'!BA194&lt;&gt;"",1,0))</f>
        <v>0</v>
      </c>
      <c r="BA191" s="5">
        <f t="shared" si="4"/>
        <v>0</v>
      </c>
      <c r="BB191" s="173">
        <f t="shared" si="5"/>
        <v>0</v>
      </c>
    </row>
    <row r="192" spans="1:54" x14ac:dyDescent="0.25">
      <c r="A192" s="5" t="s">
        <v>356</v>
      </c>
      <c r="B192" s="171">
        <f>IF('Indicator Data'!I196="No Data",1,IF('Indicator Data imputation'!C195&lt;&gt;"",1,0))</f>
        <v>0</v>
      </c>
      <c r="C192" s="171">
        <f>IF('Indicator Data'!J196="No Data",1,IF('Indicator Data imputation'!D195&lt;&gt;"",1,0))</f>
        <v>0</v>
      </c>
      <c r="D192" s="171">
        <f>IF('Indicator Data'!K196="No Data",1,IF('Indicator Data imputation'!E195&lt;&gt;"",1,0))</f>
        <v>0</v>
      </c>
      <c r="E192" s="171">
        <f>IF('Indicator Data'!L196="No Data",1,IF('Indicator Data imputation'!F195&lt;&gt;"",1,0))</f>
        <v>0</v>
      </c>
      <c r="F192" s="171">
        <f>IF('Indicator Data'!M196="No Data",1,IF('Indicator Data imputation'!G195&lt;&gt;"",1,0))</f>
        <v>0</v>
      </c>
      <c r="G192" s="171">
        <f>IF('Indicator Data'!N196="No Data",1,IF('Indicator Data imputation'!H195&lt;&gt;"",1,0))</f>
        <v>0</v>
      </c>
      <c r="H192" s="171">
        <f>IF('Indicator Data'!O196="No Data",1,IF('Indicator Data imputation'!I195&lt;&gt;"",1,0))</f>
        <v>0</v>
      </c>
      <c r="I192" s="171">
        <f>IF('Indicator Data'!P196="No Data",1,IF('Indicator Data imputation'!J195&lt;&gt;"",1,0))</f>
        <v>0</v>
      </c>
      <c r="J192" s="171">
        <f>IF('Indicator Data'!Q196="No Data",1,IF('Indicator Data imputation'!K195&lt;&gt;"",1,0))</f>
        <v>0</v>
      </c>
      <c r="K192" s="171">
        <f>IF('Indicator Data'!R196="No Data",1,IF('Indicator Data imputation'!L195&lt;&gt;"",1,0))</f>
        <v>0</v>
      </c>
      <c r="L192" s="171">
        <f>IF('Indicator Data'!S196="No Data",1,IF('Indicator Data imputation'!M195&lt;&gt;"",1,0))</f>
        <v>0</v>
      </c>
      <c r="M192" s="171">
        <f>IF('Indicator Data'!T196="No Data",1,IF('Indicator Data imputation'!N195&lt;&gt;"",1,0))</f>
        <v>0</v>
      </c>
      <c r="N192" s="171">
        <f>IF('Indicator Data'!U196="No Data",1,IF('Indicator Data imputation'!O195&lt;&gt;"",1,0))</f>
        <v>0</v>
      </c>
      <c r="O192" s="171">
        <f>IF('Indicator Data'!V196="No Data",1,IF('Indicator Data imputation'!P195&lt;&gt;"",1,0))</f>
        <v>0</v>
      </c>
      <c r="P192" s="171">
        <f>IF('Indicator Data'!W196="No Data",1,IF('Indicator Data imputation'!Q195&lt;&gt;"",1,0))</f>
        <v>0</v>
      </c>
      <c r="Q192" s="171">
        <f>IF('Indicator Data'!X196="No Data",1,IF('Indicator Data imputation'!R195&lt;&gt;"",1,0))</f>
        <v>0</v>
      </c>
      <c r="R192" s="171">
        <f>IF('Indicator Data'!Y196="No Data",1,IF('Indicator Data imputation'!S195&lt;&gt;"",1,0))</f>
        <v>0</v>
      </c>
      <c r="S192" s="171">
        <f>IF('Indicator Data'!Z196="No Data",1,IF('Indicator Data imputation'!T195&lt;&gt;"",1,0))</f>
        <v>0</v>
      </c>
      <c r="T192" s="171">
        <f>IF('Indicator Data'!AA196="No Data",1,IF('Indicator Data imputation'!U195&lt;&gt;"",1,0))</f>
        <v>0</v>
      </c>
      <c r="U192" s="171">
        <f>IF('Indicator Data'!AB196="No Data",1,IF('Indicator Data imputation'!V195&lt;&gt;"",1,0))</f>
        <v>0</v>
      </c>
      <c r="V192" s="171">
        <f>IF('Indicator Data'!AC196="No Data",1,IF('Indicator Data imputation'!W195&lt;&gt;"",1,0))</f>
        <v>0</v>
      </c>
      <c r="W192" s="171">
        <f>IF('Indicator Data'!AD196="No Data",1,IF('Indicator Data imputation'!X195&lt;&gt;"",1,0))</f>
        <v>0</v>
      </c>
      <c r="X192" s="171">
        <f>IF('Indicator Data'!AE196="No Data",1,IF('Indicator Data imputation'!Y195&lt;&gt;"",1,0))</f>
        <v>0</v>
      </c>
      <c r="Y192" s="171">
        <f>IF('Indicator Data'!AF196="No Data",1,IF('Indicator Data imputation'!Z195&lt;&gt;"",1,0))</f>
        <v>0</v>
      </c>
      <c r="Z192" s="171">
        <f>IF('Indicator Data'!AG196="No Data",1,IF('Indicator Data imputation'!AA195&lt;&gt;"",1,0))</f>
        <v>1</v>
      </c>
      <c r="AA192" s="171">
        <f>IF('Indicator Data'!AH196="No Data",1,IF('Indicator Data imputation'!AB195&lt;&gt;"",1,0))</f>
        <v>0</v>
      </c>
      <c r="AB192" s="171">
        <f>IF('Indicator Data'!AI196="No Data",1,IF('Indicator Data imputation'!AC195&lt;&gt;"",1,0))</f>
        <v>0</v>
      </c>
      <c r="AC192" s="171">
        <f>IF('Indicator Data'!AJ196="No Data",1,IF('Indicator Data imputation'!AD195&lt;&gt;"",1,0))</f>
        <v>0</v>
      </c>
      <c r="AD192" s="171">
        <f>IF('Indicator Data'!AK196="No Data",1,IF('Indicator Data imputation'!AE195&lt;&gt;"",1,0))</f>
        <v>0</v>
      </c>
      <c r="AE192" s="171">
        <f>IF('Indicator Data'!AL196="No Data",1,IF('Indicator Data imputation'!AF195&lt;&gt;"",1,0))</f>
        <v>0</v>
      </c>
      <c r="AF192" s="171">
        <f>IF('Indicator Data'!AM196="No Data",1,IF('Indicator Data imputation'!AG195&lt;&gt;"",1,0))</f>
        <v>0</v>
      </c>
      <c r="AG192" s="171">
        <f>IF('Indicator Data'!AN196="No Data",1,IF('Indicator Data imputation'!AH195&lt;&gt;"",1,0))</f>
        <v>0</v>
      </c>
      <c r="AH192" s="171">
        <f>IF('Indicator Data'!AO196="No Data",1,IF('Indicator Data imputation'!AI195&lt;&gt;"",1,0))</f>
        <v>0</v>
      </c>
      <c r="AI192" s="171">
        <f>IF('Indicator Data'!AP196="No Data",1,IF('Indicator Data imputation'!AJ195&lt;&gt;"",1,0))</f>
        <v>1</v>
      </c>
      <c r="AJ192" s="171">
        <f>IF('Indicator Data'!AQ196="No Data",1,IF('Indicator Data imputation'!AK195&lt;&gt;"",1,0))</f>
        <v>1</v>
      </c>
      <c r="AK192" s="171">
        <f>IF('Indicator Data'!AR196="No Data",1,IF('Indicator Data imputation'!AL195&lt;&gt;"",1,0))</f>
        <v>0</v>
      </c>
      <c r="AL192" s="171">
        <f>IF('Indicator Data'!AS196="No Data",1,IF('Indicator Data imputation'!AM195&lt;&gt;"",1,0))</f>
        <v>0</v>
      </c>
      <c r="AM192" s="171">
        <f>IF('Indicator Data'!AT196="No Data",1,IF('Indicator Data imputation'!AN195&lt;&gt;"",1,0))</f>
        <v>0</v>
      </c>
      <c r="AN192" s="171">
        <f>IF('Indicator Data'!AU196="No Data",1,IF('Indicator Data imputation'!AO195&lt;&gt;"",1,0))</f>
        <v>0</v>
      </c>
      <c r="AO192" s="171">
        <f>IF('Indicator Data'!AV196="No Data",1,IF('Indicator Data imputation'!AP195&lt;&gt;"",1,0))</f>
        <v>0</v>
      </c>
      <c r="AP192" s="171">
        <f>IF('Indicator Data'!AW196="No Data",1,IF('Indicator Data imputation'!AQ195&lt;&gt;"",1,0))</f>
        <v>0</v>
      </c>
      <c r="AQ192" s="171">
        <f>IF('Indicator Data'!AX196="No Data",1,IF('Indicator Data imputation'!AR195&lt;&gt;"",1,0))</f>
        <v>0</v>
      </c>
      <c r="AR192" s="171">
        <f>IF('Indicator Data'!AY196="No Data",1,IF('Indicator Data imputation'!AS195&lt;&gt;"",1,0))</f>
        <v>0</v>
      </c>
      <c r="AS192" s="171">
        <f>IF('Indicator Data'!AZ196="No Data",1,IF('Indicator Data imputation'!AT195&lt;&gt;"",1,0))</f>
        <v>0</v>
      </c>
      <c r="AT192" s="171">
        <f>IF('Indicator Data'!BA196="No Data",1,IF('Indicator Data imputation'!AU195&lt;&gt;"",1,0))</f>
        <v>0</v>
      </c>
      <c r="AU192" s="171">
        <f>IF('Indicator Data'!BB196="No Data",1,IF('Indicator Data imputation'!AV195&lt;&gt;"",1,0))</f>
        <v>0</v>
      </c>
      <c r="AV192" s="171">
        <f>IF('Indicator Data'!BC196="No Data",1,IF('Indicator Data imputation'!AW195&lt;&gt;"",1,0))</f>
        <v>0</v>
      </c>
      <c r="AW192" s="171">
        <f>IF('Indicator Data'!BD196="No Data",1,IF('Indicator Data imputation'!AX195&lt;&gt;"",1,0))</f>
        <v>0</v>
      </c>
      <c r="AX192" s="171">
        <f>IF('Indicator Data'!BE196="No Data",1,IF('Indicator Data imputation'!AY195&lt;&gt;"",1,0))</f>
        <v>0</v>
      </c>
      <c r="AY192" s="171">
        <f>IF('Indicator Data'!BF196="No Data",1,IF('Indicator Data imputation'!AZ195&lt;&gt;"",1,0))</f>
        <v>0</v>
      </c>
      <c r="AZ192" s="171">
        <f>IF('Indicator Data'!BG196="No Data",1,IF('Indicator Data imputation'!BA195&lt;&gt;"",1,0))</f>
        <v>0</v>
      </c>
      <c r="BA192" s="5">
        <f t="shared" si="4"/>
        <v>3</v>
      </c>
      <c r="BB192" s="173">
        <f t="shared" si="5"/>
        <v>5.8823529411764705E-2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199"/>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3.28515625" style="5" bestFit="1" customWidth="1"/>
    <col min="2" max="6" width="9.140625" style="5"/>
    <col min="7" max="7" width="8.85546875" style="5" customWidth="1"/>
    <col min="8" max="8" width="9.140625" style="5"/>
  </cols>
  <sheetData>
    <row r="1" spans="1:10" ht="174" x14ac:dyDescent="0.25">
      <c r="A1" s="5" t="s">
        <v>1062</v>
      </c>
      <c r="B1" s="160" t="s">
        <v>997</v>
      </c>
      <c r="C1" s="174" t="s">
        <v>998</v>
      </c>
      <c r="D1" s="160" t="s">
        <v>1060</v>
      </c>
      <c r="E1" s="160" t="s">
        <v>997</v>
      </c>
      <c r="F1" s="174" t="s">
        <v>1063</v>
      </c>
      <c r="G1" s="160" t="s">
        <v>1060</v>
      </c>
      <c r="H1" s="160" t="s">
        <v>1064</v>
      </c>
    </row>
    <row r="2" spans="1:10" x14ac:dyDescent="0.25">
      <c r="A2" s="5" t="s">
        <v>0</v>
      </c>
      <c r="B2" s="5">
        <f>'Imputed and missing data hidden'!BA2</f>
        <v>3</v>
      </c>
      <c r="C2" s="5">
        <f>IF(VLOOKUP(A2,'Hazard &amp; Exposure'!$B$3:$BB$193,53,FALSE)&gt;0,1,0)</f>
        <v>1</v>
      </c>
      <c r="D2" s="175">
        <f>'Indicator Date hidden2'!BB3</f>
        <v>0.29166666666666669</v>
      </c>
      <c r="E2" s="175">
        <f t="shared" ref="E2:E33" si="0">IF(B2&gt;B$197,10,10-(B$197-B2)/(B$197-B$196)*10)</f>
        <v>2</v>
      </c>
      <c r="F2" s="175">
        <f>IF(C2=1,$B$199,1)</f>
        <v>1.25</v>
      </c>
      <c r="G2" s="175">
        <f t="shared" ref="G2:G33" si="1">IF(D2&gt;D$197,10,10-(D$197-D2)/(D$197-D$196)*10)</f>
        <v>3.8888888888888893</v>
      </c>
      <c r="H2" s="175">
        <f t="shared" ref="H2:H33" si="2">10-(12.5-AVERAGE(E2,G2)*F2)/12.5*10</f>
        <v>2.9444444444444438</v>
      </c>
    </row>
    <row r="3" spans="1:10" x14ac:dyDescent="0.25">
      <c r="A3" s="5" t="s">
        <v>6</v>
      </c>
      <c r="B3" s="5">
        <f>'Imputed and missing data hidden'!BA5</f>
        <v>2</v>
      </c>
      <c r="C3" s="5">
        <f>IF(VLOOKUP(A3,'Hazard &amp; Exposure'!$B$3:$BB$193,53,FALSE)&gt;0,1,0)</f>
        <v>0</v>
      </c>
      <c r="D3" s="175">
        <f>'Indicator Date hidden2'!BB6</f>
        <v>0.625</v>
      </c>
      <c r="E3" s="175">
        <f t="shared" si="0"/>
        <v>1.3333333333333321</v>
      </c>
      <c r="F3" s="175">
        <f t="shared" ref="F3:F66" si="3">IF(C3=1,$B$199,1)</f>
        <v>1</v>
      </c>
      <c r="G3" s="175">
        <f t="shared" si="1"/>
        <v>8.3333333333333339</v>
      </c>
      <c r="H3" s="175">
        <f t="shared" si="2"/>
        <v>3.8666666666666663</v>
      </c>
      <c r="J3" s="5"/>
    </row>
    <row r="4" spans="1:10" x14ac:dyDescent="0.25">
      <c r="A4" s="5" t="s">
        <v>2</v>
      </c>
      <c r="B4" s="5">
        <f>'Imputed and missing data hidden'!BA3</f>
        <v>2</v>
      </c>
      <c r="C4" s="5">
        <f>IF(VLOOKUP(A4,'Hazard &amp; Exposure'!$B$3:$BB$193,53,FALSE)&gt;0,1,0)</f>
        <v>0</v>
      </c>
      <c r="D4" s="175">
        <f>'Indicator Date hidden2'!BB4</f>
        <v>0.39583333333333331</v>
      </c>
      <c r="E4" s="175">
        <f t="shared" si="0"/>
        <v>1.3333333333333321</v>
      </c>
      <c r="F4" s="175">
        <f t="shared" si="3"/>
        <v>1</v>
      </c>
      <c r="G4" s="175">
        <f t="shared" si="1"/>
        <v>5.2777777777777777</v>
      </c>
      <c r="H4" s="175">
        <f t="shared" si="2"/>
        <v>2.6444444444444448</v>
      </c>
      <c r="J4" s="5"/>
    </row>
    <row r="5" spans="1:10" x14ac:dyDescent="0.25">
      <c r="A5" s="5" t="s">
        <v>339</v>
      </c>
      <c r="B5" s="5">
        <f>'Imputed and missing data hidden'!BA182</f>
        <v>8</v>
      </c>
      <c r="C5" s="5">
        <f>IF(VLOOKUP(A5,'Hazard &amp; Exposure'!$B$3:$BB$193,53,FALSE)&gt;0,1,0)</f>
        <v>0</v>
      </c>
      <c r="D5" s="175">
        <f>'Indicator Date hidden2'!BB183</f>
        <v>0.16666666666666666</v>
      </c>
      <c r="E5" s="175">
        <f t="shared" si="0"/>
        <v>5.333333333333333</v>
      </c>
      <c r="F5" s="175">
        <f t="shared" si="3"/>
        <v>1</v>
      </c>
      <c r="G5" s="175">
        <f t="shared" si="1"/>
        <v>2.2222222222222223</v>
      </c>
      <c r="H5" s="175">
        <f t="shared" si="2"/>
        <v>3.022222222222223</v>
      </c>
      <c r="J5" s="5"/>
    </row>
    <row r="6" spans="1:10" x14ac:dyDescent="0.25">
      <c r="A6" s="5" t="s">
        <v>10</v>
      </c>
      <c r="B6" s="5">
        <f>'Imputed and missing data hidden'!BA7</f>
        <v>3</v>
      </c>
      <c r="C6" s="5">
        <f>IF(VLOOKUP(A6,'Hazard &amp; Exposure'!$B$3:$BB$193,53,FALSE)&gt;0,1,0)</f>
        <v>0</v>
      </c>
      <c r="D6" s="175">
        <f>'Indicator Date hidden2'!BB8</f>
        <v>0.48936170212765956</v>
      </c>
      <c r="E6" s="175">
        <f t="shared" si="0"/>
        <v>2</v>
      </c>
      <c r="F6" s="175">
        <f t="shared" si="3"/>
        <v>1</v>
      </c>
      <c r="G6" s="175">
        <f t="shared" si="1"/>
        <v>6.5248226950354606</v>
      </c>
      <c r="H6" s="175">
        <f t="shared" si="2"/>
        <v>3.4099290780141844</v>
      </c>
      <c r="J6" s="5"/>
    </row>
    <row r="7" spans="1:10" x14ac:dyDescent="0.25">
      <c r="A7" s="5" t="s">
        <v>12</v>
      </c>
      <c r="B7" s="5">
        <f>'Imputed and missing data hidden'!BA8</f>
        <v>1</v>
      </c>
      <c r="C7" s="5">
        <f>IF(VLOOKUP(A7,'Hazard &amp; Exposure'!$B$3:$BB$193,53,FALSE)&gt;0,1,0)</f>
        <v>0</v>
      </c>
      <c r="D7" s="175">
        <f>'Indicator Date hidden2'!BB9</f>
        <v>0.36</v>
      </c>
      <c r="E7" s="175">
        <f t="shared" si="0"/>
        <v>0.66666666666666607</v>
      </c>
      <c r="F7" s="175">
        <f t="shared" si="3"/>
        <v>1</v>
      </c>
      <c r="G7" s="175">
        <f t="shared" si="1"/>
        <v>4.8</v>
      </c>
      <c r="H7" s="175">
        <f t="shared" si="2"/>
        <v>2.1866666666666656</v>
      </c>
      <c r="J7" s="5"/>
    </row>
    <row r="8" spans="1:10" x14ac:dyDescent="0.25">
      <c r="A8" s="5" t="s">
        <v>8</v>
      </c>
      <c r="B8" s="5">
        <f>'Imputed and missing data hidden'!BA6</f>
        <v>11</v>
      </c>
      <c r="C8" s="5">
        <f>IF(VLOOKUP(A8,'Hazard &amp; Exposure'!$B$3:$BB$193,53,FALSE)&gt;0,1,0)</f>
        <v>0</v>
      </c>
      <c r="D8" s="175">
        <f>'Indicator Date hidden2'!BB7</f>
        <v>0.29268292682926828</v>
      </c>
      <c r="E8" s="175">
        <f t="shared" si="0"/>
        <v>7.3333333333333339</v>
      </c>
      <c r="F8" s="175">
        <f t="shared" si="3"/>
        <v>1</v>
      </c>
      <c r="G8" s="175">
        <f t="shared" si="1"/>
        <v>3.9024390243902438</v>
      </c>
      <c r="H8" s="175">
        <f t="shared" si="2"/>
        <v>4.4943089430894307</v>
      </c>
      <c r="J8" s="5"/>
    </row>
    <row r="9" spans="1:10" x14ac:dyDescent="0.25">
      <c r="A9" s="5" t="s">
        <v>14</v>
      </c>
      <c r="B9" s="5">
        <f>'Imputed and missing data hidden'!BA9</f>
        <v>5</v>
      </c>
      <c r="C9" s="5">
        <f>IF(VLOOKUP(A9,'Hazard &amp; Exposure'!$B$3:$BB$193,53,FALSE)&gt;0,1,0)</f>
        <v>0</v>
      </c>
      <c r="D9" s="175">
        <f>'Indicator Date hidden2'!BB10</f>
        <v>0.37777777777777777</v>
      </c>
      <c r="E9" s="175">
        <f t="shared" si="0"/>
        <v>3.3333333333333339</v>
      </c>
      <c r="F9" s="175">
        <f t="shared" si="3"/>
        <v>1</v>
      </c>
      <c r="G9" s="175">
        <f t="shared" si="1"/>
        <v>5.0370370370370372</v>
      </c>
      <c r="H9" s="175">
        <f t="shared" si="2"/>
        <v>3.3481481481481481</v>
      </c>
      <c r="J9" s="5"/>
    </row>
    <row r="10" spans="1:10" x14ac:dyDescent="0.25">
      <c r="A10" s="5" t="s">
        <v>16</v>
      </c>
      <c r="B10" s="5">
        <f>'Imputed and missing data hidden'!BA10</f>
        <v>6</v>
      </c>
      <c r="C10" s="5">
        <f>IF(VLOOKUP(A10,'Hazard &amp; Exposure'!$B$3:$BB$193,53,FALSE)&gt;0,1,0)</f>
        <v>0</v>
      </c>
      <c r="D10" s="175">
        <f>'Indicator Date hidden2'!BB11</f>
        <v>6.8181818181818177E-2</v>
      </c>
      <c r="E10" s="175">
        <f t="shared" si="0"/>
        <v>4</v>
      </c>
      <c r="F10" s="175">
        <f t="shared" si="3"/>
        <v>1</v>
      </c>
      <c r="G10" s="175">
        <f t="shared" si="1"/>
        <v>0.90909090909090828</v>
      </c>
      <c r="H10" s="175">
        <f t="shared" si="2"/>
        <v>1.963636363636363</v>
      </c>
      <c r="J10" s="5"/>
    </row>
    <row r="11" spans="1:10" x14ac:dyDescent="0.25">
      <c r="A11" s="5" t="s">
        <v>18</v>
      </c>
      <c r="B11" s="5">
        <f>'Imputed and missing data hidden'!BA11</f>
        <v>3</v>
      </c>
      <c r="C11" s="5">
        <f>IF(VLOOKUP(A11,'Hazard &amp; Exposure'!$B$3:$BB$193,53,FALSE)&gt;0,1,0)</f>
        <v>0</v>
      </c>
      <c r="D11" s="175">
        <f>'Indicator Date hidden2'!BB12</f>
        <v>0.5</v>
      </c>
      <c r="E11" s="175">
        <f t="shared" si="0"/>
        <v>2</v>
      </c>
      <c r="F11" s="175">
        <f t="shared" si="3"/>
        <v>1</v>
      </c>
      <c r="G11" s="175">
        <f t="shared" si="1"/>
        <v>6.666666666666667</v>
      </c>
      <c r="H11" s="175">
        <f t="shared" si="2"/>
        <v>3.4666666666666668</v>
      </c>
      <c r="J11" s="5"/>
    </row>
    <row r="12" spans="1:10" x14ac:dyDescent="0.25">
      <c r="A12" s="5" t="s">
        <v>50</v>
      </c>
      <c r="B12" s="5">
        <f>'Imputed and missing data hidden'!BA28</f>
        <v>3</v>
      </c>
      <c r="C12" s="5">
        <f>IF(VLOOKUP(A12,'Hazard &amp; Exposure'!$B$3:$BB$193,53,FALSE)&gt;0,1,0)</f>
        <v>0</v>
      </c>
      <c r="D12" s="175">
        <f>'Indicator Date hidden2'!BB29</f>
        <v>0.36</v>
      </c>
      <c r="E12" s="175">
        <f t="shared" si="0"/>
        <v>2</v>
      </c>
      <c r="F12" s="175">
        <f t="shared" si="3"/>
        <v>1</v>
      </c>
      <c r="G12" s="175">
        <f t="shared" si="1"/>
        <v>4.8</v>
      </c>
      <c r="H12" s="175">
        <f t="shared" si="2"/>
        <v>2.7200000000000006</v>
      </c>
      <c r="J12" s="5"/>
    </row>
    <row r="13" spans="1:10" x14ac:dyDescent="0.25">
      <c r="A13" s="5" t="s">
        <v>30</v>
      </c>
      <c r="B13" s="5">
        <f>'Imputed and missing data hidden'!BA17</f>
        <v>7</v>
      </c>
      <c r="C13" s="5">
        <f>IF(VLOOKUP(A13,'Hazard &amp; Exposure'!$B$3:$BB$193,53,FALSE)&gt;0,1,0)</f>
        <v>0</v>
      </c>
      <c r="D13" s="175">
        <f>'Indicator Date hidden2'!BB18</f>
        <v>0.11627906976744186</v>
      </c>
      <c r="E13" s="175">
        <f t="shared" si="0"/>
        <v>4.666666666666667</v>
      </c>
      <c r="F13" s="175">
        <f t="shared" si="3"/>
        <v>1</v>
      </c>
      <c r="G13" s="175">
        <f t="shared" si="1"/>
        <v>1.550387596899224</v>
      </c>
      <c r="H13" s="175">
        <f t="shared" si="2"/>
        <v>2.4868217054263564</v>
      </c>
      <c r="J13" s="5"/>
    </row>
    <row r="14" spans="1:10" x14ac:dyDescent="0.25">
      <c r="A14" s="5" t="s">
        <v>34</v>
      </c>
      <c r="B14" s="5">
        <f>'Imputed and missing data hidden'!BA19</f>
        <v>0</v>
      </c>
      <c r="C14" s="5">
        <f>IF(VLOOKUP(A14,'Hazard &amp; Exposure'!$B$3:$BB$193,53,FALSE)&gt;0,1,0)</f>
        <v>0</v>
      </c>
      <c r="D14" s="175">
        <f>'Indicator Date hidden2'!BB20</f>
        <v>0.26</v>
      </c>
      <c r="E14" s="175">
        <f t="shared" si="0"/>
        <v>0</v>
      </c>
      <c r="F14" s="175">
        <f t="shared" si="3"/>
        <v>1</v>
      </c>
      <c r="G14" s="175">
        <f t="shared" si="1"/>
        <v>3.4666666666666668</v>
      </c>
      <c r="H14" s="175">
        <f t="shared" si="2"/>
        <v>1.3866666666666667</v>
      </c>
      <c r="J14" s="5"/>
    </row>
    <row r="15" spans="1:10" x14ac:dyDescent="0.25">
      <c r="A15" s="5" t="s">
        <v>48</v>
      </c>
      <c r="B15" s="5">
        <f>'Imputed and missing data hidden'!BA27</f>
        <v>0</v>
      </c>
      <c r="C15" s="5">
        <f>IF(VLOOKUP(A15,'Hazard &amp; Exposure'!$B$3:$BB$193,53,FALSE)&gt;0,1,0)</f>
        <v>0</v>
      </c>
      <c r="D15" s="175">
        <f>'Indicator Date hidden2'!BB28</f>
        <v>0.29411764705882354</v>
      </c>
      <c r="E15" s="175">
        <f t="shared" si="0"/>
        <v>0</v>
      </c>
      <c r="F15" s="175">
        <f t="shared" si="3"/>
        <v>1</v>
      </c>
      <c r="G15" s="175">
        <f t="shared" si="1"/>
        <v>3.9215686274509807</v>
      </c>
      <c r="H15" s="175">
        <f t="shared" si="2"/>
        <v>1.5686274509803919</v>
      </c>
      <c r="J15" s="5"/>
    </row>
    <row r="16" spans="1:10" x14ac:dyDescent="0.25">
      <c r="A16" s="5" t="s">
        <v>24</v>
      </c>
      <c r="B16" s="5">
        <f>'Imputed and missing data hidden'!BA14</f>
        <v>0</v>
      </c>
      <c r="C16" s="5">
        <f>IF(VLOOKUP(A16,'Hazard &amp; Exposure'!$B$3:$BB$193,53,FALSE)&gt;0,1,0)</f>
        <v>0</v>
      </c>
      <c r="D16" s="175">
        <f>'Indicator Date hidden2'!BB15</f>
        <v>0.23529411764705882</v>
      </c>
      <c r="E16" s="175">
        <f t="shared" si="0"/>
        <v>0</v>
      </c>
      <c r="F16" s="175">
        <f t="shared" si="3"/>
        <v>1</v>
      </c>
      <c r="G16" s="175">
        <f t="shared" si="1"/>
        <v>3.1372549019607856</v>
      </c>
      <c r="H16" s="175">
        <f t="shared" si="2"/>
        <v>1.2549019607843146</v>
      </c>
      <c r="J16" s="5"/>
    </row>
    <row r="17" spans="1:10" x14ac:dyDescent="0.25">
      <c r="A17" s="5" t="s">
        <v>46</v>
      </c>
      <c r="B17" s="5">
        <f>'Imputed and missing data hidden'!BA26</f>
        <v>5</v>
      </c>
      <c r="C17" s="5">
        <f>IF(VLOOKUP(A17,'Hazard &amp; Exposure'!$B$3:$BB$193,53,FALSE)&gt;0,1,0)</f>
        <v>0</v>
      </c>
      <c r="D17" s="175">
        <f>'Indicator Date hidden2'!BB27</f>
        <v>0.13333333333333333</v>
      </c>
      <c r="E17" s="175">
        <f t="shared" si="0"/>
        <v>3.3333333333333339</v>
      </c>
      <c r="F17" s="175">
        <f t="shared" si="3"/>
        <v>1</v>
      </c>
      <c r="G17" s="175">
        <f t="shared" si="1"/>
        <v>1.7777777777777768</v>
      </c>
      <c r="H17" s="175">
        <f t="shared" si="2"/>
        <v>2.0444444444444443</v>
      </c>
      <c r="J17" s="5"/>
    </row>
    <row r="18" spans="1:10" x14ac:dyDescent="0.25">
      <c r="A18" s="5" t="s">
        <v>22</v>
      </c>
      <c r="B18" s="5">
        <f>'Imputed and missing data hidden'!BA13</f>
        <v>8</v>
      </c>
      <c r="C18" s="5">
        <f>IF(VLOOKUP(A18,'Hazard &amp; Exposure'!$B$3:$BB$193,53,FALSE)&gt;0,1,0)</f>
        <v>0</v>
      </c>
      <c r="D18" s="175">
        <f>'Indicator Date hidden2'!BB14</f>
        <v>0.18181818181818182</v>
      </c>
      <c r="E18" s="175">
        <f t="shared" si="0"/>
        <v>5.333333333333333</v>
      </c>
      <c r="F18" s="175">
        <f t="shared" si="3"/>
        <v>1</v>
      </c>
      <c r="G18" s="175">
        <f t="shared" si="1"/>
        <v>2.4242424242424256</v>
      </c>
      <c r="H18" s="175">
        <f t="shared" si="2"/>
        <v>3.1030303030303035</v>
      </c>
      <c r="J18" s="5"/>
    </row>
    <row r="19" spans="1:10" x14ac:dyDescent="0.25">
      <c r="A19" s="5" t="s">
        <v>20</v>
      </c>
      <c r="B19" s="5">
        <f>'Imputed and missing data hidden'!BA12</f>
        <v>9</v>
      </c>
      <c r="C19" s="5">
        <f>IF(VLOOKUP(A19,'Hazard &amp; Exposure'!$B$3:$BB$193,53,FALSE)&gt;0,1,0)</f>
        <v>0</v>
      </c>
      <c r="D19" s="175">
        <f>'Indicator Date hidden2'!BB13</f>
        <v>0.18604651162790697</v>
      </c>
      <c r="E19" s="175">
        <f t="shared" si="0"/>
        <v>6</v>
      </c>
      <c r="F19" s="175">
        <f t="shared" si="3"/>
        <v>1</v>
      </c>
      <c r="G19" s="175">
        <f t="shared" si="1"/>
        <v>2.4806201550387597</v>
      </c>
      <c r="H19" s="175">
        <f t="shared" si="2"/>
        <v>3.3922480620155042</v>
      </c>
      <c r="J19" s="5"/>
    </row>
    <row r="20" spans="1:10" x14ac:dyDescent="0.25">
      <c r="A20" s="5" t="s">
        <v>39</v>
      </c>
      <c r="B20" s="5">
        <f>'Imputed and missing data hidden'!BA22</f>
        <v>3</v>
      </c>
      <c r="C20" s="5">
        <f>IF(VLOOKUP(A20,'Hazard &amp; Exposure'!$B$3:$BB$193,53,FALSE)&gt;0,1,0)</f>
        <v>0</v>
      </c>
      <c r="D20" s="175">
        <f>'Indicator Date hidden2'!BB23</f>
        <v>0.45833333333333331</v>
      </c>
      <c r="E20" s="175">
        <f t="shared" si="0"/>
        <v>2</v>
      </c>
      <c r="F20" s="175">
        <f t="shared" si="3"/>
        <v>1</v>
      </c>
      <c r="G20" s="175">
        <f t="shared" si="1"/>
        <v>6.1111111111111107</v>
      </c>
      <c r="H20" s="175">
        <f t="shared" si="2"/>
        <v>3.2444444444444445</v>
      </c>
      <c r="J20" s="5"/>
    </row>
    <row r="21" spans="1:10" x14ac:dyDescent="0.25">
      <c r="A21" s="5" t="s">
        <v>28</v>
      </c>
      <c r="B21" s="5">
        <f>'Imputed and missing data hidden'!BA16</f>
        <v>2</v>
      </c>
      <c r="C21" s="5">
        <f>IF(VLOOKUP(A21,'Hazard &amp; Exposure'!$B$3:$BB$193,53,FALSE)&gt;0,1,0)</f>
        <v>0</v>
      </c>
      <c r="D21" s="175">
        <f>'Indicator Date hidden2'!BB17</f>
        <v>0.54166666666666663</v>
      </c>
      <c r="E21" s="175">
        <f t="shared" si="0"/>
        <v>1.3333333333333321</v>
      </c>
      <c r="F21" s="175">
        <f t="shared" si="3"/>
        <v>1</v>
      </c>
      <c r="G21" s="175">
        <f t="shared" si="1"/>
        <v>7.2222222222222214</v>
      </c>
      <c r="H21" s="175">
        <f t="shared" si="2"/>
        <v>3.4222222222222207</v>
      </c>
      <c r="J21" s="5"/>
    </row>
    <row r="22" spans="1:10" x14ac:dyDescent="0.25">
      <c r="A22" s="5" t="s">
        <v>32</v>
      </c>
      <c r="B22" s="5">
        <f>'Imputed and missing data hidden'!BA18</f>
        <v>3</v>
      </c>
      <c r="C22" s="5">
        <f>IF(VLOOKUP(A22,'Hazard &amp; Exposure'!$B$3:$BB$193,53,FALSE)&gt;0,1,0)</f>
        <v>0</v>
      </c>
      <c r="D22" s="175">
        <f>'Indicator Date hidden2'!BB19</f>
        <v>0.40425531914893614</v>
      </c>
      <c r="E22" s="175">
        <f t="shared" si="0"/>
        <v>2</v>
      </c>
      <c r="F22" s="175">
        <f t="shared" si="3"/>
        <v>1</v>
      </c>
      <c r="G22" s="175">
        <f t="shared" si="1"/>
        <v>5.3900709219858154</v>
      </c>
      <c r="H22" s="175">
        <f t="shared" si="2"/>
        <v>2.9560283687943265</v>
      </c>
      <c r="J22" s="5"/>
    </row>
    <row r="23" spans="1:10" x14ac:dyDescent="0.25">
      <c r="A23" s="5" t="s">
        <v>38</v>
      </c>
      <c r="B23" s="5">
        <f>'Imputed and missing data hidden'!BA21</f>
        <v>0</v>
      </c>
      <c r="C23" s="5">
        <f>IF(VLOOKUP(A23,'Hazard &amp; Exposure'!$B$3:$BB$193,53,FALSE)&gt;0,1,0)</f>
        <v>0</v>
      </c>
      <c r="D23" s="175">
        <f>'Indicator Date hidden2'!BB22</f>
        <v>0.44</v>
      </c>
      <c r="E23" s="175">
        <f t="shared" si="0"/>
        <v>0</v>
      </c>
      <c r="F23" s="175">
        <f t="shared" si="3"/>
        <v>1</v>
      </c>
      <c r="G23" s="175">
        <f t="shared" si="1"/>
        <v>5.8666666666666671</v>
      </c>
      <c r="H23" s="175">
        <f t="shared" si="2"/>
        <v>2.3466666666666667</v>
      </c>
      <c r="J23" s="5"/>
    </row>
    <row r="24" spans="1:10" x14ac:dyDescent="0.25">
      <c r="A24" s="5" t="s">
        <v>43</v>
      </c>
      <c r="B24" s="5">
        <f>'Imputed and missing data hidden'!BA24</f>
        <v>0</v>
      </c>
      <c r="C24" s="5">
        <f>IF(VLOOKUP(A24,'Hazard &amp; Exposure'!$B$3:$BB$193,53,FALSE)&gt;0,1,0)</f>
        <v>1</v>
      </c>
      <c r="D24" s="175">
        <f>'Indicator Date hidden2'!BB25</f>
        <v>0.32</v>
      </c>
      <c r="E24" s="175">
        <f t="shared" si="0"/>
        <v>0</v>
      </c>
      <c r="F24" s="175">
        <f t="shared" si="3"/>
        <v>1.25</v>
      </c>
      <c r="G24" s="175">
        <f t="shared" si="1"/>
        <v>4.2666666666666666</v>
      </c>
      <c r="H24" s="175">
        <f t="shared" si="2"/>
        <v>2.1333333333333329</v>
      </c>
      <c r="J24" s="5"/>
    </row>
    <row r="25" spans="1:10" x14ac:dyDescent="0.25">
      <c r="A25" s="5" t="s">
        <v>26</v>
      </c>
      <c r="B25" s="5">
        <f>'Imputed and missing data hidden'!BA15</f>
        <v>5</v>
      </c>
      <c r="C25" s="5">
        <f>IF(VLOOKUP(A25,'Hazard &amp; Exposure'!$B$3:$BB$193,53,FALSE)&gt;0,1,0)</f>
        <v>0</v>
      </c>
      <c r="D25" s="175">
        <f>'Indicator Date hidden2'!BB16</f>
        <v>0.32608695652173914</v>
      </c>
      <c r="E25" s="175">
        <f t="shared" si="0"/>
        <v>3.3333333333333339</v>
      </c>
      <c r="F25" s="175">
        <f t="shared" si="3"/>
        <v>1</v>
      </c>
      <c r="G25" s="175">
        <f t="shared" si="1"/>
        <v>4.3478260869565224</v>
      </c>
      <c r="H25" s="175">
        <f t="shared" si="2"/>
        <v>3.0724637681159415</v>
      </c>
      <c r="J25" s="5"/>
    </row>
    <row r="26" spans="1:10" x14ac:dyDescent="0.25">
      <c r="A26" s="5" t="s">
        <v>45</v>
      </c>
      <c r="B26" s="5">
        <f>'Imputed and missing data hidden'!BA25</f>
        <v>8</v>
      </c>
      <c r="C26" s="5">
        <f>IF(VLOOKUP(A26,'Hazard &amp; Exposure'!$B$3:$BB$193,53,FALSE)&gt;0,1,0)</f>
        <v>0</v>
      </c>
      <c r="D26" s="175">
        <f>'Indicator Date hidden2'!BB26</f>
        <v>0.38095238095238093</v>
      </c>
      <c r="E26" s="175">
        <f t="shared" si="0"/>
        <v>5.333333333333333</v>
      </c>
      <c r="F26" s="175">
        <f t="shared" si="3"/>
        <v>1</v>
      </c>
      <c r="G26" s="175">
        <f t="shared" si="1"/>
        <v>5.0793650793650791</v>
      </c>
      <c r="H26" s="175">
        <f t="shared" si="2"/>
        <v>4.1650793650793645</v>
      </c>
      <c r="J26" s="5"/>
    </row>
    <row r="27" spans="1:10" x14ac:dyDescent="0.25">
      <c r="A27" s="5" t="s">
        <v>36</v>
      </c>
      <c r="B27" s="5">
        <f>'Imputed and missing data hidden'!BA20</f>
        <v>2</v>
      </c>
      <c r="C27" s="5">
        <f>IF(VLOOKUP(A27,'Hazard &amp; Exposure'!$B$3:$BB$193,53,FALSE)&gt;0,1,0)</f>
        <v>0</v>
      </c>
      <c r="D27" s="175">
        <f>'Indicator Date hidden2'!BB21</f>
        <v>0.36</v>
      </c>
      <c r="E27" s="175">
        <f t="shared" si="0"/>
        <v>1.3333333333333321</v>
      </c>
      <c r="F27" s="175">
        <f t="shared" si="3"/>
        <v>1</v>
      </c>
      <c r="G27" s="175">
        <f t="shared" si="1"/>
        <v>4.8</v>
      </c>
      <c r="H27" s="175">
        <f t="shared" si="2"/>
        <v>2.4533333333333331</v>
      </c>
      <c r="J27" s="5"/>
    </row>
    <row r="28" spans="1:10" x14ac:dyDescent="0.25">
      <c r="A28" s="5" t="s">
        <v>41</v>
      </c>
      <c r="B28" s="5">
        <f>'Imputed and missing data hidden'!BA23</f>
        <v>1</v>
      </c>
      <c r="C28" s="5">
        <f>IF(VLOOKUP(A28,'Hazard &amp; Exposure'!$B$3:$BB$193,53,FALSE)&gt;0,1,0)</f>
        <v>0</v>
      </c>
      <c r="D28" s="175">
        <f>'Indicator Date hidden2'!BB24</f>
        <v>0.38775510204081631</v>
      </c>
      <c r="E28" s="175">
        <f t="shared" si="0"/>
        <v>0.66666666666666607</v>
      </c>
      <c r="F28" s="175">
        <f t="shared" si="3"/>
        <v>1</v>
      </c>
      <c r="G28" s="175">
        <f t="shared" si="1"/>
        <v>5.1700680272108839</v>
      </c>
      <c r="H28" s="175">
        <f t="shared" si="2"/>
        <v>2.33469387755102</v>
      </c>
      <c r="J28" s="5"/>
    </row>
    <row r="29" spans="1:10" x14ac:dyDescent="0.25">
      <c r="A29" s="5" t="s">
        <v>59</v>
      </c>
      <c r="B29" s="5">
        <f>'Imputed and missing data hidden'!BA33</f>
        <v>3</v>
      </c>
      <c r="C29" s="5">
        <f>IF(VLOOKUP(A29,'Hazard &amp; Exposure'!$B$3:$BB$193,53,FALSE)&gt;0,1,0)</f>
        <v>1</v>
      </c>
      <c r="D29" s="175">
        <f>'Indicator Date hidden2'!BB34</f>
        <v>0.45833333333333331</v>
      </c>
      <c r="E29" s="175">
        <f t="shared" si="0"/>
        <v>2</v>
      </c>
      <c r="F29" s="175">
        <f t="shared" si="3"/>
        <v>1.25</v>
      </c>
      <c r="G29" s="175">
        <f t="shared" si="1"/>
        <v>6.1111111111111107</v>
      </c>
      <c r="H29" s="175">
        <f t="shared" si="2"/>
        <v>4.0555555555555554</v>
      </c>
      <c r="J29" s="5"/>
    </row>
    <row r="30" spans="1:10" x14ac:dyDescent="0.25">
      <c r="A30" s="5" t="s">
        <v>56</v>
      </c>
      <c r="B30" s="5">
        <f>'Imputed and missing data hidden'!BA32</f>
        <v>6</v>
      </c>
      <c r="C30" s="5">
        <f>IF(VLOOKUP(A30,'Hazard &amp; Exposure'!$B$3:$BB$193,53,FALSE)&gt;0,1,0)</f>
        <v>0</v>
      </c>
      <c r="D30" s="175">
        <f>'Indicator Date hidden2'!BB33</f>
        <v>0.31818181818181818</v>
      </c>
      <c r="E30" s="175">
        <f t="shared" si="0"/>
        <v>4</v>
      </c>
      <c r="F30" s="175">
        <f t="shared" si="3"/>
        <v>1</v>
      </c>
      <c r="G30" s="175">
        <f t="shared" si="1"/>
        <v>4.2424242424242422</v>
      </c>
      <c r="H30" s="175">
        <f t="shared" si="2"/>
        <v>3.2969696969696969</v>
      </c>
      <c r="J30" s="5"/>
    </row>
    <row r="31" spans="1:10" x14ac:dyDescent="0.25">
      <c r="A31" s="5" t="s">
        <v>312</v>
      </c>
      <c r="B31" s="5">
        <f>'Imputed and missing data hidden'!BA166</f>
        <v>5</v>
      </c>
      <c r="C31" s="5">
        <f>IF(VLOOKUP(A31,'Hazard &amp; Exposure'!$B$3:$BB$193,53,FALSE)&gt;0,1,0)</f>
        <v>0</v>
      </c>
      <c r="D31" s="175">
        <f>'Indicator Date hidden2'!BB167</f>
        <v>0.2</v>
      </c>
      <c r="E31" s="175">
        <f t="shared" si="0"/>
        <v>3.3333333333333339</v>
      </c>
      <c r="F31" s="175">
        <f t="shared" si="3"/>
        <v>1</v>
      </c>
      <c r="G31" s="175">
        <f t="shared" si="1"/>
        <v>2.6666666666666661</v>
      </c>
      <c r="H31" s="175">
        <f t="shared" si="2"/>
        <v>2.4000000000000004</v>
      </c>
      <c r="J31" s="5"/>
    </row>
    <row r="32" spans="1:10" x14ac:dyDescent="0.25">
      <c r="A32" s="5" t="s">
        <v>63</v>
      </c>
      <c r="B32" s="5">
        <f>'Imputed and missing data hidden'!BA35</f>
        <v>2</v>
      </c>
      <c r="C32" s="5">
        <f>IF(VLOOKUP(A32,'Hazard &amp; Exposure'!$B$3:$BB$193,53,FALSE)&gt;0,1,0)</f>
        <v>0</v>
      </c>
      <c r="D32" s="175">
        <f>'Indicator Date hidden2'!BB36</f>
        <v>0.25</v>
      </c>
      <c r="E32" s="175">
        <f t="shared" si="0"/>
        <v>1.3333333333333321</v>
      </c>
      <c r="F32" s="175">
        <f t="shared" si="3"/>
        <v>1</v>
      </c>
      <c r="G32" s="175">
        <f t="shared" si="1"/>
        <v>3.3333333333333339</v>
      </c>
      <c r="H32" s="175">
        <f t="shared" si="2"/>
        <v>1.8666666666666654</v>
      </c>
      <c r="J32" s="5"/>
    </row>
    <row r="33" spans="1:10" x14ac:dyDescent="0.25">
      <c r="A33" s="5" t="s">
        <v>65</v>
      </c>
      <c r="B33" s="5">
        <f>'Imputed and missing data hidden'!BA36</f>
        <v>0</v>
      </c>
      <c r="C33" s="5">
        <f>IF(VLOOKUP(A33,'Hazard &amp; Exposure'!$B$3:$BB$193,53,FALSE)&gt;0,1,0)</f>
        <v>0</v>
      </c>
      <c r="D33" s="175">
        <f>'Indicator Date hidden2'!BB37</f>
        <v>0.48</v>
      </c>
      <c r="E33" s="175">
        <f t="shared" si="0"/>
        <v>0</v>
      </c>
      <c r="F33" s="175">
        <f t="shared" si="3"/>
        <v>1</v>
      </c>
      <c r="G33" s="175">
        <f t="shared" si="1"/>
        <v>6.3999999999999995</v>
      </c>
      <c r="H33" s="175">
        <f t="shared" si="2"/>
        <v>2.5599999999999987</v>
      </c>
      <c r="J33" s="5"/>
    </row>
    <row r="34" spans="1:10" x14ac:dyDescent="0.25">
      <c r="A34" s="5" t="s">
        <v>74</v>
      </c>
      <c r="B34" s="5">
        <f>'Imputed and missing data hidden'!BA42</f>
        <v>0</v>
      </c>
      <c r="C34" s="5">
        <f>IF(VLOOKUP(A34,'Hazard &amp; Exposure'!$B$3:$BB$193,53,FALSE)&gt;0,1,0)</f>
        <v>0</v>
      </c>
      <c r="D34" s="175">
        <f>'Indicator Date hidden2'!BB43</f>
        <v>0.37254901960784315</v>
      </c>
      <c r="E34" s="175">
        <f t="shared" ref="E34:E65" si="4">IF(B34&gt;B$197,10,10-(B$197-B34)/(B$197-B$196)*10)</f>
        <v>0</v>
      </c>
      <c r="F34" s="175">
        <f t="shared" si="3"/>
        <v>1</v>
      </c>
      <c r="G34" s="175">
        <f t="shared" ref="G34:G65" si="5">IF(D34&gt;D$197,10,10-(D$197-D34)/(D$197-D$196)*10)</f>
        <v>4.9673202614379086</v>
      </c>
      <c r="H34" s="175">
        <f t="shared" ref="H34:H65" si="6">10-(12.5-AVERAGE(E34,G34)*F34)/12.5*10</f>
        <v>1.9869281045751634</v>
      </c>
      <c r="J34" s="5"/>
    </row>
    <row r="35" spans="1:10" x14ac:dyDescent="0.25">
      <c r="A35" s="5" t="s">
        <v>54</v>
      </c>
      <c r="B35" s="5">
        <f>'Imputed and missing data hidden'!BA31</f>
        <v>0</v>
      </c>
      <c r="C35" s="5">
        <f>IF(VLOOKUP(A35,'Hazard &amp; Exposure'!$B$3:$BB$193,53,FALSE)&gt;0,1,0)</f>
        <v>1</v>
      </c>
      <c r="D35" s="175">
        <f>'Indicator Date hidden2'!BB32</f>
        <v>0.27450980392156865</v>
      </c>
      <c r="E35" s="175">
        <f t="shared" si="4"/>
        <v>0</v>
      </c>
      <c r="F35" s="175">
        <f t="shared" si="3"/>
        <v>1.25</v>
      </c>
      <c r="G35" s="175">
        <f t="shared" si="5"/>
        <v>3.6601307189542487</v>
      </c>
      <c r="H35" s="175">
        <f t="shared" si="6"/>
        <v>1.8300653594771248</v>
      </c>
      <c r="J35" s="5"/>
    </row>
    <row r="36" spans="1:10" x14ac:dyDescent="0.25">
      <c r="A36" s="5" t="s">
        <v>70</v>
      </c>
      <c r="B36" s="5">
        <f>'Imputed and missing data hidden'!BA40</f>
        <v>5</v>
      </c>
      <c r="C36" s="5">
        <f>IF(VLOOKUP(A36,'Hazard &amp; Exposure'!$B$3:$BB$193,53,FALSE)&gt;0,1,0)</f>
        <v>1</v>
      </c>
      <c r="D36" s="175">
        <f>'Indicator Date hidden2'!BB41</f>
        <v>0.10416666666666667</v>
      </c>
      <c r="E36" s="175">
        <f t="shared" si="4"/>
        <v>3.3333333333333339</v>
      </c>
      <c r="F36" s="175">
        <f t="shared" si="3"/>
        <v>1.25</v>
      </c>
      <c r="G36" s="175">
        <f t="shared" si="5"/>
        <v>1.3888888888888893</v>
      </c>
      <c r="H36" s="175">
        <f t="shared" si="6"/>
        <v>2.3611111111111116</v>
      </c>
      <c r="J36" s="5"/>
    </row>
    <row r="37" spans="1:10" x14ac:dyDescent="0.25">
      <c r="A37" s="5" t="s">
        <v>71</v>
      </c>
      <c r="B37" s="5">
        <f>'Imputed and missing data hidden'!BA39</f>
        <v>1</v>
      </c>
      <c r="C37" s="5">
        <f>IF(VLOOKUP(A37,'Hazard &amp; Exposure'!$B$3:$BB$193,53,FALSE)&gt;0,1,0)</f>
        <v>0</v>
      </c>
      <c r="D37" s="175">
        <f>'Indicator Date hidden2'!BB40</f>
        <v>0.24</v>
      </c>
      <c r="E37" s="175">
        <f t="shared" si="4"/>
        <v>0.66666666666666607</v>
      </c>
      <c r="F37" s="175">
        <f t="shared" si="3"/>
        <v>1</v>
      </c>
      <c r="G37" s="175">
        <f t="shared" si="5"/>
        <v>3.1999999999999993</v>
      </c>
      <c r="H37" s="175">
        <f t="shared" si="6"/>
        <v>1.5466666666666669</v>
      </c>
      <c r="J37" s="5"/>
    </row>
    <row r="38" spans="1:10" x14ac:dyDescent="0.25">
      <c r="A38" s="5" t="s">
        <v>66</v>
      </c>
      <c r="B38" s="5">
        <f>'Imputed and missing data hidden'!BA37</f>
        <v>0</v>
      </c>
      <c r="C38" s="5">
        <f>IF(VLOOKUP(A38,'Hazard &amp; Exposure'!$B$3:$BB$193,53,FALSE)&gt;0,1,0)</f>
        <v>1</v>
      </c>
      <c r="D38" s="175">
        <f>'Indicator Date hidden2'!BB38</f>
        <v>0.33333333333333331</v>
      </c>
      <c r="E38" s="175">
        <f t="shared" si="4"/>
        <v>0</v>
      </c>
      <c r="F38" s="175">
        <f t="shared" si="3"/>
        <v>1.25</v>
      </c>
      <c r="G38" s="175">
        <f t="shared" si="5"/>
        <v>4.4444444444444446</v>
      </c>
      <c r="H38" s="175">
        <f t="shared" si="6"/>
        <v>2.2222222222222232</v>
      </c>
      <c r="J38" s="5"/>
    </row>
    <row r="39" spans="1:10" x14ac:dyDescent="0.25">
      <c r="A39" s="5" t="s">
        <v>68</v>
      </c>
      <c r="B39" s="5">
        <f>'Imputed and missing data hidden'!BA38</f>
        <v>7</v>
      </c>
      <c r="C39" s="5">
        <f>IF(VLOOKUP(A39,'Hazard &amp; Exposure'!$B$3:$BB$193,53,FALSE)&gt;0,1,0)</f>
        <v>0</v>
      </c>
      <c r="D39" s="175">
        <f>'Indicator Date hidden2'!BB39</f>
        <v>0.51111111111111107</v>
      </c>
      <c r="E39" s="175">
        <f t="shared" si="4"/>
        <v>4.666666666666667</v>
      </c>
      <c r="F39" s="175">
        <f t="shared" si="3"/>
        <v>1</v>
      </c>
      <c r="G39" s="175">
        <f t="shared" si="5"/>
        <v>6.814814814814814</v>
      </c>
      <c r="H39" s="175">
        <f t="shared" si="6"/>
        <v>4.5925925925925926</v>
      </c>
      <c r="J39" s="5"/>
    </row>
    <row r="40" spans="1:10" x14ac:dyDescent="0.25">
      <c r="A40" s="5" t="s">
        <v>58</v>
      </c>
      <c r="B40" s="5">
        <f>'Imputed and missing data hidden'!BA29</f>
        <v>3</v>
      </c>
      <c r="C40" s="5">
        <f>IF(VLOOKUP(A40,'Hazard &amp; Exposure'!$B$3:$BB$193,53,FALSE)&gt;0,1,0)</f>
        <v>0</v>
      </c>
      <c r="D40" s="175">
        <f>'Indicator Date hidden2'!BB30</f>
        <v>0.2391304347826087</v>
      </c>
      <c r="E40" s="175">
        <f t="shared" si="4"/>
        <v>2</v>
      </c>
      <c r="F40" s="175">
        <f t="shared" si="3"/>
        <v>1</v>
      </c>
      <c r="G40" s="175">
        <f t="shared" si="5"/>
        <v>3.1884057971014492</v>
      </c>
      <c r="H40" s="175">
        <f t="shared" si="6"/>
        <v>2.0753623188405799</v>
      </c>
      <c r="J40" s="5"/>
    </row>
    <row r="41" spans="1:10" x14ac:dyDescent="0.25">
      <c r="A41" s="5" t="s">
        <v>72</v>
      </c>
      <c r="B41" s="5">
        <f>'Imputed and missing data hidden'!BA41</f>
        <v>1</v>
      </c>
      <c r="C41" s="5">
        <f>IF(VLOOKUP(A41,'Hazard &amp; Exposure'!$B$3:$BB$193,53,FALSE)&gt;0,1,0)</f>
        <v>0</v>
      </c>
      <c r="D41" s="175">
        <f>'Indicator Date hidden2'!BB42</f>
        <v>0.2857142857142857</v>
      </c>
      <c r="E41" s="175">
        <f t="shared" si="4"/>
        <v>0.66666666666666607</v>
      </c>
      <c r="F41" s="175">
        <f t="shared" si="3"/>
        <v>1</v>
      </c>
      <c r="G41" s="175">
        <f t="shared" si="5"/>
        <v>3.8095238095238093</v>
      </c>
      <c r="H41" s="175">
        <f t="shared" si="6"/>
        <v>1.7904761904761894</v>
      </c>
      <c r="J41" s="5"/>
    </row>
    <row r="42" spans="1:10" x14ac:dyDescent="0.25">
      <c r="A42" s="5" t="s">
        <v>77</v>
      </c>
      <c r="B42" s="5">
        <f>'Imputed and missing data hidden'!BA44</f>
        <v>7</v>
      </c>
      <c r="C42" s="5">
        <f>IF(VLOOKUP(A42,'Hazard &amp; Exposure'!$B$3:$BB$193,53,FALSE)&gt;0,1,0)</f>
        <v>0</v>
      </c>
      <c r="D42" s="175">
        <f>'Indicator Date hidden2'!BB45</f>
        <v>0.23255813953488372</v>
      </c>
      <c r="E42" s="175">
        <f t="shared" si="4"/>
        <v>4.666666666666667</v>
      </c>
      <c r="F42" s="175">
        <f t="shared" si="3"/>
        <v>1</v>
      </c>
      <c r="G42" s="175">
        <f t="shared" si="5"/>
        <v>3.1007751937984498</v>
      </c>
      <c r="H42" s="175">
        <f t="shared" si="6"/>
        <v>3.1069767441860465</v>
      </c>
      <c r="J42" s="5"/>
    </row>
    <row r="43" spans="1:10" x14ac:dyDescent="0.25">
      <c r="A43" s="5" t="s">
        <v>79</v>
      </c>
      <c r="B43" s="5">
        <f>'Imputed and missing data hidden'!BA45</f>
        <v>5</v>
      </c>
      <c r="C43" s="5">
        <f>IF(VLOOKUP(A43,'Hazard &amp; Exposure'!$B$3:$BB$193,53,FALSE)&gt;0,1,0)</f>
        <v>0</v>
      </c>
      <c r="D43" s="175">
        <f>'Indicator Date hidden2'!BB46</f>
        <v>0.19565217391304349</v>
      </c>
      <c r="E43" s="175">
        <f t="shared" si="4"/>
        <v>3.3333333333333339</v>
      </c>
      <c r="F43" s="175">
        <f t="shared" si="3"/>
        <v>1</v>
      </c>
      <c r="G43" s="175">
        <f t="shared" si="5"/>
        <v>2.6086956521739122</v>
      </c>
      <c r="H43" s="175">
        <f t="shared" si="6"/>
        <v>2.3768115942028984</v>
      </c>
      <c r="J43" s="5"/>
    </row>
    <row r="44" spans="1:10" x14ac:dyDescent="0.25">
      <c r="A44" s="5" t="s">
        <v>81</v>
      </c>
      <c r="B44" s="5">
        <f>'Imputed and missing data hidden'!BA46</f>
        <v>5</v>
      </c>
      <c r="C44" s="5">
        <f>IF(VLOOKUP(A44,'Hazard &amp; Exposure'!$B$3:$BB$193,53,FALSE)&gt;0,1,0)</f>
        <v>0</v>
      </c>
      <c r="D44" s="175">
        <f>'Indicator Date hidden2'!BB47</f>
        <v>0.2</v>
      </c>
      <c r="E44" s="175">
        <f t="shared" si="4"/>
        <v>3.3333333333333339</v>
      </c>
      <c r="F44" s="175">
        <f t="shared" si="3"/>
        <v>1</v>
      </c>
      <c r="G44" s="175">
        <f t="shared" si="5"/>
        <v>2.6666666666666661</v>
      </c>
      <c r="H44" s="175">
        <f t="shared" si="6"/>
        <v>2.4000000000000004</v>
      </c>
      <c r="J44" s="5"/>
    </row>
    <row r="45" spans="1:10" x14ac:dyDescent="0.25">
      <c r="A45" s="5" t="s">
        <v>118</v>
      </c>
      <c r="B45" s="5">
        <f>'Imputed and missing data hidden'!BA64</f>
        <v>5</v>
      </c>
      <c r="C45" s="5">
        <f>IF(VLOOKUP(A45,'Hazard &amp; Exposure'!$B$3:$BB$193,53,FALSE)&gt;0,1,0)</f>
        <v>0</v>
      </c>
      <c r="D45" s="175">
        <f>'Indicator Date hidden2'!BB65</f>
        <v>0.37777777777777777</v>
      </c>
      <c r="E45" s="175">
        <f t="shared" si="4"/>
        <v>3.3333333333333339</v>
      </c>
      <c r="F45" s="175">
        <f t="shared" si="3"/>
        <v>1</v>
      </c>
      <c r="G45" s="175">
        <f t="shared" si="5"/>
        <v>5.0370370370370372</v>
      </c>
      <c r="H45" s="175">
        <f t="shared" si="6"/>
        <v>3.3481481481481481</v>
      </c>
      <c r="J45" s="5"/>
    </row>
    <row r="46" spans="1:10" x14ac:dyDescent="0.25">
      <c r="A46" s="5" t="s">
        <v>85</v>
      </c>
      <c r="B46" s="5">
        <f>'Imputed and missing data hidden'!BA48</f>
        <v>5</v>
      </c>
      <c r="C46" s="5">
        <f>IF(VLOOKUP(A46,'Hazard &amp; Exposure'!$B$3:$BB$193,53,FALSE)&gt;0,1,0)</f>
        <v>0</v>
      </c>
      <c r="D46" s="175">
        <f>'Indicator Date hidden2'!BB49</f>
        <v>0.51111111111111107</v>
      </c>
      <c r="E46" s="175">
        <f t="shared" si="4"/>
        <v>3.3333333333333339</v>
      </c>
      <c r="F46" s="175">
        <f t="shared" si="3"/>
        <v>1</v>
      </c>
      <c r="G46" s="175">
        <f t="shared" si="5"/>
        <v>6.814814814814814</v>
      </c>
      <c r="H46" s="175">
        <f t="shared" si="6"/>
        <v>4.0592592592592593</v>
      </c>
      <c r="J46" s="5"/>
    </row>
    <row r="47" spans="1:10" x14ac:dyDescent="0.25">
      <c r="A47" s="5" t="s">
        <v>87</v>
      </c>
      <c r="B47" s="5">
        <f>'Imputed and missing data hidden'!BA49</f>
        <v>13</v>
      </c>
      <c r="C47" s="5">
        <f>IF(VLOOKUP(A47,'Hazard &amp; Exposure'!$B$3:$BB$193,53,FALSE)&gt;0,1,0)</f>
        <v>0</v>
      </c>
      <c r="D47" s="175">
        <f>'Indicator Date hidden2'!BB50</f>
        <v>0.52500000000000002</v>
      </c>
      <c r="E47" s="175">
        <f t="shared" si="4"/>
        <v>8.6666666666666661</v>
      </c>
      <c r="F47" s="175">
        <f t="shared" si="3"/>
        <v>1</v>
      </c>
      <c r="G47" s="175">
        <f t="shared" si="5"/>
        <v>7</v>
      </c>
      <c r="H47" s="175">
        <f t="shared" si="6"/>
        <v>6.2666666666666666</v>
      </c>
      <c r="J47" s="5"/>
    </row>
    <row r="48" spans="1:10" x14ac:dyDescent="0.25">
      <c r="A48" s="5" t="s">
        <v>83</v>
      </c>
      <c r="B48" s="5">
        <f>'Imputed and missing data hidden'!BA47</f>
        <v>5</v>
      </c>
      <c r="C48" s="5">
        <f>IF(VLOOKUP(A48,'Hazard &amp; Exposure'!$B$3:$BB$193,53,FALSE)&gt;0,1,0)</f>
        <v>0</v>
      </c>
      <c r="D48" s="175">
        <f>'Indicator Date hidden2'!BB48</f>
        <v>0.2</v>
      </c>
      <c r="E48" s="175">
        <f t="shared" si="4"/>
        <v>3.3333333333333339</v>
      </c>
      <c r="F48" s="175">
        <f t="shared" si="3"/>
        <v>1</v>
      </c>
      <c r="G48" s="175">
        <f t="shared" si="5"/>
        <v>2.6666666666666661</v>
      </c>
      <c r="H48" s="175">
        <f t="shared" si="6"/>
        <v>2.4000000000000004</v>
      </c>
      <c r="J48" s="5"/>
    </row>
    <row r="49" spans="1:10" x14ac:dyDescent="0.25">
      <c r="A49" s="5" t="s">
        <v>89</v>
      </c>
      <c r="B49" s="5">
        <f>'Imputed and missing data hidden'!BA50</f>
        <v>0</v>
      </c>
      <c r="C49" s="5">
        <f>IF(VLOOKUP(A49,'Hazard &amp; Exposure'!$B$3:$BB$193,53,FALSE)&gt;0,1,0)</f>
        <v>0</v>
      </c>
      <c r="D49" s="175">
        <f>'Indicator Date hidden2'!BB51</f>
        <v>0.18</v>
      </c>
      <c r="E49" s="175">
        <f t="shared" si="4"/>
        <v>0</v>
      </c>
      <c r="F49" s="175">
        <f t="shared" si="3"/>
        <v>1</v>
      </c>
      <c r="G49" s="175">
        <f t="shared" si="5"/>
        <v>2.3999999999999986</v>
      </c>
      <c r="H49" s="175">
        <f t="shared" si="6"/>
        <v>0.95999999999999908</v>
      </c>
      <c r="J49" s="5"/>
    </row>
    <row r="50" spans="1:10" x14ac:dyDescent="0.25">
      <c r="A50" s="5" t="s">
        <v>4</v>
      </c>
      <c r="B50" s="5">
        <f>'Imputed and missing data hidden'!BA4</f>
        <v>2</v>
      </c>
      <c r="C50" s="5">
        <f>IF(VLOOKUP(A50,'Hazard &amp; Exposure'!$B$3:$BB$193,53,FALSE)&gt;0,1,0)</f>
        <v>0</v>
      </c>
      <c r="D50" s="175">
        <f>'Indicator Date hidden2'!BB5</f>
        <v>0.2857142857142857</v>
      </c>
      <c r="E50" s="175">
        <f t="shared" si="4"/>
        <v>1.3333333333333321</v>
      </c>
      <c r="F50" s="175">
        <f t="shared" si="3"/>
        <v>1</v>
      </c>
      <c r="G50" s="175">
        <f t="shared" si="5"/>
        <v>3.8095238095238093</v>
      </c>
      <c r="H50" s="175">
        <f t="shared" si="6"/>
        <v>2.0571428571428569</v>
      </c>
      <c r="J50" s="5"/>
    </row>
    <row r="51" spans="1:10" x14ac:dyDescent="0.25">
      <c r="A51" s="5" t="s">
        <v>92</v>
      </c>
      <c r="B51" s="5">
        <f>'Imputed and missing data hidden'!BA51</f>
        <v>0</v>
      </c>
      <c r="C51" s="5">
        <f>IF(VLOOKUP(A51,'Hazard &amp; Exposure'!$B$3:$BB$193,53,FALSE)&gt;0,1,0)</f>
        <v>0</v>
      </c>
      <c r="D51" s="175">
        <f>'Indicator Date hidden2'!BB52</f>
        <v>0.18</v>
      </c>
      <c r="E51" s="175">
        <f t="shared" si="4"/>
        <v>0</v>
      </c>
      <c r="F51" s="175">
        <f t="shared" si="3"/>
        <v>1</v>
      </c>
      <c r="G51" s="175">
        <f t="shared" si="5"/>
        <v>2.3999999999999986</v>
      </c>
      <c r="H51" s="175">
        <f t="shared" si="6"/>
        <v>0.95999999999999908</v>
      </c>
      <c r="J51" s="5"/>
    </row>
    <row r="52" spans="1:10" x14ac:dyDescent="0.25">
      <c r="A52" s="5" t="s">
        <v>94</v>
      </c>
      <c r="B52" s="5">
        <f>'Imputed and missing data hidden'!BA52</f>
        <v>1</v>
      </c>
      <c r="C52" s="5">
        <f>IF(VLOOKUP(A52,'Hazard &amp; Exposure'!$B$3:$BB$193,53,FALSE)&gt;0,1,0)</f>
        <v>1</v>
      </c>
      <c r="D52" s="175">
        <f>'Indicator Date hidden2'!BB53</f>
        <v>0.28000000000000003</v>
      </c>
      <c r="E52" s="175">
        <f t="shared" si="4"/>
        <v>0.66666666666666607</v>
      </c>
      <c r="F52" s="175">
        <f t="shared" si="3"/>
        <v>1.25</v>
      </c>
      <c r="G52" s="175">
        <f t="shared" si="5"/>
        <v>3.7333333333333343</v>
      </c>
      <c r="H52" s="175">
        <f t="shared" si="6"/>
        <v>2.1999999999999993</v>
      </c>
      <c r="J52" s="5"/>
    </row>
    <row r="53" spans="1:10" x14ac:dyDescent="0.25">
      <c r="A53" s="5" t="s">
        <v>100</v>
      </c>
      <c r="B53" s="5">
        <f>'Imputed and missing data hidden'!BA55</f>
        <v>10</v>
      </c>
      <c r="C53" s="5">
        <f>IF(VLOOKUP(A53,'Hazard &amp; Exposure'!$B$3:$BB$193,53,FALSE)&gt;0,1,0)</f>
        <v>0</v>
      </c>
      <c r="D53" s="175">
        <f>'Indicator Date hidden2'!BB56</f>
        <v>0.14285714285714285</v>
      </c>
      <c r="E53" s="175">
        <f t="shared" si="4"/>
        <v>6.666666666666667</v>
      </c>
      <c r="F53" s="175">
        <f t="shared" si="3"/>
        <v>1</v>
      </c>
      <c r="G53" s="175">
        <f t="shared" si="5"/>
        <v>1.9047619047619033</v>
      </c>
      <c r="H53" s="175">
        <f t="shared" si="6"/>
        <v>3.428571428571427</v>
      </c>
      <c r="J53" s="5"/>
    </row>
    <row r="54" spans="1:10" x14ac:dyDescent="0.25">
      <c r="A54" s="5" t="s">
        <v>300</v>
      </c>
      <c r="B54" s="5">
        <f>'Imputed and missing data hidden'!BA160</f>
        <v>4</v>
      </c>
      <c r="C54" s="5">
        <f>IF(VLOOKUP(A54,'Hazard &amp; Exposure'!$B$3:$BB$193,53,FALSE)&gt;0,1,0)</f>
        <v>0</v>
      </c>
      <c r="D54" s="175">
        <f>'Indicator Date hidden2'!BB161</f>
        <v>0.13043478260869565</v>
      </c>
      <c r="E54" s="175">
        <f t="shared" si="4"/>
        <v>2.666666666666667</v>
      </c>
      <c r="F54" s="175">
        <f t="shared" si="3"/>
        <v>1</v>
      </c>
      <c r="G54" s="175">
        <f t="shared" si="5"/>
        <v>1.7391304347826093</v>
      </c>
      <c r="H54" s="175">
        <f t="shared" si="6"/>
        <v>1.7623188405797112</v>
      </c>
      <c r="J54" s="5"/>
    </row>
    <row r="55" spans="1:10" x14ac:dyDescent="0.25">
      <c r="A55" s="5" t="s">
        <v>102</v>
      </c>
      <c r="B55" s="5">
        <f>'Imputed and missing data hidden'!BA56</f>
        <v>5</v>
      </c>
      <c r="C55" s="5">
        <f>IF(VLOOKUP(A55,'Hazard &amp; Exposure'!$B$3:$BB$193,53,FALSE)&gt;0,1,0)</f>
        <v>0</v>
      </c>
      <c r="D55" s="175">
        <f>'Indicator Date hidden2'!BB57</f>
        <v>0.17777777777777778</v>
      </c>
      <c r="E55" s="175">
        <f t="shared" si="4"/>
        <v>3.3333333333333339</v>
      </c>
      <c r="F55" s="175">
        <f t="shared" si="3"/>
        <v>1</v>
      </c>
      <c r="G55" s="175">
        <f t="shared" si="5"/>
        <v>2.3703703703703702</v>
      </c>
      <c r="H55" s="175">
        <f t="shared" si="6"/>
        <v>2.2814814814814808</v>
      </c>
      <c r="J55" s="5"/>
    </row>
    <row r="56" spans="1:10" x14ac:dyDescent="0.25">
      <c r="A56" s="5" t="s">
        <v>104</v>
      </c>
      <c r="B56" s="5">
        <f>'Imputed and missing data hidden'!BA57</f>
        <v>0</v>
      </c>
      <c r="C56" s="5">
        <f>IF(VLOOKUP(A56,'Hazard &amp; Exposure'!$B$3:$BB$193,53,FALSE)&gt;0,1,0)</f>
        <v>0</v>
      </c>
      <c r="D56" s="175">
        <f>'Indicator Date hidden2'!BB58</f>
        <v>0.29411764705882354</v>
      </c>
      <c r="E56" s="175">
        <f t="shared" si="4"/>
        <v>0</v>
      </c>
      <c r="F56" s="175">
        <f t="shared" si="3"/>
        <v>1</v>
      </c>
      <c r="G56" s="175">
        <f t="shared" si="5"/>
        <v>3.9215686274509807</v>
      </c>
      <c r="H56" s="175">
        <f t="shared" si="6"/>
        <v>1.5686274509803919</v>
      </c>
      <c r="J56" s="5"/>
    </row>
    <row r="57" spans="1:10" x14ac:dyDescent="0.25">
      <c r="A57" s="5" t="s">
        <v>108</v>
      </c>
      <c r="B57" s="5">
        <f>'Imputed and missing data hidden'!BA59</f>
        <v>6</v>
      </c>
      <c r="C57" s="5">
        <f>IF(VLOOKUP(A57,'Hazard &amp; Exposure'!$B$3:$BB$193,53,FALSE)&gt;0,1,0)</f>
        <v>0</v>
      </c>
      <c r="D57" s="175">
        <f>'Indicator Date hidden2'!BB60</f>
        <v>0.18181818181818182</v>
      </c>
      <c r="E57" s="175">
        <f t="shared" si="4"/>
        <v>4</v>
      </c>
      <c r="F57" s="175">
        <f t="shared" si="3"/>
        <v>1</v>
      </c>
      <c r="G57" s="175">
        <f t="shared" si="5"/>
        <v>2.4242424242424256</v>
      </c>
      <c r="H57" s="175">
        <f t="shared" si="6"/>
        <v>2.5696969696969703</v>
      </c>
      <c r="J57" s="5"/>
    </row>
    <row r="58" spans="1:10" x14ac:dyDescent="0.25">
      <c r="A58" s="5" t="s">
        <v>106</v>
      </c>
      <c r="B58" s="5">
        <f>'Imputed and missing data hidden'!BA58</f>
        <v>5</v>
      </c>
      <c r="C58" s="5">
        <f>IF(VLOOKUP(A58,'Hazard &amp; Exposure'!$B$3:$BB$193,53,FALSE)&gt;0,1,0)</f>
        <v>0</v>
      </c>
      <c r="D58" s="175">
        <f>'Indicator Date hidden2'!BB59</f>
        <v>0.28888888888888886</v>
      </c>
      <c r="E58" s="175">
        <f t="shared" si="4"/>
        <v>3.3333333333333339</v>
      </c>
      <c r="F58" s="175">
        <f t="shared" si="3"/>
        <v>1</v>
      </c>
      <c r="G58" s="175">
        <f t="shared" si="5"/>
        <v>3.8518518518518521</v>
      </c>
      <c r="H58" s="175">
        <f t="shared" si="6"/>
        <v>2.8740740740740742</v>
      </c>
      <c r="J58" s="5"/>
    </row>
    <row r="59" spans="1:10" x14ac:dyDescent="0.25">
      <c r="A59" s="5" t="s">
        <v>110</v>
      </c>
      <c r="B59" s="5">
        <f>'Imputed and missing data hidden'!BA60</f>
        <v>6</v>
      </c>
      <c r="C59" s="5">
        <f>IF(VLOOKUP(A59,'Hazard &amp; Exposure'!$B$3:$BB$193,53,FALSE)&gt;0,1,0)</f>
        <v>0</v>
      </c>
      <c r="D59" s="175">
        <f>'Indicator Date hidden2'!BB61</f>
        <v>6.8181818181818177E-2</v>
      </c>
      <c r="E59" s="175">
        <f t="shared" si="4"/>
        <v>4</v>
      </c>
      <c r="F59" s="175">
        <f t="shared" si="3"/>
        <v>1</v>
      </c>
      <c r="G59" s="175">
        <f t="shared" si="5"/>
        <v>0.90909090909090828</v>
      </c>
      <c r="H59" s="175">
        <f t="shared" si="6"/>
        <v>1.963636363636363</v>
      </c>
      <c r="J59" s="5"/>
    </row>
    <row r="60" spans="1:10" x14ac:dyDescent="0.25">
      <c r="A60" s="5" t="s">
        <v>208</v>
      </c>
      <c r="B60" s="5">
        <f>'Imputed and missing data hidden'!BA112</f>
        <v>10</v>
      </c>
      <c r="C60" s="5">
        <f>IF(VLOOKUP(A60,'Hazard &amp; Exposure'!$B$3:$BB$193,53,FALSE)&gt;0,1,0)</f>
        <v>0</v>
      </c>
      <c r="D60" s="175">
        <f>'Indicator Date hidden2'!BB113</f>
        <v>0.56097560975609762</v>
      </c>
      <c r="E60" s="175">
        <f t="shared" si="4"/>
        <v>6.666666666666667</v>
      </c>
      <c r="F60" s="175">
        <f t="shared" si="3"/>
        <v>1</v>
      </c>
      <c r="G60" s="175">
        <f t="shared" si="5"/>
        <v>7.4796747967479682</v>
      </c>
      <c r="H60" s="175">
        <f t="shared" si="6"/>
        <v>5.6585365853658542</v>
      </c>
      <c r="J60" s="5"/>
    </row>
    <row r="61" spans="1:10" x14ac:dyDescent="0.25">
      <c r="A61" s="5" t="s">
        <v>112</v>
      </c>
      <c r="B61" s="5">
        <f>'Imputed and missing data hidden'!BA61</f>
        <v>1</v>
      </c>
      <c r="C61" s="5">
        <f>IF(VLOOKUP(A61,'Hazard &amp; Exposure'!$B$3:$BB$193,53,FALSE)&gt;0,1,0)</f>
        <v>0</v>
      </c>
      <c r="D61" s="175">
        <f>'Indicator Date hidden2'!BB62</f>
        <v>0.32653061224489793</v>
      </c>
      <c r="E61" s="175">
        <f t="shared" si="4"/>
        <v>0.66666666666666607</v>
      </c>
      <c r="F61" s="175">
        <f t="shared" si="3"/>
        <v>1</v>
      </c>
      <c r="G61" s="175">
        <f t="shared" si="5"/>
        <v>4.353741496598639</v>
      </c>
      <c r="H61" s="175">
        <f t="shared" si="6"/>
        <v>2.0081632653061217</v>
      </c>
      <c r="J61" s="5"/>
    </row>
    <row r="62" spans="1:10" x14ac:dyDescent="0.25">
      <c r="A62" s="5" t="s">
        <v>341</v>
      </c>
      <c r="B62" s="5">
        <f>'Imputed and missing data hidden'!BA183</f>
        <v>5</v>
      </c>
      <c r="C62" s="5">
        <f>IF(VLOOKUP(A62,'Hazard &amp; Exposure'!$B$3:$BB$193,53,FALSE)&gt;0,1,0)</f>
        <v>0</v>
      </c>
      <c r="D62" s="175">
        <f>'Indicator Date hidden2'!BB184</f>
        <v>0.13333333333333333</v>
      </c>
      <c r="E62" s="175">
        <f t="shared" si="4"/>
        <v>3.3333333333333339</v>
      </c>
      <c r="F62" s="175">
        <f t="shared" si="3"/>
        <v>1</v>
      </c>
      <c r="G62" s="175">
        <f t="shared" si="5"/>
        <v>1.7777777777777768</v>
      </c>
      <c r="H62" s="175">
        <f t="shared" si="6"/>
        <v>2.0444444444444443</v>
      </c>
      <c r="J62" s="5"/>
    </row>
    <row r="63" spans="1:10" x14ac:dyDescent="0.25">
      <c r="A63" s="5" t="s">
        <v>116</v>
      </c>
      <c r="B63" s="5">
        <f>'Imputed and missing data hidden'!BA63</f>
        <v>2</v>
      </c>
      <c r="C63" s="5">
        <f>IF(VLOOKUP(A63,'Hazard &amp; Exposure'!$B$3:$BB$193,53,FALSE)&gt;0,1,0)</f>
        <v>0</v>
      </c>
      <c r="D63" s="175">
        <f>'Indicator Date hidden2'!BB64</f>
        <v>0.40816326530612246</v>
      </c>
      <c r="E63" s="175">
        <f t="shared" si="4"/>
        <v>1.3333333333333321</v>
      </c>
      <c r="F63" s="175">
        <f t="shared" si="3"/>
        <v>1</v>
      </c>
      <c r="G63" s="175">
        <f t="shared" si="5"/>
        <v>5.4421768707482991</v>
      </c>
      <c r="H63" s="175">
        <f t="shared" si="6"/>
        <v>2.7102040816326518</v>
      </c>
      <c r="J63" s="5"/>
    </row>
    <row r="64" spans="1:10" x14ac:dyDescent="0.25">
      <c r="A64" s="5" t="s">
        <v>120</v>
      </c>
      <c r="B64" s="5">
        <f>'Imputed and missing data hidden'!BA65</f>
        <v>0</v>
      </c>
      <c r="C64" s="5">
        <f>IF(VLOOKUP(A64,'Hazard &amp; Exposure'!$B$3:$BB$193,53,FALSE)&gt;0,1,0)</f>
        <v>0</v>
      </c>
      <c r="D64" s="175">
        <f>'Indicator Date hidden2'!BB66</f>
        <v>0.34</v>
      </c>
      <c r="E64" s="175">
        <f t="shared" si="4"/>
        <v>0</v>
      </c>
      <c r="F64" s="175">
        <f t="shared" si="3"/>
        <v>1</v>
      </c>
      <c r="G64" s="175">
        <f t="shared" si="5"/>
        <v>4.5333333333333332</v>
      </c>
      <c r="H64" s="175">
        <f t="shared" si="6"/>
        <v>1.8133333333333326</v>
      </c>
      <c r="J64" s="5"/>
    </row>
    <row r="65" spans="1:10" x14ac:dyDescent="0.25">
      <c r="A65" s="5" t="s">
        <v>128</v>
      </c>
      <c r="B65" s="5">
        <f>'Imputed and missing data hidden'!BA69</f>
        <v>1</v>
      </c>
      <c r="C65" s="5">
        <f>IF(VLOOKUP(A65,'Hazard &amp; Exposure'!$B$3:$BB$193,53,FALSE)&gt;0,1,0)</f>
        <v>0</v>
      </c>
      <c r="D65" s="175">
        <f>'Indicator Date hidden2'!BB70</f>
        <v>0.32653061224489793</v>
      </c>
      <c r="E65" s="175">
        <f t="shared" si="4"/>
        <v>0.66666666666666607</v>
      </c>
      <c r="F65" s="175">
        <f t="shared" si="3"/>
        <v>1</v>
      </c>
      <c r="G65" s="175">
        <f t="shared" si="5"/>
        <v>4.353741496598639</v>
      </c>
      <c r="H65" s="175">
        <f t="shared" si="6"/>
        <v>2.0081632653061217</v>
      </c>
      <c r="J65" s="5"/>
    </row>
    <row r="66" spans="1:10" x14ac:dyDescent="0.25">
      <c r="A66" s="5" t="s">
        <v>114</v>
      </c>
      <c r="B66" s="5">
        <f>'Imputed and missing data hidden'!BA62</f>
        <v>0</v>
      </c>
      <c r="C66" s="5">
        <f>IF(VLOOKUP(A66,'Hazard &amp; Exposure'!$B$3:$BB$193,53,FALSE)&gt;0,1,0)</f>
        <v>0</v>
      </c>
      <c r="D66" s="175">
        <f>'Indicator Date hidden2'!BB63</f>
        <v>0.42</v>
      </c>
      <c r="E66" s="175">
        <f t="shared" ref="E66:E97" si="7">IF(B66&gt;B$197,10,10-(B$197-B66)/(B$197-B$196)*10)</f>
        <v>0</v>
      </c>
      <c r="F66" s="175">
        <f t="shared" si="3"/>
        <v>1</v>
      </c>
      <c r="G66" s="175">
        <f t="shared" ref="G66:G97" si="8">IF(D66&gt;D$197,10,10-(D$197-D66)/(D$197-D$196)*10)</f>
        <v>5.6</v>
      </c>
      <c r="H66" s="175">
        <f t="shared" ref="H66:H97" si="9">10-(12.5-AVERAGE(E66,G66)*F66)/12.5*10</f>
        <v>2.2400000000000011</v>
      </c>
      <c r="J66" s="5"/>
    </row>
    <row r="67" spans="1:10" x14ac:dyDescent="0.25">
      <c r="A67" s="5" t="s">
        <v>130</v>
      </c>
      <c r="B67" s="5">
        <f>'Imputed and missing data hidden'!BA70</f>
        <v>3</v>
      </c>
      <c r="C67" s="5">
        <f>IF(VLOOKUP(A67,'Hazard &amp; Exposure'!$B$3:$BB$193,53,FALSE)&gt;0,1,0)</f>
        <v>0</v>
      </c>
      <c r="D67" s="175">
        <f>'Indicator Date hidden2'!BB71</f>
        <v>0.44680851063829785</v>
      </c>
      <c r="E67" s="175">
        <f t="shared" si="7"/>
        <v>2</v>
      </c>
      <c r="F67" s="175">
        <f t="shared" ref="F67:F130" si="10">IF(C67=1,$B$199,1)</f>
        <v>1</v>
      </c>
      <c r="G67" s="175">
        <f t="shared" si="8"/>
        <v>5.957446808510638</v>
      </c>
      <c r="H67" s="175">
        <f t="shared" si="9"/>
        <v>3.182978723404255</v>
      </c>
      <c r="J67" s="5"/>
    </row>
    <row r="68" spans="1:10" x14ac:dyDescent="0.25">
      <c r="A68" s="5" t="s">
        <v>98</v>
      </c>
      <c r="B68" s="5">
        <f>'Imputed and missing data hidden'!BA54</f>
        <v>9</v>
      </c>
      <c r="C68" s="5">
        <f>IF(VLOOKUP(A68,'Hazard &amp; Exposure'!$B$3:$BB$193,53,FALSE)&gt;0,1,0)</f>
        <v>0</v>
      </c>
      <c r="D68" s="175">
        <f>'Indicator Date hidden2'!BB55</f>
        <v>0.16279069767441862</v>
      </c>
      <c r="E68" s="175">
        <f t="shared" si="7"/>
        <v>6</v>
      </c>
      <c r="F68" s="175">
        <f t="shared" si="10"/>
        <v>1</v>
      </c>
      <c r="G68" s="175">
        <f t="shared" si="8"/>
        <v>2.170542635658915</v>
      </c>
      <c r="H68" s="175">
        <f t="shared" si="9"/>
        <v>3.268217054263566</v>
      </c>
      <c r="J68" s="5"/>
    </row>
    <row r="69" spans="1:10" x14ac:dyDescent="0.25">
      <c r="A69" s="5" t="s">
        <v>122</v>
      </c>
      <c r="B69" s="5">
        <f>'Imputed and missing data hidden'!BA66</f>
        <v>4</v>
      </c>
      <c r="C69" s="5">
        <f>IF(VLOOKUP(A69,'Hazard &amp; Exposure'!$B$3:$BB$193,53,FALSE)&gt;0,1,0)</f>
        <v>0</v>
      </c>
      <c r="D69" s="175">
        <f>'Indicator Date hidden2'!BB67</f>
        <v>0.17391304347826086</v>
      </c>
      <c r="E69" s="175">
        <f t="shared" si="7"/>
        <v>2.666666666666667</v>
      </c>
      <c r="F69" s="175">
        <f t="shared" si="10"/>
        <v>1</v>
      </c>
      <c r="G69" s="175">
        <f t="shared" si="8"/>
        <v>2.3188405797101455</v>
      </c>
      <c r="H69" s="175">
        <f t="shared" si="9"/>
        <v>1.994202898550725</v>
      </c>
      <c r="J69" s="5"/>
    </row>
    <row r="70" spans="1:10" x14ac:dyDescent="0.25">
      <c r="A70" s="5" t="s">
        <v>124</v>
      </c>
      <c r="B70" s="5">
        <f>'Imputed and missing data hidden'!BA67</f>
        <v>12</v>
      </c>
      <c r="C70" s="5">
        <f>IF(VLOOKUP(A70,'Hazard &amp; Exposure'!$B$3:$BB$193,53,FALSE)&gt;0,1,0)</f>
        <v>0</v>
      </c>
      <c r="D70" s="175">
        <f>'Indicator Date hidden2'!BB68</f>
        <v>0.12195121951219512</v>
      </c>
      <c r="E70" s="175">
        <f t="shared" si="7"/>
        <v>8</v>
      </c>
      <c r="F70" s="175">
        <f t="shared" si="10"/>
        <v>1</v>
      </c>
      <c r="G70" s="175">
        <f t="shared" si="8"/>
        <v>1.6260162601626007</v>
      </c>
      <c r="H70" s="175">
        <f t="shared" si="9"/>
        <v>3.8504065040650399</v>
      </c>
      <c r="J70" s="5"/>
    </row>
    <row r="71" spans="1:10" x14ac:dyDescent="0.25">
      <c r="A71" s="5" t="s">
        <v>126</v>
      </c>
      <c r="B71" s="5">
        <f>'Imputed and missing data hidden'!BA68</f>
        <v>1</v>
      </c>
      <c r="C71" s="5">
        <f>IF(VLOOKUP(A71,'Hazard &amp; Exposure'!$B$3:$BB$193,53,FALSE)&gt;0,1,0)</f>
        <v>0</v>
      </c>
      <c r="D71" s="175">
        <f>'Indicator Date hidden2'!BB69</f>
        <v>0.16</v>
      </c>
      <c r="E71" s="175">
        <f t="shared" si="7"/>
        <v>0.66666666666666607</v>
      </c>
      <c r="F71" s="175">
        <f t="shared" si="10"/>
        <v>1</v>
      </c>
      <c r="G71" s="175">
        <f t="shared" si="8"/>
        <v>2.1333333333333337</v>
      </c>
      <c r="H71" s="175">
        <f t="shared" si="9"/>
        <v>1.1199999999999992</v>
      </c>
      <c r="J71" s="5"/>
    </row>
    <row r="72" spans="1:10" x14ac:dyDescent="0.25">
      <c r="A72" s="5" t="s">
        <v>131</v>
      </c>
      <c r="B72" s="5">
        <f>'Imputed and missing data hidden'!BA71</f>
        <v>4</v>
      </c>
      <c r="C72" s="5">
        <f>IF(VLOOKUP(A72,'Hazard &amp; Exposure'!$B$3:$BB$193,53,FALSE)&gt;0,1,0)</f>
        <v>0</v>
      </c>
      <c r="D72" s="175">
        <f>'Indicator Date hidden2'!BB72</f>
        <v>0.28260869565217389</v>
      </c>
      <c r="E72" s="175">
        <f t="shared" si="7"/>
        <v>2.666666666666667</v>
      </c>
      <c r="F72" s="175">
        <f t="shared" si="10"/>
        <v>1</v>
      </c>
      <c r="G72" s="175">
        <f t="shared" si="8"/>
        <v>3.7681159420289854</v>
      </c>
      <c r="H72" s="175">
        <f t="shared" si="9"/>
        <v>2.5739130434782611</v>
      </c>
      <c r="J72" s="5"/>
    </row>
    <row r="73" spans="1:10" x14ac:dyDescent="0.25">
      <c r="A73" s="5" t="s">
        <v>135</v>
      </c>
      <c r="B73" s="5">
        <f>'Imputed and missing data hidden'!BA73</f>
        <v>1</v>
      </c>
      <c r="C73" s="5">
        <f>IF(VLOOKUP(A73,'Hazard &amp; Exposure'!$B$3:$BB$193,53,FALSE)&gt;0,1,0)</f>
        <v>0</v>
      </c>
      <c r="D73" s="175">
        <f>'Indicator Date hidden2'!BB74</f>
        <v>0.24</v>
      </c>
      <c r="E73" s="175">
        <f t="shared" si="7"/>
        <v>0.66666666666666607</v>
      </c>
      <c r="F73" s="175">
        <f t="shared" si="10"/>
        <v>1</v>
      </c>
      <c r="G73" s="175">
        <f t="shared" si="8"/>
        <v>3.1999999999999993</v>
      </c>
      <c r="H73" s="175">
        <f t="shared" si="9"/>
        <v>1.5466666666666669</v>
      </c>
      <c r="J73" s="5"/>
    </row>
    <row r="74" spans="1:10" x14ac:dyDescent="0.25">
      <c r="A74" s="5" t="s">
        <v>75</v>
      </c>
      <c r="B74" s="5">
        <f>'Imputed and missing data hidden'!BA43</f>
        <v>5</v>
      </c>
      <c r="C74" s="5">
        <f>IF(VLOOKUP(A74,'Hazard &amp; Exposure'!$B$3:$BB$193,53,FALSE)&gt;0,1,0)</f>
        <v>0</v>
      </c>
      <c r="D74" s="175">
        <f>'Indicator Date hidden2'!BB44</f>
        <v>0.15555555555555556</v>
      </c>
      <c r="E74" s="175">
        <f t="shared" si="7"/>
        <v>3.3333333333333339</v>
      </c>
      <c r="F74" s="175">
        <f t="shared" si="10"/>
        <v>1</v>
      </c>
      <c r="G74" s="175">
        <f t="shared" si="8"/>
        <v>2.0740740740740735</v>
      </c>
      <c r="H74" s="175">
        <f t="shared" si="9"/>
        <v>2.162962962962963</v>
      </c>
      <c r="J74" s="5"/>
    </row>
    <row r="75" spans="1:10" x14ac:dyDescent="0.25">
      <c r="A75" s="5" t="s">
        <v>133</v>
      </c>
      <c r="B75" s="5">
        <f>'Imputed and missing data hidden'!BA72</f>
        <v>0</v>
      </c>
      <c r="C75" s="5">
        <f>IF(VLOOKUP(A75,'Hazard &amp; Exposure'!$B$3:$BB$193,53,FALSE)&gt;0,1,0)</f>
        <v>0</v>
      </c>
      <c r="D75" s="175">
        <f>'Indicator Date hidden2'!BB73</f>
        <v>0.28000000000000003</v>
      </c>
      <c r="E75" s="175">
        <f t="shared" si="7"/>
        <v>0</v>
      </c>
      <c r="F75" s="175">
        <f t="shared" si="10"/>
        <v>1</v>
      </c>
      <c r="G75" s="175">
        <f t="shared" si="8"/>
        <v>3.7333333333333343</v>
      </c>
      <c r="H75" s="175">
        <f t="shared" si="9"/>
        <v>1.4933333333333323</v>
      </c>
      <c r="J75" s="5"/>
    </row>
    <row r="76" spans="1:10" x14ac:dyDescent="0.25">
      <c r="A76" s="5" t="s">
        <v>137</v>
      </c>
      <c r="B76" s="5">
        <f>'Imputed and missing data hidden'!BA74</f>
        <v>5</v>
      </c>
      <c r="C76" s="5">
        <f>IF(VLOOKUP(A76,'Hazard &amp; Exposure'!$B$3:$BB$193,53,FALSE)&gt;0,1,0)</f>
        <v>0</v>
      </c>
      <c r="D76" s="175">
        <f>'Indicator Date hidden2'!BB75</f>
        <v>0.13333333333333333</v>
      </c>
      <c r="E76" s="175">
        <f t="shared" si="7"/>
        <v>3.3333333333333339</v>
      </c>
      <c r="F76" s="175">
        <f t="shared" si="10"/>
        <v>1</v>
      </c>
      <c r="G76" s="175">
        <f t="shared" si="8"/>
        <v>1.7777777777777768</v>
      </c>
      <c r="H76" s="175">
        <f t="shared" si="9"/>
        <v>2.0444444444444443</v>
      </c>
      <c r="J76" s="5"/>
    </row>
    <row r="77" spans="1:10" x14ac:dyDescent="0.25">
      <c r="A77" s="5" t="s">
        <v>143</v>
      </c>
      <c r="B77" s="5">
        <f>'Imputed and missing data hidden'!BA77</f>
        <v>0</v>
      </c>
      <c r="C77" s="5">
        <f>IF(VLOOKUP(A77,'Hazard &amp; Exposure'!$B$3:$BB$193,53,FALSE)&gt;0,1,0)</f>
        <v>0</v>
      </c>
      <c r="D77" s="175">
        <f>'Indicator Date hidden2'!BB78</f>
        <v>0.25490196078431371</v>
      </c>
      <c r="E77" s="175">
        <f t="shared" si="7"/>
        <v>0</v>
      </c>
      <c r="F77" s="175">
        <f t="shared" si="10"/>
        <v>1</v>
      </c>
      <c r="G77" s="175">
        <f t="shared" si="8"/>
        <v>3.3986928104575167</v>
      </c>
      <c r="H77" s="175">
        <f t="shared" si="9"/>
        <v>1.359477124183007</v>
      </c>
      <c r="J77" s="5"/>
    </row>
    <row r="78" spans="1:10" x14ac:dyDescent="0.25">
      <c r="A78" s="5" t="s">
        <v>141</v>
      </c>
      <c r="B78" s="5">
        <f>'Imputed and missing data hidden'!BA76</f>
        <v>0</v>
      </c>
      <c r="C78" s="5">
        <f>IF(VLOOKUP(A78,'Hazard &amp; Exposure'!$B$3:$BB$193,53,FALSE)&gt;0,1,0)</f>
        <v>1</v>
      </c>
      <c r="D78" s="175">
        <f>'Indicator Date hidden2'!BB77</f>
        <v>0.56862745098039214</v>
      </c>
      <c r="E78" s="175">
        <f t="shared" si="7"/>
        <v>0</v>
      </c>
      <c r="F78" s="175">
        <f t="shared" si="10"/>
        <v>1.25</v>
      </c>
      <c r="G78" s="175">
        <f t="shared" si="8"/>
        <v>7.5816993464052285</v>
      </c>
      <c r="H78" s="175">
        <f t="shared" si="9"/>
        <v>3.7908496732026142</v>
      </c>
      <c r="J78" s="5"/>
    </row>
    <row r="79" spans="1:10" x14ac:dyDescent="0.25">
      <c r="A79" s="5" t="s">
        <v>148</v>
      </c>
      <c r="B79" s="5">
        <f>'Imputed and missing data hidden'!BA80</f>
        <v>6</v>
      </c>
      <c r="C79" s="5">
        <f>IF(VLOOKUP(A79,'Hazard &amp; Exposure'!$B$3:$BB$193,53,FALSE)&gt;0,1,0)</f>
        <v>0</v>
      </c>
      <c r="D79" s="175">
        <f>'Indicator Date hidden2'!BB81</f>
        <v>9.0909090909090912E-2</v>
      </c>
      <c r="E79" s="175">
        <f t="shared" si="7"/>
        <v>4</v>
      </c>
      <c r="F79" s="175">
        <f t="shared" si="10"/>
        <v>1</v>
      </c>
      <c r="G79" s="175">
        <f t="shared" si="8"/>
        <v>1.2121212121212128</v>
      </c>
      <c r="H79" s="175">
        <f t="shared" si="9"/>
        <v>2.084848484848485</v>
      </c>
      <c r="J79" s="5"/>
    </row>
    <row r="80" spans="1:10" x14ac:dyDescent="0.25">
      <c r="A80" s="5" t="s">
        <v>145</v>
      </c>
      <c r="B80" s="5">
        <f>'Imputed and missing data hidden'!BA78</f>
        <v>3</v>
      </c>
      <c r="C80" s="5">
        <f>IF(VLOOKUP(A80,'Hazard &amp; Exposure'!$B$3:$BB$193,53,FALSE)&gt;0,1,0)</f>
        <v>0</v>
      </c>
      <c r="D80" s="175">
        <f>'Indicator Date hidden2'!BB79</f>
        <v>0.23404255319148937</v>
      </c>
      <c r="E80" s="175">
        <f t="shared" si="7"/>
        <v>2</v>
      </c>
      <c r="F80" s="175">
        <f t="shared" si="10"/>
        <v>1</v>
      </c>
      <c r="G80" s="175">
        <f t="shared" si="8"/>
        <v>3.1205673758865249</v>
      </c>
      <c r="H80" s="175">
        <f t="shared" si="9"/>
        <v>2.0482269503546089</v>
      </c>
      <c r="J80" s="5"/>
    </row>
    <row r="81" spans="1:10" x14ac:dyDescent="0.25">
      <c r="A81" s="5" t="s">
        <v>146</v>
      </c>
      <c r="B81" s="5">
        <f>'Imputed and missing data hidden'!BA79</f>
        <v>2</v>
      </c>
      <c r="C81" s="5">
        <f>IF(VLOOKUP(A81,'Hazard &amp; Exposure'!$B$3:$BB$193,53,FALSE)&gt;0,1,0)</f>
        <v>1</v>
      </c>
      <c r="D81" s="175">
        <f>'Indicator Date hidden2'!BB80</f>
        <v>0.30612244897959184</v>
      </c>
      <c r="E81" s="175">
        <f t="shared" si="7"/>
        <v>1.3333333333333321</v>
      </c>
      <c r="F81" s="175">
        <f t="shared" si="10"/>
        <v>1.25</v>
      </c>
      <c r="G81" s="175">
        <f t="shared" si="8"/>
        <v>4.0816326530612246</v>
      </c>
      <c r="H81" s="175">
        <f t="shared" si="9"/>
        <v>2.7074829931972788</v>
      </c>
      <c r="J81" s="5"/>
    </row>
    <row r="82" spans="1:10" x14ac:dyDescent="0.25">
      <c r="A82" s="5" t="s">
        <v>139</v>
      </c>
      <c r="B82" s="5">
        <f>'Imputed and missing data hidden'!BA75</f>
        <v>8</v>
      </c>
      <c r="C82" s="5">
        <f>IF(VLOOKUP(A82,'Hazard &amp; Exposure'!$B$3:$BB$193,53,FALSE)&gt;0,1,0)</f>
        <v>0</v>
      </c>
      <c r="D82" s="175">
        <f>'Indicator Date hidden2'!BB76</f>
        <v>6.9767441860465115E-2</v>
      </c>
      <c r="E82" s="175">
        <f t="shared" si="7"/>
        <v>5.333333333333333</v>
      </c>
      <c r="F82" s="175">
        <f t="shared" si="10"/>
        <v>1</v>
      </c>
      <c r="G82" s="175">
        <f t="shared" si="8"/>
        <v>0.93023255813953476</v>
      </c>
      <c r="H82" s="175">
        <f t="shared" si="9"/>
        <v>2.5054263565891475</v>
      </c>
      <c r="J82" s="5"/>
    </row>
    <row r="83" spans="1:10" x14ac:dyDescent="0.25">
      <c r="A83" s="5" t="s">
        <v>150</v>
      </c>
      <c r="B83" s="5">
        <f>'Imputed and missing data hidden'!BA81</f>
        <v>7</v>
      </c>
      <c r="C83" s="5">
        <f>IF(VLOOKUP(A83,'Hazard &amp; Exposure'!$B$3:$BB$193,53,FALSE)&gt;0,1,0)</f>
        <v>0</v>
      </c>
      <c r="D83" s="175">
        <f>'Indicator Date hidden2'!BB82</f>
        <v>0.18604651162790697</v>
      </c>
      <c r="E83" s="175">
        <f t="shared" si="7"/>
        <v>4.666666666666667</v>
      </c>
      <c r="F83" s="175">
        <f t="shared" si="10"/>
        <v>1</v>
      </c>
      <c r="G83" s="175">
        <f t="shared" si="8"/>
        <v>2.4806201550387597</v>
      </c>
      <c r="H83" s="175">
        <f t="shared" si="9"/>
        <v>2.858914728682171</v>
      </c>
      <c r="J83" s="5"/>
    </row>
    <row r="84" spans="1:10" x14ac:dyDescent="0.25">
      <c r="A84" s="5" t="s">
        <v>152</v>
      </c>
      <c r="B84" s="5">
        <f>'Imputed and missing data hidden'!BA82</f>
        <v>4</v>
      </c>
      <c r="C84" s="5">
        <f>IF(VLOOKUP(A84,'Hazard &amp; Exposure'!$B$3:$BB$193,53,FALSE)&gt;0,1,0)</f>
        <v>0</v>
      </c>
      <c r="D84" s="175">
        <f>'Indicator Date hidden2'!BB83</f>
        <v>0.13043478260869565</v>
      </c>
      <c r="E84" s="175">
        <f t="shared" si="7"/>
        <v>2.666666666666667</v>
      </c>
      <c r="F84" s="175">
        <f t="shared" si="10"/>
        <v>1</v>
      </c>
      <c r="G84" s="175">
        <f t="shared" si="8"/>
        <v>1.7391304347826093</v>
      </c>
      <c r="H84" s="175">
        <f t="shared" si="9"/>
        <v>1.7623188405797112</v>
      </c>
      <c r="J84" s="5"/>
    </row>
    <row r="85" spans="1:10" x14ac:dyDescent="0.25">
      <c r="A85" s="5" t="s">
        <v>154</v>
      </c>
      <c r="B85" s="5">
        <f>'Imputed and missing data hidden'!BA83</f>
        <v>1</v>
      </c>
      <c r="C85" s="5">
        <f>IF(VLOOKUP(A85,'Hazard &amp; Exposure'!$B$3:$BB$193,53,FALSE)&gt;0,1,0)</f>
        <v>0</v>
      </c>
      <c r="D85" s="175">
        <f>'Indicator Date hidden2'!BB84</f>
        <v>0.61224489795918369</v>
      </c>
      <c r="E85" s="175">
        <f t="shared" si="7"/>
        <v>0.66666666666666607</v>
      </c>
      <c r="F85" s="175">
        <f t="shared" si="10"/>
        <v>1</v>
      </c>
      <c r="G85" s="175">
        <f t="shared" si="8"/>
        <v>8.1632653061224492</v>
      </c>
      <c r="H85" s="175">
        <f t="shared" si="9"/>
        <v>3.5319727891156463</v>
      </c>
      <c r="J85" s="5"/>
    </row>
    <row r="86" spans="1:10" x14ac:dyDescent="0.25">
      <c r="A86" s="5" t="s">
        <v>158</v>
      </c>
      <c r="B86" s="5">
        <f>'Imputed and missing data hidden'!BA85</f>
        <v>2</v>
      </c>
      <c r="C86" s="5">
        <f>IF(VLOOKUP(A86,'Hazard &amp; Exposure'!$B$3:$BB$193,53,FALSE)&gt;0,1,0)</f>
        <v>0</v>
      </c>
      <c r="D86" s="175">
        <f>'Indicator Date hidden2'!BB86</f>
        <v>0.39583333333333331</v>
      </c>
      <c r="E86" s="175">
        <f t="shared" si="7"/>
        <v>1.3333333333333321</v>
      </c>
      <c r="F86" s="175">
        <f t="shared" si="10"/>
        <v>1</v>
      </c>
      <c r="G86" s="175">
        <f t="shared" si="8"/>
        <v>5.2777777777777777</v>
      </c>
      <c r="H86" s="175">
        <f t="shared" si="9"/>
        <v>2.6444444444444448</v>
      </c>
      <c r="J86" s="5"/>
    </row>
    <row r="87" spans="1:10" x14ac:dyDescent="0.25">
      <c r="A87" s="5" t="s">
        <v>156</v>
      </c>
      <c r="B87" s="5">
        <f>'Imputed and missing data hidden'!BA84</f>
        <v>4</v>
      </c>
      <c r="C87" s="5">
        <f>IF(VLOOKUP(A87,'Hazard &amp; Exposure'!$B$3:$BB$193,53,FALSE)&gt;0,1,0)</f>
        <v>0</v>
      </c>
      <c r="D87" s="175">
        <f>'Indicator Date hidden2'!BB85</f>
        <v>0.54347826086956519</v>
      </c>
      <c r="E87" s="175">
        <f t="shared" si="7"/>
        <v>2.666666666666667</v>
      </c>
      <c r="F87" s="175">
        <f t="shared" si="10"/>
        <v>1</v>
      </c>
      <c r="G87" s="175">
        <f t="shared" si="8"/>
        <v>7.2463768115942022</v>
      </c>
      <c r="H87" s="175">
        <f t="shared" si="9"/>
        <v>3.965217391304348</v>
      </c>
      <c r="J87" s="5"/>
    </row>
    <row r="88" spans="1:10" x14ac:dyDescent="0.25">
      <c r="A88" s="5" t="s">
        <v>160</v>
      </c>
      <c r="B88" s="5">
        <f>'Imputed and missing data hidden'!BA86</f>
        <v>3</v>
      </c>
      <c r="C88" s="5">
        <f>IF(VLOOKUP(A88,'Hazard &amp; Exposure'!$B$3:$BB$193,53,FALSE)&gt;0,1,0)</f>
        <v>0</v>
      </c>
      <c r="D88" s="175">
        <f>'Indicator Date hidden2'!BB87</f>
        <v>0.36170212765957449</v>
      </c>
      <c r="E88" s="175">
        <f t="shared" si="7"/>
        <v>2</v>
      </c>
      <c r="F88" s="175">
        <f t="shared" si="10"/>
        <v>1</v>
      </c>
      <c r="G88" s="175">
        <f t="shared" si="8"/>
        <v>4.8226950354609937</v>
      </c>
      <c r="H88" s="175">
        <f t="shared" si="9"/>
        <v>2.7290780141843989</v>
      </c>
      <c r="J88" s="5"/>
    </row>
    <row r="89" spans="1:10" x14ac:dyDescent="0.25">
      <c r="A89" s="5" t="s">
        <v>162</v>
      </c>
      <c r="B89" s="5">
        <f>'Imputed and missing data hidden'!BA87</f>
        <v>0</v>
      </c>
      <c r="C89" s="5">
        <f>IF(VLOOKUP(A89,'Hazard &amp; Exposure'!$B$3:$BB$193,53,FALSE)&gt;0,1,0)</f>
        <v>0</v>
      </c>
      <c r="D89" s="175">
        <f>'Indicator Date hidden2'!BB88</f>
        <v>0.29411764705882354</v>
      </c>
      <c r="E89" s="175">
        <f t="shared" si="7"/>
        <v>0</v>
      </c>
      <c r="F89" s="175">
        <f t="shared" si="10"/>
        <v>1</v>
      </c>
      <c r="G89" s="175">
        <f t="shared" si="8"/>
        <v>3.9215686274509807</v>
      </c>
      <c r="H89" s="175">
        <f t="shared" si="9"/>
        <v>1.5686274509803919</v>
      </c>
      <c r="J89" s="5"/>
    </row>
    <row r="90" spans="1:10" x14ac:dyDescent="0.25">
      <c r="A90" s="5" t="s">
        <v>169</v>
      </c>
      <c r="B90" s="5">
        <f>'Imputed and missing data hidden'!BA92</f>
        <v>2</v>
      </c>
      <c r="C90" s="5">
        <f>IF(VLOOKUP(A90,'Hazard &amp; Exposure'!$B$3:$BB$193,53,FALSE)&gt;0,1,0)</f>
        <v>0</v>
      </c>
      <c r="D90" s="175">
        <f>'Indicator Date hidden2'!BB93</f>
        <v>0.10416666666666667</v>
      </c>
      <c r="E90" s="175">
        <f t="shared" si="7"/>
        <v>1.3333333333333321</v>
      </c>
      <c r="F90" s="175">
        <f t="shared" si="10"/>
        <v>1</v>
      </c>
      <c r="G90" s="175">
        <f t="shared" si="8"/>
        <v>1.3888888888888893</v>
      </c>
      <c r="H90" s="175">
        <f t="shared" si="9"/>
        <v>1.0888888888888886</v>
      </c>
      <c r="J90" s="5"/>
    </row>
    <row r="91" spans="1:10" x14ac:dyDescent="0.25">
      <c r="A91" s="5" t="s">
        <v>52</v>
      </c>
      <c r="B91" s="5">
        <f>'Imputed and missing data hidden'!BA30</f>
        <v>0</v>
      </c>
      <c r="C91" s="5">
        <f>IF(VLOOKUP(A91,'Hazard &amp; Exposure'!$B$3:$BB$193,53,FALSE)&gt;0,1,0)</f>
        <v>0</v>
      </c>
      <c r="D91" s="175">
        <f>'Indicator Date hidden2'!BB31</f>
        <v>0.32</v>
      </c>
      <c r="E91" s="175">
        <f t="shared" si="7"/>
        <v>0</v>
      </c>
      <c r="F91" s="175">
        <f t="shared" si="10"/>
        <v>1</v>
      </c>
      <c r="G91" s="175">
        <f t="shared" si="8"/>
        <v>4.2666666666666666</v>
      </c>
      <c r="H91" s="175">
        <f t="shared" si="9"/>
        <v>1.706666666666667</v>
      </c>
      <c r="J91" s="5"/>
    </row>
    <row r="92" spans="1:10" x14ac:dyDescent="0.25">
      <c r="A92" s="5" t="s">
        <v>164</v>
      </c>
      <c r="B92" s="5">
        <f>'Imputed and missing data hidden'!BA88</f>
        <v>10</v>
      </c>
      <c r="C92" s="5">
        <f>IF(VLOOKUP(A92,'Hazard &amp; Exposure'!$B$3:$BB$193,53,FALSE)&gt;0,1,0)</f>
        <v>0</v>
      </c>
      <c r="D92" s="175">
        <f>'Indicator Date hidden2'!BB89</f>
        <v>0.47499999999999998</v>
      </c>
      <c r="E92" s="175">
        <f t="shared" si="7"/>
        <v>6.666666666666667</v>
      </c>
      <c r="F92" s="175">
        <f t="shared" si="10"/>
        <v>1</v>
      </c>
      <c r="G92" s="175">
        <f t="shared" si="8"/>
        <v>6.333333333333333</v>
      </c>
      <c r="H92" s="175">
        <f t="shared" si="9"/>
        <v>5.2</v>
      </c>
      <c r="J92" s="5"/>
    </row>
    <row r="93" spans="1:10" x14ac:dyDescent="0.25">
      <c r="A93" s="5" t="s">
        <v>265</v>
      </c>
      <c r="B93" s="5">
        <f>'Imputed and missing data hidden'!BA143</f>
        <v>13</v>
      </c>
      <c r="C93" s="5">
        <f>IF(VLOOKUP(A93,'Hazard &amp; Exposure'!$B$3:$BB$193,53,FALSE)&gt;0,1,0)</f>
        <v>0</v>
      </c>
      <c r="D93" s="175">
        <f>'Indicator Date hidden2'!BB144</f>
        <v>0.25641025641025639</v>
      </c>
      <c r="E93" s="175">
        <f t="shared" si="7"/>
        <v>8.6666666666666661</v>
      </c>
      <c r="F93" s="175">
        <f t="shared" si="10"/>
        <v>1</v>
      </c>
      <c r="G93" s="175">
        <f t="shared" si="8"/>
        <v>3.4188034188034191</v>
      </c>
      <c r="H93" s="175">
        <f t="shared" si="9"/>
        <v>4.8341880341880339</v>
      </c>
      <c r="J93" s="5"/>
    </row>
    <row r="94" spans="1:10" x14ac:dyDescent="0.25">
      <c r="A94" s="5" t="s">
        <v>297</v>
      </c>
      <c r="B94" s="5">
        <f>'Imputed and missing data hidden'!BA90</f>
        <v>4</v>
      </c>
      <c r="C94" s="5">
        <f>IF(VLOOKUP(A94,'Hazard &amp; Exposure'!$B$3:$BB$193,53,FALSE)&gt;0,1,0)</f>
        <v>0</v>
      </c>
      <c r="D94" s="175">
        <f>'Indicator Date hidden2'!BB91</f>
        <v>0.5</v>
      </c>
      <c r="E94" s="175">
        <f t="shared" si="7"/>
        <v>2.666666666666667</v>
      </c>
      <c r="F94" s="175">
        <f t="shared" si="10"/>
        <v>1</v>
      </c>
      <c r="G94" s="175">
        <f t="shared" si="8"/>
        <v>6.666666666666667</v>
      </c>
      <c r="H94" s="175">
        <f t="shared" si="9"/>
        <v>3.7333333333333343</v>
      </c>
      <c r="J94" s="5"/>
    </row>
    <row r="95" spans="1:10" x14ac:dyDescent="0.25">
      <c r="A95" s="5" t="s">
        <v>167</v>
      </c>
      <c r="B95" s="5">
        <f>'Imputed and missing data hidden'!BA91</f>
        <v>6</v>
      </c>
      <c r="C95" s="5">
        <f>IF(VLOOKUP(A95,'Hazard &amp; Exposure'!$B$3:$BB$193,53,FALSE)&gt;0,1,0)</f>
        <v>0</v>
      </c>
      <c r="D95" s="175">
        <f>'Indicator Date hidden2'!BB92</f>
        <v>0.11363636363636363</v>
      </c>
      <c r="E95" s="175">
        <f t="shared" si="7"/>
        <v>4</v>
      </c>
      <c r="F95" s="175">
        <f t="shared" si="10"/>
        <v>1</v>
      </c>
      <c r="G95" s="175">
        <f t="shared" si="8"/>
        <v>1.5151515151515156</v>
      </c>
      <c r="H95" s="175">
        <f t="shared" si="9"/>
        <v>2.2060606060606061</v>
      </c>
      <c r="J95" s="5"/>
    </row>
    <row r="96" spans="1:10" x14ac:dyDescent="0.25">
      <c r="A96" s="5" t="s">
        <v>171</v>
      </c>
      <c r="B96" s="5">
        <f>'Imputed and missing data hidden'!BA93</f>
        <v>0</v>
      </c>
      <c r="C96" s="5">
        <f>IF(VLOOKUP(A96,'Hazard &amp; Exposure'!$B$3:$BB$193,53,FALSE)&gt;0,1,0)</f>
        <v>0</v>
      </c>
      <c r="D96" s="175">
        <f>'Indicator Date hidden2'!BB94</f>
        <v>0.34</v>
      </c>
      <c r="E96" s="175">
        <f t="shared" si="7"/>
        <v>0</v>
      </c>
      <c r="F96" s="175">
        <f t="shared" si="10"/>
        <v>1</v>
      </c>
      <c r="G96" s="175">
        <f t="shared" si="8"/>
        <v>4.5333333333333332</v>
      </c>
      <c r="H96" s="175">
        <f t="shared" si="9"/>
        <v>1.8133333333333326</v>
      </c>
      <c r="J96" s="5"/>
    </row>
    <row r="97" spans="1:10" x14ac:dyDescent="0.25">
      <c r="A97" s="5" t="s">
        <v>173</v>
      </c>
      <c r="B97" s="5">
        <f>'Imputed and missing data hidden'!BA95</f>
        <v>6</v>
      </c>
      <c r="C97" s="5">
        <f>IF(VLOOKUP(A97,'Hazard &amp; Exposure'!$B$3:$BB$193,53,FALSE)&gt;0,1,0)</f>
        <v>0</v>
      </c>
      <c r="D97" s="175">
        <f>'Indicator Date hidden2'!BB96</f>
        <v>8.8888888888888892E-2</v>
      </c>
      <c r="E97" s="175">
        <f t="shared" si="7"/>
        <v>4</v>
      </c>
      <c r="F97" s="175">
        <f t="shared" si="10"/>
        <v>1</v>
      </c>
      <c r="G97" s="175">
        <f t="shared" si="8"/>
        <v>1.1851851851851851</v>
      </c>
      <c r="H97" s="175">
        <f t="shared" si="9"/>
        <v>2.0740740740740735</v>
      </c>
      <c r="J97" s="5"/>
    </row>
    <row r="98" spans="1:10" x14ac:dyDescent="0.25">
      <c r="A98" s="5" t="s">
        <v>177</v>
      </c>
      <c r="B98" s="5">
        <f>'Imputed and missing data hidden'!BA97</f>
        <v>3</v>
      </c>
      <c r="C98" s="5">
        <f>IF(VLOOKUP(A98,'Hazard &amp; Exposure'!$B$3:$BB$193,53,FALSE)&gt;0,1,0)</f>
        <v>0</v>
      </c>
      <c r="D98" s="175">
        <f>'Indicator Date hidden2'!BB98</f>
        <v>0.34042553191489361</v>
      </c>
      <c r="E98" s="175">
        <f t="shared" ref="E98:E129" si="11">IF(B98&gt;B$197,10,10-(B$197-B98)/(B$197-B$196)*10)</f>
        <v>2</v>
      </c>
      <c r="F98" s="175">
        <f t="shared" si="10"/>
        <v>1</v>
      </c>
      <c r="G98" s="175">
        <f t="shared" ref="G98:G129" si="12">IF(D98&gt;D$197,10,10-(D$197-D98)/(D$197-D$196)*10)</f>
        <v>4.539007092198581</v>
      </c>
      <c r="H98" s="175">
        <f t="shared" ref="H98:H129" si="13">10-(12.5-AVERAGE(E98,G98)*F98)/12.5*10</f>
        <v>2.6156028368794324</v>
      </c>
      <c r="J98" s="5"/>
    </row>
    <row r="99" spans="1:10" x14ac:dyDescent="0.25">
      <c r="A99" s="5" t="s">
        <v>179</v>
      </c>
      <c r="B99" s="5">
        <f>'Imputed and missing data hidden'!BA98</f>
        <v>10</v>
      </c>
      <c r="C99" s="5">
        <f>IF(VLOOKUP(A99,'Hazard &amp; Exposure'!$B$3:$BB$193,53,FALSE)&gt;0,1,0)</f>
        <v>1</v>
      </c>
      <c r="D99" s="175">
        <f>'Indicator Date hidden2'!BB99</f>
        <v>0.51162790697674421</v>
      </c>
      <c r="E99" s="175">
        <f t="shared" si="11"/>
        <v>6.666666666666667</v>
      </c>
      <c r="F99" s="175">
        <f t="shared" si="10"/>
        <v>1.25</v>
      </c>
      <c r="G99" s="175">
        <f t="shared" si="12"/>
        <v>6.8217054263565897</v>
      </c>
      <c r="H99" s="175">
        <f t="shared" si="13"/>
        <v>6.7441860465116275</v>
      </c>
      <c r="J99" s="5"/>
    </row>
    <row r="100" spans="1:10" x14ac:dyDescent="0.25">
      <c r="A100" s="5" t="s">
        <v>267</v>
      </c>
      <c r="B100" s="5">
        <f>'Imputed and missing data hidden'!BA144</f>
        <v>6</v>
      </c>
      <c r="C100" s="5">
        <f>IF(VLOOKUP(A100,'Hazard &amp; Exposure'!$B$3:$BB$193,53,FALSE)&gt;0,1,0)</f>
        <v>0</v>
      </c>
      <c r="D100" s="175">
        <f>'Indicator Date hidden2'!BB145</f>
        <v>0.36956521739130432</v>
      </c>
      <c r="E100" s="175">
        <f t="shared" si="11"/>
        <v>4</v>
      </c>
      <c r="F100" s="175">
        <f t="shared" si="10"/>
        <v>1</v>
      </c>
      <c r="G100" s="175">
        <f t="shared" si="12"/>
        <v>4.9275362318840576</v>
      </c>
      <c r="H100" s="175">
        <f t="shared" si="13"/>
        <v>3.5710144927536236</v>
      </c>
      <c r="J100" s="5"/>
    </row>
    <row r="101" spans="1:10" x14ac:dyDescent="0.25">
      <c r="A101" s="5" t="s">
        <v>181</v>
      </c>
      <c r="B101" s="5">
        <f>'Imputed and missing data hidden'!BA99</f>
        <v>22</v>
      </c>
      <c r="C101" s="5">
        <f>IF(VLOOKUP(A101,'Hazard &amp; Exposure'!$B$3:$BB$193,53,FALSE)&gt;0,1,0)</f>
        <v>0</v>
      </c>
      <c r="D101" s="175">
        <f>'Indicator Date hidden2'!BB100</f>
        <v>3.2258064516129031E-2</v>
      </c>
      <c r="E101" s="175">
        <f t="shared" si="11"/>
        <v>10</v>
      </c>
      <c r="F101" s="175">
        <f t="shared" si="10"/>
        <v>1</v>
      </c>
      <c r="G101" s="175">
        <f t="shared" si="12"/>
        <v>0.43010752688172005</v>
      </c>
      <c r="H101" s="175">
        <f t="shared" si="13"/>
        <v>4.172043010752688</v>
      </c>
      <c r="J101" s="5"/>
    </row>
    <row r="102" spans="1:10" x14ac:dyDescent="0.25">
      <c r="A102" s="5" t="s">
        <v>302</v>
      </c>
      <c r="B102" s="5">
        <f>'Imputed and missing data hidden'!BA161</f>
        <v>1</v>
      </c>
      <c r="C102" s="5">
        <f>IF(VLOOKUP(A102,'Hazard &amp; Exposure'!$B$3:$BB$193,53,FALSE)&gt;0,1,0)</f>
        <v>0</v>
      </c>
      <c r="D102" s="175">
        <f>'Indicator Date hidden2'!BB162</f>
        <v>0.26</v>
      </c>
      <c r="E102" s="175">
        <f t="shared" si="11"/>
        <v>0.66666666666666607</v>
      </c>
      <c r="F102" s="175">
        <f t="shared" si="10"/>
        <v>1</v>
      </c>
      <c r="G102" s="175">
        <f t="shared" si="12"/>
        <v>3.4666666666666668</v>
      </c>
      <c r="H102" s="175">
        <f t="shared" si="13"/>
        <v>1.6533333333333324</v>
      </c>
      <c r="J102" s="5"/>
    </row>
    <row r="103" spans="1:10" x14ac:dyDescent="0.25">
      <c r="A103" s="5" t="s">
        <v>175</v>
      </c>
      <c r="B103" s="5">
        <f>'Imputed and missing data hidden'!BA96</f>
        <v>2</v>
      </c>
      <c r="C103" s="5">
        <f>IF(VLOOKUP(A103,'Hazard &amp; Exposure'!$B$3:$BB$193,53,FALSE)&gt;0,1,0)</f>
        <v>0</v>
      </c>
      <c r="D103" s="175">
        <f>'Indicator Date hidden2'!BB97</f>
        <v>0.25</v>
      </c>
      <c r="E103" s="175">
        <f t="shared" si="11"/>
        <v>1.3333333333333321</v>
      </c>
      <c r="F103" s="175">
        <f t="shared" si="10"/>
        <v>1</v>
      </c>
      <c r="G103" s="175">
        <f t="shared" si="12"/>
        <v>3.3333333333333339</v>
      </c>
      <c r="H103" s="175">
        <f t="shared" si="13"/>
        <v>1.8666666666666654</v>
      </c>
      <c r="J103" s="5"/>
    </row>
    <row r="104" spans="1:10" x14ac:dyDescent="0.25">
      <c r="A104" s="5" t="s">
        <v>183</v>
      </c>
      <c r="B104" s="5">
        <f>'Imputed and missing data hidden'!BA100</f>
        <v>6</v>
      </c>
      <c r="C104" s="5">
        <f>IF(VLOOKUP(A104,'Hazard &amp; Exposure'!$B$3:$BB$193,53,FALSE)&gt;0,1,0)</f>
        <v>0</v>
      </c>
      <c r="D104" s="175">
        <f>'Indicator Date hidden2'!BB101</f>
        <v>0.15909090909090909</v>
      </c>
      <c r="E104" s="175">
        <f t="shared" si="11"/>
        <v>4</v>
      </c>
      <c r="F104" s="175">
        <f t="shared" si="10"/>
        <v>1</v>
      </c>
      <c r="G104" s="175">
        <f t="shared" si="12"/>
        <v>2.1212121212121202</v>
      </c>
      <c r="H104" s="175">
        <f t="shared" si="13"/>
        <v>2.4484848484848492</v>
      </c>
      <c r="J104" s="5"/>
    </row>
    <row r="105" spans="1:10" x14ac:dyDescent="0.25">
      <c r="A105" s="5" t="s">
        <v>185</v>
      </c>
      <c r="B105" s="5">
        <f>'Imputed and missing data hidden'!BA101</f>
        <v>7</v>
      </c>
      <c r="C105" s="5">
        <f>IF(VLOOKUP(A105,'Hazard &amp; Exposure'!$B$3:$BB$193,53,FALSE)&gt;0,1,0)</f>
        <v>0</v>
      </c>
      <c r="D105" s="175">
        <f>'Indicator Date hidden2'!BB102</f>
        <v>9.3023255813953487E-2</v>
      </c>
      <c r="E105" s="175">
        <f t="shared" si="11"/>
        <v>4.666666666666667</v>
      </c>
      <c r="F105" s="175">
        <f t="shared" si="10"/>
        <v>1</v>
      </c>
      <c r="G105" s="175">
        <f t="shared" si="12"/>
        <v>1.2403100775193785</v>
      </c>
      <c r="H105" s="175">
        <f t="shared" si="13"/>
        <v>2.3627906976744182</v>
      </c>
      <c r="J105" s="5"/>
    </row>
    <row r="106" spans="1:10" x14ac:dyDescent="0.25">
      <c r="A106" s="5" t="s">
        <v>172</v>
      </c>
      <c r="B106" s="5">
        <f>'Imputed and missing data hidden'!BA94</f>
        <v>5</v>
      </c>
      <c r="C106" s="5">
        <f>IF(VLOOKUP(A106,'Hazard &amp; Exposure'!$B$3:$BB$193,53,FALSE)&gt;0,1,0)</f>
        <v>0</v>
      </c>
      <c r="D106" s="175">
        <f>'Indicator Date hidden2'!BB95</f>
        <v>0.13333333333333333</v>
      </c>
      <c r="E106" s="175">
        <f t="shared" si="11"/>
        <v>3.3333333333333339</v>
      </c>
      <c r="F106" s="175">
        <f t="shared" si="10"/>
        <v>1</v>
      </c>
      <c r="G106" s="175">
        <f t="shared" si="12"/>
        <v>1.7777777777777768</v>
      </c>
      <c r="H106" s="175">
        <f t="shared" si="13"/>
        <v>2.0444444444444443</v>
      </c>
      <c r="J106" s="5"/>
    </row>
    <row r="107" spans="1:10" x14ac:dyDescent="0.25">
      <c r="A107" s="5" t="s">
        <v>214</v>
      </c>
      <c r="B107" s="5">
        <f>'Imputed and missing data hidden'!BA116</f>
        <v>1</v>
      </c>
      <c r="C107" s="5">
        <f>IF(VLOOKUP(A107,'Hazard &amp; Exposure'!$B$3:$BB$193,53,FALSE)&gt;0,1,0)</f>
        <v>0</v>
      </c>
      <c r="D107" s="175">
        <f>'Indicator Date hidden2'!BB117</f>
        <v>0.53061224489795922</v>
      </c>
      <c r="E107" s="175">
        <f t="shared" si="11"/>
        <v>0.66666666666666607</v>
      </c>
      <c r="F107" s="175">
        <f t="shared" si="10"/>
        <v>1</v>
      </c>
      <c r="G107" s="175">
        <f t="shared" si="12"/>
        <v>7.0748299319727899</v>
      </c>
      <c r="H107" s="175">
        <f t="shared" si="13"/>
        <v>3.0965986394557827</v>
      </c>
      <c r="J107" s="5"/>
    </row>
    <row r="108" spans="1:10" x14ac:dyDescent="0.25">
      <c r="A108" s="5" t="s">
        <v>209</v>
      </c>
      <c r="B108" s="5">
        <f>'Imputed and missing data hidden'!BA113</f>
        <v>1</v>
      </c>
      <c r="C108" s="5">
        <f>IF(VLOOKUP(A108,'Hazard &amp; Exposure'!$B$3:$BB$193,53,FALSE)&gt;0,1,0)</f>
        <v>0</v>
      </c>
      <c r="D108" s="175">
        <f>'Indicator Date hidden2'!BB114</f>
        <v>0.36734693877551022</v>
      </c>
      <c r="E108" s="175">
        <f t="shared" si="11"/>
        <v>0.66666666666666607</v>
      </c>
      <c r="F108" s="175">
        <f t="shared" si="10"/>
        <v>1</v>
      </c>
      <c r="G108" s="175">
        <f t="shared" si="12"/>
        <v>4.8979591836734695</v>
      </c>
      <c r="H108" s="175">
        <f t="shared" si="13"/>
        <v>2.2258503401360539</v>
      </c>
      <c r="J108" s="5"/>
    </row>
    <row r="109" spans="1:10" x14ac:dyDescent="0.25">
      <c r="A109" s="5" t="s">
        <v>188</v>
      </c>
      <c r="B109" s="5">
        <f>'Imputed and missing data hidden'!BA102</f>
        <v>2</v>
      </c>
      <c r="C109" s="5">
        <f>IF(VLOOKUP(A109,'Hazard &amp; Exposure'!$B$3:$BB$193,53,FALSE)&gt;0,1,0)</f>
        <v>0</v>
      </c>
      <c r="D109" s="175">
        <f>'Indicator Date hidden2'!BB103</f>
        <v>0.35416666666666669</v>
      </c>
      <c r="E109" s="175">
        <f t="shared" si="11"/>
        <v>1.3333333333333321</v>
      </c>
      <c r="F109" s="175">
        <f t="shared" si="10"/>
        <v>1</v>
      </c>
      <c r="G109" s="175">
        <f t="shared" si="12"/>
        <v>4.7222222222222223</v>
      </c>
      <c r="H109" s="175">
        <f t="shared" si="13"/>
        <v>2.4222222222222207</v>
      </c>
      <c r="J109" s="5"/>
    </row>
    <row r="110" spans="1:10" x14ac:dyDescent="0.25">
      <c r="A110" s="5" t="s">
        <v>194</v>
      </c>
      <c r="B110" s="5">
        <f>'Imputed and missing data hidden'!BA105</f>
        <v>2</v>
      </c>
      <c r="C110" s="5">
        <f>IF(VLOOKUP(A110,'Hazard &amp; Exposure'!$B$3:$BB$193,53,FALSE)&gt;0,1,0)</f>
        <v>0</v>
      </c>
      <c r="D110" s="175">
        <f>'Indicator Date hidden2'!BB106</f>
        <v>0.64583333333333337</v>
      </c>
      <c r="E110" s="175">
        <f t="shared" si="11"/>
        <v>1.3333333333333321</v>
      </c>
      <c r="F110" s="175">
        <f t="shared" si="10"/>
        <v>1</v>
      </c>
      <c r="G110" s="175">
        <f t="shared" si="12"/>
        <v>8.6111111111111107</v>
      </c>
      <c r="H110" s="175">
        <f t="shared" si="13"/>
        <v>3.977777777777777</v>
      </c>
      <c r="J110" s="5"/>
    </row>
    <row r="111" spans="1:10" x14ac:dyDescent="0.25">
      <c r="A111" s="5" t="s">
        <v>206</v>
      </c>
      <c r="B111" s="5">
        <f>'Imputed and missing data hidden'!BA111</f>
        <v>0</v>
      </c>
      <c r="C111" s="5">
        <f>IF(VLOOKUP(A111,'Hazard &amp; Exposure'!$B$3:$BB$193,53,FALSE)&gt;0,1,0)</f>
        <v>1</v>
      </c>
      <c r="D111" s="175">
        <f>'Indicator Date hidden2'!BB112</f>
        <v>0.25490196078431371</v>
      </c>
      <c r="E111" s="175">
        <f t="shared" si="11"/>
        <v>0</v>
      </c>
      <c r="F111" s="175">
        <f t="shared" si="10"/>
        <v>1.25</v>
      </c>
      <c r="G111" s="175">
        <f t="shared" si="12"/>
        <v>3.3986928104575167</v>
      </c>
      <c r="H111" s="175">
        <f t="shared" si="13"/>
        <v>1.6993464052287575</v>
      </c>
      <c r="J111" s="5"/>
    </row>
    <row r="112" spans="1:10" x14ac:dyDescent="0.25">
      <c r="A112" s="5" t="s">
        <v>200</v>
      </c>
      <c r="B112" s="5">
        <f>'Imputed and missing data hidden'!BA108</f>
        <v>13</v>
      </c>
      <c r="C112" s="5">
        <f>IF(VLOOKUP(A112,'Hazard &amp; Exposure'!$B$3:$BB$193,53,FALSE)&gt;0,1,0)</f>
        <v>0</v>
      </c>
      <c r="D112" s="175">
        <f>'Indicator Date hidden2'!BB109</f>
        <v>0.45</v>
      </c>
      <c r="E112" s="175">
        <f t="shared" si="11"/>
        <v>8.6666666666666661</v>
      </c>
      <c r="F112" s="175">
        <f t="shared" si="10"/>
        <v>1</v>
      </c>
      <c r="G112" s="175">
        <f t="shared" si="12"/>
        <v>6</v>
      </c>
      <c r="H112" s="175">
        <f t="shared" si="13"/>
        <v>5.8666666666666671</v>
      </c>
      <c r="J112" s="5"/>
    </row>
    <row r="113" spans="1:10" x14ac:dyDescent="0.25">
      <c r="A113" s="5" t="s">
        <v>187</v>
      </c>
      <c r="B113" s="5">
        <f>'Imputed and missing data hidden'!BA171</f>
        <v>1</v>
      </c>
      <c r="C113" s="5">
        <f>IF(VLOOKUP(A113,'Hazard &amp; Exposure'!$B$3:$BB$193,53,FALSE)&gt;0,1,0)</f>
        <v>0</v>
      </c>
      <c r="D113" s="175">
        <f>'Indicator Date hidden2'!BB172</f>
        <v>0.52</v>
      </c>
      <c r="E113" s="175">
        <f t="shared" si="11"/>
        <v>0.66666666666666607</v>
      </c>
      <c r="F113" s="175">
        <f t="shared" si="10"/>
        <v>1</v>
      </c>
      <c r="G113" s="175">
        <f t="shared" si="12"/>
        <v>6.9333333333333336</v>
      </c>
      <c r="H113" s="175">
        <f t="shared" si="13"/>
        <v>3.0400000000000009</v>
      </c>
      <c r="J113" s="5"/>
    </row>
    <row r="114" spans="1:10" x14ac:dyDescent="0.25">
      <c r="A114" s="5" t="s">
        <v>196</v>
      </c>
      <c r="B114" s="5">
        <f>'Imputed and missing data hidden'!BA106</f>
        <v>0</v>
      </c>
      <c r="C114" s="5">
        <f>IF(VLOOKUP(A114,'Hazard &amp; Exposure'!$B$3:$BB$193,53,FALSE)&gt;0,1,0)</f>
        <v>0</v>
      </c>
      <c r="D114" s="175">
        <f>'Indicator Date hidden2'!BB107</f>
        <v>0.45098039215686275</v>
      </c>
      <c r="E114" s="175">
        <f t="shared" si="11"/>
        <v>0</v>
      </c>
      <c r="F114" s="175">
        <f t="shared" si="10"/>
        <v>1</v>
      </c>
      <c r="G114" s="175">
        <f t="shared" si="12"/>
        <v>6.0130718954248366</v>
      </c>
      <c r="H114" s="175">
        <f t="shared" si="13"/>
        <v>2.405228758169935</v>
      </c>
      <c r="J114" s="5"/>
    </row>
    <row r="115" spans="1:10" x14ac:dyDescent="0.25">
      <c r="A115" s="5" t="s">
        <v>198</v>
      </c>
      <c r="B115" s="5">
        <f>'Imputed and missing data hidden'!BA107</f>
        <v>7</v>
      </c>
      <c r="C115" s="5">
        <f>IF(VLOOKUP(A115,'Hazard &amp; Exposure'!$B$3:$BB$193,53,FALSE)&gt;0,1,0)</f>
        <v>0</v>
      </c>
      <c r="D115" s="175">
        <f>'Indicator Date hidden2'!BB108</f>
        <v>4.6511627906976744E-2</v>
      </c>
      <c r="E115" s="175">
        <f t="shared" si="11"/>
        <v>4.666666666666667</v>
      </c>
      <c r="F115" s="175">
        <f t="shared" si="10"/>
        <v>1</v>
      </c>
      <c r="G115" s="175">
        <f t="shared" si="12"/>
        <v>0.62015503875968925</v>
      </c>
      <c r="H115" s="175">
        <f t="shared" si="13"/>
        <v>2.1147286821705427</v>
      </c>
      <c r="J115" s="5"/>
    </row>
    <row r="116" spans="1:10" x14ac:dyDescent="0.25">
      <c r="A116" s="5" t="s">
        <v>218</v>
      </c>
      <c r="B116" s="5">
        <f>'Imputed and missing data hidden'!BA118</f>
        <v>2</v>
      </c>
      <c r="C116" s="5">
        <f>IF(VLOOKUP(A116,'Hazard &amp; Exposure'!$B$3:$BB$193,53,FALSE)&gt;0,1,0)</f>
        <v>1</v>
      </c>
      <c r="D116" s="175">
        <f>'Indicator Date hidden2'!BB119</f>
        <v>0.38775510204081631</v>
      </c>
      <c r="E116" s="175">
        <f t="shared" si="11"/>
        <v>1.3333333333333321</v>
      </c>
      <c r="F116" s="175">
        <f t="shared" si="10"/>
        <v>1.25</v>
      </c>
      <c r="G116" s="175">
        <f t="shared" si="12"/>
        <v>5.1700680272108839</v>
      </c>
      <c r="H116" s="175">
        <f t="shared" si="13"/>
        <v>3.2517006802721085</v>
      </c>
      <c r="J116" s="5"/>
    </row>
    <row r="117" spans="1:10" x14ac:dyDescent="0.25">
      <c r="A117" s="5" t="s">
        <v>212</v>
      </c>
      <c r="B117" s="5">
        <f>'Imputed and missing data hidden'!BA115</f>
        <v>3</v>
      </c>
      <c r="C117" s="5">
        <f>IF(VLOOKUP(A117,'Hazard &amp; Exposure'!$B$3:$BB$193,53,FALSE)&gt;0,1,0)</f>
        <v>0</v>
      </c>
      <c r="D117" s="175">
        <f>'Indicator Date hidden2'!BB116</f>
        <v>0.36170212765957449</v>
      </c>
      <c r="E117" s="175">
        <f t="shared" si="11"/>
        <v>2</v>
      </c>
      <c r="F117" s="175">
        <f t="shared" si="10"/>
        <v>1</v>
      </c>
      <c r="G117" s="175">
        <f t="shared" si="12"/>
        <v>4.8226950354609937</v>
      </c>
      <c r="H117" s="175">
        <f t="shared" si="13"/>
        <v>2.7290780141843989</v>
      </c>
      <c r="J117" s="5"/>
    </row>
    <row r="118" spans="1:10" x14ac:dyDescent="0.25">
      <c r="A118" s="5" t="s">
        <v>210</v>
      </c>
      <c r="B118" s="5">
        <f>'Imputed and missing data hidden'!BA114</f>
        <v>1</v>
      </c>
      <c r="C118" s="5">
        <f>IF(VLOOKUP(A118,'Hazard &amp; Exposure'!$B$3:$BB$193,53,FALSE)&gt;0,1,0)</f>
        <v>0</v>
      </c>
      <c r="D118" s="175">
        <f>'Indicator Date hidden2'!BB115</f>
        <v>0.36734693877551022</v>
      </c>
      <c r="E118" s="175">
        <f t="shared" si="11"/>
        <v>0.66666666666666607</v>
      </c>
      <c r="F118" s="175">
        <f t="shared" si="10"/>
        <v>1</v>
      </c>
      <c r="G118" s="175">
        <f t="shared" si="12"/>
        <v>4.8979591836734695</v>
      </c>
      <c r="H118" s="175">
        <f t="shared" si="13"/>
        <v>2.2258503401360539</v>
      </c>
      <c r="J118" s="5"/>
    </row>
    <row r="119" spans="1:10" x14ac:dyDescent="0.25">
      <c r="A119" s="5" t="s">
        <v>216</v>
      </c>
      <c r="B119" s="5">
        <f>'Imputed and missing data hidden'!BA117</f>
        <v>0</v>
      </c>
      <c r="C119" s="5">
        <f>IF(VLOOKUP(A119,'Hazard &amp; Exposure'!$B$3:$BB$193,53,FALSE)&gt;0,1,0)</f>
        <v>0</v>
      </c>
      <c r="D119" s="175">
        <f>'Indicator Date hidden2'!BB118</f>
        <v>0.47058823529411764</v>
      </c>
      <c r="E119" s="175">
        <f t="shared" si="11"/>
        <v>0</v>
      </c>
      <c r="F119" s="175">
        <f t="shared" si="10"/>
        <v>1</v>
      </c>
      <c r="G119" s="175">
        <f t="shared" si="12"/>
        <v>6.2745098039215685</v>
      </c>
      <c r="H119" s="175">
        <f t="shared" si="13"/>
        <v>2.5098039215686274</v>
      </c>
      <c r="J119" s="5"/>
    </row>
    <row r="120" spans="1:10" x14ac:dyDescent="0.25">
      <c r="A120" s="5" t="s">
        <v>202</v>
      </c>
      <c r="B120" s="5">
        <f>'Imputed and missing data hidden'!BA109</f>
        <v>0</v>
      </c>
      <c r="C120" s="5">
        <f>IF(VLOOKUP(A120,'Hazard &amp; Exposure'!$B$3:$BB$193,53,FALSE)&gt;0,1,0)</f>
        <v>0</v>
      </c>
      <c r="D120" s="175">
        <f>'Indicator Date hidden2'!BB110</f>
        <v>0.34</v>
      </c>
      <c r="E120" s="175">
        <f t="shared" si="11"/>
        <v>0</v>
      </c>
      <c r="F120" s="175">
        <f t="shared" si="10"/>
        <v>1</v>
      </c>
      <c r="G120" s="175">
        <f t="shared" si="12"/>
        <v>4.5333333333333332</v>
      </c>
      <c r="H120" s="175">
        <f t="shared" si="13"/>
        <v>1.8133333333333326</v>
      </c>
      <c r="J120" s="5"/>
    </row>
    <row r="121" spans="1:10" x14ac:dyDescent="0.25">
      <c r="A121" s="5" t="s">
        <v>204</v>
      </c>
      <c r="B121" s="5">
        <f>'Imputed and missing data hidden'!BA110</f>
        <v>4</v>
      </c>
      <c r="C121" s="5">
        <f>IF(VLOOKUP(A121,'Hazard &amp; Exposure'!$B$3:$BB$193,53,FALSE)&gt;0,1,0)</f>
        <v>0</v>
      </c>
      <c r="D121" s="175">
        <f>'Indicator Date hidden2'!BB111</f>
        <v>8.6956521739130432E-2</v>
      </c>
      <c r="E121" s="175">
        <f t="shared" si="11"/>
        <v>2.666666666666667</v>
      </c>
      <c r="F121" s="175">
        <f t="shared" si="10"/>
        <v>1</v>
      </c>
      <c r="G121" s="175">
        <f t="shared" si="12"/>
        <v>1.1594202898550723</v>
      </c>
      <c r="H121" s="175">
        <f t="shared" si="13"/>
        <v>1.5304347826086957</v>
      </c>
      <c r="J121" s="5"/>
    </row>
    <row r="122" spans="1:10" x14ac:dyDescent="0.25">
      <c r="A122" s="5" t="s">
        <v>190</v>
      </c>
      <c r="B122" s="5">
        <f>'Imputed and missing data hidden'!BA103</f>
        <v>0</v>
      </c>
      <c r="C122" s="5">
        <f>IF(VLOOKUP(A122,'Hazard &amp; Exposure'!$B$3:$BB$193,53,FALSE)&gt;0,1,0)</f>
        <v>0</v>
      </c>
      <c r="D122" s="175">
        <f>'Indicator Date hidden2'!BB104</f>
        <v>0.36</v>
      </c>
      <c r="E122" s="175">
        <f t="shared" si="11"/>
        <v>0</v>
      </c>
      <c r="F122" s="175">
        <f t="shared" si="10"/>
        <v>1</v>
      </c>
      <c r="G122" s="175">
        <f t="shared" si="12"/>
        <v>4.8</v>
      </c>
      <c r="H122" s="175">
        <f t="shared" si="13"/>
        <v>1.92</v>
      </c>
      <c r="J122" s="5"/>
    </row>
    <row r="123" spans="1:10" x14ac:dyDescent="0.25">
      <c r="A123" s="5" t="s">
        <v>192</v>
      </c>
      <c r="B123" s="5">
        <f>'Imputed and missing data hidden'!BA104</f>
        <v>1</v>
      </c>
      <c r="C123" s="5">
        <f>IF(VLOOKUP(A123,'Hazard &amp; Exposure'!$B$3:$BB$193,53,FALSE)&gt;0,1,0)</f>
        <v>0</v>
      </c>
      <c r="D123" s="175">
        <f>'Indicator Date hidden2'!BB105</f>
        <v>0.51020408163265307</v>
      </c>
      <c r="E123" s="175">
        <f t="shared" si="11"/>
        <v>0.66666666666666607</v>
      </c>
      <c r="F123" s="175">
        <f t="shared" si="10"/>
        <v>1</v>
      </c>
      <c r="G123" s="175">
        <f t="shared" si="12"/>
        <v>6.8027210884353746</v>
      </c>
      <c r="H123" s="175">
        <f t="shared" si="13"/>
        <v>2.9877551020408166</v>
      </c>
      <c r="J123" s="5"/>
    </row>
    <row r="124" spans="1:10" x14ac:dyDescent="0.25">
      <c r="A124" s="5" t="s">
        <v>219</v>
      </c>
      <c r="B124" s="5">
        <f>'Imputed and missing data hidden'!BA119</f>
        <v>0</v>
      </c>
      <c r="C124" s="5">
        <f>IF(VLOOKUP(A124,'Hazard &amp; Exposure'!$B$3:$BB$193,53,FALSE)&gt;0,1,0)</f>
        <v>0</v>
      </c>
      <c r="D124" s="175">
        <f>'Indicator Date hidden2'!BB120</f>
        <v>0.48</v>
      </c>
      <c r="E124" s="175">
        <f t="shared" si="11"/>
        <v>0</v>
      </c>
      <c r="F124" s="175">
        <f t="shared" si="10"/>
        <v>1</v>
      </c>
      <c r="G124" s="175">
        <f t="shared" si="12"/>
        <v>6.3999999999999995</v>
      </c>
      <c r="H124" s="175">
        <f t="shared" si="13"/>
        <v>2.5599999999999987</v>
      </c>
      <c r="J124" s="5"/>
    </row>
    <row r="125" spans="1:10" x14ac:dyDescent="0.25">
      <c r="A125" s="5" t="s">
        <v>231</v>
      </c>
      <c r="B125" s="5">
        <f>'Imputed and missing data hidden'!BA125</f>
        <v>0</v>
      </c>
      <c r="C125" s="5">
        <f>IF(VLOOKUP(A125,'Hazard &amp; Exposure'!$B$3:$BB$193,53,FALSE)&gt;0,1,0)</f>
        <v>1</v>
      </c>
      <c r="D125" s="175">
        <f>'Indicator Date hidden2'!BB126</f>
        <v>0.23529411764705882</v>
      </c>
      <c r="E125" s="175">
        <f t="shared" si="11"/>
        <v>0</v>
      </c>
      <c r="F125" s="175">
        <f t="shared" si="10"/>
        <v>1.25</v>
      </c>
      <c r="G125" s="175">
        <f t="shared" si="12"/>
        <v>3.1372549019607856</v>
      </c>
      <c r="H125" s="175">
        <f t="shared" si="13"/>
        <v>1.5686274509803919</v>
      </c>
      <c r="J125" s="5"/>
    </row>
    <row r="126" spans="1:10" x14ac:dyDescent="0.25">
      <c r="A126" s="5" t="s">
        <v>233</v>
      </c>
      <c r="B126" s="5">
        <f>'Imputed and missing data hidden'!BA126</f>
        <v>1</v>
      </c>
      <c r="C126" s="5">
        <f>IF(VLOOKUP(A126,'Hazard &amp; Exposure'!$B$3:$BB$193,53,FALSE)&gt;0,1,0)</f>
        <v>1</v>
      </c>
      <c r="D126" s="175">
        <f>'Indicator Date hidden2'!BB127</f>
        <v>0.34</v>
      </c>
      <c r="E126" s="175">
        <f t="shared" si="11"/>
        <v>0.66666666666666607</v>
      </c>
      <c r="F126" s="175">
        <f t="shared" si="10"/>
        <v>1.25</v>
      </c>
      <c r="G126" s="175">
        <f t="shared" si="12"/>
        <v>4.5333333333333332</v>
      </c>
      <c r="H126" s="175">
        <f t="shared" si="13"/>
        <v>2.5999999999999996</v>
      </c>
      <c r="J126" s="5"/>
    </row>
    <row r="127" spans="1:10" x14ac:dyDescent="0.25">
      <c r="A127" s="5" t="s">
        <v>229</v>
      </c>
      <c r="B127" s="5">
        <f>'Imputed and missing data hidden'!BA124</f>
        <v>0</v>
      </c>
      <c r="C127" s="5">
        <f>IF(VLOOKUP(A127,'Hazard &amp; Exposure'!$B$3:$BB$193,53,FALSE)&gt;0,1,0)</f>
        <v>0</v>
      </c>
      <c r="D127" s="175">
        <f>'Indicator Date hidden2'!BB125</f>
        <v>0.46</v>
      </c>
      <c r="E127" s="175">
        <f t="shared" si="11"/>
        <v>0</v>
      </c>
      <c r="F127" s="175">
        <f t="shared" si="10"/>
        <v>1</v>
      </c>
      <c r="G127" s="175">
        <f t="shared" si="12"/>
        <v>6.1333333333333329</v>
      </c>
      <c r="H127" s="175">
        <f t="shared" si="13"/>
        <v>2.4533333333333331</v>
      </c>
      <c r="J127" s="5"/>
    </row>
    <row r="128" spans="1:10" x14ac:dyDescent="0.25">
      <c r="A128" s="5" t="s">
        <v>225</v>
      </c>
      <c r="B128" s="5">
        <f>'Imputed and missing data hidden'!BA122</f>
        <v>6</v>
      </c>
      <c r="C128" s="5">
        <f>IF(VLOOKUP(A128,'Hazard &amp; Exposure'!$B$3:$BB$193,53,FALSE)&gt;0,1,0)</f>
        <v>0</v>
      </c>
      <c r="D128" s="175">
        <f>'Indicator Date hidden2'!BB123</f>
        <v>0.20454545454545456</v>
      </c>
      <c r="E128" s="175">
        <f t="shared" si="11"/>
        <v>4</v>
      </c>
      <c r="F128" s="175">
        <f t="shared" si="10"/>
        <v>1</v>
      </c>
      <c r="G128" s="175">
        <f t="shared" si="12"/>
        <v>2.7272727272727284</v>
      </c>
      <c r="H128" s="175">
        <f t="shared" si="13"/>
        <v>2.6909090909090905</v>
      </c>
      <c r="J128" s="5"/>
    </row>
    <row r="129" spans="1:10" x14ac:dyDescent="0.25">
      <c r="A129" s="5" t="s">
        <v>235</v>
      </c>
      <c r="B129" s="5">
        <f>'Imputed and missing data hidden'!BA127</f>
        <v>5</v>
      </c>
      <c r="C129" s="5">
        <f>IF(VLOOKUP(A129,'Hazard &amp; Exposure'!$B$3:$BB$193,53,FALSE)&gt;0,1,0)</f>
        <v>0</v>
      </c>
      <c r="D129" s="175">
        <f>'Indicator Date hidden2'!BB128</f>
        <v>0.17777777777777778</v>
      </c>
      <c r="E129" s="175">
        <f t="shared" si="11"/>
        <v>3.3333333333333339</v>
      </c>
      <c r="F129" s="175">
        <f t="shared" si="10"/>
        <v>1</v>
      </c>
      <c r="G129" s="175">
        <f t="shared" si="12"/>
        <v>2.3703703703703702</v>
      </c>
      <c r="H129" s="175">
        <f t="shared" si="13"/>
        <v>2.2814814814814808</v>
      </c>
      <c r="J129" s="5"/>
    </row>
    <row r="130" spans="1:10" x14ac:dyDescent="0.25">
      <c r="A130" s="5" t="s">
        <v>223</v>
      </c>
      <c r="B130" s="5">
        <f>'Imputed and missing data hidden'!BA121</f>
        <v>1</v>
      </c>
      <c r="C130" s="5">
        <f>IF(VLOOKUP(A130,'Hazard &amp; Exposure'!$B$3:$BB$193,53,FALSE)&gt;0,1,0)</f>
        <v>0</v>
      </c>
      <c r="D130" s="175">
        <f>'Indicator Date hidden2'!BB122</f>
        <v>0.24</v>
      </c>
      <c r="E130" s="175">
        <f t="shared" ref="E130:E161" si="14">IF(B130&gt;B$197,10,10-(B$197-B130)/(B$197-B$196)*10)</f>
        <v>0.66666666666666607</v>
      </c>
      <c r="F130" s="175">
        <f t="shared" si="10"/>
        <v>1</v>
      </c>
      <c r="G130" s="175">
        <f t="shared" ref="G130:G161" si="15">IF(D130&gt;D$197,10,10-(D$197-D130)/(D$197-D$196)*10)</f>
        <v>3.1999999999999993</v>
      </c>
      <c r="H130" s="175">
        <f t="shared" ref="H130:H161" si="16">10-(12.5-AVERAGE(E130,G130)*F130)/12.5*10</f>
        <v>1.5466666666666669</v>
      </c>
      <c r="J130" s="5"/>
    </row>
    <row r="131" spans="1:10" x14ac:dyDescent="0.25">
      <c r="A131" s="5" t="s">
        <v>221</v>
      </c>
      <c r="B131" s="5">
        <f>'Imputed and missing data hidden'!BA120</f>
        <v>14</v>
      </c>
      <c r="C131" s="5">
        <f>IF(VLOOKUP(A131,'Hazard &amp; Exposure'!$B$3:$BB$193,53,FALSE)&gt;0,1,0)</f>
        <v>0</v>
      </c>
      <c r="D131" s="175">
        <f>'Indicator Date hidden2'!BB121</f>
        <v>0.65</v>
      </c>
      <c r="E131" s="175">
        <f t="shared" si="14"/>
        <v>9.3333333333333339</v>
      </c>
      <c r="F131" s="175">
        <f t="shared" ref="F131:F192" si="17">IF(C131=1,$B$199,1)</f>
        <v>1</v>
      </c>
      <c r="G131" s="175">
        <f t="shared" si="15"/>
        <v>8.6666666666666679</v>
      </c>
      <c r="H131" s="175">
        <f t="shared" si="16"/>
        <v>7.1999999999999993</v>
      </c>
      <c r="J131" s="5"/>
    </row>
    <row r="132" spans="1:10" x14ac:dyDescent="0.25">
      <c r="A132" s="5" t="s">
        <v>227</v>
      </c>
      <c r="B132" s="5">
        <f>'Imputed and missing data hidden'!BA123</f>
        <v>9</v>
      </c>
      <c r="C132" s="5">
        <f>IF(VLOOKUP(A132,'Hazard &amp; Exposure'!$B$3:$BB$193,53,FALSE)&gt;0,1,0)</f>
        <v>0</v>
      </c>
      <c r="D132" s="175">
        <f>'Indicator Date hidden2'!BB124</f>
        <v>0.21951219512195122</v>
      </c>
      <c r="E132" s="175">
        <f t="shared" si="14"/>
        <v>6</v>
      </c>
      <c r="F132" s="175">
        <f t="shared" si="17"/>
        <v>1</v>
      </c>
      <c r="G132" s="175">
        <f t="shared" si="15"/>
        <v>2.926829268292682</v>
      </c>
      <c r="H132" s="175">
        <f t="shared" si="16"/>
        <v>3.5707317073170728</v>
      </c>
      <c r="J132" s="5"/>
    </row>
    <row r="133" spans="1:10" x14ac:dyDescent="0.25">
      <c r="A133" s="5" t="s">
        <v>238</v>
      </c>
      <c r="B133" s="5">
        <f>'Imputed and missing data hidden'!BA128</f>
        <v>5</v>
      </c>
      <c r="C133" s="5">
        <f>IF(VLOOKUP(A133,'Hazard &amp; Exposure'!$B$3:$BB$193,53,FALSE)&gt;0,1,0)</f>
        <v>0</v>
      </c>
      <c r="D133" s="175">
        <f>'Indicator Date hidden2'!BB129</f>
        <v>0.24444444444444444</v>
      </c>
      <c r="E133" s="175">
        <f t="shared" si="14"/>
        <v>3.3333333333333339</v>
      </c>
      <c r="F133" s="175">
        <f t="shared" si="17"/>
        <v>1</v>
      </c>
      <c r="G133" s="175">
        <f t="shared" si="15"/>
        <v>3.2592592592592595</v>
      </c>
      <c r="H133" s="175">
        <f t="shared" si="16"/>
        <v>2.6370370370370377</v>
      </c>
      <c r="J133" s="5"/>
    </row>
    <row r="134" spans="1:10" x14ac:dyDescent="0.25">
      <c r="A134" s="5" t="s">
        <v>240</v>
      </c>
      <c r="B134" s="5">
        <f>'Imputed and missing data hidden'!BA129</f>
        <v>0</v>
      </c>
      <c r="C134" s="5">
        <f>IF(VLOOKUP(A134,'Hazard &amp; Exposure'!$B$3:$BB$193,53,FALSE)&gt;0,1,0)</f>
        <v>1</v>
      </c>
      <c r="D134" s="175">
        <f>'Indicator Date hidden2'!BB130</f>
        <v>0.31372549019607843</v>
      </c>
      <c r="E134" s="175">
        <f t="shared" si="14"/>
        <v>0</v>
      </c>
      <c r="F134" s="175">
        <f t="shared" si="17"/>
        <v>1.25</v>
      </c>
      <c r="G134" s="175">
        <f t="shared" si="15"/>
        <v>4.1830065359477118</v>
      </c>
      <c r="H134" s="175">
        <f t="shared" si="16"/>
        <v>2.0915032679738559</v>
      </c>
      <c r="J134" s="5"/>
    </row>
    <row r="135" spans="1:10" x14ac:dyDescent="0.25">
      <c r="A135" s="5" t="s">
        <v>244</v>
      </c>
      <c r="B135" s="5">
        <f>'Imputed and missing data hidden'!BA132</f>
        <v>1</v>
      </c>
      <c r="C135" s="5">
        <f>IF(VLOOKUP(A135,'Hazard &amp; Exposure'!$B$3:$BB$193,53,FALSE)&gt;0,1,0)</f>
        <v>0</v>
      </c>
      <c r="D135" s="175">
        <f>'Indicator Date hidden2'!BB133</f>
        <v>0.32653061224489793</v>
      </c>
      <c r="E135" s="175">
        <f t="shared" si="14"/>
        <v>0.66666666666666607</v>
      </c>
      <c r="F135" s="175">
        <f t="shared" si="17"/>
        <v>1</v>
      </c>
      <c r="G135" s="175">
        <f t="shared" si="15"/>
        <v>4.353741496598639</v>
      </c>
      <c r="H135" s="175">
        <f t="shared" si="16"/>
        <v>2.0081632653061217</v>
      </c>
      <c r="J135" s="5"/>
    </row>
    <row r="136" spans="1:10" x14ac:dyDescent="0.25">
      <c r="A136" s="5" t="s">
        <v>250</v>
      </c>
      <c r="B136" s="5">
        <f>'Imputed and missing data hidden'!BA135</f>
        <v>0</v>
      </c>
      <c r="C136" s="5">
        <f>IF(VLOOKUP(A136,'Hazard &amp; Exposure'!$B$3:$BB$193,53,FALSE)&gt;0,1,0)</f>
        <v>0</v>
      </c>
      <c r="D136" s="175">
        <f>'Indicator Date hidden2'!BB136</f>
        <v>0.23529411764705882</v>
      </c>
      <c r="E136" s="175">
        <f t="shared" si="14"/>
        <v>0</v>
      </c>
      <c r="F136" s="175">
        <f t="shared" si="17"/>
        <v>1</v>
      </c>
      <c r="G136" s="175">
        <f t="shared" si="15"/>
        <v>3.1372549019607856</v>
      </c>
      <c r="H136" s="175">
        <f t="shared" si="16"/>
        <v>1.2549019607843146</v>
      </c>
      <c r="J136" s="5"/>
    </row>
    <row r="137" spans="1:10" x14ac:dyDescent="0.25">
      <c r="A137" s="5" t="s">
        <v>252</v>
      </c>
      <c r="B137" s="5">
        <f>'Imputed and missing data hidden'!BA136</f>
        <v>1</v>
      </c>
      <c r="C137" s="5">
        <f>IF(VLOOKUP(A137,'Hazard &amp; Exposure'!$B$3:$BB$193,53,FALSE)&gt;0,1,0)</f>
        <v>1</v>
      </c>
      <c r="D137" s="175">
        <f>'Indicator Date hidden2'!BB137</f>
        <v>0.2</v>
      </c>
      <c r="E137" s="175">
        <f t="shared" si="14"/>
        <v>0.66666666666666607</v>
      </c>
      <c r="F137" s="175">
        <f t="shared" si="17"/>
        <v>1.25</v>
      </c>
      <c r="G137" s="175">
        <f t="shared" si="15"/>
        <v>2.6666666666666661</v>
      </c>
      <c r="H137" s="175">
        <f t="shared" si="16"/>
        <v>1.6666666666666643</v>
      </c>
      <c r="J137" s="5"/>
    </row>
    <row r="138" spans="1:10" x14ac:dyDescent="0.25">
      <c r="A138" s="5" t="s">
        <v>242</v>
      </c>
      <c r="B138" s="5">
        <f>'Imputed and missing data hidden'!BA130</f>
        <v>11</v>
      </c>
      <c r="C138" s="5">
        <f>IF(VLOOKUP(A138,'Hazard &amp; Exposure'!$B$3:$BB$193,53,FALSE)&gt;0,1,0)</f>
        <v>0</v>
      </c>
      <c r="D138" s="175">
        <f>'Indicator Date hidden2'!BB131</f>
        <v>0.48780487804878048</v>
      </c>
      <c r="E138" s="175">
        <f t="shared" si="14"/>
        <v>7.3333333333333339</v>
      </c>
      <c r="F138" s="175">
        <f t="shared" si="17"/>
        <v>1</v>
      </c>
      <c r="G138" s="175">
        <f t="shared" si="15"/>
        <v>6.5040650406504064</v>
      </c>
      <c r="H138" s="175">
        <f t="shared" si="16"/>
        <v>5.5349593495934961</v>
      </c>
      <c r="J138" s="5"/>
    </row>
    <row r="139" spans="1:10" x14ac:dyDescent="0.25">
      <c r="A139" s="5" t="s">
        <v>246</v>
      </c>
      <c r="B139" s="5">
        <f>'Imputed and missing data hidden'!BA133</f>
        <v>6</v>
      </c>
      <c r="C139" s="5">
        <f>IF(VLOOKUP(A139,'Hazard &amp; Exposure'!$B$3:$BB$193,53,FALSE)&gt;0,1,0)</f>
        <v>0</v>
      </c>
      <c r="D139" s="175">
        <f>'Indicator Date hidden2'!BB134</f>
        <v>0.44680851063829785</v>
      </c>
      <c r="E139" s="175">
        <f t="shared" si="14"/>
        <v>4</v>
      </c>
      <c r="F139" s="175">
        <f t="shared" si="17"/>
        <v>1</v>
      </c>
      <c r="G139" s="175">
        <f t="shared" si="15"/>
        <v>5.957446808510638</v>
      </c>
      <c r="H139" s="175">
        <f t="shared" si="16"/>
        <v>3.9829787234042557</v>
      </c>
      <c r="J139" s="5"/>
    </row>
    <row r="140" spans="1:10" x14ac:dyDescent="0.25">
      <c r="A140" s="5" t="s">
        <v>254</v>
      </c>
      <c r="B140" s="5">
        <f>'Imputed and missing data hidden'!BA137</f>
        <v>4</v>
      </c>
      <c r="C140" s="5">
        <f>IF(VLOOKUP(A140,'Hazard &amp; Exposure'!$B$3:$BB$193,53,FALSE)&gt;0,1,0)</f>
        <v>0</v>
      </c>
      <c r="D140" s="175">
        <f>'Indicator Date hidden2'!BB138</f>
        <v>0.13043478260869565</v>
      </c>
      <c r="E140" s="175">
        <f t="shared" si="14"/>
        <v>2.666666666666667</v>
      </c>
      <c r="F140" s="175">
        <f t="shared" si="17"/>
        <v>1</v>
      </c>
      <c r="G140" s="175">
        <f t="shared" si="15"/>
        <v>1.7391304347826093</v>
      </c>
      <c r="H140" s="175">
        <f t="shared" si="16"/>
        <v>1.7623188405797112</v>
      </c>
      <c r="J140" s="5"/>
    </row>
    <row r="141" spans="1:10" x14ac:dyDescent="0.25">
      <c r="A141" s="5" t="s">
        <v>166</v>
      </c>
      <c r="B141" s="5">
        <f>'Imputed and missing data hidden'!BA89</f>
        <v>12</v>
      </c>
      <c r="C141" s="5">
        <f>IF(VLOOKUP(A141,'Hazard &amp; Exposure'!$B$3:$BB$193,53,FALSE)&gt;0,1,0)</f>
        <v>0</v>
      </c>
      <c r="D141" s="175">
        <f>'Indicator Date hidden2'!BB90</f>
        <v>0.10526315789473684</v>
      </c>
      <c r="E141" s="175">
        <f t="shared" si="14"/>
        <v>8</v>
      </c>
      <c r="F141" s="175">
        <f t="shared" si="17"/>
        <v>1</v>
      </c>
      <c r="G141" s="175">
        <f t="shared" si="15"/>
        <v>1.4035087719298254</v>
      </c>
      <c r="H141" s="175">
        <f t="shared" si="16"/>
        <v>3.76140350877193</v>
      </c>
      <c r="J141" s="5"/>
    </row>
    <row r="142" spans="1:10" x14ac:dyDescent="0.25">
      <c r="A142" s="5" t="s">
        <v>256</v>
      </c>
      <c r="B142" s="5">
        <f>'Imputed and missing data hidden'!BA138</f>
        <v>5</v>
      </c>
      <c r="C142" s="5">
        <f>IF(VLOOKUP(A142,'Hazard &amp; Exposure'!$B$3:$BB$193,53,FALSE)&gt;0,1,0)</f>
        <v>0</v>
      </c>
      <c r="D142" s="175">
        <f>'Indicator Date hidden2'!BB139</f>
        <v>0.15555555555555556</v>
      </c>
      <c r="E142" s="175">
        <f t="shared" si="14"/>
        <v>3.3333333333333339</v>
      </c>
      <c r="F142" s="175">
        <f t="shared" si="17"/>
        <v>1</v>
      </c>
      <c r="G142" s="175">
        <f t="shared" si="15"/>
        <v>2.0740740740740735</v>
      </c>
      <c r="H142" s="175">
        <f t="shared" si="16"/>
        <v>2.162962962962963</v>
      </c>
      <c r="J142" s="5"/>
    </row>
    <row r="143" spans="1:10" x14ac:dyDescent="0.25">
      <c r="A143" s="5" t="s">
        <v>248</v>
      </c>
      <c r="B143" s="5">
        <f>'Imputed and missing data hidden'!BA134</f>
        <v>1</v>
      </c>
      <c r="C143" s="5">
        <f>IF(VLOOKUP(A143,'Hazard &amp; Exposure'!$B$3:$BB$193,53,FALSE)&gt;0,1,0)</f>
        <v>0</v>
      </c>
      <c r="D143" s="175">
        <f>'Indicator Date hidden2'!BB135</f>
        <v>0.32653061224489793</v>
      </c>
      <c r="E143" s="175">
        <f t="shared" si="14"/>
        <v>0.66666666666666607</v>
      </c>
      <c r="F143" s="175">
        <f t="shared" si="17"/>
        <v>1</v>
      </c>
      <c r="G143" s="175">
        <f t="shared" si="15"/>
        <v>4.353741496598639</v>
      </c>
      <c r="H143" s="175">
        <f t="shared" si="16"/>
        <v>2.0081632653061217</v>
      </c>
      <c r="J143" s="5"/>
    </row>
    <row r="144" spans="1:10" x14ac:dyDescent="0.25">
      <c r="A144" s="5" t="s">
        <v>237</v>
      </c>
      <c r="B144" s="5">
        <f>'Imputed and missing data hidden'!BA131</f>
        <v>8</v>
      </c>
      <c r="C144" s="5">
        <f>IF(VLOOKUP(A144,'Hazard &amp; Exposure'!$B$3:$BB$193,53,FALSE)&gt;0,1,0)</f>
        <v>0</v>
      </c>
      <c r="D144" s="175">
        <f>'Indicator Date hidden2'!BB132</f>
        <v>0.36363636363636365</v>
      </c>
      <c r="E144" s="175">
        <f t="shared" si="14"/>
        <v>5.333333333333333</v>
      </c>
      <c r="F144" s="175">
        <f t="shared" si="17"/>
        <v>1</v>
      </c>
      <c r="G144" s="175">
        <f t="shared" si="15"/>
        <v>4.8484848484848486</v>
      </c>
      <c r="H144" s="175">
        <f t="shared" si="16"/>
        <v>4.0727272727272723</v>
      </c>
      <c r="J144" s="5"/>
    </row>
    <row r="145" spans="1:10" x14ac:dyDescent="0.25">
      <c r="A145" s="5" t="s">
        <v>258</v>
      </c>
      <c r="B145" s="5">
        <f>'Imputed and missing data hidden'!BA139</f>
        <v>8</v>
      </c>
      <c r="C145" s="5">
        <f>IF(VLOOKUP(A145,'Hazard &amp; Exposure'!$B$3:$BB$193,53,FALSE)&gt;0,1,0)</f>
        <v>0</v>
      </c>
      <c r="D145" s="175">
        <f>'Indicator Date hidden2'!BB140</f>
        <v>0.15909090909090909</v>
      </c>
      <c r="E145" s="175">
        <f t="shared" si="14"/>
        <v>5.333333333333333</v>
      </c>
      <c r="F145" s="175">
        <f t="shared" si="17"/>
        <v>1</v>
      </c>
      <c r="G145" s="175">
        <f t="shared" si="15"/>
        <v>2.1212121212121202</v>
      </c>
      <c r="H145" s="175">
        <f t="shared" si="16"/>
        <v>2.9818181818181806</v>
      </c>
      <c r="J145" s="5"/>
    </row>
    <row r="146" spans="1:10" x14ac:dyDescent="0.25">
      <c r="A146" s="5" t="s">
        <v>260</v>
      </c>
      <c r="B146" s="5">
        <f>'Imputed and missing data hidden'!BA140</f>
        <v>4</v>
      </c>
      <c r="C146" s="5">
        <f>IF(VLOOKUP(A146,'Hazard &amp; Exposure'!$B$3:$BB$193,53,FALSE)&gt;0,1,0)</f>
        <v>0</v>
      </c>
      <c r="D146" s="175">
        <f>'Indicator Date hidden2'!BB141</f>
        <v>0.19565217391304349</v>
      </c>
      <c r="E146" s="175">
        <f t="shared" si="14"/>
        <v>2.666666666666667</v>
      </c>
      <c r="F146" s="175">
        <f t="shared" si="17"/>
        <v>1</v>
      </c>
      <c r="G146" s="175">
        <f t="shared" si="15"/>
        <v>2.6086956521739122</v>
      </c>
      <c r="H146" s="175">
        <f t="shared" si="16"/>
        <v>2.1101449275362318</v>
      </c>
      <c r="J146" s="5"/>
    </row>
    <row r="147" spans="1:10" x14ac:dyDescent="0.25">
      <c r="A147" s="5" t="s">
        <v>262</v>
      </c>
      <c r="B147" s="5">
        <f>'Imputed and missing data hidden'!BA141</f>
        <v>6</v>
      </c>
      <c r="C147" s="5">
        <f>IF(VLOOKUP(A147,'Hazard &amp; Exposure'!$B$3:$BB$193,53,FALSE)&gt;0,1,0)</f>
        <v>0</v>
      </c>
      <c r="D147" s="175">
        <f>'Indicator Date hidden2'!BB142</f>
        <v>0.22222222222222221</v>
      </c>
      <c r="E147" s="175">
        <f t="shared" si="14"/>
        <v>4</v>
      </c>
      <c r="F147" s="175">
        <f t="shared" si="17"/>
        <v>1</v>
      </c>
      <c r="G147" s="175">
        <f t="shared" si="15"/>
        <v>2.9629629629629628</v>
      </c>
      <c r="H147" s="175">
        <f t="shared" si="16"/>
        <v>2.7851851851851848</v>
      </c>
      <c r="J147" s="5"/>
    </row>
    <row r="148" spans="1:10" x14ac:dyDescent="0.25">
      <c r="A148" s="5" t="s">
        <v>263</v>
      </c>
      <c r="B148" s="5">
        <f>'Imputed and missing data hidden'!BA142</f>
        <v>0</v>
      </c>
      <c r="C148" s="5">
        <f>IF(VLOOKUP(A148,'Hazard &amp; Exposure'!$B$3:$BB$193,53,FALSE)&gt;0,1,0)</f>
        <v>0</v>
      </c>
      <c r="D148" s="175">
        <f>'Indicator Date hidden2'!BB143</f>
        <v>0.34</v>
      </c>
      <c r="E148" s="175">
        <f t="shared" si="14"/>
        <v>0</v>
      </c>
      <c r="F148" s="175">
        <f t="shared" si="17"/>
        <v>1</v>
      </c>
      <c r="G148" s="175">
        <f t="shared" si="15"/>
        <v>4.5333333333333332</v>
      </c>
      <c r="H148" s="175">
        <f t="shared" si="16"/>
        <v>1.8133333333333326</v>
      </c>
      <c r="J148" s="5"/>
    </row>
    <row r="149" spans="1:10" x14ac:dyDescent="0.25">
      <c r="A149" s="5" t="s">
        <v>275</v>
      </c>
      <c r="B149" s="5">
        <f>'Imputed and missing data hidden'!BA148</f>
        <v>5</v>
      </c>
      <c r="C149" s="5">
        <f>IF(VLOOKUP(A149,'Hazard &amp; Exposure'!$B$3:$BB$193,53,FALSE)&gt;0,1,0)</f>
        <v>1</v>
      </c>
      <c r="D149" s="175">
        <f>'Indicator Date hidden2'!BB149</f>
        <v>0.33333333333333331</v>
      </c>
      <c r="E149" s="175">
        <f t="shared" si="14"/>
        <v>3.3333333333333339</v>
      </c>
      <c r="F149" s="175">
        <f t="shared" si="17"/>
        <v>1.25</v>
      </c>
      <c r="G149" s="175">
        <f t="shared" si="15"/>
        <v>4.4444444444444446</v>
      </c>
      <c r="H149" s="175">
        <f t="shared" si="16"/>
        <v>3.8888888888888893</v>
      </c>
      <c r="J149" s="5"/>
    </row>
    <row r="150" spans="1:10" x14ac:dyDescent="0.25">
      <c r="A150" s="5" t="s">
        <v>304</v>
      </c>
      <c r="B150" s="5">
        <f>'Imputed and missing data hidden'!BA162</f>
        <v>4</v>
      </c>
      <c r="C150" s="5">
        <f>IF(VLOOKUP(A150,'Hazard &amp; Exposure'!$B$3:$BB$193,53,FALSE)&gt;0,1,0)</f>
        <v>1</v>
      </c>
      <c r="D150" s="175">
        <f>'Indicator Date hidden2'!BB163</f>
        <v>0.48979591836734693</v>
      </c>
      <c r="E150" s="175">
        <f t="shared" si="14"/>
        <v>2.666666666666667</v>
      </c>
      <c r="F150" s="175">
        <f t="shared" si="17"/>
        <v>1.25</v>
      </c>
      <c r="G150" s="175">
        <f t="shared" si="15"/>
        <v>6.5306122448979593</v>
      </c>
      <c r="H150" s="175">
        <f t="shared" si="16"/>
        <v>4.5986394557823127</v>
      </c>
      <c r="J150" s="5"/>
    </row>
    <row r="151" spans="1:10" x14ac:dyDescent="0.25">
      <c r="A151" s="5" t="s">
        <v>277</v>
      </c>
      <c r="B151" s="5">
        <f>'Imputed and missing data hidden'!BA149</f>
        <v>0</v>
      </c>
      <c r="C151" s="5">
        <f>IF(VLOOKUP(A151,'Hazard &amp; Exposure'!$B$3:$BB$193,53,FALSE)&gt;0,1,0)</f>
        <v>0</v>
      </c>
      <c r="D151" s="175">
        <f>'Indicator Date hidden2'!BB150</f>
        <v>0.25490196078431371</v>
      </c>
      <c r="E151" s="175">
        <f t="shared" si="14"/>
        <v>0</v>
      </c>
      <c r="F151" s="175">
        <f t="shared" si="17"/>
        <v>1</v>
      </c>
      <c r="G151" s="175">
        <f t="shared" si="15"/>
        <v>3.3986928104575167</v>
      </c>
      <c r="H151" s="175">
        <f t="shared" si="16"/>
        <v>1.359477124183007</v>
      </c>
      <c r="J151" s="5"/>
    </row>
    <row r="152" spans="1:10" x14ac:dyDescent="0.25">
      <c r="A152" s="5" t="s">
        <v>285</v>
      </c>
      <c r="B152" s="5">
        <f>'Imputed and missing data hidden'!BA153</f>
        <v>8</v>
      </c>
      <c r="C152" s="5">
        <f>IF(VLOOKUP(A152,'Hazard &amp; Exposure'!$B$3:$BB$193,53,FALSE)&gt;0,1,0)</f>
        <v>0</v>
      </c>
      <c r="D152" s="175">
        <f>'Indicator Date hidden2'!BB154</f>
        <v>0.27272727272727271</v>
      </c>
      <c r="E152" s="175">
        <f t="shared" si="14"/>
        <v>5.333333333333333</v>
      </c>
      <c r="F152" s="175">
        <f t="shared" si="17"/>
        <v>1</v>
      </c>
      <c r="G152" s="175">
        <f t="shared" si="15"/>
        <v>3.6363636363636367</v>
      </c>
      <c r="H152" s="175">
        <f t="shared" si="16"/>
        <v>3.5878787878787879</v>
      </c>
      <c r="J152" s="5"/>
    </row>
    <row r="153" spans="1:10" x14ac:dyDescent="0.25">
      <c r="A153" s="5" t="s">
        <v>291</v>
      </c>
      <c r="B153" s="5">
        <f>'Imputed and missing data hidden'!BA156</f>
        <v>6</v>
      </c>
      <c r="C153" s="5">
        <f>IF(VLOOKUP(A153,'Hazard &amp; Exposure'!$B$3:$BB$193,53,FALSE)&gt;0,1,0)</f>
        <v>0</v>
      </c>
      <c r="D153" s="175">
        <f>'Indicator Date hidden2'!BB157</f>
        <v>0.68181818181818177</v>
      </c>
      <c r="E153" s="175">
        <f t="shared" si="14"/>
        <v>4</v>
      </c>
      <c r="F153" s="175">
        <f t="shared" si="17"/>
        <v>1</v>
      </c>
      <c r="G153" s="175">
        <f t="shared" si="15"/>
        <v>9.0909090909090899</v>
      </c>
      <c r="H153" s="175">
        <f t="shared" si="16"/>
        <v>5.2363636363636363</v>
      </c>
      <c r="J153" s="5"/>
    </row>
    <row r="154" spans="1:10" x14ac:dyDescent="0.25">
      <c r="A154" s="5" t="s">
        <v>283</v>
      </c>
      <c r="B154" s="5">
        <f>'Imputed and missing data hidden'!BA152</f>
        <v>0</v>
      </c>
      <c r="C154" s="5">
        <f>IF(VLOOKUP(A154,'Hazard &amp; Exposure'!$B$3:$BB$193,53,FALSE)&gt;0,1,0)</f>
        <v>0</v>
      </c>
      <c r="D154" s="175">
        <f>'Indicator Date hidden2'!BB153</f>
        <v>0.4</v>
      </c>
      <c r="E154" s="175">
        <f t="shared" si="14"/>
        <v>0</v>
      </c>
      <c r="F154" s="175">
        <f t="shared" si="17"/>
        <v>1</v>
      </c>
      <c r="G154" s="175">
        <f t="shared" si="15"/>
        <v>5.3333333333333339</v>
      </c>
      <c r="H154" s="175">
        <f t="shared" si="16"/>
        <v>2.1333333333333337</v>
      </c>
      <c r="J154" s="5"/>
    </row>
    <row r="155" spans="1:10" x14ac:dyDescent="0.25">
      <c r="A155" s="5" t="s">
        <v>96</v>
      </c>
      <c r="B155" s="5">
        <f>'Imputed and missing data hidden'!BA53</f>
        <v>1</v>
      </c>
      <c r="C155" s="5">
        <f>IF(VLOOKUP(A155,'Hazard &amp; Exposure'!$B$3:$BB$193,53,FALSE)&gt;0,1,0)</f>
        <v>1</v>
      </c>
      <c r="D155" s="175">
        <f>'Indicator Date hidden2'!BB54</f>
        <v>0.38775510204081631</v>
      </c>
      <c r="E155" s="175">
        <f t="shared" si="14"/>
        <v>0.66666666666666607</v>
      </c>
      <c r="F155" s="175">
        <f t="shared" si="17"/>
        <v>1.25</v>
      </c>
      <c r="G155" s="175">
        <f t="shared" si="15"/>
        <v>5.1700680272108839</v>
      </c>
      <c r="H155" s="175">
        <f t="shared" si="16"/>
        <v>2.9183673469387736</v>
      </c>
      <c r="J155" s="5"/>
    </row>
    <row r="156" spans="1:10" x14ac:dyDescent="0.25">
      <c r="A156" s="5" t="s">
        <v>293</v>
      </c>
      <c r="B156" s="5">
        <f>'Imputed and missing data hidden'!BA157</f>
        <v>10</v>
      </c>
      <c r="C156" s="5">
        <f>IF(VLOOKUP(A156,'Hazard &amp; Exposure'!$B$3:$BB$193,53,FALSE)&gt;0,1,0)</f>
        <v>1</v>
      </c>
      <c r="D156" s="175">
        <f>'Indicator Date hidden2'!BB158</f>
        <v>0.72727272727272729</v>
      </c>
      <c r="E156" s="175">
        <f t="shared" si="14"/>
        <v>6.666666666666667</v>
      </c>
      <c r="F156" s="175">
        <f t="shared" si="17"/>
        <v>1.25</v>
      </c>
      <c r="G156" s="175">
        <f t="shared" si="15"/>
        <v>9.6969696969696972</v>
      </c>
      <c r="H156" s="175">
        <f t="shared" si="16"/>
        <v>8.1818181818181817</v>
      </c>
      <c r="J156" s="5"/>
    </row>
    <row r="157" spans="1:10" x14ac:dyDescent="0.25">
      <c r="A157" s="5" t="s">
        <v>279</v>
      </c>
      <c r="B157" s="5">
        <f>'Imputed and missing data hidden'!BA150</f>
        <v>1</v>
      </c>
      <c r="C157" s="5">
        <f>IF(VLOOKUP(A157,'Hazard &amp; Exposure'!$B$3:$BB$193,53,FALSE)&gt;0,1,0)</f>
        <v>0</v>
      </c>
      <c r="D157" s="175">
        <f>'Indicator Date hidden2'!BB151</f>
        <v>0.40816326530612246</v>
      </c>
      <c r="E157" s="175">
        <f t="shared" si="14"/>
        <v>0.66666666666666607</v>
      </c>
      <c r="F157" s="175">
        <f t="shared" si="17"/>
        <v>1</v>
      </c>
      <c r="G157" s="175">
        <f t="shared" si="15"/>
        <v>5.4421768707482991</v>
      </c>
      <c r="H157" s="175">
        <f t="shared" si="16"/>
        <v>2.4435374149659861</v>
      </c>
      <c r="J157" s="5"/>
    </row>
    <row r="158" spans="1:10" x14ac:dyDescent="0.25">
      <c r="A158" s="5" t="s">
        <v>298</v>
      </c>
      <c r="B158" s="5">
        <f>'Imputed and missing data hidden'!BA159</f>
        <v>8</v>
      </c>
      <c r="C158" s="5">
        <f>IF(VLOOKUP(A158,'Hazard &amp; Exposure'!$B$3:$BB$193,53,FALSE)&gt;0,1,0)</f>
        <v>1</v>
      </c>
      <c r="D158" s="175">
        <f>'Indicator Date hidden2'!BB160</f>
        <v>0.24444444444444444</v>
      </c>
      <c r="E158" s="175">
        <f t="shared" si="14"/>
        <v>5.333333333333333</v>
      </c>
      <c r="F158" s="175">
        <f t="shared" si="17"/>
        <v>1.25</v>
      </c>
      <c r="G158" s="175">
        <f t="shared" si="15"/>
        <v>3.2592592592592595</v>
      </c>
      <c r="H158" s="175">
        <f t="shared" si="16"/>
        <v>4.2962962962962958</v>
      </c>
      <c r="J158" s="5"/>
    </row>
    <row r="159" spans="1:10" x14ac:dyDescent="0.25">
      <c r="A159" s="5" t="s">
        <v>273</v>
      </c>
      <c r="B159" s="5">
        <f>'Imputed and missing data hidden'!BA147</f>
        <v>3</v>
      </c>
      <c r="C159" s="5">
        <f>IF(VLOOKUP(A159,'Hazard &amp; Exposure'!$B$3:$BB$193,53,FALSE)&gt;0,1,0)</f>
        <v>0</v>
      </c>
      <c r="D159" s="175">
        <f>'Indicator Date hidden2'!BB148</f>
        <v>0.48936170212765956</v>
      </c>
      <c r="E159" s="175">
        <f t="shared" si="14"/>
        <v>2</v>
      </c>
      <c r="F159" s="175">
        <f t="shared" si="17"/>
        <v>1</v>
      </c>
      <c r="G159" s="175">
        <f t="shared" si="15"/>
        <v>6.5248226950354606</v>
      </c>
      <c r="H159" s="175">
        <f t="shared" si="16"/>
        <v>3.4099290780141844</v>
      </c>
      <c r="J159" s="5"/>
    </row>
    <row r="160" spans="1:10" x14ac:dyDescent="0.25">
      <c r="A160" s="5" t="s">
        <v>306</v>
      </c>
      <c r="B160" s="5">
        <f>'Imputed and missing data hidden'!BA163</f>
        <v>2</v>
      </c>
      <c r="C160" s="5">
        <f>IF(VLOOKUP(A160,'Hazard &amp; Exposure'!$B$3:$BB$193,53,FALSE)&gt;0,1,0)</f>
        <v>0</v>
      </c>
      <c r="D160" s="175">
        <f>'Indicator Date hidden2'!BB164</f>
        <v>0.35416666666666669</v>
      </c>
      <c r="E160" s="175">
        <f t="shared" si="14"/>
        <v>1.3333333333333321</v>
      </c>
      <c r="F160" s="175">
        <f t="shared" si="17"/>
        <v>1</v>
      </c>
      <c r="G160" s="175">
        <f t="shared" si="15"/>
        <v>4.7222222222222223</v>
      </c>
      <c r="H160" s="175">
        <f t="shared" si="16"/>
        <v>2.4222222222222207</v>
      </c>
      <c r="J160" s="5"/>
    </row>
    <row r="161" spans="1:10" x14ac:dyDescent="0.25">
      <c r="A161" s="5" t="s">
        <v>287</v>
      </c>
      <c r="B161" s="5">
        <f>'Imputed and missing data hidden'!BA154</f>
        <v>5</v>
      </c>
      <c r="C161" s="5">
        <f>IF(VLOOKUP(A161,'Hazard &amp; Exposure'!$B$3:$BB$193,53,FALSE)&gt;0,1,0)</f>
        <v>0</v>
      </c>
      <c r="D161" s="175">
        <f>'Indicator Date hidden2'!BB155</f>
        <v>0.17777777777777778</v>
      </c>
      <c r="E161" s="175">
        <f t="shared" si="14"/>
        <v>3.3333333333333339</v>
      </c>
      <c r="F161" s="175">
        <f t="shared" si="17"/>
        <v>1</v>
      </c>
      <c r="G161" s="175">
        <f t="shared" si="15"/>
        <v>2.3703703703703702</v>
      </c>
      <c r="H161" s="175">
        <f t="shared" si="16"/>
        <v>2.2814814814814808</v>
      </c>
      <c r="J161" s="5"/>
    </row>
    <row r="162" spans="1:10" x14ac:dyDescent="0.25">
      <c r="A162" s="5" t="s">
        <v>289</v>
      </c>
      <c r="B162" s="5">
        <f>'Imputed and missing data hidden'!BA155</f>
        <v>4</v>
      </c>
      <c r="C162" s="5">
        <f>IF(VLOOKUP(A162,'Hazard &amp; Exposure'!$B$3:$BB$193,53,FALSE)&gt;0,1,0)</f>
        <v>0</v>
      </c>
      <c r="D162" s="175">
        <f>'Indicator Date hidden2'!BB156</f>
        <v>0.19565217391304349</v>
      </c>
      <c r="E162" s="175">
        <f t="shared" ref="E162:E192" si="18">IF(B162&gt;B$197,10,10-(B$197-B162)/(B$197-B$196)*10)</f>
        <v>2.666666666666667</v>
      </c>
      <c r="F162" s="175">
        <f t="shared" si="17"/>
        <v>1</v>
      </c>
      <c r="G162" s="175">
        <f t="shared" ref="G162:G192" si="19">IF(D162&gt;D$197,10,10-(D$197-D162)/(D$197-D$196)*10)</f>
        <v>2.6086956521739122</v>
      </c>
      <c r="H162" s="175">
        <f t="shared" ref="H162:H192" si="20">10-(12.5-AVERAGE(E162,G162)*F162)/12.5*10</f>
        <v>2.1101449275362318</v>
      </c>
      <c r="J162" s="5"/>
    </row>
    <row r="163" spans="1:10" x14ac:dyDescent="0.25">
      <c r="A163" s="5" t="s">
        <v>310</v>
      </c>
      <c r="B163" s="5">
        <f>'Imputed and missing data hidden'!BA165</f>
        <v>5</v>
      </c>
      <c r="C163" s="5">
        <f>IF(VLOOKUP(A163,'Hazard &amp; Exposure'!$B$3:$BB$193,53,FALSE)&gt;0,1,0)</f>
        <v>0</v>
      </c>
      <c r="D163" s="175">
        <f>'Indicator Date hidden2'!BB166</f>
        <v>0.2</v>
      </c>
      <c r="E163" s="175">
        <f t="shared" si="18"/>
        <v>3.3333333333333339</v>
      </c>
      <c r="F163" s="175">
        <f t="shared" si="17"/>
        <v>1</v>
      </c>
      <c r="G163" s="175">
        <f t="shared" si="19"/>
        <v>2.6666666666666661</v>
      </c>
      <c r="H163" s="175">
        <f t="shared" si="20"/>
        <v>2.4000000000000004</v>
      </c>
      <c r="J163" s="5"/>
    </row>
    <row r="164" spans="1:10" x14ac:dyDescent="0.25">
      <c r="A164" s="5" t="s">
        <v>308</v>
      </c>
      <c r="B164" s="5">
        <f>'Imputed and missing data hidden'!BA164</f>
        <v>2</v>
      </c>
      <c r="C164" s="5">
        <f>IF(VLOOKUP(A164,'Hazard &amp; Exposure'!$B$3:$BB$193,53,FALSE)&gt;0,1,0)</f>
        <v>0</v>
      </c>
      <c r="D164" s="175">
        <f>'Indicator Date hidden2'!BB165</f>
        <v>0.5</v>
      </c>
      <c r="E164" s="175">
        <f t="shared" si="18"/>
        <v>1.3333333333333321</v>
      </c>
      <c r="F164" s="175">
        <f t="shared" si="17"/>
        <v>1</v>
      </c>
      <c r="G164" s="175">
        <f t="shared" si="19"/>
        <v>6.666666666666667</v>
      </c>
      <c r="H164" s="175">
        <f t="shared" si="20"/>
        <v>3.1999999999999993</v>
      </c>
      <c r="J164" s="5"/>
    </row>
    <row r="165" spans="1:10" x14ac:dyDescent="0.25">
      <c r="A165" s="5" t="s">
        <v>281</v>
      </c>
      <c r="B165" s="5">
        <f>'Imputed and missing data hidden'!BA151</f>
        <v>8</v>
      </c>
      <c r="C165" s="5">
        <f>IF(VLOOKUP(A165,'Hazard &amp; Exposure'!$B$3:$BB$193,53,FALSE)&gt;0,1,0)</f>
        <v>0</v>
      </c>
      <c r="D165" s="175">
        <f>'Indicator Date hidden2'!BB152</f>
        <v>0.4</v>
      </c>
      <c r="E165" s="175">
        <f t="shared" si="18"/>
        <v>5.333333333333333</v>
      </c>
      <c r="F165" s="175">
        <f t="shared" si="17"/>
        <v>1</v>
      </c>
      <c r="G165" s="175">
        <f t="shared" si="19"/>
        <v>5.3333333333333339</v>
      </c>
      <c r="H165" s="175">
        <f t="shared" si="20"/>
        <v>4.2666666666666675</v>
      </c>
      <c r="J165" s="5"/>
    </row>
    <row r="166" spans="1:10" x14ac:dyDescent="0.25">
      <c r="A166" s="5" t="s">
        <v>314</v>
      </c>
      <c r="B166" s="5">
        <f>'Imputed and missing data hidden'!BA167</f>
        <v>6</v>
      </c>
      <c r="C166" s="5">
        <f>IF(VLOOKUP(A166,'Hazard &amp; Exposure'!$B$3:$BB$193,53,FALSE)&gt;0,1,0)</f>
        <v>1</v>
      </c>
      <c r="D166" s="175">
        <f>'Indicator Date hidden2'!BB168</f>
        <v>0.76595744680851063</v>
      </c>
      <c r="E166" s="175">
        <f t="shared" si="18"/>
        <v>4</v>
      </c>
      <c r="F166" s="175">
        <f t="shared" si="17"/>
        <v>1.25</v>
      </c>
      <c r="G166" s="175">
        <f t="shared" si="19"/>
        <v>10</v>
      </c>
      <c r="H166" s="175">
        <f t="shared" si="20"/>
        <v>7</v>
      </c>
      <c r="J166" s="5"/>
    </row>
    <row r="167" spans="1:10" x14ac:dyDescent="0.25">
      <c r="A167" s="5" t="s">
        <v>61</v>
      </c>
      <c r="B167" s="5">
        <f>'Imputed and missing data hidden'!BA34</f>
        <v>3</v>
      </c>
      <c r="C167" s="5">
        <f>IF(VLOOKUP(A167,'Hazard &amp; Exposure'!$B$3:$BB$193,53,FALSE)&gt;0,1,0)</f>
        <v>1</v>
      </c>
      <c r="D167" s="175">
        <f>'Indicator Date hidden2'!BB35</f>
        <v>0.1702127659574468</v>
      </c>
      <c r="E167" s="175">
        <f t="shared" si="18"/>
        <v>2</v>
      </c>
      <c r="F167" s="175">
        <f t="shared" si="17"/>
        <v>1.25</v>
      </c>
      <c r="G167" s="175">
        <f t="shared" si="19"/>
        <v>2.2695035460992905</v>
      </c>
      <c r="H167" s="175">
        <f t="shared" si="20"/>
        <v>2.1347517730496444</v>
      </c>
      <c r="J167" s="5"/>
    </row>
    <row r="168" spans="1:10" x14ac:dyDescent="0.25">
      <c r="A168" s="5" t="s">
        <v>321</v>
      </c>
      <c r="B168" s="5">
        <f>'Imputed and missing data hidden'!BA173</f>
        <v>0</v>
      </c>
      <c r="C168" s="5">
        <f>IF(VLOOKUP(A168,'Hazard &amp; Exposure'!$B$3:$BB$193,53,FALSE)&gt;0,1,0)</f>
        <v>0</v>
      </c>
      <c r="D168" s="175">
        <f>'Indicator Date hidden2'!BB174</f>
        <v>0.25490196078431371</v>
      </c>
      <c r="E168" s="175">
        <f t="shared" si="18"/>
        <v>0</v>
      </c>
      <c r="F168" s="175">
        <f t="shared" si="17"/>
        <v>1</v>
      </c>
      <c r="G168" s="175">
        <f t="shared" si="19"/>
        <v>3.3986928104575167</v>
      </c>
      <c r="H168" s="175">
        <f t="shared" si="20"/>
        <v>1.359477124183007</v>
      </c>
      <c r="J168" s="5"/>
    </row>
    <row r="169" spans="1:10" x14ac:dyDescent="0.25">
      <c r="A169" s="5" t="s">
        <v>319</v>
      </c>
      <c r="B169" s="5">
        <f>'Imputed and missing data hidden'!BA170</f>
        <v>0</v>
      </c>
      <c r="C169" s="5">
        <f>IF(VLOOKUP(A169,'Hazard &amp; Exposure'!$B$3:$BB$193,53,FALSE)&gt;0,1,0)</f>
        <v>0</v>
      </c>
      <c r="D169" s="175">
        <f>'Indicator Date hidden2'!BB171</f>
        <v>0.43137254901960786</v>
      </c>
      <c r="E169" s="175">
        <f t="shared" si="18"/>
        <v>0</v>
      </c>
      <c r="F169" s="175">
        <f t="shared" si="17"/>
        <v>1</v>
      </c>
      <c r="G169" s="175">
        <f t="shared" si="19"/>
        <v>5.7516339869281046</v>
      </c>
      <c r="H169" s="175">
        <f t="shared" si="20"/>
        <v>2.3006535947712425</v>
      </c>
      <c r="J169" s="5"/>
    </row>
    <row r="170" spans="1:10" x14ac:dyDescent="0.25">
      <c r="A170" s="5" t="s">
        <v>316</v>
      </c>
      <c r="B170" s="5">
        <f>'Imputed and missing data hidden'!BA168</f>
        <v>2</v>
      </c>
      <c r="C170" s="5">
        <f>IF(VLOOKUP(A170,'Hazard &amp; Exposure'!$B$3:$BB$193,53,FALSE)&gt;0,1,0)</f>
        <v>0</v>
      </c>
      <c r="D170" s="175">
        <f>'Indicator Date hidden2'!BB169</f>
        <v>0.33333333333333331</v>
      </c>
      <c r="E170" s="175">
        <f t="shared" si="18"/>
        <v>1.3333333333333321</v>
      </c>
      <c r="F170" s="175">
        <f t="shared" si="17"/>
        <v>1</v>
      </c>
      <c r="G170" s="175">
        <f t="shared" si="19"/>
        <v>4.4444444444444446</v>
      </c>
      <c r="H170" s="175">
        <f t="shared" si="20"/>
        <v>2.3111111111111118</v>
      </c>
      <c r="J170" s="5"/>
    </row>
    <row r="171" spans="1:10" x14ac:dyDescent="0.25">
      <c r="A171" s="5" t="s">
        <v>331</v>
      </c>
      <c r="B171" s="5">
        <f>'Imputed and missing data hidden'!BA178</f>
        <v>8</v>
      </c>
      <c r="C171" s="5">
        <f>IF(VLOOKUP(A171,'Hazard &amp; Exposure'!$B$3:$BB$193,53,FALSE)&gt;0,1,0)</f>
        <v>0</v>
      </c>
      <c r="D171" s="175">
        <f>'Indicator Date hidden2'!BB179</f>
        <v>0.6097560975609756</v>
      </c>
      <c r="E171" s="175">
        <f t="shared" si="18"/>
        <v>5.333333333333333</v>
      </c>
      <c r="F171" s="175">
        <f t="shared" si="17"/>
        <v>1</v>
      </c>
      <c r="G171" s="175">
        <f t="shared" si="19"/>
        <v>8.1300813008130071</v>
      </c>
      <c r="H171" s="175">
        <f t="shared" si="20"/>
        <v>5.385365853658536</v>
      </c>
      <c r="J171" s="5"/>
    </row>
    <row r="172" spans="1:10" x14ac:dyDescent="0.25">
      <c r="A172" s="5" t="s">
        <v>91</v>
      </c>
      <c r="B172" s="5">
        <f>'Imputed and missing data hidden'!BA172</f>
        <v>4</v>
      </c>
      <c r="C172" s="5">
        <f>IF(VLOOKUP(A172,'Hazard &amp; Exposure'!$B$3:$BB$193,53,FALSE)&gt;0,1,0)</f>
        <v>0</v>
      </c>
      <c r="D172" s="175">
        <f>'Indicator Date hidden2'!BB173</f>
        <v>0.65217391304347827</v>
      </c>
      <c r="E172" s="175">
        <f t="shared" si="18"/>
        <v>2.666666666666667</v>
      </c>
      <c r="F172" s="175">
        <f t="shared" si="17"/>
        <v>1</v>
      </c>
      <c r="G172" s="175">
        <f t="shared" si="19"/>
        <v>8.695652173913043</v>
      </c>
      <c r="H172" s="175">
        <f t="shared" si="20"/>
        <v>4.5449275362318842</v>
      </c>
      <c r="J172" s="5"/>
    </row>
    <row r="173" spans="1:10" x14ac:dyDescent="0.25">
      <c r="A173" s="5" t="s">
        <v>323</v>
      </c>
      <c r="B173" s="5">
        <f>'Imputed and missing data hidden'!BA174</f>
        <v>8</v>
      </c>
      <c r="C173" s="5">
        <f>IF(VLOOKUP(A173,'Hazard &amp; Exposure'!$B$3:$BB$193,53,FALSE)&gt;0,1,0)</f>
        <v>0</v>
      </c>
      <c r="D173" s="175">
        <f>'Indicator Date hidden2'!BB175</f>
        <v>0.43181818181818182</v>
      </c>
      <c r="E173" s="175">
        <f t="shared" si="18"/>
        <v>5.333333333333333</v>
      </c>
      <c r="F173" s="175">
        <f t="shared" si="17"/>
        <v>1</v>
      </c>
      <c r="G173" s="175">
        <f t="shared" si="19"/>
        <v>5.7575757575757578</v>
      </c>
      <c r="H173" s="175">
        <f t="shared" si="20"/>
        <v>4.4363636363636356</v>
      </c>
      <c r="J173" s="5"/>
    </row>
    <row r="174" spans="1:10" x14ac:dyDescent="0.25">
      <c r="A174" s="5" t="s">
        <v>325</v>
      </c>
      <c r="B174" s="5">
        <f>'Imputed and missing data hidden'!BA175</f>
        <v>4</v>
      </c>
      <c r="C174" s="5">
        <f>IF(VLOOKUP(A174,'Hazard &amp; Exposure'!$B$3:$BB$193,53,FALSE)&gt;0,1,0)</f>
        <v>0</v>
      </c>
      <c r="D174" s="175">
        <f>'Indicator Date hidden2'!BB176</f>
        <v>0.47826086956521741</v>
      </c>
      <c r="E174" s="175">
        <f t="shared" si="18"/>
        <v>2.666666666666667</v>
      </c>
      <c r="F174" s="175">
        <f t="shared" si="17"/>
        <v>1</v>
      </c>
      <c r="G174" s="175">
        <f t="shared" si="19"/>
        <v>6.3768115942028984</v>
      </c>
      <c r="H174" s="175">
        <f t="shared" si="20"/>
        <v>3.6173913043478265</v>
      </c>
      <c r="J174" s="5"/>
    </row>
    <row r="175" spans="1:10" x14ac:dyDescent="0.25">
      <c r="A175" s="5" t="s">
        <v>327</v>
      </c>
      <c r="B175" s="5">
        <f>'Imputed and missing data hidden'!BA176</f>
        <v>1</v>
      </c>
      <c r="C175" s="5">
        <f>IF(VLOOKUP(A175,'Hazard &amp; Exposure'!$B$3:$BB$193,53,FALSE)&gt;0,1,0)</f>
        <v>0</v>
      </c>
      <c r="D175" s="175">
        <f>'Indicator Date hidden2'!BB177</f>
        <v>0.42857142857142855</v>
      </c>
      <c r="E175" s="175">
        <f t="shared" si="18"/>
        <v>0.66666666666666607</v>
      </c>
      <c r="F175" s="175">
        <f t="shared" si="17"/>
        <v>1</v>
      </c>
      <c r="G175" s="175">
        <f t="shared" si="19"/>
        <v>5.7142857142857135</v>
      </c>
      <c r="H175" s="175">
        <f t="shared" si="20"/>
        <v>2.5523809523809513</v>
      </c>
      <c r="J175" s="5"/>
    </row>
    <row r="176" spans="1:10" x14ac:dyDescent="0.25">
      <c r="A176" s="5" t="s">
        <v>329</v>
      </c>
      <c r="B176" s="5">
        <f>'Imputed and missing data hidden'!BA177</f>
        <v>2</v>
      </c>
      <c r="C176" s="5">
        <f>IF(VLOOKUP(A176,'Hazard &amp; Exposure'!$B$3:$BB$193,53,FALSE)&gt;0,1,0)</f>
        <v>1</v>
      </c>
      <c r="D176" s="175">
        <f>'Indicator Date hidden2'!BB178</f>
        <v>0.20408163265306123</v>
      </c>
      <c r="E176" s="175">
        <f t="shared" si="18"/>
        <v>1.3333333333333321</v>
      </c>
      <c r="F176" s="175">
        <f t="shared" si="17"/>
        <v>1.25</v>
      </c>
      <c r="G176" s="175">
        <f t="shared" si="19"/>
        <v>2.7210884353741491</v>
      </c>
      <c r="H176" s="175">
        <f t="shared" si="20"/>
        <v>2.0272108843537406</v>
      </c>
      <c r="J176" s="5"/>
    </row>
    <row r="177" spans="1:10" x14ac:dyDescent="0.25">
      <c r="A177" s="5" t="s">
        <v>333</v>
      </c>
      <c r="B177" s="5">
        <f>'Imputed and missing data hidden'!BA179</f>
        <v>15</v>
      </c>
      <c r="C177" s="5">
        <f>IF(VLOOKUP(A177,'Hazard &amp; Exposure'!$B$3:$BB$193,53,FALSE)&gt;0,1,0)</f>
        <v>0</v>
      </c>
      <c r="D177" s="175">
        <f>'Indicator Date hidden2'!BB180</f>
        <v>0.42105263157894735</v>
      </c>
      <c r="E177" s="175">
        <f t="shared" si="18"/>
        <v>10</v>
      </c>
      <c r="F177" s="175">
        <f t="shared" si="17"/>
        <v>1</v>
      </c>
      <c r="G177" s="175">
        <f t="shared" si="19"/>
        <v>5.6140350877192979</v>
      </c>
      <c r="H177" s="175">
        <f t="shared" si="20"/>
        <v>6.2456140350877192</v>
      </c>
      <c r="J177" s="5"/>
    </row>
    <row r="178" spans="1:10" x14ac:dyDescent="0.25">
      <c r="A178" s="5" t="s">
        <v>318</v>
      </c>
      <c r="B178" s="5">
        <f>'Imputed and missing data hidden'!BA169</f>
        <v>0</v>
      </c>
      <c r="C178" s="5">
        <f>IF(VLOOKUP(A178,'Hazard &amp; Exposure'!$B$3:$BB$193,53,FALSE)&gt;0,1,0)</f>
        <v>0</v>
      </c>
      <c r="D178" s="175">
        <f>'Indicator Date hidden2'!BB170</f>
        <v>0.34</v>
      </c>
      <c r="E178" s="175">
        <f t="shared" si="18"/>
        <v>0</v>
      </c>
      <c r="F178" s="175">
        <f t="shared" si="17"/>
        <v>1</v>
      </c>
      <c r="G178" s="175">
        <f t="shared" si="19"/>
        <v>4.5333333333333332</v>
      </c>
      <c r="H178" s="175">
        <f t="shared" si="20"/>
        <v>1.8133333333333326</v>
      </c>
      <c r="J178" s="5"/>
    </row>
    <row r="179" spans="1:10" x14ac:dyDescent="0.25">
      <c r="A179" s="5" t="s">
        <v>335</v>
      </c>
      <c r="B179" s="5">
        <f>'Imputed and missing data hidden'!BA180</f>
        <v>1</v>
      </c>
      <c r="C179" s="5">
        <f>IF(VLOOKUP(A179,'Hazard &amp; Exposure'!$B$3:$BB$193,53,FALSE)&gt;0,1,0)</f>
        <v>0</v>
      </c>
      <c r="D179" s="175">
        <f>'Indicator Date hidden2'!BB181</f>
        <v>0.36</v>
      </c>
      <c r="E179" s="175">
        <f t="shared" si="18"/>
        <v>0.66666666666666607</v>
      </c>
      <c r="F179" s="175">
        <f t="shared" si="17"/>
        <v>1</v>
      </c>
      <c r="G179" s="175">
        <f t="shared" si="19"/>
        <v>4.8</v>
      </c>
      <c r="H179" s="175">
        <f t="shared" si="20"/>
        <v>2.1866666666666656</v>
      </c>
      <c r="J179" s="5"/>
    </row>
    <row r="180" spans="1:10" x14ac:dyDescent="0.25">
      <c r="A180" s="5" t="s">
        <v>337</v>
      </c>
      <c r="B180" s="5">
        <f>'Imputed and missing data hidden'!BA181</f>
        <v>3</v>
      </c>
      <c r="C180" s="5">
        <f>IF(VLOOKUP(A180,'Hazard &amp; Exposure'!$B$3:$BB$193,53,FALSE)&gt;0,1,0)</f>
        <v>1</v>
      </c>
      <c r="D180" s="175">
        <f>'Indicator Date hidden2'!BB182</f>
        <v>0.16666666666666666</v>
      </c>
      <c r="E180" s="175">
        <f t="shared" si="18"/>
        <v>2</v>
      </c>
      <c r="F180" s="175">
        <f t="shared" si="17"/>
        <v>1.25</v>
      </c>
      <c r="G180" s="175">
        <f t="shared" si="19"/>
        <v>2.2222222222222223</v>
      </c>
      <c r="H180" s="175">
        <f t="shared" si="20"/>
        <v>2.1111111111111116</v>
      </c>
      <c r="J180" s="5"/>
    </row>
    <row r="181" spans="1:10" x14ac:dyDescent="0.25">
      <c r="A181" s="5" t="s">
        <v>344</v>
      </c>
      <c r="B181" s="5">
        <f>'Imputed and missing data hidden'!BA185</f>
        <v>2</v>
      </c>
      <c r="C181" s="5">
        <f>IF(VLOOKUP(A181,'Hazard &amp; Exposure'!$B$3:$BB$193,53,FALSE)&gt;0,1,0)</f>
        <v>0</v>
      </c>
      <c r="D181" s="175">
        <f>'Indicator Date hidden2'!BB186</f>
        <v>0.3125</v>
      </c>
      <c r="E181" s="175">
        <f t="shared" si="18"/>
        <v>1.3333333333333321</v>
      </c>
      <c r="F181" s="175">
        <f t="shared" si="17"/>
        <v>1</v>
      </c>
      <c r="G181" s="175">
        <f t="shared" si="19"/>
        <v>4.1666666666666661</v>
      </c>
      <c r="H181" s="175">
        <f t="shared" si="20"/>
        <v>2.1999999999999993</v>
      </c>
      <c r="J181" s="5"/>
    </row>
    <row r="182" spans="1:10" x14ac:dyDescent="0.25">
      <c r="A182" s="5" t="s">
        <v>342</v>
      </c>
      <c r="B182" s="5">
        <f>'Imputed and missing data hidden'!BA184</f>
        <v>5</v>
      </c>
      <c r="C182" s="5">
        <f>IF(VLOOKUP(A182,'Hazard &amp; Exposure'!$B$3:$BB$193,53,FALSE)&gt;0,1,0)</f>
        <v>0</v>
      </c>
      <c r="D182" s="175">
        <f>'Indicator Date hidden2'!BB185</f>
        <v>0.33333333333333331</v>
      </c>
      <c r="E182" s="175">
        <f t="shared" si="18"/>
        <v>3.3333333333333339</v>
      </c>
      <c r="F182" s="175">
        <f t="shared" si="17"/>
        <v>1</v>
      </c>
      <c r="G182" s="175">
        <f t="shared" si="19"/>
        <v>4.4444444444444446</v>
      </c>
      <c r="H182" s="175">
        <f t="shared" si="20"/>
        <v>3.1111111111111107</v>
      </c>
      <c r="J182" s="5"/>
    </row>
    <row r="183" spans="1:10" x14ac:dyDescent="0.25">
      <c r="A183" s="5" t="s">
        <v>346</v>
      </c>
      <c r="B183" s="5">
        <f>'Imputed and missing data hidden'!BA186</f>
        <v>3</v>
      </c>
      <c r="C183" s="5">
        <f>IF(VLOOKUP(A183,'Hazard &amp; Exposure'!$B$3:$BB$193,53,FALSE)&gt;0,1,0)</f>
        <v>0</v>
      </c>
      <c r="D183" s="175">
        <f>'Indicator Date hidden2'!BB187</f>
        <v>0.93617021276595747</v>
      </c>
      <c r="E183" s="175">
        <f t="shared" si="18"/>
        <v>2</v>
      </c>
      <c r="F183" s="175">
        <f t="shared" si="17"/>
        <v>1</v>
      </c>
      <c r="G183" s="175">
        <f t="shared" si="19"/>
        <v>10</v>
      </c>
      <c r="H183" s="175">
        <f t="shared" si="20"/>
        <v>4.8</v>
      </c>
      <c r="J183" s="5"/>
    </row>
    <row r="184" spans="1:10" x14ac:dyDescent="0.25">
      <c r="A184" s="5" t="s">
        <v>269</v>
      </c>
      <c r="B184" s="5">
        <f>'Imputed and missing data hidden'!BA145</f>
        <v>9</v>
      </c>
      <c r="C184" s="5">
        <f>IF(VLOOKUP(A184,'Hazard &amp; Exposure'!$B$3:$BB$193,53,FALSE)&gt;0,1,0)</f>
        <v>0</v>
      </c>
      <c r="D184" s="175">
        <f>'Indicator Date hidden2'!BB146</f>
        <v>0.30952380952380953</v>
      </c>
      <c r="E184" s="175">
        <f t="shared" si="18"/>
        <v>6</v>
      </c>
      <c r="F184" s="175">
        <f t="shared" si="17"/>
        <v>1</v>
      </c>
      <c r="G184" s="175">
        <f t="shared" si="19"/>
        <v>4.1269841269841265</v>
      </c>
      <c r="H184" s="175">
        <f t="shared" si="20"/>
        <v>4.0507936507936506</v>
      </c>
      <c r="J184" s="5"/>
    </row>
    <row r="185" spans="1:10" x14ac:dyDescent="0.25">
      <c r="A185" s="5" t="s">
        <v>350</v>
      </c>
      <c r="B185" s="5">
        <f>'Imputed and missing data hidden'!BA188</f>
        <v>3</v>
      </c>
      <c r="C185" s="5">
        <f>IF(VLOOKUP(A185,'Hazard &amp; Exposure'!$B$3:$BB$193,53,FALSE)&gt;0,1,0)</f>
        <v>0</v>
      </c>
      <c r="D185" s="175">
        <f>'Indicator Date hidden2'!BB189</f>
        <v>0.34042553191489361</v>
      </c>
      <c r="E185" s="175">
        <f t="shared" si="18"/>
        <v>2</v>
      </c>
      <c r="F185" s="175">
        <f t="shared" si="17"/>
        <v>1</v>
      </c>
      <c r="G185" s="175">
        <f t="shared" si="19"/>
        <v>4.539007092198581</v>
      </c>
      <c r="H185" s="175">
        <f t="shared" si="20"/>
        <v>2.6156028368794324</v>
      </c>
      <c r="J185" s="5"/>
    </row>
    <row r="186" spans="1:10" x14ac:dyDescent="0.25">
      <c r="A186" s="5" t="s">
        <v>351</v>
      </c>
      <c r="B186" s="5">
        <f>'Imputed and missing data hidden'!BA189</f>
        <v>2</v>
      </c>
      <c r="C186" s="5">
        <f>IF(VLOOKUP(A186,'Hazard &amp; Exposure'!$B$3:$BB$193,53,FALSE)&gt;0,1,0)</f>
        <v>0</v>
      </c>
      <c r="D186" s="175">
        <f>'Indicator Date hidden2'!BB190</f>
        <v>0.20833333333333334</v>
      </c>
      <c r="E186" s="175">
        <f t="shared" si="18"/>
        <v>1.3333333333333321</v>
      </c>
      <c r="F186" s="175">
        <f t="shared" si="17"/>
        <v>1</v>
      </c>
      <c r="G186" s="175">
        <f t="shared" si="19"/>
        <v>2.7777777777777777</v>
      </c>
      <c r="H186" s="175">
        <f t="shared" si="20"/>
        <v>1.6444444444444439</v>
      </c>
      <c r="J186" s="5"/>
    </row>
    <row r="187" spans="1:10" x14ac:dyDescent="0.25">
      <c r="A187" s="5" t="s">
        <v>348</v>
      </c>
      <c r="B187" s="5">
        <f>'Imputed and missing data hidden'!BA187</f>
        <v>6</v>
      </c>
      <c r="C187" s="5">
        <f>IF(VLOOKUP(A187,'Hazard &amp; Exposure'!$B$3:$BB$193,53,FALSE)&gt;0,1,0)</f>
        <v>0</v>
      </c>
      <c r="D187" s="175">
        <f>'Indicator Date hidden2'!BB188</f>
        <v>0.56818181818181823</v>
      </c>
      <c r="E187" s="175">
        <f t="shared" si="18"/>
        <v>4</v>
      </c>
      <c r="F187" s="175">
        <f t="shared" si="17"/>
        <v>1</v>
      </c>
      <c r="G187" s="175">
        <f t="shared" si="19"/>
        <v>7.5757575757575761</v>
      </c>
      <c r="H187" s="175">
        <f t="shared" si="20"/>
        <v>4.6303030303030299</v>
      </c>
      <c r="J187" s="5"/>
    </row>
    <row r="188" spans="1:10" x14ac:dyDescent="0.25">
      <c r="A188" s="5" t="s">
        <v>271</v>
      </c>
      <c r="B188" s="5">
        <f>'Imputed and missing data hidden'!BA146</f>
        <v>6</v>
      </c>
      <c r="C188" s="5">
        <f>IF(VLOOKUP(A188,'Hazard &amp; Exposure'!$B$3:$BB$193,53,FALSE)&gt;0,1,0)</f>
        <v>0</v>
      </c>
      <c r="D188" s="175">
        <f>'Indicator Date hidden2'!BB147</f>
        <v>0.40909090909090912</v>
      </c>
      <c r="E188" s="175">
        <f t="shared" si="18"/>
        <v>4</v>
      </c>
      <c r="F188" s="175">
        <f t="shared" si="17"/>
        <v>1</v>
      </c>
      <c r="G188" s="175">
        <f t="shared" si="19"/>
        <v>5.454545454545455</v>
      </c>
      <c r="H188" s="175">
        <f t="shared" si="20"/>
        <v>3.7818181818181813</v>
      </c>
      <c r="J188" s="5"/>
    </row>
    <row r="189" spans="1:10" x14ac:dyDescent="0.25">
      <c r="A189" s="5" t="s">
        <v>352</v>
      </c>
      <c r="B189" s="5">
        <f>'Imputed and missing data hidden'!BA190</f>
        <v>0</v>
      </c>
      <c r="C189" s="5">
        <f>IF(VLOOKUP(A189,'Hazard &amp; Exposure'!$B$3:$BB$193,53,FALSE)&gt;0,1,0)</f>
        <v>1</v>
      </c>
      <c r="D189" s="175">
        <f>'Indicator Date hidden2'!BB191</f>
        <v>0.52941176470588236</v>
      </c>
      <c r="E189" s="175">
        <f t="shared" si="18"/>
        <v>0</v>
      </c>
      <c r="F189" s="175">
        <f t="shared" si="17"/>
        <v>1.25</v>
      </c>
      <c r="G189" s="175">
        <f t="shared" si="19"/>
        <v>7.0588235294117645</v>
      </c>
      <c r="H189" s="175">
        <f t="shared" si="20"/>
        <v>3.5294117647058831</v>
      </c>
      <c r="J189" s="5"/>
    </row>
    <row r="190" spans="1:10" x14ac:dyDescent="0.25">
      <c r="A190" s="5" t="s">
        <v>295</v>
      </c>
      <c r="B190" s="5">
        <f>'Imputed and missing data hidden'!BA158</f>
        <v>0</v>
      </c>
      <c r="C190" s="5">
        <f>IF(VLOOKUP(A190,'Hazard &amp; Exposure'!$B$3:$BB$193,53,FALSE)&gt;0,1,0)</f>
        <v>0</v>
      </c>
      <c r="D190" s="175">
        <f>'Indicator Date hidden2'!BB159</f>
        <v>0.3</v>
      </c>
      <c r="E190" s="175">
        <f t="shared" si="18"/>
        <v>0</v>
      </c>
      <c r="F190" s="175">
        <f t="shared" si="17"/>
        <v>1</v>
      </c>
      <c r="G190" s="175">
        <f t="shared" si="19"/>
        <v>4</v>
      </c>
      <c r="H190" s="175">
        <f t="shared" si="20"/>
        <v>1.5999999999999996</v>
      </c>
      <c r="J190" s="5"/>
    </row>
    <row r="191" spans="1:10" x14ac:dyDescent="0.25">
      <c r="A191" s="5" t="s">
        <v>354</v>
      </c>
      <c r="B191" s="5">
        <f>'Imputed and missing data hidden'!BA191</f>
        <v>0</v>
      </c>
      <c r="C191" s="5">
        <f>IF(VLOOKUP(A191,'Hazard &amp; Exposure'!$B$3:$BB$193,53,FALSE)&gt;0,1,0)</f>
        <v>0</v>
      </c>
      <c r="D191" s="175">
        <f>'Indicator Date hidden2'!BB192</f>
        <v>0.4</v>
      </c>
      <c r="E191" s="175">
        <f t="shared" si="18"/>
        <v>0</v>
      </c>
      <c r="F191" s="175">
        <f t="shared" si="17"/>
        <v>1</v>
      </c>
      <c r="G191" s="175">
        <f t="shared" si="19"/>
        <v>5.3333333333333339</v>
      </c>
      <c r="H191" s="175">
        <f t="shared" si="20"/>
        <v>2.1333333333333337</v>
      </c>
      <c r="J191" s="5"/>
    </row>
    <row r="192" spans="1:10" x14ac:dyDescent="0.25">
      <c r="A192" s="5" t="s">
        <v>356</v>
      </c>
      <c r="B192" s="5">
        <f>'Imputed and missing data hidden'!BA192</f>
        <v>3</v>
      </c>
      <c r="C192" s="5">
        <f>IF(VLOOKUP(A192,'Hazard &amp; Exposure'!$B$3:$BB$193,53,FALSE)&gt;0,1,0)</f>
        <v>0</v>
      </c>
      <c r="D192" s="175">
        <f>'Indicator Date hidden2'!BB193</f>
        <v>0.14893617021276595</v>
      </c>
      <c r="E192" s="175">
        <f t="shared" si="18"/>
        <v>2</v>
      </c>
      <c r="F192" s="175">
        <f t="shared" si="17"/>
        <v>1</v>
      </c>
      <c r="G192" s="175">
        <f t="shared" si="19"/>
        <v>1.9858156028368796</v>
      </c>
      <c r="H192" s="175">
        <f t="shared" si="20"/>
        <v>1.5943262411347519</v>
      </c>
      <c r="J192" s="5"/>
    </row>
    <row r="194" spans="1:4" x14ac:dyDescent="0.25">
      <c r="A194" s="5" t="s">
        <v>390</v>
      </c>
      <c r="B194" s="5">
        <f>MIN(B2:B192)</f>
        <v>0</v>
      </c>
      <c r="C194" s="5">
        <f t="shared" ref="C194:D194" si="21">MIN(C2:C192)</f>
        <v>0</v>
      </c>
      <c r="D194" s="5">
        <f t="shared" si="21"/>
        <v>3.2258064516129031E-2</v>
      </c>
    </row>
    <row r="195" spans="1:4" x14ac:dyDescent="0.25">
      <c r="A195" s="5" t="s">
        <v>391</v>
      </c>
      <c r="B195" s="5">
        <f>MAX(B2:B192)</f>
        <v>22</v>
      </c>
      <c r="C195" s="5">
        <f t="shared" ref="C195:D195" si="22">MAX(C2:C192)</f>
        <v>1</v>
      </c>
      <c r="D195" s="5">
        <f t="shared" si="22"/>
        <v>0.93617021276595747</v>
      </c>
    </row>
    <row r="196" spans="1:4" x14ac:dyDescent="0.25">
      <c r="A196" s="5" t="s">
        <v>390</v>
      </c>
      <c r="B196" s="5">
        <v>0</v>
      </c>
      <c r="C196" s="5">
        <v>0</v>
      </c>
      <c r="D196" s="5">
        <v>0</v>
      </c>
    </row>
    <row r="197" spans="1:4" x14ac:dyDescent="0.25">
      <c r="A197" s="5" t="s">
        <v>391</v>
      </c>
      <c r="B197" s="5">
        <v>15</v>
      </c>
      <c r="C197" s="5">
        <v>1</v>
      </c>
      <c r="D197" s="5">
        <v>0.75</v>
      </c>
    </row>
    <row r="198" spans="1:4" ht="15.75" thickBot="1" x14ac:dyDescent="0.3"/>
    <row r="199" spans="1:4" ht="15.75" thickBot="1" x14ac:dyDescent="0.3">
      <c r="A199" s="5" t="s">
        <v>1063</v>
      </c>
      <c r="B199" s="179">
        <v>1.25</v>
      </c>
    </row>
  </sheetData>
  <autoFilter ref="A1:H1">
    <sortState ref="A2:I192">
      <sortCondition ref="A1"/>
    </sortState>
  </autoFilter>
  <pageMargins left="0.7" right="0.7" top="0.75" bottom="0.75" header="0.3" footer="0.3"/>
  <pageSetup orientation="portrait" r:id="rId1"/>
  <ignoredErrors>
    <ignoredError sqref="F2:F192"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sheetPr>
  <dimension ref="A1:N60"/>
  <sheetViews>
    <sheetView zoomScale="90" zoomScaleNormal="90" workbookViewId="0">
      <pane xSplit="6" ySplit="2" topLeftCell="K3" activePane="bottomRight" state="frozen"/>
      <selection pane="topRight" activeCell="G1" sqref="G1"/>
      <selection pane="bottomLeft" activeCell="A3" sqref="A3"/>
      <selection pane="bottomRight" sqref="A1:N1"/>
    </sheetView>
  </sheetViews>
  <sheetFormatPr defaultRowHeight="15" x14ac:dyDescent="0.25"/>
  <cols>
    <col min="1" max="1" width="13.140625" style="20" customWidth="1"/>
    <col min="2" max="2" width="15.42578125" style="20" customWidth="1"/>
    <col min="3" max="3" width="23.42578125" style="20" customWidth="1"/>
    <col min="4" max="4" width="17.7109375" style="20" bestFit="1" customWidth="1"/>
    <col min="5" max="5" width="22" style="20" customWidth="1"/>
    <col min="6" max="6" width="24" style="20" customWidth="1"/>
    <col min="7" max="10" width="57.140625" style="20" customWidth="1"/>
    <col min="11" max="12" width="33.7109375" style="20" customWidth="1"/>
    <col min="13" max="13" width="15.28515625" style="20" customWidth="1"/>
    <col min="14" max="14" width="64.7109375" style="20" customWidth="1"/>
    <col min="15" max="16384" width="9.140625" style="20"/>
  </cols>
  <sheetData>
    <row r="1" spans="1:14" s="4" customFormat="1" x14ac:dyDescent="0.25">
      <c r="A1" s="198"/>
      <c r="B1" s="198"/>
      <c r="C1" s="198"/>
      <c r="D1" s="198"/>
      <c r="E1" s="198"/>
      <c r="F1" s="198"/>
      <c r="G1" s="198"/>
      <c r="H1" s="198"/>
      <c r="I1" s="198"/>
      <c r="J1" s="198"/>
      <c r="K1" s="198"/>
      <c r="L1" s="198"/>
      <c r="M1" s="198"/>
      <c r="N1" s="198"/>
    </row>
    <row r="2" spans="1:14" ht="15.75" thickBot="1" x14ac:dyDescent="0.3">
      <c r="A2" s="113" t="s">
        <v>493</v>
      </c>
      <c r="B2" s="113" t="s">
        <v>494</v>
      </c>
      <c r="C2" s="113" t="s">
        <v>495</v>
      </c>
      <c r="D2" s="113" t="s">
        <v>496</v>
      </c>
      <c r="E2" s="113" t="s">
        <v>942</v>
      </c>
      <c r="F2" s="113" t="s">
        <v>497</v>
      </c>
      <c r="G2" s="113" t="s">
        <v>498</v>
      </c>
      <c r="H2" s="113" t="s">
        <v>692</v>
      </c>
      <c r="I2" s="113" t="s">
        <v>693</v>
      </c>
      <c r="J2" s="113" t="s">
        <v>694</v>
      </c>
      <c r="K2" s="113" t="s">
        <v>569</v>
      </c>
      <c r="L2" s="113" t="s">
        <v>1117</v>
      </c>
      <c r="M2" s="113" t="s">
        <v>1123</v>
      </c>
      <c r="N2" s="113" t="s">
        <v>570</v>
      </c>
    </row>
    <row r="3" spans="1:14" ht="91.5" customHeight="1" x14ac:dyDescent="0.25">
      <c r="A3" s="136" t="s">
        <v>499</v>
      </c>
      <c r="B3" s="137" t="s">
        <v>365</v>
      </c>
      <c r="C3" s="137" t="s">
        <v>500</v>
      </c>
      <c r="D3" s="137" t="s">
        <v>883</v>
      </c>
      <c r="E3" s="139" t="s">
        <v>895</v>
      </c>
      <c r="F3" s="137" t="s">
        <v>888</v>
      </c>
      <c r="G3" s="137" t="s">
        <v>1080</v>
      </c>
      <c r="H3" s="137" t="s">
        <v>1081</v>
      </c>
      <c r="I3" s="137" t="s">
        <v>920</v>
      </c>
      <c r="J3" s="137" t="s">
        <v>921</v>
      </c>
      <c r="K3" s="137" t="s">
        <v>922</v>
      </c>
      <c r="L3" s="137" t="s">
        <v>1135</v>
      </c>
      <c r="M3" s="137"/>
      <c r="N3" s="139" t="s">
        <v>923</v>
      </c>
    </row>
    <row r="4" spans="1:14" ht="140.25" x14ac:dyDescent="0.25">
      <c r="A4" s="138" t="s">
        <v>499</v>
      </c>
      <c r="B4" s="139" t="s">
        <v>365</v>
      </c>
      <c r="C4" s="139" t="s">
        <v>500</v>
      </c>
      <c r="D4" s="137" t="s">
        <v>884</v>
      </c>
      <c r="E4" s="139" t="s">
        <v>896</v>
      </c>
      <c r="F4" s="139" t="s">
        <v>889</v>
      </c>
      <c r="G4" s="139" t="s">
        <v>1082</v>
      </c>
      <c r="H4" s="139" t="s">
        <v>1083</v>
      </c>
      <c r="I4" s="139" t="s">
        <v>920</v>
      </c>
      <c r="J4" s="137" t="s">
        <v>924</v>
      </c>
      <c r="K4" s="137" t="s">
        <v>922</v>
      </c>
      <c r="L4" s="137" t="s">
        <v>1135</v>
      </c>
      <c r="M4" s="137"/>
      <c r="N4" s="139" t="s">
        <v>923</v>
      </c>
    </row>
    <row r="5" spans="1:14" ht="140.25" x14ac:dyDescent="0.25">
      <c r="A5" s="138" t="s">
        <v>499</v>
      </c>
      <c r="B5" s="139" t="s">
        <v>365</v>
      </c>
      <c r="C5" s="139" t="s">
        <v>500</v>
      </c>
      <c r="D5" s="139" t="s">
        <v>885</v>
      </c>
      <c r="E5" s="139" t="s">
        <v>893</v>
      </c>
      <c r="F5" s="139" t="s">
        <v>890</v>
      </c>
      <c r="G5" s="137" t="s">
        <v>1084</v>
      </c>
      <c r="H5" s="139" t="s">
        <v>1085</v>
      </c>
      <c r="I5" s="139" t="s">
        <v>925</v>
      </c>
      <c r="J5" s="137" t="s">
        <v>921</v>
      </c>
      <c r="K5" s="137" t="s">
        <v>922</v>
      </c>
      <c r="L5" s="137" t="s">
        <v>1135</v>
      </c>
      <c r="M5" s="137"/>
      <c r="N5" s="139" t="s">
        <v>923</v>
      </c>
    </row>
    <row r="6" spans="1:14" ht="140.25" x14ac:dyDescent="0.25">
      <c r="A6" s="138" t="s">
        <v>499</v>
      </c>
      <c r="B6" s="139" t="s">
        <v>365</v>
      </c>
      <c r="C6" s="139" t="s">
        <v>500</v>
      </c>
      <c r="D6" s="139" t="s">
        <v>886</v>
      </c>
      <c r="E6" s="139" t="s">
        <v>894</v>
      </c>
      <c r="F6" s="139" t="s">
        <v>891</v>
      </c>
      <c r="G6" s="139" t="s">
        <v>1086</v>
      </c>
      <c r="H6" s="139" t="s">
        <v>1087</v>
      </c>
      <c r="I6" s="139" t="s">
        <v>925</v>
      </c>
      <c r="J6" s="137" t="s">
        <v>921</v>
      </c>
      <c r="K6" s="137" t="s">
        <v>922</v>
      </c>
      <c r="L6" s="137" t="s">
        <v>1135</v>
      </c>
      <c r="M6" s="137"/>
      <c r="N6" s="139" t="s">
        <v>923</v>
      </c>
    </row>
    <row r="7" spans="1:14" ht="76.5" x14ac:dyDescent="0.25">
      <c r="A7" s="138" t="s">
        <v>499</v>
      </c>
      <c r="B7" s="139" t="s">
        <v>365</v>
      </c>
      <c r="C7" s="139" t="s">
        <v>501</v>
      </c>
      <c r="D7" s="139" t="s">
        <v>934</v>
      </c>
      <c r="E7" s="139" t="s">
        <v>502</v>
      </c>
      <c r="F7" s="139" t="s">
        <v>503</v>
      </c>
      <c r="G7" s="139" t="s">
        <v>573</v>
      </c>
      <c r="H7" s="139" t="s">
        <v>620</v>
      </c>
      <c r="I7" s="139" t="s">
        <v>621</v>
      </c>
      <c r="J7" s="137" t="s">
        <v>892</v>
      </c>
      <c r="K7" s="137" t="s">
        <v>1018</v>
      </c>
      <c r="L7" s="137" t="s">
        <v>941</v>
      </c>
      <c r="M7" s="137"/>
      <c r="N7" s="139" t="s">
        <v>887</v>
      </c>
    </row>
    <row r="8" spans="1:14" ht="76.5" x14ac:dyDescent="0.25">
      <c r="A8" s="138" t="s">
        <v>499</v>
      </c>
      <c r="B8" s="139" t="s">
        <v>365</v>
      </c>
      <c r="C8" s="139" t="s">
        <v>501</v>
      </c>
      <c r="D8" s="139" t="s">
        <v>935</v>
      </c>
      <c r="E8" s="139" t="s">
        <v>504</v>
      </c>
      <c r="F8" s="139" t="s">
        <v>505</v>
      </c>
      <c r="G8" s="139" t="s">
        <v>574</v>
      </c>
      <c r="H8" s="139" t="s">
        <v>622</v>
      </c>
      <c r="I8" s="139" t="s">
        <v>621</v>
      </c>
      <c r="J8" s="137" t="s">
        <v>892</v>
      </c>
      <c r="K8" s="137" t="s">
        <v>1018</v>
      </c>
      <c r="L8" s="137" t="s">
        <v>941</v>
      </c>
      <c r="M8" s="137"/>
      <c r="N8" s="139" t="s">
        <v>887</v>
      </c>
    </row>
    <row r="9" spans="1:14" ht="76.5" x14ac:dyDescent="0.25">
      <c r="A9" s="138" t="s">
        <v>499</v>
      </c>
      <c r="B9" s="139" t="s">
        <v>365</v>
      </c>
      <c r="C9" s="139" t="s">
        <v>506</v>
      </c>
      <c r="D9" s="139" t="s">
        <v>936</v>
      </c>
      <c r="E9" s="139" t="s">
        <v>507</v>
      </c>
      <c r="F9" s="139" t="s">
        <v>445</v>
      </c>
      <c r="G9" s="139" t="s">
        <v>575</v>
      </c>
      <c r="H9" s="139" t="s">
        <v>623</v>
      </c>
      <c r="I9" s="139" t="s">
        <v>624</v>
      </c>
      <c r="J9" s="137" t="s">
        <v>892</v>
      </c>
      <c r="K9" s="137" t="s">
        <v>1018</v>
      </c>
      <c r="L9" s="137" t="s">
        <v>941</v>
      </c>
      <c r="M9" s="137"/>
      <c r="N9" s="139" t="s">
        <v>887</v>
      </c>
    </row>
    <row r="10" spans="1:14" ht="76.5" x14ac:dyDescent="0.25">
      <c r="A10" s="138" t="s">
        <v>499</v>
      </c>
      <c r="B10" s="139" t="s">
        <v>365</v>
      </c>
      <c r="C10" s="139" t="s">
        <v>506</v>
      </c>
      <c r="D10" s="139" t="s">
        <v>937</v>
      </c>
      <c r="E10" s="139" t="s">
        <v>508</v>
      </c>
      <c r="F10" s="139" t="s">
        <v>447</v>
      </c>
      <c r="G10" s="139" t="s">
        <v>576</v>
      </c>
      <c r="H10" s="139" t="s">
        <v>625</v>
      </c>
      <c r="I10" s="139" t="s">
        <v>624</v>
      </c>
      <c r="J10" s="137" t="s">
        <v>892</v>
      </c>
      <c r="K10" s="137" t="s">
        <v>1018</v>
      </c>
      <c r="L10" s="137" t="s">
        <v>941</v>
      </c>
      <c r="M10" s="137"/>
      <c r="N10" s="139" t="s">
        <v>887</v>
      </c>
    </row>
    <row r="11" spans="1:14" ht="76.5" x14ac:dyDescent="0.25">
      <c r="A11" s="138" t="s">
        <v>499</v>
      </c>
      <c r="B11" s="139" t="s">
        <v>365</v>
      </c>
      <c r="C11" s="139" t="s">
        <v>509</v>
      </c>
      <c r="D11" s="139" t="s">
        <v>510</v>
      </c>
      <c r="E11" s="139" t="s">
        <v>511</v>
      </c>
      <c r="F11" s="139" t="s">
        <v>577</v>
      </c>
      <c r="G11" s="139" t="s">
        <v>578</v>
      </c>
      <c r="H11" s="139" t="s">
        <v>626</v>
      </c>
      <c r="I11" s="139" t="s">
        <v>627</v>
      </c>
      <c r="J11" s="137" t="s">
        <v>892</v>
      </c>
      <c r="K11" s="137" t="s">
        <v>1018</v>
      </c>
      <c r="L11" s="137" t="s">
        <v>941</v>
      </c>
      <c r="M11" s="137"/>
      <c r="N11" s="139" t="s">
        <v>887</v>
      </c>
    </row>
    <row r="12" spans="1:14" ht="76.5" x14ac:dyDescent="0.25">
      <c r="A12" s="138" t="s">
        <v>499</v>
      </c>
      <c r="B12" s="139" t="s">
        <v>365</v>
      </c>
      <c r="C12" s="139" t="s">
        <v>509</v>
      </c>
      <c r="D12" s="139" t="s">
        <v>512</v>
      </c>
      <c r="E12" s="139" t="s">
        <v>513</v>
      </c>
      <c r="F12" s="139" t="s">
        <v>579</v>
      </c>
      <c r="G12" s="139" t="s">
        <v>1088</v>
      </c>
      <c r="H12" s="139" t="s">
        <v>628</v>
      </c>
      <c r="I12" s="139" t="s">
        <v>627</v>
      </c>
      <c r="J12" s="137" t="s">
        <v>892</v>
      </c>
      <c r="K12" s="137" t="s">
        <v>1018</v>
      </c>
      <c r="L12" s="137" t="s">
        <v>941</v>
      </c>
      <c r="M12" s="137"/>
      <c r="N12" s="139" t="s">
        <v>887</v>
      </c>
    </row>
    <row r="13" spans="1:14" ht="76.5" x14ac:dyDescent="0.25">
      <c r="A13" s="138" t="s">
        <v>499</v>
      </c>
      <c r="B13" s="139" t="s">
        <v>365</v>
      </c>
      <c r="C13" s="139" t="s">
        <v>509</v>
      </c>
      <c r="D13" s="139" t="s">
        <v>932</v>
      </c>
      <c r="E13" s="139" t="s">
        <v>897</v>
      </c>
      <c r="F13" s="139" t="s">
        <v>901</v>
      </c>
      <c r="G13" s="139" t="s">
        <v>1089</v>
      </c>
      <c r="H13" s="139" t="s">
        <v>1093</v>
      </c>
      <c r="I13" s="139" t="s">
        <v>629</v>
      </c>
      <c r="J13" s="137" t="s">
        <v>892</v>
      </c>
      <c r="K13" s="137" t="s">
        <v>1018</v>
      </c>
      <c r="L13" s="137" t="s">
        <v>941</v>
      </c>
      <c r="M13" s="137"/>
      <c r="N13" s="139" t="s">
        <v>887</v>
      </c>
    </row>
    <row r="14" spans="1:14" ht="76.5" x14ac:dyDescent="0.25">
      <c r="A14" s="138" t="s">
        <v>499</v>
      </c>
      <c r="B14" s="139" t="s">
        <v>365</v>
      </c>
      <c r="C14" s="139" t="s">
        <v>509</v>
      </c>
      <c r="D14" s="139" t="s">
        <v>931</v>
      </c>
      <c r="E14" s="139" t="s">
        <v>898</v>
      </c>
      <c r="F14" s="139" t="s">
        <v>902</v>
      </c>
      <c r="G14" s="139" t="s">
        <v>1090</v>
      </c>
      <c r="H14" s="139" t="s">
        <v>1094</v>
      </c>
      <c r="I14" s="139" t="s">
        <v>629</v>
      </c>
      <c r="J14" s="137" t="s">
        <v>892</v>
      </c>
      <c r="K14" s="137" t="s">
        <v>1018</v>
      </c>
      <c r="L14" s="137" t="s">
        <v>941</v>
      </c>
      <c r="M14" s="137"/>
      <c r="N14" s="139" t="s">
        <v>887</v>
      </c>
    </row>
    <row r="15" spans="1:14" ht="76.5" x14ac:dyDescent="0.25">
      <c r="A15" s="138" t="s">
        <v>499</v>
      </c>
      <c r="B15" s="139" t="s">
        <v>365</v>
      </c>
      <c r="C15" s="139" t="s">
        <v>509</v>
      </c>
      <c r="D15" s="139" t="s">
        <v>932</v>
      </c>
      <c r="E15" s="139" t="s">
        <v>899</v>
      </c>
      <c r="F15" s="139" t="s">
        <v>903</v>
      </c>
      <c r="G15" s="139" t="s">
        <v>1091</v>
      </c>
      <c r="H15" s="139" t="s">
        <v>1095</v>
      </c>
      <c r="I15" s="139" t="s">
        <v>630</v>
      </c>
      <c r="J15" s="137" t="s">
        <v>892</v>
      </c>
      <c r="K15" s="137" t="s">
        <v>1018</v>
      </c>
      <c r="L15" s="137" t="s">
        <v>941</v>
      </c>
      <c r="M15" s="137"/>
      <c r="N15" s="139" t="s">
        <v>887</v>
      </c>
    </row>
    <row r="16" spans="1:14" ht="76.5" x14ac:dyDescent="0.25">
      <c r="A16" s="138" t="s">
        <v>499</v>
      </c>
      <c r="B16" s="139" t="s">
        <v>365</v>
      </c>
      <c r="C16" s="139" t="s">
        <v>509</v>
      </c>
      <c r="D16" s="139" t="s">
        <v>933</v>
      </c>
      <c r="E16" s="139" t="s">
        <v>900</v>
      </c>
      <c r="F16" s="139" t="s">
        <v>904</v>
      </c>
      <c r="G16" s="139" t="s">
        <v>1092</v>
      </c>
      <c r="H16" s="139" t="s">
        <v>1096</v>
      </c>
      <c r="I16" s="139" t="s">
        <v>630</v>
      </c>
      <c r="J16" s="137" t="s">
        <v>892</v>
      </c>
      <c r="K16" s="137" t="s">
        <v>1018</v>
      </c>
      <c r="L16" s="137" t="s">
        <v>941</v>
      </c>
      <c r="M16" s="137"/>
      <c r="N16" s="139" t="s">
        <v>887</v>
      </c>
    </row>
    <row r="17" spans="1:14" ht="51" x14ac:dyDescent="0.25">
      <c r="A17" s="138" t="s">
        <v>499</v>
      </c>
      <c r="B17" s="139" t="s">
        <v>365</v>
      </c>
      <c r="C17" s="139" t="s">
        <v>514</v>
      </c>
      <c r="D17" s="139"/>
      <c r="E17" s="139" t="s">
        <v>828</v>
      </c>
      <c r="F17" s="139" t="s">
        <v>840</v>
      </c>
      <c r="G17" s="139" t="s">
        <v>782</v>
      </c>
      <c r="H17" s="139" t="s">
        <v>788</v>
      </c>
      <c r="I17" s="139" t="s">
        <v>631</v>
      </c>
      <c r="J17" s="139"/>
      <c r="K17" s="139" t="s">
        <v>545</v>
      </c>
      <c r="L17" s="139"/>
      <c r="M17" s="189">
        <v>42965</v>
      </c>
      <c r="N17" s="139" t="s">
        <v>1129</v>
      </c>
    </row>
    <row r="18" spans="1:14" ht="63.75" x14ac:dyDescent="0.25">
      <c r="A18" s="138" t="s">
        <v>499</v>
      </c>
      <c r="B18" s="139" t="s">
        <v>365</v>
      </c>
      <c r="C18" s="139" t="s">
        <v>514</v>
      </c>
      <c r="D18" s="139" t="s">
        <v>938</v>
      </c>
      <c r="E18" s="139" t="s">
        <v>821</v>
      </c>
      <c r="F18" s="139" t="s">
        <v>427</v>
      </c>
      <c r="G18" s="139" t="s">
        <v>822</v>
      </c>
      <c r="H18" s="139" t="s">
        <v>823</v>
      </c>
      <c r="I18" s="139" t="s">
        <v>631</v>
      </c>
      <c r="J18" s="139" t="s">
        <v>824</v>
      </c>
      <c r="K18" s="139" t="s">
        <v>1119</v>
      </c>
      <c r="L18" s="139" t="s">
        <v>881</v>
      </c>
      <c r="M18" s="189">
        <v>42965</v>
      </c>
      <c r="N18" s="139" t="s">
        <v>515</v>
      </c>
    </row>
    <row r="19" spans="1:14" ht="63.75" x14ac:dyDescent="0.25">
      <c r="A19" s="138" t="s">
        <v>499</v>
      </c>
      <c r="B19" s="139" t="s">
        <v>365</v>
      </c>
      <c r="C19" s="139" t="s">
        <v>514</v>
      </c>
      <c r="D19" s="139" t="s">
        <v>939</v>
      </c>
      <c r="E19" s="139" t="s">
        <v>825</v>
      </c>
      <c r="F19" s="139" t="s">
        <v>428</v>
      </c>
      <c r="G19" s="139" t="s">
        <v>826</v>
      </c>
      <c r="H19" s="139" t="s">
        <v>827</v>
      </c>
      <c r="I19" s="139" t="s">
        <v>631</v>
      </c>
      <c r="J19" s="139" t="s">
        <v>824</v>
      </c>
      <c r="K19" s="139" t="s">
        <v>1119</v>
      </c>
      <c r="L19" s="139" t="s">
        <v>881</v>
      </c>
      <c r="M19" s="189">
        <v>42965</v>
      </c>
      <c r="N19" s="139" t="s">
        <v>515</v>
      </c>
    </row>
    <row r="20" spans="1:14" ht="63.75" x14ac:dyDescent="0.25">
      <c r="A20" s="138" t="s">
        <v>499</v>
      </c>
      <c r="B20" s="139" t="s">
        <v>365</v>
      </c>
      <c r="C20" s="139" t="s">
        <v>514</v>
      </c>
      <c r="D20" s="139" t="s">
        <v>940</v>
      </c>
      <c r="E20" s="139" t="s">
        <v>833</v>
      </c>
      <c r="F20" s="139" t="s">
        <v>834</v>
      </c>
      <c r="G20" s="139" t="s">
        <v>834</v>
      </c>
      <c r="H20" s="139" t="s">
        <v>835</v>
      </c>
      <c r="I20" s="139" t="s">
        <v>631</v>
      </c>
      <c r="J20" s="139" t="s">
        <v>824</v>
      </c>
      <c r="K20" s="139" t="s">
        <v>881</v>
      </c>
      <c r="L20" s="139" t="s">
        <v>881</v>
      </c>
      <c r="M20" s="189">
        <v>42965</v>
      </c>
      <c r="N20" s="139" t="s">
        <v>515</v>
      </c>
    </row>
    <row r="21" spans="1:14" ht="38.25" x14ac:dyDescent="0.25">
      <c r="A21" s="138" t="s">
        <v>499</v>
      </c>
      <c r="B21" s="139" t="s">
        <v>366</v>
      </c>
      <c r="C21" s="139" t="s">
        <v>774</v>
      </c>
      <c r="D21" s="139" t="s">
        <v>797</v>
      </c>
      <c r="E21" s="139" t="s">
        <v>831</v>
      </c>
      <c r="F21" s="139" t="s">
        <v>832</v>
      </c>
      <c r="G21" s="139" t="s">
        <v>832</v>
      </c>
      <c r="H21" s="139" t="s">
        <v>806</v>
      </c>
      <c r="I21" s="139" t="s">
        <v>786</v>
      </c>
      <c r="J21" s="139"/>
      <c r="K21" s="139" t="s">
        <v>807</v>
      </c>
      <c r="L21" s="139"/>
      <c r="M21" s="189">
        <v>42809</v>
      </c>
      <c r="N21" s="139" t="s">
        <v>808</v>
      </c>
    </row>
    <row r="22" spans="1:14" ht="38.25" x14ac:dyDescent="0.25">
      <c r="A22" s="138" t="s">
        <v>499</v>
      </c>
      <c r="B22" s="139" t="s">
        <v>366</v>
      </c>
      <c r="C22" s="139" t="s">
        <v>774</v>
      </c>
      <c r="D22" s="139" t="s">
        <v>797</v>
      </c>
      <c r="E22" s="139" t="s">
        <v>829</v>
      </c>
      <c r="F22" s="139" t="s">
        <v>830</v>
      </c>
      <c r="G22" s="139" t="s">
        <v>830</v>
      </c>
      <c r="H22" s="139" t="s">
        <v>806</v>
      </c>
      <c r="I22" s="139" t="s">
        <v>786</v>
      </c>
      <c r="J22" s="139"/>
      <c r="K22" s="139" t="s">
        <v>807</v>
      </c>
      <c r="L22" s="139"/>
      <c r="M22" s="189">
        <v>42809</v>
      </c>
      <c r="N22" s="139" t="s">
        <v>808</v>
      </c>
    </row>
    <row r="23" spans="1:14" ht="25.5" x14ac:dyDescent="0.25">
      <c r="A23" s="138" t="s">
        <v>499</v>
      </c>
      <c r="B23" s="139" t="s">
        <v>366</v>
      </c>
      <c r="C23" s="139" t="s">
        <v>774</v>
      </c>
      <c r="D23" s="139" t="s">
        <v>805</v>
      </c>
      <c r="E23" s="139" t="s">
        <v>810</v>
      </c>
      <c r="F23" s="139" t="s">
        <v>794</v>
      </c>
      <c r="G23" s="139" t="s">
        <v>794</v>
      </c>
      <c r="H23" s="139" t="s">
        <v>804</v>
      </c>
      <c r="I23" s="139" t="s">
        <v>786</v>
      </c>
      <c r="J23" s="139"/>
      <c r="K23" s="139" t="s">
        <v>809</v>
      </c>
      <c r="L23" s="139"/>
      <c r="M23" s="189">
        <v>42956</v>
      </c>
      <c r="N23" s="139" t="s">
        <v>1108</v>
      </c>
    </row>
    <row r="24" spans="1:14" ht="38.25" x14ac:dyDescent="0.25">
      <c r="A24" s="138" t="s">
        <v>499</v>
      </c>
      <c r="B24" s="139" t="s">
        <v>366</v>
      </c>
      <c r="C24" s="139" t="s">
        <v>774</v>
      </c>
      <c r="D24" s="139" t="s">
        <v>805</v>
      </c>
      <c r="E24" s="139" t="s">
        <v>811</v>
      </c>
      <c r="F24" s="139" t="s">
        <v>795</v>
      </c>
      <c r="G24" s="139" t="s">
        <v>795</v>
      </c>
      <c r="H24" s="139" t="s">
        <v>804</v>
      </c>
      <c r="I24" s="139" t="s">
        <v>786</v>
      </c>
      <c r="J24" s="139"/>
      <c r="K24" s="139" t="s">
        <v>809</v>
      </c>
      <c r="L24" s="139"/>
      <c r="M24" s="189">
        <v>42956</v>
      </c>
      <c r="N24" s="139" t="s">
        <v>1108</v>
      </c>
    </row>
    <row r="25" spans="1:14" ht="38.25" x14ac:dyDescent="0.25">
      <c r="A25" s="140" t="s">
        <v>383</v>
      </c>
      <c r="B25" s="139" t="s">
        <v>517</v>
      </c>
      <c r="C25" s="139" t="s">
        <v>518</v>
      </c>
      <c r="D25" s="139"/>
      <c r="E25" s="139" t="s">
        <v>519</v>
      </c>
      <c r="F25" s="139" t="s">
        <v>386</v>
      </c>
      <c r="G25" s="139" t="s">
        <v>386</v>
      </c>
      <c r="H25" s="139" t="s">
        <v>783</v>
      </c>
      <c r="I25" s="139" t="s">
        <v>632</v>
      </c>
      <c r="J25" s="139"/>
      <c r="K25" s="139" t="s">
        <v>520</v>
      </c>
      <c r="L25" s="139"/>
      <c r="M25" s="189">
        <v>42965</v>
      </c>
      <c r="N25" s="150" t="s">
        <v>1113</v>
      </c>
    </row>
    <row r="26" spans="1:14" ht="63.75" x14ac:dyDescent="0.25">
      <c r="A26" s="140" t="s">
        <v>383</v>
      </c>
      <c r="B26" s="139" t="s">
        <v>517</v>
      </c>
      <c r="C26" s="139" t="s">
        <v>518</v>
      </c>
      <c r="D26" s="139"/>
      <c r="E26" s="139" t="s">
        <v>521</v>
      </c>
      <c r="F26" s="139" t="s">
        <v>387</v>
      </c>
      <c r="G26" s="139" t="s">
        <v>387</v>
      </c>
      <c r="H26" s="139" t="s">
        <v>784</v>
      </c>
      <c r="I26" s="139" t="s">
        <v>633</v>
      </c>
      <c r="J26" s="139"/>
      <c r="K26" s="139" t="s">
        <v>520</v>
      </c>
      <c r="L26" s="139"/>
      <c r="M26" s="189">
        <v>42965</v>
      </c>
      <c r="N26" s="139" t="s">
        <v>1112</v>
      </c>
    </row>
    <row r="27" spans="1:14" ht="89.25" x14ac:dyDescent="0.25">
      <c r="A27" s="140" t="s">
        <v>383</v>
      </c>
      <c r="B27" s="139" t="s">
        <v>517</v>
      </c>
      <c r="C27" s="139" t="s">
        <v>399</v>
      </c>
      <c r="D27" s="139"/>
      <c r="E27" s="139" t="s">
        <v>522</v>
      </c>
      <c r="F27" s="139" t="s">
        <v>385</v>
      </c>
      <c r="G27" s="139" t="s">
        <v>385</v>
      </c>
      <c r="H27" s="139" t="s">
        <v>634</v>
      </c>
      <c r="I27" s="139" t="s">
        <v>635</v>
      </c>
      <c r="J27" s="139"/>
      <c r="K27" s="139" t="s">
        <v>520</v>
      </c>
      <c r="L27" s="139"/>
      <c r="M27" s="189">
        <v>42965</v>
      </c>
      <c r="N27" s="150" t="s">
        <v>1114</v>
      </c>
    </row>
    <row r="28" spans="1:14" ht="63.75" x14ac:dyDescent="0.25">
      <c r="A28" s="140" t="s">
        <v>383</v>
      </c>
      <c r="B28" s="139" t="s">
        <v>517</v>
      </c>
      <c r="C28" s="139" t="s">
        <v>399</v>
      </c>
      <c r="D28" s="139"/>
      <c r="E28" s="139" t="s">
        <v>523</v>
      </c>
      <c r="F28" s="139" t="s">
        <v>524</v>
      </c>
      <c r="G28" s="139" t="s">
        <v>524</v>
      </c>
      <c r="H28" s="139" t="s">
        <v>636</v>
      </c>
      <c r="I28" s="139" t="s">
        <v>637</v>
      </c>
      <c r="J28" s="139"/>
      <c r="K28" s="139" t="s">
        <v>559</v>
      </c>
      <c r="L28" s="139"/>
      <c r="M28" s="189">
        <v>42965</v>
      </c>
      <c r="N28" s="139" t="s">
        <v>767</v>
      </c>
    </row>
    <row r="29" spans="1:14" ht="38.25" x14ac:dyDescent="0.25">
      <c r="A29" s="140" t="s">
        <v>383</v>
      </c>
      <c r="B29" s="139" t="s">
        <v>517</v>
      </c>
      <c r="C29" s="139" t="s">
        <v>525</v>
      </c>
      <c r="D29" s="139" t="s">
        <v>422</v>
      </c>
      <c r="E29" s="139" t="s">
        <v>526</v>
      </c>
      <c r="F29" s="139" t="s">
        <v>527</v>
      </c>
      <c r="G29" s="139" t="s">
        <v>580</v>
      </c>
      <c r="H29" s="139" t="s">
        <v>638</v>
      </c>
      <c r="I29" s="139" t="s">
        <v>639</v>
      </c>
      <c r="J29" s="139"/>
      <c r="K29" s="139" t="s">
        <v>528</v>
      </c>
      <c r="L29" s="139"/>
      <c r="M29" s="189">
        <v>42965</v>
      </c>
      <c r="N29" s="139" t="s">
        <v>1115</v>
      </c>
    </row>
    <row r="30" spans="1:14" ht="114.75" x14ac:dyDescent="0.25">
      <c r="A30" s="140" t="s">
        <v>383</v>
      </c>
      <c r="B30" s="139" t="s">
        <v>517</v>
      </c>
      <c r="C30" s="139" t="s">
        <v>525</v>
      </c>
      <c r="D30" s="139" t="s">
        <v>422</v>
      </c>
      <c r="E30" s="139" t="s">
        <v>529</v>
      </c>
      <c r="F30" s="139" t="s">
        <v>395</v>
      </c>
      <c r="G30" s="139" t="s">
        <v>395</v>
      </c>
      <c r="H30" s="139" t="s">
        <v>785</v>
      </c>
      <c r="I30" s="139" t="s">
        <v>639</v>
      </c>
      <c r="J30" s="139"/>
      <c r="K30" s="139" t="s">
        <v>559</v>
      </c>
      <c r="L30" s="139"/>
      <c r="M30" s="189">
        <v>42965</v>
      </c>
      <c r="N30" s="139" t="s">
        <v>530</v>
      </c>
    </row>
    <row r="31" spans="1:14" ht="51" x14ac:dyDescent="0.25">
      <c r="A31" s="140" t="s">
        <v>383</v>
      </c>
      <c r="B31" s="139" t="s">
        <v>412</v>
      </c>
      <c r="C31" s="139" t="s">
        <v>398</v>
      </c>
      <c r="D31" s="139"/>
      <c r="E31" s="139" t="s">
        <v>534</v>
      </c>
      <c r="F31" s="139" t="s">
        <v>486</v>
      </c>
      <c r="G31" s="139" t="s">
        <v>486</v>
      </c>
      <c r="H31" s="139" t="s">
        <v>640</v>
      </c>
      <c r="I31" s="139" t="s">
        <v>641</v>
      </c>
      <c r="J31" s="139"/>
      <c r="K31" s="139" t="s">
        <v>1022</v>
      </c>
      <c r="L31" s="139" t="s">
        <v>1125</v>
      </c>
      <c r="M31" s="189">
        <v>42970</v>
      </c>
      <c r="N31" s="139" t="s">
        <v>1124</v>
      </c>
    </row>
    <row r="32" spans="1:14" ht="76.5" x14ac:dyDescent="0.25">
      <c r="A32" s="140" t="s">
        <v>383</v>
      </c>
      <c r="B32" s="139" t="s">
        <v>412</v>
      </c>
      <c r="C32" s="139" t="s">
        <v>398</v>
      </c>
      <c r="D32" s="139"/>
      <c r="E32" s="139" t="s">
        <v>537</v>
      </c>
      <c r="F32" s="139" t="s">
        <v>485</v>
      </c>
      <c r="G32" s="139" t="s">
        <v>485</v>
      </c>
      <c r="H32" s="139" t="s">
        <v>640</v>
      </c>
      <c r="I32" s="139" t="s">
        <v>641</v>
      </c>
      <c r="J32" s="139" t="s">
        <v>642</v>
      </c>
      <c r="K32" s="139" t="s">
        <v>538</v>
      </c>
      <c r="L32" s="139" t="s">
        <v>1126</v>
      </c>
      <c r="M32" s="189">
        <v>42971</v>
      </c>
      <c r="N32" s="139" t="s">
        <v>539</v>
      </c>
    </row>
    <row r="33" spans="1:14" ht="51" x14ac:dyDescent="0.25">
      <c r="A33" s="140" t="s">
        <v>383</v>
      </c>
      <c r="B33" s="139" t="s">
        <v>412</v>
      </c>
      <c r="C33" s="139" t="s">
        <v>398</v>
      </c>
      <c r="D33" s="139"/>
      <c r="E33" s="139" t="s">
        <v>581</v>
      </c>
      <c r="F33" s="139" t="s">
        <v>540</v>
      </c>
      <c r="G33" s="139" t="s">
        <v>540</v>
      </c>
      <c r="H33" s="139" t="s">
        <v>640</v>
      </c>
      <c r="I33" s="139" t="s">
        <v>641</v>
      </c>
      <c r="J33" s="139"/>
      <c r="K33" s="139" t="s">
        <v>535</v>
      </c>
      <c r="L33" s="139"/>
      <c r="M33" s="189">
        <v>42970</v>
      </c>
      <c r="N33" s="139" t="s">
        <v>536</v>
      </c>
    </row>
    <row r="34" spans="1:14" ht="51" x14ac:dyDescent="0.25">
      <c r="A34" s="140" t="s">
        <v>383</v>
      </c>
      <c r="B34" s="139" t="s">
        <v>412</v>
      </c>
      <c r="C34" s="139" t="s">
        <v>423</v>
      </c>
      <c r="D34" s="139" t="s">
        <v>571</v>
      </c>
      <c r="E34" s="139" t="s">
        <v>582</v>
      </c>
      <c r="F34" s="139" t="s">
        <v>583</v>
      </c>
      <c r="G34" s="139" t="s">
        <v>584</v>
      </c>
      <c r="H34" s="139" t="s">
        <v>643</v>
      </c>
      <c r="I34" s="139" t="s">
        <v>644</v>
      </c>
      <c r="J34" s="139" t="s">
        <v>645</v>
      </c>
      <c r="K34" s="139" t="s">
        <v>541</v>
      </c>
      <c r="L34" s="139"/>
      <c r="M34" s="189">
        <v>42965</v>
      </c>
      <c r="N34" s="139" t="s">
        <v>542</v>
      </c>
    </row>
    <row r="35" spans="1:14" ht="51" x14ac:dyDescent="0.25">
      <c r="A35" s="140" t="s">
        <v>383</v>
      </c>
      <c r="B35" s="139" t="s">
        <v>412</v>
      </c>
      <c r="C35" s="139" t="s">
        <v>423</v>
      </c>
      <c r="D35" s="139" t="s">
        <v>571</v>
      </c>
      <c r="E35" s="139" t="s">
        <v>585</v>
      </c>
      <c r="F35" s="139" t="s">
        <v>407</v>
      </c>
      <c r="G35" s="139" t="s">
        <v>586</v>
      </c>
      <c r="H35" s="139" t="s">
        <v>646</v>
      </c>
      <c r="I35" s="139" t="s">
        <v>647</v>
      </c>
      <c r="J35" s="139" t="s">
        <v>648</v>
      </c>
      <c r="K35" s="139" t="s">
        <v>957</v>
      </c>
      <c r="L35" s="139"/>
      <c r="M35" s="189">
        <v>42965</v>
      </c>
      <c r="N35" s="139" t="s">
        <v>956</v>
      </c>
    </row>
    <row r="36" spans="1:14" ht="51" x14ac:dyDescent="0.25">
      <c r="A36" s="140" t="s">
        <v>383</v>
      </c>
      <c r="B36" s="139" t="s">
        <v>412</v>
      </c>
      <c r="C36" s="139" t="s">
        <v>423</v>
      </c>
      <c r="D36" s="139" t="s">
        <v>571</v>
      </c>
      <c r="E36" s="139" t="s">
        <v>587</v>
      </c>
      <c r="F36" s="139" t="s">
        <v>914</v>
      </c>
      <c r="G36" s="139" t="s">
        <v>915</v>
      </c>
      <c r="H36" s="139" t="s">
        <v>916</v>
      </c>
      <c r="I36" s="139" t="s">
        <v>649</v>
      </c>
      <c r="J36" s="139" t="s">
        <v>650</v>
      </c>
      <c r="K36" s="139" t="s">
        <v>541</v>
      </c>
      <c r="L36" s="139"/>
      <c r="M36" s="189">
        <v>42965</v>
      </c>
      <c r="N36" s="139" t="s">
        <v>542</v>
      </c>
    </row>
    <row r="37" spans="1:14" ht="127.5" x14ac:dyDescent="0.25">
      <c r="A37" s="140" t="s">
        <v>383</v>
      </c>
      <c r="B37" s="139" t="s">
        <v>412</v>
      </c>
      <c r="C37" s="139" t="s">
        <v>423</v>
      </c>
      <c r="D37" s="139" t="s">
        <v>531</v>
      </c>
      <c r="E37" s="139" t="s">
        <v>588</v>
      </c>
      <c r="F37" s="139" t="s">
        <v>359</v>
      </c>
      <c r="G37" s="139" t="s">
        <v>532</v>
      </c>
      <c r="H37" s="139" t="s">
        <v>651</v>
      </c>
      <c r="I37" s="139" t="s">
        <v>652</v>
      </c>
      <c r="J37" s="139" t="s">
        <v>999</v>
      </c>
      <c r="K37" s="139" t="s">
        <v>1000</v>
      </c>
      <c r="L37" s="139"/>
      <c r="M37" s="189">
        <v>42965</v>
      </c>
      <c r="N37" s="139" t="s">
        <v>1001</v>
      </c>
    </row>
    <row r="38" spans="1:14" ht="153" x14ac:dyDescent="0.25">
      <c r="A38" s="140" t="s">
        <v>383</v>
      </c>
      <c r="B38" s="139" t="s">
        <v>412</v>
      </c>
      <c r="C38" s="139" t="s">
        <v>423</v>
      </c>
      <c r="D38" s="139" t="s">
        <v>531</v>
      </c>
      <c r="E38" s="139" t="s">
        <v>589</v>
      </c>
      <c r="F38" s="139" t="s">
        <v>533</v>
      </c>
      <c r="G38" s="139" t="s">
        <v>590</v>
      </c>
      <c r="H38" s="139" t="s">
        <v>653</v>
      </c>
      <c r="I38" s="139" t="s">
        <v>654</v>
      </c>
      <c r="J38" s="139" t="s">
        <v>655</v>
      </c>
      <c r="K38" s="139" t="s">
        <v>1002</v>
      </c>
      <c r="L38" s="139"/>
      <c r="M38" s="189">
        <v>42965</v>
      </c>
      <c r="N38" s="139" t="s">
        <v>1003</v>
      </c>
    </row>
    <row r="39" spans="1:14" ht="89.25" x14ac:dyDescent="0.25">
      <c r="A39" s="140" t="s">
        <v>383</v>
      </c>
      <c r="B39" s="139" t="s">
        <v>412</v>
      </c>
      <c r="C39" s="139" t="s">
        <v>423</v>
      </c>
      <c r="D39" s="139" t="s">
        <v>543</v>
      </c>
      <c r="E39" s="139" t="s">
        <v>591</v>
      </c>
      <c r="F39" s="139" t="s">
        <v>592</v>
      </c>
      <c r="G39" s="139" t="s">
        <v>593</v>
      </c>
      <c r="H39" s="139" t="s">
        <v>656</v>
      </c>
      <c r="I39" s="139" t="s">
        <v>657</v>
      </c>
      <c r="J39" s="139" t="s">
        <v>658</v>
      </c>
      <c r="K39" s="139" t="s">
        <v>1109</v>
      </c>
      <c r="L39" s="139" t="s">
        <v>881</v>
      </c>
      <c r="M39" s="189">
        <v>42965</v>
      </c>
      <c r="N39" s="139" t="s">
        <v>515</v>
      </c>
    </row>
    <row r="40" spans="1:14" ht="38.25" x14ac:dyDescent="0.25">
      <c r="A40" s="140" t="s">
        <v>383</v>
      </c>
      <c r="B40" s="139" t="s">
        <v>412</v>
      </c>
      <c r="C40" s="139" t="s">
        <v>423</v>
      </c>
      <c r="D40" s="139" t="s">
        <v>798</v>
      </c>
      <c r="E40" s="139" t="s">
        <v>594</v>
      </c>
      <c r="F40" s="139" t="s">
        <v>544</v>
      </c>
      <c r="G40" s="139" t="s">
        <v>544</v>
      </c>
      <c r="H40" s="139" t="s">
        <v>659</v>
      </c>
      <c r="I40" s="139" t="s">
        <v>800</v>
      </c>
      <c r="J40" s="139" t="s">
        <v>660</v>
      </c>
      <c r="K40" s="139" t="s">
        <v>545</v>
      </c>
      <c r="L40" s="139"/>
      <c r="M40" s="189">
        <v>42965</v>
      </c>
      <c r="N40" s="139" t="s">
        <v>546</v>
      </c>
    </row>
    <row r="41" spans="1:14" ht="51" x14ac:dyDescent="0.25">
      <c r="A41" s="140" t="s">
        <v>383</v>
      </c>
      <c r="B41" s="139" t="s">
        <v>412</v>
      </c>
      <c r="C41" s="139" t="s">
        <v>423</v>
      </c>
      <c r="D41" s="139" t="s">
        <v>799</v>
      </c>
      <c r="E41" s="139" t="s">
        <v>595</v>
      </c>
      <c r="F41" s="139" t="s">
        <v>547</v>
      </c>
      <c r="G41" s="139" t="s">
        <v>596</v>
      </c>
      <c r="H41" s="139" t="s">
        <v>661</v>
      </c>
      <c r="I41" s="139" t="s">
        <v>801</v>
      </c>
      <c r="J41" s="139" t="s">
        <v>662</v>
      </c>
      <c r="K41" s="139" t="s">
        <v>545</v>
      </c>
      <c r="L41" s="139"/>
      <c r="M41" s="189">
        <v>42965</v>
      </c>
      <c r="N41" s="139" t="s">
        <v>546</v>
      </c>
    </row>
    <row r="42" spans="1:14" ht="25.5" x14ac:dyDescent="0.25">
      <c r="A42" s="140" t="s">
        <v>383</v>
      </c>
      <c r="B42" s="139" t="s">
        <v>412</v>
      </c>
      <c r="C42" s="139" t="s">
        <v>423</v>
      </c>
      <c r="D42" s="139" t="s">
        <v>572</v>
      </c>
      <c r="E42" s="139" t="s">
        <v>597</v>
      </c>
      <c r="F42" s="139" t="s">
        <v>419</v>
      </c>
      <c r="G42" s="139" t="s">
        <v>419</v>
      </c>
      <c r="H42" s="139" t="s">
        <v>663</v>
      </c>
      <c r="I42" s="139" t="s">
        <v>664</v>
      </c>
      <c r="J42" s="139" t="s">
        <v>665</v>
      </c>
      <c r="K42" s="139" t="s">
        <v>545</v>
      </c>
      <c r="L42" s="139"/>
      <c r="M42" s="189">
        <v>42965</v>
      </c>
      <c r="N42" s="139" t="s">
        <v>546</v>
      </c>
    </row>
    <row r="43" spans="1:14" ht="25.5" x14ac:dyDescent="0.25">
      <c r="A43" s="140" t="s">
        <v>383</v>
      </c>
      <c r="B43" s="139" t="s">
        <v>412</v>
      </c>
      <c r="C43" s="139" t="s">
        <v>423</v>
      </c>
      <c r="D43" s="139" t="s">
        <v>572</v>
      </c>
      <c r="E43" s="139" t="s">
        <v>598</v>
      </c>
      <c r="F43" s="139" t="s">
        <v>548</v>
      </c>
      <c r="G43" s="139" t="s">
        <v>548</v>
      </c>
      <c r="H43" s="139" t="s">
        <v>666</v>
      </c>
      <c r="I43" s="139" t="s">
        <v>667</v>
      </c>
      <c r="J43" s="139"/>
      <c r="K43" s="139" t="s">
        <v>545</v>
      </c>
      <c r="L43" s="139"/>
      <c r="M43" s="189">
        <v>42965</v>
      </c>
      <c r="N43" s="139" t="s">
        <v>546</v>
      </c>
    </row>
    <row r="44" spans="1:14" ht="63.75" x14ac:dyDescent="0.25">
      <c r="A44" s="141" t="s">
        <v>549</v>
      </c>
      <c r="B44" s="139" t="s">
        <v>367</v>
      </c>
      <c r="C44" s="139" t="s">
        <v>414</v>
      </c>
      <c r="D44" s="139"/>
      <c r="E44" s="139" t="s">
        <v>599</v>
      </c>
      <c r="F44" s="139" t="s">
        <v>550</v>
      </c>
      <c r="G44" s="139" t="s">
        <v>550</v>
      </c>
      <c r="H44" s="139" t="s">
        <v>668</v>
      </c>
      <c r="I44" s="139" t="s">
        <v>669</v>
      </c>
      <c r="J44" s="139"/>
      <c r="K44" s="139" t="s">
        <v>516</v>
      </c>
      <c r="L44" s="139"/>
      <c r="M44" s="189">
        <v>42965</v>
      </c>
      <c r="N44" s="150" t="s">
        <v>1111</v>
      </c>
    </row>
    <row r="45" spans="1:14" ht="51" x14ac:dyDescent="0.25">
      <c r="A45" s="141" t="s">
        <v>549</v>
      </c>
      <c r="B45" s="139" t="s">
        <v>367</v>
      </c>
      <c r="C45" s="139" t="s">
        <v>414</v>
      </c>
      <c r="D45" s="139"/>
      <c r="E45" s="139" t="s">
        <v>600</v>
      </c>
      <c r="F45" s="139" t="s">
        <v>408</v>
      </c>
      <c r="G45" s="139" t="s">
        <v>601</v>
      </c>
      <c r="H45" s="139" t="s">
        <v>670</v>
      </c>
      <c r="I45" s="139" t="s">
        <v>671</v>
      </c>
      <c r="J45" s="139"/>
      <c r="K45" s="139" t="s">
        <v>551</v>
      </c>
      <c r="L45" s="139"/>
      <c r="M45" s="189">
        <v>42965</v>
      </c>
      <c r="N45" s="150" t="s">
        <v>1110</v>
      </c>
    </row>
    <row r="46" spans="1:14" ht="89.25" x14ac:dyDescent="0.25">
      <c r="A46" s="141" t="s">
        <v>549</v>
      </c>
      <c r="B46" s="139" t="s">
        <v>367</v>
      </c>
      <c r="C46" s="139" t="s">
        <v>552</v>
      </c>
      <c r="D46" s="139"/>
      <c r="E46" s="139" t="s">
        <v>602</v>
      </c>
      <c r="F46" s="139" t="s">
        <v>553</v>
      </c>
      <c r="G46" s="139" t="s">
        <v>603</v>
      </c>
      <c r="H46" s="139" t="s">
        <v>672</v>
      </c>
      <c r="I46" s="139" t="s">
        <v>673</v>
      </c>
      <c r="J46" s="139" t="s">
        <v>674</v>
      </c>
      <c r="K46" s="139" t="s">
        <v>1018</v>
      </c>
      <c r="L46" s="139"/>
      <c r="M46" s="189">
        <v>42965</v>
      </c>
      <c r="N46" s="139" t="s">
        <v>554</v>
      </c>
    </row>
    <row r="47" spans="1:14" ht="76.5" x14ac:dyDescent="0.25">
      <c r="A47" s="141" t="s">
        <v>549</v>
      </c>
      <c r="B47" s="139" t="s">
        <v>368</v>
      </c>
      <c r="C47" s="139" t="s">
        <v>381</v>
      </c>
      <c r="D47" s="139"/>
      <c r="E47" s="139" t="s">
        <v>604</v>
      </c>
      <c r="F47" s="139" t="s">
        <v>361</v>
      </c>
      <c r="G47" s="139" t="s">
        <v>555</v>
      </c>
      <c r="H47" s="139" t="s">
        <v>675</v>
      </c>
      <c r="I47" s="139" t="s">
        <v>676</v>
      </c>
      <c r="J47" s="139"/>
      <c r="K47" s="139" t="s">
        <v>556</v>
      </c>
      <c r="L47" s="139"/>
      <c r="M47" s="189">
        <v>42965</v>
      </c>
      <c r="N47" s="139" t="s">
        <v>557</v>
      </c>
    </row>
    <row r="48" spans="1:14" ht="76.5" x14ac:dyDescent="0.25">
      <c r="A48" s="141" t="s">
        <v>549</v>
      </c>
      <c r="B48" s="139" t="s">
        <v>368</v>
      </c>
      <c r="C48" s="139" t="s">
        <v>381</v>
      </c>
      <c r="D48" s="139"/>
      <c r="E48" s="139" t="s">
        <v>605</v>
      </c>
      <c r="F48" s="139" t="s">
        <v>362</v>
      </c>
      <c r="G48" s="139" t="s">
        <v>558</v>
      </c>
      <c r="H48" s="139" t="s">
        <v>677</v>
      </c>
      <c r="I48" s="139" t="s">
        <v>676</v>
      </c>
      <c r="J48" s="139"/>
      <c r="K48" s="139" t="s">
        <v>559</v>
      </c>
      <c r="L48" s="139"/>
      <c r="M48" s="189">
        <v>42965</v>
      </c>
      <c r="N48" s="139" t="s">
        <v>560</v>
      </c>
    </row>
    <row r="49" spans="1:14" ht="76.5" x14ac:dyDescent="0.25">
      <c r="A49" s="141" t="s">
        <v>549</v>
      </c>
      <c r="B49" s="139" t="s">
        <v>368</v>
      </c>
      <c r="C49" s="139" t="s">
        <v>381</v>
      </c>
      <c r="D49" s="139"/>
      <c r="E49" s="139" t="s">
        <v>606</v>
      </c>
      <c r="F49" s="139" t="s">
        <v>607</v>
      </c>
      <c r="G49" s="139" t="s">
        <v>561</v>
      </c>
      <c r="H49" s="139" t="s">
        <v>678</v>
      </c>
      <c r="I49" s="139" t="s">
        <v>676</v>
      </c>
      <c r="J49" s="139"/>
      <c r="K49" s="139" t="s">
        <v>1116</v>
      </c>
      <c r="L49" s="139" t="s">
        <v>1118</v>
      </c>
      <c r="M49" s="189">
        <v>42965</v>
      </c>
      <c r="N49" s="139" t="s">
        <v>562</v>
      </c>
    </row>
    <row r="50" spans="1:14" ht="76.5" x14ac:dyDescent="0.25">
      <c r="A50" s="141" t="s">
        <v>549</v>
      </c>
      <c r="B50" s="139" t="s">
        <v>368</v>
      </c>
      <c r="C50" s="139" t="s">
        <v>381</v>
      </c>
      <c r="D50" s="139"/>
      <c r="E50" s="139" t="s">
        <v>608</v>
      </c>
      <c r="F50" s="139" t="s">
        <v>609</v>
      </c>
      <c r="G50" s="139" t="s">
        <v>563</v>
      </c>
      <c r="H50" s="139" t="s">
        <v>679</v>
      </c>
      <c r="I50" s="139" t="s">
        <v>676</v>
      </c>
      <c r="J50" s="139"/>
      <c r="K50" s="139" t="s">
        <v>1116</v>
      </c>
      <c r="L50" s="139" t="s">
        <v>1118</v>
      </c>
      <c r="M50" s="189">
        <v>42965</v>
      </c>
      <c r="N50" s="139" t="s">
        <v>564</v>
      </c>
    </row>
    <row r="51" spans="1:14" ht="102" x14ac:dyDescent="0.25">
      <c r="A51" s="141" t="s">
        <v>549</v>
      </c>
      <c r="B51" s="139" t="s">
        <v>368</v>
      </c>
      <c r="C51" s="139" t="s">
        <v>382</v>
      </c>
      <c r="D51" s="139"/>
      <c r="E51" s="139" t="s">
        <v>610</v>
      </c>
      <c r="F51" s="139" t="s">
        <v>611</v>
      </c>
      <c r="G51" s="139" t="s">
        <v>389</v>
      </c>
      <c r="H51" s="139" t="s">
        <v>680</v>
      </c>
      <c r="I51" s="139" t="s">
        <v>681</v>
      </c>
      <c r="J51" s="139" t="s">
        <v>682</v>
      </c>
      <c r="K51" s="139" t="s">
        <v>917</v>
      </c>
      <c r="L51" s="139"/>
      <c r="M51" s="189">
        <v>42965</v>
      </c>
      <c r="N51" s="150" t="s">
        <v>1120</v>
      </c>
    </row>
    <row r="52" spans="1:14" ht="140.25" x14ac:dyDescent="0.25">
      <c r="A52" s="141" t="s">
        <v>549</v>
      </c>
      <c r="B52" s="139" t="s">
        <v>368</v>
      </c>
      <c r="C52" s="139" t="s">
        <v>382</v>
      </c>
      <c r="D52" s="139"/>
      <c r="E52" s="139" t="s">
        <v>612</v>
      </c>
      <c r="F52" s="139" t="s">
        <v>613</v>
      </c>
      <c r="G52" s="139" t="s">
        <v>388</v>
      </c>
      <c r="H52" s="139" t="s">
        <v>683</v>
      </c>
      <c r="I52" s="139" t="s">
        <v>684</v>
      </c>
      <c r="J52" s="139" t="s">
        <v>685</v>
      </c>
      <c r="K52" s="139" t="s">
        <v>917</v>
      </c>
      <c r="L52" s="139"/>
      <c r="M52" s="189">
        <v>42965</v>
      </c>
      <c r="N52" s="139" t="s">
        <v>1120</v>
      </c>
    </row>
    <row r="53" spans="1:14" s="21" customFormat="1" ht="63.75" x14ac:dyDescent="0.25">
      <c r="A53" s="141" t="s">
        <v>549</v>
      </c>
      <c r="B53" s="139" t="s">
        <v>368</v>
      </c>
      <c r="C53" s="139" t="s">
        <v>382</v>
      </c>
      <c r="D53" s="139"/>
      <c r="E53" s="139" t="s">
        <v>614</v>
      </c>
      <c r="F53" s="139" t="s">
        <v>429</v>
      </c>
      <c r="G53" s="139" t="s">
        <v>565</v>
      </c>
      <c r="H53" s="139" t="s">
        <v>686</v>
      </c>
      <c r="I53" s="139" t="s">
        <v>687</v>
      </c>
      <c r="J53" s="139"/>
      <c r="K53" s="139" t="s">
        <v>905</v>
      </c>
      <c r="L53" s="139"/>
      <c r="M53" s="189">
        <v>42965</v>
      </c>
      <c r="N53" s="139" t="s">
        <v>906</v>
      </c>
    </row>
    <row r="54" spans="1:14" ht="38.25" x14ac:dyDescent="0.25">
      <c r="A54" s="141" t="s">
        <v>549</v>
      </c>
      <c r="B54" s="139" t="s">
        <v>368</v>
      </c>
      <c r="C54" s="139" t="s">
        <v>416</v>
      </c>
      <c r="D54" s="139"/>
      <c r="E54" s="139" t="s">
        <v>615</v>
      </c>
      <c r="F54" s="139" t="s">
        <v>481</v>
      </c>
      <c r="G54" s="139" t="s">
        <v>954</v>
      </c>
      <c r="H54" s="139" t="s">
        <v>688</v>
      </c>
      <c r="I54" s="139" t="s">
        <v>687</v>
      </c>
      <c r="J54" s="139"/>
      <c r="K54" s="139" t="s">
        <v>541</v>
      </c>
      <c r="L54" s="139"/>
      <c r="M54" s="189">
        <v>42965</v>
      </c>
      <c r="N54" s="139" t="s">
        <v>542</v>
      </c>
    </row>
    <row r="55" spans="1:14" ht="76.5" x14ac:dyDescent="0.25">
      <c r="A55" s="141" t="s">
        <v>549</v>
      </c>
      <c r="B55" s="139" t="s">
        <v>368</v>
      </c>
      <c r="C55" s="139" t="s">
        <v>416</v>
      </c>
      <c r="D55" s="139"/>
      <c r="E55" s="139" t="s">
        <v>616</v>
      </c>
      <c r="F55" s="139" t="s">
        <v>617</v>
      </c>
      <c r="G55" s="139" t="s">
        <v>618</v>
      </c>
      <c r="H55" s="139" t="s">
        <v>689</v>
      </c>
      <c r="I55" s="139" t="s">
        <v>690</v>
      </c>
      <c r="J55" s="139"/>
      <c r="K55" s="139" t="s">
        <v>541</v>
      </c>
      <c r="L55" s="139"/>
      <c r="M55" s="189">
        <v>42965</v>
      </c>
      <c r="N55" s="139" t="s">
        <v>542</v>
      </c>
    </row>
    <row r="56" spans="1:14" ht="76.5" x14ac:dyDescent="0.25">
      <c r="A56" s="141" t="s">
        <v>549</v>
      </c>
      <c r="B56" s="139" t="s">
        <v>368</v>
      </c>
      <c r="C56" s="139" t="s">
        <v>416</v>
      </c>
      <c r="D56" s="139"/>
      <c r="E56" s="139" t="s">
        <v>619</v>
      </c>
      <c r="F56" s="139" t="s">
        <v>566</v>
      </c>
      <c r="G56" s="139" t="s">
        <v>910</v>
      </c>
      <c r="H56" s="139" t="s">
        <v>912</v>
      </c>
      <c r="I56" s="139" t="s">
        <v>691</v>
      </c>
      <c r="J56" s="139"/>
      <c r="K56" s="139" t="s">
        <v>559</v>
      </c>
      <c r="L56" s="139"/>
      <c r="M56" s="189">
        <v>42965</v>
      </c>
      <c r="N56" s="139" t="s">
        <v>911</v>
      </c>
    </row>
    <row r="57" spans="1:14" ht="89.25" x14ac:dyDescent="0.25">
      <c r="A57" s="141" t="s">
        <v>549</v>
      </c>
      <c r="B57" s="139" t="s">
        <v>368</v>
      </c>
      <c r="C57" s="139" t="s">
        <v>416</v>
      </c>
      <c r="D57" s="139"/>
      <c r="E57" s="139" t="s">
        <v>1121</v>
      </c>
      <c r="F57" s="139" t="s">
        <v>1007</v>
      </c>
      <c r="G57" s="139" t="s">
        <v>1008</v>
      </c>
      <c r="H57" s="139" t="s">
        <v>1009</v>
      </c>
      <c r="I57" s="139" t="s">
        <v>1010</v>
      </c>
      <c r="J57" s="139" t="s">
        <v>1011</v>
      </c>
      <c r="K57" s="139" t="s">
        <v>1137</v>
      </c>
      <c r="L57" s="139" t="s">
        <v>1012</v>
      </c>
      <c r="M57" s="189">
        <v>42965</v>
      </c>
      <c r="N57" s="139" t="s">
        <v>1013</v>
      </c>
    </row>
    <row r="58" spans="1:14" ht="140.25" x14ac:dyDescent="0.25">
      <c r="A58" s="141" t="s">
        <v>567</v>
      </c>
      <c r="B58" s="139"/>
      <c r="C58" s="139"/>
      <c r="D58" s="139"/>
      <c r="E58" s="139"/>
      <c r="F58" s="139" t="s">
        <v>1071</v>
      </c>
      <c r="G58" s="139" t="s">
        <v>1072</v>
      </c>
      <c r="H58" s="139"/>
      <c r="I58" s="139"/>
      <c r="J58" s="139"/>
      <c r="K58" s="139" t="s">
        <v>1073</v>
      </c>
      <c r="L58" s="139" t="s">
        <v>1136</v>
      </c>
      <c r="M58" s="189">
        <v>42965</v>
      </c>
      <c r="N58" s="139" t="s">
        <v>1074</v>
      </c>
    </row>
    <row r="59" spans="1:14" x14ac:dyDescent="0.25">
      <c r="A59" s="142" t="s">
        <v>567</v>
      </c>
      <c r="B59" s="139"/>
      <c r="C59" s="139"/>
      <c r="D59" s="139"/>
      <c r="E59" s="139"/>
      <c r="F59" s="139" t="s">
        <v>568</v>
      </c>
      <c r="G59" s="139"/>
      <c r="H59" s="139"/>
      <c r="I59" s="139"/>
      <c r="J59" s="139"/>
      <c r="K59" s="139" t="s">
        <v>559</v>
      </c>
      <c r="L59" s="139"/>
      <c r="M59" s="189">
        <v>42965</v>
      </c>
      <c r="N59" s="139" t="s">
        <v>759</v>
      </c>
    </row>
    <row r="60" spans="1:14" ht="63.75" x14ac:dyDescent="0.25">
      <c r="A60" s="142" t="s">
        <v>567</v>
      </c>
      <c r="B60" s="139"/>
      <c r="C60" s="139"/>
      <c r="D60" s="139"/>
      <c r="E60" s="139"/>
      <c r="F60" s="139" t="s">
        <v>770</v>
      </c>
      <c r="G60" s="139" t="s">
        <v>771</v>
      </c>
      <c r="H60" s="139" t="s">
        <v>772</v>
      </c>
      <c r="I60" s="139" t="s">
        <v>773</v>
      </c>
      <c r="J60" s="139"/>
      <c r="K60" s="139" t="s">
        <v>559</v>
      </c>
      <c r="L60" s="139"/>
      <c r="M60" s="189">
        <v>42965</v>
      </c>
      <c r="N60" s="139" t="s">
        <v>1070</v>
      </c>
    </row>
  </sheetData>
  <mergeCells count="1">
    <mergeCell ref="A1:N1"/>
  </mergeCells>
  <hyperlinks>
    <hyperlink ref="N47" r:id="rId1"/>
    <hyperlink ref="N36" r:id="rId2"/>
    <hyperlink ref="N55" r:id="rId3"/>
    <hyperlink ref="N30" r:id="rId4"/>
    <hyperlink ref="N45" r:id="rId5"/>
    <hyperlink ref="N29" r:id="rId6" display="http://fts.unocha.org/pageloader.aspx; "/>
    <hyperlink ref="N46" r:id="rId7"/>
    <hyperlink ref="N39" r:id="rId8"/>
    <hyperlink ref="N40" r:id="rId9"/>
    <hyperlink ref="N41" r:id="rId10"/>
    <hyperlink ref="N42" r:id="rId11"/>
    <hyperlink ref="N43" r:id="rId12"/>
    <hyperlink ref="N49" r:id="rId13"/>
    <hyperlink ref="N50" r:id="rId14"/>
    <hyperlink ref="N48" r:id="rId15"/>
    <hyperlink ref="N54" r:id="rId16"/>
    <hyperlink ref="N31" r:id="rId17" display="http://info.worldbank.org/governance/wgi/index.asp"/>
    <hyperlink ref="N32" r:id="rId18" display="http://stats.uis.unesco.org/unesco"/>
    <hyperlink ref="N34" r:id="rId19" display="http://preview.grid.unep.ch/"/>
    <hyperlink ref="N33" r:id="rId20" display="http://preview.grid.unep.ch/"/>
    <hyperlink ref="N28" r:id="rId21"/>
    <hyperlink ref="N59" r:id="rId22"/>
    <hyperlink ref="N19" r:id="rId23"/>
    <hyperlink ref="N18" r:id="rId24"/>
    <hyperlink ref="N20" r:id="rId25"/>
    <hyperlink ref="N3" r:id="rId26" display="http://risk.preventionweb.net/capraviewer/download.jsp"/>
    <hyperlink ref="N4:N16" r:id="rId27" display="http://risk.preventionweb.net/capraviewer/download.jsp"/>
    <hyperlink ref="N53" r:id="rId28"/>
    <hyperlink ref="N56" r:id="rId29"/>
    <hyperlink ref="N44" r:id="rId30"/>
    <hyperlink ref="N25" r:id="rId31"/>
    <hyperlink ref="N27" r:id="rId32"/>
    <hyperlink ref="N51" r:id="rId33"/>
  </hyperlinks>
  <pageMargins left="0.7" right="0.7" top="0.75" bottom="0.75" header="0.3" footer="0.3"/>
  <pageSetup paperSize="9" orientation="portrait" r:id="rId3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93"/>
  <sheetViews>
    <sheetView workbookViewId="0">
      <pane ySplit="2" topLeftCell="A3" activePane="bottomLeft" state="frozen"/>
      <selection pane="bottomLeft" sqref="A1:H1"/>
    </sheetView>
  </sheetViews>
  <sheetFormatPr defaultRowHeight="15" x14ac:dyDescent="0.25"/>
  <cols>
    <col min="1" max="1" width="49.42578125" style="5" bestFit="1" customWidth="1"/>
    <col min="2" max="2" width="7.28515625" style="5" bestFit="1" customWidth="1"/>
    <col min="3" max="3" width="24.7109375" style="5" bestFit="1" customWidth="1"/>
    <col min="4" max="4" width="21.7109375" style="5" bestFit="1" customWidth="1"/>
    <col min="5" max="5" width="18.5703125" style="5" bestFit="1" customWidth="1"/>
    <col min="6" max="6" width="37.140625" style="5" bestFit="1" customWidth="1"/>
    <col min="7" max="7" width="22.7109375" style="5" bestFit="1" customWidth="1"/>
    <col min="8" max="8" width="26.85546875" style="5" bestFit="1" customWidth="1"/>
    <col min="9" max="16384" width="9.140625" style="5"/>
  </cols>
  <sheetData>
    <row r="1" spans="1:9" x14ac:dyDescent="0.25">
      <c r="A1" s="198"/>
      <c r="B1" s="198"/>
      <c r="C1" s="198"/>
      <c r="D1" s="198"/>
      <c r="E1" s="198"/>
      <c r="F1" s="198"/>
      <c r="G1" s="198"/>
      <c r="H1" s="198"/>
    </row>
    <row r="2" spans="1:9" x14ac:dyDescent="0.25">
      <c r="A2" s="114" t="s">
        <v>380</v>
      </c>
      <c r="B2" s="114" t="s">
        <v>358</v>
      </c>
      <c r="C2" s="115" t="s">
        <v>697</v>
      </c>
      <c r="D2" s="115" t="s">
        <v>698</v>
      </c>
      <c r="E2" s="116" t="s">
        <v>699</v>
      </c>
      <c r="F2" s="116" t="s">
        <v>700</v>
      </c>
      <c r="G2" s="116" t="s">
        <v>701</v>
      </c>
      <c r="H2" s="116" t="s">
        <v>702</v>
      </c>
      <c r="I2" s="22"/>
    </row>
    <row r="3" spans="1:9" x14ac:dyDescent="0.25">
      <c r="A3" s="111" t="s">
        <v>1</v>
      </c>
      <c r="B3" s="111" t="s">
        <v>0</v>
      </c>
      <c r="C3" s="111" t="s">
        <v>703</v>
      </c>
      <c r="D3" s="111" t="s">
        <v>704</v>
      </c>
      <c r="E3" s="111" t="s">
        <v>705</v>
      </c>
      <c r="F3" s="111" t="s">
        <v>703</v>
      </c>
      <c r="G3" s="111" t="s">
        <v>706</v>
      </c>
      <c r="H3" s="111" t="s">
        <v>707</v>
      </c>
    </row>
    <row r="4" spans="1:9" x14ac:dyDescent="0.25">
      <c r="A4" s="111" t="s">
        <v>3</v>
      </c>
      <c r="B4" s="111" t="s">
        <v>2</v>
      </c>
      <c r="C4" s="111" t="s">
        <v>708</v>
      </c>
      <c r="D4" s="111" t="s">
        <v>709</v>
      </c>
      <c r="E4" s="111" t="s">
        <v>710</v>
      </c>
      <c r="F4" s="111" t="s">
        <v>711</v>
      </c>
      <c r="G4" s="111" t="s">
        <v>712</v>
      </c>
      <c r="H4" s="111" t="s">
        <v>713</v>
      </c>
    </row>
    <row r="5" spans="1:9" x14ac:dyDescent="0.25">
      <c r="A5" s="111" t="s">
        <v>5</v>
      </c>
      <c r="B5" s="111" t="s">
        <v>4</v>
      </c>
      <c r="C5" s="111" t="s">
        <v>714</v>
      </c>
      <c r="D5" s="111" t="s">
        <v>709</v>
      </c>
      <c r="E5" s="111" t="s">
        <v>705</v>
      </c>
      <c r="F5" s="111" t="s">
        <v>714</v>
      </c>
      <c r="G5" s="111" t="s">
        <v>715</v>
      </c>
      <c r="H5" s="111" t="s">
        <v>716</v>
      </c>
    </row>
    <row r="6" spans="1:9" x14ac:dyDescent="0.25">
      <c r="A6" s="111" t="s">
        <v>7</v>
      </c>
      <c r="B6" s="111" t="s">
        <v>6</v>
      </c>
      <c r="C6" s="111" t="s">
        <v>717</v>
      </c>
      <c r="D6" s="111" t="s">
        <v>709</v>
      </c>
      <c r="E6" s="111" t="s">
        <v>718</v>
      </c>
      <c r="F6" s="111" t="s">
        <v>717</v>
      </c>
      <c r="G6" s="111" t="s">
        <v>715</v>
      </c>
      <c r="H6" s="111" t="s">
        <v>719</v>
      </c>
    </row>
    <row r="7" spans="1:9" x14ac:dyDescent="0.25">
      <c r="A7" s="111" t="s">
        <v>9</v>
      </c>
      <c r="B7" s="111" t="s">
        <v>8</v>
      </c>
      <c r="C7" s="111" t="s">
        <v>720</v>
      </c>
      <c r="D7" s="111" t="s">
        <v>721</v>
      </c>
      <c r="E7" s="111" t="s">
        <v>722</v>
      </c>
      <c r="F7" s="111" t="s">
        <v>723</v>
      </c>
      <c r="G7" s="111" t="s">
        <v>724</v>
      </c>
      <c r="H7" s="111" t="s">
        <v>725</v>
      </c>
    </row>
    <row r="8" spans="1:9" x14ac:dyDescent="0.25">
      <c r="A8" s="111" t="s">
        <v>11</v>
      </c>
      <c r="B8" s="111" t="s">
        <v>10</v>
      </c>
      <c r="C8" s="111" t="s">
        <v>720</v>
      </c>
      <c r="D8" s="111" t="s">
        <v>709</v>
      </c>
      <c r="E8" s="111" t="s">
        <v>722</v>
      </c>
      <c r="F8" s="111" t="s">
        <v>726</v>
      </c>
      <c r="G8" s="111" t="s">
        <v>724</v>
      </c>
      <c r="H8" s="111" t="s">
        <v>727</v>
      </c>
    </row>
    <row r="9" spans="1:9" x14ac:dyDescent="0.25">
      <c r="A9" s="111" t="s">
        <v>13</v>
      </c>
      <c r="B9" s="111" t="s">
        <v>12</v>
      </c>
      <c r="C9" s="111" t="s">
        <v>708</v>
      </c>
      <c r="D9" s="111" t="s">
        <v>728</v>
      </c>
      <c r="E9" s="111" t="s">
        <v>729</v>
      </c>
      <c r="F9" s="111" t="s">
        <v>711</v>
      </c>
      <c r="G9" s="111" t="s">
        <v>706</v>
      </c>
      <c r="H9" s="111" t="s">
        <v>730</v>
      </c>
    </row>
    <row r="10" spans="1:9" x14ac:dyDescent="0.25">
      <c r="A10" s="111" t="s">
        <v>15</v>
      </c>
      <c r="B10" s="111" t="s">
        <v>14</v>
      </c>
      <c r="C10" s="111" t="s">
        <v>731</v>
      </c>
      <c r="D10" s="111" t="s">
        <v>732</v>
      </c>
      <c r="E10" s="111" t="s">
        <v>733</v>
      </c>
      <c r="F10" s="111" t="s">
        <v>731</v>
      </c>
      <c r="G10" s="111" t="s">
        <v>734</v>
      </c>
      <c r="H10" s="111" t="s">
        <v>735</v>
      </c>
    </row>
    <row r="11" spans="1:9" x14ac:dyDescent="0.25">
      <c r="A11" s="111" t="s">
        <v>17</v>
      </c>
      <c r="B11" s="111" t="s">
        <v>16</v>
      </c>
      <c r="C11" s="111" t="s">
        <v>708</v>
      </c>
      <c r="D11" s="111" t="s">
        <v>732</v>
      </c>
      <c r="E11" s="111" t="s">
        <v>710</v>
      </c>
      <c r="F11" s="111" t="s">
        <v>736</v>
      </c>
      <c r="G11" s="111" t="s">
        <v>712</v>
      </c>
      <c r="H11" s="111" t="s">
        <v>737</v>
      </c>
    </row>
    <row r="12" spans="1:9" x14ac:dyDescent="0.25">
      <c r="A12" s="111" t="s">
        <v>19</v>
      </c>
      <c r="B12" s="111" t="s">
        <v>18</v>
      </c>
      <c r="C12" s="111" t="s">
        <v>708</v>
      </c>
      <c r="D12" s="111" t="s">
        <v>709</v>
      </c>
      <c r="E12" s="111" t="s">
        <v>729</v>
      </c>
      <c r="F12" s="111" t="s">
        <v>711</v>
      </c>
      <c r="G12" s="111" t="s">
        <v>706</v>
      </c>
      <c r="H12" s="111" t="s">
        <v>730</v>
      </c>
    </row>
    <row r="13" spans="1:9" x14ac:dyDescent="0.25">
      <c r="A13" s="111" t="s">
        <v>21</v>
      </c>
      <c r="B13" s="111" t="s">
        <v>20</v>
      </c>
      <c r="C13" s="111" t="s">
        <v>720</v>
      </c>
      <c r="D13" s="111" t="s">
        <v>721</v>
      </c>
      <c r="E13" s="111" t="s">
        <v>722</v>
      </c>
      <c r="F13" s="111" t="s">
        <v>723</v>
      </c>
      <c r="G13" s="111" t="s">
        <v>724</v>
      </c>
      <c r="H13" s="111" t="s">
        <v>725</v>
      </c>
    </row>
    <row r="14" spans="1:9" x14ac:dyDescent="0.25">
      <c r="A14" s="111" t="s">
        <v>23</v>
      </c>
      <c r="B14" s="111" t="s">
        <v>22</v>
      </c>
      <c r="C14" s="111" t="s">
        <v>714</v>
      </c>
      <c r="D14" s="111" t="s">
        <v>721</v>
      </c>
      <c r="E14" s="111" t="s">
        <v>705</v>
      </c>
      <c r="F14" s="111" t="s">
        <v>714</v>
      </c>
      <c r="G14" s="111" t="s">
        <v>706</v>
      </c>
      <c r="H14" s="111" t="s">
        <v>730</v>
      </c>
    </row>
    <row r="15" spans="1:9" x14ac:dyDescent="0.25">
      <c r="A15" s="111" t="s">
        <v>25</v>
      </c>
      <c r="B15" s="111" t="s">
        <v>24</v>
      </c>
      <c r="C15" s="111" t="s">
        <v>703</v>
      </c>
      <c r="D15" s="111" t="s">
        <v>704</v>
      </c>
      <c r="E15" s="111" t="s">
        <v>733</v>
      </c>
      <c r="F15" s="111" t="s">
        <v>703</v>
      </c>
      <c r="G15" s="111" t="s">
        <v>706</v>
      </c>
      <c r="H15" s="111" t="s">
        <v>707</v>
      </c>
    </row>
    <row r="16" spans="1:9" x14ac:dyDescent="0.25">
      <c r="A16" s="111" t="s">
        <v>27</v>
      </c>
      <c r="B16" s="111" t="s">
        <v>26</v>
      </c>
      <c r="C16" s="111" t="s">
        <v>720</v>
      </c>
      <c r="D16" s="111" t="s">
        <v>721</v>
      </c>
      <c r="E16" s="111" t="s">
        <v>722</v>
      </c>
      <c r="F16" s="111" t="s">
        <v>723</v>
      </c>
      <c r="G16" s="111" t="s">
        <v>724</v>
      </c>
      <c r="H16" s="111" t="s">
        <v>725</v>
      </c>
    </row>
    <row r="17" spans="1:8" x14ac:dyDescent="0.25">
      <c r="A17" s="111" t="s">
        <v>29</v>
      </c>
      <c r="B17" s="111" t="s">
        <v>28</v>
      </c>
      <c r="C17" s="111" t="s">
        <v>708</v>
      </c>
      <c r="D17" s="111" t="s">
        <v>709</v>
      </c>
      <c r="E17" s="111" t="s">
        <v>710</v>
      </c>
      <c r="F17" s="111" t="s">
        <v>711</v>
      </c>
      <c r="G17" s="111" t="s">
        <v>712</v>
      </c>
      <c r="H17" s="111" t="s">
        <v>738</v>
      </c>
    </row>
    <row r="18" spans="1:8" x14ac:dyDescent="0.25">
      <c r="A18" s="111" t="s">
        <v>31</v>
      </c>
      <c r="B18" s="111" t="s">
        <v>30</v>
      </c>
      <c r="C18" s="111" t="s">
        <v>708</v>
      </c>
      <c r="D18" s="111" t="s">
        <v>732</v>
      </c>
      <c r="E18" s="111" t="s">
        <v>710</v>
      </c>
      <c r="F18" s="111" t="s">
        <v>736</v>
      </c>
      <c r="G18" s="111" t="s">
        <v>712</v>
      </c>
      <c r="H18" s="111" t="s">
        <v>737</v>
      </c>
    </row>
    <row r="19" spans="1:8" x14ac:dyDescent="0.25">
      <c r="A19" s="111" t="s">
        <v>33</v>
      </c>
      <c r="B19" s="111" t="s">
        <v>32</v>
      </c>
      <c r="C19" s="111" t="s">
        <v>720</v>
      </c>
      <c r="D19" s="111" t="s">
        <v>709</v>
      </c>
      <c r="E19" s="111" t="s">
        <v>722</v>
      </c>
      <c r="F19" s="111" t="s">
        <v>723</v>
      </c>
      <c r="G19" s="111" t="s">
        <v>724</v>
      </c>
      <c r="H19" s="111" t="s">
        <v>739</v>
      </c>
    </row>
    <row r="20" spans="1:8" x14ac:dyDescent="0.25">
      <c r="A20" s="111" t="s">
        <v>35</v>
      </c>
      <c r="B20" s="111" t="s">
        <v>34</v>
      </c>
      <c r="C20" s="111" t="s">
        <v>717</v>
      </c>
      <c r="D20" s="111" t="s">
        <v>704</v>
      </c>
      <c r="E20" s="111" t="s">
        <v>740</v>
      </c>
      <c r="F20" s="111" t="s">
        <v>717</v>
      </c>
      <c r="G20" s="111" t="s">
        <v>715</v>
      </c>
      <c r="H20" s="111" t="s">
        <v>741</v>
      </c>
    </row>
    <row r="21" spans="1:8" x14ac:dyDescent="0.25">
      <c r="A21" s="111" t="s">
        <v>37</v>
      </c>
      <c r="B21" s="111" t="s">
        <v>36</v>
      </c>
      <c r="C21" s="111" t="s">
        <v>703</v>
      </c>
      <c r="D21" s="111" t="s">
        <v>728</v>
      </c>
      <c r="E21" s="111" t="s">
        <v>733</v>
      </c>
      <c r="F21" s="111" t="s">
        <v>703</v>
      </c>
      <c r="G21" s="111" t="s">
        <v>706</v>
      </c>
      <c r="H21" s="111" t="s">
        <v>707</v>
      </c>
    </row>
    <row r="22" spans="1:8" x14ac:dyDescent="0.25">
      <c r="A22" s="111" t="s">
        <v>843</v>
      </c>
      <c r="B22" s="111" t="s">
        <v>38</v>
      </c>
      <c r="C22" s="111" t="s">
        <v>720</v>
      </c>
      <c r="D22" s="111" t="s">
        <v>728</v>
      </c>
      <c r="E22" s="111" t="s">
        <v>722</v>
      </c>
      <c r="F22" s="111" t="s">
        <v>723</v>
      </c>
      <c r="G22" s="111" t="s">
        <v>724</v>
      </c>
      <c r="H22" s="111" t="s">
        <v>727</v>
      </c>
    </row>
    <row r="23" spans="1:8" x14ac:dyDescent="0.25">
      <c r="A23" s="111" t="s">
        <v>40</v>
      </c>
      <c r="B23" s="111" t="s">
        <v>39</v>
      </c>
      <c r="C23" s="111" t="s">
        <v>708</v>
      </c>
      <c r="D23" s="111" t="s">
        <v>709</v>
      </c>
      <c r="E23" s="111" t="s">
        <v>710</v>
      </c>
      <c r="F23" s="111" t="s">
        <v>711</v>
      </c>
      <c r="G23" s="111" t="s">
        <v>712</v>
      </c>
      <c r="H23" s="111" t="s">
        <v>713</v>
      </c>
    </row>
    <row r="24" spans="1:8" x14ac:dyDescent="0.25">
      <c r="A24" s="111" t="s">
        <v>42</v>
      </c>
      <c r="B24" s="111" t="s">
        <v>41</v>
      </c>
      <c r="C24" s="111" t="s">
        <v>717</v>
      </c>
      <c r="D24" s="111" t="s">
        <v>709</v>
      </c>
      <c r="E24" s="111" t="s">
        <v>718</v>
      </c>
      <c r="F24" s="111" t="s">
        <v>717</v>
      </c>
      <c r="G24" s="111" t="s">
        <v>715</v>
      </c>
      <c r="H24" s="111" t="s">
        <v>742</v>
      </c>
    </row>
    <row r="25" spans="1:8" x14ac:dyDescent="0.25">
      <c r="A25" s="111" t="s">
        <v>44</v>
      </c>
      <c r="B25" s="111" t="s">
        <v>43</v>
      </c>
      <c r="C25" s="111" t="s">
        <v>720</v>
      </c>
      <c r="D25" s="111" t="s">
        <v>709</v>
      </c>
      <c r="E25" s="111" t="s">
        <v>722</v>
      </c>
      <c r="F25" s="111" t="s">
        <v>726</v>
      </c>
      <c r="G25" s="111" t="s">
        <v>724</v>
      </c>
      <c r="H25" s="111" t="s">
        <v>727</v>
      </c>
    </row>
    <row r="26" spans="1:8" x14ac:dyDescent="0.25">
      <c r="A26" s="111" t="s">
        <v>379</v>
      </c>
      <c r="B26" s="111" t="s">
        <v>45</v>
      </c>
      <c r="C26" s="111" t="s">
        <v>731</v>
      </c>
      <c r="D26" s="111" t="s">
        <v>721</v>
      </c>
      <c r="E26" s="111" t="s">
        <v>733</v>
      </c>
      <c r="F26" s="111" t="s">
        <v>731</v>
      </c>
      <c r="G26" s="111" t="s">
        <v>706</v>
      </c>
      <c r="H26" s="111" t="s">
        <v>743</v>
      </c>
    </row>
    <row r="27" spans="1:8" x14ac:dyDescent="0.25">
      <c r="A27" s="111" t="s">
        <v>47</v>
      </c>
      <c r="B27" s="111" t="s">
        <v>46</v>
      </c>
      <c r="C27" s="111" t="s">
        <v>708</v>
      </c>
      <c r="D27" s="111" t="s">
        <v>709</v>
      </c>
      <c r="E27" s="111" t="s">
        <v>710</v>
      </c>
      <c r="F27" s="111" t="s">
        <v>736</v>
      </c>
      <c r="G27" s="111" t="s">
        <v>712</v>
      </c>
      <c r="H27" s="111" t="s">
        <v>738</v>
      </c>
    </row>
    <row r="28" spans="1:8" x14ac:dyDescent="0.25">
      <c r="A28" s="111" t="s">
        <v>49</v>
      </c>
      <c r="B28" s="111" t="s">
        <v>48</v>
      </c>
      <c r="C28" s="111" t="s">
        <v>717</v>
      </c>
      <c r="D28" s="111" t="s">
        <v>704</v>
      </c>
      <c r="E28" s="111" t="s">
        <v>740</v>
      </c>
      <c r="F28" s="111" t="s">
        <v>717</v>
      </c>
      <c r="G28" s="111" t="s">
        <v>715</v>
      </c>
      <c r="H28" s="111" t="s">
        <v>741</v>
      </c>
    </row>
    <row r="29" spans="1:8" x14ac:dyDescent="0.25">
      <c r="A29" s="111" t="s">
        <v>51</v>
      </c>
      <c r="B29" s="111" t="s">
        <v>50</v>
      </c>
      <c r="C29" s="111" t="s">
        <v>717</v>
      </c>
      <c r="D29" s="111" t="s">
        <v>704</v>
      </c>
      <c r="E29" s="111" t="s">
        <v>744</v>
      </c>
      <c r="F29" s="111" t="s">
        <v>717</v>
      </c>
      <c r="G29" s="111" t="s">
        <v>715</v>
      </c>
      <c r="H29" s="111" t="s">
        <v>745</v>
      </c>
    </row>
    <row r="30" spans="1:8" x14ac:dyDescent="0.25">
      <c r="A30" s="111" t="s">
        <v>844</v>
      </c>
      <c r="B30" s="111" t="s">
        <v>58</v>
      </c>
      <c r="C30" s="111" t="s">
        <v>717</v>
      </c>
      <c r="D30" s="111" t="s">
        <v>728</v>
      </c>
      <c r="E30" s="111" t="s">
        <v>740</v>
      </c>
      <c r="F30" s="111" t="s">
        <v>717</v>
      </c>
      <c r="G30" s="111" t="s">
        <v>715</v>
      </c>
      <c r="H30" s="111" t="s">
        <v>741</v>
      </c>
    </row>
    <row r="31" spans="1:8" x14ac:dyDescent="0.25">
      <c r="A31" s="111" t="s">
        <v>53</v>
      </c>
      <c r="B31" s="111" t="s">
        <v>52</v>
      </c>
      <c r="C31" s="111" t="s">
        <v>731</v>
      </c>
      <c r="D31" s="111" t="s">
        <v>704</v>
      </c>
      <c r="E31" s="111" t="s">
        <v>733</v>
      </c>
      <c r="F31" s="111" t="s">
        <v>731</v>
      </c>
      <c r="G31" s="111" t="s">
        <v>706</v>
      </c>
      <c r="H31" s="111" t="s">
        <v>743</v>
      </c>
    </row>
    <row r="32" spans="1:8" x14ac:dyDescent="0.25">
      <c r="A32" s="111" t="s">
        <v>55</v>
      </c>
      <c r="B32" s="111" t="s">
        <v>54</v>
      </c>
      <c r="C32" s="111" t="s">
        <v>717</v>
      </c>
      <c r="D32" s="111" t="s">
        <v>728</v>
      </c>
      <c r="E32" s="111" t="s">
        <v>740</v>
      </c>
      <c r="F32" s="111" t="s">
        <v>717</v>
      </c>
      <c r="G32" s="111" t="s">
        <v>715</v>
      </c>
      <c r="H32" s="111" t="s">
        <v>719</v>
      </c>
    </row>
    <row r="33" spans="1:8" x14ac:dyDescent="0.25">
      <c r="A33" s="111" t="s">
        <v>57</v>
      </c>
      <c r="B33" s="111" t="s">
        <v>56</v>
      </c>
      <c r="C33" s="111" t="s">
        <v>746</v>
      </c>
      <c r="D33" s="111" t="s">
        <v>732</v>
      </c>
      <c r="E33" s="111" t="s">
        <v>710</v>
      </c>
      <c r="F33" s="111" t="s">
        <v>746</v>
      </c>
      <c r="G33" s="111" t="s">
        <v>724</v>
      </c>
      <c r="H33" s="111" t="s">
        <v>747</v>
      </c>
    </row>
    <row r="34" spans="1:8" x14ac:dyDescent="0.25">
      <c r="A34" s="111" t="s">
        <v>60</v>
      </c>
      <c r="B34" s="111" t="s">
        <v>59</v>
      </c>
      <c r="C34" s="111" t="s">
        <v>717</v>
      </c>
      <c r="D34" s="111" t="s">
        <v>704</v>
      </c>
      <c r="E34" s="111" t="s">
        <v>740</v>
      </c>
      <c r="F34" s="111" t="s">
        <v>717</v>
      </c>
      <c r="G34" s="111" t="s">
        <v>715</v>
      </c>
      <c r="H34" s="111" t="s">
        <v>719</v>
      </c>
    </row>
    <row r="35" spans="1:8" x14ac:dyDescent="0.25">
      <c r="A35" s="111" t="s">
        <v>62</v>
      </c>
      <c r="B35" s="111" t="s">
        <v>61</v>
      </c>
      <c r="C35" s="111" t="s">
        <v>717</v>
      </c>
      <c r="D35" s="111" t="s">
        <v>704</v>
      </c>
      <c r="E35" s="111" t="s">
        <v>740</v>
      </c>
      <c r="F35" s="111" t="s">
        <v>717</v>
      </c>
      <c r="G35" s="111" t="s">
        <v>715</v>
      </c>
      <c r="H35" s="111" t="s">
        <v>719</v>
      </c>
    </row>
    <row r="36" spans="1:8" x14ac:dyDescent="0.25">
      <c r="A36" s="111" t="s">
        <v>64</v>
      </c>
      <c r="B36" s="111" t="s">
        <v>63</v>
      </c>
      <c r="C36" s="111" t="s">
        <v>720</v>
      </c>
      <c r="D36" s="111" t="s">
        <v>732</v>
      </c>
      <c r="E36" s="111" t="s">
        <v>722</v>
      </c>
      <c r="F36" s="111" t="s">
        <v>726</v>
      </c>
      <c r="G36" s="111" t="s">
        <v>724</v>
      </c>
      <c r="H36" s="111" t="s">
        <v>727</v>
      </c>
    </row>
    <row r="37" spans="1:8" x14ac:dyDescent="0.25">
      <c r="A37" s="111" t="s">
        <v>376</v>
      </c>
      <c r="B37" s="111" t="s">
        <v>65</v>
      </c>
      <c r="C37" s="111" t="s">
        <v>731</v>
      </c>
      <c r="D37" s="111" t="s">
        <v>709</v>
      </c>
      <c r="E37" s="111" t="s">
        <v>733</v>
      </c>
      <c r="F37" s="111" t="s">
        <v>731</v>
      </c>
      <c r="G37" s="111" t="s">
        <v>706</v>
      </c>
      <c r="H37" s="111" t="s">
        <v>748</v>
      </c>
    </row>
    <row r="38" spans="1:8" x14ac:dyDescent="0.25">
      <c r="A38" s="111" t="s">
        <v>67</v>
      </c>
      <c r="B38" s="111" t="s">
        <v>66</v>
      </c>
      <c r="C38" s="111" t="s">
        <v>720</v>
      </c>
      <c r="D38" s="111" t="s">
        <v>709</v>
      </c>
      <c r="E38" s="111" t="s">
        <v>722</v>
      </c>
      <c r="F38" s="111" t="s">
        <v>726</v>
      </c>
      <c r="G38" s="111" t="s">
        <v>724</v>
      </c>
      <c r="H38" s="111" t="s">
        <v>727</v>
      </c>
    </row>
    <row r="39" spans="1:8" x14ac:dyDescent="0.25">
      <c r="A39" s="111" t="s">
        <v>69</v>
      </c>
      <c r="B39" s="111" t="s">
        <v>68</v>
      </c>
      <c r="C39" s="111" t="s">
        <v>717</v>
      </c>
      <c r="D39" s="111" t="s">
        <v>704</v>
      </c>
      <c r="E39" s="111" t="s">
        <v>718</v>
      </c>
      <c r="F39" s="111" t="s">
        <v>717</v>
      </c>
      <c r="G39" s="111" t="s">
        <v>715</v>
      </c>
      <c r="H39" s="111" t="s">
        <v>745</v>
      </c>
    </row>
    <row r="40" spans="1:8" x14ac:dyDescent="0.25">
      <c r="A40" s="111" t="s">
        <v>374</v>
      </c>
      <c r="B40" s="111" t="s">
        <v>71</v>
      </c>
      <c r="C40" s="111" t="s">
        <v>717</v>
      </c>
      <c r="D40" s="111" t="s">
        <v>728</v>
      </c>
      <c r="E40" s="111" t="s">
        <v>740</v>
      </c>
      <c r="F40" s="111" t="s">
        <v>717</v>
      </c>
      <c r="G40" s="111" t="s">
        <v>715</v>
      </c>
      <c r="H40" s="111" t="s">
        <v>719</v>
      </c>
    </row>
    <row r="41" spans="1:8" x14ac:dyDescent="0.25">
      <c r="A41" s="111" t="s">
        <v>846</v>
      </c>
      <c r="B41" s="111" t="s">
        <v>70</v>
      </c>
      <c r="C41" s="111" t="s">
        <v>717</v>
      </c>
      <c r="D41" s="111" t="s">
        <v>704</v>
      </c>
      <c r="E41" s="111" t="s">
        <v>740</v>
      </c>
      <c r="F41" s="111" t="s">
        <v>717</v>
      </c>
      <c r="G41" s="111" t="s">
        <v>715</v>
      </c>
      <c r="H41" s="111" t="s">
        <v>719</v>
      </c>
    </row>
    <row r="42" spans="1:8" x14ac:dyDescent="0.25">
      <c r="A42" s="111" t="s">
        <v>73</v>
      </c>
      <c r="B42" s="111" t="s">
        <v>72</v>
      </c>
      <c r="C42" s="111" t="s">
        <v>720</v>
      </c>
      <c r="D42" s="111" t="s">
        <v>709</v>
      </c>
      <c r="E42" s="111" t="s">
        <v>722</v>
      </c>
      <c r="F42" s="111" t="s">
        <v>723</v>
      </c>
      <c r="G42" s="111" t="s">
        <v>724</v>
      </c>
      <c r="H42" s="111" t="s">
        <v>739</v>
      </c>
    </row>
    <row r="43" spans="1:8" x14ac:dyDescent="0.25">
      <c r="A43" s="111" t="s">
        <v>371</v>
      </c>
      <c r="B43" s="111" t="s">
        <v>74</v>
      </c>
      <c r="C43" s="111" t="s">
        <v>717</v>
      </c>
      <c r="D43" s="111" t="s">
        <v>728</v>
      </c>
      <c r="E43" s="111" t="s">
        <v>740</v>
      </c>
      <c r="F43" s="111" t="s">
        <v>717</v>
      </c>
      <c r="G43" s="111" t="s">
        <v>715</v>
      </c>
      <c r="H43" s="111" t="s">
        <v>741</v>
      </c>
    </row>
    <row r="44" spans="1:8" x14ac:dyDescent="0.25">
      <c r="A44" s="111" t="s">
        <v>76</v>
      </c>
      <c r="B44" s="111" t="s">
        <v>75</v>
      </c>
      <c r="C44" s="111" t="s">
        <v>708</v>
      </c>
      <c r="D44" s="111" t="s">
        <v>721</v>
      </c>
      <c r="E44" s="111" t="s">
        <v>710</v>
      </c>
      <c r="F44" s="111" t="s">
        <v>736</v>
      </c>
      <c r="G44" s="111" t="s">
        <v>712</v>
      </c>
      <c r="H44" s="111" t="s">
        <v>713</v>
      </c>
    </row>
    <row r="45" spans="1:8" x14ac:dyDescent="0.25">
      <c r="A45" s="111" t="s">
        <v>78</v>
      </c>
      <c r="B45" s="111" t="s">
        <v>77</v>
      </c>
      <c r="C45" s="111" t="s">
        <v>720</v>
      </c>
      <c r="D45" s="111" t="s">
        <v>709</v>
      </c>
      <c r="E45" s="111" t="s">
        <v>722</v>
      </c>
      <c r="F45" s="111" t="s">
        <v>723</v>
      </c>
      <c r="G45" s="111" t="s">
        <v>724</v>
      </c>
      <c r="H45" s="111" t="s">
        <v>725</v>
      </c>
    </row>
    <row r="46" spans="1:8" x14ac:dyDescent="0.25">
      <c r="A46" s="111" t="s">
        <v>80</v>
      </c>
      <c r="B46" s="111" t="s">
        <v>79</v>
      </c>
      <c r="C46" s="111" t="s">
        <v>708</v>
      </c>
      <c r="D46" s="111" t="s">
        <v>721</v>
      </c>
      <c r="E46" s="111" t="s">
        <v>710</v>
      </c>
      <c r="F46" s="111" t="s">
        <v>736</v>
      </c>
      <c r="G46" s="111" t="s">
        <v>706</v>
      </c>
      <c r="H46" s="111" t="s">
        <v>730</v>
      </c>
    </row>
    <row r="47" spans="1:8" x14ac:dyDescent="0.25">
      <c r="A47" s="111" t="s">
        <v>82</v>
      </c>
      <c r="B47" s="111" t="s">
        <v>81</v>
      </c>
      <c r="C47" s="111" t="s">
        <v>708</v>
      </c>
      <c r="D47" s="111" t="s">
        <v>732</v>
      </c>
      <c r="E47" s="111" t="s">
        <v>710</v>
      </c>
      <c r="F47" s="111" t="s">
        <v>736</v>
      </c>
      <c r="G47" s="111" t="s">
        <v>712</v>
      </c>
      <c r="H47" s="111" t="s">
        <v>738</v>
      </c>
    </row>
    <row r="48" spans="1:8" x14ac:dyDescent="0.25">
      <c r="A48" s="111" t="s">
        <v>84</v>
      </c>
      <c r="B48" s="111" t="s">
        <v>83</v>
      </c>
      <c r="C48" s="111" t="s">
        <v>708</v>
      </c>
      <c r="D48" s="111" t="s">
        <v>732</v>
      </c>
      <c r="E48" s="111" t="s">
        <v>710</v>
      </c>
      <c r="F48" s="111" t="s">
        <v>736</v>
      </c>
      <c r="G48" s="111" t="s">
        <v>712</v>
      </c>
      <c r="H48" s="111" t="s">
        <v>749</v>
      </c>
    </row>
    <row r="49" spans="1:8" x14ac:dyDescent="0.25">
      <c r="A49" s="111" t="s">
        <v>86</v>
      </c>
      <c r="B49" s="111" t="s">
        <v>85</v>
      </c>
      <c r="C49" s="111" t="s">
        <v>714</v>
      </c>
      <c r="D49" s="111" t="s">
        <v>728</v>
      </c>
      <c r="E49" s="111" t="s">
        <v>744</v>
      </c>
      <c r="F49" s="111" t="s">
        <v>714</v>
      </c>
      <c r="G49" s="111" t="s">
        <v>715</v>
      </c>
      <c r="H49" s="111" t="s">
        <v>745</v>
      </c>
    </row>
    <row r="50" spans="1:8" x14ac:dyDescent="0.25">
      <c r="A50" s="111" t="s">
        <v>88</v>
      </c>
      <c r="B50" s="111" t="s">
        <v>87</v>
      </c>
      <c r="C50" s="111" t="s">
        <v>720</v>
      </c>
      <c r="D50" s="111" t="s">
        <v>709</v>
      </c>
      <c r="E50" s="111" t="s">
        <v>722</v>
      </c>
      <c r="F50" s="111" t="s">
        <v>723</v>
      </c>
      <c r="G50" s="111" t="s">
        <v>724</v>
      </c>
      <c r="H50" s="111" t="s">
        <v>725</v>
      </c>
    </row>
    <row r="51" spans="1:8" x14ac:dyDescent="0.25">
      <c r="A51" s="111" t="s">
        <v>90</v>
      </c>
      <c r="B51" s="111" t="s">
        <v>89</v>
      </c>
      <c r="C51" s="111" t="s">
        <v>720</v>
      </c>
      <c r="D51" s="111" t="s">
        <v>709</v>
      </c>
      <c r="E51" s="111" t="s">
        <v>722</v>
      </c>
      <c r="F51" s="111" t="s">
        <v>723</v>
      </c>
      <c r="G51" s="111" t="s">
        <v>724</v>
      </c>
      <c r="H51" s="111" t="s">
        <v>725</v>
      </c>
    </row>
    <row r="52" spans="1:8" x14ac:dyDescent="0.25">
      <c r="A52" s="111" t="s">
        <v>93</v>
      </c>
      <c r="B52" s="111" t="s">
        <v>92</v>
      </c>
      <c r="C52" s="111" t="s">
        <v>720</v>
      </c>
      <c r="D52" s="111" t="s">
        <v>709</v>
      </c>
      <c r="E52" s="111" t="s">
        <v>722</v>
      </c>
      <c r="F52" s="111" t="s">
        <v>723</v>
      </c>
      <c r="G52" s="111" t="s">
        <v>724</v>
      </c>
      <c r="H52" s="111" t="s">
        <v>727</v>
      </c>
    </row>
    <row r="53" spans="1:8" x14ac:dyDescent="0.25">
      <c r="A53" s="111" t="s">
        <v>95</v>
      </c>
      <c r="B53" s="111" t="s">
        <v>94</v>
      </c>
      <c r="C53" s="111" t="s">
        <v>714</v>
      </c>
      <c r="D53" s="111" t="s">
        <v>728</v>
      </c>
      <c r="E53" s="111" t="s">
        <v>705</v>
      </c>
      <c r="F53" s="111" t="s">
        <v>714</v>
      </c>
      <c r="G53" s="111" t="s">
        <v>715</v>
      </c>
      <c r="H53" s="111" t="s">
        <v>716</v>
      </c>
    </row>
    <row r="54" spans="1:8" x14ac:dyDescent="0.25">
      <c r="A54" s="111" t="s">
        <v>97</v>
      </c>
      <c r="B54" s="111" t="s">
        <v>96</v>
      </c>
      <c r="C54" s="111" t="s">
        <v>720</v>
      </c>
      <c r="D54" s="111" t="s">
        <v>728</v>
      </c>
      <c r="E54" s="111" t="s">
        <v>722</v>
      </c>
      <c r="F54" s="111" t="s">
        <v>723</v>
      </c>
      <c r="G54" s="111" t="s">
        <v>724</v>
      </c>
      <c r="H54" s="111" t="s">
        <v>739</v>
      </c>
    </row>
    <row r="55" spans="1:8" x14ac:dyDescent="0.25">
      <c r="A55" s="111" t="s">
        <v>99</v>
      </c>
      <c r="B55" s="111" t="s">
        <v>98</v>
      </c>
      <c r="C55" s="111" t="s">
        <v>717</v>
      </c>
      <c r="D55" s="111" t="s">
        <v>721</v>
      </c>
      <c r="E55" s="111" t="s">
        <v>740</v>
      </c>
      <c r="F55" s="111" t="s">
        <v>717</v>
      </c>
      <c r="G55" s="111" t="s">
        <v>715</v>
      </c>
      <c r="H55" s="111" t="s">
        <v>719</v>
      </c>
    </row>
    <row r="56" spans="1:8" x14ac:dyDescent="0.25">
      <c r="A56" s="111" t="s">
        <v>101</v>
      </c>
      <c r="B56" s="111" t="s">
        <v>100</v>
      </c>
      <c r="C56" s="111" t="s">
        <v>717</v>
      </c>
      <c r="D56" s="111" t="s">
        <v>704</v>
      </c>
      <c r="E56" s="111" t="s">
        <v>744</v>
      </c>
      <c r="F56" s="111" t="s">
        <v>717</v>
      </c>
      <c r="G56" s="111" t="s">
        <v>715</v>
      </c>
      <c r="H56" s="111" t="s">
        <v>745</v>
      </c>
    </row>
    <row r="57" spans="1:8" x14ac:dyDescent="0.25">
      <c r="A57" s="111" t="s">
        <v>103</v>
      </c>
      <c r="B57" s="111" t="s">
        <v>102</v>
      </c>
      <c r="C57" s="111" t="s">
        <v>708</v>
      </c>
      <c r="D57" s="111" t="s">
        <v>732</v>
      </c>
      <c r="E57" s="111" t="s">
        <v>710</v>
      </c>
      <c r="F57" s="111" t="s">
        <v>736</v>
      </c>
      <c r="G57" s="111" t="s">
        <v>712</v>
      </c>
      <c r="H57" s="111" t="s">
        <v>749</v>
      </c>
    </row>
    <row r="58" spans="1:8" x14ac:dyDescent="0.25">
      <c r="A58" s="111" t="s">
        <v>105</v>
      </c>
      <c r="B58" s="111" t="s">
        <v>104</v>
      </c>
      <c r="C58" s="111" t="s">
        <v>717</v>
      </c>
      <c r="D58" s="111" t="s">
        <v>704</v>
      </c>
      <c r="E58" s="111" t="s">
        <v>744</v>
      </c>
      <c r="F58" s="111" t="s">
        <v>717</v>
      </c>
      <c r="G58" s="111" t="s">
        <v>715</v>
      </c>
      <c r="H58" s="111" t="s">
        <v>745</v>
      </c>
    </row>
    <row r="59" spans="1:8" x14ac:dyDescent="0.25">
      <c r="A59" s="111" t="s">
        <v>107</v>
      </c>
      <c r="B59" s="111" t="s">
        <v>106</v>
      </c>
      <c r="C59" s="111" t="s">
        <v>731</v>
      </c>
      <c r="D59" s="111" t="s">
        <v>709</v>
      </c>
      <c r="E59" s="111" t="s">
        <v>750</v>
      </c>
      <c r="F59" s="111" t="s">
        <v>731</v>
      </c>
      <c r="G59" s="111" t="s">
        <v>734</v>
      </c>
      <c r="H59" s="111" t="s">
        <v>751</v>
      </c>
    </row>
    <row r="60" spans="1:8" x14ac:dyDescent="0.25">
      <c r="A60" s="111" t="s">
        <v>109</v>
      </c>
      <c r="B60" s="111" t="s">
        <v>108</v>
      </c>
      <c r="C60" s="111" t="s">
        <v>708</v>
      </c>
      <c r="D60" s="111" t="s">
        <v>732</v>
      </c>
      <c r="E60" s="111" t="s">
        <v>710</v>
      </c>
      <c r="F60" s="111" t="s">
        <v>736</v>
      </c>
      <c r="G60" s="111" t="s">
        <v>712</v>
      </c>
      <c r="H60" s="111" t="s">
        <v>749</v>
      </c>
    </row>
    <row r="61" spans="1:8" x14ac:dyDescent="0.25">
      <c r="A61" s="111" t="s">
        <v>111</v>
      </c>
      <c r="B61" s="111" t="s">
        <v>110</v>
      </c>
      <c r="C61" s="111" t="s">
        <v>708</v>
      </c>
      <c r="D61" s="111" t="s">
        <v>732</v>
      </c>
      <c r="E61" s="111" t="s">
        <v>710</v>
      </c>
      <c r="F61" s="111" t="s">
        <v>736</v>
      </c>
      <c r="G61" s="111" t="s">
        <v>712</v>
      </c>
      <c r="H61" s="111" t="s">
        <v>737</v>
      </c>
    </row>
    <row r="62" spans="1:8" x14ac:dyDescent="0.25">
      <c r="A62" s="111" t="s">
        <v>113</v>
      </c>
      <c r="B62" s="111" t="s">
        <v>112</v>
      </c>
      <c r="C62" s="111" t="s">
        <v>717</v>
      </c>
      <c r="D62" s="111" t="s">
        <v>709</v>
      </c>
      <c r="E62" s="111" t="s">
        <v>740</v>
      </c>
      <c r="F62" s="111" t="s">
        <v>717</v>
      </c>
      <c r="G62" s="111" t="s">
        <v>715</v>
      </c>
      <c r="H62" s="111" t="s">
        <v>719</v>
      </c>
    </row>
    <row r="63" spans="1:8" x14ac:dyDescent="0.25">
      <c r="A63" s="111" t="s">
        <v>115</v>
      </c>
      <c r="B63" s="111" t="s">
        <v>114</v>
      </c>
      <c r="C63" s="111" t="s">
        <v>717</v>
      </c>
      <c r="D63" s="111" t="s">
        <v>704</v>
      </c>
      <c r="E63" s="111" t="s">
        <v>740</v>
      </c>
      <c r="F63" s="111" t="s">
        <v>717</v>
      </c>
      <c r="G63" s="111" t="s">
        <v>715</v>
      </c>
      <c r="H63" s="111" t="s">
        <v>741</v>
      </c>
    </row>
    <row r="64" spans="1:8" x14ac:dyDescent="0.25">
      <c r="A64" s="111" t="s">
        <v>117</v>
      </c>
      <c r="B64" s="111" t="s">
        <v>116</v>
      </c>
      <c r="C64" s="111" t="s">
        <v>708</v>
      </c>
      <c r="D64" s="111" t="s">
        <v>728</v>
      </c>
      <c r="E64" s="111" t="s">
        <v>729</v>
      </c>
      <c r="F64" s="111" t="s">
        <v>711</v>
      </c>
      <c r="G64" s="111" t="s">
        <v>706</v>
      </c>
      <c r="H64" s="111" t="s">
        <v>730</v>
      </c>
    </row>
    <row r="65" spans="1:8" x14ac:dyDescent="0.25">
      <c r="A65" s="111" t="s">
        <v>119</v>
      </c>
      <c r="B65" s="111" t="s">
        <v>118</v>
      </c>
      <c r="C65" s="111" t="s">
        <v>708</v>
      </c>
      <c r="D65" s="111" t="s">
        <v>732</v>
      </c>
      <c r="E65" s="111" t="s">
        <v>710</v>
      </c>
      <c r="F65" s="111" t="s">
        <v>736</v>
      </c>
      <c r="G65" s="111" t="s">
        <v>712</v>
      </c>
      <c r="H65" s="111" t="s">
        <v>737</v>
      </c>
    </row>
    <row r="66" spans="1:8" x14ac:dyDescent="0.25">
      <c r="A66" s="111" t="s">
        <v>121</v>
      </c>
      <c r="B66" s="111" t="s">
        <v>120</v>
      </c>
      <c r="C66" s="111" t="s">
        <v>717</v>
      </c>
      <c r="D66" s="111" t="s">
        <v>728</v>
      </c>
      <c r="E66" s="111" t="s">
        <v>740</v>
      </c>
      <c r="F66" s="111" t="s">
        <v>717</v>
      </c>
      <c r="G66" s="111" t="s">
        <v>715</v>
      </c>
      <c r="H66" s="111" t="s">
        <v>741</v>
      </c>
    </row>
    <row r="67" spans="1:8" x14ac:dyDescent="0.25">
      <c r="A67" s="111" t="s">
        <v>123</v>
      </c>
      <c r="B67" s="111" t="s">
        <v>122</v>
      </c>
      <c r="C67" s="111" t="s">
        <v>708</v>
      </c>
      <c r="D67" s="111" t="s">
        <v>732</v>
      </c>
      <c r="E67" s="111" t="s">
        <v>710</v>
      </c>
      <c r="F67" s="111" t="s">
        <v>736</v>
      </c>
      <c r="G67" s="111" t="s">
        <v>712</v>
      </c>
      <c r="H67" s="111" t="s">
        <v>713</v>
      </c>
    </row>
    <row r="68" spans="1:8" x14ac:dyDescent="0.25">
      <c r="A68" s="111" t="s">
        <v>125</v>
      </c>
      <c r="B68" s="111" t="s">
        <v>124</v>
      </c>
      <c r="C68" s="111" t="s">
        <v>720</v>
      </c>
      <c r="D68" s="111" t="s">
        <v>709</v>
      </c>
      <c r="E68" s="111" t="s">
        <v>722</v>
      </c>
      <c r="F68" s="111" t="s">
        <v>723</v>
      </c>
      <c r="G68" s="111" t="s">
        <v>724</v>
      </c>
      <c r="H68" s="111" t="s">
        <v>725</v>
      </c>
    </row>
    <row r="69" spans="1:8" x14ac:dyDescent="0.25">
      <c r="A69" s="111" t="s">
        <v>127</v>
      </c>
      <c r="B69" s="111" t="s">
        <v>126</v>
      </c>
      <c r="C69" s="111" t="s">
        <v>720</v>
      </c>
      <c r="D69" s="111" t="s">
        <v>728</v>
      </c>
      <c r="E69" s="111" t="s">
        <v>722</v>
      </c>
      <c r="F69" s="111" t="s">
        <v>723</v>
      </c>
      <c r="G69" s="111" t="s">
        <v>724</v>
      </c>
      <c r="H69" s="111" t="s">
        <v>739</v>
      </c>
    </row>
    <row r="70" spans="1:8" x14ac:dyDescent="0.25">
      <c r="A70" s="111" t="s">
        <v>129</v>
      </c>
      <c r="B70" s="111" t="s">
        <v>128</v>
      </c>
      <c r="C70" s="111" t="s">
        <v>717</v>
      </c>
      <c r="D70" s="111" t="s">
        <v>704</v>
      </c>
      <c r="E70" s="111" t="s">
        <v>740</v>
      </c>
      <c r="F70" s="111" t="s">
        <v>717</v>
      </c>
      <c r="G70" s="111" t="s">
        <v>715</v>
      </c>
      <c r="H70" s="111" t="s">
        <v>741</v>
      </c>
    </row>
    <row r="71" spans="1:8" x14ac:dyDescent="0.25">
      <c r="A71" s="111" t="s">
        <v>372</v>
      </c>
      <c r="B71" s="111" t="s">
        <v>130</v>
      </c>
      <c r="C71" s="111" t="s">
        <v>717</v>
      </c>
      <c r="D71" s="111" t="s">
        <v>704</v>
      </c>
      <c r="E71" s="111" t="s">
        <v>740</v>
      </c>
      <c r="F71" s="111" t="s">
        <v>717</v>
      </c>
      <c r="G71" s="111" t="s">
        <v>715</v>
      </c>
      <c r="H71" s="111" t="s">
        <v>741</v>
      </c>
    </row>
    <row r="72" spans="1:8" x14ac:dyDescent="0.25">
      <c r="A72" s="111" t="s">
        <v>132</v>
      </c>
      <c r="B72" s="111" t="s">
        <v>131</v>
      </c>
      <c r="C72" s="111" t="s">
        <v>720</v>
      </c>
      <c r="D72" s="111" t="s">
        <v>728</v>
      </c>
      <c r="E72" s="111" t="s">
        <v>722</v>
      </c>
      <c r="F72" s="111" t="s">
        <v>726</v>
      </c>
      <c r="G72" s="111" t="s">
        <v>724</v>
      </c>
      <c r="H72" s="111" t="s">
        <v>727</v>
      </c>
    </row>
    <row r="73" spans="1:8" x14ac:dyDescent="0.25">
      <c r="A73" s="111" t="s">
        <v>134</v>
      </c>
      <c r="B73" s="111" t="s">
        <v>133</v>
      </c>
      <c r="C73" s="111" t="s">
        <v>720</v>
      </c>
      <c r="D73" s="111" t="s">
        <v>704</v>
      </c>
      <c r="E73" s="111" t="s">
        <v>722</v>
      </c>
      <c r="F73" s="111" t="s">
        <v>723</v>
      </c>
      <c r="G73" s="111" t="s">
        <v>724</v>
      </c>
      <c r="H73" s="111" t="s">
        <v>725</v>
      </c>
    </row>
    <row r="74" spans="1:8" x14ac:dyDescent="0.25">
      <c r="A74" s="111" t="s">
        <v>136</v>
      </c>
      <c r="B74" s="111" t="s">
        <v>135</v>
      </c>
      <c r="C74" s="111" t="s">
        <v>720</v>
      </c>
      <c r="D74" s="111" t="s">
        <v>728</v>
      </c>
      <c r="E74" s="111" t="s">
        <v>722</v>
      </c>
      <c r="F74" s="111" t="s">
        <v>723</v>
      </c>
      <c r="G74" s="111" t="s">
        <v>724</v>
      </c>
      <c r="H74" s="111" t="s">
        <v>739</v>
      </c>
    </row>
    <row r="75" spans="1:8" x14ac:dyDescent="0.25">
      <c r="A75" s="111" t="s">
        <v>138</v>
      </c>
      <c r="B75" s="111" t="s">
        <v>137</v>
      </c>
      <c r="C75" s="111" t="s">
        <v>708</v>
      </c>
      <c r="D75" s="111" t="s">
        <v>709</v>
      </c>
      <c r="E75" s="111" t="s">
        <v>710</v>
      </c>
      <c r="F75" s="111" t="s">
        <v>736</v>
      </c>
      <c r="G75" s="111" t="s">
        <v>712</v>
      </c>
      <c r="H75" s="111" t="s">
        <v>738</v>
      </c>
    </row>
    <row r="76" spans="1:8" x14ac:dyDescent="0.25">
      <c r="A76" s="111" t="s">
        <v>140</v>
      </c>
      <c r="B76" s="111" t="s">
        <v>139</v>
      </c>
      <c r="C76" s="111" t="s">
        <v>708</v>
      </c>
      <c r="D76" s="111" t="s">
        <v>732</v>
      </c>
      <c r="E76" s="111" t="s">
        <v>710</v>
      </c>
      <c r="F76" s="111" t="s">
        <v>752</v>
      </c>
      <c r="G76" s="111" t="s">
        <v>712</v>
      </c>
      <c r="H76" s="111" t="s">
        <v>749</v>
      </c>
    </row>
    <row r="77" spans="1:8" x14ac:dyDescent="0.25">
      <c r="A77" s="111" t="s">
        <v>142</v>
      </c>
      <c r="B77" s="111" t="s">
        <v>141</v>
      </c>
      <c r="C77" s="111" t="s">
        <v>703</v>
      </c>
      <c r="D77" s="111" t="s">
        <v>728</v>
      </c>
      <c r="E77" s="111" t="s">
        <v>733</v>
      </c>
      <c r="F77" s="111" t="s">
        <v>703</v>
      </c>
      <c r="G77" s="111" t="s">
        <v>706</v>
      </c>
      <c r="H77" s="111" t="s">
        <v>707</v>
      </c>
    </row>
    <row r="78" spans="1:8" x14ac:dyDescent="0.25">
      <c r="A78" s="111" t="s">
        <v>144</v>
      </c>
      <c r="B78" s="111" t="s">
        <v>143</v>
      </c>
      <c r="C78" s="111" t="s">
        <v>731</v>
      </c>
      <c r="D78" s="111" t="s">
        <v>728</v>
      </c>
      <c r="E78" s="111" t="s">
        <v>733</v>
      </c>
      <c r="F78" s="111" t="s">
        <v>731</v>
      </c>
      <c r="G78" s="111" t="s">
        <v>706</v>
      </c>
      <c r="H78" s="111" t="s">
        <v>743</v>
      </c>
    </row>
    <row r="79" spans="1:8" x14ac:dyDescent="0.25">
      <c r="A79" s="111" t="s">
        <v>847</v>
      </c>
      <c r="B79" s="111" t="s">
        <v>145</v>
      </c>
      <c r="C79" s="111" t="s">
        <v>714</v>
      </c>
      <c r="D79" s="111" t="s">
        <v>709</v>
      </c>
      <c r="E79" s="111" t="s">
        <v>705</v>
      </c>
      <c r="F79" s="111" t="s">
        <v>714</v>
      </c>
      <c r="G79" s="111" t="s">
        <v>706</v>
      </c>
      <c r="H79" s="111" t="s">
        <v>707</v>
      </c>
    </row>
    <row r="80" spans="1:8" x14ac:dyDescent="0.25">
      <c r="A80" s="111" t="s">
        <v>147</v>
      </c>
      <c r="B80" s="111" t="s">
        <v>146</v>
      </c>
      <c r="C80" s="111" t="s">
        <v>714</v>
      </c>
      <c r="D80" s="111" t="s">
        <v>709</v>
      </c>
      <c r="E80" s="111" t="s">
        <v>705</v>
      </c>
      <c r="F80" s="111" t="s">
        <v>714</v>
      </c>
      <c r="G80" s="111" t="s">
        <v>706</v>
      </c>
      <c r="H80" s="111" t="s">
        <v>730</v>
      </c>
    </row>
    <row r="81" spans="1:8" x14ac:dyDescent="0.25">
      <c r="A81" s="111" t="s">
        <v>149</v>
      </c>
      <c r="B81" s="111" t="s">
        <v>148</v>
      </c>
      <c r="C81" s="111" t="s">
        <v>708</v>
      </c>
      <c r="D81" s="111" t="s">
        <v>732</v>
      </c>
      <c r="E81" s="111" t="s">
        <v>710</v>
      </c>
      <c r="F81" s="111" t="s">
        <v>736</v>
      </c>
      <c r="G81" s="111" t="s">
        <v>712</v>
      </c>
      <c r="H81" s="111" t="s">
        <v>749</v>
      </c>
    </row>
    <row r="82" spans="1:8" x14ac:dyDescent="0.25">
      <c r="A82" s="111" t="s">
        <v>151</v>
      </c>
      <c r="B82" s="111" t="s">
        <v>150</v>
      </c>
      <c r="C82" s="111" t="s">
        <v>714</v>
      </c>
      <c r="D82" s="111" t="s">
        <v>732</v>
      </c>
      <c r="E82" s="111" t="s">
        <v>705</v>
      </c>
      <c r="F82" s="111" t="s">
        <v>714</v>
      </c>
      <c r="G82" s="111" t="s">
        <v>706</v>
      </c>
      <c r="H82" s="111" t="s">
        <v>730</v>
      </c>
    </row>
    <row r="83" spans="1:8" x14ac:dyDescent="0.25">
      <c r="A83" s="111" t="s">
        <v>153</v>
      </c>
      <c r="B83" s="111" t="s">
        <v>152</v>
      </c>
      <c r="C83" s="111" t="s">
        <v>708</v>
      </c>
      <c r="D83" s="111" t="s">
        <v>732</v>
      </c>
      <c r="E83" s="111" t="s">
        <v>710</v>
      </c>
      <c r="F83" s="111" t="s">
        <v>736</v>
      </c>
      <c r="G83" s="111" t="s">
        <v>712</v>
      </c>
      <c r="H83" s="111" t="s">
        <v>713</v>
      </c>
    </row>
    <row r="84" spans="1:8" x14ac:dyDescent="0.25">
      <c r="A84" s="111" t="s">
        <v>155</v>
      </c>
      <c r="B84" s="111" t="s">
        <v>154</v>
      </c>
      <c r="C84" s="111" t="s">
        <v>720</v>
      </c>
      <c r="D84" s="111" t="s">
        <v>709</v>
      </c>
      <c r="E84" s="111" t="s">
        <v>722</v>
      </c>
      <c r="F84" s="111" t="s">
        <v>723</v>
      </c>
      <c r="G84" s="111" t="s">
        <v>724</v>
      </c>
      <c r="H84" s="111" t="s">
        <v>725</v>
      </c>
    </row>
    <row r="85" spans="1:8" x14ac:dyDescent="0.25">
      <c r="A85" s="111" t="s">
        <v>157</v>
      </c>
      <c r="B85" s="111" t="s">
        <v>156</v>
      </c>
      <c r="C85" s="111" t="s">
        <v>731</v>
      </c>
      <c r="D85" s="111" t="s">
        <v>732</v>
      </c>
      <c r="E85" s="111" t="s">
        <v>733</v>
      </c>
      <c r="F85" s="111" t="s">
        <v>731</v>
      </c>
      <c r="G85" s="111" t="s">
        <v>706</v>
      </c>
      <c r="H85" s="111" t="s">
        <v>748</v>
      </c>
    </row>
    <row r="86" spans="1:8" x14ac:dyDescent="0.25">
      <c r="A86" s="111" t="s">
        <v>159</v>
      </c>
      <c r="B86" s="111" t="s">
        <v>158</v>
      </c>
      <c r="C86" s="111" t="s">
        <v>714</v>
      </c>
      <c r="D86" s="111" t="s">
        <v>709</v>
      </c>
      <c r="E86" s="111" t="s">
        <v>705</v>
      </c>
      <c r="F86" s="111" t="s">
        <v>714</v>
      </c>
      <c r="G86" s="111" t="s">
        <v>706</v>
      </c>
      <c r="H86" s="111" t="s">
        <v>730</v>
      </c>
    </row>
    <row r="87" spans="1:8" x14ac:dyDescent="0.25">
      <c r="A87" s="111" t="s">
        <v>161</v>
      </c>
      <c r="B87" s="111" t="s">
        <v>160</v>
      </c>
      <c r="C87" s="111" t="s">
        <v>708</v>
      </c>
      <c r="D87" s="111" t="s">
        <v>709</v>
      </c>
      <c r="E87" s="111" t="s">
        <v>729</v>
      </c>
      <c r="F87" s="111" t="s">
        <v>753</v>
      </c>
      <c r="G87" s="111" t="s">
        <v>706</v>
      </c>
      <c r="H87" s="111" t="s">
        <v>753</v>
      </c>
    </row>
    <row r="88" spans="1:8" x14ac:dyDescent="0.25">
      <c r="A88" s="111" t="s">
        <v>163</v>
      </c>
      <c r="B88" s="111" t="s">
        <v>162</v>
      </c>
      <c r="C88" s="111" t="s">
        <v>717</v>
      </c>
      <c r="D88" s="111" t="s">
        <v>704</v>
      </c>
      <c r="E88" s="111" t="s">
        <v>744</v>
      </c>
      <c r="F88" s="111" t="s">
        <v>717</v>
      </c>
      <c r="G88" s="111" t="s">
        <v>715</v>
      </c>
      <c r="H88" s="111" t="s">
        <v>745</v>
      </c>
    </row>
    <row r="89" spans="1:8" x14ac:dyDescent="0.25">
      <c r="A89" s="111" t="s">
        <v>165</v>
      </c>
      <c r="B89" s="111" t="s">
        <v>164</v>
      </c>
      <c r="C89" s="111" t="s">
        <v>731</v>
      </c>
      <c r="D89" s="111" t="s">
        <v>728</v>
      </c>
      <c r="E89" s="111" t="s">
        <v>750</v>
      </c>
      <c r="F89" s="111" t="s">
        <v>731</v>
      </c>
      <c r="G89" s="111" t="s">
        <v>734</v>
      </c>
      <c r="H89" s="111" t="s">
        <v>754</v>
      </c>
    </row>
    <row r="90" spans="1:8" x14ac:dyDescent="0.25">
      <c r="A90" s="111" t="s">
        <v>845</v>
      </c>
      <c r="B90" s="111" t="s">
        <v>166</v>
      </c>
      <c r="C90" s="111" t="s">
        <v>731</v>
      </c>
      <c r="D90" s="111" t="s">
        <v>704</v>
      </c>
      <c r="E90" s="111" t="s">
        <v>733</v>
      </c>
      <c r="F90" s="111" t="s">
        <v>731</v>
      </c>
      <c r="G90" s="111" t="s">
        <v>706</v>
      </c>
      <c r="H90" s="111" t="s">
        <v>748</v>
      </c>
    </row>
    <row r="91" spans="1:8" x14ac:dyDescent="0.25">
      <c r="A91" s="111" t="s">
        <v>849</v>
      </c>
      <c r="B91" s="111" t="s">
        <v>297</v>
      </c>
      <c r="C91" s="111" t="s">
        <v>731</v>
      </c>
      <c r="D91" s="111" t="s">
        <v>732</v>
      </c>
      <c r="E91" s="111" t="s">
        <v>733</v>
      </c>
      <c r="F91" s="111" t="s">
        <v>731</v>
      </c>
      <c r="G91" s="111" t="s">
        <v>706</v>
      </c>
      <c r="H91" s="111" t="s">
        <v>748</v>
      </c>
    </row>
    <row r="92" spans="1:8" x14ac:dyDescent="0.25">
      <c r="A92" s="111" t="s">
        <v>168</v>
      </c>
      <c r="B92" s="111" t="s">
        <v>167</v>
      </c>
      <c r="C92" s="111" t="s">
        <v>714</v>
      </c>
      <c r="D92" s="111" t="s">
        <v>721</v>
      </c>
      <c r="E92" s="111" t="s">
        <v>705</v>
      </c>
      <c r="F92" s="111" t="s">
        <v>714</v>
      </c>
      <c r="G92" s="111" t="s">
        <v>706</v>
      </c>
      <c r="H92" s="111" t="s">
        <v>730</v>
      </c>
    </row>
    <row r="93" spans="1:8" x14ac:dyDescent="0.25">
      <c r="A93" s="111" t="s">
        <v>170</v>
      </c>
      <c r="B93" s="111" t="s">
        <v>169</v>
      </c>
      <c r="C93" s="111" t="s">
        <v>708</v>
      </c>
      <c r="D93" s="111" t="s">
        <v>704</v>
      </c>
      <c r="E93" s="111" t="s">
        <v>729</v>
      </c>
      <c r="F93" s="111" t="s">
        <v>753</v>
      </c>
      <c r="G93" s="111" t="s">
        <v>706</v>
      </c>
      <c r="H93" s="111" t="s">
        <v>753</v>
      </c>
    </row>
    <row r="94" spans="1:8" x14ac:dyDescent="0.25">
      <c r="A94" s="111" t="s">
        <v>848</v>
      </c>
      <c r="B94" s="111" t="s">
        <v>171</v>
      </c>
      <c r="C94" s="111" t="s">
        <v>731</v>
      </c>
      <c r="D94" s="111" t="s">
        <v>728</v>
      </c>
      <c r="E94" s="111" t="s">
        <v>733</v>
      </c>
      <c r="F94" s="111" t="s">
        <v>731</v>
      </c>
      <c r="G94" s="111" t="s">
        <v>706</v>
      </c>
      <c r="H94" s="111" t="s">
        <v>743</v>
      </c>
    </row>
    <row r="95" spans="1:8" x14ac:dyDescent="0.25">
      <c r="A95" s="111" t="s">
        <v>378</v>
      </c>
      <c r="B95" s="111" t="s">
        <v>172</v>
      </c>
      <c r="C95" s="111" t="s">
        <v>708</v>
      </c>
      <c r="D95" s="111" t="s">
        <v>721</v>
      </c>
      <c r="E95" s="111" t="s">
        <v>710</v>
      </c>
      <c r="F95" s="111" t="s">
        <v>736</v>
      </c>
      <c r="G95" s="111" t="s">
        <v>712</v>
      </c>
      <c r="H95" s="111" t="s">
        <v>749</v>
      </c>
    </row>
    <row r="96" spans="1:8" x14ac:dyDescent="0.25">
      <c r="A96" s="111" t="s">
        <v>174</v>
      </c>
      <c r="B96" s="111" t="s">
        <v>173</v>
      </c>
      <c r="C96" s="111" t="s">
        <v>714</v>
      </c>
      <c r="D96" s="111" t="s">
        <v>709</v>
      </c>
      <c r="E96" s="111" t="s">
        <v>705</v>
      </c>
      <c r="F96" s="111" t="s">
        <v>714</v>
      </c>
      <c r="G96" s="111" t="s">
        <v>706</v>
      </c>
      <c r="H96" s="111" t="s">
        <v>730</v>
      </c>
    </row>
    <row r="97" spans="1:8" x14ac:dyDescent="0.25">
      <c r="A97" s="111" t="s">
        <v>176</v>
      </c>
      <c r="B97" s="111" t="s">
        <v>175</v>
      </c>
      <c r="C97" s="111" t="s">
        <v>717</v>
      </c>
      <c r="D97" s="111" t="s">
        <v>728</v>
      </c>
      <c r="E97" s="111" t="s">
        <v>718</v>
      </c>
      <c r="F97" s="111" t="s">
        <v>717</v>
      </c>
      <c r="G97" s="111" t="s">
        <v>715</v>
      </c>
      <c r="H97" s="111" t="s">
        <v>742</v>
      </c>
    </row>
    <row r="98" spans="1:8" x14ac:dyDescent="0.25">
      <c r="A98" s="111" t="s">
        <v>178</v>
      </c>
      <c r="B98" s="111" t="s">
        <v>177</v>
      </c>
      <c r="C98" s="111" t="s">
        <v>717</v>
      </c>
      <c r="D98" s="111" t="s">
        <v>704</v>
      </c>
      <c r="E98" s="111" t="s">
        <v>740</v>
      </c>
      <c r="F98" s="111" t="s">
        <v>717</v>
      </c>
      <c r="G98" s="111" t="s">
        <v>715</v>
      </c>
      <c r="H98" s="111" t="s">
        <v>741</v>
      </c>
    </row>
    <row r="99" spans="1:8" x14ac:dyDescent="0.25">
      <c r="A99" s="111" t="s">
        <v>180</v>
      </c>
      <c r="B99" s="111" t="s">
        <v>179</v>
      </c>
      <c r="C99" s="111" t="s">
        <v>714</v>
      </c>
      <c r="D99" s="111" t="s">
        <v>709</v>
      </c>
      <c r="E99" s="111" t="s">
        <v>705</v>
      </c>
      <c r="F99" s="111" t="s">
        <v>714</v>
      </c>
      <c r="G99" s="111" t="s">
        <v>715</v>
      </c>
      <c r="H99" s="111" t="s">
        <v>716</v>
      </c>
    </row>
    <row r="100" spans="1:8" x14ac:dyDescent="0.25">
      <c r="A100" s="111" t="s">
        <v>182</v>
      </c>
      <c r="B100" s="111" t="s">
        <v>181</v>
      </c>
      <c r="C100" s="111" t="s">
        <v>708</v>
      </c>
      <c r="D100" s="111" t="s">
        <v>721</v>
      </c>
      <c r="E100" s="111" t="s">
        <v>710</v>
      </c>
      <c r="F100" s="111" t="s">
        <v>752</v>
      </c>
      <c r="G100" s="111" t="s">
        <v>712</v>
      </c>
      <c r="H100" s="111" t="s">
        <v>737</v>
      </c>
    </row>
    <row r="101" spans="1:8" x14ac:dyDescent="0.25">
      <c r="A101" s="111" t="s">
        <v>184</v>
      </c>
      <c r="B101" s="111" t="s">
        <v>183</v>
      </c>
      <c r="C101" s="111" t="s">
        <v>708</v>
      </c>
      <c r="D101" s="111" t="s">
        <v>721</v>
      </c>
      <c r="E101" s="111" t="s">
        <v>710</v>
      </c>
      <c r="F101" s="111" t="s">
        <v>736</v>
      </c>
      <c r="G101" s="111" t="s">
        <v>712</v>
      </c>
      <c r="H101" s="111" t="s">
        <v>749</v>
      </c>
    </row>
    <row r="102" spans="1:8" x14ac:dyDescent="0.25">
      <c r="A102" s="111" t="s">
        <v>186</v>
      </c>
      <c r="B102" s="111" t="s">
        <v>185</v>
      </c>
      <c r="C102" s="111" t="s">
        <v>708</v>
      </c>
      <c r="D102" s="111" t="s">
        <v>732</v>
      </c>
      <c r="E102" s="111" t="s">
        <v>710</v>
      </c>
      <c r="F102" s="111" t="s">
        <v>736</v>
      </c>
      <c r="G102" s="111" t="s">
        <v>712</v>
      </c>
      <c r="H102" s="111" t="s">
        <v>737</v>
      </c>
    </row>
    <row r="103" spans="1:8" x14ac:dyDescent="0.25">
      <c r="A103" s="111" t="s">
        <v>946</v>
      </c>
      <c r="B103" s="111" t="s">
        <v>187</v>
      </c>
      <c r="C103" s="111" t="s">
        <v>708</v>
      </c>
      <c r="D103" s="111" t="s">
        <v>709</v>
      </c>
      <c r="E103" s="111" t="s">
        <v>710</v>
      </c>
      <c r="F103" s="111" t="s">
        <v>711</v>
      </c>
      <c r="G103" s="111" t="s">
        <v>712</v>
      </c>
      <c r="H103" s="111" t="s">
        <v>713</v>
      </c>
    </row>
    <row r="104" spans="1:8" x14ac:dyDescent="0.25">
      <c r="A104" s="111" t="s">
        <v>189</v>
      </c>
      <c r="B104" s="111" t="s">
        <v>188</v>
      </c>
      <c r="C104" s="111" t="s">
        <v>717</v>
      </c>
      <c r="D104" s="111" t="s">
        <v>704</v>
      </c>
      <c r="E104" s="111" t="s">
        <v>718</v>
      </c>
      <c r="F104" s="111" t="s">
        <v>717</v>
      </c>
      <c r="G104" s="111" t="s">
        <v>715</v>
      </c>
      <c r="H104" s="111" t="s">
        <v>745</v>
      </c>
    </row>
    <row r="105" spans="1:8" x14ac:dyDescent="0.25">
      <c r="A105" s="111" t="s">
        <v>191</v>
      </c>
      <c r="B105" s="111" t="s">
        <v>190</v>
      </c>
      <c r="C105" s="111" t="s">
        <v>717</v>
      </c>
      <c r="D105" s="111" t="s">
        <v>704</v>
      </c>
      <c r="E105" s="111" t="s">
        <v>718</v>
      </c>
      <c r="F105" s="111" t="s">
        <v>717</v>
      </c>
      <c r="G105" s="111" t="s">
        <v>715</v>
      </c>
      <c r="H105" s="111" t="s">
        <v>745</v>
      </c>
    </row>
    <row r="106" spans="1:8" x14ac:dyDescent="0.25">
      <c r="A106" s="111" t="s">
        <v>193</v>
      </c>
      <c r="B106" s="111" t="s">
        <v>192</v>
      </c>
      <c r="C106" s="111" t="s">
        <v>731</v>
      </c>
      <c r="D106" s="111" t="s">
        <v>709</v>
      </c>
      <c r="E106" s="111" t="s">
        <v>733</v>
      </c>
      <c r="F106" s="111" t="s">
        <v>731</v>
      </c>
      <c r="G106" s="111" t="s">
        <v>706</v>
      </c>
      <c r="H106" s="111" t="s">
        <v>743</v>
      </c>
    </row>
    <row r="107" spans="1:8" x14ac:dyDescent="0.25">
      <c r="A107" s="111" t="s">
        <v>195</v>
      </c>
      <c r="B107" s="111" t="s">
        <v>194</v>
      </c>
      <c r="C107" s="111" t="s">
        <v>703</v>
      </c>
      <c r="D107" s="111" t="s">
        <v>709</v>
      </c>
      <c r="E107" s="111" t="s">
        <v>733</v>
      </c>
      <c r="F107" s="111" t="s">
        <v>703</v>
      </c>
      <c r="G107" s="111" t="s">
        <v>706</v>
      </c>
      <c r="H107" s="111" t="s">
        <v>707</v>
      </c>
    </row>
    <row r="108" spans="1:8" x14ac:dyDescent="0.25">
      <c r="A108" s="111" t="s">
        <v>197</v>
      </c>
      <c r="B108" s="111" t="s">
        <v>196</v>
      </c>
      <c r="C108" s="111" t="s">
        <v>717</v>
      </c>
      <c r="D108" s="111" t="s">
        <v>704</v>
      </c>
      <c r="E108" s="111" t="s">
        <v>740</v>
      </c>
      <c r="F108" s="111" t="s">
        <v>717</v>
      </c>
      <c r="G108" s="111" t="s">
        <v>715</v>
      </c>
      <c r="H108" s="111" t="s">
        <v>741</v>
      </c>
    </row>
    <row r="109" spans="1:8" x14ac:dyDescent="0.25">
      <c r="A109" s="111" t="s">
        <v>199</v>
      </c>
      <c r="B109" s="111" t="s">
        <v>198</v>
      </c>
      <c r="C109" s="111" t="s">
        <v>714</v>
      </c>
      <c r="D109" s="111" t="s">
        <v>721</v>
      </c>
      <c r="E109" s="111" t="s">
        <v>710</v>
      </c>
      <c r="F109" s="111" t="s">
        <v>736</v>
      </c>
      <c r="G109" s="111" t="s">
        <v>712</v>
      </c>
      <c r="H109" s="111" t="s">
        <v>713</v>
      </c>
    </row>
    <row r="110" spans="1:8" x14ac:dyDescent="0.25">
      <c r="A110" s="111" t="s">
        <v>201</v>
      </c>
      <c r="B110" s="111" t="s">
        <v>200</v>
      </c>
      <c r="C110" s="111" t="s">
        <v>731</v>
      </c>
      <c r="D110" s="111" t="s">
        <v>709</v>
      </c>
      <c r="E110" s="111" t="s">
        <v>750</v>
      </c>
      <c r="F110" s="111" t="s">
        <v>731</v>
      </c>
      <c r="G110" s="111" t="s">
        <v>734</v>
      </c>
      <c r="H110" s="111" t="s">
        <v>754</v>
      </c>
    </row>
    <row r="111" spans="1:8" x14ac:dyDescent="0.25">
      <c r="A111" s="111" t="s">
        <v>203</v>
      </c>
      <c r="B111" s="111" t="s">
        <v>202</v>
      </c>
      <c r="C111" s="111" t="s">
        <v>717</v>
      </c>
      <c r="D111" s="111" t="s">
        <v>728</v>
      </c>
      <c r="E111" s="111" t="s">
        <v>740</v>
      </c>
      <c r="F111" s="111" t="s">
        <v>717</v>
      </c>
      <c r="G111" s="111" t="s">
        <v>715</v>
      </c>
      <c r="H111" s="111" t="s">
        <v>741</v>
      </c>
    </row>
    <row r="112" spans="1:8" x14ac:dyDescent="0.25">
      <c r="A112" s="111" t="s">
        <v>205</v>
      </c>
      <c r="B112" s="111" t="s">
        <v>204</v>
      </c>
      <c r="C112" s="111" t="s">
        <v>717</v>
      </c>
      <c r="D112" s="111" t="s">
        <v>709</v>
      </c>
      <c r="E112" s="111" t="s">
        <v>718</v>
      </c>
      <c r="F112" s="111" t="s">
        <v>717</v>
      </c>
      <c r="G112" s="111" t="s">
        <v>715</v>
      </c>
      <c r="H112" s="111" t="s">
        <v>745</v>
      </c>
    </row>
    <row r="113" spans="1:8" x14ac:dyDescent="0.25">
      <c r="A113" s="111" t="s">
        <v>207</v>
      </c>
      <c r="B113" s="111" t="s">
        <v>206</v>
      </c>
      <c r="C113" s="111" t="s">
        <v>720</v>
      </c>
      <c r="D113" s="111" t="s">
        <v>709</v>
      </c>
      <c r="E113" s="111" t="s">
        <v>722</v>
      </c>
      <c r="F113" s="111" t="s">
        <v>723</v>
      </c>
      <c r="G113" s="111" t="s">
        <v>724</v>
      </c>
      <c r="H113" s="111" t="s">
        <v>739</v>
      </c>
    </row>
    <row r="114" spans="1:8" x14ac:dyDescent="0.25">
      <c r="A114" s="111" t="s">
        <v>754</v>
      </c>
      <c r="B114" s="111" t="s">
        <v>208</v>
      </c>
      <c r="C114" s="111" t="s">
        <v>731</v>
      </c>
      <c r="D114" s="111" t="s">
        <v>728</v>
      </c>
      <c r="E114" s="111" t="s">
        <v>750</v>
      </c>
      <c r="F114" s="111" t="s">
        <v>731</v>
      </c>
      <c r="G114" s="111" t="s">
        <v>734</v>
      </c>
      <c r="H114" s="111" t="s">
        <v>754</v>
      </c>
    </row>
    <row r="115" spans="1:8" x14ac:dyDescent="0.25">
      <c r="A115" s="111" t="s">
        <v>850</v>
      </c>
      <c r="B115" s="111" t="s">
        <v>209</v>
      </c>
      <c r="C115" s="111" t="s">
        <v>708</v>
      </c>
      <c r="D115" s="111" t="s">
        <v>728</v>
      </c>
      <c r="E115" s="111" t="s">
        <v>710</v>
      </c>
      <c r="F115" s="111" t="s">
        <v>711</v>
      </c>
      <c r="G115" s="111" t="s">
        <v>712</v>
      </c>
      <c r="H115" s="111" t="s">
        <v>738</v>
      </c>
    </row>
    <row r="116" spans="1:8" x14ac:dyDescent="0.25">
      <c r="A116" s="111" t="s">
        <v>211</v>
      </c>
      <c r="B116" s="111" t="s">
        <v>210</v>
      </c>
      <c r="C116" s="111" t="s">
        <v>731</v>
      </c>
      <c r="D116" s="111" t="s">
        <v>728</v>
      </c>
      <c r="E116" s="111" t="s">
        <v>733</v>
      </c>
      <c r="F116" s="111" t="s">
        <v>731</v>
      </c>
      <c r="G116" s="111" t="s">
        <v>706</v>
      </c>
      <c r="H116" s="111" t="s">
        <v>748</v>
      </c>
    </row>
    <row r="117" spans="1:8" x14ac:dyDescent="0.25">
      <c r="A117" s="111" t="s">
        <v>213</v>
      </c>
      <c r="B117" s="111" t="s">
        <v>212</v>
      </c>
      <c r="C117" s="111" t="s">
        <v>708</v>
      </c>
      <c r="D117" s="111" t="s">
        <v>709</v>
      </c>
      <c r="E117" s="111" t="s">
        <v>710</v>
      </c>
      <c r="F117" s="111" t="s">
        <v>711</v>
      </c>
      <c r="G117" s="111" t="s">
        <v>712</v>
      </c>
      <c r="H117" s="111" t="s">
        <v>713</v>
      </c>
    </row>
    <row r="118" spans="1:8" x14ac:dyDescent="0.25">
      <c r="A118" s="111" t="s">
        <v>215</v>
      </c>
      <c r="B118" s="111" t="s">
        <v>214</v>
      </c>
      <c r="C118" s="111" t="s">
        <v>714</v>
      </c>
      <c r="D118" s="111" t="s">
        <v>728</v>
      </c>
      <c r="E118" s="111" t="s">
        <v>705</v>
      </c>
      <c r="F118" s="111" t="s">
        <v>714</v>
      </c>
      <c r="G118" s="111" t="s">
        <v>715</v>
      </c>
      <c r="H118" s="111" t="s">
        <v>716</v>
      </c>
    </row>
    <row r="119" spans="1:8" x14ac:dyDescent="0.25">
      <c r="A119" s="111" t="s">
        <v>217</v>
      </c>
      <c r="B119" s="111" t="s">
        <v>216</v>
      </c>
      <c r="C119" s="111" t="s">
        <v>717</v>
      </c>
      <c r="D119" s="111" t="s">
        <v>704</v>
      </c>
      <c r="E119" s="111" t="s">
        <v>718</v>
      </c>
      <c r="F119" s="111" t="s">
        <v>717</v>
      </c>
      <c r="G119" s="111" t="s">
        <v>715</v>
      </c>
      <c r="H119" s="111" t="s">
        <v>745</v>
      </c>
    </row>
    <row r="120" spans="1:8" x14ac:dyDescent="0.25">
      <c r="A120" s="111" t="s">
        <v>370</v>
      </c>
      <c r="B120" s="111" t="s">
        <v>218</v>
      </c>
      <c r="C120" s="111" t="s">
        <v>731</v>
      </c>
      <c r="D120" s="111" t="s">
        <v>704</v>
      </c>
      <c r="E120" s="111" t="s">
        <v>733</v>
      </c>
      <c r="F120" s="111" t="s">
        <v>731</v>
      </c>
      <c r="G120" s="111" t="s">
        <v>706</v>
      </c>
      <c r="H120" s="111" t="s">
        <v>743</v>
      </c>
    </row>
    <row r="121" spans="1:8" x14ac:dyDescent="0.25">
      <c r="A121" s="111" t="s">
        <v>220</v>
      </c>
      <c r="B121" s="111" t="s">
        <v>219</v>
      </c>
      <c r="C121" s="111" t="s">
        <v>717</v>
      </c>
      <c r="D121" s="111" t="s">
        <v>709</v>
      </c>
      <c r="E121" s="111" t="s">
        <v>718</v>
      </c>
      <c r="F121" s="111" t="s">
        <v>717</v>
      </c>
      <c r="G121" s="111" t="s">
        <v>715</v>
      </c>
      <c r="H121" s="111" t="s">
        <v>742</v>
      </c>
    </row>
    <row r="122" spans="1:8" x14ac:dyDescent="0.25">
      <c r="A122" s="111" t="s">
        <v>222</v>
      </c>
      <c r="B122" s="111" t="s">
        <v>221</v>
      </c>
      <c r="C122" s="111" t="s">
        <v>731</v>
      </c>
      <c r="D122" s="111"/>
      <c r="E122" s="111" t="s">
        <v>750</v>
      </c>
      <c r="F122" s="111" t="s">
        <v>731</v>
      </c>
      <c r="G122" s="111" t="s">
        <v>734</v>
      </c>
      <c r="H122" s="111" t="s">
        <v>754</v>
      </c>
    </row>
    <row r="123" spans="1:8" x14ac:dyDescent="0.25">
      <c r="A123" s="111" t="s">
        <v>224</v>
      </c>
      <c r="B123" s="111" t="s">
        <v>223</v>
      </c>
      <c r="C123" s="111" t="s">
        <v>703</v>
      </c>
      <c r="D123" s="111" t="s">
        <v>704</v>
      </c>
      <c r="E123" s="111" t="s">
        <v>733</v>
      </c>
      <c r="F123" s="111" t="s">
        <v>703</v>
      </c>
      <c r="G123" s="111" t="s">
        <v>706</v>
      </c>
      <c r="H123" s="111" t="s">
        <v>707</v>
      </c>
    </row>
    <row r="124" spans="1:8" x14ac:dyDescent="0.25">
      <c r="A124" s="111" t="s">
        <v>226</v>
      </c>
      <c r="B124" s="111" t="s">
        <v>225</v>
      </c>
      <c r="C124" s="111" t="s">
        <v>708</v>
      </c>
      <c r="D124" s="111" t="s">
        <v>732</v>
      </c>
      <c r="E124" s="111" t="s">
        <v>710</v>
      </c>
      <c r="F124" s="111" t="s">
        <v>736</v>
      </c>
      <c r="G124" s="111" t="s">
        <v>712</v>
      </c>
      <c r="H124" s="111" t="s">
        <v>737</v>
      </c>
    </row>
    <row r="125" spans="1:8" x14ac:dyDescent="0.25">
      <c r="A125" s="111" t="s">
        <v>228</v>
      </c>
      <c r="B125" s="111" t="s">
        <v>227</v>
      </c>
      <c r="C125" s="111" t="s">
        <v>731</v>
      </c>
      <c r="D125" s="111" t="s">
        <v>732</v>
      </c>
      <c r="E125" s="111" t="s">
        <v>733</v>
      </c>
      <c r="F125" s="111" t="s">
        <v>731</v>
      </c>
      <c r="G125" s="111" t="s">
        <v>734</v>
      </c>
      <c r="H125" s="111" t="s">
        <v>735</v>
      </c>
    </row>
    <row r="126" spans="1:8" x14ac:dyDescent="0.25">
      <c r="A126" s="111" t="s">
        <v>230</v>
      </c>
      <c r="B126" s="111" t="s">
        <v>229</v>
      </c>
      <c r="C126" s="111" t="s">
        <v>720</v>
      </c>
      <c r="D126" s="111" t="s">
        <v>728</v>
      </c>
      <c r="E126" s="111" t="s">
        <v>722</v>
      </c>
      <c r="F126" s="111" t="s">
        <v>723</v>
      </c>
      <c r="G126" s="111" t="s">
        <v>724</v>
      </c>
      <c r="H126" s="111" t="s">
        <v>739</v>
      </c>
    </row>
    <row r="127" spans="1:8" x14ac:dyDescent="0.25">
      <c r="A127" s="111" t="s">
        <v>232</v>
      </c>
      <c r="B127" s="111" t="s">
        <v>231</v>
      </c>
      <c r="C127" s="111" t="s">
        <v>717</v>
      </c>
      <c r="D127" s="111" t="s">
        <v>704</v>
      </c>
      <c r="E127" s="111" t="s">
        <v>740</v>
      </c>
      <c r="F127" s="111" t="s">
        <v>717</v>
      </c>
      <c r="G127" s="111" t="s">
        <v>715</v>
      </c>
      <c r="H127" s="111" t="s">
        <v>741</v>
      </c>
    </row>
    <row r="128" spans="1:8" x14ac:dyDescent="0.25">
      <c r="A128" s="111" t="s">
        <v>234</v>
      </c>
      <c r="B128" s="111" t="s">
        <v>233</v>
      </c>
      <c r="C128" s="111" t="s">
        <v>717</v>
      </c>
      <c r="D128" s="111" t="s">
        <v>728</v>
      </c>
      <c r="E128" s="111" t="s">
        <v>740</v>
      </c>
      <c r="F128" s="111" t="s">
        <v>717</v>
      </c>
      <c r="G128" s="111" t="s">
        <v>715</v>
      </c>
      <c r="H128" s="111" t="s">
        <v>741</v>
      </c>
    </row>
    <row r="129" spans="1:8" x14ac:dyDescent="0.25">
      <c r="A129" s="111" t="s">
        <v>236</v>
      </c>
      <c r="B129" s="111" t="s">
        <v>235</v>
      </c>
      <c r="C129" s="111" t="s">
        <v>708</v>
      </c>
      <c r="D129" s="111" t="s">
        <v>732</v>
      </c>
      <c r="E129" s="111" t="s">
        <v>710</v>
      </c>
      <c r="F129" s="111" t="s">
        <v>752</v>
      </c>
      <c r="G129" s="111" t="s">
        <v>712</v>
      </c>
      <c r="H129" s="111" t="s">
        <v>749</v>
      </c>
    </row>
    <row r="130" spans="1:8" x14ac:dyDescent="0.25">
      <c r="A130" s="111" t="s">
        <v>239</v>
      </c>
      <c r="B130" s="111" t="s">
        <v>238</v>
      </c>
      <c r="C130" s="111" t="s">
        <v>714</v>
      </c>
      <c r="D130" s="111" t="s">
        <v>721</v>
      </c>
      <c r="E130" s="111" t="s">
        <v>705</v>
      </c>
      <c r="F130" s="111" t="s">
        <v>714</v>
      </c>
      <c r="G130" s="111" t="s">
        <v>706</v>
      </c>
      <c r="H130" s="111" t="s">
        <v>730</v>
      </c>
    </row>
    <row r="131" spans="1:8" x14ac:dyDescent="0.25">
      <c r="A131" s="111" t="s">
        <v>241</v>
      </c>
      <c r="B131" s="111" t="s">
        <v>240</v>
      </c>
      <c r="C131" s="111" t="s">
        <v>703</v>
      </c>
      <c r="D131" s="111" t="s">
        <v>728</v>
      </c>
      <c r="E131" s="111" t="s">
        <v>705</v>
      </c>
      <c r="F131" s="111" t="s">
        <v>703</v>
      </c>
      <c r="G131" s="111" t="s">
        <v>706</v>
      </c>
      <c r="H131" s="111" t="s">
        <v>707</v>
      </c>
    </row>
    <row r="132" spans="1:8" x14ac:dyDescent="0.25">
      <c r="A132" s="111" t="s">
        <v>243</v>
      </c>
      <c r="B132" s="111" t="s">
        <v>242</v>
      </c>
      <c r="C132" s="111" t="s">
        <v>731</v>
      </c>
      <c r="D132" s="111" t="s">
        <v>709</v>
      </c>
      <c r="E132" s="111" t="s">
        <v>750</v>
      </c>
      <c r="F132" s="111" t="s">
        <v>731</v>
      </c>
      <c r="G132" s="111" t="s">
        <v>734</v>
      </c>
      <c r="H132" s="111" t="s">
        <v>754</v>
      </c>
    </row>
    <row r="133" spans="1:8" x14ac:dyDescent="0.25">
      <c r="A133" s="111" t="s">
        <v>393</v>
      </c>
      <c r="B133" s="111" t="s">
        <v>237</v>
      </c>
      <c r="C133" s="111" t="s">
        <v>714</v>
      </c>
      <c r="D133" s="111" t="s">
        <v>728</v>
      </c>
      <c r="E133" s="111" t="s">
        <v>705</v>
      </c>
      <c r="F133" s="111" t="s">
        <v>714</v>
      </c>
      <c r="G133" s="111" t="s">
        <v>706</v>
      </c>
      <c r="H133" s="111" t="s">
        <v>730</v>
      </c>
    </row>
    <row r="134" spans="1:8" x14ac:dyDescent="0.25">
      <c r="A134" s="111" t="s">
        <v>245</v>
      </c>
      <c r="B134" s="111" t="s">
        <v>244</v>
      </c>
      <c r="C134" s="111" t="s">
        <v>720</v>
      </c>
      <c r="D134" s="111" t="s">
        <v>709</v>
      </c>
      <c r="E134" s="111" t="s">
        <v>722</v>
      </c>
      <c r="F134" s="111" t="s">
        <v>723</v>
      </c>
      <c r="G134" s="111" t="s">
        <v>724</v>
      </c>
      <c r="H134" s="111" t="s">
        <v>739</v>
      </c>
    </row>
    <row r="135" spans="1:8" x14ac:dyDescent="0.25">
      <c r="A135" s="111" t="s">
        <v>247</v>
      </c>
      <c r="B135" s="111" t="s">
        <v>246</v>
      </c>
      <c r="C135" s="111" t="s">
        <v>731</v>
      </c>
      <c r="D135" s="111" t="s">
        <v>728</v>
      </c>
      <c r="E135" s="111" t="s">
        <v>733</v>
      </c>
      <c r="F135" s="111" t="s">
        <v>731</v>
      </c>
      <c r="G135" s="111" t="s">
        <v>734</v>
      </c>
      <c r="H135" s="111" t="s">
        <v>751</v>
      </c>
    </row>
    <row r="136" spans="1:8" x14ac:dyDescent="0.25">
      <c r="A136" s="111" t="s">
        <v>249</v>
      </c>
      <c r="B136" s="111" t="s">
        <v>248</v>
      </c>
      <c r="C136" s="111" t="s">
        <v>720</v>
      </c>
      <c r="D136" s="111" t="s">
        <v>728</v>
      </c>
      <c r="E136" s="111" t="s">
        <v>722</v>
      </c>
      <c r="F136" s="111" t="s">
        <v>726</v>
      </c>
      <c r="G136" s="111" t="s">
        <v>724</v>
      </c>
      <c r="H136" s="111" t="s">
        <v>727</v>
      </c>
    </row>
    <row r="137" spans="1:8" x14ac:dyDescent="0.25">
      <c r="A137" s="111" t="s">
        <v>251</v>
      </c>
      <c r="B137" s="111" t="s">
        <v>250</v>
      </c>
      <c r="C137" s="111" t="s">
        <v>720</v>
      </c>
      <c r="D137" s="111" t="s">
        <v>709</v>
      </c>
      <c r="E137" s="111" t="s">
        <v>722</v>
      </c>
      <c r="F137" s="111" t="s">
        <v>726</v>
      </c>
      <c r="G137" s="111" t="s">
        <v>724</v>
      </c>
      <c r="H137" s="111" t="s">
        <v>727</v>
      </c>
    </row>
    <row r="138" spans="1:8" x14ac:dyDescent="0.25">
      <c r="A138" s="111" t="s">
        <v>253</v>
      </c>
      <c r="B138" s="111" t="s">
        <v>252</v>
      </c>
      <c r="C138" s="111" t="s">
        <v>731</v>
      </c>
      <c r="D138" s="111" t="s">
        <v>728</v>
      </c>
      <c r="E138" s="111" t="s">
        <v>733</v>
      </c>
      <c r="F138" s="111" t="s">
        <v>731</v>
      </c>
      <c r="G138" s="111" t="s">
        <v>706</v>
      </c>
      <c r="H138" s="111" t="s">
        <v>743</v>
      </c>
    </row>
    <row r="139" spans="1:8" x14ac:dyDescent="0.25">
      <c r="A139" s="111" t="s">
        <v>255</v>
      </c>
      <c r="B139" s="111" t="s">
        <v>254</v>
      </c>
      <c r="C139" s="111" t="s">
        <v>708</v>
      </c>
      <c r="D139" s="111" t="s">
        <v>732</v>
      </c>
      <c r="E139" s="111" t="s">
        <v>710</v>
      </c>
      <c r="F139" s="111" t="s">
        <v>736</v>
      </c>
      <c r="G139" s="111" t="s">
        <v>712</v>
      </c>
      <c r="H139" s="111" t="s">
        <v>738</v>
      </c>
    </row>
    <row r="140" spans="1:8" x14ac:dyDescent="0.25">
      <c r="A140" s="111" t="s">
        <v>257</v>
      </c>
      <c r="B140" s="111" t="s">
        <v>256</v>
      </c>
      <c r="C140" s="111" t="s">
        <v>708</v>
      </c>
      <c r="D140" s="111" t="s">
        <v>732</v>
      </c>
      <c r="E140" s="111" t="s">
        <v>710</v>
      </c>
      <c r="F140" s="111" t="s">
        <v>736</v>
      </c>
      <c r="G140" s="111" t="s">
        <v>712</v>
      </c>
      <c r="H140" s="111" t="s">
        <v>713</v>
      </c>
    </row>
    <row r="141" spans="1:8" x14ac:dyDescent="0.25">
      <c r="A141" s="111" t="s">
        <v>259</v>
      </c>
      <c r="B141" s="111" t="s">
        <v>258</v>
      </c>
      <c r="C141" s="111" t="s">
        <v>714</v>
      </c>
      <c r="D141" s="111" t="s">
        <v>721</v>
      </c>
      <c r="E141" s="111" t="s">
        <v>705</v>
      </c>
      <c r="F141" s="111" t="s">
        <v>714</v>
      </c>
      <c r="G141" s="111" t="s">
        <v>706</v>
      </c>
      <c r="H141" s="111" t="s">
        <v>730</v>
      </c>
    </row>
    <row r="142" spans="1:8" x14ac:dyDescent="0.25">
      <c r="A142" s="111" t="s">
        <v>261</v>
      </c>
      <c r="B142" s="111" t="s">
        <v>260</v>
      </c>
      <c r="C142" s="111" t="s">
        <v>708</v>
      </c>
      <c r="D142" s="111" t="s">
        <v>709</v>
      </c>
      <c r="E142" s="111" t="s">
        <v>710</v>
      </c>
      <c r="F142" s="111" t="s">
        <v>736</v>
      </c>
      <c r="G142" s="111" t="s">
        <v>712</v>
      </c>
      <c r="H142" s="111" t="s">
        <v>738</v>
      </c>
    </row>
    <row r="143" spans="1:8" x14ac:dyDescent="0.25">
      <c r="A143" s="111" t="s">
        <v>377</v>
      </c>
      <c r="B143" s="111" t="s">
        <v>262</v>
      </c>
      <c r="C143" s="111" t="s">
        <v>708</v>
      </c>
      <c r="D143" s="111" t="s">
        <v>721</v>
      </c>
      <c r="E143" s="111" t="s">
        <v>710</v>
      </c>
      <c r="F143" s="111" t="s">
        <v>755</v>
      </c>
      <c r="G143" s="111" t="s">
        <v>712</v>
      </c>
      <c r="H143" s="111" t="s">
        <v>738</v>
      </c>
    </row>
    <row r="144" spans="1:8" x14ac:dyDescent="0.25">
      <c r="A144" s="111" t="s">
        <v>264</v>
      </c>
      <c r="B144" s="111" t="s">
        <v>263</v>
      </c>
      <c r="C144" s="111" t="s">
        <v>717</v>
      </c>
      <c r="D144" s="111" t="s">
        <v>704</v>
      </c>
      <c r="E144" s="111" t="s">
        <v>744</v>
      </c>
      <c r="F144" s="111" t="s">
        <v>717</v>
      </c>
      <c r="G144" s="111" t="s">
        <v>715</v>
      </c>
      <c r="H144" s="111" t="s">
        <v>745</v>
      </c>
    </row>
    <row r="145" spans="1:8" x14ac:dyDescent="0.25">
      <c r="A145" s="111" t="s">
        <v>266</v>
      </c>
      <c r="B145" s="111" t="s">
        <v>265</v>
      </c>
      <c r="C145" s="111" t="s">
        <v>720</v>
      </c>
      <c r="D145" s="111" t="s">
        <v>721</v>
      </c>
      <c r="E145" s="111" t="s">
        <v>722</v>
      </c>
      <c r="F145" s="111" t="s">
        <v>723</v>
      </c>
      <c r="G145" s="111" t="s">
        <v>724</v>
      </c>
      <c r="H145" s="111" t="s">
        <v>725</v>
      </c>
    </row>
    <row r="146" spans="1:8" x14ac:dyDescent="0.25">
      <c r="A146" s="111" t="s">
        <v>268</v>
      </c>
      <c r="B146" s="111" t="s">
        <v>267</v>
      </c>
      <c r="C146" s="111" t="s">
        <v>720</v>
      </c>
      <c r="D146" s="111" t="s">
        <v>709</v>
      </c>
      <c r="E146" s="111" t="s">
        <v>722</v>
      </c>
      <c r="F146" s="111" t="s">
        <v>723</v>
      </c>
      <c r="G146" s="111" t="s">
        <v>724</v>
      </c>
      <c r="H146" s="111" t="s">
        <v>725</v>
      </c>
    </row>
    <row r="147" spans="1:8" x14ac:dyDescent="0.25">
      <c r="A147" s="111" t="s">
        <v>270</v>
      </c>
      <c r="B147" s="111" t="s">
        <v>269</v>
      </c>
      <c r="C147" s="111" t="s">
        <v>720</v>
      </c>
      <c r="D147" s="111" t="s">
        <v>709</v>
      </c>
      <c r="E147" s="111" t="s">
        <v>722</v>
      </c>
      <c r="F147" s="111" t="s">
        <v>723</v>
      </c>
      <c r="G147" s="111" t="s">
        <v>724</v>
      </c>
      <c r="H147" s="111" t="s">
        <v>725</v>
      </c>
    </row>
    <row r="148" spans="1:8" x14ac:dyDescent="0.25">
      <c r="A148" s="111" t="s">
        <v>272</v>
      </c>
      <c r="B148" s="111" t="s">
        <v>271</v>
      </c>
      <c r="C148" s="111" t="s">
        <v>731</v>
      </c>
      <c r="D148" s="111" t="s">
        <v>728</v>
      </c>
      <c r="E148" s="111" t="s">
        <v>750</v>
      </c>
      <c r="F148" s="111" t="s">
        <v>731</v>
      </c>
      <c r="G148" s="111" t="s">
        <v>734</v>
      </c>
      <c r="H148" s="111" t="s">
        <v>756</v>
      </c>
    </row>
    <row r="149" spans="1:8" x14ac:dyDescent="0.25">
      <c r="A149" s="111" t="s">
        <v>274</v>
      </c>
      <c r="B149" s="111" t="s">
        <v>273</v>
      </c>
      <c r="C149" s="111" t="s">
        <v>717</v>
      </c>
      <c r="D149" s="111" t="s">
        <v>728</v>
      </c>
      <c r="E149" s="111" t="s">
        <v>740</v>
      </c>
      <c r="F149" s="111" t="s">
        <v>717</v>
      </c>
      <c r="G149" s="111" t="s">
        <v>715</v>
      </c>
      <c r="H149" s="111" t="s">
        <v>719</v>
      </c>
    </row>
    <row r="150" spans="1:8" x14ac:dyDescent="0.25">
      <c r="A150" s="111" t="s">
        <v>276</v>
      </c>
      <c r="B150" s="111" t="s">
        <v>275</v>
      </c>
      <c r="C150" s="111" t="s">
        <v>714</v>
      </c>
      <c r="D150" s="111" t="s">
        <v>721</v>
      </c>
      <c r="E150" s="111" t="s">
        <v>705</v>
      </c>
      <c r="F150" s="111" t="s">
        <v>714</v>
      </c>
      <c r="G150" s="111" t="s">
        <v>706</v>
      </c>
      <c r="H150" s="111" t="s">
        <v>730</v>
      </c>
    </row>
    <row r="151" spans="1:8" x14ac:dyDescent="0.25">
      <c r="A151" s="111" t="s">
        <v>278</v>
      </c>
      <c r="B151" s="111" t="s">
        <v>277</v>
      </c>
      <c r="C151" s="111" t="s">
        <v>717</v>
      </c>
      <c r="D151" s="111" t="s">
        <v>728</v>
      </c>
      <c r="E151" s="111" t="s">
        <v>740</v>
      </c>
      <c r="F151" s="111" t="s">
        <v>717</v>
      </c>
      <c r="G151" s="111" t="s">
        <v>715</v>
      </c>
      <c r="H151" s="111" t="s">
        <v>741</v>
      </c>
    </row>
    <row r="152" spans="1:8" x14ac:dyDescent="0.25">
      <c r="A152" s="111" t="s">
        <v>280</v>
      </c>
      <c r="B152" s="111" t="s">
        <v>279</v>
      </c>
      <c r="C152" s="111" t="s">
        <v>708</v>
      </c>
      <c r="D152" s="111" t="s">
        <v>709</v>
      </c>
      <c r="E152" s="111" t="s">
        <v>710</v>
      </c>
      <c r="F152" s="111" t="s">
        <v>711</v>
      </c>
      <c r="G152" s="111" t="s">
        <v>712</v>
      </c>
      <c r="H152" s="111" t="s">
        <v>713</v>
      </c>
    </row>
    <row r="153" spans="1:8" x14ac:dyDescent="0.25">
      <c r="A153" s="111" t="s">
        <v>282</v>
      </c>
      <c r="B153" s="111" t="s">
        <v>281</v>
      </c>
      <c r="C153" s="111" t="s">
        <v>717</v>
      </c>
      <c r="D153" s="111" t="s">
        <v>709</v>
      </c>
      <c r="E153" s="111" t="s">
        <v>718</v>
      </c>
      <c r="F153" s="111" t="s">
        <v>717</v>
      </c>
      <c r="G153" s="111" t="s">
        <v>715</v>
      </c>
      <c r="H153" s="111" t="s">
        <v>745</v>
      </c>
    </row>
    <row r="154" spans="1:8" x14ac:dyDescent="0.25">
      <c r="A154" s="111" t="s">
        <v>284</v>
      </c>
      <c r="B154" s="111" t="s">
        <v>283</v>
      </c>
      <c r="C154" s="111" t="s">
        <v>717</v>
      </c>
      <c r="D154" s="111" t="s">
        <v>704</v>
      </c>
      <c r="E154" s="111" t="s">
        <v>740</v>
      </c>
      <c r="F154" s="111" t="s">
        <v>717</v>
      </c>
      <c r="G154" s="111" t="s">
        <v>715</v>
      </c>
      <c r="H154" s="111" t="s">
        <v>741</v>
      </c>
    </row>
    <row r="155" spans="1:8" x14ac:dyDescent="0.25">
      <c r="A155" s="111" t="s">
        <v>286</v>
      </c>
      <c r="B155" s="111" t="s">
        <v>285</v>
      </c>
      <c r="C155" s="111" t="s">
        <v>731</v>
      </c>
      <c r="D155" s="111" t="s">
        <v>721</v>
      </c>
      <c r="E155" s="111" t="s">
        <v>733</v>
      </c>
      <c r="F155" s="111" t="s">
        <v>731</v>
      </c>
      <c r="G155" s="111" t="s">
        <v>706</v>
      </c>
      <c r="H155" s="111" t="s">
        <v>743</v>
      </c>
    </row>
    <row r="156" spans="1:8" x14ac:dyDescent="0.25">
      <c r="A156" s="111" t="s">
        <v>288</v>
      </c>
      <c r="B156" s="111" t="s">
        <v>287</v>
      </c>
      <c r="C156" s="111" t="s">
        <v>708</v>
      </c>
      <c r="D156" s="111" t="s">
        <v>732</v>
      </c>
      <c r="E156" s="111" t="s">
        <v>710</v>
      </c>
      <c r="F156" s="111" t="s">
        <v>736</v>
      </c>
      <c r="G156" s="111" t="s">
        <v>712</v>
      </c>
      <c r="H156" s="111" t="s">
        <v>738</v>
      </c>
    </row>
    <row r="157" spans="1:8" x14ac:dyDescent="0.25">
      <c r="A157" s="111" t="s">
        <v>290</v>
      </c>
      <c r="B157" s="111" t="s">
        <v>289</v>
      </c>
      <c r="C157" s="111" t="s">
        <v>708</v>
      </c>
      <c r="D157" s="111" t="s">
        <v>732</v>
      </c>
      <c r="E157" s="111" t="s">
        <v>710</v>
      </c>
      <c r="F157" s="111" t="s">
        <v>736</v>
      </c>
      <c r="G157" s="111" t="s">
        <v>712</v>
      </c>
      <c r="H157" s="111" t="s">
        <v>713</v>
      </c>
    </row>
    <row r="158" spans="1:8" x14ac:dyDescent="0.25">
      <c r="A158" s="111" t="s">
        <v>292</v>
      </c>
      <c r="B158" s="111" t="s">
        <v>291</v>
      </c>
      <c r="C158" s="111" t="s">
        <v>731</v>
      </c>
      <c r="D158" s="111" t="s">
        <v>728</v>
      </c>
      <c r="E158" s="111" t="s">
        <v>750</v>
      </c>
      <c r="F158" s="111" t="s">
        <v>731</v>
      </c>
      <c r="G158" s="111" t="s">
        <v>734</v>
      </c>
      <c r="H158" s="111" t="s">
        <v>751</v>
      </c>
    </row>
    <row r="159" spans="1:8" x14ac:dyDescent="0.25">
      <c r="A159" s="111" t="s">
        <v>294</v>
      </c>
      <c r="B159" s="111" t="s">
        <v>293</v>
      </c>
      <c r="C159" s="111" t="s">
        <v>717</v>
      </c>
      <c r="D159" s="111" t="s">
        <v>704</v>
      </c>
      <c r="E159" s="111" t="s">
        <v>744</v>
      </c>
      <c r="F159" s="111" t="s">
        <v>717</v>
      </c>
      <c r="G159" s="111" t="s">
        <v>715</v>
      </c>
      <c r="H159" s="111" t="s">
        <v>745</v>
      </c>
    </row>
    <row r="160" spans="1:8" x14ac:dyDescent="0.25">
      <c r="A160" s="111" t="s">
        <v>296</v>
      </c>
      <c r="B160" s="111" t="s">
        <v>295</v>
      </c>
      <c r="C160" s="111" t="s">
        <v>717</v>
      </c>
      <c r="D160" s="111" t="s">
        <v>709</v>
      </c>
      <c r="E160" s="111" t="s">
        <v>718</v>
      </c>
      <c r="F160" s="111" t="s">
        <v>717</v>
      </c>
      <c r="G160" s="111" t="s">
        <v>715</v>
      </c>
      <c r="H160" s="111" t="s">
        <v>742</v>
      </c>
    </row>
    <row r="161" spans="1:8" x14ac:dyDescent="0.25">
      <c r="A161" s="111" t="s">
        <v>299</v>
      </c>
      <c r="B161" s="111" t="s">
        <v>298</v>
      </c>
      <c r="C161" s="111" t="s">
        <v>717</v>
      </c>
      <c r="D161" s="111" t="s">
        <v>704</v>
      </c>
      <c r="E161" s="111" t="s">
        <v>744</v>
      </c>
      <c r="F161" s="111" t="s">
        <v>717</v>
      </c>
      <c r="G161" s="111" t="s">
        <v>715</v>
      </c>
      <c r="H161" s="111" t="s">
        <v>745</v>
      </c>
    </row>
    <row r="162" spans="1:8" x14ac:dyDescent="0.25">
      <c r="A162" s="111" t="s">
        <v>301</v>
      </c>
      <c r="B162" s="111" t="s">
        <v>300</v>
      </c>
      <c r="C162" s="111" t="s">
        <v>708</v>
      </c>
      <c r="D162" s="111" t="s">
        <v>732</v>
      </c>
      <c r="E162" s="111" t="s">
        <v>710</v>
      </c>
      <c r="F162" s="111" t="s">
        <v>736</v>
      </c>
      <c r="G162" s="111" t="s">
        <v>712</v>
      </c>
      <c r="H162" s="111" t="s">
        <v>713</v>
      </c>
    </row>
    <row r="163" spans="1:8" x14ac:dyDescent="0.25">
      <c r="A163" s="111" t="s">
        <v>303</v>
      </c>
      <c r="B163" s="111" t="s">
        <v>302</v>
      </c>
      <c r="C163" s="111" t="s">
        <v>703</v>
      </c>
      <c r="D163" s="111" t="s">
        <v>728</v>
      </c>
      <c r="E163" s="111" t="s">
        <v>733</v>
      </c>
      <c r="F163" s="111" t="s">
        <v>703</v>
      </c>
      <c r="G163" s="111" t="s">
        <v>706</v>
      </c>
      <c r="H163" s="111" t="s">
        <v>707</v>
      </c>
    </row>
    <row r="164" spans="1:8" x14ac:dyDescent="0.25">
      <c r="A164" s="111" t="s">
        <v>305</v>
      </c>
      <c r="B164" s="111" t="s">
        <v>304</v>
      </c>
      <c r="C164" s="111" t="s">
        <v>717</v>
      </c>
      <c r="D164" s="111" t="s">
        <v>728</v>
      </c>
      <c r="E164" s="111" t="s">
        <v>744</v>
      </c>
      <c r="F164" s="111" t="s">
        <v>717</v>
      </c>
      <c r="G164" s="111" t="s">
        <v>715</v>
      </c>
      <c r="H164" s="111" t="s">
        <v>716</v>
      </c>
    </row>
    <row r="165" spans="1:8" x14ac:dyDescent="0.25">
      <c r="A165" s="111" t="s">
        <v>307</v>
      </c>
      <c r="B165" s="111" t="s">
        <v>306</v>
      </c>
      <c r="C165" s="111" t="s">
        <v>720</v>
      </c>
      <c r="D165" s="111" t="s">
        <v>709</v>
      </c>
      <c r="E165" s="111" t="s">
        <v>722</v>
      </c>
      <c r="F165" s="111" t="s">
        <v>726</v>
      </c>
      <c r="G165" s="111" t="s">
        <v>724</v>
      </c>
      <c r="H165" s="111" t="s">
        <v>727</v>
      </c>
    </row>
    <row r="166" spans="1:8" x14ac:dyDescent="0.25">
      <c r="A166" s="111" t="s">
        <v>309</v>
      </c>
      <c r="B166" s="111" t="s">
        <v>308</v>
      </c>
      <c r="C166" s="111" t="s">
        <v>717</v>
      </c>
      <c r="D166" s="111" t="s">
        <v>728</v>
      </c>
      <c r="E166" s="111" t="s">
        <v>718</v>
      </c>
      <c r="F166" s="111" t="s">
        <v>717</v>
      </c>
      <c r="G166" s="111" t="s">
        <v>715</v>
      </c>
      <c r="H166" s="111" t="s">
        <v>742</v>
      </c>
    </row>
    <row r="167" spans="1:8" x14ac:dyDescent="0.25">
      <c r="A167" s="111" t="s">
        <v>311</v>
      </c>
      <c r="B167" s="111" t="s">
        <v>310</v>
      </c>
      <c r="C167" s="111" t="s">
        <v>708</v>
      </c>
      <c r="D167" s="111" t="s">
        <v>732</v>
      </c>
      <c r="E167" s="111" t="s">
        <v>710</v>
      </c>
      <c r="F167" s="111" t="s">
        <v>736</v>
      </c>
      <c r="G167" s="111" t="s">
        <v>712</v>
      </c>
      <c r="H167" s="111" t="s">
        <v>749</v>
      </c>
    </row>
    <row r="168" spans="1:8" x14ac:dyDescent="0.25">
      <c r="A168" s="111" t="s">
        <v>313</v>
      </c>
      <c r="B168" s="111" t="s">
        <v>312</v>
      </c>
      <c r="C168" s="111" t="s">
        <v>708</v>
      </c>
      <c r="D168" s="111" t="s">
        <v>732</v>
      </c>
      <c r="E168" s="111" t="s">
        <v>710</v>
      </c>
      <c r="F168" s="111" t="s">
        <v>752</v>
      </c>
      <c r="G168" s="111" t="s">
        <v>712</v>
      </c>
      <c r="H168" s="111" t="s">
        <v>737</v>
      </c>
    </row>
    <row r="169" spans="1:8" x14ac:dyDescent="0.25">
      <c r="A169" s="111" t="s">
        <v>315</v>
      </c>
      <c r="B169" s="111" t="s">
        <v>314</v>
      </c>
      <c r="C169" s="111" t="s">
        <v>714</v>
      </c>
      <c r="D169" s="111" t="s">
        <v>728</v>
      </c>
      <c r="E169" s="111" t="s">
        <v>705</v>
      </c>
      <c r="F169" s="111" t="s">
        <v>714</v>
      </c>
      <c r="G169" s="111" t="s">
        <v>706</v>
      </c>
      <c r="H169" s="111" t="s">
        <v>730</v>
      </c>
    </row>
    <row r="170" spans="1:8" x14ac:dyDescent="0.25">
      <c r="A170" s="111" t="s">
        <v>317</v>
      </c>
      <c r="B170" s="111" t="s">
        <v>316</v>
      </c>
      <c r="C170" s="111" t="s">
        <v>708</v>
      </c>
      <c r="D170" s="111" t="s">
        <v>704</v>
      </c>
      <c r="E170" s="111" t="s">
        <v>729</v>
      </c>
      <c r="F170" s="111" t="s">
        <v>753</v>
      </c>
      <c r="G170" s="111" t="s">
        <v>706</v>
      </c>
      <c r="H170" s="111" t="s">
        <v>753</v>
      </c>
    </row>
    <row r="171" spans="1:8" x14ac:dyDescent="0.25">
      <c r="A171" s="111" t="s">
        <v>852</v>
      </c>
      <c r="B171" s="111" t="s">
        <v>318</v>
      </c>
      <c r="C171" s="111" t="s">
        <v>717</v>
      </c>
      <c r="D171" s="111" t="s">
        <v>704</v>
      </c>
      <c r="E171" s="111" t="s">
        <v>718</v>
      </c>
      <c r="F171" s="111" t="s">
        <v>717</v>
      </c>
      <c r="G171" s="111" t="s">
        <v>715</v>
      </c>
      <c r="H171" s="111" t="s">
        <v>745</v>
      </c>
    </row>
    <row r="172" spans="1:8" x14ac:dyDescent="0.25">
      <c r="A172" s="111" t="s">
        <v>320</v>
      </c>
      <c r="B172" s="111" t="s">
        <v>319</v>
      </c>
      <c r="C172" s="111" t="s">
        <v>731</v>
      </c>
      <c r="D172" s="111" t="s">
        <v>709</v>
      </c>
      <c r="E172" s="111" t="s">
        <v>733</v>
      </c>
      <c r="F172" s="111" t="s">
        <v>731</v>
      </c>
      <c r="G172" s="111" t="s">
        <v>706</v>
      </c>
      <c r="H172" s="111" t="s">
        <v>743</v>
      </c>
    </row>
    <row r="173" spans="1:8" x14ac:dyDescent="0.25">
      <c r="A173" s="111" t="s">
        <v>373</v>
      </c>
      <c r="B173" s="111" t="s">
        <v>91</v>
      </c>
      <c r="C173" s="111" t="s">
        <v>731</v>
      </c>
      <c r="D173" s="111" t="s">
        <v>728</v>
      </c>
      <c r="E173" s="111" t="s">
        <v>733</v>
      </c>
      <c r="F173" s="111" t="s">
        <v>731</v>
      </c>
      <c r="G173" s="111" t="s">
        <v>706</v>
      </c>
      <c r="H173" s="111" t="s">
        <v>743</v>
      </c>
    </row>
    <row r="174" spans="1:8" x14ac:dyDescent="0.25">
      <c r="A174" s="111" t="s">
        <v>322</v>
      </c>
      <c r="B174" s="111" t="s">
        <v>321</v>
      </c>
      <c r="C174" s="111" t="s">
        <v>717</v>
      </c>
      <c r="D174" s="111" t="s">
        <v>704</v>
      </c>
      <c r="E174" s="111" t="s">
        <v>740</v>
      </c>
      <c r="F174" s="111" t="s">
        <v>717</v>
      </c>
      <c r="G174" s="111" t="s">
        <v>715</v>
      </c>
      <c r="H174" s="111" t="s">
        <v>741</v>
      </c>
    </row>
    <row r="175" spans="1:8" x14ac:dyDescent="0.25">
      <c r="A175" s="111" t="s">
        <v>324</v>
      </c>
      <c r="B175" s="111" t="s">
        <v>323</v>
      </c>
      <c r="C175" s="111" t="s">
        <v>731</v>
      </c>
      <c r="D175" s="111" t="s">
        <v>709</v>
      </c>
      <c r="E175" s="111" t="s">
        <v>750</v>
      </c>
      <c r="F175" s="111" t="s">
        <v>731</v>
      </c>
      <c r="G175" s="111" t="s">
        <v>734</v>
      </c>
      <c r="H175" s="111" t="s">
        <v>756</v>
      </c>
    </row>
    <row r="176" spans="1:8" x14ac:dyDescent="0.25">
      <c r="A176" s="111" t="s">
        <v>326</v>
      </c>
      <c r="B176" s="111" t="s">
        <v>325</v>
      </c>
      <c r="C176" s="111" t="s">
        <v>720</v>
      </c>
      <c r="D176" s="111" t="s">
        <v>721</v>
      </c>
      <c r="E176" s="111" t="s">
        <v>722</v>
      </c>
      <c r="F176" s="111" t="s">
        <v>723</v>
      </c>
      <c r="G176" s="111" t="s">
        <v>724</v>
      </c>
      <c r="H176" s="111" t="s">
        <v>725</v>
      </c>
    </row>
    <row r="177" spans="1:8" x14ac:dyDescent="0.25">
      <c r="A177" s="111" t="s">
        <v>328</v>
      </c>
      <c r="B177" s="111" t="s">
        <v>327</v>
      </c>
      <c r="C177" s="111" t="s">
        <v>714</v>
      </c>
      <c r="D177" s="111" t="s">
        <v>709</v>
      </c>
      <c r="E177" s="111" t="s">
        <v>705</v>
      </c>
      <c r="F177" s="111" t="s">
        <v>714</v>
      </c>
      <c r="G177" s="111" t="s">
        <v>715</v>
      </c>
      <c r="H177" s="111" t="s">
        <v>716</v>
      </c>
    </row>
    <row r="178" spans="1:8" x14ac:dyDescent="0.25">
      <c r="A178" s="111" t="s">
        <v>330</v>
      </c>
      <c r="B178" s="111" t="s">
        <v>329</v>
      </c>
      <c r="C178" s="111" t="s">
        <v>708</v>
      </c>
      <c r="D178" s="111" t="s">
        <v>709</v>
      </c>
      <c r="E178" s="111" t="s">
        <v>705</v>
      </c>
      <c r="F178" s="111" t="s">
        <v>711</v>
      </c>
      <c r="G178" s="111" t="s">
        <v>706</v>
      </c>
      <c r="H178" s="111" t="s">
        <v>730</v>
      </c>
    </row>
    <row r="179" spans="1:8" x14ac:dyDescent="0.25">
      <c r="A179" s="111" t="s">
        <v>332</v>
      </c>
      <c r="B179" s="111" t="s">
        <v>331</v>
      </c>
      <c r="C179" s="111" t="s">
        <v>708</v>
      </c>
      <c r="D179" s="111" t="s">
        <v>709</v>
      </c>
      <c r="E179" s="111" t="s">
        <v>729</v>
      </c>
      <c r="F179" s="111" t="s">
        <v>753</v>
      </c>
      <c r="G179" s="111" t="s">
        <v>706</v>
      </c>
      <c r="H179" s="111" t="s">
        <v>753</v>
      </c>
    </row>
    <row r="180" spans="1:8" x14ac:dyDescent="0.25">
      <c r="A180" s="111" t="s">
        <v>334</v>
      </c>
      <c r="B180" s="111" t="s">
        <v>333</v>
      </c>
      <c r="C180" s="111" t="s">
        <v>731</v>
      </c>
      <c r="D180" s="111" t="s">
        <v>709</v>
      </c>
      <c r="E180" s="111" t="s">
        <v>750</v>
      </c>
      <c r="F180" s="111" t="s">
        <v>731</v>
      </c>
      <c r="G180" s="111" t="s">
        <v>734</v>
      </c>
      <c r="H180" s="111" t="s">
        <v>756</v>
      </c>
    </row>
    <row r="181" spans="1:8" x14ac:dyDescent="0.25">
      <c r="A181" s="111" t="s">
        <v>336</v>
      </c>
      <c r="B181" s="111" t="s">
        <v>335</v>
      </c>
      <c r="C181" s="111" t="s">
        <v>717</v>
      </c>
      <c r="D181" s="111" t="s">
        <v>704</v>
      </c>
      <c r="E181" s="111" t="s">
        <v>744</v>
      </c>
      <c r="F181" s="111" t="s">
        <v>717</v>
      </c>
      <c r="G181" s="111" t="s">
        <v>715</v>
      </c>
      <c r="H181" s="111" t="s">
        <v>745</v>
      </c>
    </row>
    <row r="182" spans="1:8" x14ac:dyDescent="0.25">
      <c r="A182" s="111" t="s">
        <v>338</v>
      </c>
      <c r="B182" s="111" t="s">
        <v>337</v>
      </c>
      <c r="C182" s="111" t="s">
        <v>708</v>
      </c>
      <c r="D182" s="111" t="s">
        <v>728</v>
      </c>
      <c r="E182" s="111" t="s">
        <v>710</v>
      </c>
      <c r="F182" s="111" t="s">
        <v>711</v>
      </c>
      <c r="G182" s="111" t="s">
        <v>712</v>
      </c>
      <c r="H182" s="111" t="s">
        <v>738</v>
      </c>
    </row>
    <row r="183" spans="1:8" x14ac:dyDescent="0.25">
      <c r="A183" s="111" t="s">
        <v>340</v>
      </c>
      <c r="B183" s="111" t="s">
        <v>339</v>
      </c>
      <c r="C183" s="111" t="s">
        <v>714</v>
      </c>
      <c r="D183" s="111" t="s">
        <v>721</v>
      </c>
      <c r="E183" s="111" t="s">
        <v>705</v>
      </c>
      <c r="F183" s="111" t="s">
        <v>714</v>
      </c>
      <c r="G183" s="111" t="s">
        <v>706</v>
      </c>
      <c r="H183" s="111" t="s">
        <v>730</v>
      </c>
    </row>
    <row r="184" spans="1:8" x14ac:dyDescent="0.25">
      <c r="A184" s="111" t="s">
        <v>853</v>
      </c>
      <c r="B184" s="111" t="s">
        <v>341</v>
      </c>
      <c r="C184" s="111" t="s">
        <v>708</v>
      </c>
      <c r="D184" s="111" t="s">
        <v>732</v>
      </c>
      <c r="E184" s="111" t="s">
        <v>710</v>
      </c>
      <c r="F184" s="111" t="s">
        <v>736</v>
      </c>
      <c r="G184" s="111" t="s">
        <v>712</v>
      </c>
      <c r="H184" s="111" t="s">
        <v>749</v>
      </c>
    </row>
    <row r="185" spans="1:8" x14ac:dyDescent="0.25">
      <c r="A185" s="111" t="s">
        <v>343</v>
      </c>
      <c r="B185" s="111" t="s">
        <v>342</v>
      </c>
      <c r="C185" s="111" t="s">
        <v>746</v>
      </c>
      <c r="D185" s="111" t="s">
        <v>732</v>
      </c>
      <c r="E185" s="111" t="s">
        <v>710</v>
      </c>
      <c r="F185" s="111" t="s">
        <v>746</v>
      </c>
      <c r="G185" s="111" t="s">
        <v>724</v>
      </c>
      <c r="H185" s="111" t="s">
        <v>747</v>
      </c>
    </row>
    <row r="186" spans="1:8" x14ac:dyDescent="0.25">
      <c r="A186" s="111" t="s">
        <v>345</v>
      </c>
      <c r="B186" s="111" t="s">
        <v>344</v>
      </c>
      <c r="C186" s="111" t="s">
        <v>720</v>
      </c>
      <c r="D186" s="111" t="s">
        <v>721</v>
      </c>
      <c r="E186" s="111" t="s">
        <v>722</v>
      </c>
      <c r="F186" s="111" t="s">
        <v>726</v>
      </c>
      <c r="G186" s="111" t="s">
        <v>724</v>
      </c>
      <c r="H186" s="111" t="s">
        <v>727</v>
      </c>
    </row>
    <row r="187" spans="1:8" x14ac:dyDescent="0.25">
      <c r="A187" s="111" t="s">
        <v>347</v>
      </c>
      <c r="B187" s="111" t="s">
        <v>346</v>
      </c>
      <c r="C187" s="111" t="s">
        <v>708</v>
      </c>
      <c r="D187" s="111" t="s">
        <v>728</v>
      </c>
      <c r="E187" s="111" t="s">
        <v>729</v>
      </c>
      <c r="F187" s="111" t="s">
        <v>753</v>
      </c>
      <c r="G187" s="111" t="s">
        <v>706</v>
      </c>
      <c r="H187" s="111" t="s">
        <v>753</v>
      </c>
    </row>
    <row r="188" spans="1:8" x14ac:dyDescent="0.25">
      <c r="A188" s="111" t="s">
        <v>349</v>
      </c>
      <c r="B188" s="111" t="s">
        <v>348</v>
      </c>
      <c r="C188" s="111" t="s">
        <v>731</v>
      </c>
      <c r="D188" s="111" t="s">
        <v>728</v>
      </c>
      <c r="E188" s="111" t="s">
        <v>750</v>
      </c>
      <c r="F188" s="111" t="s">
        <v>731</v>
      </c>
      <c r="G188" s="111" t="s">
        <v>734</v>
      </c>
      <c r="H188" s="111" t="s">
        <v>751</v>
      </c>
    </row>
    <row r="189" spans="1:8" x14ac:dyDescent="0.25">
      <c r="A189" s="111" t="s">
        <v>854</v>
      </c>
      <c r="B189" s="111" t="s">
        <v>350</v>
      </c>
      <c r="C189" s="111" t="s">
        <v>720</v>
      </c>
      <c r="D189" s="111" t="s">
        <v>709</v>
      </c>
      <c r="E189" s="111" t="s">
        <v>722</v>
      </c>
      <c r="F189" s="111" t="s">
        <v>726</v>
      </c>
      <c r="G189" s="111" t="s">
        <v>724</v>
      </c>
      <c r="H189" s="111" t="s">
        <v>727</v>
      </c>
    </row>
    <row r="190" spans="1:8" x14ac:dyDescent="0.25">
      <c r="A190" s="111" t="s">
        <v>375</v>
      </c>
      <c r="B190" s="111" t="s">
        <v>351</v>
      </c>
      <c r="C190" s="111" t="s">
        <v>731</v>
      </c>
      <c r="D190" s="111" t="s">
        <v>728</v>
      </c>
      <c r="E190" s="111" t="s">
        <v>733</v>
      </c>
      <c r="F190" s="111" t="s">
        <v>731</v>
      </c>
      <c r="G190" s="111" t="s">
        <v>706</v>
      </c>
      <c r="H190" s="111" t="s">
        <v>743</v>
      </c>
    </row>
    <row r="191" spans="1:8" x14ac:dyDescent="0.25">
      <c r="A191" s="111" t="s">
        <v>353</v>
      </c>
      <c r="B191" s="111" t="s">
        <v>352</v>
      </c>
      <c r="C191" s="111" t="s">
        <v>714</v>
      </c>
      <c r="D191" s="111" t="s">
        <v>728</v>
      </c>
      <c r="E191" s="111" t="s">
        <v>705</v>
      </c>
      <c r="F191" s="111" t="s">
        <v>714</v>
      </c>
      <c r="G191" s="111" t="s">
        <v>706</v>
      </c>
      <c r="H191" s="111" t="s">
        <v>730</v>
      </c>
    </row>
    <row r="192" spans="1:8" x14ac:dyDescent="0.25">
      <c r="A192" s="111" t="s">
        <v>355</v>
      </c>
      <c r="B192" s="111" t="s">
        <v>354</v>
      </c>
      <c r="C192" s="111" t="s">
        <v>717</v>
      </c>
      <c r="D192" s="111" t="s">
        <v>728</v>
      </c>
      <c r="E192" s="111" t="s">
        <v>718</v>
      </c>
      <c r="F192" s="111" t="s">
        <v>717</v>
      </c>
      <c r="G192" s="111" t="s">
        <v>715</v>
      </c>
      <c r="H192" s="111" t="s">
        <v>745</v>
      </c>
    </row>
    <row r="193" spans="1:8" x14ac:dyDescent="0.25">
      <c r="A193" s="111" t="s">
        <v>357</v>
      </c>
      <c r="B193" s="111" t="s">
        <v>356</v>
      </c>
      <c r="C193" s="111" t="s">
        <v>717</v>
      </c>
      <c r="D193" s="111" t="s">
        <v>704</v>
      </c>
      <c r="E193" s="111" t="s">
        <v>718</v>
      </c>
      <c r="F193" s="111" t="s">
        <v>717</v>
      </c>
      <c r="G193" s="111" t="s">
        <v>715</v>
      </c>
      <c r="H193" s="111" t="s">
        <v>745</v>
      </c>
    </row>
  </sheetData>
  <sortState ref="A3:H193">
    <sortCondition ref="A3:A193"/>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5"/>
  <sheetViews>
    <sheetView showGridLines="0" workbookViewId="0"/>
  </sheetViews>
  <sheetFormatPr defaultRowHeight="15" x14ac:dyDescent="0.25"/>
  <cols>
    <col min="1" max="1" width="70.42578125" customWidth="1"/>
    <col min="2" max="2" width="24" customWidth="1"/>
  </cols>
  <sheetData>
    <row r="1" spans="1:2" ht="29.25" customHeight="1" x14ac:dyDescent="0.35">
      <c r="A1" s="50" t="s">
        <v>466</v>
      </c>
      <c r="B1" s="191" t="s">
        <v>433</v>
      </c>
    </row>
    <row r="2" spans="1:2" s="5" customFormat="1" ht="16.5" customHeight="1" x14ac:dyDescent="0.25">
      <c r="A2" s="30"/>
      <c r="B2" s="191"/>
    </row>
    <row r="3" spans="1:2" s="5" customFormat="1" ht="10.5" customHeight="1" x14ac:dyDescent="0.25">
      <c r="A3" s="25"/>
      <c r="B3" s="26"/>
    </row>
    <row r="4" spans="1:2" x14ac:dyDescent="0.25">
      <c r="A4" s="125" t="s">
        <v>432</v>
      </c>
      <c r="B4" s="27"/>
    </row>
    <row r="5" spans="1:2" ht="18.75" customHeight="1" x14ac:dyDescent="0.25">
      <c r="A5" s="126" t="s">
        <v>434</v>
      </c>
      <c r="B5" s="28" t="s">
        <v>1130</v>
      </c>
    </row>
    <row r="6" spans="1:2" ht="18.75" customHeight="1" x14ac:dyDescent="0.25">
      <c r="A6" s="126" t="s">
        <v>468</v>
      </c>
      <c r="B6" s="28" t="s">
        <v>467</v>
      </c>
    </row>
    <row r="7" spans="1:2" ht="18.75" customHeight="1" x14ac:dyDescent="0.25">
      <c r="A7" s="126" t="s">
        <v>435</v>
      </c>
      <c r="B7" s="28" t="s">
        <v>383</v>
      </c>
    </row>
    <row r="8" spans="1:2" ht="18.75" customHeight="1" x14ac:dyDescent="0.25">
      <c r="A8" s="126" t="s">
        <v>436</v>
      </c>
      <c r="B8" s="28" t="s">
        <v>469</v>
      </c>
    </row>
    <row r="9" spans="1:2" s="5" customFormat="1" ht="18.75" customHeight="1" x14ac:dyDescent="0.25">
      <c r="A9" s="126" t="s">
        <v>695</v>
      </c>
      <c r="B9" s="29" t="s">
        <v>695</v>
      </c>
    </row>
    <row r="10" spans="1:2" s="5" customFormat="1" ht="18.75" customHeight="1" x14ac:dyDescent="0.25">
      <c r="A10" s="126" t="s">
        <v>1031</v>
      </c>
      <c r="B10" s="29" t="s">
        <v>1031</v>
      </c>
    </row>
    <row r="11" spans="1:2" s="5" customFormat="1" ht="18.75" customHeight="1" x14ac:dyDescent="0.25">
      <c r="A11" s="126" t="s">
        <v>1032</v>
      </c>
      <c r="B11" s="29" t="s">
        <v>1032</v>
      </c>
    </row>
    <row r="12" spans="1:2" s="5" customFormat="1" ht="18.75" customHeight="1" x14ac:dyDescent="0.25">
      <c r="A12" s="126" t="s">
        <v>1033</v>
      </c>
      <c r="B12" s="29" t="s">
        <v>1033</v>
      </c>
    </row>
    <row r="13" spans="1:2" s="5" customFormat="1" ht="18.75" customHeight="1" x14ac:dyDescent="0.25">
      <c r="A13" s="126" t="s">
        <v>1104</v>
      </c>
      <c r="B13" s="29" t="s">
        <v>1105</v>
      </c>
    </row>
    <row r="14" spans="1:2" ht="18.75" customHeight="1" x14ac:dyDescent="0.25">
      <c r="A14" s="126" t="s">
        <v>696</v>
      </c>
      <c r="B14" s="28" t="s">
        <v>696</v>
      </c>
    </row>
    <row r="15" spans="1:2" ht="18.75" customHeight="1" x14ac:dyDescent="0.25">
      <c r="A15" s="126" t="s">
        <v>757</v>
      </c>
      <c r="B15" s="28" t="s">
        <v>757</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4" location="'Data Source'!A1" display="Data sources"/>
    <hyperlink ref="B9" location="'Indicator Data'!A1" display="Indicator Data"/>
    <hyperlink ref="B15" location="Regions!A1" display="Regions!A1"/>
    <hyperlink ref="B12" location="'Indicator Data imputation'!A1" display="Indicator Data"/>
    <hyperlink ref="B10" location="'Indicator Date'!A1" display="'Indicator Date'!A1"/>
    <hyperlink ref="B11" location="'Indicator Source'!A1" display="'Indicator Source'!A1"/>
    <hyperlink ref="B13" location="'INFORM Reliability Index'!A1" display="'INFORM Reliability Index'!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O198"/>
  <sheetViews>
    <sheetView showGridLines="0" zoomScale="90" zoomScaleNormal="90" workbookViewId="0">
      <pane xSplit="2" ySplit="3" topLeftCell="G163" activePane="bottomRight" state="frozen"/>
      <selection pane="topRight" activeCell="C1" sqref="C1"/>
      <selection pane="bottomLeft" activeCell="A4" sqref="A4"/>
      <selection pane="bottomRight" sqref="A1:AN1"/>
    </sheetView>
  </sheetViews>
  <sheetFormatPr defaultRowHeight="15" x14ac:dyDescent="0.25"/>
  <cols>
    <col min="1" max="1" width="25.7109375" style="4" bestFit="1" customWidth="1"/>
    <col min="2" max="2" width="9.140625" style="4"/>
    <col min="3" max="33" width="7.85546875" style="4" customWidth="1"/>
    <col min="34" max="34" width="9.28515625" style="4" bestFit="1" customWidth="1"/>
    <col min="35" max="35" width="6.85546875" style="4" customWidth="1"/>
    <col min="36" max="36" width="7.7109375" style="4" bestFit="1" customWidth="1"/>
    <col min="37" max="37" width="8.5703125" style="4" customWidth="1"/>
    <col min="38" max="38" width="8.28515625" style="4" customWidth="1"/>
    <col min="39" max="39" width="7.28515625" style="4" customWidth="1"/>
    <col min="40" max="40" width="6.7109375" style="4" customWidth="1"/>
    <col min="41" max="16384" width="9.140625" style="4"/>
  </cols>
  <sheetData>
    <row r="1" spans="1:41" ht="15.75" customHeight="1" x14ac:dyDescent="0.3">
      <c r="A1" s="192"/>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row>
    <row r="2" spans="1:41" s="2" customFormat="1" ht="107.25" customHeight="1" thickBot="1" x14ac:dyDescent="0.35">
      <c r="A2" s="127" t="s">
        <v>380</v>
      </c>
      <c r="B2" s="45" t="s">
        <v>358</v>
      </c>
      <c r="C2" s="31" t="s">
        <v>500</v>
      </c>
      <c r="D2" s="31" t="s">
        <v>506</v>
      </c>
      <c r="E2" s="31" t="s">
        <v>501</v>
      </c>
      <c r="F2" s="31" t="s">
        <v>509</v>
      </c>
      <c r="G2" s="31" t="s">
        <v>514</v>
      </c>
      <c r="H2" s="32" t="s">
        <v>365</v>
      </c>
      <c r="I2" s="31" t="s">
        <v>855</v>
      </c>
      <c r="J2" s="31" t="s">
        <v>857</v>
      </c>
      <c r="K2" s="32" t="s">
        <v>366</v>
      </c>
      <c r="L2" s="33" t="s">
        <v>856</v>
      </c>
      <c r="M2" s="34" t="s">
        <v>425</v>
      </c>
      <c r="N2" s="34" t="s">
        <v>399</v>
      </c>
      <c r="O2" s="34" t="s">
        <v>422</v>
      </c>
      <c r="P2" s="35" t="s">
        <v>491</v>
      </c>
      <c r="Q2" s="34" t="s">
        <v>398</v>
      </c>
      <c r="R2" s="36" t="s">
        <v>465</v>
      </c>
      <c r="S2" s="36" t="s">
        <v>409</v>
      </c>
      <c r="T2" s="36" t="s">
        <v>410</v>
      </c>
      <c r="U2" s="36" t="s">
        <v>411</v>
      </c>
      <c r="V2" s="37" t="s">
        <v>423</v>
      </c>
      <c r="W2" s="35" t="s">
        <v>412</v>
      </c>
      <c r="X2" s="38" t="s">
        <v>369</v>
      </c>
      <c r="Y2" s="39" t="s">
        <v>413</v>
      </c>
      <c r="Z2" s="39" t="s">
        <v>414</v>
      </c>
      <c r="AA2" s="40" t="s">
        <v>367</v>
      </c>
      <c r="AB2" s="39" t="s">
        <v>381</v>
      </c>
      <c r="AC2" s="39" t="s">
        <v>415</v>
      </c>
      <c r="AD2" s="39" t="s">
        <v>416</v>
      </c>
      <c r="AE2" s="40" t="s">
        <v>368</v>
      </c>
      <c r="AF2" s="41" t="s">
        <v>791</v>
      </c>
      <c r="AG2" s="42" t="s">
        <v>861</v>
      </c>
      <c r="AH2" s="186" t="s">
        <v>1078</v>
      </c>
      <c r="AI2" s="174" t="s">
        <v>842</v>
      </c>
      <c r="AJ2" s="190" t="s">
        <v>1103</v>
      </c>
      <c r="AK2" s="160" t="s">
        <v>997</v>
      </c>
      <c r="AL2" s="160" t="s">
        <v>996</v>
      </c>
      <c r="AM2" s="174" t="s">
        <v>998</v>
      </c>
      <c r="AN2" s="160" t="s">
        <v>1060</v>
      </c>
    </row>
    <row r="3" spans="1:41" s="2" customFormat="1" ht="15" customHeight="1" thickTop="1" thickBot="1" x14ac:dyDescent="0.35">
      <c r="A3" s="128" t="s">
        <v>776</v>
      </c>
      <c r="B3" s="48" t="s">
        <v>776</v>
      </c>
      <c r="C3" s="49" t="s">
        <v>777</v>
      </c>
      <c r="D3" s="49" t="s">
        <v>777</v>
      </c>
      <c r="E3" s="49" t="s">
        <v>777</v>
      </c>
      <c r="F3" s="49" t="s">
        <v>777</v>
      </c>
      <c r="G3" s="49" t="s">
        <v>777</v>
      </c>
      <c r="H3" s="49" t="s">
        <v>777</v>
      </c>
      <c r="I3" s="49" t="s">
        <v>777</v>
      </c>
      <c r="J3" s="49" t="s">
        <v>777</v>
      </c>
      <c r="K3" s="49" t="s">
        <v>777</v>
      </c>
      <c r="L3" s="49" t="s">
        <v>777</v>
      </c>
      <c r="M3" s="49" t="s">
        <v>777</v>
      </c>
      <c r="N3" s="49" t="s">
        <v>777</v>
      </c>
      <c r="O3" s="49" t="s">
        <v>777</v>
      </c>
      <c r="P3" s="49" t="s">
        <v>777</v>
      </c>
      <c r="Q3" s="49" t="s">
        <v>777</v>
      </c>
      <c r="R3" s="49" t="s">
        <v>777</v>
      </c>
      <c r="S3" s="49" t="s">
        <v>777</v>
      </c>
      <c r="T3" s="49" t="s">
        <v>777</v>
      </c>
      <c r="U3" s="49" t="s">
        <v>777</v>
      </c>
      <c r="V3" s="49" t="s">
        <v>777</v>
      </c>
      <c r="W3" s="49" t="s">
        <v>777</v>
      </c>
      <c r="X3" s="49" t="s">
        <v>777</v>
      </c>
      <c r="Y3" s="49" t="s">
        <v>777</v>
      </c>
      <c r="Z3" s="49" t="s">
        <v>777</v>
      </c>
      <c r="AA3" s="49" t="s">
        <v>777</v>
      </c>
      <c r="AB3" s="49" t="s">
        <v>777</v>
      </c>
      <c r="AC3" s="49" t="s">
        <v>777</v>
      </c>
      <c r="AD3" s="49" t="s">
        <v>777</v>
      </c>
      <c r="AE3" s="49" t="s">
        <v>777</v>
      </c>
      <c r="AF3" s="49" t="s">
        <v>777</v>
      </c>
      <c r="AG3" s="49" t="s">
        <v>777</v>
      </c>
      <c r="AH3" s="49" t="s">
        <v>1079</v>
      </c>
      <c r="AI3" s="49" t="s">
        <v>1056</v>
      </c>
      <c r="AJ3" s="49" t="s">
        <v>777</v>
      </c>
      <c r="AK3" s="49" t="s">
        <v>1039</v>
      </c>
      <c r="AL3" s="49" t="s">
        <v>1040</v>
      </c>
      <c r="AM3" s="49" t="s">
        <v>1041</v>
      </c>
      <c r="AN3" s="49" t="s">
        <v>1075</v>
      </c>
    </row>
    <row r="4" spans="1:41" ht="16.5" thickTop="1" thickBot="1" x14ac:dyDescent="0.3">
      <c r="A4" s="129" t="s">
        <v>1</v>
      </c>
      <c r="B4" s="46" t="s">
        <v>0</v>
      </c>
      <c r="C4" s="157">
        <f>'Hazard &amp; Exposure'!AO3</f>
        <v>9.1999999999999993</v>
      </c>
      <c r="D4" s="158">
        <f>'Hazard &amp; Exposure'!AP3</f>
        <v>7.1</v>
      </c>
      <c r="E4" s="158">
        <f>'Hazard &amp; Exposure'!AQ3</f>
        <v>0</v>
      </c>
      <c r="F4" s="158">
        <f>'Hazard &amp; Exposure'!AR3</f>
        <v>0</v>
      </c>
      <c r="G4" s="158">
        <f>'Hazard &amp; Exposure'!AU3</f>
        <v>7.6</v>
      </c>
      <c r="H4" s="43">
        <f>'Hazard &amp; Exposure'!AV3</f>
        <v>6</v>
      </c>
      <c r="I4" s="158">
        <f>'Hazard &amp; Exposure'!AY3</f>
        <v>10</v>
      </c>
      <c r="J4" s="158">
        <f>'Hazard &amp; Exposure'!BB3</f>
        <v>10</v>
      </c>
      <c r="K4" s="43">
        <f>'Hazard &amp; Exposure'!BC3</f>
        <v>10</v>
      </c>
      <c r="L4" s="44">
        <f t="shared" ref="L4:L35" si="0">ROUND((10-GEOMEAN(((10-H4)/10*9+1),((10-K4)/10*9+1)))/9*10,1)</f>
        <v>8.6999999999999993</v>
      </c>
      <c r="M4" s="156">
        <f>Vulnerability!E3</f>
        <v>6.4</v>
      </c>
      <c r="N4" s="154">
        <f>Vulnerability!H3</f>
        <v>4.8</v>
      </c>
      <c r="O4" s="154">
        <f>Vulnerability!M3</f>
        <v>8</v>
      </c>
      <c r="P4" s="43">
        <f>Vulnerability!N3</f>
        <v>6.4</v>
      </c>
      <c r="Q4" s="154">
        <f>Vulnerability!S3</f>
        <v>9.3000000000000007</v>
      </c>
      <c r="R4" s="153">
        <f>Vulnerability!W3</f>
        <v>1.2</v>
      </c>
      <c r="S4" s="153">
        <f>Vulnerability!Z3</f>
        <v>7</v>
      </c>
      <c r="T4" s="153">
        <f>Vulnerability!AC3</f>
        <v>0.1</v>
      </c>
      <c r="U4" s="153">
        <f>Vulnerability!AI3</f>
        <v>7.1</v>
      </c>
      <c r="V4" s="154">
        <f>Vulnerability!AJ3</f>
        <v>4.5999999999999996</v>
      </c>
      <c r="W4" s="43">
        <f>Vulnerability!AK3</f>
        <v>7.7</v>
      </c>
      <c r="X4" s="44">
        <f t="shared" ref="X4:X35" si="1">ROUND((10-GEOMEAN(((10-P4)/10*9+1),((10-W4)/10*9+1)))/9*10,1)</f>
        <v>7.1</v>
      </c>
      <c r="Y4" s="155">
        <f>'Lack of Coping Capacity'!D3</f>
        <v>6.3</v>
      </c>
      <c r="Z4" s="152">
        <f>'Lack of Coping Capacity'!G3</f>
        <v>8.1</v>
      </c>
      <c r="AA4" s="43">
        <f>'Lack of Coping Capacity'!H3</f>
        <v>7.2</v>
      </c>
      <c r="AB4" s="152">
        <f>'Lack of Coping Capacity'!M3</f>
        <v>6.7</v>
      </c>
      <c r="AC4" s="152">
        <f>'Lack of Coping Capacity'!R3</f>
        <v>8.5</v>
      </c>
      <c r="AD4" s="152">
        <f>'Lack of Coping Capacity'!W3</f>
        <v>8.1999999999999993</v>
      </c>
      <c r="AE4" s="43">
        <f>'Lack of Coping Capacity'!X3</f>
        <v>7.8</v>
      </c>
      <c r="AF4" s="44">
        <f t="shared" ref="AF4:AF35" si="2">ROUND((10-GEOMEAN(((10-AA4)/10*9+1),((10-AE4)/10*9+1)))/9*10,1)</f>
        <v>7.5</v>
      </c>
      <c r="AG4" s="161">
        <f t="shared" ref="AG4:AG35" si="3">ROUND(L4^(1/3)*X4^(1/3)*AF4^(1/3),1)</f>
        <v>7.7</v>
      </c>
      <c r="AH4" s="187" t="str">
        <f>IF(AG4&gt;=6.5,"Very High",IF(AG4&gt;=5,"High",IF(AG4&gt;=3.5,"Medium",IF(AG4&gt;=2,"Low","Very Low"))))</f>
        <v>Very High</v>
      </c>
      <c r="AI4" s="180">
        <f t="shared" ref="AI4:AI35" si="4">_xlfn.RANK.EQ(AG4,AG$4:AG$194)</f>
        <v>4</v>
      </c>
      <c r="AJ4" s="183">
        <f>VLOOKUP($B4,'Lack of Reliability Index'!$A$2:$H$192,8,FALSE)</f>
        <v>2.9444444444444438</v>
      </c>
      <c r="AK4" s="51">
        <f>'Imputed and missing data hidden'!BA2</f>
        <v>3</v>
      </c>
      <c r="AL4" s="181">
        <f t="shared" ref="AL4:AL35" si="5">AK4/51</f>
        <v>5.8823529411764705E-2</v>
      </c>
      <c r="AM4" s="51" t="str">
        <f t="shared" ref="AM4:AM35" si="6">IF(J4&gt;=7,"YES","")</f>
        <v>YES</v>
      </c>
      <c r="AN4" s="182">
        <f>'Indicator Date hidden2'!BB3</f>
        <v>0.29166666666666669</v>
      </c>
      <c r="AO4" s="188"/>
    </row>
    <row r="5" spans="1:41" ht="15.75" thickBot="1" x14ac:dyDescent="0.3">
      <c r="A5" s="130" t="s">
        <v>3</v>
      </c>
      <c r="B5" s="47" t="s">
        <v>2</v>
      </c>
      <c r="C5" s="159">
        <f>'Hazard &amp; Exposure'!AO4</f>
        <v>6.2</v>
      </c>
      <c r="D5" s="158">
        <f>'Hazard &amp; Exposure'!AP4</f>
        <v>4.9000000000000004</v>
      </c>
      <c r="E5" s="158">
        <f>'Hazard &amp; Exposure'!AQ4</f>
        <v>7.4</v>
      </c>
      <c r="F5" s="158">
        <f>'Hazard &amp; Exposure'!AR4</f>
        <v>0</v>
      </c>
      <c r="G5" s="158">
        <f>'Hazard &amp; Exposure'!AU4</f>
        <v>6.8</v>
      </c>
      <c r="H5" s="43">
        <f>'Hazard &amp; Exposure'!AV4</f>
        <v>5.5</v>
      </c>
      <c r="I5" s="158">
        <f>'Hazard &amp; Exposure'!AY4</f>
        <v>0.2</v>
      </c>
      <c r="J5" s="158">
        <f>'Hazard &amp; Exposure'!BB4</f>
        <v>0</v>
      </c>
      <c r="K5" s="43">
        <f>'Hazard &amp; Exposure'!BC4</f>
        <v>0.1</v>
      </c>
      <c r="L5" s="44">
        <f t="shared" si="0"/>
        <v>3.3</v>
      </c>
      <c r="M5" s="156">
        <f>Vulnerability!E4</f>
        <v>1.6</v>
      </c>
      <c r="N5" s="154">
        <f>Vulnerability!H4</f>
        <v>2.2999999999999998</v>
      </c>
      <c r="O5" s="154">
        <f>Vulnerability!M4</f>
        <v>3.2</v>
      </c>
      <c r="P5" s="43">
        <f>Vulnerability!N4</f>
        <v>2.2000000000000002</v>
      </c>
      <c r="Q5" s="154">
        <f>Vulnerability!S4</f>
        <v>0</v>
      </c>
      <c r="R5" s="153">
        <f>Vulnerability!W4</f>
        <v>0.3</v>
      </c>
      <c r="S5" s="153">
        <f>Vulnerability!Z4</f>
        <v>1.3</v>
      </c>
      <c r="T5" s="153">
        <f>Vulnerability!AC4</f>
        <v>0.4</v>
      </c>
      <c r="U5" s="153">
        <f>Vulnerability!AI4</f>
        <v>3.2</v>
      </c>
      <c r="V5" s="154">
        <f>Vulnerability!AJ4</f>
        <v>1.4</v>
      </c>
      <c r="W5" s="43">
        <f>Vulnerability!AK4</f>
        <v>0.7</v>
      </c>
      <c r="X5" s="44">
        <f t="shared" si="1"/>
        <v>1.5</v>
      </c>
      <c r="Y5" s="169" t="str">
        <f>'Lack of Coping Capacity'!D4</f>
        <v>x</v>
      </c>
      <c r="Z5" s="152">
        <f>'Lack of Coping Capacity'!G4</f>
        <v>5.5</v>
      </c>
      <c r="AA5" s="43">
        <f>'Lack of Coping Capacity'!H4</f>
        <v>5.5</v>
      </c>
      <c r="AB5" s="152">
        <f>'Lack of Coping Capacity'!M4</f>
        <v>2.2999999999999998</v>
      </c>
      <c r="AC5" s="152">
        <f>'Lack of Coping Capacity'!R4</f>
        <v>1.6</v>
      </c>
      <c r="AD5" s="152">
        <f>'Lack of Coping Capacity'!W4</f>
        <v>4.0999999999999996</v>
      </c>
      <c r="AE5" s="43">
        <f>'Lack of Coping Capacity'!X4</f>
        <v>2.7</v>
      </c>
      <c r="AF5" s="44">
        <f t="shared" si="2"/>
        <v>4.2</v>
      </c>
      <c r="AG5" s="161">
        <f t="shared" si="3"/>
        <v>2.7</v>
      </c>
      <c r="AH5" s="187" t="str">
        <f t="shared" ref="AH5:AH68" si="7">IF(AG5&gt;=6.5,"Very High",IF(AG5&gt;=5,"High",IF(AG5&gt;=3.5,"Medium",IF(AG5&gt;=2,"Low","Very Low"))))</f>
        <v>Low</v>
      </c>
      <c r="AI5" s="180">
        <f t="shared" si="4"/>
        <v>123</v>
      </c>
      <c r="AJ5" s="183">
        <f>VLOOKUP($B5,'Lack of Reliability Index'!$A$2:$H$192,8,FALSE)</f>
        <v>2.6444444444444448</v>
      </c>
      <c r="AK5" s="51">
        <f>'Imputed and missing data hidden'!BA3</f>
        <v>2</v>
      </c>
      <c r="AL5" s="181">
        <f t="shared" si="5"/>
        <v>3.9215686274509803E-2</v>
      </c>
      <c r="AM5" s="51" t="str">
        <f t="shared" si="6"/>
        <v/>
      </c>
      <c r="AN5" s="182">
        <f>'Indicator Date hidden2'!BB4</f>
        <v>0.39583333333333331</v>
      </c>
      <c r="AO5" s="188"/>
    </row>
    <row r="6" spans="1:41" ht="15.75" thickBot="1" x14ac:dyDescent="0.3">
      <c r="A6" s="130" t="s">
        <v>5</v>
      </c>
      <c r="B6" s="47" t="s">
        <v>4</v>
      </c>
      <c r="C6" s="159">
        <f>'Hazard &amp; Exposure'!AO5</f>
        <v>5.5</v>
      </c>
      <c r="D6" s="158">
        <f>'Hazard &amp; Exposure'!AP5</f>
        <v>5.4</v>
      </c>
      <c r="E6" s="158">
        <f>'Hazard &amp; Exposure'!AQ5</f>
        <v>3.4</v>
      </c>
      <c r="F6" s="158">
        <f>'Hazard &amp; Exposure'!AR5</f>
        <v>0</v>
      </c>
      <c r="G6" s="158">
        <f>'Hazard &amp; Exposure'!AU5</f>
        <v>4.0999999999999996</v>
      </c>
      <c r="H6" s="43">
        <f>'Hazard &amp; Exposure'!AV5</f>
        <v>3.9</v>
      </c>
      <c r="I6" s="158">
        <f>'Hazard &amp; Exposure'!AY5</f>
        <v>8.5</v>
      </c>
      <c r="J6" s="158">
        <f>'Hazard &amp; Exposure'!BB5</f>
        <v>0</v>
      </c>
      <c r="K6" s="43">
        <f>'Hazard &amp; Exposure'!BC5</f>
        <v>6</v>
      </c>
      <c r="L6" s="44">
        <f t="shared" si="0"/>
        <v>5</v>
      </c>
      <c r="M6" s="156">
        <f>Vulnerability!E5</f>
        <v>3.2</v>
      </c>
      <c r="N6" s="154">
        <f>Vulnerability!H5</f>
        <v>5.7</v>
      </c>
      <c r="O6" s="154">
        <f>Vulnerability!M5</f>
        <v>0.1</v>
      </c>
      <c r="P6" s="43">
        <f>Vulnerability!N5</f>
        <v>3.1</v>
      </c>
      <c r="Q6" s="154">
        <f>Vulnerability!S5</f>
        <v>5.3</v>
      </c>
      <c r="R6" s="153">
        <f>Vulnerability!W5</f>
        <v>0.5</v>
      </c>
      <c r="S6" s="153">
        <f>Vulnerability!Z5</f>
        <v>1.4</v>
      </c>
      <c r="T6" s="153">
        <f>Vulnerability!AC5</f>
        <v>0.3</v>
      </c>
      <c r="U6" s="153">
        <f>Vulnerability!AI5</f>
        <v>1.7</v>
      </c>
      <c r="V6" s="154">
        <f>Vulnerability!AJ5</f>
        <v>1</v>
      </c>
      <c r="W6" s="43">
        <f>Vulnerability!AK5</f>
        <v>3.4</v>
      </c>
      <c r="X6" s="44">
        <f t="shared" si="1"/>
        <v>3.3</v>
      </c>
      <c r="Y6" s="169">
        <f>'Lack of Coping Capacity'!D5</f>
        <v>3.5</v>
      </c>
      <c r="Z6" s="152">
        <f>'Lack of Coping Capacity'!G5</f>
        <v>6.3</v>
      </c>
      <c r="AA6" s="43">
        <f>'Lack of Coping Capacity'!H5</f>
        <v>4.9000000000000004</v>
      </c>
      <c r="AB6" s="152">
        <f>'Lack of Coping Capacity'!M5</f>
        <v>3.7</v>
      </c>
      <c r="AC6" s="152">
        <f>'Lack of Coping Capacity'!R5</f>
        <v>4.8</v>
      </c>
      <c r="AD6" s="152">
        <f>'Lack of Coping Capacity'!W5</f>
        <v>4.2</v>
      </c>
      <c r="AE6" s="43">
        <f>'Lack of Coping Capacity'!X5</f>
        <v>4.2</v>
      </c>
      <c r="AF6" s="44">
        <f t="shared" si="2"/>
        <v>4.5999999999999996</v>
      </c>
      <c r="AG6" s="161">
        <f t="shared" si="3"/>
        <v>4.2</v>
      </c>
      <c r="AH6" s="187" t="str">
        <f t="shared" si="7"/>
        <v>Medium</v>
      </c>
      <c r="AI6" s="180">
        <f t="shared" si="4"/>
        <v>68</v>
      </c>
      <c r="AJ6" s="183">
        <f>VLOOKUP($B6,'Lack of Reliability Index'!$A$2:$H$192,8,FALSE)</f>
        <v>2.0571428571428569</v>
      </c>
      <c r="AK6" s="51">
        <f>'Imputed and missing data hidden'!BA4</f>
        <v>2</v>
      </c>
      <c r="AL6" s="181">
        <f t="shared" si="5"/>
        <v>3.9215686274509803E-2</v>
      </c>
      <c r="AM6" s="51" t="str">
        <f t="shared" si="6"/>
        <v/>
      </c>
      <c r="AN6" s="182">
        <f>'Indicator Date hidden2'!BB5</f>
        <v>0.2857142857142857</v>
      </c>
      <c r="AO6" s="188"/>
    </row>
    <row r="7" spans="1:41" ht="15.75" thickBot="1" x14ac:dyDescent="0.3">
      <c r="A7" s="130" t="s">
        <v>7</v>
      </c>
      <c r="B7" s="47" t="s">
        <v>6</v>
      </c>
      <c r="C7" s="159">
        <f>'Hazard &amp; Exposure'!AO6</f>
        <v>0.1</v>
      </c>
      <c r="D7" s="158">
        <f>'Hazard &amp; Exposure'!AP6</f>
        <v>5</v>
      </c>
      <c r="E7" s="158">
        <f>'Hazard &amp; Exposure'!AQ6</f>
        <v>0</v>
      </c>
      <c r="F7" s="158">
        <f>'Hazard &amp; Exposure'!AR6</f>
        <v>0</v>
      </c>
      <c r="G7" s="158">
        <f>'Hazard &amp; Exposure'!AU6</f>
        <v>4</v>
      </c>
      <c r="H7" s="43">
        <f>'Hazard &amp; Exposure'!AV6</f>
        <v>2.1</v>
      </c>
      <c r="I7" s="158">
        <f>'Hazard &amp; Exposure'!AY6</f>
        <v>8.6</v>
      </c>
      <c r="J7" s="158">
        <f>'Hazard &amp; Exposure'!BB6</f>
        <v>0</v>
      </c>
      <c r="K7" s="43">
        <f>'Hazard &amp; Exposure'!BC6</f>
        <v>6</v>
      </c>
      <c r="L7" s="44">
        <f t="shared" si="0"/>
        <v>4.3</v>
      </c>
      <c r="M7" s="156">
        <f>Vulnerability!E6</f>
        <v>6.4</v>
      </c>
      <c r="N7" s="154">
        <f>Vulnerability!H6</f>
        <v>4.4000000000000004</v>
      </c>
      <c r="O7" s="154">
        <f>Vulnerability!M6</f>
        <v>0.4</v>
      </c>
      <c r="P7" s="43">
        <f>Vulnerability!N6</f>
        <v>4.4000000000000004</v>
      </c>
      <c r="Q7" s="154">
        <f>Vulnerability!S6</f>
        <v>4.5999999999999996</v>
      </c>
      <c r="R7" s="153">
        <f>Vulnerability!W6</f>
        <v>6.5</v>
      </c>
      <c r="S7" s="153">
        <f>Vulnerability!Z6</f>
        <v>6.8</v>
      </c>
      <c r="T7" s="153">
        <f>Vulnerability!AC6</f>
        <v>0</v>
      </c>
      <c r="U7" s="153">
        <f>Vulnerability!AI6</f>
        <v>4.5999999999999996</v>
      </c>
      <c r="V7" s="154">
        <f>Vulnerability!AJ6</f>
        <v>5</v>
      </c>
      <c r="W7" s="43">
        <f>Vulnerability!AK6</f>
        <v>4.8</v>
      </c>
      <c r="X7" s="44">
        <f t="shared" si="1"/>
        <v>4.5999999999999996</v>
      </c>
      <c r="Y7" s="169">
        <f>'Lack of Coping Capacity'!D6</f>
        <v>5.3</v>
      </c>
      <c r="Z7" s="152">
        <f>'Lack of Coping Capacity'!G6</f>
        <v>7.6</v>
      </c>
      <c r="AA7" s="43">
        <f>'Lack of Coping Capacity'!H6</f>
        <v>6.5</v>
      </c>
      <c r="AB7" s="152">
        <f>'Lack of Coping Capacity'!M6</f>
        <v>7</v>
      </c>
      <c r="AC7" s="152">
        <f>'Lack of Coping Capacity'!R6</f>
        <v>8.4</v>
      </c>
      <c r="AD7" s="152">
        <f>'Lack of Coping Capacity'!W6</f>
        <v>8.6</v>
      </c>
      <c r="AE7" s="43">
        <f>'Lack of Coping Capacity'!X6</f>
        <v>8</v>
      </c>
      <c r="AF7" s="44">
        <f t="shared" si="2"/>
        <v>7.3</v>
      </c>
      <c r="AG7" s="161">
        <f t="shared" si="3"/>
        <v>5.2</v>
      </c>
      <c r="AH7" s="187" t="str">
        <f t="shared" si="7"/>
        <v>High</v>
      </c>
      <c r="AI7" s="180">
        <f t="shared" si="4"/>
        <v>36</v>
      </c>
      <c r="AJ7" s="183">
        <f>VLOOKUP($B7,'Lack of Reliability Index'!$A$2:$H$192,8,FALSE)</f>
        <v>3.8666666666666663</v>
      </c>
      <c r="AK7" s="51">
        <f>'Imputed and missing data hidden'!BA5</f>
        <v>2</v>
      </c>
      <c r="AL7" s="181">
        <f t="shared" si="5"/>
        <v>3.9215686274509803E-2</v>
      </c>
      <c r="AM7" s="51" t="str">
        <f t="shared" si="6"/>
        <v/>
      </c>
      <c r="AN7" s="182">
        <f>'Indicator Date hidden2'!BB6</f>
        <v>0.625</v>
      </c>
      <c r="AO7" s="188"/>
    </row>
    <row r="8" spans="1:41" ht="15.75" thickBot="1" x14ac:dyDescent="0.3">
      <c r="A8" s="130" t="s">
        <v>9</v>
      </c>
      <c r="B8" s="47" t="s">
        <v>8</v>
      </c>
      <c r="C8" s="159">
        <f>'Hazard &amp; Exposure'!AO7</f>
        <v>0.4</v>
      </c>
      <c r="D8" s="158">
        <f>'Hazard &amp; Exposure'!AP7</f>
        <v>0.1</v>
      </c>
      <c r="E8" s="158">
        <f>'Hazard &amp; Exposure'!AQ7</f>
        <v>0</v>
      </c>
      <c r="F8" s="158">
        <f>'Hazard &amp; Exposure'!AR7</f>
        <v>8.1999999999999993</v>
      </c>
      <c r="G8" s="158">
        <f>'Hazard &amp; Exposure'!AU7</f>
        <v>0</v>
      </c>
      <c r="H8" s="43">
        <f>'Hazard &amp; Exposure'!AV7</f>
        <v>2.7</v>
      </c>
      <c r="I8" s="158">
        <f>'Hazard &amp; Exposure'!AY7</f>
        <v>1.9</v>
      </c>
      <c r="J8" s="158">
        <f>'Hazard &amp; Exposure'!BB7</f>
        <v>0</v>
      </c>
      <c r="K8" s="43">
        <f>'Hazard &amp; Exposure'!BC7</f>
        <v>1.3</v>
      </c>
      <c r="L8" s="44">
        <f t="shared" si="0"/>
        <v>2</v>
      </c>
      <c r="M8" s="156">
        <f>Vulnerability!E7</f>
        <v>2.5</v>
      </c>
      <c r="N8" s="154" t="str">
        <f>Vulnerability!H7</f>
        <v>x</v>
      </c>
      <c r="O8" s="154">
        <f>Vulnerability!M7</f>
        <v>0.6</v>
      </c>
      <c r="P8" s="43">
        <f>Vulnerability!N7</f>
        <v>1.9</v>
      </c>
      <c r="Q8" s="154">
        <f>Vulnerability!S7</f>
        <v>0</v>
      </c>
      <c r="R8" s="153">
        <f>Vulnerability!W7</f>
        <v>0.1</v>
      </c>
      <c r="S8" s="153">
        <f>Vulnerability!Z7</f>
        <v>0.6</v>
      </c>
      <c r="T8" s="153">
        <f>Vulnerability!AC7</f>
        <v>0</v>
      </c>
      <c r="U8" s="153">
        <f>Vulnerability!AI7</f>
        <v>2.2999999999999998</v>
      </c>
      <c r="V8" s="154">
        <f>Vulnerability!AJ7</f>
        <v>0.8</v>
      </c>
      <c r="W8" s="43">
        <f>Vulnerability!AK7</f>
        <v>0.4</v>
      </c>
      <c r="X8" s="44">
        <f t="shared" si="1"/>
        <v>1.2</v>
      </c>
      <c r="Y8" s="169">
        <f>'Lack of Coping Capacity'!D7</f>
        <v>5.4</v>
      </c>
      <c r="Z8" s="152">
        <f>'Lack of Coping Capacity'!G7</f>
        <v>4.5999999999999996</v>
      </c>
      <c r="AA8" s="43">
        <f>'Lack of Coping Capacity'!H7</f>
        <v>5</v>
      </c>
      <c r="AB8" s="152">
        <f>'Lack of Coping Capacity'!M7</f>
        <v>1.8</v>
      </c>
      <c r="AC8" s="152">
        <f>'Lack of Coping Capacity'!R7</f>
        <v>0.5</v>
      </c>
      <c r="AD8" s="152">
        <f>'Lack of Coping Capacity'!W7</f>
        <v>3.2</v>
      </c>
      <c r="AE8" s="43">
        <f>'Lack of Coping Capacity'!X7</f>
        <v>1.8</v>
      </c>
      <c r="AF8" s="44">
        <f t="shared" si="2"/>
        <v>3.6</v>
      </c>
      <c r="AG8" s="161">
        <f t="shared" si="3"/>
        <v>2.1</v>
      </c>
      <c r="AH8" s="187" t="str">
        <f t="shared" si="7"/>
        <v>Low</v>
      </c>
      <c r="AI8" s="180">
        <f t="shared" si="4"/>
        <v>147</v>
      </c>
      <c r="AJ8" s="183">
        <f>VLOOKUP($B8,'Lack of Reliability Index'!$A$2:$H$192,8,FALSE)</f>
        <v>4.4943089430894307</v>
      </c>
      <c r="AK8" s="51">
        <f>'Imputed and missing data hidden'!BA6</f>
        <v>11</v>
      </c>
      <c r="AL8" s="181">
        <f t="shared" si="5"/>
        <v>0.21568627450980393</v>
      </c>
      <c r="AM8" s="51" t="str">
        <f t="shared" si="6"/>
        <v/>
      </c>
      <c r="AN8" s="182">
        <f>'Indicator Date hidden2'!BB7</f>
        <v>0.29268292682926828</v>
      </c>
      <c r="AO8" s="188"/>
    </row>
    <row r="9" spans="1:41" ht="15.75" thickBot="1" x14ac:dyDescent="0.3">
      <c r="A9" s="130" t="s">
        <v>11</v>
      </c>
      <c r="B9" s="47" t="s">
        <v>10</v>
      </c>
      <c r="C9" s="159">
        <f>'Hazard &amp; Exposure'!AO8</f>
        <v>5.0999999999999996</v>
      </c>
      <c r="D9" s="158">
        <f>'Hazard &amp; Exposure'!AP8</f>
        <v>6.6</v>
      </c>
      <c r="E9" s="158">
        <f>'Hazard &amp; Exposure'!AQ8</f>
        <v>0</v>
      </c>
      <c r="F9" s="158">
        <f>'Hazard &amp; Exposure'!AR8</f>
        <v>0</v>
      </c>
      <c r="G9" s="158">
        <f>'Hazard &amp; Exposure'!AU8</f>
        <v>3.1</v>
      </c>
      <c r="H9" s="43">
        <f>'Hazard &amp; Exposure'!AV8</f>
        <v>3.4</v>
      </c>
      <c r="I9" s="158">
        <f>'Hazard &amp; Exposure'!AY8</f>
        <v>2.1</v>
      </c>
      <c r="J9" s="158">
        <f>'Hazard &amp; Exposure'!BB8</f>
        <v>0</v>
      </c>
      <c r="K9" s="43">
        <f>'Hazard &amp; Exposure'!BC8</f>
        <v>1.5</v>
      </c>
      <c r="L9" s="44">
        <f t="shared" si="0"/>
        <v>2.5</v>
      </c>
      <c r="M9" s="156">
        <f>Vulnerability!E8</f>
        <v>1</v>
      </c>
      <c r="N9" s="154">
        <f>Vulnerability!H8</f>
        <v>4.5999999999999996</v>
      </c>
      <c r="O9" s="154">
        <f>Vulnerability!M8</f>
        <v>0</v>
      </c>
      <c r="P9" s="43">
        <f>Vulnerability!N8</f>
        <v>1.7</v>
      </c>
      <c r="Q9" s="154">
        <f>Vulnerability!S8</f>
        <v>1.7</v>
      </c>
      <c r="R9" s="153">
        <f>Vulnerability!W8</f>
        <v>0.7</v>
      </c>
      <c r="S9" s="153">
        <f>Vulnerability!Z8</f>
        <v>0.8</v>
      </c>
      <c r="T9" s="153">
        <f>Vulnerability!AC8</f>
        <v>0.3</v>
      </c>
      <c r="U9" s="153">
        <f>Vulnerability!AI8</f>
        <v>0</v>
      </c>
      <c r="V9" s="154">
        <f>Vulnerability!AJ8</f>
        <v>0.5</v>
      </c>
      <c r="W9" s="43">
        <f>Vulnerability!AK8</f>
        <v>1.1000000000000001</v>
      </c>
      <c r="X9" s="44">
        <f t="shared" si="1"/>
        <v>1.4</v>
      </c>
      <c r="Y9" s="169">
        <f>'Lack of Coping Capacity'!D8</f>
        <v>3.8</v>
      </c>
      <c r="Z9" s="152">
        <f>'Lack of Coping Capacity'!G8</f>
        <v>5.8</v>
      </c>
      <c r="AA9" s="43">
        <f>'Lack of Coping Capacity'!H8</f>
        <v>4.8</v>
      </c>
      <c r="AB9" s="152">
        <f>'Lack of Coping Capacity'!M8</f>
        <v>1.6</v>
      </c>
      <c r="AC9" s="152">
        <f>'Lack of Coping Capacity'!R8</f>
        <v>2.9</v>
      </c>
      <c r="AD9" s="152">
        <f>'Lack of Coping Capacity'!W8</f>
        <v>2.4</v>
      </c>
      <c r="AE9" s="43">
        <f>'Lack of Coping Capacity'!X8</f>
        <v>2.2999999999999998</v>
      </c>
      <c r="AF9" s="44">
        <f t="shared" si="2"/>
        <v>3.7</v>
      </c>
      <c r="AG9" s="161">
        <f t="shared" si="3"/>
        <v>2.2999999999999998</v>
      </c>
      <c r="AH9" s="187" t="str">
        <f t="shared" si="7"/>
        <v>Low</v>
      </c>
      <c r="AI9" s="180">
        <f t="shared" si="4"/>
        <v>140</v>
      </c>
      <c r="AJ9" s="183">
        <f>VLOOKUP($B9,'Lack of Reliability Index'!$A$2:$H$192,8,FALSE)</f>
        <v>3.4099290780141844</v>
      </c>
      <c r="AK9" s="51">
        <f>'Imputed and missing data hidden'!BA7</f>
        <v>3</v>
      </c>
      <c r="AL9" s="181">
        <f t="shared" si="5"/>
        <v>5.8823529411764705E-2</v>
      </c>
      <c r="AM9" s="51" t="str">
        <f t="shared" si="6"/>
        <v/>
      </c>
      <c r="AN9" s="182">
        <f>'Indicator Date hidden2'!BB8</f>
        <v>0.48936170212765956</v>
      </c>
      <c r="AO9" s="188"/>
    </row>
    <row r="10" spans="1:41" ht="15.75" thickBot="1" x14ac:dyDescent="0.3">
      <c r="A10" s="130" t="s">
        <v>13</v>
      </c>
      <c r="B10" s="47" t="s">
        <v>12</v>
      </c>
      <c r="C10" s="159">
        <f>'Hazard &amp; Exposure'!AO9</f>
        <v>8</v>
      </c>
      <c r="D10" s="158">
        <f>'Hazard &amp; Exposure'!AP9</f>
        <v>4.7</v>
      </c>
      <c r="E10" s="158">
        <f>'Hazard &amp; Exposure'!AQ9</f>
        <v>0</v>
      </c>
      <c r="F10" s="158">
        <f>'Hazard &amp; Exposure'!AR9</f>
        <v>0</v>
      </c>
      <c r="G10" s="158">
        <f>'Hazard &amp; Exposure'!AU9</f>
        <v>4.5999999999999996</v>
      </c>
      <c r="H10" s="43">
        <f>'Hazard &amp; Exposure'!AV9</f>
        <v>4.2</v>
      </c>
      <c r="I10" s="158">
        <f>'Hazard &amp; Exposure'!AY9</f>
        <v>3.2</v>
      </c>
      <c r="J10" s="158">
        <f>'Hazard &amp; Exposure'!BB9</f>
        <v>0</v>
      </c>
      <c r="K10" s="43">
        <f>'Hazard &amp; Exposure'!BC9</f>
        <v>2.2000000000000002</v>
      </c>
      <c r="L10" s="44">
        <f t="shared" si="0"/>
        <v>3.3</v>
      </c>
      <c r="M10" s="156">
        <f>Vulnerability!E9</f>
        <v>1.7</v>
      </c>
      <c r="N10" s="154">
        <f>Vulnerability!H9</f>
        <v>2.8</v>
      </c>
      <c r="O10" s="154">
        <f>Vulnerability!M9</f>
        <v>3.2</v>
      </c>
      <c r="P10" s="43">
        <f>Vulnerability!N9</f>
        <v>2.4</v>
      </c>
      <c r="Q10" s="154">
        <f>Vulnerability!S9</f>
        <v>5.0999999999999996</v>
      </c>
      <c r="R10" s="153">
        <f>Vulnerability!W9</f>
        <v>0.6</v>
      </c>
      <c r="S10" s="153">
        <f>Vulnerability!Z9</f>
        <v>1.2</v>
      </c>
      <c r="T10" s="153">
        <f>Vulnerability!AC9</f>
        <v>0</v>
      </c>
      <c r="U10" s="153">
        <f>Vulnerability!AI9</f>
        <v>4.2</v>
      </c>
      <c r="V10" s="154">
        <f>Vulnerability!AJ9</f>
        <v>1.7</v>
      </c>
      <c r="W10" s="43">
        <f>Vulnerability!AK9</f>
        <v>3.6</v>
      </c>
      <c r="X10" s="44">
        <f t="shared" si="1"/>
        <v>3</v>
      </c>
      <c r="Y10" s="169">
        <f>'Lack of Coping Capacity'!D9</f>
        <v>7.5</v>
      </c>
      <c r="Z10" s="152">
        <f>'Lack of Coping Capacity'!G9</f>
        <v>6</v>
      </c>
      <c r="AA10" s="43">
        <f>'Lack of Coping Capacity'!H9</f>
        <v>6.8</v>
      </c>
      <c r="AB10" s="152">
        <f>'Lack of Coping Capacity'!M9</f>
        <v>2.2000000000000002</v>
      </c>
      <c r="AC10" s="152">
        <f>'Lack of Coping Capacity'!R9</f>
        <v>1.4</v>
      </c>
      <c r="AD10" s="152">
        <f>'Lack of Coping Capacity'!W9</f>
        <v>3.3</v>
      </c>
      <c r="AE10" s="43">
        <f>'Lack of Coping Capacity'!X9</f>
        <v>2.2999999999999998</v>
      </c>
      <c r="AF10" s="44">
        <f t="shared" si="2"/>
        <v>4.9000000000000004</v>
      </c>
      <c r="AG10" s="161">
        <f t="shared" si="3"/>
        <v>3.6</v>
      </c>
      <c r="AH10" s="187" t="str">
        <f t="shared" si="7"/>
        <v>Medium</v>
      </c>
      <c r="AI10" s="180">
        <f t="shared" si="4"/>
        <v>94</v>
      </c>
      <c r="AJ10" s="183">
        <f>VLOOKUP($B10,'Lack of Reliability Index'!$A$2:$H$192,8,FALSE)</f>
        <v>2.1866666666666656</v>
      </c>
      <c r="AK10" s="51">
        <f>'Imputed and missing data hidden'!BA8</f>
        <v>1</v>
      </c>
      <c r="AL10" s="181">
        <f t="shared" si="5"/>
        <v>1.9607843137254902E-2</v>
      </c>
      <c r="AM10" s="51" t="str">
        <f t="shared" si="6"/>
        <v/>
      </c>
      <c r="AN10" s="182">
        <f>'Indicator Date hidden2'!BB9</f>
        <v>0.36</v>
      </c>
      <c r="AO10" s="188"/>
    </row>
    <row r="11" spans="1:41" ht="15.75" thickBot="1" x14ac:dyDescent="0.3">
      <c r="A11" s="130" t="s">
        <v>15</v>
      </c>
      <c r="B11" s="47" t="s">
        <v>14</v>
      </c>
      <c r="C11" s="159">
        <f>'Hazard &amp; Exposure'!AO10</f>
        <v>4</v>
      </c>
      <c r="D11" s="158">
        <f>'Hazard &amp; Exposure'!AP10</f>
        <v>5.3</v>
      </c>
      <c r="E11" s="158">
        <f>'Hazard &amp; Exposure'!AQ10</f>
        <v>6.6</v>
      </c>
      <c r="F11" s="158">
        <f>'Hazard &amp; Exposure'!AR10</f>
        <v>4.7</v>
      </c>
      <c r="G11" s="158">
        <f>'Hazard &amp; Exposure'!AU10</f>
        <v>6.6</v>
      </c>
      <c r="H11" s="43">
        <f>'Hazard &amp; Exposure'!AV10</f>
        <v>5.5</v>
      </c>
      <c r="I11" s="158">
        <f>'Hazard &amp; Exposure'!AY10</f>
        <v>0.1</v>
      </c>
      <c r="J11" s="158">
        <f>'Hazard &amp; Exposure'!BB10</f>
        <v>0</v>
      </c>
      <c r="K11" s="43">
        <f>'Hazard &amp; Exposure'!BC10</f>
        <v>0.1</v>
      </c>
      <c r="L11" s="44">
        <f t="shared" si="0"/>
        <v>3.3</v>
      </c>
      <c r="M11" s="156">
        <f>Vulnerability!E10</f>
        <v>0.2</v>
      </c>
      <c r="N11" s="154">
        <f>Vulnerability!H10</f>
        <v>2.1</v>
      </c>
      <c r="O11" s="154">
        <f>Vulnerability!M10</f>
        <v>0</v>
      </c>
      <c r="P11" s="43">
        <f>Vulnerability!N10</f>
        <v>0.6</v>
      </c>
      <c r="Q11" s="154">
        <f>Vulnerability!S10</f>
        <v>4.5999999999999996</v>
      </c>
      <c r="R11" s="153">
        <f>Vulnerability!W10</f>
        <v>0.3</v>
      </c>
      <c r="S11" s="153">
        <f>Vulnerability!Z10</f>
        <v>0.2</v>
      </c>
      <c r="T11" s="153">
        <f>Vulnerability!AC10</f>
        <v>0</v>
      </c>
      <c r="U11" s="153">
        <f>Vulnerability!AI10</f>
        <v>0.9</v>
      </c>
      <c r="V11" s="154">
        <f>Vulnerability!AJ10</f>
        <v>0.4</v>
      </c>
      <c r="W11" s="43">
        <f>Vulnerability!AK10</f>
        <v>2.8</v>
      </c>
      <c r="X11" s="44">
        <f t="shared" si="1"/>
        <v>1.8</v>
      </c>
      <c r="Y11" s="169">
        <f>'Lack of Coping Capacity'!D10</f>
        <v>2.4</v>
      </c>
      <c r="Z11" s="152">
        <f>'Lack of Coping Capacity'!G10</f>
        <v>2</v>
      </c>
      <c r="AA11" s="43">
        <f>'Lack of Coping Capacity'!H10</f>
        <v>2.2000000000000002</v>
      </c>
      <c r="AB11" s="152">
        <f>'Lack of Coping Capacity'!M10</f>
        <v>1.6</v>
      </c>
      <c r="AC11" s="152">
        <f>'Lack of Coping Capacity'!R10</f>
        <v>3</v>
      </c>
      <c r="AD11" s="152">
        <f>'Lack of Coping Capacity'!W10</f>
        <v>0.7</v>
      </c>
      <c r="AE11" s="43">
        <f>'Lack of Coping Capacity'!X10</f>
        <v>1.8</v>
      </c>
      <c r="AF11" s="44">
        <f t="shared" si="2"/>
        <v>2</v>
      </c>
      <c r="AG11" s="161">
        <f t="shared" si="3"/>
        <v>2.2999999999999998</v>
      </c>
      <c r="AH11" s="187" t="str">
        <f t="shared" si="7"/>
        <v>Low</v>
      </c>
      <c r="AI11" s="180">
        <f t="shared" si="4"/>
        <v>140</v>
      </c>
      <c r="AJ11" s="183">
        <f>VLOOKUP($B11,'Lack of Reliability Index'!$A$2:$H$192,8,FALSE)</f>
        <v>3.3481481481481481</v>
      </c>
      <c r="AK11" s="51">
        <f>'Imputed and missing data hidden'!BA9</f>
        <v>5</v>
      </c>
      <c r="AL11" s="181">
        <f t="shared" si="5"/>
        <v>9.8039215686274508E-2</v>
      </c>
      <c r="AM11" s="51" t="str">
        <f t="shared" si="6"/>
        <v/>
      </c>
      <c r="AN11" s="182">
        <f>'Indicator Date hidden2'!BB10</f>
        <v>0.37777777777777777</v>
      </c>
      <c r="AO11" s="188"/>
    </row>
    <row r="12" spans="1:41" ht="15.75" thickBot="1" x14ac:dyDescent="0.3">
      <c r="A12" s="130" t="s">
        <v>17</v>
      </c>
      <c r="B12" s="47" t="s">
        <v>16</v>
      </c>
      <c r="C12" s="159">
        <f>'Hazard &amp; Exposure'!AO11</f>
        <v>4</v>
      </c>
      <c r="D12" s="158">
        <f>'Hazard &amp; Exposure'!AP11</f>
        <v>5.6</v>
      </c>
      <c r="E12" s="158">
        <f>'Hazard &amp; Exposure'!AQ11</f>
        <v>0</v>
      </c>
      <c r="F12" s="158">
        <f>'Hazard &amp; Exposure'!AR11</f>
        <v>0</v>
      </c>
      <c r="G12" s="158">
        <f>'Hazard &amp; Exposure'!AU11</f>
        <v>0.5</v>
      </c>
      <c r="H12" s="43">
        <f>'Hazard &amp; Exposure'!AV11</f>
        <v>2.4</v>
      </c>
      <c r="I12" s="158">
        <f>'Hazard &amp; Exposure'!AY11</f>
        <v>0</v>
      </c>
      <c r="J12" s="158">
        <f>'Hazard &amp; Exposure'!BB11</f>
        <v>0</v>
      </c>
      <c r="K12" s="43">
        <f>'Hazard &amp; Exposure'!BC11</f>
        <v>0</v>
      </c>
      <c r="L12" s="44">
        <f t="shared" si="0"/>
        <v>1.3</v>
      </c>
      <c r="M12" s="156">
        <f>Vulnerability!E11</f>
        <v>0.9</v>
      </c>
      <c r="N12" s="154">
        <f>Vulnerability!H11</f>
        <v>1.2</v>
      </c>
      <c r="O12" s="154">
        <f>Vulnerability!M11</f>
        <v>0</v>
      </c>
      <c r="P12" s="43">
        <f>Vulnerability!N11</f>
        <v>0.8</v>
      </c>
      <c r="Q12" s="154">
        <f>Vulnerability!S11</f>
        <v>0</v>
      </c>
      <c r="R12" s="153">
        <f>Vulnerability!W11</f>
        <v>0.1</v>
      </c>
      <c r="S12" s="153">
        <f>Vulnerability!Z11</f>
        <v>0.3</v>
      </c>
      <c r="T12" s="153">
        <f>Vulnerability!AC11</f>
        <v>0</v>
      </c>
      <c r="U12" s="153">
        <f>Vulnerability!AI11</f>
        <v>0.3</v>
      </c>
      <c r="V12" s="154">
        <f>Vulnerability!AJ11</f>
        <v>0.2</v>
      </c>
      <c r="W12" s="43">
        <f>Vulnerability!AK11</f>
        <v>0.1</v>
      </c>
      <c r="X12" s="44">
        <f t="shared" si="1"/>
        <v>0.5</v>
      </c>
      <c r="Y12" s="169">
        <f>'Lack of Coping Capacity'!D11</f>
        <v>2</v>
      </c>
      <c r="Z12" s="152">
        <f>'Lack of Coping Capacity'!G11</f>
        <v>2.2999999999999998</v>
      </c>
      <c r="AA12" s="43">
        <f>'Lack of Coping Capacity'!H11</f>
        <v>2.2000000000000002</v>
      </c>
      <c r="AB12" s="152">
        <f>'Lack of Coping Capacity'!M11</f>
        <v>1.3</v>
      </c>
      <c r="AC12" s="152">
        <f>'Lack of Coping Capacity'!R11</f>
        <v>0</v>
      </c>
      <c r="AD12" s="152">
        <f>'Lack of Coping Capacity'!W11</f>
        <v>0.3</v>
      </c>
      <c r="AE12" s="43">
        <f>'Lack of Coping Capacity'!X11</f>
        <v>0.5</v>
      </c>
      <c r="AF12" s="44">
        <f t="shared" si="2"/>
        <v>1.4</v>
      </c>
      <c r="AG12" s="161">
        <f t="shared" si="3"/>
        <v>1</v>
      </c>
      <c r="AH12" s="187" t="str">
        <f t="shared" si="7"/>
        <v>Very Low</v>
      </c>
      <c r="AI12" s="180">
        <f t="shared" si="4"/>
        <v>183</v>
      </c>
      <c r="AJ12" s="183">
        <f>VLOOKUP($B12,'Lack of Reliability Index'!$A$2:$H$192,8,FALSE)</f>
        <v>1.963636363636363</v>
      </c>
      <c r="AK12" s="51">
        <f>'Imputed and missing data hidden'!BA10</f>
        <v>6</v>
      </c>
      <c r="AL12" s="181">
        <f t="shared" si="5"/>
        <v>0.11764705882352941</v>
      </c>
      <c r="AM12" s="51" t="str">
        <f t="shared" si="6"/>
        <v/>
      </c>
      <c r="AN12" s="182">
        <f>'Indicator Date hidden2'!BB11</f>
        <v>6.8181818181818177E-2</v>
      </c>
      <c r="AO12" s="188"/>
    </row>
    <row r="13" spans="1:41" ht="15.75" thickBot="1" x14ac:dyDescent="0.3">
      <c r="A13" s="130" t="s">
        <v>19</v>
      </c>
      <c r="B13" s="47" t="s">
        <v>18</v>
      </c>
      <c r="C13" s="159">
        <f>'Hazard &amp; Exposure'!AO12</f>
        <v>8.1999999999999993</v>
      </c>
      <c r="D13" s="158">
        <f>'Hazard &amp; Exposure'!AP12</f>
        <v>4.9000000000000004</v>
      </c>
      <c r="E13" s="158">
        <f>'Hazard &amp; Exposure'!AQ12</f>
        <v>0</v>
      </c>
      <c r="F13" s="158">
        <f>'Hazard &amp; Exposure'!AR12</f>
        <v>0</v>
      </c>
      <c r="G13" s="158">
        <f>'Hazard &amp; Exposure'!AU12</f>
        <v>5.3</v>
      </c>
      <c r="H13" s="43">
        <f>'Hazard &amp; Exposure'!AV12</f>
        <v>4.5</v>
      </c>
      <c r="I13" s="158">
        <f>'Hazard &amp; Exposure'!AY12</f>
        <v>7.7</v>
      </c>
      <c r="J13" s="158">
        <f>'Hazard &amp; Exposure'!BB12</f>
        <v>0</v>
      </c>
      <c r="K13" s="43">
        <f>'Hazard &amp; Exposure'!BC12</f>
        <v>5.4</v>
      </c>
      <c r="L13" s="44">
        <f t="shared" si="0"/>
        <v>5</v>
      </c>
      <c r="M13" s="156">
        <f>Vulnerability!E12</f>
        <v>1.6</v>
      </c>
      <c r="N13" s="154">
        <f>Vulnerability!H12</f>
        <v>2.2000000000000002</v>
      </c>
      <c r="O13" s="154">
        <f>Vulnerability!M12</f>
        <v>0.4</v>
      </c>
      <c r="P13" s="43">
        <f>Vulnerability!N12</f>
        <v>1.5</v>
      </c>
      <c r="Q13" s="154">
        <f>Vulnerability!S12</f>
        <v>9</v>
      </c>
      <c r="R13" s="153">
        <f>Vulnerability!W12</f>
        <v>0.6</v>
      </c>
      <c r="S13" s="153">
        <f>Vulnerability!Z12</f>
        <v>1.8</v>
      </c>
      <c r="T13" s="153">
        <f>Vulnerability!AC12</f>
        <v>0</v>
      </c>
      <c r="U13" s="153">
        <f>Vulnerability!AI12</f>
        <v>1.6</v>
      </c>
      <c r="V13" s="154">
        <f>Vulnerability!AJ12</f>
        <v>1</v>
      </c>
      <c r="W13" s="43">
        <f>Vulnerability!AK12</f>
        <v>6.5</v>
      </c>
      <c r="X13" s="44">
        <f t="shared" si="1"/>
        <v>4.5</v>
      </c>
      <c r="Y13" s="169" t="str">
        <f>'Lack of Coping Capacity'!D12</f>
        <v>x</v>
      </c>
      <c r="Z13" s="152">
        <f>'Lack of Coping Capacity'!G12</f>
        <v>6.3</v>
      </c>
      <c r="AA13" s="43">
        <f>'Lack of Coping Capacity'!H12</f>
        <v>6.3</v>
      </c>
      <c r="AB13" s="152">
        <f>'Lack of Coping Capacity'!M12</f>
        <v>1.7</v>
      </c>
      <c r="AC13" s="152">
        <f>'Lack of Coping Capacity'!R12</f>
        <v>3.6</v>
      </c>
      <c r="AD13" s="152">
        <f>'Lack of Coping Capacity'!W12</f>
        <v>2.2000000000000002</v>
      </c>
      <c r="AE13" s="43">
        <f>'Lack of Coping Capacity'!X12</f>
        <v>2.5</v>
      </c>
      <c r="AF13" s="44">
        <f t="shared" si="2"/>
        <v>4.7</v>
      </c>
      <c r="AG13" s="161">
        <f t="shared" si="3"/>
        <v>4.7</v>
      </c>
      <c r="AH13" s="187" t="str">
        <f t="shared" si="7"/>
        <v>Medium</v>
      </c>
      <c r="AI13" s="180">
        <f t="shared" si="4"/>
        <v>53</v>
      </c>
      <c r="AJ13" s="183">
        <f>VLOOKUP($B13,'Lack of Reliability Index'!$A$2:$H$192,8,FALSE)</f>
        <v>3.4666666666666668</v>
      </c>
      <c r="AK13" s="51">
        <f>'Imputed and missing data hidden'!BA11</f>
        <v>3</v>
      </c>
      <c r="AL13" s="181">
        <f t="shared" si="5"/>
        <v>5.8823529411764705E-2</v>
      </c>
      <c r="AM13" s="51" t="str">
        <f t="shared" si="6"/>
        <v/>
      </c>
      <c r="AN13" s="182">
        <f>'Indicator Date hidden2'!BB12</f>
        <v>0.5</v>
      </c>
      <c r="AO13" s="188"/>
    </row>
    <row r="14" spans="1:41" ht="15.75" thickBot="1" x14ac:dyDescent="0.3">
      <c r="A14" s="130" t="s">
        <v>21</v>
      </c>
      <c r="B14" s="47" t="s">
        <v>20</v>
      </c>
      <c r="C14" s="159">
        <f>'Hazard &amp; Exposure'!AO13</f>
        <v>0.1</v>
      </c>
      <c r="D14" s="158">
        <f>'Hazard &amp; Exposure'!AP13</f>
        <v>0.1</v>
      </c>
      <c r="E14" s="158">
        <f>'Hazard &amp; Exposure'!AQ13</f>
        <v>0</v>
      </c>
      <c r="F14" s="158">
        <f>'Hazard &amp; Exposure'!AR13</f>
        <v>8.8000000000000007</v>
      </c>
      <c r="G14" s="158">
        <f>'Hazard &amp; Exposure'!AU13</f>
        <v>2.6</v>
      </c>
      <c r="H14" s="43">
        <f>'Hazard &amp; Exposure'!AV13</f>
        <v>3.4</v>
      </c>
      <c r="I14" s="158">
        <f>'Hazard &amp; Exposure'!AY13</f>
        <v>1.2</v>
      </c>
      <c r="J14" s="158">
        <f>'Hazard &amp; Exposure'!BB13</f>
        <v>0</v>
      </c>
      <c r="K14" s="43">
        <f>'Hazard &amp; Exposure'!BC13</f>
        <v>0.8</v>
      </c>
      <c r="L14" s="44">
        <f t="shared" si="0"/>
        <v>2.2000000000000002</v>
      </c>
      <c r="M14" s="156">
        <f>Vulnerability!E13</f>
        <v>2.4</v>
      </c>
      <c r="N14" s="154">
        <f>Vulnerability!H13</f>
        <v>4.8</v>
      </c>
      <c r="O14" s="154">
        <f>Vulnerability!M13</f>
        <v>0</v>
      </c>
      <c r="P14" s="43">
        <f>Vulnerability!N13</f>
        <v>2.4</v>
      </c>
      <c r="Q14" s="154">
        <f>Vulnerability!S13</f>
        <v>0</v>
      </c>
      <c r="R14" s="153">
        <f>Vulnerability!W13</f>
        <v>3.4</v>
      </c>
      <c r="S14" s="153">
        <f>Vulnerability!Z13</f>
        <v>0.9</v>
      </c>
      <c r="T14" s="153">
        <f>Vulnerability!AC13</f>
        <v>0.4</v>
      </c>
      <c r="U14" s="153">
        <f>Vulnerability!AI13</f>
        <v>1.9</v>
      </c>
      <c r="V14" s="154">
        <f>Vulnerability!AJ13</f>
        <v>1.7</v>
      </c>
      <c r="W14" s="43">
        <f>Vulnerability!AK13</f>
        <v>0.9</v>
      </c>
      <c r="X14" s="44">
        <f t="shared" si="1"/>
        <v>1.7</v>
      </c>
      <c r="Y14" s="169" t="str">
        <f>'Lack of Coping Capacity'!D13</f>
        <v>x</v>
      </c>
      <c r="Z14" s="152">
        <f>'Lack of Coping Capacity'!G13</f>
        <v>3.5</v>
      </c>
      <c r="AA14" s="43">
        <f>'Lack of Coping Capacity'!H13</f>
        <v>3.5</v>
      </c>
      <c r="AB14" s="152">
        <f>'Lack of Coping Capacity'!M13</f>
        <v>2.8</v>
      </c>
      <c r="AC14" s="152">
        <f>'Lack of Coping Capacity'!R13</f>
        <v>2.2000000000000002</v>
      </c>
      <c r="AD14" s="152">
        <f>'Lack of Coping Capacity'!W13</f>
        <v>2.6</v>
      </c>
      <c r="AE14" s="43">
        <f>'Lack of Coping Capacity'!X13</f>
        <v>2.5</v>
      </c>
      <c r="AF14" s="44">
        <f t="shared" si="2"/>
        <v>3</v>
      </c>
      <c r="AG14" s="161">
        <f t="shared" si="3"/>
        <v>2.2000000000000002</v>
      </c>
      <c r="AH14" s="187" t="str">
        <f t="shared" si="7"/>
        <v>Low</v>
      </c>
      <c r="AI14" s="180">
        <f t="shared" si="4"/>
        <v>144</v>
      </c>
      <c r="AJ14" s="183">
        <f>VLOOKUP($B14,'Lack of Reliability Index'!$A$2:$H$192,8,FALSE)</f>
        <v>3.3922480620155042</v>
      </c>
      <c r="AK14" s="51">
        <f>'Imputed and missing data hidden'!BA12</f>
        <v>9</v>
      </c>
      <c r="AL14" s="181">
        <f t="shared" si="5"/>
        <v>0.17647058823529413</v>
      </c>
      <c r="AM14" s="51" t="str">
        <f t="shared" si="6"/>
        <v/>
      </c>
      <c r="AN14" s="182">
        <f>'Indicator Date hidden2'!BB13</f>
        <v>0.18604651162790697</v>
      </c>
      <c r="AO14" s="188"/>
    </row>
    <row r="15" spans="1:41" ht="15.75" thickBot="1" x14ac:dyDescent="0.3">
      <c r="A15" s="130" t="s">
        <v>23</v>
      </c>
      <c r="B15" s="47" t="s">
        <v>22</v>
      </c>
      <c r="C15" s="159">
        <f>'Hazard &amp; Exposure'!AO14</f>
        <v>0.1</v>
      </c>
      <c r="D15" s="158">
        <f>'Hazard &amp; Exposure'!AP14</f>
        <v>0.1</v>
      </c>
      <c r="E15" s="158">
        <f>'Hazard &amp; Exposure'!AQ14</f>
        <v>0</v>
      </c>
      <c r="F15" s="158">
        <f>'Hazard &amp; Exposure'!AR14</f>
        <v>0</v>
      </c>
      <c r="G15" s="158">
        <f>'Hazard &amp; Exposure'!AU14</f>
        <v>0</v>
      </c>
      <c r="H15" s="43">
        <f>'Hazard &amp; Exposure'!AV14</f>
        <v>0.1</v>
      </c>
      <c r="I15" s="158">
        <f>'Hazard &amp; Exposure'!AY14</f>
        <v>0.3</v>
      </c>
      <c r="J15" s="158">
        <f>'Hazard &amp; Exposure'!BB14</f>
        <v>0</v>
      </c>
      <c r="K15" s="43">
        <f>'Hazard &amp; Exposure'!BC14</f>
        <v>0.2</v>
      </c>
      <c r="L15" s="44">
        <f t="shared" si="0"/>
        <v>0.2</v>
      </c>
      <c r="M15" s="156">
        <f>Vulnerability!E14</f>
        <v>1.9</v>
      </c>
      <c r="N15" s="154">
        <f>Vulnerability!H14</f>
        <v>3.1</v>
      </c>
      <c r="O15" s="154">
        <f>Vulnerability!M14</f>
        <v>0</v>
      </c>
      <c r="P15" s="43">
        <f>Vulnerability!N14</f>
        <v>1.7</v>
      </c>
      <c r="Q15" s="154">
        <f>Vulnerability!S14</f>
        <v>1.1000000000000001</v>
      </c>
      <c r="R15" s="153">
        <f>Vulnerability!W14</f>
        <v>0.3</v>
      </c>
      <c r="S15" s="153">
        <f>Vulnerability!Z14</f>
        <v>0.5</v>
      </c>
      <c r="T15" s="153">
        <f>Vulnerability!AC14</f>
        <v>0</v>
      </c>
      <c r="U15" s="153">
        <f>Vulnerability!AI14</f>
        <v>1.7</v>
      </c>
      <c r="V15" s="154">
        <f>Vulnerability!AJ14</f>
        <v>0.6</v>
      </c>
      <c r="W15" s="43">
        <f>Vulnerability!AK14</f>
        <v>0.9</v>
      </c>
      <c r="X15" s="44">
        <f t="shared" si="1"/>
        <v>1.3</v>
      </c>
      <c r="Y15" s="169">
        <f>'Lack of Coping Capacity'!D14</f>
        <v>3.8</v>
      </c>
      <c r="Z15" s="152">
        <f>'Lack of Coping Capacity'!G14</f>
        <v>4.8</v>
      </c>
      <c r="AA15" s="43">
        <f>'Lack of Coping Capacity'!H14</f>
        <v>4.3</v>
      </c>
      <c r="AB15" s="152">
        <f>'Lack of Coping Capacity'!M14</f>
        <v>0.6</v>
      </c>
      <c r="AC15" s="152">
        <f>'Lack of Coping Capacity'!R14</f>
        <v>0</v>
      </c>
      <c r="AD15" s="152">
        <f>'Lack of Coping Capacity'!W14</f>
        <v>2.6</v>
      </c>
      <c r="AE15" s="43">
        <f>'Lack of Coping Capacity'!X14</f>
        <v>1.1000000000000001</v>
      </c>
      <c r="AF15" s="44">
        <f t="shared" si="2"/>
        <v>2.9</v>
      </c>
      <c r="AG15" s="161">
        <f t="shared" si="3"/>
        <v>0.9</v>
      </c>
      <c r="AH15" s="187" t="str">
        <f t="shared" si="7"/>
        <v>Very Low</v>
      </c>
      <c r="AI15" s="180">
        <f t="shared" si="4"/>
        <v>187</v>
      </c>
      <c r="AJ15" s="183">
        <f>VLOOKUP($B15,'Lack of Reliability Index'!$A$2:$H$192,8,FALSE)</f>
        <v>3.1030303030303035</v>
      </c>
      <c r="AK15" s="51">
        <f>'Imputed and missing data hidden'!BA13</f>
        <v>8</v>
      </c>
      <c r="AL15" s="181">
        <f t="shared" si="5"/>
        <v>0.15686274509803921</v>
      </c>
      <c r="AM15" s="51" t="str">
        <f t="shared" si="6"/>
        <v/>
      </c>
      <c r="AN15" s="182">
        <f>'Indicator Date hidden2'!BB14</f>
        <v>0.18181818181818182</v>
      </c>
      <c r="AO15" s="188"/>
    </row>
    <row r="16" spans="1:41" ht="15.75" thickBot="1" x14ac:dyDescent="0.3">
      <c r="A16" s="130" t="s">
        <v>25</v>
      </c>
      <c r="B16" s="47" t="s">
        <v>24</v>
      </c>
      <c r="C16" s="159">
        <f>'Hazard &amp; Exposure'!AO15</f>
        <v>8.6999999999999993</v>
      </c>
      <c r="D16" s="158">
        <f>'Hazard &amp; Exposure'!AP15</f>
        <v>10</v>
      </c>
      <c r="E16" s="158">
        <f>'Hazard &amp; Exposure'!AQ15</f>
        <v>8.5</v>
      </c>
      <c r="F16" s="158">
        <f>'Hazard &amp; Exposure'!AR15</f>
        <v>7</v>
      </c>
      <c r="G16" s="158">
        <f>'Hazard &amp; Exposure'!AU15</f>
        <v>5</v>
      </c>
      <c r="H16" s="43">
        <f>'Hazard &amp; Exposure'!AV15</f>
        <v>8.3000000000000007</v>
      </c>
      <c r="I16" s="158">
        <f>'Hazard &amp; Exposure'!AY15</f>
        <v>9.3000000000000007</v>
      </c>
      <c r="J16" s="158">
        <f>'Hazard &amp; Exposure'!BB15</f>
        <v>0</v>
      </c>
      <c r="K16" s="43">
        <f>'Hazard &amp; Exposure'!BC15</f>
        <v>6.5</v>
      </c>
      <c r="L16" s="44">
        <f t="shared" si="0"/>
        <v>7.5</v>
      </c>
      <c r="M16" s="156">
        <f>Vulnerability!E15</f>
        <v>4.5</v>
      </c>
      <c r="N16" s="154">
        <f>Vulnerability!H15</f>
        <v>4.3</v>
      </c>
      <c r="O16" s="154">
        <f>Vulnerability!M15</f>
        <v>0.7</v>
      </c>
      <c r="P16" s="43">
        <f>Vulnerability!N15</f>
        <v>3.5</v>
      </c>
      <c r="Q16" s="154">
        <f>Vulnerability!S15</f>
        <v>7.1</v>
      </c>
      <c r="R16" s="153">
        <f>Vulnerability!W15</f>
        <v>1.8</v>
      </c>
      <c r="S16" s="153">
        <f>Vulnerability!Z15</f>
        <v>5.0999999999999996</v>
      </c>
      <c r="T16" s="153">
        <f>Vulnerability!AC15</f>
        <v>3.6</v>
      </c>
      <c r="U16" s="153">
        <f>Vulnerability!AI15</f>
        <v>5.4</v>
      </c>
      <c r="V16" s="154">
        <f>Vulnerability!AJ15</f>
        <v>4.0999999999999996</v>
      </c>
      <c r="W16" s="43">
        <f>Vulnerability!AK15</f>
        <v>5.8</v>
      </c>
      <c r="X16" s="44">
        <f t="shared" si="1"/>
        <v>4.8</v>
      </c>
      <c r="Y16" s="169">
        <f>'Lack of Coping Capacity'!D15</f>
        <v>3</v>
      </c>
      <c r="Z16" s="152">
        <f>'Lack of Coping Capacity'!G15</f>
        <v>7</v>
      </c>
      <c r="AA16" s="43">
        <f>'Lack of Coping Capacity'!H15</f>
        <v>5</v>
      </c>
      <c r="AB16" s="152">
        <f>'Lack of Coping Capacity'!M15</f>
        <v>6.3</v>
      </c>
      <c r="AC16" s="152">
        <f>'Lack of Coping Capacity'!R15</f>
        <v>5.0999999999999996</v>
      </c>
      <c r="AD16" s="152">
        <f>'Lack of Coping Capacity'!W15</f>
        <v>5.6</v>
      </c>
      <c r="AE16" s="43">
        <f>'Lack of Coping Capacity'!X15</f>
        <v>5.7</v>
      </c>
      <c r="AF16" s="44">
        <f t="shared" si="2"/>
        <v>5.4</v>
      </c>
      <c r="AG16" s="161">
        <f t="shared" si="3"/>
        <v>5.8</v>
      </c>
      <c r="AH16" s="187" t="str">
        <f t="shared" si="7"/>
        <v>High</v>
      </c>
      <c r="AI16" s="180">
        <f t="shared" si="4"/>
        <v>23</v>
      </c>
      <c r="AJ16" s="183">
        <f>VLOOKUP($B16,'Lack of Reliability Index'!$A$2:$H$192,8,FALSE)</f>
        <v>1.2549019607843146</v>
      </c>
      <c r="AK16" s="51">
        <f>'Imputed and missing data hidden'!BA14</f>
        <v>0</v>
      </c>
      <c r="AL16" s="181">
        <f t="shared" si="5"/>
        <v>0</v>
      </c>
      <c r="AM16" s="51" t="str">
        <f t="shared" si="6"/>
        <v/>
      </c>
      <c r="AN16" s="182">
        <f>'Indicator Date hidden2'!BB15</f>
        <v>0.23529411764705882</v>
      </c>
      <c r="AO16" s="188"/>
    </row>
    <row r="17" spans="1:41" ht="15.75" thickBot="1" x14ac:dyDescent="0.3">
      <c r="A17" s="130" t="s">
        <v>27</v>
      </c>
      <c r="B17" s="47" t="s">
        <v>26</v>
      </c>
      <c r="C17" s="159">
        <f>'Hazard &amp; Exposure'!AO16</f>
        <v>0.1</v>
      </c>
      <c r="D17" s="158">
        <f>'Hazard &amp; Exposure'!AP16</f>
        <v>0.1</v>
      </c>
      <c r="E17" s="158">
        <f>'Hazard &amp; Exposure'!AQ16</f>
        <v>5.8</v>
      </c>
      <c r="F17" s="158">
        <f>'Hazard &amp; Exposure'!AR16</f>
        <v>4.2</v>
      </c>
      <c r="G17" s="158">
        <f>'Hazard &amp; Exposure'!AU16</f>
        <v>0.5</v>
      </c>
      <c r="H17" s="43">
        <f>'Hazard &amp; Exposure'!AV16</f>
        <v>2.5</v>
      </c>
      <c r="I17" s="158">
        <f>'Hazard &amp; Exposure'!AY16</f>
        <v>0</v>
      </c>
      <c r="J17" s="158">
        <f>'Hazard &amp; Exposure'!BB16</f>
        <v>0</v>
      </c>
      <c r="K17" s="43">
        <f>'Hazard &amp; Exposure'!BC16</f>
        <v>0</v>
      </c>
      <c r="L17" s="44">
        <f t="shared" si="0"/>
        <v>1.3</v>
      </c>
      <c r="M17" s="156">
        <f>Vulnerability!E16</f>
        <v>1.3</v>
      </c>
      <c r="N17" s="154">
        <f>Vulnerability!H16</f>
        <v>3.9</v>
      </c>
      <c r="O17" s="154">
        <f>Vulnerability!M16</f>
        <v>0.1</v>
      </c>
      <c r="P17" s="43">
        <f>Vulnerability!N16</f>
        <v>1.7</v>
      </c>
      <c r="Q17" s="154">
        <f>Vulnerability!S16</f>
        <v>0</v>
      </c>
      <c r="R17" s="153">
        <f>Vulnerability!W16</f>
        <v>1.6</v>
      </c>
      <c r="S17" s="153">
        <f>Vulnerability!Z16</f>
        <v>0.9</v>
      </c>
      <c r="T17" s="153">
        <f>Vulnerability!AC16</f>
        <v>0</v>
      </c>
      <c r="U17" s="153">
        <f>Vulnerability!AI16</f>
        <v>1.7</v>
      </c>
      <c r="V17" s="154">
        <f>Vulnerability!AJ16</f>
        <v>1.1000000000000001</v>
      </c>
      <c r="W17" s="43">
        <f>Vulnerability!AK16</f>
        <v>0.6</v>
      </c>
      <c r="X17" s="44">
        <f t="shared" si="1"/>
        <v>1.2</v>
      </c>
      <c r="Y17" s="169">
        <f>'Lack of Coping Capacity'!D16</f>
        <v>2.8</v>
      </c>
      <c r="Z17" s="152">
        <f>'Lack of Coping Capacity'!G16</f>
        <v>3.5</v>
      </c>
      <c r="AA17" s="43">
        <f>'Lack of Coping Capacity'!H16</f>
        <v>3.2</v>
      </c>
      <c r="AB17" s="152">
        <f>'Lack of Coping Capacity'!M16</f>
        <v>2.2000000000000002</v>
      </c>
      <c r="AC17" s="152">
        <f>'Lack of Coping Capacity'!R16</f>
        <v>0.2</v>
      </c>
      <c r="AD17" s="152">
        <f>'Lack of Coping Capacity'!W16</f>
        <v>3.6</v>
      </c>
      <c r="AE17" s="43">
        <f>'Lack of Coping Capacity'!X16</f>
        <v>2</v>
      </c>
      <c r="AF17" s="44">
        <f t="shared" si="2"/>
        <v>2.6</v>
      </c>
      <c r="AG17" s="161">
        <f t="shared" si="3"/>
        <v>1.6</v>
      </c>
      <c r="AH17" s="187" t="str">
        <f t="shared" si="7"/>
        <v>Very Low</v>
      </c>
      <c r="AI17" s="180">
        <f t="shared" si="4"/>
        <v>166</v>
      </c>
      <c r="AJ17" s="183">
        <f>VLOOKUP($B17,'Lack of Reliability Index'!$A$2:$H$192,8,FALSE)</f>
        <v>3.0724637681159415</v>
      </c>
      <c r="AK17" s="51">
        <f>'Imputed and missing data hidden'!BA15</f>
        <v>5</v>
      </c>
      <c r="AL17" s="181">
        <f t="shared" si="5"/>
        <v>9.8039215686274508E-2</v>
      </c>
      <c r="AM17" s="51" t="str">
        <f t="shared" si="6"/>
        <v/>
      </c>
      <c r="AN17" s="182">
        <f>'Indicator Date hidden2'!BB16</f>
        <v>0.32608695652173914</v>
      </c>
      <c r="AO17" s="188"/>
    </row>
    <row r="18" spans="1:41" ht="15.75" thickBot="1" x14ac:dyDescent="0.3">
      <c r="A18" s="130" t="s">
        <v>29</v>
      </c>
      <c r="B18" s="47" t="s">
        <v>28</v>
      </c>
      <c r="C18" s="159">
        <f>'Hazard &amp; Exposure'!AO17</f>
        <v>0.1</v>
      </c>
      <c r="D18" s="158">
        <f>'Hazard &amp; Exposure'!AP17</f>
        <v>6.1</v>
      </c>
      <c r="E18" s="158">
        <f>'Hazard &amp; Exposure'!AQ17</f>
        <v>0</v>
      </c>
      <c r="F18" s="158">
        <f>'Hazard &amp; Exposure'!AR17</f>
        <v>0</v>
      </c>
      <c r="G18" s="158">
        <f>'Hazard &amp; Exposure'!AU17</f>
        <v>3.1</v>
      </c>
      <c r="H18" s="43">
        <f>'Hazard &amp; Exposure'!AV17</f>
        <v>2.2999999999999998</v>
      </c>
      <c r="I18" s="158">
        <f>'Hazard &amp; Exposure'!AY17</f>
        <v>2.2999999999999998</v>
      </c>
      <c r="J18" s="158">
        <f>'Hazard &amp; Exposure'!BB17</f>
        <v>0</v>
      </c>
      <c r="K18" s="43">
        <f>'Hazard &amp; Exposure'!BC17</f>
        <v>1.6</v>
      </c>
      <c r="L18" s="44">
        <f t="shared" si="0"/>
        <v>2</v>
      </c>
      <c r="M18" s="156">
        <f>Vulnerability!E17</f>
        <v>1.3</v>
      </c>
      <c r="N18" s="154">
        <f>Vulnerability!H17</f>
        <v>1.2</v>
      </c>
      <c r="O18" s="154">
        <f>Vulnerability!M17</f>
        <v>0.3</v>
      </c>
      <c r="P18" s="43">
        <f>Vulnerability!N17</f>
        <v>1</v>
      </c>
      <c r="Q18" s="154">
        <f>Vulnerability!S17</f>
        <v>1.4</v>
      </c>
      <c r="R18" s="153">
        <f>Vulnerability!W17</f>
        <v>1.1000000000000001</v>
      </c>
      <c r="S18" s="153">
        <f>Vulnerability!Z17</f>
        <v>0.4</v>
      </c>
      <c r="T18" s="153">
        <f>Vulnerability!AC17</f>
        <v>0.5</v>
      </c>
      <c r="U18" s="153">
        <f>Vulnerability!AI17</f>
        <v>2.4</v>
      </c>
      <c r="V18" s="154">
        <f>Vulnerability!AJ17</f>
        <v>1.1000000000000001</v>
      </c>
      <c r="W18" s="43">
        <f>Vulnerability!AK17</f>
        <v>1.3</v>
      </c>
      <c r="X18" s="44">
        <f t="shared" si="1"/>
        <v>1.2</v>
      </c>
      <c r="Y18" s="169">
        <f>'Lack of Coping Capacity'!D17</f>
        <v>2.8</v>
      </c>
      <c r="Z18" s="152">
        <f>'Lack of Coping Capacity'!G17</f>
        <v>6</v>
      </c>
      <c r="AA18" s="43">
        <f>'Lack of Coping Capacity'!H17</f>
        <v>4.4000000000000004</v>
      </c>
      <c r="AB18" s="152">
        <f>'Lack of Coping Capacity'!M17</f>
        <v>2</v>
      </c>
      <c r="AC18" s="152">
        <f>'Lack of Coping Capacity'!R17</f>
        <v>0.3</v>
      </c>
      <c r="AD18" s="152">
        <f>'Lack of Coping Capacity'!W17</f>
        <v>1.8</v>
      </c>
      <c r="AE18" s="43">
        <f>'Lack of Coping Capacity'!X17</f>
        <v>1.4</v>
      </c>
      <c r="AF18" s="44">
        <f t="shared" si="2"/>
        <v>3</v>
      </c>
      <c r="AG18" s="161">
        <f t="shared" si="3"/>
        <v>1.9</v>
      </c>
      <c r="AH18" s="187" t="str">
        <f t="shared" si="7"/>
        <v>Very Low</v>
      </c>
      <c r="AI18" s="180">
        <f t="shared" si="4"/>
        <v>157</v>
      </c>
      <c r="AJ18" s="183">
        <f>VLOOKUP($B18,'Lack of Reliability Index'!$A$2:$H$192,8,FALSE)</f>
        <v>3.4222222222222207</v>
      </c>
      <c r="AK18" s="51">
        <f>'Imputed and missing data hidden'!BA16</f>
        <v>2</v>
      </c>
      <c r="AL18" s="181">
        <f t="shared" si="5"/>
        <v>3.9215686274509803E-2</v>
      </c>
      <c r="AM18" s="51" t="str">
        <f t="shared" si="6"/>
        <v/>
      </c>
      <c r="AN18" s="182">
        <f>'Indicator Date hidden2'!BB17</f>
        <v>0.54166666666666663</v>
      </c>
      <c r="AO18" s="188"/>
    </row>
    <row r="19" spans="1:41" ht="15.75" thickBot="1" x14ac:dyDescent="0.3">
      <c r="A19" s="130" t="s">
        <v>31</v>
      </c>
      <c r="B19" s="47" t="s">
        <v>30</v>
      </c>
      <c r="C19" s="159">
        <f>'Hazard &amp; Exposure'!AO18</f>
        <v>2.7</v>
      </c>
      <c r="D19" s="158">
        <f>'Hazard &amp; Exposure'!AP18</f>
        <v>4</v>
      </c>
      <c r="E19" s="158">
        <f>'Hazard &amp; Exposure'!AQ18</f>
        <v>0</v>
      </c>
      <c r="F19" s="158">
        <f>'Hazard &amp; Exposure'!AR18</f>
        <v>0</v>
      </c>
      <c r="G19" s="158">
        <f>'Hazard &amp; Exposure'!AU18</f>
        <v>0.5</v>
      </c>
      <c r="H19" s="43">
        <f>'Hazard &amp; Exposure'!AV18</f>
        <v>1.6</v>
      </c>
      <c r="I19" s="158">
        <f>'Hazard &amp; Exposure'!AY18</f>
        <v>7.2</v>
      </c>
      <c r="J19" s="158">
        <f>'Hazard &amp; Exposure'!BB18</f>
        <v>0</v>
      </c>
      <c r="K19" s="43">
        <f>'Hazard &amp; Exposure'!BC18</f>
        <v>5</v>
      </c>
      <c r="L19" s="44">
        <f t="shared" si="0"/>
        <v>3.5</v>
      </c>
      <c r="M19" s="156">
        <f>Vulnerability!E18</f>
        <v>0.8</v>
      </c>
      <c r="N19" s="154">
        <f>Vulnerability!H18</f>
        <v>0.8</v>
      </c>
      <c r="O19" s="154">
        <f>Vulnerability!M18</f>
        <v>0</v>
      </c>
      <c r="P19" s="43">
        <f>Vulnerability!N18</f>
        <v>0.6</v>
      </c>
      <c r="Q19" s="154">
        <f>Vulnerability!S18</f>
        <v>4.9000000000000004</v>
      </c>
      <c r="R19" s="153">
        <f>Vulnerability!W18</f>
        <v>0.2</v>
      </c>
      <c r="S19" s="153">
        <f>Vulnerability!Z18</f>
        <v>0.3</v>
      </c>
      <c r="T19" s="153">
        <f>Vulnerability!AC18</f>
        <v>0</v>
      </c>
      <c r="U19" s="153">
        <f>Vulnerability!AI18</f>
        <v>0.4</v>
      </c>
      <c r="V19" s="154">
        <f>Vulnerability!AJ18</f>
        <v>0.2</v>
      </c>
      <c r="W19" s="43">
        <f>Vulnerability!AK18</f>
        <v>2.9</v>
      </c>
      <c r="X19" s="44">
        <f t="shared" si="1"/>
        <v>1.8</v>
      </c>
      <c r="Y19" s="169" t="str">
        <f>'Lack of Coping Capacity'!D18</f>
        <v>x</v>
      </c>
      <c r="Z19" s="152">
        <f>'Lack of Coping Capacity'!G18</f>
        <v>2.2000000000000002</v>
      </c>
      <c r="AA19" s="43">
        <f>'Lack of Coping Capacity'!H18</f>
        <v>2.2000000000000002</v>
      </c>
      <c r="AB19" s="152">
        <f>'Lack of Coping Capacity'!M18</f>
        <v>1.9</v>
      </c>
      <c r="AC19" s="152">
        <f>'Lack of Coping Capacity'!R18</f>
        <v>0</v>
      </c>
      <c r="AD19" s="152">
        <f>'Lack of Coping Capacity'!W18</f>
        <v>0.2</v>
      </c>
      <c r="AE19" s="43">
        <f>'Lack of Coping Capacity'!X18</f>
        <v>0.7</v>
      </c>
      <c r="AF19" s="44">
        <f t="shared" si="2"/>
        <v>1.5</v>
      </c>
      <c r="AG19" s="161">
        <f t="shared" si="3"/>
        <v>2.1</v>
      </c>
      <c r="AH19" s="187" t="str">
        <f t="shared" si="7"/>
        <v>Low</v>
      </c>
      <c r="AI19" s="180">
        <f t="shared" si="4"/>
        <v>147</v>
      </c>
      <c r="AJ19" s="183">
        <f>VLOOKUP($B19,'Lack of Reliability Index'!$A$2:$H$192,8,FALSE)</f>
        <v>2.4868217054263564</v>
      </c>
      <c r="AK19" s="51">
        <f>'Imputed and missing data hidden'!BA17</f>
        <v>7</v>
      </c>
      <c r="AL19" s="181">
        <f t="shared" si="5"/>
        <v>0.13725490196078433</v>
      </c>
      <c r="AM19" s="51" t="str">
        <f t="shared" si="6"/>
        <v/>
      </c>
      <c r="AN19" s="182">
        <f>'Indicator Date hidden2'!BB18</f>
        <v>0.11627906976744186</v>
      </c>
      <c r="AO19" s="188"/>
    </row>
    <row r="20" spans="1:41" ht="15.75" thickBot="1" x14ac:dyDescent="0.3">
      <c r="A20" s="130" t="s">
        <v>33</v>
      </c>
      <c r="B20" s="47" t="s">
        <v>32</v>
      </c>
      <c r="C20" s="159">
        <f>'Hazard &amp; Exposure'!AO19</f>
        <v>2.2999999999999998</v>
      </c>
      <c r="D20" s="158">
        <f>'Hazard &amp; Exposure'!AP19</f>
        <v>8.4</v>
      </c>
      <c r="E20" s="158">
        <f>'Hazard &amp; Exposure'!AQ19</f>
        <v>3.2</v>
      </c>
      <c r="F20" s="158">
        <f>'Hazard &amp; Exposure'!AR19</f>
        <v>7.2</v>
      </c>
      <c r="G20" s="158">
        <f>'Hazard &amp; Exposure'!AU19</f>
        <v>1</v>
      </c>
      <c r="H20" s="43">
        <f>'Hazard &amp; Exposure'!AV19</f>
        <v>5.2</v>
      </c>
      <c r="I20" s="158">
        <f>'Hazard &amp; Exposure'!AY19</f>
        <v>0.9</v>
      </c>
      <c r="J20" s="158">
        <f>'Hazard &amp; Exposure'!BB19</f>
        <v>0</v>
      </c>
      <c r="K20" s="43">
        <f>'Hazard &amp; Exposure'!BC19</f>
        <v>0.6</v>
      </c>
      <c r="L20" s="44">
        <f t="shared" si="0"/>
        <v>3.2</v>
      </c>
      <c r="M20" s="156">
        <f>Vulnerability!E19</f>
        <v>2.1</v>
      </c>
      <c r="N20" s="154">
        <f>Vulnerability!H19</f>
        <v>5</v>
      </c>
      <c r="O20" s="154">
        <f>Vulnerability!M19</f>
        <v>2.2999999999999998</v>
      </c>
      <c r="P20" s="43">
        <f>Vulnerability!N19</f>
        <v>2.9</v>
      </c>
      <c r="Q20" s="154">
        <f>Vulnerability!S19</f>
        <v>0</v>
      </c>
      <c r="R20" s="153">
        <f>Vulnerability!W19</f>
        <v>1.2</v>
      </c>
      <c r="S20" s="153">
        <f>Vulnerability!Z19</f>
        <v>1.4</v>
      </c>
      <c r="T20" s="153">
        <f>Vulnerability!AC19</f>
        <v>2.8</v>
      </c>
      <c r="U20" s="153">
        <f>Vulnerability!AI19</f>
        <v>2.6</v>
      </c>
      <c r="V20" s="154">
        <f>Vulnerability!AJ19</f>
        <v>2</v>
      </c>
      <c r="W20" s="43">
        <f>Vulnerability!AK19</f>
        <v>1</v>
      </c>
      <c r="X20" s="44">
        <f t="shared" si="1"/>
        <v>2</v>
      </c>
      <c r="Y20" s="169" t="str">
        <f>'Lack of Coping Capacity'!D19</f>
        <v>x</v>
      </c>
      <c r="Z20" s="152">
        <f>'Lack of Coping Capacity'!G19</f>
        <v>6.4</v>
      </c>
      <c r="AA20" s="43">
        <f>'Lack of Coping Capacity'!H19</f>
        <v>6.4</v>
      </c>
      <c r="AB20" s="152">
        <f>'Lack of Coping Capacity'!M19</f>
        <v>4.5</v>
      </c>
      <c r="AC20" s="152">
        <f>'Lack of Coping Capacity'!R19</f>
        <v>2.9</v>
      </c>
      <c r="AD20" s="152">
        <f>'Lack of Coping Capacity'!W19</f>
        <v>4.4000000000000004</v>
      </c>
      <c r="AE20" s="43">
        <f>'Lack of Coping Capacity'!X19</f>
        <v>3.9</v>
      </c>
      <c r="AF20" s="44">
        <f t="shared" si="2"/>
        <v>5.3</v>
      </c>
      <c r="AG20" s="161">
        <f t="shared" si="3"/>
        <v>3.2</v>
      </c>
      <c r="AH20" s="187" t="str">
        <f t="shared" si="7"/>
        <v>Low</v>
      </c>
      <c r="AI20" s="180">
        <f t="shared" si="4"/>
        <v>104</v>
      </c>
      <c r="AJ20" s="183">
        <f>VLOOKUP($B20,'Lack of Reliability Index'!$A$2:$H$192,8,FALSE)</f>
        <v>2.9560283687943265</v>
      </c>
      <c r="AK20" s="51">
        <f>'Imputed and missing data hidden'!BA18</f>
        <v>3</v>
      </c>
      <c r="AL20" s="181">
        <f t="shared" si="5"/>
        <v>5.8823529411764705E-2</v>
      </c>
      <c r="AM20" s="51" t="str">
        <f t="shared" si="6"/>
        <v/>
      </c>
      <c r="AN20" s="182">
        <f>'Indicator Date hidden2'!BB19</f>
        <v>0.40425531914893614</v>
      </c>
      <c r="AO20" s="188"/>
    </row>
    <row r="21" spans="1:41" ht="15.75" thickBot="1" x14ac:dyDescent="0.3">
      <c r="A21" s="130" t="s">
        <v>35</v>
      </c>
      <c r="B21" s="47" t="s">
        <v>34</v>
      </c>
      <c r="C21" s="159">
        <f>'Hazard &amp; Exposure'!AO20</f>
        <v>0.1</v>
      </c>
      <c r="D21" s="158">
        <f>'Hazard &amp; Exposure'!AP20</f>
        <v>5.5</v>
      </c>
      <c r="E21" s="158">
        <f>'Hazard &amp; Exposure'!AQ20</f>
        <v>0</v>
      </c>
      <c r="F21" s="158">
        <f>'Hazard &amp; Exposure'!AR20</f>
        <v>0</v>
      </c>
      <c r="G21" s="158">
        <f>'Hazard &amp; Exposure'!AU20</f>
        <v>0.5</v>
      </c>
      <c r="H21" s="43">
        <f>'Hazard &amp; Exposure'!AV20</f>
        <v>1.5</v>
      </c>
      <c r="I21" s="158">
        <f>'Hazard &amp; Exposure'!AY20</f>
        <v>4.7</v>
      </c>
      <c r="J21" s="158">
        <f>'Hazard &amp; Exposure'!BB20</f>
        <v>0</v>
      </c>
      <c r="K21" s="43">
        <f>'Hazard &amp; Exposure'!BC20</f>
        <v>3.3</v>
      </c>
      <c r="L21" s="44">
        <f t="shared" si="0"/>
        <v>2.4</v>
      </c>
      <c r="M21" s="156">
        <f>Vulnerability!E20</f>
        <v>6.9</v>
      </c>
      <c r="N21" s="154">
        <f>Vulnerability!H20</f>
        <v>6.4</v>
      </c>
      <c r="O21" s="154">
        <f>Vulnerability!M20</f>
        <v>2.7</v>
      </c>
      <c r="P21" s="43">
        <f>Vulnerability!N20</f>
        <v>5.7</v>
      </c>
      <c r="Q21" s="154">
        <f>Vulnerability!S20</f>
        <v>0.9</v>
      </c>
      <c r="R21" s="153">
        <f>Vulnerability!W20</f>
        <v>3.3</v>
      </c>
      <c r="S21" s="153">
        <f>Vulnerability!Z20</f>
        <v>5.9</v>
      </c>
      <c r="T21" s="153">
        <f>Vulnerability!AC20</f>
        <v>0</v>
      </c>
      <c r="U21" s="153">
        <f>Vulnerability!AI20</f>
        <v>4.0999999999999996</v>
      </c>
      <c r="V21" s="154">
        <f>Vulnerability!AJ20</f>
        <v>3.6</v>
      </c>
      <c r="W21" s="43">
        <f>Vulnerability!AK20</f>
        <v>2.4</v>
      </c>
      <c r="X21" s="44">
        <f t="shared" si="1"/>
        <v>4.2</v>
      </c>
      <c r="Y21" s="169">
        <f>'Lack of Coping Capacity'!D20</f>
        <v>5.5</v>
      </c>
      <c r="Z21" s="152">
        <f>'Lack of Coping Capacity'!G20</f>
        <v>6.3</v>
      </c>
      <c r="AA21" s="43">
        <f>'Lack of Coping Capacity'!H20</f>
        <v>5.9</v>
      </c>
      <c r="AB21" s="152">
        <f>'Lack of Coping Capacity'!M20</f>
        <v>7.8</v>
      </c>
      <c r="AC21" s="152">
        <f>'Lack of Coping Capacity'!R20</f>
        <v>7.4</v>
      </c>
      <c r="AD21" s="152">
        <f>'Lack of Coping Capacity'!W20</f>
        <v>7.7</v>
      </c>
      <c r="AE21" s="43">
        <f>'Lack of Coping Capacity'!X20</f>
        <v>7.6</v>
      </c>
      <c r="AF21" s="44">
        <f t="shared" si="2"/>
        <v>6.8</v>
      </c>
      <c r="AG21" s="161">
        <f t="shared" si="3"/>
        <v>4.0999999999999996</v>
      </c>
      <c r="AH21" s="187" t="str">
        <f t="shared" si="7"/>
        <v>Medium</v>
      </c>
      <c r="AI21" s="180">
        <f t="shared" si="4"/>
        <v>74</v>
      </c>
      <c r="AJ21" s="183">
        <f>VLOOKUP($B21,'Lack of Reliability Index'!$A$2:$H$192,8,FALSE)</f>
        <v>1.3866666666666667</v>
      </c>
      <c r="AK21" s="51">
        <f>'Imputed and missing data hidden'!BA19</f>
        <v>0</v>
      </c>
      <c r="AL21" s="181">
        <f t="shared" si="5"/>
        <v>0</v>
      </c>
      <c r="AM21" s="51" t="str">
        <f t="shared" si="6"/>
        <v/>
      </c>
      <c r="AN21" s="182">
        <f>'Indicator Date hidden2'!BB20</f>
        <v>0.26</v>
      </c>
      <c r="AO21" s="188"/>
    </row>
    <row r="22" spans="1:41" ht="15.75" thickBot="1" x14ac:dyDescent="0.3">
      <c r="A22" s="130" t="s">
        <v>37</v>
      </c>
      <c r="B22" s="47" t="s">
        <v>36</v>
      </c>
      <c r="C22" s="159">
        <f>'Hazard &amp; Exposure'!AO21</f>
        <v>7.4</v>
      </c>
      <c r="D22" s="158">
        <f>'Hazard &amp; Exposure'!AP21</f>
        <v>5.2</v>
      </c>
      <c r="E22" s="158">
        <f>'Hazard &amp; Exposure'!AQ21</f>
        <v>0</v>
      </c>
      <c r="F22" s="158">
        <f>'Hazard &amp; Exposure'!AR21</f>
        <v>0</v>
      </c>
      <c r="G22" s="158">
        <f>'Hazard &amp; Exposure'!AU21</f>
        <v>0</v>
      </c>
      <c r="H22" s="43">
        <f>'Hazard &amp; Exposure'!AV21</f>
        <v>3.2</v>
      </c>
      <c r="I22" s="158">
        <f>'Hazard &amp; Exposure'!AY21</f>
        <v>0.3</v>
      </c>
      <c r="J22" s="158">
        <f>'Hazard &amp; Exposure'!BB21</f>
        <v>0</v>
      </c>
      <c r="K22" s="43">
        <f>'Hazard &amp; Exposure'!BC21</f>
        <v>0.2</v>
      </c>
      <c r="L22" s="44">
        <f t="shared" si="0"/>
        <v>1.8</v>
      </c>
      <c r="M22" s="156">
        <f>Vulnerability!E21</f>
        <v>3.7</v>
      </c>
      <c r="N22" s="154">
        <f>Vulnerability!H21</f>
        <v>4.9000000000000004</v>
      </c>
      <c r="O22" s="154">
        <f>Vulnerability!M21</f>
        <v>4.7</v>
      </c>
      <c r="P22" s="43">
        <f>Vulnerability!N21</f>
        <v>4.3</v>
      </c>
      <c r="Q22" s="154">
        <f>Vulnerability!S21</f>
        <v>0</v>
      </c>
      <c r="R22" s="153">
        <f>Vulnerability!W21</f>
        <v>1</v>
      </c>
      <c r="S22" s="153">
        <f>Vulnerability!Z21</f>
        <v>2.7</v>
      </c>
      <c r="T22" s="153">
        <f>Vulnerability!AC21</f>
        <v>0</v>
      </c>
      <c r="U22" s="153">
        <f>Vulnerability!AI21</f>
        <v>4.4000000000000004</v>
      </c>
      <c r="V22" s="154">
        <f>Vulnerability!AJ21</f>
        <v>2.2000000000000002</v>
      </c>
      <c r="W22" s="43">
        <f>Vulnerability!AK21</f>
        <v>1.2</v>
      </c>
      <c r="X22" s="44">
        <f t="shared" si="1"/>
        <v>2.9</v>
      </c>
      <c r="Y22" s="169">
        <f>'Lack of Coping Capacity'!D21</f>
        <v>4.5</v>
      </c>
      <c r="Z22" s="152">
        <f>'Lack of Coping Capacity'!G21</f>
        <v>3.9</v>
      </c>
      <c r="AA22" s="43">
        <f>'Lack of Coping Capacity'!H21</f>
        <v>4.2</v>
      </c>
      <c r="AB22" s="152">
        <f>'Lack of Coping Capacity'!M21</f>
        <v>4.5999999999999996</v>
      </c>
      <c r="AC22" s="152">
        <f>'Lack of Coping Capacity'!R21</f>
        <v>5.0999999999999996</v>
      </c>
      <c r="AD22" s="152">
        <f>'Lack of Coping Capacity'!W21</f>
        <v>5.2</v>
      </c>
      <c r="AE22" s="43">
        <f>'Lack of Coping Capacity'!X21</f>
        <v>5</v>
      </c>
      <c r="AF22" s="44">
        <f t="shared" si="2"/>
        <v>4.5999999999999996</v>
      </c>
      <c r="AG22" s="161">
        <f t="shared" si="3"/>
        <v>2.9</v>
      </c>
      <c r="AH22" s="187" t="str">
        <f t="shared" si="7"/>
        <v>Low</v>
      </c>
      <c r="AI22" s="180">
        <f t="shared" si="4"/>
        <v>113</v>
      </c>
      <c r="AJ22" s="183">
        <f>VLOOKUP($B22,'Lack of Reliability Index'!$A$2:$H$192,8,FALSE)</f>
        <v>2.4533333333333331</v>
      </c>
      <c r="AK22" s="51">
        <f>'Imputed and missing data hidden'!BA20</f>
        <v>2</v>
      </c>
      <c r="AL22" s="181">
        <f t="shared" si="5"/>
        <v>3.9215686274509803E-2</v>
      </c>
      <c r="AM22" s="51" t="str">
        <f t="shared" si="6"/>
        <v/>
      </c>
      <c r="AN22" s="182">
        <f>'Indicator Date hidden2'!BB21</f>
        <v>0.36</v>
      </c>
      <c r="AO22" s="188"/>
    </row>
    <row r="23" spans="1:41" ht="15.75" thickBot="1" x14ac:dyDescent="0.3">
      <c r="A23" s="130" t="s">
        <v>843</v>
      </c>
      <c r="B23" s="47" t="s">
        <v>38</v>
      </c>
      <c r="C23" s="159">
        <f>'Hazard &amp; Exposure'!AO22</f>
        <v>6.3</v>
      </c>
      <c r="D23" s="158">
        <f>'Hazard &amp; Exposure'!AP22</f>
        <v>6.1</v>
      </c>
      <c r="E23" s="158">
        <f>'Hazard &amp; Exposure'!AQ22</f>
        <v>0</v>
      </c>
      <c r="F23" s="158">
        <f>'Hazard &amp; Exposure'!AR22</f>
        <v>0</v>
      </c>
      <c r="G23" s="158">
        <f>'Hazard &amp; Exposure'!AU22</f>
        <v>4.2</v>
      </c>
      <c r="H23" s="43">
        <f>'Hazard &amp; Exposure'!AV22</f>
        <v>3.8</v>
      </c>
      <c r="I23" s="158">
        <f>'Hazard &amp; Exposure'!AY22</f>
        <v>6.4</v>
      </c>
      <c r="J23" s="158">
        <f>'Hazard &amp; Exposure'!BB22</f>
        <v>0</v>
      </c>
      <c r="K23" s="43">
        <f>'Hazard &amp; Exposure'!BC22</f>
        <v>4.5</v>
      </c>
      <c r="L23" s="44">
        <f t="shared" si="0"/>
        <v>4.2</v>
      </c>
      <c r="M23" s="156">
        <f>Vulnerability!E22</f>
        <v>2.8</v>
      </c>
      <c r="N23" s="154">
        <f>Vulnerability!H22</f>
        <v>5.9</v>
      </c>
      <c r="O23" s="154">
        <f>Vulnerability!M22</f>
        <v>2.2000000000000002</v>
      </c>
      <c r="P23" s="43">
        <f>Vulnerability!N22</f>
        <v>3.4</v>
      </c>
      <c r="Q23" s="154">
        <f>Vulnerability!S22</f>
        <v>0.9</v>
      </c>
      <c r="R23" s="153">
        <f>Vulnerability!W22</f>
        <v>0.9</v>
      </c>
      <c r="S23" s="153">
        <f>Vulnerability!Z22</f>
        <v>2</v>
      </c>
      <c r="T23" s="153">
        <f>Vulnerability!AC22</f>
        <v>3.3</v>
      </c>
      <c r="U23" s="153">
        <f>Vulnerability!AI22</f>
        <v>5.0999999999999996</v>
      </c>
      <c r="V23" s="154">
        <f>Vulnerability!AJ22</f>
        <v>3</v>
      </c>
      <c r="W23" s="43">
        <f>Vulnerability!AK22</f>
        <v>2</v>
      </c>
      <c r="X23" s="44">
        <f t="shared" si="1"/>
        <v>2.7</v>
      </c>
      <c r="Y23" s="169">
        <f>'Lack of Coping Capacity'!D22</f>
        <v>5.6</v>
      </c>
      <c r="Z23" s="152">
        <f>'Lack of Coping Capacity'!G22</f>
        <v>6.5</v>
      </c>
      <c r="AA23" s="43">
        <f>'Lack of Coping Capacity'!H22</f>
        <v>6.1</v>
      </c>
      <c r="AB23" s="152">
        <f>'Lack of Coping Capacity'!M22</f>
        <v>3.3</v>
      </c>
      <c r="AC23" s="152">
        <f>'Lack of Coping Capacity'!R22</f>
        <v>5.6</v>
      </c>
      <c r="AD23" s="152">
        <f>'Lack of Coping Capacity'!W22</f>
        <v>5</v>
      </c>
      <c r="AE23" s="43">
        <f>'Lack of Coping Capacity'!X22</f>
        <v>4.5999999999999996</v>
      </c>
      <c r="AF23" s="44">
        <f t="shared" si="2"/>
        <v>5.4</v>
      </c>
      <c r="AG23" s="161">
        <f t="shared" si="3"/>
        <v>3.9</v>
      </c>
      <c r="AH23" s="187" t="str">
        <f t="shared" si="7"/>
        <v>Medium</v>
      </c>
      <c r="AI23" s="180">
        <f t="shared" si="4"/>
        <v>85</v>
      </c>
      <c r="AJ23" s="183">
        <f>VLOOKUP($B23,'Lack of Reliability Index'!$A$2:$H$192,8,FALSE)</f>
        <v>2.3466666666666667</v>
      </c>
      <c r="AK23" s="51">
        <f>'Imputed and missing data hidden'!BA21</f>
        <v>0</v>
      </c>
      <c r="AL23" s="181">
        <f t="shared" si="5"/>
        <v>0</v>
      </c>
      <c r="AM23" s="51" t="str">
        <f t="shared" si="6"/>
        <v/>
      </c>
      <c r="AN23" s="182">
        <f>'Indicator Date hidden2'!BB22</f>
        <v>0.44</v>
      </c>
      <c r="AO23" s="188"/>
    </row>
    <row r="24" spans="1:41" ht="15.75" thickBot="1" x14ac:dyDescent="0.3">
      <c r="A24" s="130" t="s">
        <v>40</v>
      </c>
      <c r="B24" s="47" t="s">
        <v>39</v>
      </c>
      <c r="C24" s="159">
        <f>'Hazard &amp; Exposure'!AO23</f>
        <v>6.3</v>
      </c>
      <c r="D24" s="158">
        <f>'Hazard &amp; Exposure'!AP23</f>
        <v>7.3</v>
      </c>
      <c r="E24" s="158">
        <f>'Hazard &amp; Exposure'!AQ23</f>
        <v>1.2</v>
      </c>
      <c r="F24" s="158">
        <f>'Hazard &amp; Exposure'!AR23</f>
        <v>0</v>
      </c>
      <c r="G24" s="158">
        <f>'Hazard &amp; Exposure'!AU23</f>
        <v>3.4</v>
      </c>
      <c r="H24" s="43">
        <f>'Hazard &amp; Exposure'!AV23</f>
        <v>4.2</v>
      </c>
      <c r="I24" s="158">
        <f>'Hazard &amp; Exposure'!AY23</f>
        <v>3.1</v>
      </c>
      <c r="J24" s="158">
        <f>'Hazard &amp; Exposure'!BB23</f>
        <v>0</v>
      </c>
      <c r="K24" s="43">
        <f>'Hazard &amp; Exposure'!BC23</f>
        <v>2.2000000000000002</v>
      </c>
      <c r="L24" s="44">
        <f t="shared" si="0"/>
        <v>3.3</v>
      </c>
      <c r="M24" s="156">
        <f>Vulnerability!E23</f>
        <v>1.7</v>
      </c>
      <c r="N24" s="154">
        <f>Vulnerability!H23</f>
        <v>2.1</v>
      </c>
      <c r="O24" s="154">
        <f>Vulnerability!M23</f>
        <v>3.6</v>
      </c>
      <c r="P24" s="43">
        <f>Vulnerability!N23</f>
        <v>2.2999999999999998</v>
      </c>
      <c r="Q24" s="154">
        <f>Vulnerability!S23</f>
        <v>7</v>
      </c>
      <c r="R24" s="153">
        <f>Vulnerability!W23</f>
        <v>0.7</v>
      </c>
      <c r="S24" s="153">
        <f>Vulnerability!Z23</f>
        <v>0.4</v>
      </c>
      <c r="T24" s="153">
        <f>Vulnerability!AC23</f>
        <v>0</v>
      </c>
      <c r="U24" s="153">
        <f>Vulnerability!AI23</f>
        <v>2.4</v>
      </c>
      <c r="V24" s="154">
        <f>Vulnerability!AJ23</f>
        <v>0.9</v>
      </c>
      <c r="W24" s="43">
        <f>Vulnerability!AK23</f>
        <v>4.5999999999999996</v>
      </c>
      <c r="X24" s="44">
        <f t="shared" si="1"/>
        <v>3.5</v>
      </c>
      <c r="Y24" s="169" t="str">
        <f>'Lack of Coping Capacity'!D23</f>
        <v>x</v>
      </c>
      <c r="Z24" s="152">
        <f>'Lack of Coping Capacity'!G23</f>
        <v>6.1</v>
      </c>
      <c r="AA24" s="43">
        <f>'Lack of Coping Capacity'!H23</f>
        <v>6.1</v>
      </c>
      <c r="AB24" s="152">
        <f>'Lack of Coping Capacity'!M23</f>
        <v>2.4</v>
      </c>
      <c r="AC24" s="152">
        <f>'Lack of Coping Capacity'!R23</f>
        <v>1.1000000000000001</v>
      </c>
      <c r="AD24" s="152">
        <f>'Lack of Coping Capacity'!W23</f>
        <v>4.0999999999999996</v>
      </c>
      <c r="AE24" s="43">
        <f>'Lack of Coping Capacity'!X23</f>
        <v>2.5</v>
      </c>
      <c r="AF24" s="44">
        <f t="shared" si="2"/>
        <v>4.5</v>
      </c>
      <c r="AG24" s="161">
        <f t="shared" si="3"/>
        <v>3.7</v>
      </c>
      <c r="AH24" s="187" t="str">
        <f t="shared" si="7"/>
        <v>Medium</v>
      </c>
      <c r="AI24" s="180">
        <f t="shared" si="4"/>
        <v>92</v>
      </c>
      <c r="AJ24" s="183">
        <f>VLOOKUP($B24,'Lack of Reliability Index'!$A$2:$H$192,8,FALSE)</f>
        <v>3.2444444444444445</v>
      </c>
      <c r="AK24" s="51">
        <f>'Imputed and missing data hidden'!BA22</f>
        <v>3</v>
      </c>
      <c r="AL24" s="181">
        <f t="shared" si="5"/>
        <v>5.8823529411764705E-2</v>
      </c>
      <c r="AM24" s="51" t="str">
        <f t="shared" si="6"/>
        <v/>
      </c>
      <c r="AN24" s="182">
        <f>'Indicator Date hidden2'!BB23</f>
        <v>0.45833333333333331</v>
      </c>
      <c r="AO24" s="188"/>
    </row>
    <row r="25" spans="1:41" ht="15.75" thickBot="1" x14ac:dyDescent="0.3">
      <c r="A25" s="130" t="s">
        <v>42</v>
      </c>
      <c r="B25" s="47" t="s">
        <v>41</v>
      </c>
      <c r="C25" s="159">
        <f>'Hazard &amp; Exposure'!AO24</f>
        <v>0.1</v>
      </c>
      <c r="D25" s="158">
        <f>'Hazard &amp; Exposure'!AP24</f>
        <v>4.4000000000000004</v>
      </c>
      <c r="E25" s="158">
        <f>'Hazard &amp; Exposure'!AQ24</f>
        <v>0</v>
      </c>
      <c r="F25" s="158">
        <f>'Hazard &amp; Exposure'!AR24</f>
        <v>0</v>
      </c>
      <c r="G25" s="158">
        <f>'Hazard &amp; Exposure'!AU24</f>
        <v>6.5</v>
      </c>
      <c r="H25" s="43">
        <f>'Hazard &amp; Exposure'!AV24</f>
        <v>2.7</v>
      </c>
      <c r="I25" s="158">
        <f>'Hazard &amp; Exposure'!AY24</f>
        <v>0.4</v>
      </c>
      <c r="J25" s="158">
        <f>'Hazard &amp; Exposure'!BB24</f>
        <v>0</v>
      </c>
      <c r="K25" s="43">
        <f>'Hazard &amp; Exposure'!BC24</f>
        <v>0.3</v>
      </c>
      <c r="L25" s="44">
        <f t="shared" si="0"/>
        <v>1.6</v>
      </c>
      <c r="M25" s="156">
        <f>Vulnerability!E24</f>
        <v>3.9</v>
      </c>
      <c r="N25" s="154">
        <f>Vulnerability!H24</f>
        <v>7.4</v>
      </c>
      <c r="O25" s="154">
        <f>Vulnerability!M24</f>
        <v>0.9</v>
      </c>
      <c r="P25" s="43">
        <f>Vulnerability!N24</f>
        <v>4</v>
      </c>
      <c r="Q25" s="154">
        <f>Vulnerability!S24</f>
        <v>2.1</v>
      </c>
      <c r="R25" s="153">
        <f>Vulnerability!W24</f>
        <v>5.5</v>
      </c>
      <c r="S25" s="153">
        <f>Vulnerability!Z24</f>
        <v>3</v>
      </c>
      <c r="T25" s="153">
        <f>Vulnerability!AC24</f>
        <v>0.1</v>
      </c>
      <c r="U25" s="153">
        <f>Vulnerability!AI24</f>
        <v>5</v>
      </c>
      <c r="V25" s="154">
        <f>Vulnerability!AJ24</f>
        <v>3.7</v>
      </c>
      <c r="W25" s="43">
        <f>Vulnerability!AK24</f>
        <v>2.9</v>
      </c>
      <c r="X25" s="44">
        <f t="shared" si="1"/>
        <v>3.5</v>
      </c>
      <c r="Y25" s="169">
        <f>'Lack of Coping Capacity'!D24</f>
        <v>5.6</v>
      </c>
      <c r="Z25" s="152">
        <f>'Lack of Coping Capacity'!G24</f>
        <v>4</v>
      </c>
      <c r="AA25" s="43">
        <f>'Lack of Coping Capacity'!H24</f>
        <v>4.8</v>
      </c>
      <c r="AB25" s="152">
        <f>'Lack of Coping Capacity'!M24</f>
        <v>3.9</v>
      </c>
      <c r="AC25" s="152">
        <f>'Lack of Coping Capacity'!R24</f>
        <v>4.8</v>
      </c>
      <c r="AD25" s="152">
        <f>'Lack of Coping Capacity'!W24</f>
        <v>4.5999999999999996</v>
      </c>
      <c r="AE25" s="43">
        <f>'Lack of Coping Capacity'!X24</f>
        <v>4.4000000000000004</v>
      </c>
      <c r="AF25" s="44">
        <f t="shared" si="2"/>
        <v>4.5999999999999996</v>
      </c>
      <c r="AG25" s="161">
        <f t="shared" si="3"/>
        <v>3</v>
      </c>
      <c r="AH25" s="187" t="str">
        <f t="shared" si="7"/>
        <v>Low</v>
      </c>
      <c r="AI25" s="180">
        <f t="shared" si="4"/>
        <v>108</v>
      </c>
      <c r="AJ25" s="183">
        <f>VLOOKUP($B25,'Lack of Reliability Index'!$A$2:$H$192,8,FALSE)</f>
        <v>2.33469387755102</v>
      </c>
      <c r="AK25" s="51">
        <f>'Imputed and missing data hidden'!BA23</f>
        <v>1</v>
      </c>
      <c r="AL25" s="181">
        <f t="shared" si="5"/>
        <v>1.9607843137254902E-2</v>
      </c>
      <c r="AM25" s="51" t="str">
        <f t="shared" si="6"/>
        <v/>
      </c>
      <c r="AN25" s="182">
        <f>'Indicator Date hidden2'!BB24</f>
        <v>0.38775510204081631</v>
      </c>
      <c r="AO25" s="188"/>
    </row>
    <row r="26" spans="1:41" ht="15.75" thickBot="1" x14ac:dyDescent="0.3">
      <c r="A26" s="130" t="s">
        <v>44</v>
      </c>
      <c r="B26" s="47" t="s">
        <v>43</v>
      </c>
      <c r="C26" s="159">
        <f>'Hazard &amp; Exposure'!AO25</f>
        <v>2.4</v>
      </c>
      <c r="D26" s="158">
        <f>'Hazard &amp; Exposure'!AP25</f>
        <v>8</v>
      </c>
      <c r="E26" s="158">
        <f>'Hazard &amp; Exposure'!AQ25</f>
        <v>0</v>
      </c>
      <c r="F26" s="158">
        <f>'Hazard &amp; Exposure'!AR25</f>
        <v>0</v>
      </c>
      <c r="G26" s="158">
        <f>'Hazard &amp; Exposure'!AU25</f>
        <v>4.5</v>
      </c>
      <c r="H26" s="43">
        <f>'Hazard &amp; Exposure'!AV25</f>
        <v>3.7</v>
      </c>
      <c r="I26" s="158">
        <f>'Hazard &amp; Exposure'!AY25</f>
        <v>8.5</v>
      </c>
      <c r="J26" s="158">
        <f>'Hazard &amp; Exposure'!BB25</f>
        <v>7</v>
      </c>
      <c r="K26" s="43">
        <f>'Hazard &amp; Exposure'!BC25</f>
        <v>7</v>
      </c>
      <c r="L26" s="44">
        <f t="shared" si="0"/>
        <v>5.6</v>
      </c>
      <c r="M26" s="156">
        <f>Vulnerability!E25</f>
        <v>1.6</v>
      </c>
      <c r="N26" s="154">
        <f>Vulnerability!H25</f>
        <v>6.1</v>
      </c>
      <c r="O26" s="154">
        <f>Vulnerability!M25</f>
        <v>0.1</v>
      </c>
      <c r="P26" s="43">
        <f>Vulnerability!N25</f>
        <v>2.4</v>
      </c>
      <c r="Q26" s="154">
        <f>Vulnerability!S25</f>
        <v>1.7</v>
      </c>
      <c r="R26" s="153">
        <f>Vulnerability!W25</f>
        <v>0.7</v>
      </c>
      <c r="S26" s="153">
        <f>Vulnerability!Z25</f>
        <v>0.9</v>
      </c>
      <c r="T26" s="153">
        <f>Vulnerability!AC25</f>
        <v>0.1</v>
      </c>
      <c r="U26" s="153">
        <f>Vulnerability!AI25</f>
        <v>1.3</v>
      </c>
      <c r="V26" s="154">
        <f>Vulnerability!AJ25</f>
        <v>0.8</v>
      </c>
      <c r="W26" s="43">
        <f>Vulnerability!AK25</f>
        <v>1.3</v>
      </c>
      <c r="X26" s="44">
        <f t="shared" si="1"/>
        <v>1.9</v>
      </c>
      <c r="Y26" s="169">
        <f>'Lack of Coping Capacity'!D25</f>
        <v>4.3</v>
      </c>
      <c r="Z26" s="152">
        <f>'Lack of Coping Capacity'!G25</f>
        <v>5.7</v>
      </c>
      <c r="AA26" s="43">
        <f>'Lack of Coping Capacity'!H25</f>
        <v>5</v>
      </c>
      <c r="AB26" s="152">
        <f>'Lack of Coping Capacity'!M25</f>
        <v>2.4</v>
      </c>
      <c r="AC26" s="152">
        <f>'Lack of Coping Capacity'!R25</f>
        <v>3.8</v>
      </c>
      <c r="AD26" s="152">
        <f>'Lack of Coping Capacity'!W25</f>
        <v>3.1</v>
      </c>
      <c r="AE26" s="43">
        <f>'Lack of Coping Capacity'!X25</f>
        <v>3.1</v>
      </c>
      <c r="AF26" s="44">
        <f t="shared" si="2"/>
        <v>4.0999999999999996</v>
      </c>
      <c r="AG26" s="161">
        <f t="shared" si="3"/>
        <v>3.5</v>
      </c>
      <c r="AH26" s="187" t="str">
        <f t="shared" si="7"/>
        <v>Medium</v>
      </c>
      <c r="AI26" s="180">
        <f t="shared" si="4"/>
        <v>99</v>
      </c>
      <c r="AJ26" s="183">
        <f>VLOOKUP($B26,'Lack of Reliability Index'!$A$2:$H$192,8,FALSE)</f>
        <v>2.1333333333333329</v>
      </c>
      <c r="AK26" s="51">
        <f>'Imputed and missing data hidden'!BA24</f>
        <v>0</v>
      </c>
      <c r="AL26" s="181">
        <f t="shared" si="5"/>
        <v>0</v>
      </c>
      <c r="AM26" s="51" t="str">
        <f t="shared" si="6"/>
        <v>YES</v>
      </c>
      <c r="AN26" s="182">
        <f>'Indicator Date hidden2'!BB25</f>
        <v>0.32</v>
      </c>
      <c r="AO26" s="188"/>
    </row>
    <row r="27" spans="1:41" ht="15.75" thickBot="1" x14ac:dyDescent="0.3">
      <c r="A27" s="130" t="s">
        <v>379</v>
      </c>
      <c r="B27" s="47" t="s">
        <v>45</v>
      </c>
      <c r="C27" s="159">
        <f>'Hazard &amp; Exposure'!AO26</f>
        <v>0.1</v>
      </c>
      <c r="D27" s="158">
        <f>'Hazard &amp; Exposure'!AP26</f>
        <v>2</v>
      </c>
      <c r="E27" s="158">
        <f>'Hazard &amp; Exposure'!AQ26</f>
        <v>4.3</v>
      </c>
      <c r="F27" s="158">
        <f>'Hazard &amp; Exposure'!AR26</f>
        <v>1.4</v>
      </c>
      <c r="G27" s="158">
        <f>'Hazard &amp; Exposure'!AU26</f>
        <v>2</v>
      </c>
      <c r="H27" s="43">
        <f>'Hazard &amp; Exposure'!AV26</f>
        <v>2.1</v>
      </c>
      <c r="I27" s="158">
        <f>'Hazard &amp; Exposure'!AY26</f>
        <v>3.1</v>
      </c>
      <c r="J27" s="158">
        <f>'Hazard &amp; Exposure'!BB26</f>
        <v>0</v>
      </c>
      <c r="K27" s="43">
        <f>'Hazard &amp; Exposure'!BC26</f>
        <v>2.2000000000000002</v>
      </c>
      <c r="L27" s="44">
        <f t="shared" si="0"/>
        <v>2.2000000000000002</v>
      </c>
      <c r="M27" s="156">
        <f>Vulnerability!E26</f>
        <v>1.3</v>
      </c>
      <c r="N27" s="154" t="str">
        <f>Vulnerability!H26</f>
        <v>x</v>
      </c>
      <c r="O27" s="154">
        <f>Vulnerability!M26</f>
        <v>0</v>
      </c>
      <c r="P27" s="43">
        <f>Vulnerability!N26</f>
        <v>0.9</v>
      </c>
      <c r="Q27" s="154">
        <f>Vulnerability!S26</f>
        <v>0</v>
      </c>
      <c r="R27" s="153">
        <f>Vulnerability!W26</f>
        <v>1.1000000000000001</v>
      </c>
      <c r="S27" s="153">
        <f>Vulnerability!Z26</f>
        <v>1.5</v>
      </c>
      <c r="T27" s="153">
        <f>Vulnerability!AC26</f>
        <v>0</v>
      </c>
      <c r="U27" s="153">
        <f>Vulnerability!AI26</f>
        <v>1.6</v>
      </c>
      <c r="V27" s="154">
        <f>Vulnerability!AJ26</f>
        <v>1.1000000000000001</v>
      </c>
      <c r="W27" s="43">
        <f>Vulnerability!AK26</f>
        <v>0.6</v>
      </c>
      <c r="X27" s="44">
        <f t="shared" si="1"/>
        <v>0.8</v>
      </c>
      <c r="Y27" s="169">
        <f>'Lack of Coping Capacity'!D26</f>
        <v>6</v>
      </c>
      <c r="Z27" s="152">
        <f>'Lack of Coping Capacity'!G26</f>
        <v>3.6</v>
      </c>
      <c r="AA27" s="43">
        <f>'Lack of Coping Capacity'!H26</f>
        <v>4.8</v>
      </c>
      <c r="AB27" s="152">
        <f>'Lack of Coping Capacity'!M26</f>
        <v>2.1</v>
      </c>
      <c r="AC27" s="152">
        <f>'Lack of Coping Capacity'!R26</f>
        <v>7.2</v>
      </c>
      <c r="AD27" s="152">
        <f>'Lack of Coping Capacity'!W26</f>
        <v>2.8</v>
      </c>
      <c r="AE27" s="43">
        <f>'Lack of Coping Capacity'!X26</f>
        <v>4</v>
      </c>
      <c r="AF27" s="44">
        <f t="shared" si="2"/>
        <v>4.4000000000000004</v>
      </c>
      <c r="AG27" s="161">
        <f t="shared" si="3"/>
        <v>2</v>
      </c>
      <c r="AH27" s="187" t="str">
        <f t="shared" si="7"/>
        <v>Low</v>
      </c>
      <c r="AI27" s="180">
        <f t="shared" si="4"/>
        <v>152</v>
      </c>
      <c r="AJ27" s="183">
        <f>VLOOKUP($B27,'Lack of Reliability Index'!$A$2:$H$192,8,FALSE)</f>
        <v>4.1650793650793645</v>
      </c>
      <c r="AK27" s="51">
        <f>'Imputed and missing data hidden'!BA25</f>
        <v>8</v>
      </c>
      <c r="AL27" s="181">
        <f t="shared" si="5"/>
        <v>0.15686274509803921</v>
      </c>
      <c r="AM27" s="51" t="str">
        <f t="shared" si="6"/>
        <v/>
      </c>
      <c r="AN27" s="182">
        <f>'Indicator Date hidden2'!BB26</f>
        <v>0.38095238095238093</v>
      </c>
      <c r="AO27" s="188"/>
    </row>
    <row r="28" spans="1:41" ht="15.75" thickBot="1" x14ac:dyDescent="0.3">
      <c r="A28" s="130" t="s">
        <v>47</v>
      </c>
      <c r="B28" s="47" t="s">
        <v>46</v>
      </c>
      <c r="C28" s="159">
        <f>'Hazard &amp; Exposure'!AO27</f>
        <v>6.6</v>
      </c>
      <c r="D28" s="158">
        <f>'Hazard &amp; Exposure'!AP27</f>
        <v>4.9000000000000004</v>
      </c>
      <c r="E28" s="158">
        <f>'Hazard &amp; Exposure'!AQ27</f>
        <v>0</v>
      </c>
      <c r="F28" s="158">
        <f>'Hazard &amp; Exposure'!AR27</f>
        <v>0</v>
      </c>
      <c r="G28" s="158">
        <f>'Hazard &amp; Exposure'!AU27</f>
        <v>2.8</v>
      </c>
      <c r="H28" s="43">
        <f>'Hazard &amp; Exposure'!AV27</f>
        <v>3.3</v>
      </c>
      <c r="I28" s="158">
        <f>'Hazard &amp; Exposure'!AY27</f>
        <v>2</v>
      </c>
      <c r="J28" s="158">
        <f>'Hazard &amp; Exposure'!BB27</f>
        <v>0</v>
      </c>
      <c r="K28" s="43">
        <f>'Hazard &amp; Exposure'!BC27</f>
        <v>1.4</v>
      </c>
      <c r="L28" s="44">
        <f t="shared" si="0"/>
        <v>2.4</v>
      </c>
      <c r="M28" s="156">
        <f>Vulnerability!E27</f>
        <v>2.4</v>
      </c>
      <c r="N28" s="154">
        <f>Vulnerability!H27</f>
        <v>2.9</v>
      </c>
      <c r="O28" s="154">
        <f>Vulnerability!M27</f>
        <v>0</v>
      </c>
      <c r="P28" s="43">
        <f>Vulnerability!N27</f>
        <v>1.9</v>
      </c>
      <c r="Q28" s="154">
        <f>Vulnerability!S27</f>
        <v>4.0999999999999996</v>
      </c>
      <c r="R28" s="153">
        <f>Vulnerability!W27</f>
        <v>0.4</v>
      </c>
      <c r="S28" s="153">
        <f>Vulnerability!Z27</f>
        <v>0.8</v>
      </c>
      <c r="T28" s="153">
        <f>Vulnerability!AC27</f>
        <v>0</v>
      </c>
      <c r="U28" s="153">
        <f>Vulnerability!AI27</f>
        <v>2.2999999999999998</v>
      </c>
      <c r="V28" s="154">
        <f>Vulnerability!AJ27</f>
        <v>0.9</v>
      </c>
      <c r="W28" s="43">
        <f>Vulnerability!AK27</f>
        <v>2.6</v>
      </c>
      <c r="X28" s="44">
        <f t="shared" si="1"/>
        <v>2.2999999999999998</v>
      </c>
      <c r="Y28" s="169">
        <f>'Lack of Coping Capacity'!D27</f>
        <v>3.2</v>
      </c>
      <c r="Z28" s="152">
        <f>'Lack of Coping Capacity'!G27</f>
        <v>5.3</v>
      </c>
      <c r="AA28" s="43">
        <f>'Lack of Coping Capacity'!H27</f>
        <v>4.3</v>
      </c>
      <c r="AB28" s="152">
        <f>'Lack of Coping Capacity'!M27</f>
        <v>2.1</v>
      </c>
      <c r="AC28" s="152">
        <f>'Lack of Coping Capacity'!R27</f>
        <v>1.3</v>
      </c>
      <c r="AD28" s="152">
        <f>'Lack of Coping Capacity'!W27</f>
        <v>1.9</v>
      </c>
      <c r="AE28" s="43">
        <f>'Lack of Coping Capacity'!X27</f>
        <v>1.8</v>
      </c>
      <c r="AF28" s="44">
        <f t="shared" si="2"/>
        <v>3.1</v>
      </c>
      <c r="AG28" s="161">
        <f t="shared" si="3"/>
        <v>2.6</v>
      </c>
      <c r="AH28" s="187" t="str">
        <f t="shared" si="7"/>
        <v>Low</v>
      </c>
      <c r="AI28" s="180">
        <f t="shared" si="4"/>
        <v>130</v>
      </c>
      <c r="AJ28" s="183">
        <f>VLOOKUP($B28,'Lack of Reliability Index'!$A$2:$H$192,8,FALSE)</f>
        <v>2.0444444444444443</v>
      </c>
      <c r="AK28" s="51">
        <f>'Imputed and missing data hidden'!BA26</f>
        <v>5</v>
      </c>
      <c r="AL28" s="181">
        <f t="shared" si="5"/>
        <v>9.8039215686274508E-2</v>
      </c>
      <c r="AM28" s="51" t="str">
        <f t="shared" si="6"/>
        <v/>
      </c>
      <c r="AN28" s="182">
        <f>'Indicator Date hidden2'!BB27</f>
        <v>0.13333333333333333</v>
      </c>
      <c r="AO28" s="188"/>
    </row>
    <row r="29" spans="1:41" ht="15.75" thickBot="1" x14ac:dyDescent="0.3">
      <c r="A29" s="130" t="s">
        <v>49</v>
      </c>
      <c r="B29" s="47" t="s">
        <v>48</v>
      </c>
      <c r="C29" s="159">
        <f>'Hazard &amp; Exposure'!AO28</f>
        <v>0.1</v>
      </c>
      <c r="D29" s="158">
        <f>'Hazard &amp; Exposure'!AP28</f>
        <v>4.8</v>
      </c>
      <c r="E29" s="158">
        <f>'Hazard &amp; Exposure'!AQ28</f>
        <v>0</v>
      </c>
      <c r="F29" s="158">
        <f>'Hazard &amp; Exposure'!AR28</f>
        <v>0</v>
      </c>
      <c r="G29" s="158">
        <f>'Hazard &amp; Exposure'!AU28</f>
        <v>6</v>
      </c>
      <c r="H29" s="43">
        <f>'Hazard &amp; Exposure'!AV28</f>
        <v>2.6</v>
      </c>
      <c r="I29" s="158">
        <f>'Hazard &amp; Exposure'!AY28</f>
        <v>7.8</v>
      </c>
      <c r="J29" s="158">
        <f>'Hazard &amp; Exposure'!BB28</f>
        <v>0</v>
      </c>
      <c r="K29" s="43">
        <f>'Hazard &amp; Exposure'!BC28</f>
        <v>5.5</v>
      </c>
      <c r="L29" s="44">
        <f t="shared" si="0"/>
        <v>4.2</v>
      </c>
      <c r="M29" s="156">
        <f>Vulnerability!E28</f>
        <v>9.4</v>
      </c>
      <c r="N29" s="154">
        <f>Vulnerability!H28</f>
        <v>5.4</v>
      </c>
      <c r="O29" s="154">
        <f>Vulnerability!M28</f>
        <v>4.3</v>
      </c>
      <c r="P29" s="43">
        <f>Vulnerability!N28</f>
        <v>7.1</v>
      </c>
      <c r="Q29" s="154">
        <f>Vulnerability!S28</f>
        <v>4.5</v>
      </c>
      <c r="R29" s="153">
        <f>Vulnerability!W28</f>
        <v>3.7</v>
      </c>
      <c r="S29" s="153">
        <f>Vulnerability!Z28</f>
        <v>6.3</v>
      </c>
      <c r="T29" s="153">
        <f>Vulnerability!AC28</f>
        <v>0.1</v>
      </c>
      <c r="U29" s="153">
        <f>Vulnerability!AI28</f>
        <v>5.5</v>
      </c>
      <c r="V29" s="154">
        <f>Vulnerability!AJ28</f>
        <v>4.3</v>
      </c>
      <c r="W29" s="43">
        <f>Vulnerability!AK28</f>
        <v>4.4000000000000004</v>
      </c>
      <c r="X29" s="44">
        <f t="shared" si="1"/>
        <v>5.9</v>
      </c>
      <c r="Y29" s="169">
        <f>'Lack of Coping Capacity'!D28</f>
        <v>3.2</v>
      </c>
      <c r="Z29" s="152">
        <f>'Lack of Coping Capacity'!G28</f>
        <v>6</v>
      </c>
      <c r="AA29" s="43">
        <f>'Lack of Coping Capacity'!H28</f>
        <v>4.5999999999999996</v>
      </c>
      <c r="AB29" s="152">
        <f>'Lack of Coping Capacity'!M28</f>
        <v>8.1</v>
      </c>
      <c r="AC29" s="152">
        <f>'Lack of Coping Capacity'!R28</f>
        <v>7</v>
      </c>
      <c r="AD29" s="152">
        <f>'Lack of Coping Capacity'!W28</f>
        <v>6.7</v>
      </c>
      <c r="AE29" s="43">
        <f>'Lack of Coping Capacity'!X28</f>
        <v>7.3</v>
      </c>
      <c r="AF29" s="44">
        <f t="shared" si="2"/>
        <v>6.1</v>
      </c>
      <c r="AG29" s="161">
        <f t="shared" si="3"/>
        <v>5.3</v>
      </c>
      <c r="AH29" s="187" t="str">
        <f t="shared" si="7"/>
        <v>High</v>
      </c>
      <c r="AI29" s="180">
        <f t="shared" si="4"/>
        <v>33</v>
      </c>
      <c r="AJ29" s="183">
        <f>VLOOKUP($B29,'Lack of Reliability Index'!$A$2:$H$192,8,FALSE)</f>
        <v>1.5686274509803919</v>
      </c>
      <c r="AK29" s="51">
        <f>'Imputed and missing data hidden'!BA27</f>
        <v>0</v>
      </c>
      <c r="AL29" s="181">
        <f t="shared" si="5"/>
        <v>0</v>
      </c>
      <c r="AM29" s="51" t="str">
        <f t="shared" si="6"/>
        <v/>
      </c>
      <c r="AN29" s="182">
        <f>'Indicator Date hidden2'!BB28</f>
        <v>0.29411764705882354</v>
      </c>
      <c r="AO29" s="188"/>
    </row>
    <row r="30" spans="1:41" ht="15.75" thickBot="1" x14ac:dyDescent="0.3">
      <c r="A30" s="130" t="s">
        <v>51</v>
      </c>
      <c r="B30" s="47" t="s">
        <v>50</v>
      </c>
      <c r="C30" s="159">
        <f>'Hazard &amp; Exposure'!AO29</f>
        <v>4</v>
      </c>
      <c r="D30" s="158">
        <f>'Hazard &amp; Exposure'!AP29</f>
        <v>4.5</v>
      </c>
      <c r="E30" s="158">
        <f>'Hazard &amp; Exposure'!AQ29</f>
        <v>0</v>
      </c>
      <c r="F30" s="158">
        <f>'Hazard &amp; Exposure'!AR29</f>
        <v>0</v>
      </c>
      <c r="G30" s="158">
        <f>'Hazard &amp; Exposure'!AU29</f>
        <v>5</v>
      </c>
      <c r="H30" s="43">
        <f>'Hazard &amp; Exposure'!AV29</f>
        <v>3</v>
      </c>
      <c r="I30" s="158">
        <f>'Hazard &amp; Exposure'!AY29</f>
        <v>8.8000000000000007</v>
      </c>
      <c r="J30" s="158">
        <f>'Hazard &amp; Exposure'!BB29</f>
        <v>0</v>
      </c>
      <c r="K30" s="43">
        <f>'Hazard &amp; Exposure'!BC29</f>
        <v>6.2</v>
      </c>
      <c r="L30" s="44">
        <f t="shared" si="0"/>
        <v>4.8</v>
      </c>
      <c r="M30" s="156">
        <f>Vulnerability!E29</f>
        <v>8.6</v>
      </c>
      <c r="N30" s="154">
        <f>Vulnerability!H29</f>
        <v>4.2</v>
      </c>
      <c r="O30" s="154">
        <f>Vulnerability!M29</f>
        <v>4.9000000000000004</v>
      </c>
      <c r="P30" s="43">
        <f>Vulnerability!N29</f>
        <v>6.6</v>
      </c>
      <c r="Q30" s="154">
        <f>Vulnerability!S29</f>
        <v>6.5</v>
      </c>
      <c r="R30" s="153">
        <f>Vulnerability!W29</f>
        <v>3.2</v>
      </c>
      <c r="S30" s="153">
        <f>Vulnerability!Z29</f>
        <v>6.4</v>
      </c>
      <c r="T30" s="153">
        <f>Vulnerability!AC29</f>
        <v>0</v>
      </c>
      <c r="U30" s="153">
        <f>Vulnerability!AI29</f>
        <v>7.2</v>
      </c>
      <c r="V30" s="154">
        <f>Vulnerability!AJ29</f>
        <v>4.8</v>
      </c>
      <c r="W30" s="43">
        <f>Vulnerability!AK29</f>
        <v>5.7</v>
      </c>
      <c r="X30" s="44">
        <f t="shared" si="1"/>
        <v>6.2</v>
      </c>
      <c r="Y30" s="169">
        <f>'Lack of Coping Capacity'!D29</f>
        <v>4.5999999999999996</v>
      </c>
      <c r="Z30" s="152">
        <f>'Lack of Coping Capacity'!G29</f>
        <v>7.7</v>
      </c>
      <c r="AA30" s="43">
        <f>'Lack of Coping Capacity'!H29</f>
        <v>6.2</v>
      </c>
      <c r="AB30" s="152">
        <f>'Lack of Coping Capacity'!M29</f>
        <v>7.4</v>
      </c>
      <c r="AC30" s="152">
        <f>'Lack of Coping Capacity'!R29</f>
        <v>6.1</v>
      </c>
      <c r="AD30" s="152">
        <f>'Lack of Coping Capacity'!W29</f>
        <v>6.5</v>
      </c>
      <c r="AE30" s="43">
        <f>'Lack of Coping Capacity'!X29</f>
        <v>6.7</v>
      </c>
      <c r="AF30" s="44">
        <f t="shared" si="2"/>
        <v>6.5</v>
      </c>
      <c r="AG30" s="161">
        <f t="shared" si="3"/>
        <v>5.8</v>
      </c>
      <c r="AH30" s="187" t="str">
        <f t="shared" si="7"/>
        <v>High</v>
      </c>
      <c r="AI30" s="180">
        <f t="shared" si="4"/>
        <v>23</v>
      </c>
      <c r="AJ30" s="183">
        <f>VLOOKUP($B30,'Lack of Reliability Index'!$A$2:$H$192,8,FALSE)</f>
        <v>2.7200000000000006</v>
      </c>
      <c r="AK30" s="51">
        <f>'Imputed and missing data hidden'!BA28</f>
        <v>3</v>
      </c>
      <c r="AL30" s="181">
        <f t="shared" si="5"/>
        <v>5.8823529411764705E-2</v>
      </c>
      <c r="AM30" s="51" t="str">
        <f t="shared" si="6"/>
        <v/>
      </c>
      <c r="AN30" s="182">
        <f>'Indicator Date hidden2'!BB29</f>
        <v>0.36</v>
      </c>
      <c r="AO30" s="188"/>
    </row>
    <row r="31" spans="1:41" ht="15.75" thickBot="1" x14ac:dyDescent="0.3">
      <c r="A31" s="130" t="s">
        <v>844</v>
      </c>
      <c r="B31" s="47" t="s">
        <v>58</v>
      </c>
      <c r="C31" s="159">
        <f>'Hazard &amp; Exposure'!AO30</f>
        <v>0.1</v>
      </c>
      <c r="D31" s="158">
        <f>'Hazard &amp; Exposure'!AP30</f>
        <v>0.1</v>
      </c>
      <c r="E31" s="158">
        <f>'Hazard &amp; Exposure'!AQ30</f>
        <v>0</v>
      </c>
      <c r="F31" s="158">
        <f>'Hazard &amp; Exposure'!AR30</f>
        <v>0</v>
      </c>
      <c r="G31" s="158">
        <f>'Hazard &amp; Exposure'!AU30</f>
        <v>6.6</v>
      </c>
      <c r="H31" s="43">
        <f>'Hazard &amp; Exposure'!AV30</f>
        <v>1.9</v>
      </c>
      <c r="I31" s="158">
        <f>'Hazard &amp; Exposure'!AY30</f>
        <v>0.7</v>
      </c>
      <c r="J31" s="158">
        <f>'Hazard &amp; Exposure'!BB30</f>
        <v>0</v>
      </c>
      <c r="K31" s="43">
        <f>'Hazard &amp; Exposure'!BC30</f>
        <v>0.5</v>
      </c>
      <c r="L31" s="44">
        <f t="shared" si="0"/>
        <v>1.2</v>
      </c>
      <c r="M31" s="156">
        <f>Vulnerability!E30</f>
        <v>4.5999999999999996</v>
      </c>
      <c r="N31" s="154">
        <f>Vulnerability!H30</f>
        <v>5.5</v>
      </c>
      <c r="O31" s="154">
        <f>Vulnerability!M30</f>
        <v>8.4</v>
      </c>
      <c r="P31" s="43">
        <f>Vulnerability!N30</f>
        <v>5.8</v>
      </c>
      <c r="Q31" s="154">
        <f>Vulnerability!S30</f>
        <v>0</v>
      </c>
      <c r="R31" s="153">
        <f>Vulnerability!W30</f>
        <v>1.5</v>
      </c>
      <c r="S31" s="153">
        <f>Vulnerability!Z30</f>
        <v>1.9</v>
      </c>
      <c r="T31" s="153">
        <f>Vulnerability!AC30</f>
        <v>0</v>
      </c>
      <c r="U31" s="153">
        <f>Vulnerability!AI30</f>
        <v>3.5</v>
      </c>
      <c r="V31" s="154">
        <f>Vulnerability!AJ30</f>
        <v>1.8</v>
      </c>
      <c r="W31" s="43">
        <f>Vulnerability!AK30</f>
        <v>0.9</v>
      </c>
      <c r="X31" s="44">
        <f t="shared" si="1"/>
        <v>3.7</v>
      </c>
      <c r="Y31" s="169">
        <f>'Lack of Coping Capacity'!D30</f>
        <v>3.4</v>
      </c>
      <c r="Z31" s="152">
        <f>'Lack of Coping Capacity'!G30</f>
        <v>4.4000000000000004</v>
      </c>
      <c r="AA31" s="43">
        <f>'Lack of Coping Capacity'!H30</f>
        <v>3.9</v>
      </c>
      <c r="AB31" s="152">
        <f>'Lack of Coping Capacity'!M30</f>
        <v>3.2</v>
      </c>
      <c r="AC31" s="152">
        <f>'Lack of Coping Capacity'!R30</f>
        <v>3</v>
      </c>
      <c r="AD31" s="152">
        <f>'Lack of Coping Capacity'!W30</f>
        <v>5.2</v>
      </c>
      <c r="AE31" s="43">
        <f>'Lack of Coping Capacity'!X30</f>
        <v>3.8</v>
      </c>
      <c r="AF31" s="44">
        <f t="shared" si="2"/>
        <v>3.9</v>
      </c>
      <c r="AG31" s="161">
        <f t="shared" si="3"/>
        <v>2.6</v>
      </c>
      <c r="AH31" s="187" t="str">
        <f t="shared" si="7"/>
        <v>Low</v>
      </c>
      <c r="AI31" s="180">
        <f t="shared" si="4"/>
        <v>130</v>
      </c>
      <c r="AJ31" s="183">
        <f>VLOOKUP($B31,'Lack of Reliability Index'!$A$2:$H$192,8,FALSE)</f>
        <v>2.0753623188405799</v>
      </c>
      <c r="AK31" s="51">
        <f>'Imputed and missing data hidden'!BA29</f>
        <v>3</v>
      </c>
      <c r="AL31" s="181">
        <f t="shared" si="5"/>
        <v>5.8823529411764705E-2</v>
      </c>
      <c r="AM31" s="51" t="str">
        <f t="shared" si="6"/>
        <v/>
      </c>
      <c r="AN31" s="182">
        <f>'Indicator Date hidden2'!BB30</f>
        <v>0.2391304347826087</v>
      </c>
      <c r="AO31" s="188"/>
    </row>
    <row r="32" spans="1:41" ht="15.75" thickBot="1" x14ac:dyDescent="0.3">
      <c r="A32" s="130" t="s">
        <v>53</v>
      </c>
      <c r="B32" s="47" t="s">
        <v>52</v>
      </c>
      <c r="C32" s="159">
        <f>'Hazard &amp; Exposure'!AO31</f>
        <v>0.1</v>
      </c>
      <c r="D32" s="158">
        <f>'Hazard &amp; Exposure'!AP31</f>
        <v>9.5</v>
      </c>
      <c r="E32" s="158">
        <f>'Hazard &amp; Exposure'!AQ31</f>
        <v>4.4000000000000004</v>
      </c>
      <c r="F32" s="158">
        <f>'Hazard &amp; Exposure'!AR31</f>
        <v>4</v>
      </c>
      <c r="G32" s="158">
        <f>'Hazard &amp; Exposure'!AU31</f>
        <v>4.7</v>
      </c>
      <c r="H32" s="43">
        <f>'Hazard &amp; Exposure'!AV31</f>
        <v>5.5</v>
      </c>
      <c r="I32" s="158">
        <f>'Hazard &amp; Exposure'!AY31</f>
        <v>5.7</v>
      </c>
      <c r="J32" s="158">
        <f>'Hazard &amp; Exposure'!BB31</f>
        <v>0</v>
      </c>
      <c r="K32" s="43">
        <f>'Hazard &amp; Exposure'!BC31</f>
        <v>4</v>
      </c>
      <c r="L32" s="44">
        <f t="shared" si="0"/>
        <v>4.8</v>
      </c>
      <c r="M32" s="156">
        <f>Vulnerability!E31</f>
        <v>4.4000000000000004</v>
      </c>
      <c r="N32" s="154">
        <f>Vulnerability!H31</f>
        <v>3.9</v>
      </c>
      <c r="O32" s="154">
        <f>Vulnerability!M31</f>
        <v>2.2999999999999998</v>
      </c>
      <c r="P32" s="43">
        <f>Vulnerability!N31</f>
        <v>3.8</v>
      </c>
      <c r="Q32" s="154">
        <f>Vulnerability!S31</f>
        <v>0</v>
      </c>
      <c r="R32" s="153">
        <f>Vulnerability!W31</f>
        <v>2.8</v>
      </c>
      <c r="S32" s="153">
        <f>Vulnerability!Z31</f>
        <v>3.8</v>
      </c>
      <c r="T32" s="153">
        <f>Vulnerability!AC31</f>
        <v>7.9</v>
      </c>
      <c r="U32" s="153">
        <f>Vulnerability!AI31</f>
        <v>4.8</v>
      </c>
      <c r="V32" s="154">
        <f>Vulnerability!AJ31</f>
        <v>5.2</v>
      </c>
      <c r="W32" s="43">
        <f>Vulnerability!AK31</f>
        <v>3</v>
      </c>
      <c r="X32" s="44">
        <f t="shared" si="1"/>
        <v>3.4</v>
      </c>
      <c r="Y32" s="169">
        <f>'Lack of Coping Capacity'!D31</f>
        <v>6.8</v>
      </c>
      <c r="Z32" s="152">
        <f>'Lack of Coping Capacity'!G31</f>
        <v>7.2</v>
      </c>
      <c r="AA32" s="43">
        <f>'Lack of Coping Capacity'!H31</f>
        <v>7</v>
      </c>
      <c r="AB32" s="152">
        <f>'Lack of Coping Capacity'!M31</f>
        <v>5</v>
      </c>
      <c r="AC32" s="152">
        <f>'Lack of Coping Capacity'!R31</f>
        <v>6.5</v>
      </c>
      <c r="AD32" s="152">
        <f>'Lack of Coping Capacity'!W31</f>
        <v>6.4</v>
      </c>
      <c r="AE32" s="43">
        <f>'Lack of Coping Capacity'!X31</f>
        <v>6</v>
      </c>
      <c r="AF32" s="44">
        <f t="shared" si="2"/>
        <v>6.5</v>
      </c>
      <c r="AG32" s="161">
        <f t="shared" si="3"/>
        <v>4.7</v>
      </c>
      <c r="AH32" s="187" t="str">
        <f t="shared" si="7"/>
        <v>Medium</v>
      </c>
      <c r="AI32" s="180">
        <f t="shared" si="4"/>
        <v>53</v>
      </c>
      <c r="AJ32" s="183">
        <f>VLOOKUP($B32,'Lack of Reliability Index'!$A$2:$H$192,8,FALSE)</f>
        <v>1.706666666666667</v>
      </c>
      <c r="AK32" s="51">
        <f>'Imputed and missing data hidden'!BA30</f>
        <v>0</v>
      </c>
      <c r="AL32" s="181">
        <f t="shared" si="5"/>
        <v>0</v>
      </c>
      <c r="AM32" s="51" t="str">
        <f t="shared" si="6"/>
        <v/>
      </c>
      <c r="AN32" s="182">
        <f>'Indicator Date hidden2'!BB31</f>
        <v>0.32</v>
      </c>
      <c r="AO32" s="188"/>
    </row>
    <row r="33" spans="1:41" ht="15.75" thickBot="1" x14ac:dyDescent="0.3">
      <c r="A33" s="130" t="s">
        <v>55</v>
      </c>
      <c r="B33" s="47" t="s">
        <v>54</v>
      </c>
      <c r="C33" s="159">
        <f>'Hazard &amp; Exposure'!AO32</f>
        <v>0.8</v>
      </c>
      <c r="D33" s="158">
        <f>'Hazard &amp; Exposure'!AP32</f>
        <v>6</v>
      </c>
      <c r="E33" s="158">
        <f>'Hazard &amp; Exposure'!AQ32</f>
        <v>0</v>
      </c>
      <c r="F33" s="158">
        <f>'Hazard &amp; Exposure'!AR32</f>
        <v>0</v>
      </c>
      <c r="G33" s="158">
        <f>'Hazard &amp; Exposure'!AU32</f>
        <v>3.1</v>
      </c>
      <c r="H33" s="43">
        <f>'Hazard &amp; Exposure'!AV32</f>
        <v>2.2999999999999998</v>
      </c>
      <c r="I33" s="158">
        <f>'Hazard &amp; Exposure'!AY32</f>
        <v>9.5</v>
      </c>
      <c r="J33" s="158">
        <f>'Hazard &amp; Exposure'!BB32</f>
        <v>9</v>
      </c>
      <c r="K33" s="43">
        <f>'Hazard &amp; Exposure'!BC32</f>
        <v>9</v>
      </c>
      <c r="L33" s="44">
        <f t="shared" si="0"/>
        <v>6.8</v>
      </c>
      <c r="M33" s="156">
        <f>Vulnerability!E32</f>
        <v>5.7</v>
      </c>
      <c r="N33" s="154">
        <f>Vulnerability!H32</f>
        <v>6.5</v>
      </c>
      <c r="O33" s="154">
        <f>Vulnerability!M32</f>
        <v>1.7</v>
      </c>
      <c r="P33" s="43">
        <f>Vulnerability!N32</f>
        <v>4.9000000000000004</v>
      </c>
      <c r="Q33" s="154">
        <f>Vulnerability!S32</f>
        <v>8</v>
      </c>
      <c r="R33" s="153">
        <f>Vulnerability!W32</f>
        <v>6.1</v>
      </c>
      <c r="S33" s="153">
        <f>Vulnerability!Z32</f>
        <v>5.0999999999999996</v>
      </c>
      <c r="T33" s="153">
        <f>Vulnerability!AC32</f>
        <v>0</v>
      </c>
      <c r="U33" s="153">
        <f>Vulnerability!AI32</f>
        <v>4.3</v>
      </c>
      <c r="V33" s="154">
        <f>Vulnerability!AJ32</f>
        <v>4.2</v>
      </c>
      <c r="W33" s="43">
        <f>Vulnerability!AK32</f>
        <v>6.5</v>
      </c>
      <c r="X33" s="44">
        <f t="shared" si="1"/>
        <v>5.8</v>
      </c>
      <c r="Y33" s="169">
        <f>'Lack of Coping Capacity'!D32</f>
        <v>2.6</v>
      </c>
      <c r="Z33" s="152">
        <f>'Lack of Coping Capacity'!G32</f>
        <v>7</v>
      </c>
      <c r="AA33" s="43">
        <f>'Lack of Coping Capacity'!H32</f>
        <v>4.8</v>
      </c>
      <c r="AB33" s="152">
        <f>'Lack of Coping Capacity'!M32</f>
        <v>5.9</v>
      </c>
      <c r="AC33" s="152">
        <f>'Lack of Coping Capacity'!R32</f>
        <v>6.7</v>
      </c>
      <c r="AD33" s="152">
        <f>'Lack of Coping Capacity'!W32</f>
        <v>7.9</v>
      </c>
      <c r="AE33" s="43">
        <f>'Lack of Coping Capacity'!X32</f>
        <v>6.8</v>
      </c>
      <c r="AF33" s="44">
        <f t="shared" si="2"/>
        <v>5.9</v>
      </c>
      <c r="AG33" s="161">
        <f t="shared" si="3"/>
        <v>6.2</v>
      </c>
      <c r="AH33" s="187" t="str">
        <f t="shared" si="7"/>
        <v>High</v>
      </c>
      <c r="AI33" s="180">
        <f t="shared" si="4"/>
        <v>17</v>
      </c>
      <c r="AJ33" s="183">
        <f>VLOOKUP($B33,'Lack of Reliability Index'!$A$2:$H$192,8,FALSE)</f>
        <v>1.8300653594771248</v>
      </c>
      <c r="AK33" s="51">
        <f>'Imputed and missing data hidden'!BA31</f>
        <v>0</v>
      </c>
      <c r="AL33" s="181">
        <f t="shared" si="5"/>
        <v>0</v>
      </c>
      <c r="AM33" s="51" t="str">
        <f t="shared" si="6"/>
        <v>YES</v>
      </c>
      <c r="AN33" s="182">
        <f>'Indicator Date hidden2'!BB32</f>
        <v>0.27450980392156865</v>
      </c>
      <c r="AO33" s="188"/>
    </row>
    <row r="34" spans="1:41" ht="15.75" thickBot="1" x14ac:dyDescent="0.3">
      <c r="A34" s="130" t="s">
        <v>57</v>
      </c>
      <c r="B34" s="47" t="s">
        <v>56</v>
      </c>
      <c r="C34" s="159">
        <f>'Hazard &amp; Exposure'!AO33</f>
        <v>4.7</v>
      </c>
      <c r="D34" s="158">
        <f>'Hazard &amp; Exposure'!AP33</f>
        <v>5.2</v>
      </c>
      <c r="E34" s="158">
        <f>'Hazard &amp; Exposure'!AQ33</f>
        <v>6.2</v>
      </c>
      <c r="F34" s="158">
        <f>'Hazard &amp; Exposure'!AR33</f>
        <v>2.5</v>
      </c>
      <c r="G34" s="158">
        <f>'Hazard &amp; Exposure'!AU33</f>
        <v>4.8</v>
      </c>
      <c r="H34" s="43">
        <f>'Hazard &amp; Exposure'!AV33</f>
        <v>4.8</v>
      </c>
      <c r="I34" s="158">
        <f>'Hazard &amp; Exposure'!AY33</f>
        <v>0.8</v>
      </c>
      <c r="J34" s="158">
        <f>'Hazard &amp; Exposure'!BB33</f>
        <v>0</v>
      </c>
      <c r="K34" s="43">
        <f>'Hazard &amp; Exposure'!BC33</f>
        <v>0.6</v>
      </c>
      <c r="L34" s="44">
        <f t="shared" si="0"/>
        <v>3</v>
      </c>
      <c r="M34" s="156">
        <f>Vulnerability!E33</f>
        <v>0.5</v>
      </c>
      <c r="N34" s="154">
        <f>Vulnerability!H33</f>
        <v>1.8</v>
      </c>
      <c r="O34" s="154">
        <f>Vulnerability!M33</f>
        <v>0</v>
      </c>
      <c r="P34" s="43">
        <f>Vulnerability!N33</f>
        <v>0.7</v>
      </c>
      <c r="Q34" s="154">
        <f>Vulnerability!S33</f>
        <v>5.4</v>
      </c>
      <c r="R34" s="153">
        <f>Vulnerability!W33</f>
        <v>0.1</v>
      </c>
      <c r="S34" s="153">
        <f>Vulnerability!Z33</f>
        <v>0.4</v>
      </c>
      <c r="T34" s="153">
        <f>Vulnerability!AC33</f>
        <v>0.2</v>
      </c>
      <c r="U34" s="153">
        <f>Vulnerability!AI33</f>
        <v>0.6</v>
      </c>
      <c r="V34" s="154">
        <f>Vulnerability!AJ33</f>
        <v>0.3</v>
      </c>
      <c r="W34" s="43">
        <f>Vulnerability!AK33</f>
        <v>3.3</v>
      </c>
      <c r="X34" s="44">
        <f t="shared" si="1"/>
        <v>2.1</v>
      </c>
      <c r="Y34" s="169">
        <f>'Lack of Coping Capacity'!D33</f>
        <v>2.8</v>
      </c>
      <c r="Z34" s="152">
        <f>'Lack of Coping Capacity'!G33</f>
        <v>1.7</v>
      </c>
      <c r="AA34" s="43">
        <f>'Lack of Coping Capacity'!H33</f>
        <v>2.2999999999999998</v>
      </c>
      <c r="AB34" s="152">
        <f>'Lack of Coping Capacity'!M33</f>
        <v>2.4</v>
      </c>
      <c r="AC34" s="152">
        <f>'Lack of Coping Capacity'!R33</f>
        <v>2.9</v>
      </c>
      <c r="AD34" s="152">
        <f>'Lack of Coping Capacity'!W33</f>
        <v>1.8</v>
      </c>
      <c r="AE34" s="43">
        <f>'Lack of Coping Capacity'!X33</f>
        <v>2.4</v>
      </c>
      <c r="AF34" s="44">
        <f t="shared" si="2"/>
        <v>2.4</v>
      </c>
      <c r="AG34" s="161">
        <f t="shared" si="3"/>
        <v>2.5</v>
      </c>
      <c r="AH34" s="187" t="str">
        <f t="shared" si="7"/>
        <v>Low</v>
      </c>
      <c r="AI34" s="180">
        <f t="shared" si="4"/>
        <v>136</v>
      </c>
      <c r="AJ34" s="183">
        <f>VLOOKUP($B34,'Lack of Reliability Index'!$A$2:$H$192,8,FALSE)</f>
        <v>3.2969696969696969</v>
      </c>
      <c r="AK34" s="51">
        <f>'Imputed and missing data hidden'!BA32</f>
        <v>6</v>
      </c>
      <c r="AL34" s="181">
        <f t="shared" si="5"/>
        <v>0.11764705882352941</v>
      </c>
      <c r="AM34" s="51" t="str">
        <f t="shared" si="6"/>
        <v/>
      </c>
      <c r="AN34" s="182">
        <f>'Indicator Date hidden2'!BB33</f>
        <v>0.31818181818181818</v>
      </c>
      <c r="AO34" s="188"/>
    </row>
    <row r="35" spans="1:41" ht="15.75" thickBot="1" x14ac:dyDescent="0.3">
      <c r="A35" s="130" t="s">
        <v>60</v>
      </c>
      <c r="B35" s="47" t="s">
        <v>59</v>
      </c>
      <c r="C35" s="159">
        <f>'Hazard &amp; Exposure'!AO34</f>
        <v>0.5</v>
      </c>
      <c r="D35" s="158">
        <f>'Hazard &amp; Exposure'!AP34</f>
        <v>5.7</v>
      </c>
      <c r="E35" s="158">
        <f>'Hazard &amp; Exposure'!AQ34</f>
        <v>0</v>
      </c>
      <c r="F35" s="158">
        <f>'Hazard &amp; Exposure'!AR34</f>
        <v>0</v>
      </c>
      <c r="G35" s="158">
        <f>'Hazard &amp; Exposure'!AU34</f>
        <v>0.5</v>
      </c>
      <c r="H35" s="43">
        <f>'Hazard &amp; Exposure'!AV34</f>
        <v>1.7</v>
      </c>
      <c r="I35" s="158">
        <f>'Hazard &amp; Exposure'!AY34</f>
        <v>9.8000000000000007</v>
      </c>
      <c r="J35" s="158">
        <f>'Hazard &amp; Exposure'!BB34</f>
        <v>8</v>
      </c>
      <c r="K35" s="43">
        <f>'Hazard &amp; Exposure'!BC34</f>
        <v>8</v>
      </c>
      <c r="L35" s="44">
        <f t="shared" si="0"/>
        <v>5.7</v>
      </c>
      <c r="M35" s="156">
        <f>Vulnerability!E34</f>
        <v>8.8000000000000007</v>
      </c>
      <c r="N35" s="154">
        <f>Vulnerability!H34</f>
        <v>8.1999999999999993</v>
      </c>
      <c r="O35" s="154">
        <f>Vulnerability!M34</f>
        <v>9.1999999999999993</v>
      </c>
      <c r="P35" s="43">
        <f>Vulnerability!N34</f>
        <v>8.8000000000000007</v>
      </c>
      <c r="Q35" s="154">
        <f>Vulnerability!S34</f>
        <v>9.6</v>
      </c>
      <c r="R35" s="153">
        <f>Vulnerability!W34</f>
        <v>8</v>
      </c>
      <c r="S35" s="153">
        <f>Vulnerability!Z34</f>
        <v>7.6</v>
      </c>
      <c r="T35" s="153">
        <f>Vulnerability!AC34</f>
        <v>0</v>
      </c>
      <c r="U35" s="153">
        <f>Vulnerability!AI34</f>
        <v>9.1999999999999993</v>
      </c>
      <c r="V35" s="154">
        <f>Vulnerability!AJ34</f>
        <v>7.2</v>
      </c>
      <c r="W35" s="43">
        <f>Vulnerability!AK34</f>
        <v>8.6999999999999993</v>
      </c>
      <c r="X35" s="44">
        <f t="shared" si="1"/>
        <v>8.8000000000000007</v>
      </c>
      <c r="Y35" s="169" t="str">
        <f>'Lack of Coping Capacity'!D34</f>
        <v>x</v>
      </c>
      <c r="Z35" s="152">
        <f>'Lack of Coping Capacity'!G34</f>
        <v>8.3000000000000007</v>
      </c>
      <c r="AA35" s="43">
        <f>'Lack of Coping Capacity'!H34</f>
        <v>8.3000000000000007</v>
      </c>
      <c r="AB35" s="152">
        <f>'Lack of Coping Capacity'!M34</f>
        <v>9.3000000000000007</v>
      </c>
      <c r="AC35" s="152">
        <f>'Lack of Coping Capacity'!R34</f>
        <v>8.1999999999999993</v>
      </c>
      <c r="AD35" s="152">
        <f>'Lack of Coping Capacity'!W34</f>
        <v>9.9</v>
      </c>
      <c r="AE35" s="43">
        <f>'Lack of Coping Capacity'!X34</f>
        <v>9.1</v>
      </c>
      <c r="AF35" s="44">
        <f t="shared" si="2"/>
        <v>8.6999999999999993</v>
      </c>
      <c r="AG35" s="161">
        <f t="shared" si="3"/>
        <v>7.6</v>
      </c>
      <c r="AH35" s="187" t="str">
        <f t="shared" si="7"/>
        <v>Very High</v>
      </c>
      <c r="AI35" s="180">
        <f t="shared" si="4"/>
        <v>5</v>
      </c>
      <c r="AJ35" s="183">
        <f>VLOOKUP($B35,'Lack of Reliability Index'!$A$2:$H$192,8,FALSE)</f>
        <v>4.0555555555555554</v>
      </c>
      <c r="AK35" s="51">
        <f>'Imputed and missing data hidden'!BA33</f>
        <v>3</v>
      </c>
      <c r="AL35" s="181">
        <f t="shared" si="5"/>
        <v>5.8823529411764705E-2</v>
      </c>
      <c r="AM35" s="51" t="str">
        <f t="shared" si="6"/>
        <v>YES</v>
      </c>
      <c r="AN35" s="182">
        <f>'Indicator Date hidden2'!BB34</f>
        <v>0.45833333333333331</v>
      </c>
      <c r="AO35" s="188"/>
    </row>
    <row r="36" spans="1:41" ht="15.75" thickBot="1" x14ac:dyDescent="0.3">
      <c r="A36" s="130" t="s">
        <v>62</v>
      </c>
      <c r="B36" s="47" t="s">
        <v>61</v>
      </c>
      <c r="C36" s="159">
        <f>'Hazard &amp; Exposure'!AO35</f>
        <v>0.1</v>
      </c>
      <c r="D36" s="158">
        <f>'Hazard &amp; Exposure'!AP35</f>
        <v>8.4</v>
      </c>
      <c r="E36" s="158">
        <f>'Hazard &amp; Exposure'!AQ35</f>
        <v>0</v>
      </c>
      <c r="F36" s="158">
        <f>'Hazard &amp; Exposure'!AR35</f>
        <v>0</v>
      </c>
      <c r="G36" s="158">
        <f>'Hazard &amp; Exposure'!AU35</f>
        <v>5.4</v>
      </c>
      <c r="H36" s="43">
        <f>'Hazard &amp; Exposure'!AV35</f>
        <v>3.8</v>
      </c>
      <c r="I36" s="158">
        <f>'Hazard &amp; Exposure'!AY35</f>
        <v>10</v>
      </c>
      <c r="J36" s="158">
        <f>'Hazard &amp; Exposure'!BB35</f>
        <v>9</v>
      </c>
      <c r="K36" s="43">
        <f>'Hazard &amp; Exposure'!BC35</f>
        <v>9</v>
      </c>
      <c r="L36" s="44">
        <f t="shared" ref="L36:L67" si="8">ROUND((10-GEOMEAN(((10-H36)/10*9+1),((10-K36)/10*9+1)))/9*10,1)</f>
        <v>7.2</v>
      </c>
      <c r="M36" s="156">
        <f>Vulnerability!E35</f>
        <v>9.4</v>
      </c>
      <c r="N36" s="154">
        <f>Vulnerability!H35</f>
        <v>7</v>
      </c>
      <c r="O36" s="154">
        <f>Vulnerability!M35</f>
        <v>3.2</v>
      </c>
      <c r="P36" s="43">
        <f>Vulnerability!N35</f>
        <v>7.3</v>
      </c>
      <c r="Q36" s="154">
        <f>Vulnerability!S35</f>
        <v>8.3000000000000007</v>
      </c>
      <c r="R36" s="153">
        <f>Vulnerability!W35</f>
        <v>5.6</v>
      </c>
      <c r="S36" s="153">
        <f>Vulnerability!Z35</f>
        <v>8.1999999999999993</v>
      </c>
      <c r="T36" s="153">
        <f>Vulnerability!AC35</f>
        <v>0</v>
      </c>
      <c r="U36" s="153">
        <f>Vulnerability!AI35</f>
        <v>8</v>
      </c>
      <c r="V36" s="154">
        <f>Vulnerability!AJ35</f>
        <v>6.3</v>
      </c>
      <c r="W36" s="43">
        <f>Vulnerability!AK35</f>
        <v>7.4</v>
      </c>
      <c r="X36" s="44">
        <f t="shared" ref="X36:X67" si="9">ROUND((10-GEOMEAN(((10-P36)/10*9+1),((10-W36)/10*9+1)))/9*10,1)</f>
        <v>7.4</v>
      </c>
      <c r="Y36" s="169" t="str">
        <f>'Lack of Coping Capacity'!D35</f>
        <v>x</v>
      </c>
      <c r="Z36" s="152">
        <f>'Lack of Coping Capacity'!G35</f>
        <v>8</v>
      </c>
      <c r="AA36" s="43">
        <f>'Lack of Coping Capacity'!H35</f>
        <v>8</v>
      </c>
      <c r="AB36" s="152">
        <f>'Lack of Coping Capacity'!M35</f>
        <v>9.1</v>
      </c>
      <c r="AC36" s="152">
        <f>'Lack of Coping Capacity'!R35</f>
        <v>9.8000000000000007</v>
      </c>
      <c r="AD36" s="152">
        <f>'Lack of Coping Capacity'!W35</f>
        <v>9.8000000000000007</v>
      </c>
      <c r="AE36" s="43">
        <f>'Lack of Coping Capacity'!X35</f>
        <v>9.6</v>
      </c>
      <c r="AF36" s="44">
        <f t="shared" ref="AF36:AF67" si="10">ROUND((10-GEOMEAN(((10-AA36)/10*9+1),((10-AE36)/10*9+1)))/9*10,1)</f>
        <v>8.9</v>
      </c>
      <c r="AG36" s="161">
        <f t="shared" ref="AG36:AG67" si="11">ROUND(L36^(1/3)*X36^(1/3)*AF36^(1/3),1)</f>
        <v>7.8</v>
      </c>
      <c r="AH36" s="187" t="str">
        <f t="shared" si="7"/>
        <v>Very High</v>
      </c>
      <c r="AI36" s="180">
        <f t="shared" ref="AI36:AI67" si="12">_xlfn.RANK.EQ(AG36,AG$4:AG$194)</f>
        <v>3</v>
      </c>
      <c r="AJ36" s="183">
        <f>VLOOKUP($B36,'Lack of Reliability Index'!$A$2:$H$192,8,FALSE)</f>
        <v>2.1347517730496444</v>
      </c>
      <c r="AK36" s="51">
        <f>'Imputed and missing data hidden'!BA34</f>
        <v>3</v>
      </c>
      <c r="AL36" s="181">
        <f t="shared" ref="AL36:AL67" si="13">AK36/51</f>
        <v>5.8823529411764705E-2</v>
      </c>
      <c r="AM36" s="51" t="str">
        <f t="shared" ref="AM36:AM67" si="14">IF(J36&gt;=7,"YES","")</f>
        <v>YES</v>
      </c>
      <c r="AN36" s="182">
        <f>'Indicator Date hidden2'!BB35</f>
        <v>0.1702127659574468</v>
      </c>
      <c r="AO36" s="188"/>
    </row>
    <row r="37" spans="1:41" ht="15.75" thickBot="1" x14ac:dyDescent="0.3">
      <c r="A37" s="130" t="s">
        <v>64</v>
      </c>
      <c r="B37" s="47" t="s">
        <v>63</v>
      </c>
      <c r="C37" s="159">
        <f>'Hazard &amp; Exposure'!AO36</f>
        <v>9.8000000000000007</v>
      </c>
      <c r="D37" s="158">
        <f>'Hazard &amp; Exposure'!AP36</f>
        <v>5.7</v>
      </c>
      <c r="E37" s="158">
        <f>'Hazard &amp; Exposure'!AQ36</f>
        <v>8.9</v>
      </c>
      <c r="F37" s="158">
        <f>'Hazard &amp; Exposure'!AR36</f>
        <v>0</v>
      </c>
      <c r="G37" s="158">
        <f>'Hazard &amp; Exposure'!AU36</f>
        <v>0.3</v>
      </c>
      <c r="H37" s="43">
        <f>'Hazard &amp; Exposure'!AV36</f>
        <v>6.6</v>
      </c>
      <c r="I37" s="158">
        <f>'Hazard &amp; Exposure'!AY36</f>
        <v>2.4</v>
      </c>
      <c r="J37" s="158">
        <f>'Hazard &amp; Exposure'!BB36</f>
        <v>0</v>
      </c>
      <c r="K37" s="43">
        <f>'Hazard &amp; Exposure'!BC36</f>
        <v>1.7</v>
      </c>
      <c r="L37" s="44">
        <f t="shared" si="8"/>
        <v>4.5999999999999996</v>
      </c>
      <c r="M37" s="156">
        <f>Vulnerability!E36</f>
        <v>1.6</v>
      </c>
      <c r="N37" s="154">
        <f>Vulnerability!H36</f>
        <v>5.4</v>
      </c>
      <c r="O37" s="154">
        <f>Vulnerability!M36</f>
        <v>0.2</v>
      </c>
      <c r="P37" s="43">
        <f>Vulnerability!N36</f>
        <v>2.2000000000000002</v>
      </c>
      <c r="Q37" s="154">
        <f>Vulnerability!S36</f>
        <v>1.3</v>
      </c>
      <c r="R37" s="153">
        <f>Vulnerability!W36</f>
        <v>0.5</v>
      </c>
      <c r="S37" s="153">
        <f>Vulnerability!Z36</f>
        <v>0.4</v>
      </c>
      <c r="T37" s="153">
        <f>Vulnerability!AC36</f>
        <v>1.2</v>
      </c>
      <c r="U37" s="153">
        <f>Vulnerability!AI36</f>
        <v>1.8</v>
      </c>
      <c r="V37" s="154">
        <f>Vulnerability!AJ36</f>
        <v>1</v>
      </c>
      <c r="W37" s="43">
        <f>Vulnerability!AK36</f>
        <v>1.2</v>
      </c>
      <c r="X37" s="44">
        <f t="shared" si="9"/>
        <v>1.7</v>
      </c>
      <c r="Y37" s="169">
        <f>'Lack of Coping Capacity'!D36</f>
        <v>3.2</v>
      </c>
      <c r="Z37" s="152">
        <f>'Lack of Coping Capacity'!G36</f>
        <v>3.1</v>
      </c>
      <c r="AA37" s="43">
        <f>'Lack of Coping Capacity'!H36</f>
        <v>3.2</v>
      </c>
      <c r="AB37" s="152">
        <f>'Lack of Coping Capacity'!M36</f>
        <v>2</v>
      </c>
      <c r="AC37" s="152">
        <f>'Lack of Coping Capacity'!R36</f>
        <v>2.8</v>
      </c>
      <c r="AD37" s="152">
        <f>'Lack of Coping Capacity'!W36</f>
        <v>3.3</v>
      </c>
      <c r="AE37" s="43">
        <f>'Lack of Coping Capacity'!X36</f>
        <v>2.7</v>
      </c>
      <c r="AF37" s="44">
        <f t="shared" si="10"/>
        <v>3</v>
      </c>
      <c r="AG37" s="161">
        <f t="shared" si="11"/>
        <v>2.9</v>
      </c>
      <c r="AH37" s="187" t="str">
        <f t="shared" si="7"/>
        <v>Low</v>
      </c>
      <c r="AI37" s="180">
        <f t="shared" si="12"/>
        <v>113</v>
      </c>
      <c r="AJ37" s="183">
        <f>VLOOKUP($B37,'Lack of Reliability Index'!$A$2:$H$192,8,FALSE)</f>
        <v>1.8666666666666654</v>
      </c>
      <c r="AK37" s="51">
        <f>'Imputed and missing data hidden'!BA35</f>
        <v>2</v>
      </c>
      <c r="AL37" s="181">
        <f t="shared" si="13"/>
        <v>3.9215686274509803E-2</v>
      </c>
      <c r="AM37" s="51" t="str">
        <f t="shared" si="14"/>
        <v/>
      </c>
      <c r="AN37" s="182">
        <f>'Indicator Date hidden2'!BB36</f>
        <v>0.25</v>
      </c>
      <c r="AO37" s="188"/>
    </row>
    <row r="38" spans="1:41" ht="15.75" thickBot="1" x14ac:dyDescent="0.3">
      <c r="A38" s="130" t="s">
        <v>376</v>
      </c>
      <c r="B38" s="47" t="s">
        <v>65</v>
      </c>
      <c r="C38" s="159">
        <f>'Hazard &amp; Exposure'!AO37</f>
        <v>8</v>
      </c>
      <c r="D38" s="158">
        <f>'Hazard &amp; Exposure'!AP37</f>
        <v>8.4</v>
      </c>
      <c r="E38" s="158">
        <f>'Hazard &amp; Exposure'!AQ37</f>
        <v>9.1999999999999993</v>
      </c>
      <c r="F38" s="158">
        <f>'Hazard &amp; Exposure'!AR37</f>
        <v>8.1</v>
      </c>
      <c r="G38" s="158">
        <f>'Hazard &amp; Exposure'!AU37</f>
        <v>4.5999999999999996</v>
      </c>
      <c r="H38" s="43">
        <f>'Hazard &amp; Exposure'!AV37</f>
        <v>7.9</v>
      </c>
      <c r="I38" s="158">
        <f>'Hazard &amp; Exposure'!AY37</f>
        <v>8.1</v>
      </c>
      <c r="J38" s="158">
        <f>'Hazard &amp; Exposure'!BB37</f>
        <v>0</v>
      </c>
      <c r="K38" s="43">
        <f>'Hazard &amp; Exposure'!BC37</f>
        <v>5.7</v>
      </c>
      <c r="L38" s="44">
        <f t="shared" si="8"/>
        <v>6.9</v>
      </c>
      <c r="M38" s="156">
        <f>Vulnerability!E37</f>
        <v>1.8</v>
      </c>
      <c r="N38" s="154">
        <f>Vulnerability!H37</f>
        <v>3.3</v>
      </c>
      <c r="O38" s="154">
        <f>Vulnerability!M37</f>
        <v>0</v>
      </c>
      <c r="P38" s="43">
        <f>Vulnerability!N37</f>
        <v>1.7</v>
      </c>
      <c r="Q38" s="154">
        <f>Vulnerability!S37</f>
        <v>5.3</v>
      </c>
      <c r="R38" s="153">
        <f>Vulnerability!W37</f>
        <v>0.5</v>
      </c>
      <c r="S38" s="153">
        <f>Vulnerability!Z37</f>
        <v>0.8</v>
      </c>
      <c r="T38" s="153">
        <f>Vulnerability!AC37</f>
        <v>2.7</v>
      </c>
      <c r="U38" s="153">
        <f>Vulnerability!AI37</f>
        <v>2.2999999999999998</v>
      </c>
      <c r="V38" s="154">
        <f>Vulnerability!AJ37</f>
        <v>1.6</v>
      </c>
      <c r="W38" s="43">
        <f>Vulnerability!AK37</f>
        <v>3.7</v>
      </c>
      <c r="X38" s="44">
        <f t="shared" si="9"/>
        <v>2.8</v>
      </c>
      <c r="Y38" s="169">
        <f>'Lack of Coping Capacity'!D37</f>
        <v>2.5</v>
      </c>
      <c r="Z38" s="152">
        <f>'Lack of Coping Capacity'!G37</f>
        <v>5.0999999999999996</v>
      </c>
      <c r="AA38" s="43">
        <f>'Lack of Coping Capacity'!H37</f>
        <v>3.8</v>
      </c>
      <c r="AB38" s="152">
        <f>'Lack of Coping Capacity'!M37</f>
        <v>2.8</v>
      </c>
      <c r="AC38" s="152">
        <f>'Lack of Coping Capacity'!R37</f>
        <v>4.2</v>
      </c>
      <c r="AD38" s="152">
        <f>'Lack of Coping Capacity'!W37</f>
        <v>3.3</v>
      </c>
      <c r="AE38" s="43">
        <f>'Lack of Coping Capacity'!X37</f>
        <v>3.4</v>
      </c>
      <c r="AF38" s="44">
        <f t="shared" si="10"/>
        <v>3.6</v>
      </c>
      <c r="AG38" s="161">
        <f t="shared" si="11"/>
        <v>4.0999999999999996</v>
      </c>
      <c r="AH38" s="187" t="str">
        <f t="shared" si="7"/>
        <v>Medium</v>
      </c>
      <c r="AI38" s="180">
        <f t="shared" si="12"/>
        <v>74</v>
      </c>
      <c r="AJ38" s="183">
        <f>VLOOKUP($B38,'Lack of Reliability Index'!$A$2:$H$192,8,FALSE)</f>
        <v>2.5599999999999987</v>
      </c>
      <c r="AK38" s="51">
        <f>'Imputed and missing data hidden'!BA36</f>
        <v>0</v>
      </c>
      <c r="AL38" s="181">
        <f t="shared" si="13"/>
        <v>0</v>
      </c>
      <c r="AM38" s="51" t="str">
        <f t="shared" si="14"/>
        <v/>
      </c>
      <c r="AN38" s="182">
        <f>'Indicator Date hidden2'!BB37</f>
        <v>0.48</v>
      </c>
      <c r="AO38" s="188"/>
    </row>
    <row r="39" spans="1:41" ht="15.75" thickBot="1" x14ac:dyDescent="0.3">
      <c r="A39" s="130" t="s">
        <v>67</v>
      </c>
      <c r="B39" s="47" t="s">
        <v>66</v>
      </c>
      <c r="C39" s="159">
        <f>'Hazard &amp; Exposure'!AO38</f>
        <v>8.6</v>
      </c>
      <c r="D39" s="158">
        <f>'Hazard &amp; Exposure'!AP38</f>
        <v>6.9</v>
      </c>
      <c r="E39" s="158">
        <f>'Hazard &amp; Exposure'!AQ38</f>
        <v>7.9</v>
      </c>
      <c r="F39" s="158">
        <f>'Hazard &amp; Exposure'!AR38</f>
        <v>4.3</v>
      </c>
      <c r="G39" s="158">
        <f>'Hazard &amp; Exposure'!AU38</f>
        <v>2</v>
      </c>
      <c r="H39" s="43">
        <f>'Hazard &amp; Exposure'!AV38</f>
        <v>6.5</v>
      </c>
      <c r="I39" s="158">
        <f>'Hazard &amp; Exposure'!AY38</f>
        <v>9.1</v>
      </c>
      <c r="J39" s="158">
        <f>'Hazard &amp; Exposure'!BB38</f>
        <v>7</v>
      </c>
      <c r="K39" s="43">
        <f>'Hazard &amp; Exposure'!BC38</f>
        <v>7</v>
      </c>
      <c r="L39" s="44">
        <f t="shared" si="8"/>
        <v>6.8</v>
      </c>
      <c r="M39" s="156">
        <f>Vulnerability!E38</f>
        <v>1.9</v>
      </c>
      <c r="N39" s="154">
        <f>Vulnerability!H38</f>
        <v>6.2</v>
      </c>
      <c r="O39" s="154">
        <f>Vulnerability!M38</f>
        <v>0.7</v>
      </c>
      <c r="P39" s="43">
        <f>Vulnerability!N38</f>
        <v>2.7</v>
      </c>
      <c r="Q39" s="154">
        <f>Vulnerability!S38</f>
        <v>10</v>
      </c>
      <c r="R39" s="153">
        <f>Vulnerability!W38</f>
        <v>0.6</v>
      </c>
      <c r="S39" s="153">
        <f>Vulnerability!Z38</f>
        <v>1</v>
      </c>
      <c r="T39" s="153">
        <f>Vulnerability!AC38</f>
        <v>0.1</v>
      </c>
      <c r="U39" s="153">
        <f>Vulnerability!AI38</f>
        <v>2.2999999999999998</v>
      </c>
      <c r="V39" s="154">
        <f>Vulnerability!AJ38</f>
        <v>1</v>
      </c>
      <c r="W39" s="43">
        <f>Vulnerability!AK38</f>
        <v>7.8</v>
      </c>
      <c r="X39" s="44">
        <f t="shared" si="9"/>
        <v>5.8</v>
      </c>
      <c r="Y39" s="169">
        <f>'Lack of Coping Capacity'!D38</f>
        <v>3</v>
      </c>
      <c r="Z39" s="152">
        <f>'Lack of Coping Capacity'!G38</f>
        <v>5.7</v>
      </c>
      <c r="AA39" s="43">
        <f>'Lack of Coping Capacity'!H38</f>
        <v>4.4000000000000004</v>
      </c>
      <c r="AB39" s="152">
        <f>'Lack of Coping Capacity'!M38</f>
        <v>2.5</v>
      </c>
      <c r="AC39" s="152">
        <f>'Lack of Coping Capacity'!R38</f>
        <v>4.3</v>
      </c>
      <c r="AD39" s="152">
        <f>'Lack of Coping Capacity'!W38</f>
        <v>3.9</v>
      </c>
      <c r="AE39" s="43">
        <f>'Lack of Coping Capacity'!X38</f>
        <v>3.6</v>
      </c>
      <c r="AF39" s="44">
        <f t="shared" si="10"/>
        <v>4</v>
      </c>
      <c r="AG39" s="161">
        <f t="shared" si="11"/>
        <v>5.4</v>
      </c>
      <c r="AH39" s="187" t="str">
        <f t="shared" si="7"/>
        <v>High</v>
      </c>
      <c r="AI39" s="180">
        <f t="shared" si="12"/>
        <v>29</v>
      </c>
      <c r="AJ39" s="183">
        <f>VLOOKUP($B39,'Lack of Reliability Index'!$A$2:$H$192,8,FALSE)</f>
        <v>2.2222222222222232</v>
      </c>
      <c r="AK39" s="51">
        <f>'Imputed and missing data hidden'!BA37</f>
        <v>0</v>
      </c>
      <c r="AL39" s="181">
        <f t="shared" si="13"/>
        <v>0</v>
      </c>
      <c r="AM39" s="51" t="str">
        <f t="shared" si="14"/>
        <v>YES</v>
      </c>
      <c r="AN39" s="182">
        <f>'Indicator Date hidden2'!BB38</f>
        <v>0.33333333333333331</v>
      </c>
      <c r="AO39" s="188"/>
    </row>
    <row r="40" spans="1:41" ht="15.75" thickBot="1" x14ac:dyDescent="0.3">
      <c r="A40" s="130" t="s">
        <v>69</v>
      </c>
      <c r="B40" s="47" t="s">
        <v>68</v>
      </c>
      <c r="C40" s="159">
        <f>'Hazard &amp; Exposure'!AO39</f>
        <v>0.1</v>
      </c>
      <c r="D40" s="158">
        <f>'Hazard &amp; Exposure'!AP39</f>
        <v>0.1</v>
      </c>
      <c r="E40" s="158">
        <f>'Hazard &amp; Exposure'!AQ39</f>
        <v>6.6</v>
      </c>
      <c r="F40" s="158">
        <f>'Hazard &amp; Exposure'!AR39</f>
        <v>2.8</v>
      </c>
      <c r="G40" s="158">
        <f>'Hazard &amp; Exposure'!AU39</f>
        <v>1</v>
      </c>
      <c r="H40" s="43">
        <f>'Hazard &amp; Exposure'!AV39</f>
        <v>2.6</v>
      </c>
      <c r="I40" s="158">
        <f>'Hazard &amp; Exposure'!AY39</f>
        <v>0.6</v>
      </c>
      <c r="J40" s="158">
        <f>'Hazard &amp; Exposure'!BB39</f>
        <v>0</v>
      </c>
      <c r="K40" s="43">
        <f>'Hazard &amp; Exposure'!BC39</f>
        <v>0.4</v>
      </c>
      <c r="L40" s="44">
        <f t="shared" si="8"/>
        <v>1.6</v>
      </c>
      <c r="M40" s="156">
        <f>Vulnerability!E39</f>
        <v>5.2</v>
      </c>
      <c r="N40" s="154">
        <f>Vulnerability!H39</f>
        <v>7.7</v>
      </c>
      <c r="O40" s="154">
        <f>Vulnerability!M39</f>
        <v>5.7</v>
      </c>
      <c r="P40" s="43">
        <f>Vulnerability!N39</f>
        <v>6</v>
      </c>
      <c r="Q40" s="154">
        <f>Vulnerability!S39</f>
        <v>0</v>
      </c>
      <c r="R40" s="153">
        <f>Vulnerability!W39</f>
        <v>3.2</v>
      </c>
      <c r="S40" s="153">
        <f>Vulnerability!Z39</f>
        <v>4.8</v>
      </c>
      <c r="T40" s="153">
        <f>Vulnerability!AC39</f>
        <v>0</v>
      </c>
      <c r="U40" s="153">
        <f>Vulnerability!AI39</f>
        <v>7.7</v>
      </c>
      <c r="V40" s="154">
        <f>Vulnerability!AJ39</f>
        <v>4.5</v>
      </c>
      <c r="W40" s="43">
        <f>Vulnerability!AK39</f>
        <v>2.5</v>
      </c>
      <c r="X40" s="44">
        <f t="shared" si="9"/>
        <v>4.5</v>
      </c>
      <c r="Y40" s="169">
        <f>'Lack of Coping Capacity'!D39</f>
        <v>7.8</v>
      </c>
      <c r="Z40" s="152">
        <f>'Lack of Coping Capacity'!G39</f>
        <v>7.8</v>
      </c>
      <c r="AA40" s="43">
        <f>'Lack of Coping Capacity'!H39</f>
        <v>7.8</v>
      </c>
      <c r="AB40" s="152">
        <f>'Lack of Coping Capacity'!M39</f>
        <v>5.9</v>
      </c>
      <c r="AC40" s="152">
        <f>'Lack of Coping Capacity'!R39</f>
        <v>5.2</v>
      </c>
      <c r="AD40" s="152">
        <f>'Lack of Coping Capacity'!W39</f>
        <v>4.5</v>
      </c>
      <c r="AE40" s="43">
        <f>'Lack of Coping Capacity'!X39</f>
        <v>5.2</v>
      </c>
      <c r="AF40" s="44">
        <f t="shared" si="10"/>
        <v>6.7</v>
      </c>
      <c r="AG40" s="161">
        <f t="shared" si="11"/>
        <v>3.6</v>
      </c>
      <c r="AH40" s="187" t="str">
        <f t="shared" si="7"/>
        <v>Medium</v>
      </c>
      <c r="AI40" s="180">
        <f t="shared" si="12"/>
        <v>94</v>
      </c>
      <c r="AJ40" s="183">
        <f>VLOOKUP($B40,'Lack of Reliability Index'!$A$2:$H$192,8,FALSE)</f>
        <v>4.5925925925925926</v>
      </c>
      <c r="AK40" s="51">
        <f>'Imputed and missing data hidden'!BA38</f>
        <v>7</v>
      </c>
      <c r="AL40" s="181">
        <f t="shared" si="13"/>
        <v>0.13725490196078433</v>
      </c>
      <c r="AM40" s="51" t="str">
        <f t="shared" si="14"/>
        <v/>
      </c>
      <c r="AN40" s="182">
        <f>'Indicator Date hidden2'!BB39</f>
        <v>0.51111111111111107</v>
      </c>
      <c r="AO40" s="188"/>
    </row>
    <row r="41" spans="1:41" ht="15.75" thickBot="1" x14ac:dyDescent="0.3">
      <c r="A41" s="130" t="s">
        <v>374</v>
      </c>
      <c r="B41" s="47" t="s">
        <v>71</v>
      </c>
      <c r="C41" s="159">
        <f>'Hazard &amp; Exposure'!AO40</f>
        <v>1.6</v>
      </c>
      <c r="D41" s="158">
        <f>'Hazard &amp; Exposure'!AP40</f>
        <v>7.2</v>
      </c>
      <c r="E41" s="158">
        <f>'Hazard &amp; Exposure'!AQ40</f>
        <v>0</v>
      </c>
      <c r="F41" s="158">
        <f>'Hazard &amp; Exposure'!AR40</f>
        <v>0</v>
      </c>
      <c r="G41" s="158">
        <f>'Hazard &amp; Exposure'!AU40</f>
        <v>0.5</v>
      </c>
      <c r="H41" s="43">
        <f>'Hazard &amp; Exposure'!AV40</f>
        <v>2.5</v>
      </c>
      <c r="I41" s="158">
        <f>'Hazard &amp; Exposure'!AY40</f>
        <v>6.5</v>
      </c>
      <c r="J41" s="158">
        <f>'Hazard &amp; Exposure'!BB40</f>
        <v>0</v>
      </c>
      <c r="K41" s="43">
        <f>'Hazard &amp; Exposure'!BC40</f>
        <v>4.5999999999999996</v>
      </c>
      <c r="L41" s="44">
        <f t="shared" si="8"/>
        <v>3.6</v>
      </c>
      <c r="M41" s="156">
        <f>Vulnerability!E40</f>
        <v>4.4000000000000004</v>
      </c>
      <c r="N41" s="154">
        <f>Vulnerability!H40</f>
        <v>7</v>
      </c>
      <c r="O41" s="154">
        <f>Vulnerability!M40</f>
        <v>0.8</v>
      </c>
      <c r="P41" s="43">
        <f>Vulnerability!N40</f>
        <v>4.2</v>
      </c>
      <c r="Q41" s="154">
        <f>Vulnerability!S40</f>
        <v>7.1</v>
      </c>
      <c r="R41" s="153">
        <f>Vulnerability!W40</f>
        <v>7.1</v>
      </c>
      <c r="S41" s="153">
        <f>Vulnerability!Z40</f>
        <v>3.1</v>
      </c>
      <c r="T41" s="153">
        <f>Vulnerability!AC40</f>
        <v>0</v>
      </c>
      <c r="U41" s="153">
        <f>Vulnerability!AI40</f>
        <v>7.4</v>
      </c>
      <c r="V41" s="154">
        <f>Vulnerability!AJ40</f>
        <v>5.0999999999999996</v>
      </c>
      <c r="W41" s="43">
        <f>Vulnerability!AK40</f>
        <v>6.2</v>
      </c>
      <c r="X41" s="44">
        <f t="shared" si="9"/>
        <v>5.3</v>
      </c>
      <c r="Y41" s="169" t="str">
        <f>'Lack of Coping Capacity'!D40</f>
        <v>x</v>
      </c>
      <c r="Z41" s="152">
        <f>'Lack of Coping Capacity'!G40</f>
        <v>7.5</v>
      </c>
      <c r="AA41" s="43">
        <f>'Lack of Coping Capacity'!H40</f>
        <v>7.5</v>
      </c>
      <c r="AB41" s="152">
        <f>'Lack of Coping Capacity'!M40</f>
        <v>5.9</v>
      </c>
      <c r="AC41" s="152">
        <f>'Lack of Coping Capacity'!R40</f>
        <v>8</v>
      </c>
      <c r="AD41" s="152">
        <f>'Lack of Coping Capacity'!W40</f>
        <v>7.2</v>
      </c>
      <c r="AE41" s="43">
        <f>'Lack of Coping Capacity'!X40</f>
        <v>7</v>
      </c>
      <c r="AF41" s="44">
        <f t="shared" si="10"/>
        <v>7.3</v>
      </c>
      <c r="AG41" s="161">
        <f t="shared" si="11"/>
        <v>5.2</v>
      </c>
      <c r="AH41" s="187" t="str">
        <f t="shared" si="7"/>
        <v>High</v>
      </c>
      <c r="AI41" s="180">
        <f t="shared" si="12"/>
        <v>36</v>
      </c>
      <c r="AJ41" s="183">
        <f>VLOOKUP($B41,'Lack of Reliability Index'!$A$2:$H$192,8,FALSE)</f>
        <v>1.5466666666666669</v>
      </c>
      <c r="AK41" s="51">
        <f>'Imputed and missing data hidden'!BA39</f>
        <v>1</v>
      </c>
      <c r="AL41" s="181">
        <f t="shared" si="13"/>
        <v>1.9607843137254902E-2</v>
      </c>
      <c r="AM41" s="51" t="str">
        <f t="shared" si="14"/>
        <v/>
      </c>
      <c r="AN41" s="182">
        <f>'Indicator Date hidden2'!BB40</f>
        <v>0.24</v>
      </c>
      <c r="AO41" s="188"/>
    </row>
    <row r="42" spans="1:41" ht="15.75" thickBot="1" x14ac:dyDescent="0.3">
      <c r="A42" s="130" t="s">
        <v>846</v>
      </c>
      <c r="B42" s="47" t="s">
        <v>70</v>
      </c>
      <c r="C42" s="159">
        <f>'Hazard &amp; Exposure'!AO41</f>
        <v>4</v>
      </c>
      <c r="D42" s="158">
        <f>'Hazard &amp; Exposure'!AP41</f>
        <v>7.4</v>
      </c>
      <c r="E42" s="158">
        <f>'Hazard &amp; Exposure'!AQ41</f>
        <v>0</v>
      </c>
      <c r="F42" s="158">
        <f>'Hazard &amp; Exposure'!AR41</f>
        <v>0</v>
      </c>
      <c r="G42" s="158">
        <f>'Hazard &amp; Exposure'!AU41</f>
        <v>2</v>
      </c>
      <c r="H42" s="43">
        <f>'Hazard &amp; Exposure'!AV41</f>
        <v>3.3</v>
      </c>
      <c r="I42" s="158">
        <f>'Hazard &amp; Exposure'!AY41</f>
        <v>10</v>
      </c>
      <c r="J42" s="158">
        <f>'Hazard &amp; Exposure'!BB41</f>
        <v>8</v>
      </c>
      <c r="K42" s="43">
        <f>'Hazard &amp; Exposure'!BC41</f>
        <v>8</v>
      </c>
      <c r="L42" s="44">
        <f t="shared" si="8"/>
        <v>6.2</v>
      </c>
      <c r="M42" s="156">
        <f>Vulnerability!E41</f>
        <v>7.5</v>
      </c>
      <c r="N42" s="154">
        <f>Vulnerability!H41</f>
        <v>6.6</v>
      </c>
      <c r="O42" s="154">
        <f>Vulnerability!M41</f>
        <v>3.3</v>
      </c>
      <c r="P42" s="43">
        <f>Vulnerability!N41</f>
        <v>6.2</v>
      </c>
      <c r="Q42" s="154">
        <f>Vulnerability!S41</f>
        <v>9.3000000000000007</v>
      </c>
      <c r="R42" s="153">
        <f>Vulnerability!W41</f>
        <v>5.5</v>
      </c>
      <c r="S42" s="153">
        <f>Vulnerability!Z41</f>
        <v>6.4</v>
      </c>
      <c r="T42" s="153">
        <f>Vulnerability!AC41</f>
        <v>0.1</v>
      </c>
      <c r="U42" s="153">
        <f>Vulnerability!AI41</f>
        <v>9.1999999999999993</v>
      </c>
      <c r="V42" s="154">
        <f>Vulnerability!AJ41</f>
        <v>6.3</v>
      </c>
      <c r="W42" s="43">
        <f>Vulnerability!AK41</f>
        <v>8.1999999999999993</v>
      </c>
      <c r="X42" s="44">
        <f t="shared" si="9"/>
        <v>7.3</v>
      </c>
      <c r="Y42" s="169">
        <f>'Lack of Coping Capacity'!D41</f>
        <v>7.5</v>
      </c>
      <c r="Z42" s="152">
        <f>'Lack of Coping Capacity'!G41</f>
        <v>8.1</v>
      </c>
      <c r="AA42" s="43">
        <f>'Lack of Coping Capacity'!H41</f>
        <v>7.8</v>
      </c>
      <c r="AB42" s="152">
        <f>'Lack of Coping Capacity'!M41</f>
        <v>7.6</v>
      </c>
      <c r="AC42" s="152">
        <f>'Lack of Coping Capacity'!R41</f>
        <v>8.9</v>
      </c>
      <c r="AD42" s="152">
        <f>'Lack of Coping Capacity'!W41</f>
        <v>7.8</v>
      </c>
      <c r="AE42" s="43">
        <f>'Lack of Coping Capacity'!X41</f>
        <v>8.1</v>
      </c>
      <c r="AF42" s="44">
        <f t="shared" si="10"/>
        <v>8</v>
      </c>
      <c r="AG42" s="161">
        <f t="shared" si="11"/>
        <v>7.1</v>
      </c>
      <c r="AH42" s="187" t="str">
        <f t="shared" si="7"/>
        <v>Very High</v>
      </c>
      <c r="AI42" s="180">
        <f t="shared" si="12"/>
        <v>8</v>
      </c>
      <c r="AJ42" s="183">
        <f>VLOOKUP($B42,'Lack of Reliability Index'!$A$2:$H$192,8,FALSE)</f>
        <v>2.3611111111111116</v>
      </c>
      <c r="AK42" s="51">
        <f>'Imputed and missing data hidden'!BA40</f>
        <v>5</v>
      </c>
      <c r="AL42" s="181">
        <f t="shared" si="13"/>
        <v>9.8039215686274508E-2</v>
      </c>
      <c r="AM42" s="51" t="str">
        <f t="shared" si="14"/>
        <v>YES</v>
      </c>
      <c r="AN42" s="182">
        <f>'Indicator Date hidden2'!BB41</f>
        <v>0.10416666666666667</v>
      </c>
      <c r="AO42" s="188"/>
    </row>
    <row r="43" spans="1:41" ht="15.75" thickBot="1" x14ac:dyDescent="0.3">
      <c r="A43" s="130" t="s">
        <v>73</v>
      </c>
      <c r="B43" s="47" t="s">
        <v>72</v>
      </c>
      <c r="C43" s="159">
        <f>'Hazard &amp; Exposure'!AO42</f>
        <v>9.6</v>
      </c>
      <c r="D43" s="158">
        <f>'Hazard &amp; Exposure'!AP42</f>
        <v>3.5</v>
      </c>
      <c r="E43" s="158">
        <f>'Hazard &amp; Exposure'!AQ42</f>
        <v>8.6999999999999993</v>
      </c>
      <c r="F43" s="158">
        <f>'Hazard &amp; Exposure'!AR42</f>
        <v>2</v>
      </c>
      <c r="G43" s="158">
        <f>'Hazard &amp; Exposure'!AU42</f>
        <v>0.8</v>
      </c>
      <c r="H43" s="43">
        <f>'Hazard &amp; Exposure'!AV42</f>
        <v>6.3</v>
      </c>
      <c r="I43" s="158">
        <f>'Hazard &amp; Exposure'!AY42</f>
        <v>0.1</v>
      </c>
      <c r="J43" s="158">
        <f>'Hazard &amp; Exposure'!BB42</f>
        <v>0</v>
      </c>
      <c r="K43" s="43">
        <f>'Hazard &amp; Exposure'!BC42</f>
        <v>0.1</v>
      </c>
      <c r="L43" s="44">
        <f t="shared" si="8"/>
        <v>3.8</v>
      </c>
      <c r="M43" s="156">
        <f>Vulnerability!E42</f>
        <v>2.7</v>
      </c>
      <c r="N43" s="154">
        <f>Vulnerability!H42</f>
        <v>5</v>
      </c>
      <c r="O43" s="154">
        <f>Vulnerability!M42</f>
        <v>0.4</v>
      </c>
      <c r="P43" s="43">
        <f>Vulnerability!N42</f>
        <v>2.7</v>
      </c>
      <c r="Q43" s="154">
        <f>Vulnerability!S42</f>
        <v>2.6</v>
      </c>
      <c r="R43" s="153">
        <f>Vulnerability!W42</f>
        <v>0.3</v>
      </c>
      <c r="S43" s="153">
        <f>Vulnerability!Z42</f>
        <v>0.5</v>
      </c>
      <c r="T43" s="153">
        <f>Vulnerability!AC42</f>
        <v>0.7</v>
      </c>
      <c r="U43" s="153">
        <f>Vulnerability!AI42</f>
        <v>2.2000000000000002</v>
      </c>
      <c r="V43" s="154">
        <f>Vulnerability!AJ42</f>
        <v>1</v>
      </c>
      <c r="W43" s="43">
        <f>Vulnerability!AK42</f>
        <v>1.8</v>
      </c>
      <c r="X43" s="44">
        <f t="shared" si="9"/>
        <v>2.2999999999999998</v>
      </c>
      <c r="Y43" s="169">
        <f>'Lack of Coping Capacity'!D42</f>
        <v>1.5</v>
      </c>
      <c r="Z43" s="152">
        <f>'Lack of Coping Capacity'!G42</f>
        <v>4.2</v>
      </c>
      <c r="AA43" s="43">
        <f>'Lack of Coping Capacity'!H42</f>
        <v>2.9</v>
      </c>
      <c r="AB43" s="152">
        <f>'Lack of Coping Capacity'!M42</f>
        <v>1.8</v>
      </c>
      <c r="AC43" s="152">
        <f>'Lack of Coping Capacity'!R42</f>
        <v>2.2000000000000002</v>
      </c>
      <c r="AD43" s="152">
        <f>'Lack of Coping Capacity'!W42</f>
        <v>3.6</v>
      </c>
      <c r="AE43" s="43">
        <f>'Lack of Coping Capacity'!X42</f>
        <v>2.5</v>
      </c>
      <c r="AF43" s="44">
        <f t="shared" si="10"/>
        <v>2.7</v>
      </c>
      <c r="AG43" s="161">
        <f t="shared" si="11"/>
        <v>2.9</v>
      </c>
      <c r="AH43" s="187" t="str">
        <f t="shared" si="7"/>
        <v>Low</v>
      </c>
      <c r="AI43" s="180">
        <f t="shared" si="12"/>
        <v>113</v>
      </c>
      <c r="AJ43" s="183">
        <f>VLOOKUP($B43,'Lack of Reliability Index'!$A$2:$H$192,8,FALSE)</f>
        <v>1.7904761904761894</v>
      </c>
      <c r="AK43" s="51">
        <f>'Imputed and missing data hidden'!BA41</f>
        <v>1</v>
      </c>
      <c r="AL43" s="181">
        <f t="shared" si="13"/>
        <v>1.9607843137254902E-2</v>
      </c>
      <c r="AM43" s="51" t="str">
        <f t="shared" si="14"/>
        <v/>
      </c>
      <c r="AN43" s="182">
        <f>'Indicator Date hidden2'!BB42</f>
        <v>0.2857142857142857</v>
      </c>
      <c r="AO43" s="188"/>
    </row>
    <row r="44" spans="1:41" ht="15.75" thickBot="1" x14ac:dyDescent="0.3">
      <c r="A44" s="130" t="s">
        <v>371</v>
      </c>
      <c r="B44" s="47" t="s">
        <v>74</v>
      </c>
      <c r="C44" s="159">
        <f>'Hazard &amp; Exposure'!AO43</f>
        <v>0.1</v>
      </c>
      <c r="D44" s="158">
        <f>'Hazard &amp; Exposure'!AP43</f>
        <v>5.7</v>
      </c>
      <c r="E44" s="158">
        <f>'Hazard &amp; Exposure'!AQ43</f>
        <v>1.4</v>
      </c>
      <c r="F44" s="158">
        <f>'Hazard &amp; Exposure'!AR43</f>
        <v>0</v>
      </c>
      <c r="G44" s="158">
        <f>'Hazard &amp; Exposure'!AU43</f>
        <v>1</v>
      </c>
      <c r="H44" s="43">
        <f>'Hazard &amp; Exposure'!AV43</f>
        <v>1.9</v>
      </c>
      <c r="I44" s="158">
        <f>'Hazard &amp; Exposure'!AY43</f>
        <v>7.7</v>
      </c>
      <c r="J44" s="158">
        <f>'Hazard &amp; Exposure'!BB43</f>
        <v>0</v>
      </c>
      <c r="K44" s="43">
        <f>'Hazard &amp; Exposure'!BC43</f>
        <v>5.4</v>
      </c>
      <c r="L44" s="44">
        <f t="shared" si="8"/>
        <v>3.9</v>
      </c>
      <c r="M44" s="156">
        <f>Vulnerability!E43</f>
        <v>6.6</v>
      </c>
      <c r="N44" s="154">
        <f>Vulnerability!H43</f>
        <v>6.8</v>
      </c>
      <c r="O44" s="154">
        <f>Vulnerability!M43</f>
        <v>1.4</v>
      </c>
      <c r="P44" s="43">
        <f>Vulnerability!N43</f>
        <v>5.4</v>
      </c>
      <c r="Q44" s="154">
        <f>Vulnerability!S43</f>
        <v>7.3</v>
      </c>
      <c r="R44" s="153">
        <f>Vulnerability!W43</f>
        <v>5.0999999999999996</v>
      </c>
      <c r="S44" s="153">
        <f>Vulnerability!Z43</f>
        <v>5.3</v>
      </c>
      <c r="T44" s="153">
        <f>Vulnerability!AC43</f>
        <v>0</v>
      </c>
      <c r="U44" s="153">
        <f>Vulnerability!AI43</f>
        <v>3.8</v>
      </c>
      <c r="V44" s="154">
        <f>Vulnerability!AJ43</f>
        <v>3.8</v>
      </c>
      <c r="W44" s="43">
        <f>Vulnerability!AK43</f>
        <v>5.8</v>
      </c>
      <c r="X44" s="44">
        <f t="shared" si="9"/>
        <v>5.6</v>
      </c>
      <c r="Y44" s="169">
        <f>'Lack of Coping Capacity'!D43</f>
        <v>7.8</v>
      </c>
      <c r="Z44" s="152">
        <f>'Lack of Coping Capacity'!G43</f>
        <v>6.5</v>
      </c>
      <c r="AA44" s="43">
        <f>'Lack of Coping Capacity'!H43</f>
        <v>7.2</v>
      </c>
      <c r="AB44" s="152">
        <f>'Lack of Coping Capacity'!M43</f>
        <v>6.2</v>
      </c>
      <c r="AC44" s="152">
        <f>'Lack of Coping Capacity'!R43</f>
        <v>7.1</v>
      </c>
      <c r="AD44" s="152">
        <f>'Lack of Coping Capacity'!W43</f>
        <v>8</v>
      </c>
      <c r="AE44" s="43">
        <f>'Lack of Coping Capacity'!X43</f>
        <v>7.1</v>
      </c>
      <c r="AF44" s="44">
        <f t="shared" si="10"/>
        <v>7.2</v>
      </c>
      <c r="AG44" s="161">
        <f t="shared" si="11"/>
        <v>5.4</v>
      </c>
      <c r="AH44" s="187" t="str">
        <f t="shared" si="7"/>
        <v>High</v>
      </c>
      <c r="AI44" s="180">
        <f t="shared" si="12"/>
        <v>29</v>
      </c>
      <c r="AJ44" s="183">
        <f>VLOOKUP($B44,'Lack of Reliability Index'!$A$2:$H$192,8,FALSE)</f>
        <v>1.9869281045751634</v>
      </c>
      <c r="AK44" s="51">
        <f>'Imputed and missing data hidden'!BA42</f>
        <v>0</v>
      </c>
      <c r="AL44" s="181">
        <f t="shared" si="13"/>
        <v>0</v>
      </c>
      <c r="AM44" s="51" t="str">
        <f t="shared" si="14"/>
        <v/>
      </c>
      <c r="AN44" s="182">
        <f>'Indicator Date hidden2'!BB43</f>
        <v>0.37254901960784315</v>
      </c>
      <c r="AO44" s="188"/>
    </row>
    <row r="45" spans="1:41" ht="15.75" thickBot="1" x14ac:dyDescent="0.3">
      <c r="A45" s="130" t="s">
        <v>76</v>
      </c>
      <c r="B45" s="47" t="s">
        <v>75</v>
      </c>
      <c r="C45" s="159">
        <f>'Hazard &amp; Exposure'!AO44</f>
        <v>6.1</v>
      </c>
      <c r="D45" s="158">
        <f>'Hazard &amp; Exposure'!AP44</f>
        <v>6.7</v>
      </c>
      <c r="E45" s="158">
        <f>'Hazard &amp; Exposure'!AQ44</f>
        <v>6.7</v>
      </c>
      <c r="F45" s="158">
        <f>'Hazard &amp; Exposure'!AR44</f>
        <v>0</v>
      </c>
      <c r="G45" s="158">
        <f>'Hazard &amp; Exposure'!AU44</f>
        <v>3.3</v>
      </c>
      <c r="H45" s="43">
        <f>'Hazard &amp; Exposure'!AV44</f>
        <v>5</v>
      </c>
      <c r="I45" s="158">
        <f>'Hazard &amp; Exposure'!AY44</f>
        <v>0.9</v>
      </c>
      <c r="J45" s="158">
        <f>'Hazard &amp; Exposure'!BB44</f>
        <v>0</v>
      </c>
      <c r="K45" s="43">
        <f>'Hazard &amp; Exposure'!BC44</f>
        <v>0.6</v>
      </c>
      <c r="L45" s="44">
        <f t="shared" si="8"/>
        <v>3.1</v>
      </c>
      <c r="M45" s="156">
        <f>Vulnerability!E44</f>
        <v>1.9</v>
      </c>
      <c r="N45" s="154">
        <f>Vulnerability!H44</f>
        <v>1.8</v>
      </c>
      <c r="O45" s="154">
        <f>Vulnerability!M44</f>
        <v>0</v>
      </c>
      <c r="P45" s="43">
        <f>Vulnerability!N44</f>
        <v>1.4</v>
      </c>
      <c r="Q45" s="154">
        <f>Vulnerability!S44</f>
        <v>0.9</v>
      </c>
      <c r="R45" s="153">
        <f>Vulnerability!W44</f>
        <v>0.2</v>
      </c>
      <c r="S45" s="153">
        <f>Vulnerability!Z44</f>
        <v>0.3</v>
      </c>
      <c r="T45" s="153">
        <f>Vulnerability!AC44</f>
        <v>0</v>
      </c>
      <c r="U45" s="153">
        <f>Vulnerability!AI44</f>
        <v>2</v>
      </c>
      <c r="V45" s="154">
        <f>Vulnerability!AJ44</f>
        <v>0.7</v>
      </c>
      <c r="W45" s="43">
        <f>Vulnerability!AK44</f>
        <v>0.8</v>
      </c>
      <c r="X45" s="44">
        <f t="shared" si="9"/>
        <v>1.1000000000000001</v>
      </c>
      <c r="Y45" s="169">
        <f>'Lack of Coping Capacity'!D44</f>
        <v>4.4000000000000004</v>
      </c>
      <c r="Z45" s="152">
        <f>'Lack of Coping Capacity'!G44</f>
        <v>4.5999999999999996</v>
      </c>
      <c r="AA45" s="43">
        <f>'Lack of Coping Capacity'!H44</f>
        <v>4.5</v>
      </c>
      <c r="AB45" s="152">
        <f>'Lack of Coping Capacity'!M44</f>
        <v>2</v>
      </c>
      <c r="AC45" s="152">
        <f>'Lack of Coping Capacity'!R44</f>
        <v>0.1</v>
      </c>
      <c r="AD45" s="152">
        <f>'Lack of Coping Capacity'!W44</f>
        <v>2.4</v>
      </c>
      <c r="AE45" s="43">
        <f>'Lack of Coping Capacity'!X44</f>
        <v>1.5</v>
      </c>
      <c r="AF45" s="44">
        <f t="shared" si="10"/>
        <v>3.1</v>
      </c>
      <c r="AG45" s="161">
        <f t="shared" si="11"/>
        <v>2.2000000000000002</v>
      </c>
      <c r="AH45" s="187" t="str">
        <f t="shared" si="7"/>
        <v>Low</v>
      </c>
      <c r="AI45" s="180">
        <f t="shared" si="12"/>
        <v>144</v>
      </c>
      <c r="AJ45" s="183">
        <f>VLOOKUP($B45,'Lack of Reliability Index'!$A$2:$H$192,8,FALSE)</f>
        <v>2.162962962962963</v>
      </c>
      <c r="AK45" s="51">
        <f>'Imputed and missing data hidden'!BA43</f>
        <v>5</v>
      </c>
      <c r="AL45" s="181">
        <f t="shared" si="13"/>
        <v>9.8039215686274508E-2</v>
      </c>
      <c r="AM45" s="51" t="str">
        <f t="shared" si="14"/>
        <v/>
      </c>
      <c r="AN45" s="182">
        <f>'Indicator Date hidden2'!BB44</f>
        <v>0.15555555555555556</v>
      </c>
      <c r="AO45" s="188"/>
    </row>
    <row r="46" spans="1:41" ht="15.75" thickBot="1" x14ac:dyDescent="0.3">
      <c r="A46" s="130" t="s">
        <v>78</v>
      </c>
      <c r="B46" s="47" t="s">
        <v>77</v>
      </c>
      <c r="C46" s="159">
        <f>'Hazard &amp; Exposure'!AO45</f>
        <v>5.0999999999999996</v>
      </c>
      <c r="D46" s="158">
        <f>'Hazard &amp; Exposure'!AP45</f>
        <v>3.8</v>
      </c>
      <c r="E46" s="158">
        <f>'Hazard &amp; Exposure'!AQ45</f>
        <v>4.4000000000000004</v>
      </c>
      <c r="F46" s="158">
        <f>'Hazard &amp; Exposure'!AR45</f>
        <v>8.1</v>
      </c>
      <c r="G46" s="158">
        <f>'Hazard &amp; Exposure'!AU45</f>
        <v>5.0999999999999996</v>
      </c>
      <c r="H46" s="43">
        <f>'Hazard &amp; Exposure'!AV45</f>
        <v>5.5</v>
      </c>
      <c r="I46" s="158">
        <f>'Hazard &amp; Exposure'!AY45</f>
        <v>0.9</v>
      </c>
      <c r="J46" s="158">
        <f>'Hazard &amp; Exposure'!BB45</f>
        <v>0</v>
      </c>
      <c r="K46" s="43">
        <f>'Hazard &amp; Exposure'!BC45</f>
        <v>0.6</v>
      </c>
      <c r="L46" s="44">
        <f t="shared" si="8"/>
        <v>3.4</v>
      </c>
      <c r="M46" s="156">
        <f>Vulnerability!E45</f>
        <v>2.7</v>
      </c>
      <c r="N46" s="154">
        <f>Vulnerability!H45</f>
        <v>4.0999999999999996</v>
      </c>
      <c r="O46" s="154">
        <f>Vulnerability!M45</f>
        <v>1.4</v>
      </c>
      <c r="P46" s="43">
        <f>Vulnerability!N45</f>
        <v>2.7</v>
      </c>
      <c r="Q46" s="154">
        <f>Vulnerability!S45</f>
        <v>0</v>
      </c>
      <c r="R46" s="153">
        <f>Vulnerability!W45</f>
        <v>0.4</v>
      </c>
      <c r="S46" s="153">
        <f>Vulnerability!Z45</f>
        <v>0.4</v>
      </c>
      <c r="T46" s="153">
        <f>Vulnerability!AC45</f>
        <v>1</v>
      </c>
      <c r="U46" s="153">
        <f>Vulnerability!AI45</f>
        <v>0.5</v>
      </c>
      <c r="V46" s="154">
        <f>Vulnerability!AJ45</f>
        <v>0.6</v>
      </c>
      <c r="W46" s="43">
        <f>Vulnerability!AK45</f>
        <v>0.3</v>
      </c>
      <c r="X46" s="44">
        <f t="shared" si="9"/>
        <v>1.6</v>
      </c>
      <c r="Y46" s="169">
        <f>'Lack of Coping Capacity'!D45</f>
        <v>2.5</v>
      </c>
      <c r="Z46" s="152">
        <f>'Lack of Coping Capacity'!G45</f>
        <v>5.2</v>
      </c>
      <c r="AA46" s="43">
        <f>'Lack of Coping Capacity'!H45</f>
        <v>3.9</v>
      </c>
      <c r="AB46" s="152">
        <f>'Lack of Coping Capacity'!M45</f>
        <v>3.9</v>
      </c>
      <c r="AC46" s="152">
        <f>'Lack of Coping Capacity'!R45</f>
        <v>1.8</v>
      </c>
      <c r="AD46" s="152">
        <f>'Lack of Coping Capacity'!W45</f>
        <v>0.6</v>
      </c>
      <c r="AE46" s="43">
        <f>'Lack of Coping Capacity'!X45</f>
        <v>2.1</v>
      </c>
      <c r="AF46" s="44">
        <f t="shared" si="10"/>
        <v>3.1</v>
      </c>
      <c r="AG46" s="161">
        <f t="shared" si="11"/>
        <v>2.6</v>
      </c>
      <c r="AH46" s="187" t="str">
        <f t="shared" si="7"/>
        <v>Low</v>
      </c>
      <c r="AI46" s="180">
        <f t="shared" si="12"/>
        <v>130</v>
      </c>
      <c r="AJ46" s="183">
        <f>VLOOKUP($B46,'Lack of Reliability Index'!$A$2:$H$192,8,FALSE)</f>
        <v>3.1069767441860465</v>
      </c>
      <c r="AK46" s="51">
        <f>'Imputed and missing data hidden'!BA44</f>
        <v>7</v>
      </c>
      <c r="AL46" s="181">
        <f t="shared" si="13"/>
        <v>0.13725490196078433</v>
      </c>
      <c r="AM46" s="51" t="str">
        <f t="shared" si="14"/>
        <v/>
      </c>
      <c r="AN46" s="182">
        <f>'Indicator Date hidden2'!BB45</f>
        <v>0.23255813953488372</v>
      </c>
      <c r="AO46" s="188"/>
    </row>
    <row r="47" spans="1:41" ht="15.75" thickBot="1" x14ac:dyDescent="0.3">
      <c r="A47" s="130" t="s">
        <v>80</v>
      </c>
      <c r="B47" s="47" t="s">
        <v>79</v>
      </c>
      <c r="C47" s="159">
        <f>'Hazard &amp; Exposure'!AO46</f>
        <v>5</v>
      </c>
      <c r="D47" s="158">
        <f>'Hazard &amp; Exposure'!AP46</f>
        <v>0</v>
      </c>
      <c r="E47" s="158">
        <f>'Hazard &amp; Exposure'!AQ46</f>
        <v>5.7</v>
      </c>
      <c r="F47" s="158">
        <f>'Hazard &amp; Exposure'!AR46</f>
        <v>0</v>
      </c>
      <c r="G47" s="158">
        <f>'Hazard &amp; Exposure'!AU46</f>
        <v>3.1</v>
      </c>
      <c r="H47" s="43">
        <f>'Hazard &amp; Exposure'!AV46</f>
        <v>3.1</v>
      </c>
      <c r="I47" s="158">
        <f>'Hazard &amp; Exposure'!AY46</f>
        <v>0.9</v>
      </c>
      <c r="J47" s="158">
        <f>'Hazard &amp; Exposure'!BB46</f>
        <v>0</v>
      </c>
      <c r="K47" s="43">
        <f>'Hazard &amp; Exposure'!BC46</f>
        <v>0.6</v>
      </c>
      <c r="L47" s="44">
        <f t="shared" si="8"/>
        <v>1.9</v>
      </c>
      <c r="M47" s="156">
        <f>Vulnerability!E46</f>
        <v>1.4</v>
      </c>
      <c r="N47" s="154">
        <f>Vulnerability!H46</f>
        <v>2</v>
      </c>
      <c r="O47" s="154">
        <f>Vulnerability!M46</f>
        <v>0</v>
      </c>
      <c r="P47" s="43">
        <f>Vulnerability!N46</f>
        <v>1.2</v>
      </c>
      <c r="Q47" s="154">
        <f>Vulnerability!S46</f>
        <v>9.1</v>
      </c>
      <c r="R47" s="153">
        <f>Vulnerability!W46</f>
        <v>0.2</v>
      </c>
      <c r="S47" s="153">
        <f>Vulnerability!Z46</f>
        <v>0.2</v>
      </c>
      <c r="T47" s="153">
        <f>Vulnerability!AC46</f>
        <v>0</v>
      </c>
      <c r="U47" s="153">
        <f>Vulnerability!AI46</f>
        <v>2.8</v>
      </c>
      <c r="V47" s="154">
        <f>Vulnerability!AJ46</f>
        <v>0.9</v>
      </c>
      <c r="W47" s="43">
        <f>Vulnerability!AK46</f>
        <v>6.6</v>
      </c>
      <c r="X47" s="44">
        <f t="shared" si="9"/>
        <v>4.4000000000000004</v>
      </c>
      <c r="Y47" s="169" t="str">
        <f>'Lack of Coping Capacity'!D46</f>
        <v>x</v>
      </c>
      <c r="Z47" s="152">
        <f>'Lack of Coping Capacity'!G46</f>
        <v>3.7</v>
      </c>
      <c r="AA47" s="43">
        <f>'Lack of Coping Capacity'!H46</f>
        <v>3.7</v>
      </c>
      <c r="AB47" s="152">
        <f>'Lack of Coping Capacity'!M46</f>
        <v>2.1</v>
      </c>
      <c r="AC47" s="152">
        <f>'Lack of Coping Capacity'!R46</f>
        <v>0</v>
      </c>
      <c r="AD47" s="152">
        <f>'Lack of Coping Capacity'!W46</f>
        <v>2.5</v>
      </c>
      <c r="AE47" s="43">
        <f>'Lack of Coping Capacity'!X46</f>
        <v>1.5</v>
      </c>
      <c r="AF47" s="44">
        <f t="shared" si="10"/>
        <v>2.7</v>
      </c>
      <c r="AG47" s="161">
        <f t="shared" si="11"/>
        <v>2.8</v>
      </c>
      <c r="AH47" s="187" t="str">
        <f t="shared" si="7"/>
        <v>Low</v>
      </c>
      <c r="AI47" s="180">
        <f t="shared" si="12"/>
        <v>121</v>
      </c>
      <c r="AJ47" s="183">
        <f>VLOOKUP($B47,'Lack of Reliability Index'!$A$2:$H$192,8,FALSE)</f>
        <v>2.3768115942028984</v>
      </c>
      <c r="AK47" s="51">
        <f>'Imputed and missing data hidden'!BA45</f>
        <v>5</v>
      </c>
      <c r="AL47" s="181">
        <f t="shared" si="13"/>
        <v>9.8039215686274508E-2</v>
      </c>
      <c r="AM47" s="51" t="str">
        <f t="shared" si="14"/>
        <v/>
      </c>
      <c r="AN47" s="182">
        <f>'Indicator Date hidden2'!BB46</f>
        <v>0.19565217391304349</v>
      </c>
      <c r="AO47" s="188"/>
    </row>
    <row r="48" spans="1:41" ht="15.75" thickBot="1" x14ac:dyDescent="0.3">
      <c r="A48" s="130" t="s">
        <v>82</v>
      </c>
      <c r="B48" s="47" t="s">
        <v>81</v>
      </c>
      <c r="C48" s="159">
        <f>'Hazard &amp; Exposure'!AO47</f>
        <v>2.2000000000000002</v>
      </c>
      <c r="D48" s="158">
        <f>'Hazard &amp; Exposure'!AP47</f>
        <v>5.4</v>
      </c>
      <c r="E48" s="158">
        <f>'Hazard &amp; Exposure'!AQ47</f>
        <v>0</v>
      </c>
      <c r="F48" s="158">
        <f>'Hazard &amp; Exposure'!AR47</f>
        <v>0</v>
      </c>
      <c r="G48" s="158">
        <f>'Hazard &amp; Exposure'!AU47</f>
        <v>1.5</v>
      </c>
      <c r="H48" s="43">
        <f>'Hazard &amp; Exposure'!AV47</f>
        <v>2.1</v>
      </c>
      <c r="I48" s="158">
        <f>'Hazard &amp; Exposure'!AY47</f>
        <v>0.1</v>
      </c>
      <c r="J48" s="158">
        <f>'Hazard &amp; Exposure'!BB47</f>
        <v>0</v>
      </c>
      <c r="K48" s="43">
        <f>'Hazard &amp; Exposure'!BC47</f>
        <v>0.1</v>
      </c>
      <c r="L48" s="44">
        <f t="shared" si="8"/>
        <v>1.2</v>
      </c>
      <c r="M48" s="156">
        <f>Vulnerability!E47</f>
        <v>1.1000000000000001</v>
      </c>
      <c r="N48" s="154">
        <f>Vulnerability!H47</f>
        <v>1</v>
      </c>
      <c r="O48" s="154">
        <f>Vulnerability!M47</f>
        <v>0</v>
      </c>
      <c r="P48" s="43">
        <f>Vulnerability!N47</f>
        <v>0.8</v>
      </c>
      <c r="Q48" s="154">
        <f>Vulnerability!S47</f>
        <v>2.2000000000000002</v>
      </c>
      <c r="R48" s="153">
        <f>Vulnerability!W47</f>
        <v>0.2</v>
      </c>
      <c r="S48" s="153">
        <f>Vulnerability!Z47</f>
        <v>0.3</v>
      </c>
      <c r="T48" s="153">
        <f>Vulnerability!AC47</f>
        <v>0</v>
      </c>
      <c r="U48" s="153">
        <f>Vulnerability!AI47</f>
        <v>1.6</v>
      </c>
      <c r="V48" s="154">
        <f>Vulnerability!AJ47</f>
        <v>0.5</v>
      </c>
      <c r="W48" s="43">
        <f>Vulnerability!AK47</f>
        <v>1.4</v>
      </c>
      <c r="X48" s="44">
        <f t="shared" si="9"/>
        <v>1.1000000000000001</v>
      </c>
      <c r="Y48" s="169">
        <f>'Lack of Coping Capacity'!D47</f>
        <v>2.5</v>
      </c>
      <c r="Z48" s="152">
        <f>'Lack of Coping Capacity'!G47</f>
        <v>3.7</v>
      </c>
      <c r="AA48" s="43">
        <f>'Lack of Coping Capacity'!H47</f>
        <v>3.1</v>
      </c>
      <c r="AB48" s="152">
        <f>'Lack of Coping Capacity'!M47</f>
        <v>1.8</v>
      </c>
      <c r="AC48" s="152">
        <f>'Lack of Coping Capacity'!R47</f>
        <v>0</v>
      </c>
      <c r="AD48" s="152">
        <f>'Lack of Coping Capacity'!W47</f>
        <v>1</v>
      </c>
      <c r="AE48" s="43">
        <f>'Lack of Coping Capacity'!X47</f>
        <v>0.9</v>
      </c>
      <c r="AF48" s="44">
        <f t="shared" si="10"/>
        <v>2.1</v>
      </c>
      <c r="AG48" s="161">
        <f t="shared" si="11"/>
        <v>1.4</v>
      </c>
      <c r="AH48" s="187" t="str">
        <f t="shared" si="7"/>
        <v>Very Low</v>
      </c>
      <c r="AI48" s="180">
        <f t="shared" si="12"/>
        <v>172</v>
      </c>
      <c r="AJ48" s="183">
        <f>VLOOKUP($B48,'Lack of Reliability Index'!$A$2:$H$192,8,FALSE)</f>
        <v>2.4000000000000004</v>
      </c>
      <c r="AK48" s="51">
        <f>'Imputed and missing data hidden'!BA46</f>
        <v>5</v>
      </c>
      <c r="AL48" s="181">
        <f t="shared" si="13"/>
        <v>9.8039215686274508E-2</v>
      </c>
      <c r="AM48" s="51" t="str">
        <f t="shared" si="14"/>
        <v/>
      </c>
      <c r="AN48" s="182">
        <f>'Indicator Date hidden2'!BB47</f>
        <v>0.2</v>
      </c>
      <c r="AO48" s="188"/>
    </row>
    <row r="49" spans="1:41" ht="15.75" thickBot="1" x14ac:dyDescent="0.3">
      <c r="A49" s="130" t="s">
        <v>84</v>
      </c>
      <c r="B49" s="47" t="s">
        <v>83</v>
      </c>
      <c r="C49" s="159">
        <f>'Hazard &amp; Exposure'!AO48</f>
        <v>0.1</v>
      </c>
      <c r="D49" s="158">
        <f>'Hazard &amp; Exposure'!AP48</f>
        <v>2.2999999999999998</v>
      </c>
      <c r="E49" s="158">
        <f>'Hazard &amp; Exposure'!AQ48</f>
        <v>0</v>
      </c>
      <c r="F49" s="158">
        <f>'Hazard &amp; Exposure'!AR48</f>
        <v>0</v>
      </c>
      <c r="G49" s="158">
        <f>'Hazard &amp; Exposure'!AU48</f>
        <v>2.2999999999999998</v>
      </c>
      <c r="H49" s="43">
        <f>'Hazard &amp; Exposure'!AV48</f>
        <v>1</v>
      </c>
      <c r="I49" s="158">
        <f>'Hazard &amp; Exposure'!AY48</f>
        <v>0</v>
      </c>
      <c r="J49" s="158">
        <f>'Hazard &amp; Exposure'!BB48</f>
        <v>0</v>
      </c>
      <c r="K49" s="43">
        <f>'Hazard &amp; Exposure'!BC48</f>
        <v>0</v>
      </c>
      <c r="L49" s="44">
        <f t="shared" si="8"/>
        <v>0.5</v>
      </c>
      <c r="M49" s="156">
        <f>Vulnerability!E48</f>
        <v>0.4</v>
      </c>
      <c r="N49" s="154">
        <f>Vulnerability!H48</f>
        <v>0.8</v>
      </c>
      <c r="O49" s="154">
        <f>Vulnerability!M48</f>
        <v>0</v>
      </c>
      <c r="P49" s="43">
        <f>Vulnerability!N48</f>
        <v>0.4</v>
      </c>
      <c r="Q49" s="154">
        <f>Vulnerability!S48</f>
        <v>5</v>
      </c>
      <c r="R49" s="153">
        <f>Vulnerability!W48</f>
        <v>0.3</v>
      </c>
      <c r="S49" s="153">
        <f>Vulnerability!Z48</f>
        <v>0.3</v>
      </c>
      <c r="T49" s="153">
        <f>Vulnerability!AC48</f>
        <v>0</v>
      </c>
      <c r="U49" s="153">
        <f>Vulnerability!AI48</f>
        <v>1.1000000000000001</v>
      </c>
      <c r="V49" s="154">
        <f>Vulnerability!AJ48</f>
        <v>0.4</v>
      </c>
      <c r="W49" s="43">
        <f>Vulnerability!AK48</f>
        <v>3</v>
      </c>
      <c r="X49" s="44">
        <f t="shared" si="9"/>
        <v>1.8</v>
      </c>
      <c r="Y49" s="169">
        <f>'Lack of Coping Capacity'!D48</f>
        <v>2.7</v>
      </c>
      <c r="Z49" s="152">
        <f>'Lack of Coping Capacity'!G48</f>
        <v>1.2</v>
      </c>
      <c r="AA49" s="43">
        <f>'Lack of Coping Capacity'!H48</f>
        <v>2</v>
      </c>
      <c r="AB49" s="152">
        <f>'Lack of Coping Capacity'!M48</f>
        <v>1.4</v>
      </c>
      <c r="AC49" s="152">
        <f>'Lack of Coping Capacity'!R48</f>
        <v>0</v>
      </c>
      <c r="AD49" s="152">
        <f>'Lack of Coping Capacity'!W48</f>
        <v>0.7</v>
      </c>
      <c r="AE49" s="43">
        <f>'Lack of Coping Capacity'!X48</f>
        <v>0.7</v>
      </c>
      <c r="AF49" s="44">
        <f t="shared" si="10"/>
        <v>1.4</v>
      </c>
      <c r="AG49" s="161">
        <f t="shared" si="11"/>
        <v>1.1000000000000001</v>
      </c>
      <c r="AH49" s="187" t="str">
        <f t="shared" si="7"/>
        <v>Very Low</v>
      </c>
      <c r="AI49" s="180">
        <f t="shared" si="12"/>
        <v>182</v>
      </c>
      <c r="AJ49" s="183">
        <f>VLOOKUP($B49,'Lack of Reliability Index'!$A$2:$H$192,8,FALSE)</f>
        <v>2.4000000000000004</v>
      </c>
      <c r="AK49" s="51">
        <f>'Imputed and missing data hidden'!BA47</f>
        <v>5</v>
      </c>
      <c r="AL49" s="181">
        <f t="shared" si="13"/>
        <v>9.8039215686274508E-2</v>
      </c>
      <c r="AM49" s="51" t="str">
        <f t="shared" si="14"/>
        <v/>
      </c>
      <c r="AN49" s="182">
        <f>'Indicator Date hidden2'!BB48</f>
        <v>0.2</v>
      </c>
      <c r="AO49" s="188"/>
    </row>
    <row r="50" spans="1:41" ht="15.75" thickBot="1" x14ac:dyDescent="0.3">
      <c r="A50" s="130" t="s">
        <v>86</v>
      </c>
      <c r="B50" s="47" t="s">
        <v>85</v>
      </c>
      <c r="C50" s="159">
        <f>'Hazard &amp; Exposure'!AO49</f>
        <v>5</v>
      </c>
      <c r="D50" s="158">
        <f>'Hazard &amp; Exposure'!AP49</f>
        <v>0.4</v>
      </c>
      <c r="E50" s="158">
        <f>'Hazard &amp; Exposure'!AQ49</f>
        <v>4.2</v>
      </c>
      <c r="F50" s="158">
        <f>'Hazard &amp; Exposure'!AR49</f>
        <v>0</v>
      </c>
      <c r="G50" s="158">
        <f>'Hazard &amp; Exposure'!AU49</f>
        <v>9.1999999999999993</v>
      </c>
      <c r="H50" s="43">
        <f>'Hazard &amp; Exposure'!AV49</f>
        <v>4.9000000000000004</v>
      </c>
      <c r="I50" s="158">
        <f>'Hazard &amp; Exposure'!AY49</f>
        <v>3.3</v>
      </c>
      <c r="J50" s="158">
        <f>'Hazard &amp; Exposure'!BB49</f>
        <v>0</v>
      </c>
      <c r="K50" s="43">
        <f>'Hazard &amp; Exposure'!BC49</f>
        <v>2.2999999999999998</v>
      </c>
      <c r="L50" s="44">
        <f t="shared" si="8"/>
        <v>3.7</v>
      </c>
      <c r="M50" s="156">
        <f>Vulnerability!E49</f>
        <v>5.0999999999999996</v>
      </c>
      <c r="N50" s="154">
        <f>Vulnerability!H49</f>
        <v>5</v>
      </c>
      <c r="O50" s="154">
        <f>Vulnerability!M49</f>
        <v>8.6</v>
      </c>
      <c r="P50" s="43">
        <f>Vulnerability!N49</f>
        <v>6</v>
      </c>
      <c r="Q50" s="154">
        <f>Vulnerability!S49</f>
        <v>7.2</v>
      </c>
      <c r="R50" s="153">
        <f>Vulnerability!W49</f>
        <v>4.0999999999999996</v>
      </c>
      <c r="S50" s="153">
        <f>Vulnerability!Z49</f>
        <v>5.8</v>
      </c>
      <c r="T50" s="153">
        <f>Vulnerability!AC49</f>
        <v>0</v>
      </c>
      <c r="U50" s="153">
        <f>Vulnerability!AI49</f>
        <v>4.2</v>
      </c>
      <c r="V50" s="154">
        <f>Vulnerability!AJ49</f>
        <v>3.8</v>
      </c>
      <c r="W50" s="43">
        <f>Vulnerability!AK49</f>
        <v>5.8</v>
      </c>
      <c r="X50" s="44">
        <f t="shared" si="9"/>
        <v>5.9</v>
      </c>
      <c r="Y50" s="169">
        <f>'Lack of Coping Capacity'!D49</f>
        <v>5.5</v>
      </c>
      <c r="Z50" s="152">
        <f>'Lack of Coping Capacity'!G49</f>
        <v>7</v>
      </c>
      <c r="AA50" s="43">
        <f>'Lack of Coping Capacity'!H49</f>
        <v>6.3</v>
      </c>
      <c r="AB50" s="152">
        <f>'Lack of Coping Capacity'!M49</f>
        <v>7.5</v>
      </c>
      <c r="AC50" s="152">
        <f>'Lack of Coping Capacity'!R49</f>
        <v>5.6</v>
      </c>
      <c r="AD50" s="152">
        <f>'Lack of Coping Capacity'!W49</f>
        <v>6.8</v>
      </c>
      <c r="AE50" s="43">
        <f>'Lack of Coping Capacity'!X49</f>
        <v>6.6</v>
      </c>
      <c r="AF50" s="44">
        <f t="shared" si="10"/>
        <v>6.5</v>
      </c>
      <c r="AG50" s="161">
        <f t="shared" si="11"/>
        <v>5.2</v>
      </c>
      <c r="AH50" s="187" t="str">
        <f t="shared" si="7"/>
        <v>High</v>
      </c>
      <c r="AI50" s="180">
        <f t="shared" si="12"/>
        <v>36</v>
      </c>
      <c r="AJ50" s="183">
        <f>VLOOKUP($B50,'Lack of Reliability Index'!$A$2:$H$192,8,FALSE)</f>
        <v>4.0592592592592593</v>
      </c>
      <c r="AK50" s="51">
        <f>'Imputed and missing data hidden'!BA48</f>
        <v>5</v>
      </c>
      <c r="AL50" s="181">
        <f t="shared" si="13"/>
        <v>9.8039215686274508E-2</v>
      </c>
      <c r="AM50" s="51" t="str">
        <f t="shared" si="14"/>
        <v/>
      </c>
      <c r="AN50" s="182">
        <f>'Indicator Date hidden2'!BB49</f>
        <v>0.51111111111111107</v>
      </c>
      <c r="AO50" s="188"/>
    </row>
    <row r="51" spans="1:41" ht="15.75" thickBot="1" x14ac:dyDescent="0.3">
      <c r="A51" s="130" t="s">
        <v>88</v>
      </c>
      <c r="B51" s="47" t="s">
        <v>87</v>
      </c>
      <c r="C51" s="159">
        <f>'Hazard &amp; Exposure'!AO50</f>
        <v>1.3</v>
      </c>
      <c r="D51" s="158">
        <f>'Hazard &amp; Exposure'!AP50</f>
        <v>0.1</v>
      </c>
      <c r="E51" s="158">
        <f>'Hazard &amp; Exposure'!AQ50</f>
        <v>7.6</v>
      </c>
      <c r="F51" s="158">
        <f>'Hazard &amp; Exposure'!AR50</f>
        <v>5.3</v>
      </c>
      <c r="G51" s="158">
        <f>'Hazard &amp; Exposure'!AU50</f>
        <v>0</v>
      </c>
      <c r="H51" s="43">
        <f>'Hazard &amp; Exposure'!AV50</f>
        <v>3.6</v>
      </c>
      <c r="I51" s="158">
        <f>'Hazard &amp; Exposure'!AY50</f>
        <v>0.1</v>
      </c>
      <c r="J51" s="158">
        <f>'Hazard &amp; Exposure'!BB50</f>
        <v>0</v>
      </c>
      <c r="K51" s="43">
        <f>'Hazard &amp; Exposure'!BC50</f>
        <v>0.1</v>
      </c>
      <c r="L51" s="44">
        <f t="shared" si="8"/>
        <v>2</v>
      </c>
      <c r="M51" s="156">
        <f>Vulnerability!E50</f>
        <v>3.4</v>
      </c>
      <c r="N51" s="154" t="str">
        <f>Vulnerability!H50</f>
        <v>x</v>
      </c>
      <c r="O51" s="154">
        <f>Vulnerability!M50</f>
        <v>4.7</v>
      </c>
      <c r="P51" s="43">
        <f>Vulnerability!N50</f>
        <v>3.8</v>
      </c>
      <c r="Q51" s="154">
        <f>Vulnerability!S50</f>
        <v>0</v>
      </c>
      <c r="R51" s="153">
        <f>Vulnerability!W50</f>
        <v>0.2</v>
      </c>
      <c r="S51" s="153">
        <f>Vulnerability!Z50</f>
        <v>1.6</v>
      </c>
      <c r="T51" s="153">
        <f>Vulnerability!AC50</f>
        <v>9.6999999999999993</v>
      </c>
      <c r="U51" s="153">
        <f>Vulnerability!AI50</f>
        <v>2.6</v>
      </c>
      <c r="V51" s="154">
        <f>Vulnerability!AJ50</f>
        <v>5.2</v>
      </c>
      <c r="W51" s="43">
        <f>Vulnerability!AK50</f>
        <v>3</v>
      </c>
      <c r="X51" s="44">
        <f t="shared" si="9"/>
        <v>3.4</v>
      </c>
      <c r="Y51" s="169" t="str">
        <f>'Lack of Coping Capacity'!D50</f>
        <v>x</v>
      </c>
      <c r="Z51" s="152">
        <f>'Lack of Coping Capacity'!G50</f>
        <v>4.5</v>
      </c>
      <c r="AA51" s="43">
        <f>'Lack of Coping Capacity'!H50</f>
        <v>4.5</v>
      </c>
      <c r="AB51" s="152">
        <f>'Lack of Coping Capacity'!M50</f>
        <v>2.7</v>
      </c>
      <c r="AC51" s="152">
        <f>'Lack of Coping Capacity'!R50</f>
        <v>1.1000000000000001</v>
      </c>
      <c r="AD51" s="152">
        <f>'Lack of Coping Capacity'!W50</f>
        <v>4.9000000000000004</v>
      </c>
      <c r="AE51" s="43">
        <f>'Lack of Coping Capacity'!X50</f>
        <v>2.9</v>
      </c>
      <c r="AF51" s="44">
        <f t="shared" si="10"/>
        <v>3.7</v>
      </c>
      <c r="AG51" s="161">
        <f t="shared" si="11"/>
        <v>2.9</v>
      </c>
      <c r="AH51" s="187" t="str">
        <f t="shared" si="7"/>
        <v>Low</v>
      </c>
      <c r="AI51" s="180">
        <f t="shared" si="12"/>
        <v>113</v>
      </c>
      <c r="AJ51" s="183">
        <f>VLOOKUP($B51,'Lack of Reliability Index'!$A$2:$H$192,8,FALSE)</f>
        <v>6.2666666666666666</v>
      </c>
      <c r="AK51" s="51">
        <f>'Imputed and missing data hidden'!BA49</f>
        <v>13</v>
      </c>
      <c r="AL51" s="181">
        <f t="shared" si="13"/>
        <v>0.25490196078431371</v>
      </c>
      <c r="AM51" s="51" t="str">
        <f t="shared" si="14"/>
        <v/>
      </c>
      <c r="AN51" s="182">
        <f>'Indicator Date hidden2'!BB50</f>
        <v>0.52500000000000002</v>
      </c>
      <c r="AO51" s="188"/>
    </row>
    <row r="52" spans="1:41" ht="15.75" thickBot="1" x14ac:dyDescent="0.3">
      <c r="A52" s="130" t="s">
        <v>90</v>
      </c>
      <c r="B52" s="47" t="s">
        <v>89</v>
      </c>
      <c r="C52" s="159">
        <f>'Hazard &amp; Exposure'!AO51</f>
        <v>7.2</v>
      </c>
      <c r="D52" s="158">
        <f>'Hazard &amp; Exposure'!AP51</f>
        <v>4.7</v>
      </c>
      <c r="E52" s="158">
        <f>'Hazard &amp; Exposure'!AQ51</f>
        <v>5.3</v>
      </c>
      <c r="F52" s="158">
        <f>'Hazard &amp; Exposure'!AR51</f>
        <v>7.9</v>
      </c>
      <c r="G52" s="158">
        <f>'Hazard &amp; Exposure'!AU51</f>
        <v>1</v>
      </c>
      <c r="H52" s="43">
        <f>'Hazard &amp; Exposure'!AV51</f>
        <v>5.7</v>
      </c>
      <c r="I52" s="158">
        <f>'Hazard &amp; Exposure'!AY51</f>
        <v>4.2</v>
      </c>
      <c r="J52" s="158">
        <f>'Hazard &amp; Exposure'!BB51</f>
        <v>0</v>
      </c>
      <c r="K52" s="43">
        <f>'Hazard &amp; Exposure'!BC51</f>
        <v>2.9</v>
      </c>
      <c r="L52" s="44">
        <f t="shared" si="8"/>
        <v>4.4000000000000004</v>
      </c>
      <c r="M52" s="156">
        <f>Vulnerability!E51</f>
        <v>1.9</v>
      </c>
      <c r="N52" s="154">
        <f>Vulnerability!H51</f>
        <v>5.9</v>
      </c>
      <c r="O52" s="154">
        <f>Vulnerability!M51</f>
        <v>0.6</v>
      </c>
      <c r="P52" s="43">
        <f>Vulnerability!N51</f>
        <v>2.6</v>
      </c>
      <c r="Q52" s="154">
        <f>Vulnerability!S51</f>
        <v>0.8</v>
      </c>
      <c r="R52" s="153">
        <f>Vulnerability!W51</f>
        <v>1</v>
      </c>
      <c r="S52" s="153">
        <f>Vulnerability!Z51</f>
        <v>1.7</v>
      </c>
      <c r="T52" s="153">
        <f>Vulnerability!AC51</f>
        <v>8.5</v>
      </c>
      <c r="U52" s="153">
        <f>Vulnerability!AI51</f>
        <v>3.6</v>
      </c>
      <c r="V52" s="154">
        <f>Vulnerability!AJ51</f>
        <v>4.5</v>
      </c>
      <c r="W52" s="43">
        <f>Vulnerability!AK51</f>
        <v>2.9</v>
      </c>
      <c r="X52" s="44">
        <f t="shared" si="9"/>
        <v>2.8</v>
      </c>
      <c r="Y52" s="169">
        <f>'Lack of Coping Capacity'!D51</f>
        <v>4.5999999999999996</v>
      </c>
      <c r="Z52" s="152">
        <f>'Lack of Coping Capacity'!G51</f>
        <v>6.3</v>
      </c>
      <c r="AA52" s="43">
        <f>'Lack of Coping Capacity'!H51</f>
        <v>5.5</v>
      </c>
      <c r="AB52" s="152">
        <f>'Lack of Coping Capacity'!M51</f>
        <v>3.2</v>
      </c>
      <c r="AC52" s="152">
        <f>'Lack of Coping Capacity'!R51</f>
        <v>3</v>
      </c>
      <c r="AD52" s="152">
        <f>'Lack of Coping Capacity'!W51</f>
        <v>4.8</v>
      </c>
      <c r="AE52" s="43">
        <f>'Lack of Coping Capacity'!X51</f>
        <v>3.7</v>
      </c>
      <c r="AF52" s="44">
        <f t="shared" si="10"/>
        <v>4.7</v>
      </c>
      <c r="AG52" s="161">
        <f t="shared" si="11"/>
        <v>3.9</v>
      </c>
      <c r="AH52" s="187" t="str">
        <f t="shared" si="7"/>
        <v>Medium</v>
      </c>
      <c r="AI52" s="180">
        <f t="shared" si="12"/>
        <v>85</v>
      </c>
      <c r="AJ52" s="183">
        <f>VLOOKUP($B52,'Lack of Reliability Index'!$A$2:$H$192,8,FALSE)</f>
        <v>0.95999999999999908</v>
      </c>
      <c r="AK52" s="51">
        <f>'Imputed and missing data hidden'!BA50</f>
        <v>0</v>
      </c>
      <c r="AL52" s="181">
        <f t="shared" si="13"/>
        <v>0</v>
      </c>
      <c r="AM52" s="51" t="str">
        <f t="shared" si="14"/>
        <v/>
      </c>
      <c r="AN52" s="182">
        <f>'Indicator Date hidden2'!BB51</f>
        <v>0.18</v>
      </c>
      <c r="AO52" s="188"/>
    </row>
    <row r="53" spans="1:41" ht="15.75" thickBot="1" x14ac:dyDescent="0.3">
      <c r="A53" s="130" t="s">
        <v>93</v>
      </c>
      <c r="B53" s="47" t="s">
        <v>92</v>
      </c>
      <c r="C53" s="159">
        <f>'Hazard &amp; Exposure'!AO52</f>
        <v>9.4</v>
      </c>
      <c r="D53" s="158">
        <f>'Hazard &amp; Exposure'!AP52</f>
        <v>6.8</v>
      </c>
      <c r="E53" s="158">
        <f>'Hazard &amp; Exposure'!AQ52</f>
        <v>9</v>
      </c>
      <c r="F53" s="158">
        <f>'Hazard &amp; Exposure'!AR52</f>
        <v>0</v>
      </c>
      <c r="G53" s="158">
        <f>'Hazard &amp; Exposure'!AU52</f>
        <v>2.8</v>
      </c>
      <c r="H53" s="43">
        <f>'Hazard &amp; Exposure'!AV52</f>
        <v>6.8</v>
      </c>
      <c r="I53" s="158">
        <f>'Hazard &amp; Exposure'!AY52</f>
        <v>3.2</v>
      </c>
      <c r="J53" s="158">
        <f>'Hazard &amp; Exposure'!BB52</f>
        <v>0</v>
      </c>
      <c r="K53" s="43">
        <f>'Hazard &amp; Exposure'!BC52</f>
        <v>2.2000000000000002</v>
      </c>
      <c r="L53" s="44">
        <f t="shared" si="8"/>
        <v>4.9000000000000004</v>
      </c>
      <c r="M53" s="156">
        <f>Vulnerability!E52</f>
        <v>1.7</v>
      </c>
      <c r="N53" s="154">
        <f>Vulnerability!H52</f>
        <v>5.2</v>
      </c>
      <c r="O53" s="154">
        <f>Vulnerability!M52</f>
        <v>0.4</v>
      </c>
      <c r="P53" s="43">
        <f>Vulnerability!N52</f>
        <v>2.2999999999999998</v>
      </c>
      <c r="Q53" s="154">
        <f>Vulnerability!S52</f>
        <v>5.9</v>
      </c>
      <c r="R53" s="153">
        <f>Vulnerability!W52</f>
        <v>0.5</v>
      </c>
      <c r="S53" s="153">
        <f>Vulnerability!Z52</f>
        <v>1.6</v>
      </c>
      <c r="T53" s="153">
        <f>Vulnerability!AC52</f>
        <v>2.7</v>
      </c>
      <c r="U53" s="153">
        <f>Vulnerability!AI52</f>
        <v>3.3</v>
      </c>
      <c r="V53" s="154">
        <f>Vulnerability!AJ52</f>
        <v>2.1</v>
      </c>
      <c r="W53" s="43">
        <f>Vulnerability!AK52</f>
        <v>4.3</v>
      </c>
      <c r="X53" s="44">
        <f t="shared" si="9"/>
        <v>3.4</v>
      </c>
      <c r="Y53" s="169">
        <f>'Lack of Coping Capacity'!D52</f>
        <v>3</v>
      </c>
      <c r="Z53" s="152">
        <f>'Lack of Coping Capacity'!G52</f>
        <v>6.4</v>
      </c>
      <c r="AA53" s="43">
        <f>'Lack of Coping Capacity'!H52</f>
        <v>4.7</v>
      </c>
      <c r="AB53" s="152">
        <f>'Lack of Coping Capacity'!M52</f>
        <v>3.2</v>
      </c>
      <c r="AC53" s="152">
        <f>'Lack of Coping Capacity'!R52</f>
        <v>4</v>
      </c>
      <c r="AD53" s="152">
        <f>'Lack of Coping Capacity'!W52</f>
        <v>4.0999999999999996</v>
      </c>
      <c r="AE53" s="43">
        <f>'Lack of Coping Capacity'!X52</f>
        <v>3.8</v>
      </c>
      <c r="AF53" s="44">
        <f t="shared" si="10"/>
        <v>4.3</v>
      </c>
      <c r="AG53" s="161">
        <f t="shared" si="11"/>
        <v>4.2</v>
      </c>
      <c r="AH53" s="187" t="str">
        <f t="shared" si="7"/>
        <v>Medium</v>
      </c>
      <c r="AI53" s="180">
        <f t="shared" si="12"/>
        <v>68</v>
      </c>
      <c r="AJ53" s="183">
        <f>VLOOKUP($B53,'Lack of Reliability Index'!$A$2:$H$192,8,FALSE)</f>
        <v>0.95999999999999908</v>
      </c>
      <c r="AK53" s="51">
        <f>'Imputed and missing data hidden'!BA51</f>
        <v>0</v>
      </c>
      <c r="AL53" s="181">
        <f t="shared" si="13"/>
        <v>0</v>
      </c>
      <c r="AM53" s="51" t="str">
        <f t="shared" si="14"/>
        <v/>
      </c>
      <c r="AN53" s="182">
        <f>'Indicator Date hidden2'!BB52</f>
        <v>0.18</v>
      </c>
      <c r="AO53" s="188"/>
    </row>
    <row r="54" spans="1:41" ht="15.75" thickBot="1" x14ac:dyDescent="0.3">
      <c r="A54" s="130" t="s">
        <v>95</v>
      </c>
      <c r="B54" s="47" t="s">
        <v>94</v>
      </c>
      <c r="C54" s="159">
        <f>'Hazard &amp; Exposure'!AO53</f>
        <v>6</v>
      </c>
      <c r="D54" s="158">
        <f>'Hazard &amp; Exposure'!AP53</f>
        <v>8.1</v>
      </c>
      <c r="E54" s="158">
        <f>'Hazard &amp; Exposure'!AQ53</f>
        <v>6.8</v>
      </c>
      <c r="F54" s="158">
        <f>'Hazard &amp; Exposure'!AR53</f>
        <v>0</v>
      </c>
      <c r="G54" s="158">
        <f>'Hazard &amp; Exposure'!AU53</f>
        <v>3.1</v>
      </c>
      <c r="H54" s="43">
        <f>'Hazard &amp; Exposure'!AV53</f>
        <v>5.4</v>
      </c>
      <c r="I54" s="158">
        <f>'Hazard &amp; Exposure'!AY53</f>
        <v>8.3000000000000007</v>
      </c>
      <c r="J54" s="158">
        <f>'Hazard &amp; Exposure'!BB53</f>
        <v>7</v>
      </c>
      <c r="K54" s="43">
        <f>'Hazard &amp; Exposure'!BC53</f>
        <v>7</v>
      </c>
      <c r="L54" s="44">
        <f t="shared" si="8"/>
        <v>6.3</v>
      </c>
      <c r="M54" s="156">
        <f>Vulnerability!E53</f>
        <v>2.2000000000000002</v>
      </c>
      <c r="N54" s="154">
        <f>Vulnerability!H53</f>
        <v>4.5</v>
      </c>
      <c r="O54" s="154">
        <f>Vulnerability!M53</f>
        <v>0.9</v>
      </c>
      <c r="P54" s="43">
        <f>Vulnerability!N53</f>
        <v>2.5</v>
      </c>
      <c r="Q54" s="154">
        <f>Vulnerability!S53</f>
        <v>6.2</v>
      </c>
      <c r="R54" s="153">
        <f>Vulnerability!W53</f>
        <v>0.3</v>
      </c>
      <c r="S54" s="153">
        <f>Vulnerability!Z53</f>
        <v>1.7</v>
      </c>
      <c r="T54" s="153">
        <f>Vulnerability!AC53</f>
        <v>0</v>
      </c>
      <c r="U54" s="153">
        <f>Vulnerability!AI53</f>
        <v>2.2000000000000002</v>
      </c>
      <c r="V54" s="154">
        <f>Vulnerability!AJ53</f>
        <v>1.1000000000000001</v>
      </c>
      <c r="W54" s="43">
        <f>Vulnerability!AK53</f>
        <v>4.0999999999999996</v>
      </c>
      <c r="X54" s="44">
        <f t="shared" si="9"/>
        <v>3.3</v>
      </c>
      <c r="Y54" s="169">
        <f>'Lack of Coping Capacity'!D53</f>
        <v>4.2</v>
      </c>
      <c r="Z54" s="152">
        <f>'Lack of Coping Capacity'!G53</f>
        <v>6.6</v>
      </c>
      <c r="AA54" s="43">
        <f>'Lack of Coping Capacity'!H53</f>
        <v>5.4</v>
      </c>
      <c r="AB54" s="152">
        <f>'Lack of Coping Capacity'!M53</f>
        <v>3.9</v>
      </c>
      <c r="AC54" s="152">
        <f>'Lack of Coping Capacity'!R53</f>
        <v>3.3</v>
      </c>
      <c r="AD54" s="152">
        <f>'Lack of Coping Capacity'!W53</f>
        <v>3.1</v>
      </c>
      <c r="AE54" s="43">
        <f>'Lack of Coping Capacity'!X53</f>
        <v>3.4</v>
      </c>
      <c r="AF54" s="44">
        <f t="shared" si="10"/>
        <v>4.5</v>
      </c>
      <c r="AG54" s="161">
        <f t="shared" si="11"/>
        <v>4.5</v>
      </c>
      <c r="AH54" s="187" t="str">
        <f t="shared" si="7"/>
        <v>Medium</v>
      </c>
      <c r="AI54" s="180">
        <f t="shared" si="12"/>
        <v>59</v>
      </c>
      <c r="AJ54" s="183">
        <f>VLOOKUP($B54,'Lack of Reliability Index'!$A$2:$H$192,8,FALSE)</f>
        <v>2.1999999999999993</v>
      </c>
      <c r="AK54" s="51">
        <f>'Imputed and missing data hidden'!BA52</f>
        <v>1</v>
      </c>
      <c r="AL54" s="181">
        <f t="shared" si="13"/>
        <v>1.9607843137254902E-2</v>
      </c>
      <c r="AM54" s="51" t="str">
        <f t="shared" si="14"/>
        <v>YES</v>
      </c>
      <c r="AN54" s="182">
        <f>'Indicator Date hidden2'!BB53</f>
        <v>0.28000000000000003</v>
      </c>
      <c r="AO54" s="188"/>
    </row>
    <row r="55" spans="1:41" ht="15.75" thickBot="1" x14ac:dyDescent="0.3">
      <c r="A55" s="130" t="s">
        <v>97</v>
      </c>
      <c r="B55" s="47" t="s">
        <v>96</v>
      </c>
      <c r="C55" s="159">
        <f>'Hazard &amp; Exposure'!AO54</f>
        <v>8.6999999999999993</v>
      </c>
      <c r="D55" s="158">
        <f>'Hazard &amp; Exposure'!AP54</f>
        <v>3.4</v>
      </c>
      <c r="E55" s="158">
        <f>'Hazard &amp; Exposure'!AQ54</f>
        <v>8.1999999999999993</v>
      </c>
      <c r="F55" s="158">
        <f>'Hazard &amp; Exposure'!AR54</f>
        <v>3.8</v>
      </c>
      <c r="G55" s="158">
        <f>'Hazard &amp; Exposure'!AU54</f>
        <v>3.4</v>
      </c>
      <c r="H55" s="43">
        <f>'Hazard &amp; Exposure'!AV54</f>
        <v>6.1</v>
      </c>
      <c r="I55" s="158">
        <f>'Hazard &amp; Exposure'!AY54</f>
        <v>7.8</v>
      </c>
      <c r="J55" s="158">
        <f>'Hazard &amp; Exposure'!BB54</f>
        <v>7</v>
      </c>
      <c r="K55" s="43">
        <f>'Hazard &amp; Exposure'!BC54</f>
        <v>7</v>
      </c>
      <c r="L55" s="44">
        <f t="shared" si="8"/>
        <v>6.6</v>
      </c>
      <c r="M55" s="156">
        <f>Vulnerability!E54</f>
        <v>4.2</v>
      </c>
      <c r="N55" s="154">
        <f>Vulnerability!H54</f>
        <v>4.7</v>
      </c>
      <c r="O55" s="154">
        <f>Vulnerability!M54</f>
        <v>0.4</v>
      </c>
      <c r="P55" s="43">
        <f>Vulnerability!N54</f>
        <v>3.4</v>
      </c>
      <c r="Q55" s="154">
        <f>Vulnerability!S54</f>
        <v>0</v>
      </c>
      <c r="R55" s="153">
        <f>Vulnerability!W54</f>
        <v>0.6</v>
      </c>
      <c r="S55" s="153">
        <f>Vulnerability!Z54</f>
        <v>1.4</v>
      </c>
      <c r="T55" s="153">
        <f>Vulnerability!AC54</f>
        <v>2</v>
      </c>
      <c r="U55" s="153">
        <f>Vulnerability!AI54</f>
        <v>3.5</v>
      </c>
      <c r="V55" s="154">
        <f>Vulnerability!AJ54</f>
        <v>1.9</v>
      </c>
      <c r="W55" s="43">
        <f>Vulnerability!AK54</f>
        <v>1</v>
      </c>
      <c r="X55" s="44">
        <f t="shared" si="9"/>
        <v>2.2999999999999998</v>
      </c>
      <c r="Y55" s="169">
        <f>'Lack of Coping Capacity'!D54</f>
        <v>5.2</v>
      </c>
      <c r="Z55" s="152">
        <f>'Lack of Coping Capacity'!G54</f>
        <v>6</v>
      </c>
      <c r="AA55" s="43">
        <f>'Lack of Coping Capacity'!H54</f>
        <v>5.6</v>
      </c>
      <c r="AB55" s="152">
        <f>'Lack of Coping Capacity'!M54</f>
        <v>3.3</v>
      </c>
      <c r="AC55" s="152">
        <f>'Lack of Coping Capacity'!R54</f>
        <v>2.9</v>
      </c>
      <c r="AD55" s="152">
        <f>'Lack of Coping Capacity'!W54</f>
        <v>4.3</v>
      </c>
      <c r="AE55" s="43">
        <f>'Lack of Coping Capacity'!X54</f>
        <v>3.5</v>
      </c>
      <c r="AF55" s="44">
        <f t="shared" si="10"/>
        <v>4.5999999999999996</v>
      </c>
      <c r="AG55" s="161">
        <f t="shared" si="11"/>
        <v>4.0999999999999996</v>
      </c>
      <c r="AH55" s="187" t="str">
        <f t="shared" si="7"/>
        <v>Medium</v>
      </c>
      <c r="AI55" s="180">
        <f t="shared" si="12"/>
        <v>74</v>
      </c>
      <c r="AJ55" s="183">
        <f>VLOOKUP($B55,'Lack of Reliability Index'!$A$2:$H$192,8,FALSE)</f>
        <v>2.9183673469387736</v>
      </c>
      <c r="AK55" s="51">
        <f>'Imputed and missing data hidden'!BA53</f>
        <v>1</v>
      </c>
      <c r="AL55" s="181">
        <f t="shared" si="13"/>
        <v>1.9607843137254902E-2</v>
      </c>
      <c r="AM55" s="51" t="str">
        <f t="shared" si="14"/>
        <v>YES</v>
      </c>
      <c r="AN55" s="182">
        <f>'Indicator Date hidden2'!BB54</f>
        <v>0.38775510204081631</v>
      </c>
      <c r="AO55" s="188"/>
    </row>
    <row r="56" spans="1:41" ht="15.75" thickBot="1" x14ac:dyDescent="0.3">
      <c r="A56" s="130" t="s">
        <v>99</v>
      </c>
      <c r="B56" s="47" t="s">
        <v>98</v>
      </c>
      <c r="C56" s="159">
        <f>'Hazard &amp; Exposure'!AO55</f>
        <v>0.1</v>
      </c>
      <c r="D56" s="158">
        <f>'Hazard &amp; Exposure'!AP55</f>
        <v>2.8</v>
      </c>
      <c r="E56" s="158">
        <f>'Hazard &amp; Exposure'!AQ55</f>
        <v>0</v>
      </c>
      <c r="F56" s="158">
        <f>'Hazard &amp; Exposure'!AR55</f>
        <v>0</v>
      </c>
      <c r="G56" s="158">
        <f>'Hazard &amp; Exposure'!AU55</f>
        <v>3.6</v>
      </c>
      <c r="H56" s="43">
        <f>'Hazard &amp; Exposure'!AV55</f>
        <v>1.4</v>
      </c>
      <c r="I56" s="158">
        <f>'Hazard &amp; Exposure'!AY55</f>
        <v>5.8</v>
      </c>
      <c r="J56" s="158">
        <f>'Hazard &amp; Exposure'!BB55</f>
        <v>0</v>
      </c>
      <c r="K56" s="43">
        <f>'Hazard &amp; Exposure'!BC55</f>
        <v>4.0999999999999996</v>
      </c>
      <c r="L56" s="44">
        <f t="shared" si="8"/>
        <v>2.9</v>
      </c>
      <c r="M56" s="156">
        <f>Vulnerability!E55</f>
        <v>5.5</v>
      </c>
      <c r="N56" s="154" t="str">
        <f>Vulnerability!H55</f>
        <v>x</v>
      </c>
      <c r="O56" s="154">
        <f>Vulnerability!M55</f>
        <v>0.1</v>
      </c>
      <c r="P56" s="43">
        <f>Vulnerability!N55</f>
        <v>3.7</v>
      </c>
      <c r="Q56" s="154">
        <f>Vulnerability!S55</f>
        <v>0</v>
      </c>
      <c r="R56" s="153">
        <f>Vulnerability!W55</f>
        <v>6.2</v>
      </c>
      <c r="S56" s="153">
        <f>Vulnerability!Z55</f>
        <v>4.2</v>
      </c>
      <c r="T56" s="153">
        <f>Vulnerability!AC55</f>
        <v>0</v>
      </c>
      <c r="U56" s="153">
        <f>Vulnerability!AI55</f>
        <v>1.7</v>
      </c>
      <c r="V56" s="154">
        <f>Vulnerability!AJ55</f>
        <v>3.4</v>
      </c>
      <c r="W56" s="43">
        <f>Vulnerability!AK55</f>
        <v>1.9</v>
      </c>
      <c r="X56" s="44">
        <f t="shared" si="9"/>
        <v>2.8</v>
      </c>
      <c r="Y56" s="169" t="str">
        <f>'Lack of Coping Capacity'!D55</f>
        <v>x</v>
      </c>
      <c r="Z56" s="152">
        <f>'Lack of Coping Capacity'!G55</f>
        <v>8</v>
      </c>
      <c r="AA56" s="43">
        <f>'Lack of Coping Capacity'!H55</f>
        <v>8</v>
      </c>
      <c r="AB56" s="152">
        <f>'Lack of Coping Capacity'!M55</f>
        <v>4.7</v>
      </c>
      <c r="AC56" s="152">
        <f>'Lack of Coping Capacity'!R55</f>
        <v>7.2</v>
      </c>
      <c r="AD56" s="152">
        <f>'Lack of Coping Capacity'!W55</f>
        <v>6.7</v>
      </c>
      <c r="AE56" s="43">
        <f>'Lack of Coping Capacity'!X55</f>
        <v>6.2</v>
      </c>
      <c r="AF56" s="44">
        <f t="shared" si="10"/>
        <v>7.2</v>
      </c>
      <c r="AG56" s="161">
        <f t="shared" si="11"/>
        <v>3.9</v>
      </c>
      <c r="AH56" s="187" t="str">
        <f t="shared" si="7"/>
        <v>Medium</v>
      </c>
      <c r="AI56" s="180">
        <f t="shared" si="12"/>
        <v>85</v>
      </c>
      <c r="AJ56" s="183">
        <f>VLOOKUP($B56,'Lack of Reliability Index'!$A$2:$H$192,8,FALSE)</f>
        <v>3.268217054263566</v>
      </c>
      <c r="AK56" s="51">
        <f>'Imputed and missing data hidden'!BA54</f>
        <v>9</v>
      </c>
      <c r="AL56" s="181">
        <f t="shared" si="13"/>
        <v>0.17647058823529413</v>
      </c>
      <c r="AM56" s="51" t="str">
        <f t="shared" si="14"/>
        <v/>
      </c>
      <c r="AN56" s="182">
        <f>'Indicator Date hidden2'!BB55</f>
        <v>0.16279069767441862</v>
      </c>
      <c r="AO56" s="188"/>
    </row>
    <row r="57" spans="1:41" ht="15.75" thickBot="1" x14ac:dyDescent="0.3">
      <c r="A57" s="130" t="s">
        <v>101</v>
      </c>
      <c r="B57" s="47" t="s">
        <v>100</v>
      </c>
      <c r="C57" s="159">
        <f>'Hazard &amp; Exposure'!AO56</f>
        <v>2.7</v>
      </c>
      <c r="D57" s="158">
        <f>'Hazard &amp; Exposure'!AP56</f>
        <v>5.3</v>
      </c>
      <c r="E57" s="158">
        <f>'Hazard &amp; Exposure'!AQ56</f>
        <v>0</v>
      </c>
      <c r="F57" s="158">
        <f>'Hazard &amp; Exposure'!AR56</f>
        <v>0</v>
      </c>
      <c r="G57" s="158">
        <f>'Hazard &amp; Exposure'!AU56</f>
        <v>8.3000000000000007</v>
      </c>
      <c r="H57" s="43">
        <f>'Hazard &amp; Exposure'!AV56</f>
        <v>4.0999999999999996</v>
      </c>
      <c r="I57" s="158">
        <f>'Hazard &amp; Exposure'!AY56</f>
        <v>6.9</v>
      </c>
      <c r="J57" s="158">
        <f>'Hazard &amp; Exposure'!BB56</f>
        <v>0</v>
      </c>
      <c r="K57" s="43">
        <f>'Hazard &amp; Exposure'!BC56</f>
        <v>4.8</v>
      </c>
      <c r="L57" s="44">
        <f t="shared" si="8"/>
        <v>4.5</v>
      </c>
      <c r="M57" s="156">
        <f>Vulnerability!E56</f>
        <v>8.1999999999999993</v>
      </c>
      <c r="N57" s="154" t="str">
        <f>Vulnerability!H56</f>
        <v>x</v>
      </c>
      <c r="O57" s="154">
        <f>Vulnerability!M56</f>
        <v>0.7</v>
      </c>
      <c r="P57" s="43">
        <f>Vulnerability!N56</f>
        <v>5.7</v>
      </c>
      <c r="Q57" s="154">
        <f>Vulnerability!S56</f>
        <v>1.9</v>
      </c>
      <c r="R57" s="153">
        <f>Vulnerability!W56</f>
        <v>0.9</v>
      </c>
      <c r="S57" s="153">
        <f>Vulnerability!Z56</f>
        <v>6.1</v>
      </c>
      <c r="T57" s="153">
        <f>Vulnerability!AC56</f>
        <v>0</v>
      </c>
      <c r="U57" s="153">
        <f>Vulnerability!AI56</f>
        <v>7.9</v>
      </c>
      <c r="V57" s="154">
        <f>Vulnerability!AJ56</f>
        <v>4.5999999999999996</v>
      </c>
      <c r="W57" s="43">
        <f>Vulnerability!AK56</f>
        <v>3.4</v>
      </c>
      <c r="X57" s="44">
        <f t="shared" si="9"/>
        <v>4.7</v>
      </c>
      <c r="Y57" s="169" t="str">
        <f>'Lack of Coping Capacity'!D56</f>
        <v>x</v>
      </c>
      <c r="Z57" s="152">
        <f>'Lack of Coping Capacity'!G56</f>
        <v>8.1999999999999993</v>
      </c>
      <c r="AA57" s="43">
        <f>'Lack of Coping Capacity'!H56</f>
        <v>8.1999999999999993</v>
      </c>
      <c r="AB57" s="152">
        <f>'Lack of Coping Capacity'!M56</f>
        <v>7.6</v>
      </c>
      <c r="AC57" s="152">
        <f>'Lack of Coping Capacity'!R56</f>
        <v>9.1</v>
      </c>
      <c r="AD57" s="152">
        <f>'Lack of Coping Capacity'!W56</f>
        <v>5.7</v>
      </c>
      <c r="AE57" s="43">
        <f>'Lack of Coping Capacity'!X56</f>
        <v>7.5</v>
      </c>
      <c r="AF57" s="44">
        <f t="shared" si="10"/>
        <v>7.9</v>
      </c>
      <c r="AG57" s="161">
        <f t="shared" si="11"/>
        <v>5.5</v>
      </c>
      <c r="AH57" s="187" t="str">
        <f t="shared" si="7"/>
        <v>High</v>
      </c>
      <c r="AI57" s="180">
        <f t="shared" si="12"/>
        <v>26</v>
      </c>
      <c r="AJ57" s="183">
        <f>VLOOKUP($B57,'Lack of Reliability Index'!$A$2:$H$192,8,FALSE)</f>
        <v>3.428571428571427</v>
      </c>
      <c r="AK57" s="51">
        <f>'Imputed and missing data hidden'!BA55</f>
        <v>10</v>
      </c>
      <c r="AL57" s="181">
        <f t="shared" si="13"/>
        <v>0.19607843137254902</v>
      </c>
      <c r="AM57" s="51" t="str">
        <f t="shared" si="14"/>
        <v/>
      </c>
      <c r="AN57" s="182">
        <f>'Indicator Date hidden2'!BB56</f>
        <v>0.14285714285714285</v>
      </c>
      <c r="AO57" s="188"/>
    </row>
    <row r="58" spans="1:41" ht="15.75" thickBot="1" x14ac:dyDescent="0.3">
      <c r="A58" s="130" t="s">
        <v>103</v>
      </c>
      <c r="B58" s="47" t="s">
        <v>102</v>
      </c>
      <c r="C58" s="159">
        <f>'Hazard &amp; Exposure'!AO57</f>
        <v>0.1</v>
      </c>
      <c r="D58" s="158">
        <f>'Hazard &amp; Exposure'!AP57</f>
        <v>3.6</v>
      </c>
      <c r="E58" s="158">
        <f>'Hazard &amp; Exposure'!AQ57</f>
        <v>0</v>
      </c>
      <c r="F58" s="158">
        <f>'Hazard &amp; Exposure'!AR57</f>
        <v>0</v>
      </c>
      <c r="G58" s="158">
        <f>'Hazard &amp; Exposure'!AU57</f>
        <v>0</v>
      </c>
      <c r="H58" s="43">
        <f>'Hazard &amp; Exposure'!AV57</f>
        <v>0.9</v>
      </c>
      <c r="I58" s="158">
        <f>'Hazard &amp; Exposure'!AY57</f>
        <v>0.1</v>
      </c>
      <c r="J58" s="158">
        <f>'Hazard &amp; Exposure'!BB57</f>
        <v>0</v>
      </c>
      <c r="K58" s="43">
        <f>'Hazard &amp; Exposure'!BC57</f>
        <v>0.1</v>
      </c>
      <c r="L58" s="44">
        <f t="shared" si="8"/>
        <v>0.5</v>
      </c>
      <c r="M58" s="156">
        <f>Vulnerability!E57</f>
        <v>1.3</v>
      </c>
      <c r="N58" s="154">
        <f>Vulnerability!H57</f>
        <v>1.9</v>
      </c>
      <c r="O58" s="154">
        <f>Vulnerability!M57</f>
        <v>0</v>
      </c>
      <c r="P58" s="43">
        <f>Vulnerability!N57</f>
        <v>1.1000000000000001</v>
      </c>
      <c r="Q58" s="154">
        <f>Vulnerability!S57</f>
        <v>1.2</v>
      </c>
      <c r="R58" s="153">
        <f>Vulnerability!W57</f>
        <v>1.5</v>
      </c>
      <c r="S58" s="153">
        <f>Vulnerability!Z57</f>
        <v>0.2</v>
      </c>
      <c r="T58" s="153">
        <f>Vulnerability!AC57</f>
        <v>0</v>
      </c>
      <c r="U58" s="153">
        <f>Vulnerability!AI57</f>
        <v>1.6</v>
      </c>
      <c r="V58" s="154">
        <f>Vulnerability!AJ57</f>
        <v>0.9</v>
      </c>
      <c r="W58" s="43">
        <f>Vulnerability!AK57</f>
        <v>1.1000000000000001</v>
      </c>
      <c r="X58" s="44">
        <f t="shared" si="9"/>
        <v>1.1000000000000001</v>
      </c>
      <c r="Y58" s="169" t="str">
        <f>'Lack of Coping Capacity'!D57</f>
        <v>x</v>
      </c>
      <c r="Z58" s="152">
        <f>'Lack of Coping Capacity'!G57</f>
        <v>2.9</v>
      </c>
      <c r="AA58" s="43">
        <f>'Lack of Coping Capacity'!H57</f>
        <v>2.9</v>
      </c>
      <c r="AB58" s="152">
        <f>'Lack of Coping Capacity'!M57</f>
        <v>1</v>
      </c>
      <c r="AC58" s="152">
        <f>'Lack of Coping Capacity'!R57</f>
        <v>0.1</v>
      </c>
      <c r="AD58" s="152">
        <f>'Lack of Coping Capacity'!W57</f>
        <v>2</v>
      </c>
      <c r="AE58" s="43">
        <f>'Lack of Coping Capacity'!X57</f>
        <v>1</v>
      </c>
      <c r="AF58" s="44">
        <f t="shared" si="10"/>
        <v>2</v>
      </c>
      <c r="AG58" s="161">
        <f t="shared" si="11"/>
        <v>1</v>
      </c>
      <c r="AH58" s="187" t="str">
        <f t="shared" si="7"/>
        <v>Very Low</v>
      </c>
      <c r="AI58" s="180">
        <f t="shared" si="12"/>
        <v>183</v>
      </c>
      <c r="AJ58" s="183">
        <f>VLOOKUP($B58,'Lack of Reliability Index'!$A$2:$H$192,8,FALSE)</f>
        <v>2.2814814814814808</v>
      </c>
      <c r="AK58" s="51">
        <f>'Imputed and missing data hidden'!BA56</f>
        <v>5</v>
      </c>
      <c r="AL58" s="181">
        <f t="shared" si="13"/>
        <v>9.8039215686274508E-2</v>
      </c>
      <c r="AM58" s="51" t="str">
        <f t="shared" si="14"/>
        <v/>
      </c>
      <c r="AN58" s="182">
        <f>'Indicator Date hidden2'!BB57</f>
        <v>0.17777777777777778</v>
      </c>
      <c r="AO58" s="188"/>
    </row>
    <row r="59" spans="1:41" ht="15.75" thickBot="1" x14ac:dyDescent="0.3">
      <c r="A59" s="130" t="s">
        <v>105</v>
      </c>
      <c r="B59" s="47" t="s">
        <v>104</v>
      </c>
      <c r="C59" s="159">
        <f>'Hazard &amp; Exposure'!AO58</f>
        <v>5.5</v>
      </c>
      <c r="D59" s="158">
        <f>'Hazard &amp; Exposure'!AP58</f>
        <v>6.6</v>
      </c>
      <c r="E59" s="158">
        <f>'Hazard &amp; Exposure'!AQ58</f>
        <v>0</v>
      </c>
      <c r="F59" s="158">
        <f>'Hazard &amp; Exposure'!AR58</f>
        <v>0</v>
      </c>
      <c r="G59" s="158">
        <f>'Hazard &amp; Exposure'!AU58</f>
        <v>5.7</v>
      </c>
      <c r="H59" s="43">
        <f>'Hazard &amp; Exposure'!AV58</f>
        <v>4.0999999999999996</v>
      </c>
      <c r="I59" s="158">
        <f>'Hazard &amp; Exposure'!AY58</f>
        <v>9.6</v>
      </c>
      <c r="J59" s="158">
        <f>'Hazard &amp; Exposure'!BB58</f>
        <v>0</v>
      </c>
      <c r="K59" s="43">
        <f>'Hazard &amp; Exposure'!BC58</f>
        <v>6.7</v>
      </c>
      <c r="L59" s="44">
        <f t="shared" si="8"/>
        <v>5.5</v>
      </c>
      <c r="M59" s="156">
        <f>Vulnerability!E58</f>
        <v>9.1999999999999993</v>
      </c>
      <c r="N59" s="154">
        <f>Vulnerability!H58</f>
        <v>4.3</v>
      </c>
      <c r="O59" s="154">
        <f>Vulnerability!M58</f>
        <v>2.6</v>
      </c>
      <c r="P59" s="43">
        <f>Vulnerability!N58</f>
        <v>6.3</v>
      </c>
      <c r="Q59" s="154">
        <f>Vulnerability!S58</f>
        <v>8.1</v>
      </c>
      <c r="R59" s="153">
        <f>Vulnerability!W58</f>
        <v>3.3</v>
      </c>
      <c r="S59" s="153">
        <f>Vulnerability!Z58</f>
        <v>5.0999999999999996</v>
      </c>
      <c r="T59" s="153">
        <f>Vulnerability!AC58</f>
        <v>2.8</v>
      </c>
      <c r="U59" s="153">
        <f>Vulnerability!AI58</f>
        <v>7.1</v>
      </c>
      <c r="V59" s="154">
        <f>Vulnerability!AJ58</f>
        <v>4.8</v>
      </c>
      <c r="W59" s="43">
        <f>Vulnerability!AK58</f>
        <v>6.8</v>
      </c>
      <c r="X59" s="44">
        <f t="shared" si="9"/>
        <v>6.6</v>
      </c>
      <c r="Y59" s="169">
        <f>'Lack of Coping Capacity'!D58</f>
        <v>2.9</v>
      </c>
      <c r="Z59" s="152">
        <f>'Lack of Coping Capacity'!G58</f>
        <v>6.5</v>
      </c>
      <c r="AA59" s="43">
        <f>'Lack of Coping Capacity'!H58</f>
        <v>4.7</v>
      </c>
      <c r="AB59" s="152">
        <f>'Lack of Coping Capacity'!M58</f>
        <v>8.1</v>
      </c>
      <c r="AC59" s="152">
        <f>'Lack of Coping Capacity'!R58</f>
        <v>8.6</v>
      </c>
      <c r="AD59" s="152">
        <f>'Lack of Coping Capacity'!W58</f>
        <v>7.8</v>
      </c>
      <c r="AE59" s="43">
        <f>'Lack of Coping Capacity'!X58</f>
        <v>8.1999999999999993</v>
      </c>
      <c r="AF59" s="44">
        <f t="shared" si="10"/>
        <v>6.8</v>
      </c>
      <c r="AG59" s="161">
        <f t="shared" si="11"/>
        <v>6.3</v>
      </c>
      <c r="AH59" s="187" t="str">
        <f t="shared" si="7"/>
        <v>High</v>
      </c>
      <c r="AI59" s="180">
        <f t="shared" si="12"/>
        <v>14</v>
      </c>
      <c r="AJ59" s="183">
        <f>VLOOKUP($B59,'Lack of Reliability Index'!$A$2:$H$192,8,FALSE)</f>
        <v>1.5686274509803919</v>
      </c>
      <c r="AK59" s="51">
        <f>'Imputed and missing data hidden'!BA57</f>
        <v>0</v>
      </c>
      <c r="AL59" s="181">
        <f t="shared" si="13"/>
        <v>0</v>
      </c>
      <c r="AM59" s="51" t="str">
        <f t="shared" si="14"/>
        <v/>
      </c>
      <c r="AN59" s="182">
        <f>'Indicator Date hidden2'!BB58</f>
        <v>0.29411764705882354</v>
      </c>
      <c r="AO59" s="188"/>
    </row>
    <row r="60" spans="1:41" ht="15.75" thickBot="1" x14ac:dyDescent="0.3">
      <c r="A60" s="130" t="s">
        <v>107</v>
      </c>
      <c r="B60" s="47" t="s">
        <v>106</v>
      </c>
      <c r="C60" s="159">
        <f>'Hazard &amp; Exposure'!AO59</f>
        <v>3.2</v>
      </c>
      <c r="D60" s="158">
        <f>'Hazard &amp; Exposure'!AP59</f>
        <v>0.1</v>
      </c>
      <c r="E60" s="158">
        <f>'Hazard &amp; Exposure'!AQ59</f>
        <v>7.5</v>
      </c>
      <c r="F60" s="158">
        <f>'Hazard &amp; Exposure'!AR59</f>
        <v>3.3</v>
      </c>
      <c r="G60" s="158">
        <f>'Hazard &amp; Exposure'!AU59</f>
        <v>2.6</v>
      </c>
      <c r="H60" s="43">
        <f>'Hazard &amp; Exposure'!AV59</f>
        <v>3.8</v>
      </c>
      <c r="I60" s="158">
        <f>'Hazard &amp; Exposure'!AY59</f>
        <v>1.1000000000000001</v>
      </c>
      <c r="J60" s="158">
        <f>'Hazard &amp; Exposure'!BB59</f>
        <v>0</v>
      </c>
      <c r="K60" s="43">
        <f>'Hazard &amp; Exposure'!BC59</f>
        <v>0.8</v>
      </c>
      <c r="L60" s="44">
        <f t="shared" si="8"/>
        <v>2.4</v>
      </c>
      <c r="M60" s="156">
        <f>Vulnerability!E59</f>
        <v>3.3</v>
      </c>
      <c r="N60" s="154">
        <f>Vulnerability!H59</f>
        <v>4.5999999999999996</v>
      </c>
      <c r="O60" s="154">
        <f>Vulnerability!M59</f>
        <v>3.5</v>
      </c>
      <c r="P60" s="43">
        <f>Vulnerability!N59</f>
        <v>3.7</v>
      </c>
      <c r="Q60" s="154">
        <f>Vulnerability!S59</f>
        <v>0</v>
      </c>
      <c r="R60" s="153">
        <f>Vulnerability!W59</f>
        <v>0.6</v>
      </c>
      <c r="S60" s="153">
        <f>Vulnerability!Z59</f>
        <v>1.7</v>
      </c>
      <c r="T60" s="153">
        <f>Vulnerability!AC59</f>
        <v>10</v>
      </c>
      <c r="U60" s="153">
        <f>Vulnerability!AI59</f>
        <v>2.7</v>
      </c>
      <c r="V60" s="154">
        <f>Vulnerability!AJ59</f>
        <v>5.6</v>
      </c>
      <c r="W60" s="43">
        <f>Vulnerability!AK59</f>
        <v>3.3</v>
      </c>
      <c r="X60" s="44">
        <f t="shared" si="9"/>
        <v>3.5</v>
      </c>
      <c r="Y60" s="169">
        <f>'Lack of Coping Capacity'!D59</f>
        <v>0.1</v>
      </c>
      <c r="Z60" s="152">
        <f>'Lack of Coping Capacity'!G59</f>
        <v>5.6</v>
      </c>
      <c r="AA60" s="43">
        <f>'Lack of Coping Capacity'!H59</f>
        <v>2.9</v>
      </c>
      <c r="AB60" s="152">
        <f>'Lack of Coping Capacity'!M59</f>
        <v>3.4</v>
      </c>
      <c r="AC60" s="152">
        <f>'Lack of Coping Capacity'!R59</f>
        <v>3.4</v>
      </c>
      <c r="AD60" s="152">
        <f>'Lack of Coping Capacity'!W59</f>
        <v>4.9000000000000004</v>
      </c>
      <c r="AE60" s="43">
        <f>'Lack of Coping Capacity'!X59</f>
        <v>3.9</v>
      </c>
      <c r="AF60" s="44">
        <f t="shared" si="10"/>
        <v>3.4</v>
      </c>
      <c r="AG60" s="161">
        <f t="shared" si="11"/>
        <v>3.1</v>
      </c>
      <c r="AH60" s="187" t="str">
        <f t="shared" si="7"/>
        <v>Low</v>
      </c>
      <c r="AI60" s="180">
        <f t="shared" si="12"/>
        <v>107</v>
      </c>
      <c r="AJ60" s="183">
        <f>VLOOKUP($B60,'Lack of Reliability Index'!$A$2:$H$192,8,FALSE)</f>
        <v>2.8740740740740742</v>
      </c>
      <c r="AK60" s="51">
        <f>'Imputed and missing data hidden'!BA58</f>
        <v>5</v>
      </c>
      <c r="AL60" s="181">
        <f t="shared" si="13"/>
        <v>9.8039215686274508E-2</v>
      </c>
      <c r="AM60" s="51" t="str">
        <f t="shared" si="14"/>
        <v/>
      </c>
      <c r="AN60" s="182">
        <f>'Indicator Date hidden2'!BB59</f>
        <v>0.28888888888888886</v>
      </c>
      <c r="AO60" s="188"/>
    </row>
    <row r="61" spans="1:41" ht="15.75" thickBot="1" x14ac:dyDescent="0.3">
      <c r="A61" s="130" t="s">
        <v>109</v>
      </c>
      <c r="B61" s="47" t="s">
        <v>108</v>
      </c>
      <c r="C61" s="159">
        <f>'Hazard &amp; Exposure'!AO60</f>
        <v>0.1</v>
      </c>
      <c r="D61" s="158">
        <f>'Hazard &amp; Exposure'!AP60</f>
        <v>0.1</v>
      </c>
      <c r="E61" s="158">
        <f>'Hazard &amp; Exposure'!AQ60</f>
        <v>0</v>
      </c>
      <c r="F61" s="158">
        <f>'Hazard &amp; Exposure'!AR60</f>
        <v>0</v>
      </c>
      <c r="G61" s="158">
        <f>'Hazard &amp; Exposure'!AU60</f>
        <v>0</v>
      </c>
      <c r="H61" s="43">
        <f>'Hazard &amp; Exposure'!AV60</f>
        <v>0.1</v>
      </c>
      <c r="I61" s="158">
        <f>'Hazard &amp; Exposure'!AY60</f>
        <v>0</v>
      </c>
      <c r="J61" s="158">
        <f>'Hazard &amp; Exposure'!BB60</f>
        <v>0</v>
      </c>
      <c r="K61" s="43">
        <f>'Hazard &amp; Exposure'!BC60</f>
        <v>0</v>
      </c>
      <c r="L61" s="44">
        <f t="shared" si="8"/>
        <v>0.1</v>
      </c>
      <c r="M61" s="156">
        <f>Vulnerability!E60</f>
        <v>0.8</v>
      </c>
      <c r="N61" s="154">
        <f>Vulnerability!H60</f>
        <v>0.7</v>
      </c>
      <c r="O61" s="154">
        <f>Vulnerability!M60</f>
        <v>0</v>
      </c>
      <c r="P61" s="43">
        <f>Vulnerability!N60</f>
        <v>0.6</v>
      </c>
      <c r="Q61" s="154">
        <f>Vulnerability!S60</f>
        <v>4.3</v>
      </c>
      <c r="R61" s="153">
        <f>Vulnerability!W60</f>
        <v>0.1</v>
      </c>
      <c r="S61" s="153">
        <f>Vulnerability!Z60</f>
        <v>0.2</v>
      </c>
      <c r="T61" s="153">
        <f>Vulnerability!AC60</f>
        <v>0</v>
      </c>
      <c r="U61" s="153">
        <f>Vulnerability!AI60</f>
        <v>1.2</v>
      </c>
      <c r="V61" s="154">
        <f>Vulnerability!AJ60</f>
        <v>0.4</v>
      </c>
      <c r="W61" s="43">
        <f>Vulnerability!AK60</f>
        <v>2.6</v>
      </c>
      <c r="X61" s="44">
        <f t="shared" si="9"/>
        <v>1.7</v>
      </c>
      <c r="Y61" s="169">
        <f>'Lack of Coping Capacity'!D60</f>
        <v>2.2000000000000002</v>
      </c>
      <c r="Z61" s="152">
        <f>'Lack of Coping Capacity'!G60</f>
        <v>1.3</v>
      </c>
      <c r="AA61" s="43">
        <f>'Lack of Coping Capacity'!H60</f>
        <v>1.8</v>
      </c>
      <c r="AB61" s="152">
        <f>'Lack of Coping Capacity'!M60</f>
        <v>1.3</v>
      </c>
      <c r="AC61" s="152">
        <f>'Lack of Coping Capacity'!R60</f>
        <v>0.6</v>
      </c>
      <c r="AD61" s="152">
        <f>'Lack of Coping Capacity'!W60</f>
        <v>1</v>
      </c>
      <c r="AE61" s="43">
        <f>'Lack of Coping Capacity'!X60</f>
        <v>1</v>
      </c>
      <c r="AF61" s="44">
        <f t="shared" si="10"/>
        <v>1.4</v>
      </c>
      <c r="AG61" s="161">
        <f t="shared" si="11"/>
        <v>0.6</v>
      </c>
      <c r="AH61" s="187" t="str">
        <f t="shared" si="7"/>
        <v>Very Low</v>
      </c>
      <c r="AI61" s="180">
        <f t="shared" si="12"/>
        <v>190</v>
      </c>
      <c r="AJ61" s="183">
        <f>VLOOKUP($B61,'Lack of Reliability Index'!$A$2:$H$192,8,FALSE)</f>
        <v>2.5696969696969703</v>
      </c>
      <c r="AK61" s="51">
        <f>'Imputed and missing data hidden'!BA59</f>
        <v>6</v>
      </c>
      <c r="AL61" s="181">
        <f t="shared" si="13"/>
        <v>0.11764705882352941</v>
      </c>
      <c r="AM61" s="51" t="str">
        <f t="shared" si="14"/>
        <v/>
      </c>
      <c r="AN61" s="182">
        <f>'Indicator Date hidden2'!BB60</f>
        <v>0.18181818181818182</v>
      </c>
      <c r="AO61" s="188"/>
    </row>
    <row r="62" spans="1:41" ht="15.75" thickBot="1" x14ac:dyDescent="0.3">
      <c r="A62" s="130" t="s">
        <v>111</v>
      </c>
      <c r="B62" s="47" t="s">
        <v>110</v>
      </c>
      <c r="C62" s="159">
        <f>'Hazard &amp; Exposure'!AO61</f>
        <v>3</v>
      </c>
      <c r="D62" s="158">
        <f>'Hazard &amp; Exposure'!AP61</f>
        <v>6.5</v>
      </c>
      <c r="E62" s="158">
        <f>'Hazard &amp; Exposure'!AQ61</f>
        <v>5</v>
      </c>
      <c r="F62" s="158">
        <f>'Hazard &amp; Exposure'!AR61</f>
        <v>0</v>
      </c>
      <c r="G62" s="158">
        <f>'Hazard &amp; Exposure'!AU61</f>
        <v>2.2999999999999998</v>
      </c>
      <c r="H62" s="43">
        <f>'Hazard &amp; Exposure'!AV61</f>
        <v>3.7</v>
      </c>
      <c r="I62" s="158">
        <f>'Hazard &amp; Exposure'!AY61</f>
        <v>4.5999999999999996</v>
      </c>
      <c r="J62" s="158">
        <f>'Hazard &amp; Exposure'!BB61</f>
        <v>0</v>
      </c>
      <c r="K62" s="43">
        <f>'Hazard &amp; Exposure'!BC61</f>
        <v>3.2</v>
      </c>
      <c r="L62" s="44">
        <f t="shared" si="8"/>
        <v>3.5</v>
      </c>
      <c r="M62" s="156">
        <f>Vulnerability!E61</f>
        <v>0.8</v>
      </c>
      <c r="N62" s="154">
        <f>Vulnerability!H61</f>
        <v>1.7</v>
      </c>
      <c r="O62" s="154">
        <f>Vulnerability!M61</f>
        <v>0</v>
      </c>
      <c r="P62" s="43">
        <f>Vulnerability!N61</f>
        <v>0.8</v>
      </c>
      <c r="Q62" s="154">
        <f>Vulnerability!S61</f>
        <v>6.5</v>
      </c>
      <c r="R62" s="153">
        <f>Vulnerability!W61</f>
        <v>0.1</v>
      </c>
      <c r="S62" s="153">
        <f>Vulnerability!Z61</f>
        <v>0.3</v>
      </c>
      <c r="T62" s="153">
        <f>Vulnerability!AC61</f>
        <v>0</v>
      </c>
      <c r="U62" s="153">
        <f>Vulnerability!AI61</f>
        <v>0.8</v>
      </c>
      <c r="V62" s="154">
        <f>Vulnerability!AJ61</f>
        <v>0.3</v>
      </c>
      <c r="W62" s="43">
        <f>Vulnerability!AK61</f>
        <v>4.0999999999999996</v>
      </c>
      <c r="X62" s="44">
        <f t="shared" si="9"/>
        <v>2.6</v>
      </c>
      <c r="Y62" s="169">
        <f>'Lack of Coping Capacity'!D61</f>
        <v>2.9</v>
      </c>
      <c r="Z62" s="152">
        <f>'Lack of Coping Capacity'!G61</f>
        <v>2.6</v>
      </c>
      <c r="AA62" s="43">
        <f>'Lack of Coping Capacity'!H61</f>
        <v>2.8</v>
      </c>
      <c r="AB62" s="152">
        <f>'Lack of Coping Capacity'!M61</f>
        <v>2.2000000000000002</v>
      </c>
      <c r="AC62" s="152">
        <f>'Lack of Coping Capacity'!R61</f>
        <v>0</v>
      </c>
      <c r="AD62" s="152">
        <f>'Lack of Coping Capacity'!W61</f>
        <v>1.1000000000000001</v>
      </c>
      <c r="AE62" s="43">
        <f>'Lack of Coping Capacity'!X61</f>
        <v>1.1000000000000001</v>
      </c>
      <c r="AF62" s="44">
        <f t="shared" si="10"/>
        <v>2</v>
      </c>
      <c r="AG62" s="161">
        <f t="shared" si="11"/>
        <v>2.6</v>
      </c>
      <c r="AH62" s="187" t="str">
        <f t="shared" si="7"/>
        <v>Low</v>
      </c>
      <c r="AI62" s="180">
        <f t="shared" si="12"/>
        <v>130</v>
      </c>
      <c r="AJ62" s="183">
        <f>VLOOKUP($B62,'Lack of Reliability Index'!$A$2:$H$192,8,FALSE)</f>
        <v>1.963636363636363</v>
      </c>
      <c r="AK62" s="51">
        <f>'Imputed and missing data hidden'!BA60</f>
        <v>6</v>
      </c>
      <c r="AL62" s="181">
        <f t="shared" si="13"/>
        <v>0.11764705882352941</v>
      </c>
      <c r="AM62" s="51" t="str">
        <f t="shared" si="14"/>
        <v/>
      </c>
      <c r="AN62" s="182">
        <f>'Indicator Date hidden2'!BB61</f>
        <v>6.8181818181818177E-2</v>
      </c>
      <c r="AO62" s="188"/>
    </row>
    <row r="63" spans="1:41" ht="15.75" thickBot="1" x14ac:dyDescent="0.3">
      <c r="A63" s="130" t="s">
        <v>113</v>
      </c>
      <c r="B63" s="47" t="s">
        <v>112</v>
      </c>
      <c r="C63" s="159">
        <f>'Hazard &amp; Exposure'!AO62</f>
        <v>1.7</v>
      </c>
      <c r="D63" s="158">
        <f>'Hazard &amp; Exposure'!AP62</f>
        <v>4.7</v>
      </c>
      <c r="E63" s="158">
        <f>'Hazard &amp; Exposure'!AQ62</f>
        <v>0</v>
      </c>
      <c r="F63" s="158">
        <f>'Hazard &amp; Exposure'!AR62</f>
        <v>0</v>
      </c>
      <c r="G63" s="158">
        <f>'Hazard &amp; Exposure'!AU62</f>
        <v>1.5</v>
      </c>
      <c r="H63" s="43">
        <f>'Hazard &amp; Exposure'!AV62</f>
        <v>1.8</v>
      </c>
      <c r="I63" s="158">
        <f>'Hazard &amp; Exposure'!AY62</f>
        <v>8.4</v>
      </c>
      <c r="J63" s="158">
        <f>'Hazard &amp; Exposure'!BB62</f>
        <v>0</v>
      </c>
      <c r="K63" s="43">
        <f>'Hazard &amp; Exposure'!BC62</f>
        <v>5.9</v>
      </c>
      <c r="L63" s="44">
        <f t="shared" si="8"/>
        <v>4.0999999999999996</v>
      </c>
      <c r="M63" s="156">
        <f>Vulnerability!E62</f>
        <v>2.4</v>
      </c>
      <c r="N63" s="154">
        <f>Vulnerability!H62</f>
        <v>5.8</v>
      </c>
      <c r="O63" s="154">
        <f>Vulnerability!M62</f>
        <v>1.3</v>
      </c>
      <c r="P63" s="43">
        <f>Vulnerability!N62</f>
        <v>3</v>
      </c>
      <c r="Q63" s="154">
        <f>Vulnerability!S62</f>
        <v>1.3</v>
      </c>
      <c r="R63" s="153">
        <f>Vulnerability!W62</f>
        <v>7.2</v>
      </c>
      <c r="S63" s="153">
        <f>Vulnerability!Z62</f>
        <v>2.7</v>
      </c>
      <c r="T63" s="153">
        <f>Vulnerability!AC62</f>
        <v>0</v>
      </c>
      <c r="U63" s="153">
        <f>Vulnerability!AI62</f>
        <v>3</v>
      </c>
      <c r="V63" s="154">
        <f>Vulnerability!AJ62</f>
        <v>3.7</v>
      </c>
      <c r="W63" s="43">
        <f>Vulnerability!AK62</f>
        <v>2.6</v>
      </c>
      <c r="X63" s="44">
        <f t="shared" si="9"/>
        <v>2.8</v>
      </c>
      <c r="Y63" s="169">
        <f>'Lack of Coping Capacity'!D62</f>
        <v>6.7</v>
      </c>
      <c r="Z63" s="152">
        <f>'Lack of Coping Capacity'!G62</f>
        <v>6.5</v>
      </c>
      <c r="AA63" s="43">
        <f>'Lack of Coping Capacity'!H62</f>
        <v>6.6</v>
      </c>
      <c r="AB63" s="152">
        <f>'Lack of Coping Capacity'!M62</f>
        <v>3.5</v>
      </c>
      <c r="AC63" s="152">
        <f>'Lack of Coping Capacity'!R62</f>
        <v>5.9</v>
      </c>
      <c r="AD63" s="152">
        <f>'Lack of Coping Capacity'!W62</f>
        <v>6.8</v>
      </c>
      <c r="AE63" s="43">
        <f>'Lack of Coping Capacity'!X62</f>
        <v>5.4</v>
      </c>
      <c r="AF63" s="44">
        <f t="shared" si="10"/>
        <v>6</v>
      </c>
      <c r="AG63" s="161">
        <f t="shared" si="11"/>
        <v>4.0999999999999996</v>
      </c>
      <c r="AH63" s="187" t="str">
        <f t="shared" si="7"/>
        <v>Medium</v>
      </c>
      <c r="AI63" s="180">
        <f t="shared" si="12"/>
        <v>74</v>
      </c>
      <c r="AJ63" s="183">
        <f>VLOOKUP($B63,'Lack of Reliability Index'!$A$2:$H$192,8,FALSE)</f>
        <v>2.0081632653061217</v>
      </c>
      <c r="AK63" s="51">
        <f>'Imputed and missing data hidden'!BA61</f>
        <v>1</v>
      </c>
      <c r="AL63" s="181">
        <f t="shared" si="13"/>
        <v>1.9607843137254902E-2</v>
      </c>
      <c r="AM63" s="51" t="str">
        <f t="shared" si="14"/>
        <v/>
      </c>
      <c r="AN63" s="182">
        <f>'Indicator Date hidden2'!BB62</f>
        <v>0.32653061224489793</v>
      </c>
      <c r="AO63" s="188"/>
    </row>
    <row r="64" spans="1:41" ht="15.75" thickBot="1" x14ac:dyDescent="0.3">
      <c r="A64" s="130" t="s">
        <v>115</v>
      </c>
      <c r="B64" s="47" t="s">
        <v>114</v>
      </c>
      <c r="C64" s="159">
        <f>'Hazard &amp; Exposure'!AO63</f>
        <v>0.1</v>
      </c>
      <c r="D64" s="158">
        <f>'Hazard &amp; Exposure'!AP63</f>
        <v>3.3</v>
      </c>
      <c r="E64" s="158">
        <f>'Hazard &amp; Exposure'!AQ63</f>
        <v>3.6</v>
      </c>
      <c r="F64" s="158">
        <f>'Hazard &amp; Exposure'!AR63</f>
        <v>0</v>
      </c>
      <c r="G64" s="158">
        <f>'Hazard &amp; Exposure'!AU63</f>
        <v>3.3</v>
      </c>
      <c r="H64" s="43">
        <f>'Hazard &amp; Exposure'!AV63</f>
        <v>2.2000000000000002</v>
      </c>
      <c r="I64" s="158">
        <f>'Hazard &amp; Exposure'!AY63</f>
        <v>4.0999999999999996</v>
      </c>
      <c r="J64" s="158">
        <f>'Hazard &amp; Exposure'!BB63</f>
        <v>0</v>
      </c>
      <c r="K64" s="43">
        <f>'Hazard &amp; Exposure'!BC63</f>
        <v>2.9</v>
      </c>
      <c r="L64" s="44">
        <f t="shared" si="8"/>
        <v>2.6</v>
      </c>
      <c r="M64" s="156">
        <f>Vulnerability!E63</f>
        <v>6.7</v>
      </c>
      <c r="N64" s="154">
        <f>Vulnerability!H63</f>
        <v>7.1</v>
      </c>
      <c r="O64" s="154">
        <f>Vulnerability!M63</f>
        <v>5</v>
      </c>
      <c r="P64" s="43">
        <f>Vulnerability!N63</f>
        <v>6.4</v>
      </c>
      <c r="Q64" s="154">
        <f>Vulnerability!S63</f>
        <v>3.8</v>
      </c>
      <c r="R64" s="153">
        <f>Vulnerability!W63</f>
        <v>4.5999999999999996</v>
      </c>
      <c r="S64" s="153">
        <f>Vulnerability!Z63</f>
        <v>4.5</v>
      </c>
      <c r="T64" s="153">
        <f>Vulnerability!AC63</f>
        <v>0</v>
      </c>
      <c r="U64" s="153">
        <f>Vulnerability!AI63</f>
        <v>2.8</v>
      </c>
      <c r="V64" s="154">
        <f>Vulnerability!AJ63</f>
        <v>3.2</v>
      </c>
      <c r="W64" s="43">
        <f>Vulnerability!AK63</f>
        <v>3.5</v>
      </c>
      <c r="X64" s="44">
        <f t="shared" si="9"/>
        <v>5.0999999999999996</v>
      </c>
      <c r="Y64" s="169">
        <f>'Lack of Coping Capacity'!D63</f>
        <v>3</v>
      </c>
      <c r="Z64" s="152">
        <f>'Lack of Coping Capacity'!G63</f>
        <v>7.1</v>
      </c>
      <c r="AA64" s="43">
        <f>'Lack of Coping Capacity'!H63</f>
        <v>5.0999999999999996</v>
      </c>
      <c r="AB64" s="152">
        <f>'Lack of Coping Capacity'!M63</f>
        <v>6.2</v>
      </c>
      <c r="AC64" s="152">
        <f>'Lack of Coping Capacity'!R63</f>
        <v>4.2</v>
      </c>
      <c r="AD64" s="152">
        <f>'Lack of Coping Capacity'!W63</f>
        <v>7</v>
      </c>
      <c r="AE64" s="43">
        <f>'Lack of Coping Capacity'!X63</f>
        <v>5.8</v>
      </c>
      <c r="AF64" s="44">
        <f t="shared" si="10"/>
        <v>5.5</v>
      </c>
      <c r="AG64" s="161">
        <f t="shared" si="11"/>
        <v>4.2</v>
      </c>
      <c r="AH64" s="187" t="str">
        <f t="shared" si="7"/>
        <v>Medium</v>
      </c>
      <c r="AI64" s="180">
        <f t="shared" si="12"/>
        <v>68</v>
      </c>
      <c r="AJ64" s="183">
        <f>VLOOKUP($B64,'Lack of Reliability Index'!$A$2:$H$192,8,FALSE)</f>
        <v>2.2400000000000011</v>
      </c>
      <c r="AK64" s="51">
        <f>'Imputed and missing data hidden'!BA62</f>
        <v>0</v>
      </c>
      <c r="AL64" s="181">
        <f t="shared" si="13"/>
        <v>0</v>
      </c>
      <c r="AM64" s="51" t="str">
        <f t="shared" si="14"/>
        <v/>
      </c>
      <c r="AN64" s="182">
        <f>'Indicator Date hidden2'!BB63</f>
        <v>0.42</v>
      </c>
      <c r="AO64" s="188"/>
    </row>
    <row r="65" spans="1:41" ht="15.75" thickBot="1" x14ac:dyDescent="0.3">
      <c r="A65" s="130" t="s">
        <v>117</v>
      </c>
      <c r="B65" s="47" t="s">
        <v>116</v>
      </c>
      <c r="C65" s="159">
        <f>'Hazard &amp; Exposure'!AO64</f>
        <v>7.8</v>
      </c>
      <c r="D65" s="158">
        <f>'Hazard &amp; Exposure'!AP64</f>
        <v>5.7</v>
      </c>
      <c r="E65" s="158">
        <f>'Hazard &amp; Exposure'!AQ64</f>
        <v>0</v>
      </c>
      <c r="F65" s="158">
        <f>'Hazard &amp; Exposure'!AR64</f>
        <v>0</v>
      </c>
      <c r="G65" s="158">
        <f>'Hazard &amp; Exposure'!AU64</f>
        <v>5.3</v>
      </c>
      <c r="H65" s="43">
        <f>'Hazard &amp; Exposure'!AV64</f>
        <v>4.5</v>
      </c>
      <c r="I65" s="158">
        <f>'Hazard &amp; Exposure'!AY64</f>
        <v>4.4000000000000004</v>
      </c>
      <c r="J65" s="158">
        <f>'Hazard &amp; Exposure'!BB64</f>
        <v>0</v>
      </c>
      <c r="K65" s="43">
        <f>'Hazard &amp; Exposure'!BC64</f>
        <v>3.1</v>
      </c>
      <c r="L65" s="44">
        <f t="shared" si="8"/>
        <v>3.8</v>
      </c>
      <c r="M65" s="156">
        <f>Vulnerability!E64</f>
        <v>1.5</v>
      </c>
      <c r="N65" s="154">
        <f>Vulnerability!H64</f>
        <v>4.3</v>
      </c>
      <c r="O65" s="154">
        <f>Vulnerability!M64</f>
        <v>3.8</v>
      </c>
      <c r="P65" s="43">
        <f>Vulnerability!N64</f>
        <v>2.8</v>
      </c>
      <c r="Q65" s="154">
        <f>Vulnerability!S64</f>
        <v>8.1999999999999993</v>
      </c>
      <c r="R65" s="153">
        <f>Vulnerability!W64</f>
        <v>0.9</v>
      </c>
      <c r="S65" s="153">
        <f>Vulnerability!Z64</f>
        <v>0.6</v>
      </c>
      <c r="T65" s="153">
        <f>Vulnerability!AC64</f>
        <v>0.1</v>
      </c>
      <c r="U65" s="153">
        <f>Vulnerability!AI64</f>
        <v>2.7</v>
      </c>
      <c r="V65" s="154">
        <f>Vulnerability!AJ64</f>
        <v>1.1000000000000001</v>
      </c>
      <c r="W65" s="43">
        <f>Vulnerability!AK64</f>
        <v>5.7</v>
      </c>
      <c r="X65" s="44">
        <f t="shared" si="9"/>
        <v>4.4000000000000004</v>
      </c>
      <c r="Y65" s="169">
        <f>'Lack of Coping Capacity'!D64</f>
        <v>4.7</v>
      </c>
      <c r="Z65" s="152">
        <f>'Lack of Coping Capacity'!G64</f>
        <v>4.3</v>
      </c>
      <c r="AA65" s="43">
        <f>'Lack of Coping Capacity'!H64</f>
        <v>4.5</v>
      </c>
      <c r="AB65" s="152">
        <f>'Lack of Coping Capacity'!M64</f>
        <v>2.2999999999999998</v>
      </c>
      <c r="AC65" s="152">
        <f>'Lack of Coping Capacity'!R64</f>
        <v>1.1000000000000001</v>
      </c>
      <c r="AD65" s="152">
        <f>'Lack of Coping Capacity'!W64</f>
        <v>2.5</v>
      </c>
      <c r="AE65" s="43">
        <f>'Lack of Coping Capacity'!X64</f>
        <v>2</v>
      </c>
      <c r="AF65" s="44">
        <f t="shared" si="10"/>
        <v>3.4</v>
      </c>
      <c r="AG65" s="161">
        <f t="shared" si="11"/>
        <v>3.8</v>
      </c>
      <c r="AH65" s="187" t="str">
        <f t="shared" si="7"/>
        <v>Medium</v>
      </c>
      <c r="AI65" s="180">
        <f t="shared" si="12"/>
        <v>91</v>
      </c>
      <c r="AJ65" s="183">
        <f>VLOOKUP($B65,'Lack of Reliability Index'!$A$2:$H$192,8,FALSE)</f>
        <v>2.7102040816326518</v>
      </c>
      <c r="AK65" s="51">
        <f>'Imputed and missing data hidden'!BA63</f>
        <v>2</v>
      </c>
      <c r="AL65" s="181">
        <f t="shared" si="13"/>
        <v>3.9215686274509803E-2</v>
      </c>
      <c r="AM65" s="51" t="str">
        <f t="shared" si="14"/>
        <v/>
      </c>
      <c r="AN65" s="182">
        <f>'Indicator Date hidden2'!BB64</f>
        <v>0.40816326530612246</v>
      </c>
      <c r="AO65" s="188"/>
    </row>
    <row r="66" spans="1:41" ht="15.75" thickBot="1" x14ac:dyDescent="0.3">
      <c r="A66" s="130" t="s">
        <v>119</v>
      </c>
      <c r="B66" s="47" t="s">
        <v>118</v>
      </c>
      <c r="C66" s="159">
        <f>'Hazard &amp; Exposure'!AO65</f>
        <v>2.7</v>
      </c>
      <c r="D66" s="158">
        <f>'Hazard &amp; Exposure'!AP65</f>
        <v>6.1</v>
      </c>
      <c r="E66" s="158">
        <f>'Hazard &amp; Exposure'!AQ65</f>
        <v>0</v>
      </c>
      <c r="F66" s="158">
        <f>'Hazard &amp; Exposure'!AR65</f>
        <v>0</v>
      </c>
      <c r="G66" s="158">
        <f>'Hazard &amp; Exposure'!AU65</f>
        <v>0.5</v>
      </c>
      <c r="H66" s="43">
        <f>'Hazard &amp; Exposure'!AV65</f>
        <v>2.2000000000000002</v>
      </c>
      <c r="I66" s="158">
        <f>'Hazard &amp; Exposure'!AY65</f>
        <v>2</v>
      </c>
      <c r="J66" s="158">
        <f>'Hazard &amp; Exposure'!BB65</f>
        <v>0</v>
      </c>
      <c r="K66" s="43">
        <f>'Hazard &amp; Exposure'!BC65</f>
        <v>1.4</v>
      </c>
      <c r="L66" s="44">
        <f t="shared" si="8"/>
        <v>1.8</v>
      </c>
      <c r="M66" s="156">
        <f>Vulnerability!E65</f>
        <v>0.4</v>
      </c>
      <c r="N66" s="154">
        <f>Vulnerability!H65</f>
        <v>1.1000000000000001</v>
      </c>
      <c r="O66" s="154">
        <f>Vulnerability!M65</f>
        <v>0</v>
      </c>
      <c r="P66" s="43">
        <f>Vulnerability!N65</f>
        <v>0.5</v>
      </c>
      <c r="Q66" s="154">
        <f>Vulnerability!S65</f>
        <v>7.4</v>
      </c>
      <c r="R66" s="153">
        <f>Vulnerability!W65</f>
        <v>0.1</v>
      </c>
      <c r="S66" s="153">
        <f>Vulnerability!Z65</f>
        <v>0.3</v>
      </c>
      <c r="T66" s="153">
        <f>Vulnerability!AC65</f>
        <v>0</v>
      </c>
      <c r="U66" s="153">
        <f>Vulnerability!AI65</f>
        <v>0.8</v>
      </c>
      <c r="V66" s="154">
        <f>Vulnerability!AJ65</f>
        <v>0.3</v>
      </c>
      <c r="W66" s="43">
        <f>Vulnerability!AK65</f>
        <v>4.8</v>
      </c>
      <c r="X66" s="44">
        <f t="shared" si="9"/>
        <v>2.9</v>
      </c>
      <c r="Y66" s="169">
        <f>'Lack of Coping Capacity'!D65</f>
        <v>2.7</v>
      </c>
      <c r="Z66" s="152">
        <f>'Lack of Coping Capacity'!G65</f>
        <v>1.7</v>
      </c>
      <c r="AA66" s="43">
        <f>'Lack of Coping Capacity'!H65</f>
        <v>2.2000000000000002</v>
      </c>
      <c r="AB66" s="152">
        <f>'Lack of Coping Capacity'!M65</f>
        <v>1.8</v>
      </c>
      <c r="AC66" s="152">
        <f>'Lack of Coping Capacity'!R65</f>
        <v>0</v>
      </c>
      <c r="AD66" s="152">
        <f>'Lack of Coping Capacity'!W65</f>
        <v>0.2</v>
      </c>
      <c r="AE66" s="43">
        <f>'Lack of Coping Capacity'!X65</f>
        <v>0.7</v>
      </c>
      <c r="AF66" s="44">
        <f t="shared" si="10"/>
        <v>1.5</v>
      </c>
      <c r="AG66" s="161">
        <f t="shared" si="11"/>
        <v>2</v>
      </c>
      <c r="AH66" s="187" t="str">
        <f t="shared" si="7"/>
        <v>Low</v>
      </c>
      <c r="AI66" s="180">
        <f t="shared" si="12"/>
        <v>152</v>
      </c>
      <c r="AJ66" s="183">
        <f>VLOOKUP($B66,'Lack of Reliability Index'!$A$2:$H$192,8,FALSE)</f>
        <v>3.3481481481481481</v>
      </c>
      <c r="AK66" s="51">
        <f>'Imputed and missing data hidden'!BA64</f>
        <v>5</v>
      </c>
      <c r="AL66" s="181">
        <f t="shared" si="13"/>
        <v>9.8039215686274508E-2</v>
      </c>
      <c r="AM66" s="51" t="str">
        <f t="shared" si="14"/>
        <v/>
      </c>
      <c r="AN66" s="182">
        <f>'Indicator Date hidden2'!BB65</f>
        <v>0.37777777777777777</v>
      </c>
      <c r="AO66" s="188"/>
    </row>
    <row r="67" spans="1:41" ht="15.75" thickBot="1" x14ac:dyDescent="0.3">
      <c r="A67" s="130" t="s">
        <v>121</v>
      </c>
      <c r="B67" s="47" t="s">
        <v>120</v>
      </c>
      <c r="C67" s="159">
        <f>'Hazard &amp; Exposure'!AO66</f>
        <v>0.1</v>
      </c>
      <c r="D67" s="158">
        <f>'Hazard &amp; Exposure'!AP66</f>
        <v>5.2</v>
      </c>
      <c r="E67" s="158">
        <f>'Hazard &amp; Exposure'!AQ66</f>
        <v>4.2</v>
      </c>
      <c r="F67" s="158">
        <f>'Hazard &amp; Exposure'!AR66</f>
        <v>0</v>
      </c>
      <c r="G67" s="158">
        <f>'Hazard &amp; Exposure'!AU66</f>
        <v>1</v>
      </c>
      <c r="H67" s="43">
        <f>'Hazard &amp; Exposure'!AV66</f>
        <v>2.4</v>
      </c>
      <c r="I67" s="158">
        <f>'Hazard &amp; Exposure'!AY66</f>
        <v>4</v>
      </c>
      <c r="J67" s="158">
        <f>'Hazard &amp; Exposure'!BB66</f>
        <v>0</v>
      </c>
      <c r="K67" s="43">
        <f>'Hazard &amp; Exposure'!BC66</f>
        <v>2.8</v>
      </c>
      <c r="L67" s="44">
        <f t="shared" si="8"/>
        <v>2.6</v>
      </c>
      <c r="M67" s="156">
        <f>Vulnerability!E66</f>
        <v>4.2</v>
      </c>
      <c r="N67" s="154">
        <f>Vulnerability!H66</f>
        <v>5.9</v>
      </c>
      <c r="O67" s="154">
        <f>Vulnerability!M66</f>
        <v>2.7</v>
      </c>
      <c r="P67" s="43">
        <f>Vulnerability!N66</f>
        <v>4.3</v>
      </c>
      <c r="Q67" s="154">
        <f>Vulnerability!S66</f>
        <v>3.1</v>
      </c>
      <c r="R67" s="153">
        <f>Vulnerability!W66</f>
        <v>3.9</v>
      </c>
      <c r="S67" s="153">
        <f>Vulnerability!Z66</f>
        <v>3.6</v>
      </c>
      <c r="T67" s="153">
        <f>Vulnerability!AC66</f>
        <v>0</v>
      </c>
      <c r="U67" s="153">
        <f>Vulnerability!AI66</f>
        <v>1.9</v>
      </c>
      <c r="V67" s="154">
        <f>Vulnerability!AJ66</f>
        <v>2.5</v>
      </c>
      <c r="W67" s="43">
        <f>Vulnerability!AK66</f>
        <v>2.8</v>
      </c>
      <c r="X67" s="44">
        <f t="shared" si="9"/>
        <v>3.6</v>
      </c>
      <c r="Y67" s="169">
        <f>'Lack of Coping Capacity'!D66</f>
        <v>3.4</v>
      </c>
      <c r="Z67" s="152">
        <f>'Lack of Coping Capacity'!G66</f>
        <v>5.6</v>
      </c>
      <c r="AA67" s="43">
        <f>'Lack of Coping Capacity'!H66</f>
        <v>4.5</v>
      </c>
      <c r="AB67" s="152">
        <f>'Lack of Coping Capacity'!M66</f>
        <v>4.5</v>
      </c>
      <c r="AC67" s="152">
        <f>'Lack of Coping Capacity'!R66</f>
        <v>6.7</v>
      </c>
      <c r="AD67" s="152">
        <f>'Lack of Coping Capacity'!W66</f>
        <v>6.4</v>
      </c>
      <c r="AE67" s="43">
        <f>'Lack of Coping Capacity'!X66</f>
        <v>5.9</v>
      </c>
      <c r="AF67" s="44">
        <f t="shared" si="10"/>
        <v>5.2</v>
      </c>
      <c r="AG67" s="161">
        <f t="shared" si="11"/>
        <v>3.7</v>
      </c>
      <c r="AH67" s="187" t="str">
        <f t="shared" si="7"/>
        <v>Medium</v>
      </c>
      <c r="AI67" s="180">
        <f t="shared" si="12"/>
        <v>92</v>
      </c>
      <c r="AJ67" s="183">
        <f>VLOOKUP($B67,'Lack of Reliability Index'!$A$2:$H$192,8,FALSE)</f>
        <v>1.8133333333333326</v>
      </c>
      <c r="AK67" s="51">
        <f>'Imputed and missing data hidden'!BA65</f>
        <v>0</v>
      </c>
      <c r="AL67" s="181">
        <f t="shared" si="13"/>
        <v>0</v>
      </c>
      <c r="AM67" s="51" t="str">
        <f t="shared" si="14"/>
        <v/>
      </c>
      <c r="AN67" s="182">
        <f>'Indicator Date hidden2'!BB66</f>
        <v>0.34</v>
      </c>
      <c r="AO67" s="188"/>
    </row>
    <row r="68" spans="1:41" ht="15.75" thickBot="1" x14ac:dyDescent="0.3">
      <c r="A68" s="130" t="s">
        <v>123</v>
      </c>
      <c r="B68" s="47" t="s">
        <v>122</v>
      </c>
      <c r="C68" s="159">
        <f>'Hazard &amp; Exposure'!AO67</f>
        <v>5.9</v>
      </c>
      <c r="D68" s="158">
        <f>'Hazard &amp; Exposure'!AP67</f>
        <v>3.2</v>
      </c>
      <c r="E68" s="158">
        <f>'Hazard &amp; Exposure'!AQ67</f>
        <v>8.3000000000000007</v>
      </c>
      <c r="F68" s="158">
        <f>'Hazard &amp; Exposure'!AR67</f>
        <v>0</v>
      </c>
      <c r="G68" s="158">
        <f>'Hazard &amp; Exposure'!AU67</f>
        <v>2.2999999999999998</v>
      </c>
      <c r="H68" s="43">
        <f>'Hazard &amp; Exposure'!AV67</f>
        <v>4.5999999999999996</v>
      </c>
      <c r="I68" s="158">
        <f>'Hazard &amp; Exposure'!AY67</f>
        <v>5.2</v>
      </c>
      <c r="J68" s="158">
        <f>'Hazard &amp; Exposure'!BB67</f>
        <v>0</v>
      </c>
      <c r="K68" s="43">
        <f>'Hazard &amp; Exposure'!BC67</f>
        <v>3.6</v>
      </c>
      <c r="L68" s="44">
        <f t="shared" ref="L68:L99" si="15">ROUND((10-GEOMEAN(((10-H68)/10*9+1),((10-K68)/10*9+1)))/9*10,1)</f>
        <v>4.0999999999999996</v>
      </c>
      <c r="M68" s="156">
        <f>Vulnerability!E67</f>
        <v>1.3</v>
      </c>
      <c r="N68" s="154">
        <f>Vulnerability!H67</f>
        <v>2.2999999999999998</v>
      </c>
      <c r="O68" s="154">
        <f>Vulnerability!M67</f>
        <v>1.4</v>
      </c>
      <c r="P68" s="43">
        <f>Vulnerability!N67</f>
        <v>1.6</v>
      </c>
      <c r="Q68" s="154">
        <f>Vulnerability!S67</f>
        <v>5.0999999999999996</v>
      </c>
      <c r="R68" s="153">
        <f>Vulnerability!W67</f>
        <v>0.4</v>
      </c>
      <c r="S68" s="153">
        <f>Vulnerability!Z67</f>
        <v>0.4</v>
      </c>
      <c r="T68" s="153">
        <f>Vulnerability!AC67</f>
        <v>0</v>
      </c>
      <c r="U68" s="153">
        <f>Vulnerability!AI67</f>
        <v>1.5</v>
      </c>
      <c r="V68" s="154">
        <f>Vulnerability!AJ67</f>
        <v>0.6</v>
      </c>
      <c r="W68" s="43">
        <f>Vulnerability!AK67</f>
        <v>3.2</v>
      </c>
      <c r="X68" s="44">
        <f t="shared" ref="X68:X99" si="16">ROUND((10-GEOMEAN(((10-P68)/10*9+1),((10-W68)/10*9+1)))/9*10,1)</f>
        <v>2.4</v>
      </c>
      <c r="Y68" s="169">
        <f>'Lack of Coping Capacity'!D67</f>
        <v>2.2999999999999998</v>
      </c>
      <c r="Z68" s="152">
        <f>'Lack of Coping Capacity'!G67</f>
        <v>5.0999999999999996</v>
      </c>
      <c r="AA68" s="43">
        <f>'Lack of Coping Capacity'!H67</f>
        <v>3.7</v>
      </c>
      <c r="AB68" s="152">
        <f>'Lack of Coping Capacity'!M67</f>
        <v>2.2000000000000002</v>
      </c>
      <c r="AC68" s="152">
        <f>'Lack of Coping Capacity'!R67</f>
        <v>0</v>
      </c>
      <c r="AD68" s="152">
        <f>'Lack of Coping Capacity'!W67</f>
        <v>0.9</v>
      </c>
      <c r="AE68" s="43">
        <f>'Lack of Coping Capacity'!X67</f>
        <v>1</v>
      </c>
      <c r="AF68" s="44">
        <f t="shared" ref="AF68:AF99" si="17">ROUND((10-GEOMEAN(((10-AA68)/10*9+1),((10-AE68)/10*9+1)))/9*10,1)</f>
        <v>2.5</v>
      </c>
      <c r="AG68" s="161">
        <f t="shared" ref="AG68:AG99" si="18">ROUND(L68^(1/3)*X68^(1/3)*AF68^(1/3),1)</f>
        <v>2.9</v>
      </c>
      <c r="AH68" s="187" t="str">
        <f t="shared" si="7"/>
        <v>Low</v>
      </c>
      <c r="AI68" s="180">
        <f t="shared" ref="AI68:AI99" si="19">_xlfn.RANK.EQ(AG68,AG$4:AG$194)</f>
        <v>113</v>
      </c>
      <c r="AJ68" s="183">
        <f>VLOOKUP($B68,'Lack of Reliability Index'!$A$2:$H$192,8,FALSE)</f>
        <v>1.994202898550725</v>
      </c>
      <c r="AK68" s="51">
        <f>'Imputed and missing data hidden'!BA66</f>
        <v>4</v>
      </c>
      <c r="AL68" s="181">
        <f t="shared" ref="AL68:AL99" si="20">AK68/51</f>
        <v>7.8431372549019607E-2</v>
      </c>
      <c r="AM68" s="51" t="str">
        <f t="shared" ref="AM68:AM99" si="21">IF(J68&gt;=7,"YES","")</f>
        <v/>
      </c>
      <c r="AN68" s="182">
        <f>'Indicator Date hidden2'!BB67</f>
        <v>0.17391304347826086</v>
      </c>
      <c r="AO68" s="188"/>
    </row>
    <row r="69" spans="1:41" ht="15.75" thickBot="1" x14ac:dyDescent="0.3">
      <c r="A69" s="130" t="s">
        <v>125</v>
      </c>
      <c r="B69" s="47" t="s">
        <v>124</v>
      </c>
      <c r="C69" s="159">
        <f>'Hazard &amp; Exposure'!AO68</f>
        <v>0.4</v>
      </c>
      <c r="D69" s="158">
        <f>'Hazard &amp; Exposure'!AP68</f>
        <v>0.1</v>
      </c>
      <c r="E69" s="158">
        <f>'Hazard &amp; Exposure'!AQ68</f>
        <v>0</v>
      </c>
      <c r="F69" s="158">
        <f>'Hazard &amp; Exposure'!AR68</f>
        <v>1.5</v>
      </c>
      <c r="G69" s="158">
        <f>'Hazard &amp; Exposure'!AU68</f>
        <v>0.5</v>
      </c>
      <c r="H69" s="43">
        <f>'Hazard &amp; Exposure'!AV68</f>
        <v>0.5</v>
      </c>
      <c r="I69" s="158">
        <f>'Hazard &amp; Exposure'!AY68</f>
        <v>0.1</v>
      </c>
      <c r="J69" s="158">
        <f>'Hazard &amp; Exposure'!BB68</f>
        <v>0</v>
      </c>
      <c r="K69" s="43">
        <f>'Hazard &amp; Exposure'!BC68</f>
        <v>0.1</v>
      </c>
      <c r="L69" s="44">
        <f t="shared" si="15"/>
        <v>0.3</v>
      </c>
      <c r="M69" s="156">
        <f>Vulnerability!E68</f>
        <v>3</v>
      </c>
      <c r="N69" s="154" t="str">
        <f>Vulnerability!H68</f>
        <v>x</v>
      </c>
      <c r="O69" s="154">
        <f>Vulnerability!M68</f>
        <v>5.8</v>
      </c>
      <c r="P69" s="43">
        <f>Vulnerability!N68</f>
        <v>3.9</v>
      </c>
      <c r="Q69" s="154">
        <f>Vulnerability!S68</f>
        <v>0</v>
      </c>
      <c r="R69" s="153">
        <f>Vulnerability!W68</f>
        <v>0.1</v>
      </c>
      <c r="S69" s="153">
        <f>Vulnerability!Z68</f>
        <v>0.9</v>
      </c>
      <c r="T69" s="153">
        <f>Vulnerability!AC68</f>
        <v>0</v>
      </c>
      <c r="U69" s="153">
        <f>Vulnerability!AI68</f>
        <v>2.6</v>
      </c>
      <c r="V69" s="154">
        <f>Vulnerability!AJ68</f>
        <v>1</v>
      </c>
      <c r="W69" s="43">
        <f>Vulnerability!AK68</f>
        <v>0.5</v>
      </c>
      <c r="X69" s="44">
        <f t="shared" si="16"/>
        <v>2.4</v>
      </c>
      <c r="Y69" s="169">
        <f>'Lack of Coping Capacity'!D68</f>
        <v>4.7</v>
      </c>
      <c r="Z69" s="152">
        <f>'Lack of Coping Capacity'!G68</f>
        <v>4.9000000000000004</v>
      </c>
      <c r="AA69" s="43">
        <f>'Lack of Coping Capacity'!H68</f>
        <v>4.8</v>
      </c>
      <c r="AB69" s="152">
        <f>'Lack of Coping Capacity'!M68</f>
        <v>3.3</v>
      </c>
      <c r="AC69" s="152">
        <f>'Lack of Coping Capacity'!R68</f>
        <v>0.3</v>
      </c>
      <c r="AD69" s="152">
        <f>'Lack of Coping Capacity'!W68</f>
        <v>3</v>
      </c>
      <c r="AE69" s="43">
        <f>'Lack of Coping Capacity'!X68</f>
        <v>2.2000000000000002</v>
      </c>
      <c r="AF69" s="44">
        <f t="shared" si="17"/>
        <v>3.6</v>
      </c>
      <c r="AG69" s="161">
        <f t="shared" si="18"/>
        <v>1.4</v>
      </c>
      <c r="AH69" s="187" t="str">
        <f t="shared" ref="AH69:AH132" si="22">IF(AG69&gt;=6.5,"Very High",IF(AG69&gt;=5,"High",IF(AG69&gt;=3.5,"Medium",IF(AG69&gt;=2,"Low","Very Low"))))</f>
        <v>Very Low</v>
      </c>
      <c r="AI69" s="180">
        <f t="shared" si="19"/>
        <v>172</v>
      </c>
      <c r="AJ69" s="183">
        <f>VLOOKUP($B69,'Lack of Reliability Index'!$A$2:$H$192,8,FALSE)</f>
        <v>3.8504065040650399</v>
      </c>
      <c r="AK69" s="51">
        <f>'Imputed and missing data hidden'!BA67</f>
        <v>12</v>
      </c>
      <c r="AL69" s="181">
        <f t="shared" si="20"/>
        <v>0.23529411764705882</v>
      </c>
      <c r="AM69" s="51" t="str">
        <f t="shared" si="21"/>
        <v/>
      </c>
      <c r="AN69" s="182">
        <f>'Indicator Date hidden2'!BB68</f>
        <v>0.12195121951219512</v>
      </c>
      <c r="AO69" s="188"/>
    </row>
    <row r="70" spans="1:41" ht="15.75" thickBot="1" x14ac:dyDescent="0.3">
      <c r="A70" s="130" t="s">
        <v>127</v>
      </c>
      <c r="B70" s="47" t="s">
        <v>126</v>
      </c>
      <c r="C70" s="159">
        <f>'Hazard &amp; Exposure'!AO69</f>
        <v>9.6999999999999993</v>
      </c>
      <c r="D70" s="158">
        <f>'Hazard &amp; Exposure'!AP69</f>
        <v>5.5</v>
      </c>
      <c r="E70" s="158">
        <f>'Hazard &amp; Exposure'!AQ69</f>
        <v>7.5</v>
      </c>
      <c r="F70" s="158">
        <f>'Hazard &amp; Exposure'!AR69</f>
        <v>4.5999999999999996</v>
      </c>
      <c r="G70" s="158">
        <f>'Hazard &amp; Exposure'!AU69</f>
        <v>3.6</v>
      </c>
      <c r="H70" s="43">
        <f>'Hazard &amp; Exposure'!AV69</f>
        <v>6.9</v>
      </c>
      <c r="I70" s="158">
        <f>'Hazard &amp; Exposure'!AY69</f>
        <v>5.9</v>
      </c>
      <c r="J70" s="158">
        <f>'Hazard &amp; Exposure'!BB69</f>
        <v>0</v>
      </c>
      <c r="K70" s="43">
        <f>'Hazard &amp; Exposure'!BC69</f>
        <v>4.0999999999999996</v>
      </c>
      <c r="L70" s="44">
        <f t="shared" si="15"/>
        <v>5.7</v>
      </c>
      <c r="M70" s="156">
        <f>Vulnerability!E69</f>
        <v>4.8</v>
      </c>
      <c r="N70" s="154">
        <f>Vulnerability!H69</f>
        <v>6.3</v>
      </c>
      <c r="O70" s="154">
        <f>Vulnerability!M69</f>
        <v>0.7</v>
      </c>
      <c r="P70" s="43">
        <f>Vulnerability!N69</f>
        <v>4.2</v>
      </c>
      <c r="Q70" s="154">
        <f>Vulnerability!S69</f>
        <v>7.2</v>
      </c>
      <c r="R70" s="153">
        <f>Vulnerability!W69</f>
        <v>0.6</v>
      </c>
      <c r="S70" s="153">
        <f>Vulnerability!Z69</f>
        <v>2.5</v>
      </c>
      <c r="T70" s="153">
        <f>Vulnerability!AC69</f>
        <v>0.1</v>
      </c>
      <c r="U70" s="153">
        <f>Vulnerability!AI69</f>
        <v>4.7</v>
      </c>
      <c r="V70" s="154">
        <f>Vulnerability!AJ69</f>
        <v>2.2000000000000002</v>
      </c>
      <c r="W70" s="43">
        <f>Vulnerability!AK69</f>
        <v>5.2</v>
      </c>
      <c r="X70" s="44">
        <f t="shared" si="16"/>
        <v>4.7</v>
      </c>
      <c r="Y70" s="169">
        <f>'Lack of Coping Capacity'!D69</f>
        <v>5.5</v>
      </c>
      <c r="Z70" s="152">
        <f>'Lack of Coping Capacity'!G69</f>
        <v>6.8</v>
      </c>
      <c r="AA70" s="43">
        <f>'Lack of Coping Capacity'!H69</f>
        <v>6.2</v>
      </c>
      <c r="AB70" s="152">
        <f>'Lack of Coping Capacity'!M69</f>
        <v>4.4000000000000004</v>
      </c>
      <c r="AC70" s="152">
        <f>'Lack of Coping Capacity'!R69</f>
        <v>4.5</v>
      </c>
      <c r="AD70" s="152">
        <f>'Lack of Coping Capacity'!W69</f>
        <v>5.2</v>
      </c>
      <c r="AE70" s="43">
        <f>'Lack of Coping Capacity'!X69</f>
        <v>4.7</v>
      </c>
      <c r="AF70" s="44">
        <f t="shared" si="17"/>
        <v>5.5</v>
      </c>
      <c r="AG70" s="161">
        <f t="shared" si="18"/>
        <v>5.3</v>
      </c>
      <c r="AH70" s="187" t="str">
        <f t="shared" si="22"/>
        <v>High</v>
      </c>
      <c r="AI70" s="180">
        <f t="shared" si="19"/>
        <v>33</v>
      </c>
      <c r="AJ70" s="183">
        <f>VLOOKUP($B70,'Lack of Reliability Index'!$A$2:$H$192,8,FALSE)</f>
        <v>1.1199999999999992</v>
      </c>
      <c r="AK70" s="51">
        <f>'Imputed and missing data hidden'!BA68</f>
        <v>1</v>
      </c>
      <c r="AL70" s="181">
        <f t="shared" si="20"/>
        <v>1.9607843137254902E-2</v>
      </c>
      <c r="AM70" s="51" t="str">
        <f t="shared" si="21"/>
        <v/>
      </c>
      <c r="AN70" s="182">
        <f>'Indicator Date hidden2'!BB69</f>
        <v>0.16</v>
      </c>
      <c r="AO70" s="188"/>
    </row>
    <row r="71" spans="1:41" ht="15.75" thickBot="1" x14ac:dyDescent="0.3">
      <c r="A71" s="130" t="s">
        <v>129</v>
      </c>
      <c r="B71" s="47" t="s">
        <v>128</v>
      </c>
      <c r="C71" s="159">
        <f>'Hazard &amp; Exposure'!AO70</f>
        <v>0.1</v>
      </c>
      <c r="D71" s="158">
        <f>'Hazard &amp; Exposure'!AP70</f>
        <v>5.6</v>
      </c>
      <c r="E71" s="158">
        <f>'Hazard &amp; Exposure'!AQ70</f>
        <v>3.8</v>
      </c>
      <c r="F71" s="158">
        <f>'Hazard &amp; Exposure'!AR70</f>
        <v>0</v>
      </c>
      <c r="G71" s="158">
        <f>'Hazard &amp; Exposure'!AU70</f>
        <v>0.8</v>
      </c>
      <c r="H71" s="43">
        <f>'Hazard &amp; Exposure'!AV70</f>
        <v>2.4</v>
      </c>
      <c r="I71" s="158">
        <f>'Hazard &amp; Exposure'!AY70</f>
        <v>6.6</v>
      </c>
      <c r="J71" s="158">
        <f>'Hazard &amp; Exposure'!BB70</f>
        <v>0</v>
      </c>
      <c r="K71" s="43">
        <f>'Hazard &amp; Exposure'!BC70</f>
        <v>4.5999999999999996</v>
      </c>
      <c r="L71" s="44">
        <f t="shared" si="15"/>
        <v>3.6</v>
      </c>
      <c r="M71" s="156">
        <f>Vulnerability!E70</f>
        <v>8.3000000000000007</v>
      </c>
      <c r="N71" s="154">
        <f>Vulnerability!H70</f>
        <v>2.2000000000000002</v>
      </c>
      <c r="O71" s="154">
        <f>Vulnerability!M70</f>
        <v>3.9</v>
      </c>
      <c r="P71" s="43">
        <f>Vulnerability!N70</f>
        <v>5.7</v>
      </c>
      <c r="Q71" s="154">
        <f>Vulnerability!S70</f>
        <v>2.5</v>
      </c>
      <c r="R71" s="153">
        <f>Vulnerability!W70</f>
        <v>5.0999999999999996</v>
      </c>
      <c r="S71" s="153">
        <f>Vulnerability!Z70</f>
        <v>5.4</v>
      </c>
      <c r="T71" s="153">
        <f>Vulnerability!AC70</f>
        <v>0.1</v>
      </c>
      <c r="U71" s="153">
        <f>Vulnerability!AI70</f>
        <v>5.6</v>
      </c>
      <c r="V71" s="154">
        <f>Vulnerability!AJ70</f>
        <v>4.4000000000000004</v>
      </c>
      <c r="W71" s="43">
        <f>Vulnerability!AK70</f>
        <v>3.5</v>
      </c>
      <c r="X71" s="44">
        <f t="shared" si="16"/>
        <v>4.7</v>
      </c>
      <c r="Y71" s="169">
        <f>'Lack of Coping Capacity'!D70</f>
        <v>5</v>
      </c>
      <c r="Z71" s="152">
        <f>'Lack of Coping Capacity'!G70</f>
        <v>7.3</v>
      </c>
      <c r="AA71" s="43">
        <f>'Lack of Coping Capacity'!H70</f>
        <v>6.2</v>
      </c>
      <c r="AB71" s="152">
        <f>'Lack of Coping Capacity'!M70</f>
        <v>8.1</v>
      </c>
      <c r="AC71" s="152">
        <f>'Lack of Coping Capacity'!R70</f>
        <v>7.4</v>
      </c>
      <c r="AD71" s="152">
        <f>'Lack of Coping Capacity'!W70</f>
        <v>9.3000000000000007</v>
      </c>
      <c r="AE71" s="43">
        <f>'Lack of Coping Capacity'!X70</f>
        <v>8.3000000000000007</v>
      </c>
      <c r="AF71" s="44">
        <f t="shared" si="17"/>
        <v>7.4</v>
      </c>
      <c r="AG71" s="161">
        <f t="shared" si="18"/>
        <v>5</v>
      </c>
      <c r="AH71" s="187" t="str">
        <f t="shared" si="22"/>
        <v>High</v>
      </c>
      <c r="AI71" s="180">
        <f t="shared" si="19"/>
        <v>45</v>
      </c>
      <c r="AJ71" s="183">
        <f>VLOOKUP($B71,'Lack of Reliability Index'!$A$2:$H$192,8,FALSE)</f>
        <v>2.0081632653061217</v>
      </c>
      <c r="AK71" s="51">
        <f>'Imputed and missing data hidden'!BA69</f>
        <v>1</v>
      </c>
      <c r="AL71" s="181">
        <f t="shared" si="20"/>
        <v>1.9607843137254902E-2</v>
      </c>
      <c r="AM71" s="51" t="str">
        <f t="shared" si="21"/>
        <v/>
      </c>
      <c r="AN71" s="182">
        <f>'Indicator Date hidden2'!BB70</f>
        <v>0.32653061224489793</v>
      </c>
      <c r="AO71" s="188"/>
    </row>
    <row r="72" spans="1:41" ht="15.75" thickBot="1" x14ac:dyDescent="0.3">
      <c r="A72" s="130" t="s">
        <v>372</v>
      </c>
      <c r="B72" s="47" t="s">
        <v>130</v>
      </c>
      <c r="C72" s="159">
        <f>'Hazard &amp; Exposure'!AO71</f>
        <v>0.1</v>
      </c>
      <c r="D72" s="158">
        <f>'Hazard &amp; Exposure'!AP71</f>
        <v>3.8</v>
      </c>
      <c r="E72" s="158">
        <f>'Hazard &amp; Exposure'!AQ71</f>
        <v>4.3</v>
      </c>
      <c r="F72" s="158">
        <f>'Hazard &amp; Exposure'!AR71</f>
        <v>0</v>
      </c>
      <c r="G72" s="158">
        <f>'Hazard &amp; Exposure'!AU71</f>
        <v>2.1</v>
      </c>
      <c r="H72" s="43">
        <f>'Hazard &amp; Exposure'!AV71</f>
        <v>2.2000000000000002</v>
      </c>
      <c r="I72" s="158">
        <f>'Hazard &amp; Exposure'!AY71</f>
        <v>5.5</v>
      </c>
      <c r="J72" s="158">
        <f>'Hazard &amp; Exposure'!BB71</f>
        <v>0</v>
      </c>
      <c r="K72" s="43">
        <f>'Hazard &amp; Exposure'!BC71</f>
        <v>3.9</v>
      </c>
      <c r="L72" s="44">
        <f t="shared" si="15"/>
        <v>3.1</v>
      </c>
      <c r="M72" s="156">
        <f>Vulnerability!E71</f>
        <v>9.1999999999999993</v>
      </c>
      <c r="N72" s="154">
        <f>Vulnerability!H71</f>
        <v>6.4</v>
      </c>
      <c r="O72" s="154">
        <f>Vulnerability!M71</f>
        <v>4.2</v>
      </c>
      <c r="P72" s="43">
        <f>Vulnerability!N71</f>
        <v>7.3</v>
      </c>
      <c r="Q72" s="154">
        <f>Vulnerability!S71</f>
        <v>4</v>
      </c>
      <c r="R72" s="153">
        <f>Vulnerability!W71</f>
        <v>7.4</v>
      </c>
      <c r="S72" s="153">
        <f>Vulnerability!Z71</f>
        <v>5.5</v>
      </c>
      <c r="T72" s="153">
        <f>Vulnerability!AC71</f>
        <v>0</v>
      </c>
      <c r="U72" s="153">
        <f>Vulnerability!AI71</f>
        <v>5.3</v>
      </c>
      <c r="V72" s="154">
        <f>Vulnerability!AJ71</f>
        <v>5.0999999999999996</v>
      </c>
      <c r="W72" s="43">
        <f>Vulnerability!AK71</f>
        <v>4.5999999999999996</v>
      </c>
      <c r="X72" s="44">
        <f t="shared" si="16"/>
        <v>6.1</v>
      </c>
      <c r="Y72" s="169">
        <f>'Lack of Coping Capacity'!D71</f>
        <v>7.8</v>
      </c>
      <c r="Z72" s="152">
        <f>'Lack of Coping Capacity'!G71</f>
        <v>8.3000000000000007</v>
      </c>
      <c r="AA72" s="43">
        <f>'Lack of Coping Capacity'!H71</f>
        <v>8.1</v>
      </c>
      <c r="AB72" s="152">
        <f>'Lack of Coping Capacity'!M71</f>
        <v>7.9</v>
      </c>
      <c r="AC72" s="152">
        <f>'Lack of Coping Capacity'!R71</f>
        <v>7.3</v>
      </c>
      <c r="AD72" s="152">
        <f>'Lack of Coping Capacity'!W71</f>
        <v>7.6</v>
      </c>
      <c r="AE72" s="43">
        <f>'Lack of Coping Capacity'!X71</f>
        <v>7.6</v>
      </c>
      <c r="AF72" s="44">
        <f t="shared" si="17"/>
        <v>7.9</v>
      </c>
      <c r="AG72" s="161">
        <f t="shared" si="18"/>
        <v>5.3</v>
      </c>
      <c r="AH72" s="187" t="str">
        <f t="shared" si="22"/>
        <v>High</v>
      </c>
      <c r="AI72" s="180">
        <f t="shared" si="19"/>
        <v>33</v>
      </c>
      <c r="AJ72" s="183">
        <f>VLOOKUP($B72,'Lack of Reliability Index'!$A$2:$H$192,8,FALSE)</f>
        <v>3.182978723404255</v>
      </c>
      <c r="AK72" s="51">
        <f>'Imputed and missing data hidden'!BA70</f>
        <v>3</v>
      </c>
      <c r="AL72" s="181">
        <f t="shared" si="20"/>
        <v>5.8823529411764705E-2</v>
      </c>
      <c r="AM72" s="51" t="str">
        <f t="shared" si="21"/>
        <v/>
      </c>
      <c r="AN72" s="182">
        <f>'Indicator Date hidden2'!BB71</f>
        <v>0.44680851063829785</v>
      </c>
      <c r="AO72" s="188"/>
    </row>
    <row r="73" spans="1:41" ht="15.75" thickBot="1" x14ac:dyDescent="0.3">
      <c r="A73" s="130" t="s">
        <v>132</v>
      </c>
      <c r="B73" s="47" t="s">
        <v>131</v>
      </c>
      <c r="C73" s="159">
        <f>'Hazard &amp; Exposure'!AO72</f>
        <v>0.1</v>
      </c>
      <c r="D73" s="158">
        <f>'Hazard &amp; Exposure'!AP72</f>
        <v>4.9000000000000004</v>
      </c>
      <c r="E73" s="158">
        <f>'Hazard &amp; Exposure'!AQ72</f>
        <v>3.9</v>
      </c>
      <c r="F73" s="158">
        <f>'Hazard &amp; Exposure'!AR72</f>
        <v>0</v>
      </c>
      <c r="G73" s="158">
        <f>'Hazard &amp; Exposure'!AU72</f>
        <v>4.3</v>
      </c>
      <c r="H73" s="43">
        <f>'Hazard &amp; Exposure'!AV72</f>
        <v>2.9</v>
      </c>
      <c r="I73" s="158">
        <f>'Hazard &amp; Exposure'!AY72</f>
        <v>0.4</v>
      </c>
      <c r="J73" s="158">
        <f>'Hazard &amp; Exposure'!BB72</f>
        <v>0</v>
      </c>
      <c r="K73" s="43">
        <f>'Hazard &amp; Exposure'!BC72</f>
        <v>0.3</v>
      </c>
      <c r="L73" s="44">
        <f t="shared" si="15"/>
        <v>1.7</v>
      </c>
      <c r="M73" s="156">
        <f>Vulnerability!E72</f>
        <v>2.7</v>
      </c>
      <c r="N73" s="154">
        <f>Vulnerability!H72</f>
        <v>6.8</v>
      </c>
      <c r="O73" s="154">
        <f>Vulnerability!M72</f>
        <v>2.8</v>
      </c>
      <c r="P73" s="43">
        <f>Vulnerability!N72</f>
        <v>3.8</v>
      </c>
      <c r="Q73" s="154">
        <f>Vulnerability!S72</f>
        <v>0</v>
      </c>
      <c r="R73" s="153">
        <f>Vulnerability!W72</f>
        <v>2.2000000000000002</v>
      </c>
      <c r="S73" s="153">
        <f>Vulnerability!Z72</f>
        <v>2.5</v>
      </c>
      <c r="T73" s="153">
        <f>Vulnerability!AC72</f>
        <v>6.4</v>
      </c>
      <c r="U73" s="153">
        <f>Vulnerability!AI72</f>
        <v>3.1</v>
      </c>
      <c r="V73" s="154">
        <f>Vulnerability!AJ72</f>
        <v>3.8</v>
      </c>
      <c r="W73" s="43">
        <f>Vulnerability!AK72</f>
        <v>2.1</v>
      </c>
      <c r="X73" s="44">
        <f t="shared" si="16"/>
        <v>3</v>
      </c>
      <c r="Y73" s="169" t="str">
        <f>'Lack of Coping Capacity'!D72</f>
        <v>x</v>
      </c>
      <c r="Z73" s="152">
        <f>'Lack of Coping Capacity'!G72</f>
        <v>6.2</v>
      </c>
      <c r="AA73" s="43">
        <f>'Lack of Coping Capacity'!H72</f>
        <v>6.2</v>
      </c>
      <c r="AB73" s="152">
        <f>'Lack of Coping Capacity'!M72</f>
        <v>4.2</v>
      </c>
      <c r="AC73" s="152">
        <f>'Lack of Coping Capacity'!R72</f>
        <v>4</v>
      </c>
      <c r="AD73" s="152">
        <f>'Lack of Coping Capacity'!W72</f>
        <v>5.2</v>
      </c>
      <c r="AE73" s="43">
        <f>'Lack of Coping Capacity'!X72</f>
        <v>4.5</v>
      </c>
      <c r="AF73" s="44">
        <f t="shared" si="17"/>
        <v>5.4</v>
      </c>
      <c r="AG73" s="161">
        <f t="shared" si="18"/>
        <v>3</v>
      </c>
      <c r="AH73" s="187" t="str">
        <f t="shared" si="22"/>
        <v>Low</v>
      </c>
      <c r="AI73" s="180">
        <f t="shared" si="19"/>
        <v>108</v>
      </c>
      <c r="AJ73" s="183">
        <f>VLOOKUP($B73,'Lack of Reliability Index'!$A$2:$H$192,8,FALSE)</f>
        <v>2.5739130434782611</v>
      </c>
      <c r="AK73" s="51">
        <f>'Imputed and missing data hidden'!BA71</f>
        <v>4</v>
      </c>
      <c r="AL73" s="181">
        <f t="shared" si="20"/>
        <v>7.8431372549019607E-2</v>
      </c>
      <c r="AM73" s="51" t="str">
        <f t="shared" si="21"/>
        <v/>
      </c>
      <c r="AN73" s="182">
        <f>'Indicator Date hidden2'!BB72</f>
        <v>0.28260869565217389</v>
      </c>
      <c r="AO73" s="188"/>
    </row>
    <row r="74" spans="1:41" ht="15.75" thickBot="1" x14ac:dyDescent="0.3">
      <c r="A74" s="130" t="s">
        <v>134</v>
      </c>
      <c r="B74" s="47" t="s">
        <v>133</v>
      </c>
      <c r="C74" s="159">
        <f>'Hazard &amp; Exposure'!AO73</f>
        <v>5.7</v>
      </c>
      <c r="D74" s="158">
        <f>'Hazard &amp; Exposure'!AP73</f>
        <v>4.4000000000000004</v>
      </c>
      <c r="E74" s="158">
        <f>'Hazard &amp; Exposure'!AQ73</f>
        <v>6.1</v>
      </c>
      <c r="F74" s="158">
        <f>'Hazard &amp; Exposure'!AR73</f>
        <v>7.1</v>
      </c>
      <c r="G74" s="158">
        <f>'Hazard &amp; Exposure'!AU73</f>
        <v>4</v>
      </c>
      <c r="H74" s="43">
        <f>'Hazard &amp; Exposure'!AV73</f>
        <v>5.6</v>
      </c>
      <c r="I74" s="158">
        <f>'Hazard &amp; Exposure'!AY73</f>
        <v>8.1999999999999993</v>
      </c>
      <c r="J74" s="158">
        <f>'Hazard &amp; Exposure'!BB73</f>
        <v>0</v>
      </c>
      <c r="K74" s="43">
        <f>'Hazard &amp; Exposure'!BC73</f>
        <v>5.7</v>
      </c>
      <c r="L74" s="44">
        <f t="shared" si="15"/>
        <v>5.7</v>
      </c>
      <c r="M74" s="156">
        <f>Vulnerability!E73</f>
        <v>5.8</v>
      </c>
      <c r="N74" s="154">
        <f>Vulnerability!H73</f>
        <v>8.4</v>
      </c>
      <c r="O74" s="154">
        <f>Vulnerability!M73</f>
        <v>6.3</v>
      </c>
      <c r="P74" s="43">
        <f>Vulnerability!N73</f>
        <v>6.6</v>
      </c>
      <c r="Q74" s="154">
        <f>Vulnerability!S73</f>
        <v>0</v>
      </c>
      <c r="R74" s="153">
        <f>Vulnerability!W73</f>
        <v>2.4</v>
      </c>
      <c r="S74" s="153">
        <f>Vulnerability!Z73</f>
        <v>4</v>
      </c>
      <c r="T74" s="153">
        <f>Vulnerability!AC73</f>
        <v>10</v>
      </c>
      <c r="U74" s="153">
        <f>Vulnerability!AI73</f>
        <v>8.8000000000000007</v>
      </c>
      <c r="V74" s="154">
        <f>Vulnerability!AJ73</f>
        <v>7.6</v>
      </c>
      <c r="W74" s="43">
        <f>Vulnerability!AK73</f>
        <v>4.9000000000000004</v>
      </c>
      <c r="X74" s="44">
        <f t="shared" si="16"/>
        <v>5.8</v>
      </c>
      <c r="Y74" s="169">
        <f>'Lack of Coping Capacity'!D73</f>
        <v>6.7</v>
      </c>
      <c r="Z74" s="152">
        <f>'Lack of Coping Capacity'!G73</f>
        <v>8.5</v>
      </c>
      <c r="AA74" s="43">
        <f>'Lack of Coping Capacity'!H73</f>
        <v>7.6</v>
      </c>
      <c r="AB74" s="152">
        <f>'Lack of Coping Capacity'!M73</f>
        <v>7.2</v>
      </c>
      <c r="AC74" s="152">
        <f>'Lack of Coping Capacity'!R73</f>
        <v>6.1</v>
      </c>
      <c r="AD74" s="152">
        <f>'Lack of Coping Capacity'!W73</f>
        <v>8.3000000000000007</v>
      </c>
      <c r="AE74" s="43">
        <f>'Lack of Coping Capacity'!X73</f>
        <v>7.2</v>
      </c>
      <c r="AF74" s="44">
        <f t="shared" si="17"/>
        <v>7.4</v>
      </c>
      <c r="AG74" s="161">
        <f t="shared" si="18"/>
        <v>6.3</v>
      </c>
      <c r="AH74" s="187" t="str">
        <f t="shared" si="22"/>
        <v>High</v>
      </c>
      <c r="AI74" s="180">
        <f t="shared" si="19"/>
        <v>14</v>
      </c>
      <c r="AJ74" s="183">
        <f>VLOOKUP($B74,'Lack of Reliability Index'!$A$2:$H$192,8,FALSE)</f>
        <v>1.4933333333333323</v>
      </c>
      <c r="AK74" s="51">
        <f>'Imputed and missing data hidden'!BA72</f>
        <v>0</v>
      </c>
      <c r="AL74" s="181">
        <f t="shared" si="20"/>
        <v>0</v>
      </c>
      <c r="AM74" s="51" t="str">
        <f t="shared" si="21"/>
        <v/>
      </c>
      <c r="AN74" s="182">
        <f>'Indicator Date hidden2'!BB73</f>
        <v>0.28000000000000003</v>
      </c>
      <c r="AO74" s="188"/>
    </row>
    <row r="75" spans="1:41" ht="15.75" thickBot="1" x14ac:dyDescent="0.3">
      <c r="A75" s="130" t="s">
        <v>136</v>
      </c>
      <c r="B75" s="47" t="s">
        <v>135</v>
      </c>
      <c r="C75" s="159">
        <f>'Hazard &amp; Exposure'!AO74</f>
        <v>6.6</v>
      </c>
      <c r="D75" s="158">
        <f>'Hazard &amp; Exposure'!AP74</f>
        <v>5.5</v>
      </c>
      <c r="E75" s="158">
        <f>'Hazard &amp; Exposure'!AQ74</f>
        <v>7</v>
      </c>
      <c r="F75" s="158">
        <f>'Hazard &amp; Exposure'!AR74</f>
        <v>4.3</v>
      </c>
      <c r="G75" s="158">
        <f>'Hazard &amp; Exposure'!AU74</f>
        <v>4.4000000000000004</v>
      </c>
      <c r="H75" s="43">
        <f>'Hazard &amp; Exposure'!AV74</f>
        <v>5.7</v>
      </c>
      <c r="I75" s="158">
        <f>'Hazard &amp; Exposure'!AY74</f>
        <v>3.9</v>
      </c>
      <c r="J75" s="158">
        <f>'Hazard &amp; Exposure'!BB74</f>
        <v>0</v>
      </c>
      <c r="K75" s="43">
        <f>'Hazard &amp; Exposure'!BC74</f>
        <v>2.7</v>
      </c>
      <c r="L75" s="44">
        <f t="shared" si="15"/>
        <v>4.4000000000000004</v>
      </c>
      <c r="M75" s="156">
        <f>Vulnerability!E74</f>
        <v>3.3</v>
      </c>
      <c r="N75" s="154">
        <f>Vulnerability!H74</f>
        <v>6.3</v>
      </c>
      <c r="O75" s="154">
        <f>Vulnerability!M74</f>
        <v>2.2000000000000002</v>
      </c>
      <c r="P75" s="43">
        <f>Vulnerability!N74</f>
        <v>3.8</v>
      </c>
      <c r="Q75" s="154">
        <f>Vulnerability!S74</f>
        <v>7.2</v>
      </c>
      <c r="R75" s="153">
        <f>Vulnerability!W74</f>
        <v>0.5</v>
      </c>
      <c r="S75" s="153">
        <f>Vulnerability!Z74</f>
        <v>1.6</v>
      </c>
      <c r="T75" s="153">
        <f>Vulnerability!AC74</f>
        <v>2.5</v>
      </c>
      <c r="U75" s="153">
        <f>Vulnerability!AI74</f>
        <v>3.3</v>
      </c>
      <c r="V75" s="154">
        <f>Vulnerability!AJ74</f>
        <v>2</v>
      </c>
      <c r="W75" s="43">
        <f>Vulnerability!AK74</f>
        <v>5.0999999999999996</v>
      </c>
      <c r="X75" s="44">
        <f t="shared" si="16"/>
        <v>4.5</v>
      </c>
      <c r="Y75" s="169">
        <f>'Lack of Coping Capacity'!D74</f>
        <v>5.2</v>
      </c>
      <c r="Z75" s="152">
        <f>'Lack of Coping Capacity'!G74</f>
        <v>6.8</v>
      </c>
      <c r="AA75" s="43">
        <f>'Lack of Coping Capacity'!H74</f>
        <v>6</v>
      </c>
      <c r="AB75" s="152">
        <f>'Lack of Coping Capacity'!M74</f>
        <v>4.2</v>
      </c>
      <c r="AC75" s="152">
        <f>'Lack of Coping Capacity'!R74</f>
        <v>4.0999999999999996</v>
      </c>
      <c r="AD75" s="152">
        <f>'Lack of Coping Capacity'!W74</f>
        <v>4.3</v>
      </c>
      <c r="AE75" s="43">
        <f>'Lack of Coping Capacity'!X74</f>
        <v>4.2</v>
      </c>
      <c r="AF75" s="44">
        <f t="shared" si="17"/>
        <v>5.2</v>
      </c>
      <c r="AG75" s="161">
        <f t="shared" si="18"/>
        <v>4.7</v>
      </c>
      <c r="AH75" s="187" t="str">
        <f t="shared" si="22"/>
        <v>Medium</v>
      </c>
      <c r="AI75" s="180">
        <f t="shared" si="19"/>
        <v>53</v>
      </c>
      <c r="AJ75" s="183">
        <f>VLOOKUP($B75,'Lack of Reliability Index'!$A$2:$H$192,8,FALSE)</f>
        <v>1.5466666666666669</v>
      </c>
      <c r="AK75" s="51">
        <f>'Imputed and missing data hidden'!BA73</f>
        <v>1</v>
      </c>
      <c r="AL75" s="181">
        <f t="shared" si="20"/>
        <v>1.9607843137254902E-2</v>
      </c>
      <c r="AM75" s="51" t="str">
        <f t="shared" si="21"/>
        <v/>
      </c>
      <c r="AN75" s="182">
        <f>'Indicator Date hidden2'!BB74</f>
        <v>0.24</v>
      </c>
      <c r="AO75" s="188"/>
    </row>
    <row r="76" spans="1:41" ht="15.75" thickBot="1" x14ac:dyDescent="0.3">
      <c r="A76" s="130" t="s">
        <v>138</v>
      </c>
      <c r="B76" s="47" t="s">
        <v>137</v>
      </c>
      <c r="C76" s="159">
        <f>'Hazard &amp; Exposure'!AO75</f>
        <v>3.8</v>
      </c>
      <c r="D76" s="158">
        <f>'Hazard &amp; Exposure'!AP75</f>
        <v>7.5</v>
      </c>
      <c r="E76" s="158">
        <f>'Hazard &amp; Exposure'!AQ75</f>
        <v>0</v>
      </c>
      <c r="F76" s="158">
        <f>'Hazard &amp; Exposure'!AR75</f>
        <v>0</v>
      </c>
      <c r="G76" s="158">
        <f>'Hazard &amp; Exposure'!AU75</f>
        <v>3.8</v>
      </c>
      <c r="H76" s="43">
        <f>'Hazard &amp; Exposure'!AV75</f>
        <v>3.6</v>
      </c>
      <c r="I76" s="158">
        <f>'Hazard &amp; Exposure'!AY75</f>
        <v>0.8</v>
      </c>
      <c r="J76" s="158">
        <f>'Hazard &amp; Exposure'!BB75</f>
        <v>0</v>
      </c>
      <c r="K76" s="43">
        <f>'Hazard &amp; Exposure'!BC75</f>
        <v>0.6</v>
      </c>
      <c r="L76" s="44">
        <f t="shared" si="15"/>
        <v>2.2000000000000002</v>
      </c>
      <c r="M76" s="156">
        <f>Vulnerability!E75</f>
        <v>1.8</v>
      </c>
      <c r="N76" s="154">
        <f>Vulnerability!H75</f>
        <v>2.4</v>
      </c>
      <c r="O76" s="154">
        <f>Vulnerability!M75</f>
        <v>0</v>
      </c>
      <c r="P76" s="43">
        <f>Vulnerability!N75</f>
        <v>1.5</v>
      </c>
      <c r="Q76" s="154">
        <f>Vulnerability!S75</f>
        <v>2.5</v>
      </c>
      <c r="R76" s="153">
        <f>Vulnerability!W75</f>
        <v>0.2</v>
      </c>
      <c r="S76" s="153">
        <f>Vulnerability!Z75</f>
        <v>0.5</v>
      </c>
      <c r="T76" s="153">
        <f>Vulnerability!AC75</f>
        <v>0</v>
      </c>
      <c r="U76" s="153">
        <f>Vulnerability!AI75</f>
        <v>2.5</v>
      </c>
      <c r="V76" s="154">
        <f>Vulnerability!AJ75</f>
        <v>0.9</v>
      </c>
      <c r="W76" s="43">
        <f>Vulnerability!AK75</f>
        <v>1.7</v>
      </c>
      <c r="X76" s="44">
        <f t="shared" si="16"/>
        <v>1.6</v>
      </c>
      <c r="Y76" s="169">
        <f>'Lack of Coping Capacity'!D75</f>
        <v>1.4</v>
      </c>
      <c r="Z76" s="152">
        <f>'Lack of Coping Capacity'!G75</f>
        <v>4.5999999999999996</v>
      </c>
      <c r="AA76" s="43">
        <f>'Lack of Coping Capacity'!H75</f>
        <v>3</v>
      </c>
      <c r="AB76" s="152">
        <f>'Lack of Coping Capacity'!M75</f>
        <v>1.8</v>
      </c>
      <c r="AC76" s="152">
        <f>'Lack of Coping Capacity'!R75</f>
        <v>0.1</v>
      </c>
      <c r="AD76" s="152">
        <f>'Lack of Coping Capacity'!W75</f>
        <v>1.6</v>
      </c>
      <c r="AE76" s="43">
        <f>'Lack of Coping Capacity'!X75</f>
        <v>1.2</v>
      </c>
      <c r="AF76" s="44">
        <f t="shared" si="17"/>
        <v>2.1</v>
      </c>
      <c r="AG76" s="161">
        <f t="shared" si="18"/>
        <v>1.9</v>
      </c>
      <c r="AH76" s="187" t="str">
        <f t="shared" si="22"/>
        <v>Very Low</v>
      </c>
      <c r="AI76" s="180">
        <f t="shared" si="19"/>
        <v>157</v>
      </c>
      <c r="AJ76" s="183">
        <f>VLOOKUP($B76,'Lack of Reliability Index'!$A$2:$H$192,8,FALSE)</f>
        <v>2.0444444444444443</v>
      </c>
      <c r="AK76" s="51">
        <f>'Imputed and missing data hidden'!BA74</f>
        <v>5</v>
      </c>
      <c r="AL76" s="181">
        <f t="shared" si="20"/>
        <v>9.8039215686274508E-2</v>
      </c>
      <c r="AM76" s="51" t="str">
        <f t="shared" si="21"/>
        <v/>
      </c>
      <c r="AN76" s="182">
        <f>'Indicator Date hidden2'!BB75</f>
        <v>0.13333333333333333</v>
      </c>
      <c r="AO76" s="188"/>
    </row>
    <row r="77" spans="1:41" ht="15.75" thickBot="1" x14ac:dyDescent="0.3">
      <c r="A77" s="130" t="s">
        <v>140</v>
      </c>
      <c r="B77" s="47" t="s">
        <v>139</v>
      </c>
      <c r="C77" s="159">
        <f>'Hazard &amp; Exposure'!AO76</f>
        <v>5.0999999999999996</v>
      </c>
      <c r="D77" s="158">
        <f>'Hazard &amp; Exposure'!AP76</f>
        <v>0.1</v>
      </c>
      <c r="E77" s="158">
        <f>'Hazard &amp; Exposure'!AQ76</f>
        <v>0</v>
      </c>
      <c r="F77" s="158">
        <f>'Hazard &amp; Exposure'!AR76</f>
        <v>0</v>
      </c>
      <c r="G77" s="158">
        <f>'Hazard &amp; Exposure'!AU76</f>
        <v>0</v>
      </c>
      <c r="H77" s="43">
        <f>'Hazard &amp; Exposure'!AV76</f>
        <v>1.3</v>
      </c>
      <c r="I77" s="158">
        <f>'Hazard &amp; Exposure'!AY76</f>
        <v>0</v>
      </c>
      <c r="J77" s="158">
        <f>'Hazard &amp; Exposure'!BB76</f>
        <v>0</v>
      </c>
      <c r="K77" s="43">
        <f>'Hazard &amp; Exposure'!BC76</f>
        <v>0</v>
      </c>
      <c r="L77" s="44">
        <f t="shared" si="15"/>
        <v>0.7</v>
      </c>
      <c r="M77" s="156">
        <f>Vulnerability!E76</f>
        <v>0.4</v>
      </c>
      <c r="N77" s="154">
        <f>Vulnerability!H76</f>
        <v>0.6</v>
      </c>
      <c r="O77" s="154">
        <f>Vulnerability!M76</f>
        <v>0</v>
      </c>
      <c r="P77" s="43">
        <f>Vulnerability!N76</f>
        <v>0.4</v>
      </c>
      <c r="Q77" s="154">
        <f>Vulnerability!S76</f>
        <v>1.4</v>
      </c>
      <c r="R77" s="153">
        <f>Vulnerability!W76</f>
        <v>0</v>
      </c>
      <c r="S77" s="153">
        <f>Vulnerability!Z76</f>
        <v>0.2</v>
      </c>
      <c r="T77" s="153">
        <f>Vulnerability!AC76</f>
        <v>0</v>
      </c>
      <c r="U77" s="153">
        <f>Vulnerability!AI76</f>
        <v>1.3</v>
      </c>
      <c r="V77" s="154">
        <f>Vulnerability!AJ76</f>
        <v>0.4</v>
      </c>
      <c r="W77" s="43">
        <f>Vulnerability!AK76</f>
        <v>0.9</v>
      </c>
      <c r="X77" s="44">
        <f t="shared" si="16"/>
        <v>0.7</v>
      </c>
      <c r="Y77" s="169" t="str">
        <f>'Lack of Coping Capacity'!D76</f>
        <v>x</v>
      </c>
      <c r="Z77" s="152">
        <f>'Lack of Coping Capacity'!G76</f>
        <v>2.1</v>
      </c>
      <c r="AA77" s="43">
        <f>'Lack of Coping Capacity'!H76</f>
        <v>2.1</v>
      </c>
      <c r="AB77" s="152">
        <f>'Lack of Coping Capacity'!M76</f>
        <v>1.5</v>
      </c>
      <c r="AC77" s="152">
        <f>'Lack of Coping Capacity'!R76</f>
        <v>2.6</v>
      </c>
      <c r="AD77" s="152">
        <f>'Lack of Coping Capacity'!W76</f>
        <v>0.7</v>
      </c>
      <c r="AE77" s="43">
        <f>'Lack of Coping Capacity'!X76</f>
        <v>1.6</v>
      </c>
      <c r="AF77" s="44">
        <f t="shared" si="17"/>
        <v>1.9</v>
      </c>
      <c r="AG77" s="161">
        <f t="shared" si="18"/>
        <v>1</v>
      </c>
      <c r="AH77" s="187" t="str">
        <f t="shared" si="22"/>
        <v>Very Low</v>
      </c>
      <c r="AI77" s="180">
        <f t="shared" si="19"/>
        <v>183</v>
      </c>
      <c r="AJ77" s="183">
        <f>VLOOKUP($B77,'Lack of Reliability Index'!$A$2:$H$192,8,FALSE)</f>
        <v>2.5054263565891475</v>
      </c>
      <c r="AK77" s="51">
        <f>'Imputed and missing data hidden'!BA75</f>
        <v>8</v>
      </c>
      <c r="AL77" s="181">
        <f t="shared" si="20"/>
        <v>0.15686274509803921</v>
      </c>
      <c r="AM77" s="51" t="str">
        <f t="shared" si="21"/>
        <v/>
      </c>
      <c r="AN77" s="182">
        <f>'Indicator Date hidden2'!BB76</f>
        <v>6.9767441860465115E-2</v>
      </c>
      <c r="AO77" s="188"/>
    </row>
    <row r="78" spans="1:41" ht="15.75" thickBot="1" x14ac:dyDescent="0.3">
      <c r="A78" s="130" t="s">
        <v>142</v>
      </c>
      <c r="B78" s="47" t="s">
        <v>141</v>
      </c>
      <c r="C78" s="159">
        <f>'Hazard &amp; Exposure'!AO77</f>
        <v>7.9</v>
      </c>
      <c r="D78" s="158">
        <f>'Hazard &amp; Exposure'!AP77</f>
        <v>8.5</v>
      </c>
      <c r="E78" s="158">
        <f>'Hazard &amp; Exposure'!AQ77</f>
        <v>8.3000000000000007</v>
      </c>
      <c r="F78" s="158">
        <f>'Hazard &amp; Exposure'!AR77</f>
        <v>7.6</v>
      </c>
      <c r="G78" s="158">
        <f>'Hazard &amp; Exposure'!AU77</f>
        <v>6.1</v>
      </c>
      <c r="H78" s="43">
        <f>'Hazard &amp; Exposure'!AV77</f>
        <v>7.8</v>
      </c>
      <c r="I78" s="158">
        <f>'Hazard &amp; Exposure'!AY77</f>
        <v>9.4</v>
      </c>
      <c r="J78" s="158">
        <f>'Hazard &amp; Exposure'!BB77</f>
        <v>7</v>
      </c>
      <c r="K78" s="43">
        <f>'Hazard &amp; Exposure'!BC77</f>
        <v>7</v>
      </c>
      <c r="L78" s="44">
        <f t="shared" si="15"/>
        <v>7.4</v>
      </c>
      <c r="M78" s="156">
        <f>Vulnerability!E77</f>
        <v>5.0999999999999996</v>
      </c>
      <c r="N78" s="154">
        <f>Vulnerability!H77</f>
        <v>4.7</v>
      </c>
      <c r="O78" s="154">
        <f>Vulnerability!M77</f>
        <v>0.1</v>
      </c>
      <c r="P78" s="43">
        <f>Vulnerability!N77</f>
        <v>3.8</v>
      </c>
      <c r="Q78" s="154">
        <f>Vulnerability!S77</f>
        <v>6.5</v>
      </c>
      <c r="R78" s="153">
        <f>Vulnerability!W77</f>
        <v>1.6</v>
      </c>
      <c r="S78" s="153">
        <f>Vulnerability!Z77</f>
        <v>6.7</v>
      </c>
      <c r="T78" s="153">
        <f>Vulnerability!AC77</f>
        <v>0.5</v>
      </c>
      <c r="U78" s="153">
        <f>Vulnerability!AI77</f>
        <v>4.4000000000000004</v>
      </c>
      <c r="V78" s="154">
        <f>Vulnerability!AJ77</f>
        <v>3.7</v>
      </c>
      <c r="W78" s="43">
        <f>Vulnerability!AK77</f>
        <v>5.3</v>
      </c>
      <c r="X78" s="44">
        <f t="shared" si="16"/>
        <v>4.5999999999999996</v>
      </c>
      <c r="Y78" s="169">
        <f>'Lack of Coping Capacity'!D77</f>
        <v>1.8</v>
      </c>
      <c r="Z78" s="152">
        <f>'Lack of Coping Capacity'!G77</f>
        <v>5.4</v>
      </c>
      <c r="AA78" s="43">
        <f>'Lack of Coping Capacity'!H77</f>
        <v>3.6</v>
      </c>
      <c r="AB78" s="152">
        <f>'Lack of Coping Capacity'!M77</f>
        <v>5.3</v>
      </c>
      <c r="AC78" s="152">
        <f>'Lack of Coping Capacity'!R77</f>
        <v>5.2</v>
      </c>
      <c r="AD78" s="152">
        <f>'Lack of Coping Capacity'!W77</f>
        <v>5.6</v>
      </c>
      <c r="AE78" s="43">
        <f>'Lack of Coping Capacity'!X77</f>
        <v>5.4</v>
      </c>
      <c r="AF78" s="44">
        <f t="shared" si="17"/>
        <v>4.5999999999999996</v>
      </c>
      <c r="AG78" s="161">
        <f t="shared" si="18"/>
        <v>5.4</v>
      </c>
      <c r="AH78" s="187" t="str">
        <f t="shared" si="22"/>
        <v>High</v>
      </c>
      <c r="AI78" s="180">
        <f t="shared" si="19"/>
        <v>29</v>
      </c>
      <c r="AJ78" s="183">
        <f>VLOOKUP($B78,'Lack of Reliability Index'!$A$2:$H$192,8,FALSE)</f>
        <v>3.7908496732026142</v>
      </c>
      <c r="AK78" s="51">
        <f>'Imputed and missing data hidden'!BA76</f>
        <v>0</v>
      </c>
      <c r="AL78" s="181">
        <f t="shared" si="20"/>
        <v>0</v>
      </c>
      <c r="AM78" s="51" t="str">
        <f t="shared" si="21"/>
        <v>YES</v>
      </c>
      <c r="AN78" s="182">
        <f>'Indicator Date hidden2'!BB77</f>
        <v>0.56862745098039214</v>
      </c>
      <c r="AO78" s="188"/>
    </row>
    <row r="79" spans="1:41" ht="15.75" thickBot="1" x14ac:dyDescent="0.3">
      <c r="A79" s="130" t="s">
        <v>144</v>
      </c>
      <c r="B79" s="47" t="s">
        <v>143</v>
      </c>
      <c r="C79" s="159">
        <f>'Hazard &amp; Exposure'!AO78</f>
        <v>8.4</v>
      </c>
      <c r="D79" s="158">
        <f>'Hazard &amp; Exposure'!AP78</f>
        <v>8.1999999999999993</v>
      </c>
      <c r="E79" s="158">
        <f>'Hazard &amp; Exposure'!AQ78</f>
        <v>9.6</v>
      </c>
      <c r="F79" s="158">
        <f>'Hazard &amp; Exposure'!AR78</f>
        <v>6.4</v>
      </c>
      <c r="G79" s="158">
        <f>'Hazard &amp; Exposure'!AU78</f>
        <v>3.6</v>
      </c>
      <c r="H79" s="43">
        <f>'Hazard &amp; Exposure'!AV78</f>
        <v>7.8</v>
      </c>
      <c r="I79" s="158">
        <f>'Hazard &amp; Exposure'!AY78</f>
        <v>9.5</v>
      </c>
      <c r="J79" s="158">
        <f>'Hazard &amp; Exposure'!BB78</f>
        <v>0</v>
      </c>
      <c r="K79" s="43">
        <f>'Hazard &amp; Exposure'!BC78</f>
        <v>6.7</v>
      </c>
      <c r="L79" s="44">
        <f t="shared" si="15"/>
        <v>7.3</v>
      </c>
      <c r="M79" s="156">
        <f>Vulnerability!E78</f>
        <v>2.2000000000000002</v>
      </c>
      <c r="N79" s="154">
        <f>Vulnerability!H78</f>
        <v>4.4000000000000004</v>
      </c>
      <c r="O79" s="154">
        <f>Vulnerability!M78</f>
        <v>0</v>
      </c>
      <c r="P79" s="43">
        <f>Vulnerability!N78</f>
        <v>2.2000000000000002</v>
      </c>
      <c r="Q79" s="154">
        <f>Vulnerability!S78</f>
        <v>2.8</v>
      </c>
      <c r="R79" s="153">
        <f>Vulnerability!W78</f>
        <v>3</v>
      </c>
      <c r="S79" s="153">
        <f>Vulnerability!Z78</f>
        <v>3.3</v>
      </c>
      <c r="T79" s="153">
        <f>Vulnerability!AC78</f>
        <v>0.1</v>
      </c>
      <c r="U79" s="153">
        <f>Vulnerability!AI78</f>
        <v>3.7</v>
      </c>
      <c r="V79" s="154">
        <f>Vulnerability!AJ78</f>
        <v>2.6</v>
      </c>
      <c r="W79" s="43">
        <f>Vulnerability!AK78</f>
        <v>2.7</v>
      </c>
      <c r="X79" s="44">
        <f t="shared" si="16"/>
        <v>2.5</v>
      </c>
      <c r="Y79" s="169">
        <f>'Lack of Coping Capacity'!D78</f>
        <v>3.3</v>
      </c>
      <c r="Z79" s="152">
        <f>'Lack of Coping Capacity'!G78</f>
        <v>5.9</v>
      </c>
      <c r="AA79" s="43">
        <f>'Lack of Coping Capacity'!H78</f>
        <v>4.5999999999999996</v>
      </c>
      <c r="AB79" s="152">
        <f>'Lack of Coping Capacity'!M78</f>
        <v>3.2</v>
      </c>
      <c r="AC79" s="152">
        <f>'Lack of Coping Capacity'!R78</f>
        <v>5.3</v>
      </c>
      <c r="AD79" s="152">
        <f>'Lack of Coping Capacity'!W78</f>
        <v>6.5</v>
      </c>
      <c r="AE79" s="43">
        <f>'Lack of Coping Capacity'!X78</f>
        <v>5</v>
      </c>
      <c r="AF79" s="44">
        <f t="shared" si="17"/>
        <v>4.8</v>
      </c>
      <c r="AG79" s="161">
        <f t="shared" si="18"/>
        <v>4.4000000000000004</v>
      </c>
      <c r="AH79" s="187" t="str">
        <f t="shared" si="22"/>
        <v>Medium</v>
      </c>
      <c r="AI79" s="180">
        <f t="shared" si="19"/>
        <v>61</v>
      </c>
      <c r="AJ79" s="183">
        <f>VLOOKUP($B79,'Lack of Reliability Index'!$A$2:$H$192,8,FALSE)</f>
        <v>1.359477124183007</v>
      </c>
      <c r="AK79" s="51">
        <f>'Imputed and missing data hidden'!BA77</f>
        <v>0</v>
      </c>
      <c r="AL79" s="181">
        <f t="shared" si="20"/>
        <v>0</v>
      </c>
      <c r="AM79" s="51" t="str">
        <f t="shared" si="21"/>
        <v/>
      </c>
      <c r="AN79" s="182">
        <f>'Indicator Date hidden2'!BB78</f>
        <v>0.25490196078431371</v>
      </c>
      <c r="AO79" s="188"/>
    </row>
    <row r="80" spans="1:41" ht="15.75" thickBot="1" x14ac:dyDescent="0.3">
      <c r="A80" s="130" t="s">
        <v>847</v>
      </c>
      <c r="B80" s="47" t="s">
        <v>145</v>
      </c>
      <c r="C80" s="159">
        <f>'Hazard &amp; Exposure'!AO79</f>
        <v>10</v>
      </c>
      <c r="D80" s="158">
        <f>'Hazard &amp; Exposure'!AP79</f>
        <v>6.6</v>
      </c>
      <c r="E80" s="158">
        <f>'Hazard &amp; Exposure'!AQ79</f>
        <v>6</v>
      </c>
      <c r="F80" s="158">
        <f>'Hazard &amp; Exposure'!AR79</f>
        <v>2</v>
      </c>
      <c r="G80" s="158">
        <f>'Hazard &amp; Exposure'!AU79</f>
        <v>5.4</v>
      </c>
      <c r="H80" s="43">
        <f>'Hazard &amp; Exposure'!AV79</f>
        <v>6.9</v>
      </c>
      <c r="I80" s="158">
        <f>'Hazard &amp; Exposure'!AY79</f>
        <v>7.8</v>
      </c>
      <c r="J80" s="158">
        <f>'Hazard &amp; Exposure'!BB79</f>
        <v>0</v>
      </c>
      <c r="K80" s="43">
        <f>'Hazard &amp; Exposure'!BC79</f>
        <v>5.5</v>
      </c>
      <c r="L80" s="44">
        <f t="shared" si="15"/>
        <v>6.3</v>
      </c>
      <c r="M80" s="156">
        <f>Vulnerability!E79</f>
        <v>2.7</v>
      </c>
      <c r="N80" s="154">
        <f>Vulnerability!H79</f>
        <v>5</v>
      </c>
      <c r="O80" s="154">
        <f>Vulnerability!M79</f>
        <v>0.1</v>
      </c>
      <c r="P80" s="43">
        <f>Vulnerability!N79</f>
        <v>2.6</v>
      </c>
      <c r="Q80" s="154">
        <f>Vulnerability!S79</f>
        <v>8</v>
      </c>
      <c r="R80" s="153">
        <f>Vulnerability!W79</f>
        <v>0.2</v>
      </c>
      <c r="S80" s="153">
        <f>Vulnerability!Z79</f>
        <v>1.2</v>
      </c>
      <c r="T80" s="153">
        <f>Vulnerability!AC79</f>
        <v>0</v>
      </c>
      <c r="U80" s="153">
        <f>Vulnerability!AI79</f>
        <v>2</v>
      </c>
      <c r="V80" s="154">
        <f>Vulnerability!AJ79</f>
        <v>0.9</v>
      </c>
      <c r="W80" s="43">
        <f>Vulnerability!AK79</f>
        <v>5.5</v>
      </c>
      <c r="X80" s="44">
        <f t="shared" si="16"/>
        <v>4.2</v>
      </c>
      <c r="Y80" s="169">
        <f>'Lack of Coping Capacity'!D79</f>
        <v>4.4000000000000004</v>
      </c>
      <c r="Z80" s="152">
        <f>'Lack of Coping Capacity'!G79</f>
        <v>6.3</v>
      </c>
      <c r="AA80" s="43">
        <f>'Lack of Coping Capacity'!H79</f>
        <v>5.4</v>
      </c>
      <c r="AB80" s="152">
        <f>'Lack of Coping Capacity'!M79</f>
        <v>3.5</v>
      </c>
      <c r="AC80" s="152">
        <f>'Lack of Coping Capacity'!R79</f>
        <v>3.7</v>
      </c>
      <c r="AD80" s="152">
        <f>'Lack of Coping Capacity'!W79</f>
        <v>3.7</v>
      </c>
      <c r="AE80" s="43">
        <f>'Lack of Coping Capacity'!X79</f>
        <v>3.6</v>
      </c>
      <c r="AF80" s="44">
        <f t="shared" si="17"/>
        <v>4.5999999999999996</v>
      </c>
      <c r="AG80" s="161">
        <f t="shared" si="18"/>
        <v>5</v>
      </c>
      <c r="AH80" s="187" t="str">
        <f t="shared" si="22"/>
        <v>High</v>
      </c>
      <c r="AI80" s="180">
        <f t="shared" si="19"/>
        <v>45</v>
      </c>
      <c r="AJ80" s="183">
        <f>VLOOKUP($B80,'Lack of Reliability Index'!$A$2:$H$192,8,FALSE)</f>
        <v>2.0482269503546089</v>
      </c>
      <c r="AK80" s="51">
        <f>'Imputed and missing data hidden'!BA78</f>
        <v>3</v>
      </c>
      <c r="AL80" s="181">
        <f t="shared" si="20"/>
        <v>5.8823529411764705E-2</v>
      </c>
      <c r="AM80" s="51" t="str">
        <f t="shared" si="21"/>
        <v/>
      </c>
      <c r="AN80" s="182">
        <f>'Indicator Date hidden2'!BB79</f>
        <v>0.23404255319148937</v>
      </c>
      <c r="AO80" s="188"/>
    </row>
    <row r="81" spans="1:41" ht="15.75" thickBot="1" x14ac:dyDescent="0.3">
      <c r="A81" s="130" t="s">
        <v>147</v>
      </c>
      <c r="B81" s="47" t="s">
        <v>146</v>
      </c>
      <c r="C81" s="159">
        <f>'Hazard &amp; Exposure'!AO80</f>
        <v>7</v>
      </c>
      <c r="D81" s="158">
        <f>'Hazard &amp; Exposure'!AP80</f>
        <v>9.6</v>
      </c>
      <c r="E81" s="158">
        <f>'Hazard &amp; Exposure'!AQ80</f>
        <v>0</v>
      </c>
      <c r="F81" s="158">
        <f>'Hazard &amp; Exposure'!AR80</f>
        <v>0</v>
      </c>
      <c r="G81" s="158">
        <f>'Hazard &amp; Exposure'!AU80</f>
        <v>3.3</v>
      </c>
      <c r="H81" s="43">
        <f>'Hazard &amp; Exposure'!AV80</f>
        <v>5.4</v>
      </c>
      <c r="I81" s="158">
        <f>'Hazard &amp; Exposure'!AY80</f>
        <v>10</v>
      </c>
      <c r="J81" s="158">
        <f>'Hazard &amp; Exposure'!BB80</f>
        <v>9</v>
      </c>
      <c r="K81" s="43">
        <f>'Hazard &amp; Exposure'!BC80</f>
        <v>9</v>
      </c>
      <c r="L81" s="44">
        <f t="shared" si="15"/>
        <v>7.6</v>
      </c>
      <c r="M81" s="156">
        <f>Vulnerability!E80</f>
        <v>2.6</v>
      </c>
      <c r="N81" s="154">
        <f>Vulnerability!H80</f>
        <v>4.0999999999999996</v>
      </c>
      <c r="O81" s="154">
        <f>Vulnerability!M80</f>
        <v>2.1</v>
      </c>
      <c r="P81" s="43">
        <f>Vulnerability!N80</f>
        <v>2.9</v>
      </c>
      <c r="Q81" s="154">
        <f>Vulnerability!S80</f>
        <v>10</v>
      </c>
      <c r="R81" s="153">
        <f>Vulnerability!W80</f>
        <v>0.8</v>
      </c>
      <c r="S81" s="153">
        <f>Vulnerability!Z80</f>
        <v>2.2000000000000002</v>
      </c>
      <c r="T81" s="153">
        <f>Vulnerability!AC80</f>
        <v>0</v>
      </c>
      <c r="U81" s="153">
        <f>Vulnerability!AI80</f>
        <v>5.0999999999999996</v>
      </c>
      <c r="V81" s="154">
        <f>Vulnerability!AJ80</f>
        <v>2.2999999999999998</v>
      </c>
      <c r="W81" s="43">
        <f>Vulnerability!AK80</f>
        <v>8</v>
      </c>
      <c r="X81" s="44">
        <f t="shared" si="16"/>
        <v>6.1</v>
      </c>
      <c r="Y81" s="169">
        <f>'Lack of Coping Capacity'!D80</f>
        <v>8.4</v>
      </c>
      <c r="Z81" s="152">
        <f>'Lack of Coping Capacity'!G80</f>
        <v>7.9</v>
      </c>
      <c r="AA81" s="43">
        <f>'Lack of Coping Capacity'!H80</f>
        <v>8.1999999999999993</v>
      </c>
      <c r="AB81" s="152">
        <f>'Lack of Coping Capacity'!M80</f>
        <v>4.5</v>
      </c>
      <c r="AC81" s="152">
        <f>'Lack of Coping Capacity'!R80</f>
        <v>4.4000000000000004</v>
      </c>
      <c r="AD81" s="152">
        <f>'Lack of Coping Capacity'!W80</f>
        <v>6.4</v>
      </c>
      <c r="AE81" s="43">
        <f>'Lack of Coping Capacity'!X80</f>
        <v>5.0999999999999996</v>
      </c>
      <c r="AF81" s="44">
        <f t="shared" si="17"/>
        <v>6.9</v>
      </c>
      <c r="AG81" s="161">
        <f t="shared" si="18"/>
        <v>6.8</v>
      </c>
      <c r="AH81" s="187" t="str">
        <f t="shared" si="22"/>
        <v>Very High</v>
      </c>
      <c r="AI81" s="180">
        <f t="shared" si="19"/>
        <v>11</v>
      </c>
      <c r="AJ81" s="183">
        <f>VLOOKUP($B81,'Lack of Reliability Index'!$A$2:$H$192,8,FALSE)</f>
        <v>2.7074829931972788</v>
      </c>
      <c r="AK81" s="51">
        <f>'Imputed and missing data hidden'!BA79</f>
        <v>2</v>
      </c>
      <c r="AL81" s="181">
        <f t="shared" si="20"/>
        <v>3.9215686274509803E-2</v>
      </c>
      <c r="AM81" s="51" t="str">
        <f t="shared" si="21"/>
        <v>YES</v>
      </c>
      <c r="AN81" s="182">
        <f>'Indicator Date hidden2'!BB80</f>
        <v>0.30612244897959184</v>
      </c>
      <c r="AO81" s="188"/>
    </row>
    <row r="82" spans="1:41" ht="15.75" thickBot="1" x14ac:dyDescent="0.3">
      <c r="A82" s="130" t="s">
        <v>149</v>
      </c>
      <c r="B82" s="47" t="s">
        <v>148</v>
      </c>
      <c r="C82" s="159">
        <f>'Hazard &amp; Exposure'!AO81</f>
        <v>0.1</v>
      </c>
      <c r="D82" s="158">
        <f>'Hazard &amp; Exposure'!AP81</f>
        <v>3.9</v>
      </c>
      <c r="E82" s="158">
        <f>'Hazard &amp; Exposure'!AQ81</f>
        <v>4.5</v>
      </c>
      <c r="F82" s="158">
        <f>'Hazard &amp; Exposure'!AR81</f>
        <v>0</v>
      </c>
      <c r="G82" s="158">
        <f>'Hazard &amp; Exposure'!AU81</f>
        <v>0.5</v>
      </c>
      <c r="H82" s="43">
        <f>'Hazard &amp; Exposure'!AV81</f>
        <v>2</v>
      </c>
      <c r="I82" s="158">
        <f>'Hazard &amp; Exposure'!AY81</f>
        <v>0</v>
      </c>
      <c r="J82" s="158">
        <f>'Hazard &amp; Exposure'!BB81</f>
        <v>0</v>
      </c>
      <c r="K82" s="43">
        <f>'Hazard &amp; Exposure'!BC81</f>
        <v>0</v>
      </c>
      <c r="L82" s="44">
        <f t="shared" si="15"/>
        <v>1</v>
      </c>
      <c r="M82" s="156">
        <f>Vulnerability!E81</f>
        <v>0.4</v>
      </c>
      <c r="N82" s="154">
        <f>Vulnerability!H81</f>
        <v>1.8</v>
      </c>
      <c r="O82" s="154">
        <f>Vulnerability!M81</f>
        <v>0</v>
      </c>
      <c r="P82" s="43">
        <f>Vulnerability!N81</f>
        <v>0.7</v>
      </c>
      <c r="Q82" s="154">
        <f>Vulnerability!S81</f>
        <v>2.9</v>
      </c>
      <c r="R82" s="153">
        <f>Vulnerability!W81</f>
        <v>0.4</v>
      </c>
      <c r="S82" s="153">
        <f>Vulnerability!Z81</f>
        <v>0.3</v>
      </c>
      <c r="T82" s="153">
        <f>Vulnerability!AC81</f>
        <v>0</v>
      </c>
      <c r="U82" s="153">
        <f>Vulnerability!AI81</f>
        <v>0.4</v>
      </c>
      <c r="V82" s="154">
        <f>Vulnerability!AJ81</f>
        <v>0.3</v>
      </c>
      <c r="W82" s="43">
        <f>Vulnerability!AK81</f>
        <v>1.7</v>
      </c>
      <c r="X82" s="44">
        <f t="shared" si="16"/>
        <v>1.2</v>
      </c>
      <c r="Y82" s="169" t="str">
        <f>'Lack of Coping Capacity'!D81</f>
        <v>x</v>
      </c>
      <c r="Z82" s="152">
        <f>'Lack of Coping Capacity'!G81</f>
        <v>2.2999999999999998</v>
      </c>
      <c r="AA82" s="43">
        <f>'Lack of Coping Capacity'!H81</f>
        <v>2.2999999999999998</v>
      </c>
      <c r="AB82" s="152">
        <f>'Lack of Coping Capacity'!M81</f>
        <v>2.2999999999999998</v>
      </c>
      <c r="AC82" s="152">
        <f>'Lack of Coping Capacity'!R81</f>
        <v>0.5</v>
      </c>
      <c r="AD82" s="152">
        <f>'Lack of Coping Capacity'!W81</f>
        <v>1.2</v>
      </c>
      <c r="AE82" s="43">
        <f>'Lack of Coping Capacity'!X81</f>
        <v>1.3</v>
      </c>
      <c r="AF82" s="44">
        <f t="shared" si="17"/>
        <v>1.8</v>
      </c>
      <c r="AG82" s="161">
        <f t="shared" si="18"/>
        <v>1.3</v>
      </c>
      <c r="AH82" s="187" t="str">
        <f t="shared" si="22"/>
        <v>Very Low</v>
      </c>
      <c r="AI82" s="180">
        <f t="shared" si="19"/>
        <v>178</v>
      </c>
      <c r="AJ82" s="183">
        <f>VLOOKUP($B82,'Lack of Reliability Index'!$A$2:$H$192,8,FALSE)</f>
        <v>2.084848484848485</v>
      </c>
      <c r="AK82" s="51">
        <f>'Imputed and missing data hidden'!BA80</f>
        <v>6</v>
      </c>
      <c r="AL82" s="181">
        <f t="shared" si="20"/>
        <v>0.11764705882352941</v>
      </c>
      <c r="AM82" s="51" t="str">
        <f t="shared" si="21"/>
        <v/>
      </c>
      <c r="AN82" s="182">
        <f>'Indicator Date hidden2'!BB81</f>
        <v>9.0909090909090912E-2</v>
      </c>
      <c r="AO82" s="188"/>
    </row>
    <row r="83" spans="1:41" ht="15.75" thickBot="1" x14ac:dyDescent="0.3">
      <c r="A83" s="130" t="s">
        <v>151</v>
      </c>
      <c r="B83" s="47" t="s">
        <v>150</v>
      </c>
      <c r="C83" s="159">
        <f>'Hazard &amp; Exposure'!AO82</f>
        <v>6.6</v>
      </c>
      <c r="D83" s="158">
        <f>'Hazard &amp; Exposure'!AP82</f>
        <v>2.4</v>
      </c>
      <c r="E83" s="158">
        <f>'Hazard &amp; Exposure'!AQ82</f>
        <v>5.2</v>
      </c>
      <c r="F83" s="158">
        <f>'Hazard &amp; Exposure'!AR82</f>
        <v>0</v>
      </c>
      <c r="G83" s="158">
        <f>'Hazard &amp; Exposure'!AU82</f>
        <v>5.3</v>
      </c>
      <c r="H83" s="43">
        <f>'Hazard &amp; Exposure'!AV82</f>
        <v>4.3</v>
      </c>
      <c r="I83" s="158">
        <f>'Hazard &amp; Exposure'!AY82</f>
        <v>6</v>
      </c>
      <c r="J83" s="158">
        <f>'Hazard &amp; Exposure'!BB82</f>
        <v>0</v>
      </c>
      <c r="K83" s="43">
        <f>'Hazard &amp; Exposure'!BC82</f>
        <v>4.2</v>
      </c>
      <c r="L83" s="44">
        <f t="shared" si="15"/>
        <v>4.3</v>
      </c>
      <c r="M83" s="156">
        <f>Vulnerability!E82</f>
        <v>0.8</v>
      </c>
      <c r="N83" s="154">
        <f>Vulnerability!H82</f>
        <v>2.9</v>
      </c>
      <c r="O83" s="154">
        <f>Vulnerability!M82</f>
        <v>0</v>
      </c>
      <c r="P83" s="43">
        <f>Vulnerability!N82</f>
        <v>1.1000000000000001</v>
      </c>
      <c r="Q83" s="154">
        <f>Vulnerability!S82</f>
        <v>4.8</v>
      </c>
      <c r="R83" s="153">
        <f>Vulnerability!W82</f>
        <v>0.1</v>
      </c>
      <c r="S83" s="153">
        <f>Vulnerability!Z82</f>
        <v>0.3</v>
      </c>
      <c r="T83" s="153">
        <f>Vulnerability!AC82</f>
        <v>0.4</v>
      </c>
      <c r="U83" s="153">
        <f>Vulnerability!AI82</f>
        <v>0.5</v>
      </c>
      <c r="V83" s="154">
        <f>Vulnerability!AJ82</f>
        <v>0.3</v>
      </c>
      <c r="W83" s="43">
        <f>Vulnerability!AK82</f>
        <v>2.9</v>
      </c>
      <c r="X83" s="44">
        <f t="shared" si="16"/>
        <v>2</v>
      </c>
      <c r="Y83" s="169" t="str">
        <f>'Lack of Coping Capacity'!D82</f>
        <v>x</v>
      </c>
      <c r="Z83" s="152">
        <f>'Lack of Coping Capacity'!G82</f>
        <v>2.9</v>
      </c>
      <c r="AA83" s="43">
        <f>'Lack of Coping Capacity'!H82</f>
        <v>2.9</v>
      </c>
      <c r="AB83" s="152">
        <f>'Lack of Coping Capacity'!M82</f>
        <v>1.8</v>
      </c>
      <c r="AC83" s="152">
        <f>'Lack of Coping Capacity'!R82</f>
        <v>0</v>
      </c>
      <c r="AD83" s="152">
        <f>'Lack of Coping Capacity'!W82</f>
        <v>0.9</v>
      </c>
      <c r="AE83" s="43">
        <f>'Lack of Coping Capacity'!X82</f>
        <v>0.9</v>
      </c>
      <c r="AF83" s="44">
        <f t="shared" si="17"/>
        <v>2</v>
      </c>
      <c r="AG83" s="161">
        <f t="shared" si="18"/>
        <v>2.6</v>
      </c>
      <c r="AH83" s="187" t="str">
        <f t="shared" si="22"/>
        <v>Low</v>
      </c>
      <c r="AI83" s="180">
        <f t="shared" si="19"/>
        <v>130</v>
      </c>
      <c r="AJ83" s="183">
        <f>VLOOKUP($B83,'Lack of Reliability Index'!$A$2:$H$192,8,FALSE)</f>
        <v>2.858914728682171</v>
      </c>
      <c r="AK83" s="51">
        <f>'Imputed and missing data hidden'!BA81</f>
        <v>7</v>
      </c>
      <c r="AL83" s="181">
        <f t="shared" si="20"/>
        <v>0.13725490196078433</v>
      </c>
      <c r="AM83" s="51" t="str">
        <f t="shared" si="21"/>
        <v/>
      </c>
      <c r="AN83" s="182">
        <f>'Indicator Date hidden2'!BB82</f>
        <v>0.18604651162790697</v>
      </c>
      <c r="AO83" s="188"/>
    </row>
    <row r="84" spans="1:41" ht="15.75" thickBot="1" x14ac:dyDescent="0.3">
      <c r="A84" s="130" t="s">
        <v>153</v>
      </c>
      <c r="B84" s="47" t="s">
        <v>152</v>
      </c>
      <c r="C84" s="159">
        <f>'Hazard &amp; Exposure'!AO83</f>
        <v>6.1</v>
      </c>
      <c r="D84" s="158">
        <f>'Hazard &amp; Exposure'!AP83</f>
        <v>5.6</v>
      </c>
      <c r="E84" s="158">
        <f>'Hazard &amp; Exposure'!AQ83</f>
        <v>7.6</v>
      </c>
      <c r="F84" s="158">
        <f>'Hazard &amp; Exposure'!AR83</f>
        <v>0</v>
      </c>
      <c r="G84" s="158">
        <f>'Hazard &amp; Exposure'!AU83</f>
        <v>2.8</v>
      </c>
      <c r="H84" s="43">
        <f>'Hazard &amp; Exposure'!AV83</f>
        <v>4.9000000000000004</v>
      </c>
      <c r="I84" s="158">
        <f>'Hazard &amp; Exposure'!AY83</f>
        <v>2.7</v>
      </c>
      <c r="J84" s="158">
        <f>'Hazard &amp; Exposure'!BB83</f>
        <v>0</v>
      </c>
      <c r="K84" s="43">
        <f>'Hazard &amp; Exposure'!BC83</f>
        <v>1.9</v>
      </c>
      <c r="L84" s="44">
        <f t="shared" si="15"/>
        <v>3.5</v>
      </c>
      <c r="M84" s="156">
        <f>Vulnerability!E83</f>
        <v>1</v>
      </c>
      <c r="N84" s="154">
        <f>Vulnerability!H83</f>
        <v>1.8</v>
      </c>
      <c r="O84" s="154">
        <f>Vulnerability!M83</f>
        <v>0</v>
      </c>
      <c r="P84" s="43">
        <f>Vulnerability!N83</f>
        <v>1</v>
      </c>
      <c r="Q84" s="154">
        <f>Vulnerability!S83</f>
        <v>5.6</v>
      </c>
      <c r="R84" s="153">
        <f>Vulnerability!W83</f>
        <v>0.5</v>
      </c>
      <c r="S84" s="153">
        <f>Vulnerability!Z83</f>
        <v>0.3</v>
      </c>
      <c r="T84" s="153">
        <f>Vulnerability!AC83</f>
        <v>0</v>
      </c>
      <c r="U84" s="153">
        <f>Vulnerability!AI83</f>
        <v>0.9</v>
      </c>
      <c r="V84" s="154">
        <f>Vulnerability!AJ83</f>
        <v>0.4</v>
      </c>
      <c r="W84" s="43">
        <f>Vulnerability!AK83</f>
        <v>3.4</v>
      </c>
      <c r="X84" s="44">
        <f t="shared" si="16"/>
        <v>2.2999999999999998</v>
      </c>
      <c r="Y84" s="169">
        <f>'Lack of Coping Capacity'!D83</f>
        <v>2.4</v>
      </c>
      <c r="Z84" s="152">
        <f>'Lack of Coping Capacity'!G83</f>
        <v>4.7</v>
      </c>
      <c r="AA84" s="43">
        <f>'Lack of Coping Capacity'!H83</f>
        <v>3.6</v>
      </c>
      <c r="AB84" s="152">
        <f>'Lack of Coping Capacity'!M83</f>
        <v>1.5</v>
      </c>
      <c r="AC84" s="152">
        <f>'Lack of Coping Capacity'!R83</f>
        <v>0</v>
      </c>
      <c r="AD84" s="152">
        <f>'Lack of Coping Capacity'!W83</f>
        <v>1.1000000000000001</v>
      </c>
      <c r="AE84" s="43">
        <f>'Lack of Coping Capacity'!X83</f>
        <v>0.9</v>
      </c>
      <c r="AF84" s="44">
        <f t="shared" si="17"/>
        <v>2.4</v>
      </c>
      <c r="AG84" s="161">
        <f t="shared" si="18"/>
        <v>2.7</v>
      </c>
      <c r="AH84" s="187" t="str">
        <f t="shared" si="22"/>
        <v>Low</v>
      </c>
      <c r="AI84" s="180">
        <f t="shared" si="19"/>
        <v>123</v>
      </c>
      <c r="AJ84" s="183">
        <f>VLOOKUP($B84,'Lack of Reliability Index'!$A$2:$H$192,8,FALSE)</f>
        <v>1.7623188405797112</v>
      </c>
      <c r="AK84" s="51">
        <f>'Imputed and missing data hidden'!BA82</f>
        <v>4</v>
      </c>
      <c r="AL84" s="181">
        <f t="shared" si="20"/>
        <v>7.8431372549019607E-2</v>
      </c>
      <c r="AM84" s="51" t="str">
        <f t="shared" si="21"/>
        <v/>
      </c>
      <c r="AN84" s="182">
        <f>'Indicator Date hidden2'!BB83</f>
        <v>0.13043478260869565</v>
      </c>
      <c r="AO84" s="188"/>
    </row>
    <row r="85" spans="1:41" ht="15.75" thickBot="1" x14ac:dyDescent="0.3">
      <c r="A85" s="130" t="s">
        <v>155</v>
      </c>
      <c r="B85" s="47" t="s">
        <v>154</v>
      </c>
      <c r="C85" s="159">
        <f>'Hazard &amp; Exposure'!AO84</f>
        <v>3.7</v>
      </c>
      <c r="D85" s="158">
        <f>'Hazard &amp; Exposure'!AP84</f>
        <v>3</v>
      </c>
      <c r="E85" s="158">
        <f>'Hazard &amp; Exposure'!AQ84</f>
        <v>0</v>
      </c>
      <c r="F85" s="158">
        <f>'Hazard &amp; Exposure'!AR84</f>
        <v>7.2</v>
      </c>
      <c r="G85" s="158">
        <f>'Hazard &amp; Exposure'!AU84</f>
        <v>2.5</v>
      </c>
      <c r="H85" s="43">
        <f>'Hazard &amp; Exposure'!AV84</f>
        <v>3.7</v>
      </c>
      <c r="I85" s="158">
        <f>'Hazard &amp; Exposure'!AY84</f>
        <v>0.7</v>
      </c>
      <c r="J85" s="158">
        <f>'Hazard &amp; Exposure'!BB84</f>
        <v>0</v>
      </c>
      <c r="K85" s="43">
        <f>'Hazard &amp; Exposure'!BC84</f>
        <v>0.5</v>
      </c>
      <c r="L85" s="44">
        <f t="shared" si="15"/>
        <v>2.2000000000000002</v>
      </c>
      <c r="M85" s="156">
        <f>Vulnerability!E84</f>
        <v>1.9</v>
      </c>
      <c r="N85" s="154">
        <f>Vulnerability!H84</f>
        <v>5.4</v>
      </c>
      <c r="O85" s="154">
        <f>Vulnerability!M84</f>
        <v>0.7</v>
      </c>
      <c r="P85" s="43">
        <f>Vulnerability!N84</f>
        <v>2.5</v>
      </c>
      <c r="Q85" s="154">
        <f>Vulnerability!S84</f>
        <v>0</v>
      </c>
      <c r="R85" s="153">
        <f>Vulnerability!W84</f>
        <v>1.7</v>
      </c>
      <c r="S85" s="153">
        <f>Vulnerability!Z84</f>
        <v>0.9</v>
      </c>
      <c r="T85" s="153">
        <f>Vulnerability!AC84</f>
        <v>2.2000000000000002</v>
      </c>
      <c r="U85" s="153">
        <f>Vulnerability!AI84</f>
        <v>3.2</v>
      </c>
      <c r="V85" s="154">
        <f>Vulnerability!AJ84</f>
        <v>2</v>
      </c>
      <c r="W85" s="43">
        <f>Vulnerability!AK84</f>
        <v>1</v>
      </c>
      <c r="X85" s="44">
        <f t="shared" si="16"/>
        <v>1.8</v>
      </c>
      <c r="Y85" s="169">
        <f>'Lack of Coping Capacity'!D84</f>
        <v>3.3</v>
      </c>
      <c r="Z85" s="152">
        <f>'Lack of Coping Capacity'!G84</f>
        <v>5.3</v>
      </c>
      <c r="AA85" s="43">
        <f>'Lack of Coping Capacity'!H84</f>
        <v>4.3</v>
      </c>
      <c r="AB85" s="152">
        <f>'Lack of Coping Capacity'!M84</f>
        <v>3.2</v>
      </c>
      <c r="AC85" s="152">
        <f>'Lack of Coping Capacity'!R84</f>
        <v>1.9</v>
      </c>
      <c r="AD85" s="152">
        <f>'Lack of Coping Capacity'!W84</f>
        <v>4.9000000000000004</v>
      </c>
      <c r="AE85" s="43">
        <f>'Lack of Coping Capacity'!X84</f>
        <v>3.3</v>
      </c>
      <c r="AF85" s="44">
        <f t="shared" si="17"/>
        <v>3.8</v>
      </c>
      <c r="AG85" s="161">
        <f t="shared" si="18"/>
        <v>2.5</v>
      </c>
      <c r="AH85" s="187" t="str">
        <f t="shared" si="22"/>
        <v>Low</v>
      </c>
      <c r="AI85" s="180">
        <f t="shared" si="19"/>
        <v>136</v>
      </c>
      <c r="AJ85" s="183">
        <f>VLOOKUP($B85,'Lack of Reliability Index'!$A$2:$H$192,8,FALSE)</f>
        <v>3.5319727891156463</v>
      </c>
      <c r="AK85" s="51">
        <f>'Imputed and missing data hidden'!BA83</f>
        <v>1</v>
      </c>
      <c r="AL85" s="181">
        <f t="shared" si="20"/>
        <v>1.9607843137254902E-2</v>
      </c>
      <c r="AM85" s="51" t="str">
        <f t="shared" si="21"/>
        <v/>
      </c>
      <c r="AN85" s="182">
        <f>'Indicator Date hidden2'!BB84</f>
        <v>0.61224489795918369</v>
      </c>
      <c r="AO85" s="188"/>
    </row>
    <row r="86" spans="1:41" ht="15.75" thickBot="1" x14ac:dyDescent="0.3">
      <c r="A86" s="130" t="s">
        <v>157</v>
      </c>
      <c r="B86" s="47" t="s">
        <v>156</v>
      </c>
      <c r="C86" s="159">
        <f>'Hazard &amp; Exposure'!AO85</f>
        <v>9.4</v>
      </c>
      <c r="D86" s="158">
        <f>'Hazard &amp; Exposure'!AP85</f>
        <v>3.9</v>
      </c>
      <c r="E86" s="158">
        <f>'Hazard &amp; Exposure'!AQ85</f>
        <v>10</v>
      </c>
      <c r="F86" s="158">
        <f>'Hazard &amp; Exposure'!AR85</f>
        <v>10</v>
      </c>
      <c r="G86" s="158">
        <f>'Hazard &amp; Exposure'!AU85</f>
        <v>0.5</v>
      </c>
      <c r="H86" s="43">
        <f>'Hazard &amp; Exposure'!AV85</f>
        <v>8.3000000000000007</v>
      </c>
      <c r="I86" s="158">
        <f>'Hazard &amp; Exposure'!AY85</f>
        <v>1</v>
      </c>
      <c r="J86" s="158">
        <f>'Hazard &amp; Exposure'!BB85</f>
        <v>0</v>
      </c>
      <c r="K86" s="43">
        <f>'Hazard &amp; Exposure'!BC85</f>
        <v>0.7</v>
      </c>
      <c r="L86" s="44">
        <f t="shared" si="15"/>
        <v>5.7</v>
      </c>
      <c r="M86" s="156">
        <f>Vulnerability!E85</f>
        <v>0.7</v>
      </c>
      <c r="N86" s="154">
        <f>Vulnerability!H85</f>
        <v>1.7</v>
      </c>
      <c r="O86" s="154">
        <f>Vulnerability!M85</f>
        <v>0</v>
      </c>
      <c r="P86" s="43">
        <f>Vulnerability!N85</f>
        <v>0.8</v>
      </c>
      <c r="Q86" s="154">
        <f>Vulnerability!S85</f>
        <v>0.7</v>
      </c>
      <c r="R86" s="153">
        <f>Vulnerability!W85</f>
        <v>0.3</v>
      </c>
      <c r="S86" s="153">
        <f>Vulnerability!Z85</f>
        <v>0.5</v>
      </c>
      <c r="T86" s="153">
        <f>Vulnerability!AC85</f>
        <v>0.2</v>
      </c>
      <c r="U86" s="153">
        <f>Vulnerability!AI85</f>
        <v>2.2000000000000002</v>
      </c>
      <c r="V86" s="154">
        <f>Vulnerability!AJ85</f>
        <v>0.8</v>
      </c>
      <c r="W86" s="43">
        <f>Vulnerability!AK85</f>
        <v>0.8</v>
      </c>
      <c r="X86" s="44">
        <f t="shared" si="16"/>
        <v>0.8</v>
      </c>
      <c r="Y86" s="169">
        <f>'Lack of Coping Capacity'!D85</f>
        <v>1.9</v>
      </c>
      <c r="Z86" s="152">
        <f>'Lack of Coping Capacity'!G85</f>
        <v>2.1</v>
      </c>
      <c r="AA86" s="43">
        <f>'Lack of Coping Capacity'!H85</f>
        <v>2</v>
      </c>
      <c r="AB86" s="152">
        <f>'Lack of Coping Capacity'!M85</f>
        <v>1.5</v>
      </c>
      <c r="AC86" s="152">
        <f>'Lack of Coping Capacity'!R85</f>
        <v>0</v>
      </c>
      <c r="AD86" s="152">
        <f>'Lack of Coping Capacity'!W85</f>
        <v>1.3</v>
      </c>
      <c r="AE86" s="43">
        <f>'Lack of Coping Capacity'!X85</f>
        <v>0.9</v>
      </c>
      <c r="AF86" s="44">
        <f t="shared" si="17"/>
        <v>1.5</v>
      </c>
      <c r="AG86" s="161">
        <f t="shared" si="18"/>
        <v>1.9</v>
      </c>
      <c r="AH86" s="187" t="str">
        <f t="shared" si="22"/>
        <v>Very Low</v>
      </c>
      <c r="AI86" s="180">
        <f t="shared" si="19"/>
        <v>157</v>
      </c>
      <c r="AJ86" s="183">
        <f>VLOOKUP($B86,'Lack of Reliability Index'!$A$2:$H$192,8,FALSE)</f>
        <v>3.965217391304348</v>
      </c>
      <c r="AK86" s="51">
        <f>'Imputed and missing data hidden'!BA84</f>
        <v>4</v>
      </c>
      <c r="AL86" s="181">
        <f t="shared" si="20"/>
        <v>7.8431372549019607E-2</v>
      </c>
      <c r="AM86" s="51" t="str">
        <f t="shared" si="21"/>
        <v/>
      </c>
      <c r="AN86" s="182">
        <f>'Indicator Date hidden2'!BB85</f>
        <v>0.54347826086956519</v>
      </c>
      <c r="AO86" s="188"/>
    </row>
    <row r="87" spans="1:41" ht="15.75" thickBot="1" x14ac:dyDescent="0.3">
      <c r="A87" s="130" t="s">
        <v>159</v>
      </c>
      <c r="B87" s="47" t="s">
        <v>158</v>
      </c>
      <c r="C87" s="159">
        <f>'Hazard &amp; Exposure'!AO86</f>
        <v>6.6</v>
      </c>
      <c r="D87" s="158">
        <f>'Hazard &amp; Exposure'!AP86</f>
        <v>2.8</v>
      </c>
      <c r="E87" s="158">
        <f>'Hazard &amp; Exposure'!AQ86</f>
        <v>0</v>
      </c>
      <c r="F87" s="158">
        <f>'Hazard &amp; Exposure'!AR86</f>
        <v>0</v>
      </c>
      <c r="G87" s="158">
        <f>'Hazard &amp; Exposure'!AU86</f>
        <v>6.8</v>
      </c>
      <c r="H87" s="43">
        <f>'Hazard &amp; Exposure'!AV86</f>
        <v>3.9</v>
      </c>
      <c r="I87" s="158">
        <f>'Hazard &amp; Exposure'!AY86</f>
        <v>2.2000000000000002</v>
      </c>
      <c r="J87" s="158">
        <f>'Hazard &amp; Exposure'!BB86</f>
        <v>0</v>
      </c>
      <c r="K87" s="43">
        <f>'Hazard &amp; Exposure'!BC86</f>
        <v>1.5</v>
      </c>
      <c r="L87" s="44">
        <f t="shared" si="15"/>
        <v>2.8</v>
      </c>
      <c r="M87" s="156">
        <f>Vulnerability!E86</f>
        <v>1.7</v>
      </c>
      <c r="N87" s="154">
        <f>Vulnerability!H86</f>
        <v>4.3</v>
      </c>
      <c r="O87" s="154">
        <f>Vulnerability!M86</f>
        <v>7</v>
      </c>
      <c r="P87" s="43">
        <f>Vulnerability!N86</f>
        <v>3.7</v>
      </c>
      <c r="Q87" s="154">
        <f>Vulnerability!S86</f>
        <v>10</v>
      </c>
      <c r="R87" s="153">
        <f>Vulnerability!W86</f>
        <v>0.1</v>
      </c>
      <c r="S87" s="153">
        <f>Vulnerability!Z86</f>
        <v>1.1000000000000001</v>
      </c>
      <c r="T87" s="153">
        <f>Vulnerability!AC86</f>
        <v>0</v>
      </c>
      <c r="U87" s="153">
        <f>Vulnerability!AI86</f>
        <v>1.8</v>
      </c>
      <c r="V87" s="154">
        <f>Vulnerability!AJ86</f>
        <v>0.8</v>
      </c>
      <c r="W87" s="43">
        <f>Vulnerability!AK86</f>
        <v>7.7</v>
      </c>
      <c r="X87" s="44">
        <f t="shared" si="16"/>
        <v>6.1</v>
      </c>
      <c r="Y87" s="169">
        <f>'Lack of Coping Capacity'!D86</f>
        <v>6.1</v>
      </c>
      <c r="Z87" s="152">
        <f>'Lack of Coping Capacity'!G86</f>
        <v>5</v>
      </c>
      <c r="AA87" s="43">
        <f>'Lack of Coping Capacity'!H86</f>
        <v>5.6</v>
      </c>
      <c r="AB87" s="152">
        <f>'Lack of Coping Capacity'!M86</f>
        <v>1.6</v>
      </c>
      <c r="AC87" s="152">
        <f>'Lack of Coping Capacity'!R86</f>
        <v>2.5</v>
      </c>
      <c r="AD87" s="152">
        <f>'Lack of Coping Capacity'!W86</f>
        <v>3.1</v>
      </c>
      <c r="AE87" s="43">
        <f>'Lack of Coping Capacity'!X86</f>
        <v>2.4</v>
      </c>
      <c r="AF87" s="44">
        <f t="shared" si="17"/>
        <v>4.2</v>
      </c>
      <c r="AG87" s="161">
        <f t="shared" si="18"/>
        <v>4.2</v>
      </c>
      <c r="AH87" s="187" t="str">
        <f t="shared" si="22"/>
        <v>Medium</v>
      </c>
      <c r="AI87" s="180">
        <f t="shared" si="19"/>
        <v>68</v>
      </c>
      <c r="AJ87" s="183">
        <f>VLOOKUP($B87,'Lack of Reliability Index'!$A$2:$H$192,8,FALSE)</f>
        <v>2.6444444444444448</v>
      </c>
      <c r="AK87" s="51">
        <f>'Imputed and missing data hidden'!BA85</f>
        <v>2</v>
      </c>
      <c r="AL87" s="181">
        <f t="shared" si="20"/>
        <v>3.9215686274509803E-2</v>
      </c>
      <c r="AM87" s="51" t="str">
        <f t="shared" si="21"/>
        <v/>
      </c>
      <c r="AN87" s="182">
        <f>'Indicator Date hidden2'!BB86</f>
        <v>0.39583333333333331</v>
      </c>
      <c r="AO87" s="188"/>
    </row>
    <row r="88" spans="1:41" ht="15.75" thickBot="1" x14ac:dyDescent="0.3">
      <c r="A88" s="130" t="s">
        <v>161</v>
      </c>
      <c r="B88" s="47" t="s">
        <v>160</v>
      </c>
      <c r="C88" s="159">
        <f>'Hazard &amp; Exposure'!AO87</f>
        <v>7.5</v>
      </c>
      <c r="D88" s="158">
        <f>'Hazard &amp; Exposure'!AP87</f>
        <v>5.8</v>
      </c>
      <c r="E88" s="158">
        <f>'Hazard &amp; Exposure'!AQ87</f>
        <v>0</v>
      </c>
      <c r="F88" s="158">
        <f>'Hazard &amp; Exposure'!AR87</f>
        <v>0</v>
      </c>
      <c r="G88" s="158">
        <f>'Hazard &amp; Exposure'!AU87</f>
        <v>5</v>
      </c>
      <c r="H88" s="43">
        <f>'Hazard &amp; Exposure'!AV87</f>
        <v>4.3</v>
      </c>
      <c r="I88" s="158">
        <f>'Hazard &amp; Exposure'!AY87</f>
        <v>3.6</v>
      </c>
      <c r="J88" s="158">
        <f>'Hazard &amp; Exposure'!BB87</f>
        <v>0</v>
      </c>
      <c r="K88" s="43">
        <f>'Hazard &amp; Exposure'!BC87</f>
        <v>2.5</v>
      </c>
      <c r="L88" s="44">
        <f t="shared" si="15"/>
        <v>3.5</v>
      </c>
      <c r="M88" s="156">
        <f>Vulnerability!E87</f>
        <v>1.3</v>
      </c>
      <c r="N88" s="154">
        <f>Vulnerability!H87</f>
        <v>1.5</v>
      </c>
      <c r="O88" s="154">
        <f>Vulnerability!M87</f>
        <v>0.1</v>
      </c>
      <c r="P88" s="43">
        <f>Vulnerability!N87</f>
        <v>1.1000000000000001</v>
      </c>
      <c r="Q88" s="154">
        <f>Vulnerability!S87</f>
        <v>0</v>
      </c>
      <c r="R88" s="153">
        <f>Vulnerability!W87</f>
        <v>1</v>
      </c>
      <c r="S88" s="153">
        <f>Vulnerability!Z87</f>
        <v>1</v>
      </c>
      <c r="T88" s="153">
        <f>Vulnerability!AC87</f>
        <v>0</v>
      </c>
      <c r="U88" s="153">
        <f>Vulnerability!AI87</f>
        <v>0.9</v>
      </c>
      <c r="V88" s="154">
        <f>Vulnerability!AJ87</f>
        <v>0.7</v>
      </c>
      <c r="W88" s="43">
        <f>Vulnerability!AK87</f>
        <v>0.4</v>
      </c>
      <c r="X88" s="44">
        <f t="shared" si="16"/>
        <v>0.8</v>
      </c>
      <c r="Y88" s="169">
        <f>'Lack of Coping Capacity'!D87</f>
        <v>3.8</v>
      </c>
      <c r="Z88" s="152">
        <f>'Lack of Coping Capacity'!G87</f>
        <v>6.1</v>
      </c>
      <c r="AA88" s="43">
        <f>'Lack of Coping Capacity'!H87</f>
        <v>5</v>
      </c>
      <c r="AB88" s="152">
        <f>'Lack of Coping Capacity'!M87</f>
        <v>0.9</v>
      </c>
      <c r="AC88" s="152">
        <f>'Lack of Coping Capacity'!R87</f>
        <v>3.7</v>
      </c>
      <c r="AD88" s="152">
        <f>'Lack of Coping Capacity'!W87</f>
        <v>1.9</v>
      </c>
      <c r="AE88" s="43">
        <f>'Lack of Coping Capacity'!X87</f>
        <v>2.2000000000000002</v>
      </c>
      <c r="AF88" s="44">
        <f t="shared" si="17"/>
        <v>3.7</v>
      </c>
      <c r="AG88" s="161">
        <f t="shared" si="18"/>
        <v>2.2000000000000002</v>
      </c>
      <c r="AH88" s="187" t="str">
        <f t="shared" si="22"/>
        <v>Low</v>
      </c>
      <c r="AI88" s="180">
        <f t="shared" si="19"/>
        <v>144</v>
      </c>
      <c r="AJ88" s="183">
        <f>VLOOKUP($B88,'Lack of Reliability Index'!$A$2:$H$192,8,FALSE)</f>
        <v>2.7290780141843989</v>
      </c>
      <c r="AK88" s="51">
        <f>'Imputed and missing data hidden'!BA86</f>
        <v>3</v>
      </c>
      <c r="AL88" s="181">
        <f t="shared" si="20"/>
        <v>5.8823529411764705E-2</v>
      </c>
      <c r="AM88" s="51" t="str">
        <f t="shared" si="21"/>
        <v/>
      </c>
      <c r="AN88" s="182">
        <f>'Indicator Date hidden2'!BB87</f>
        <v>0.36170212765957449</v>
      </c>
      <c r="AO88" s="188"/>
    </row>
    <row r="89" spans="1:41" ht="15.75" thickBot="1" x14ac:dyDescent="0.3">
      <c r="A89" s="130" t="s">
        <v>163</v>
      </c>
      <c r="B89" s="47" t="s">
        <v>162</v>
      </c>
      <c r="C89" s="159">
        <f>'Hazard &amp; Exposure'!AO88</f>
        <v>4.2</v>
      </c>
      <c r="D89" s="158">
        <f>'Hazard &amp; Exposure'!AP88</f>
        <v>5.7</v>
      </c>
      <c r="E89" s="158">
        <f>'Hazard &amp; Exposure'!AQ88</f>
        <v>5.6</v>
      </c>
      <c r="F89" s="158">
        <f>'Hazard &amp; Exposure'!AR88</f>
        <v>0</v>
      </c>
      <c r="G89" s="158">
        <f>'Hazard &amp; Exposure'!AU88</f>
        <v>7</v>
      </c>
      <c r="H89" s="43">
        <f>'Hazard &amp; Exposure'!AV88</f>
        <v>4.9000000000000004</v>
      </c>
      <c r="I89" s="158">
        <f>'Hazard &amp; Exposure'!AY88</f>
        <v>9.4</v>
      </c>
      <c r="J89" s="158">
        <f>'Hazard &amp; Exposure'!BB88</f>
        <v>0</v>
      </c>
      <c r="K89" s="43">
        <f>'Hazard &amp; Exposure'!BC88</f>
        <v>6.6</v>
      </c>
      <c r="L89" s="44">
        <f t="shared" si="15"/>
        <v>5.8</v>
      </c>
      <c r="M89" s="156">
        <f>Vulnerability!E88</f>
        <v>4.5999999999999996</v>
      </c>
      <c r="N89" s="154">
        <f>Vulnerability!H88</f>
        <v>6.7</v>
      </c>
      <c r="O89" s="154">
        <f>Vulnerability!M88</f>
        <v>2.5</v>
      </c>
      <c r="P89" s="43">
        <f>Vulnerability!N88</f>
        <v>4.5999999999999996</v>
      </c>
      <c r="Q89" s="154">
        <f>Vulnerability!S88</f>
        <v>7.7</v>
      </c>
      <c r="R89" s="153">
        <f>Vulnerability!W88</f>
        <v>6.1</v>
      </c>
      <c r="S89" s="153">
        <f>Vulnerability!Z88</f>
        <v>3.1</v>
      </c>
      <c r="T89" s="153">
        <f>Vulnerability!AC88</f>
        <v>1.5</v>
      </c>
      <c r="U89" s="153">
        <f>Vulnerability!AI88</f>
        <v>5.6</v>
      </c>
      <c r="V89" s="154">
        <f>Vulnerability!AJ88</f>
        <v>4.3</v>
      </c>
      <c r="W89" s="43">
        <f>Vulnerability!AK88</f>
        <v>6.3</v>
      </c>
      <c r="X89" s="44">
        <f t="shared" si="16"/>
        <v>5.5</v>
      </c>
      <c r="Y89" s="169">
        <f>'Lack of Coping Capacity'!D88</f>
        <v>3.9</v>
      </c>
      <c r="Z89" s="152">
        <f>'Lack of Coping Capacity'!G88</f>
        <v>6.5</v>
      </c>
      <c r="AA89" s="43">
        <f>'Lack of Coping Capacity'!H88</f>
        <v>5.2</v>
      </c>
      <c r="AB89" s="152">
        <f>'Lack of Coping Capacity'!M88</f>
        <v>5.6</v>
      </c>
      <c r="AC89" s="152">
        <f>'Lack of Coping Capacity'!R88</f>
        <v>8.1</v>
      </c>
      <c r="AD89" s="152">
        <f>'Lack of Coping Capacity'!W88</f>
        <v>7.8</v>
      </c>
      <c r="AE89" s="43">
        <f>'Lack of Coping Capacity'!X88</f>
        <v>7.2</v>
      </c>
      <c r="AF89" s="44">
        <f t="shared" si="17"/>
        <v>6.3</v>
      </c>
      <c r="AG89" s="161">
        <f t="shared" si="18"/>
        <v>5.9</v>
      </c>
      <c r="AH89" s="187" t="str">
        <f t="shared" si="22"/>
        <v>High</v>
      </c>
      <c r="AI89" s="180">
        <f t="shared" si="19"/>
        <v>22</v>
      </c>
      <c r="AJ89" s="183">
        <f>VLOOKUP($B89,'Lack of Reliability Index'!$A$2:$H$192,8,FALSE)</f>
        <v>1.5686274509803919</v>
      </c>
      <c r="AK89" s="51">
        <f>'Imputed and missing data hidden'!BA87</f>
        <v>0</v>
      </c>
      <c r="AL89" s="181">
        <f t="shared" si="20"/>
        <v>0</v>
      </c>
      <c r="AM89" s="51" t="str">
        <f t="shared" si="21"/>
        <v/>
      </c>
      <c r="AN89" s="182">
        <f>'Indicator Date hidden2'!BB88</f>
        <v>0.29411764705882354</v>
      </c>
      <c r="AO89" s="188"/>
    </row>
    <row r="90" spans="1:41" ht="15.75" thickBot="1" x14ac:dyDescent="0.3">
      <c r="A90" s="130" t="s">
        <v>165</v>
      </c>
      <c r="B90" s="47" t="s">
        <v>164</v>
      </c>
      <c r="C90" s="159">
        <f>'Hazard &amp; Exposure'!AO89</f>
        <v>0.1</v>
      </c>
      <c r="D90" s="158">
        <f>'Hazard &amp; Exposure'!AP89</f>
        <v>0.1</v>
      </c>
      <c r="E90" s="158">
        <f>'Hazard &amp; Exposure'!AQ89</f>
        <v>7.3</v>
      </c>
      <c r="F90" s="158">
        <f>'Hazard &amp; Exposure'!AR89</f>
        <v>0</v>
      </c>
      <c r="G90" s="158">
        <f>'Hazard &amp; Exposure'!AU89</f>
        <v>4</v>
      </c>
      <c r="H90" s="43">
        <f>'Hazard &amp; Exposure'!AV89</f>
        <v>2.9</v>
      </c>
      <c r="I90" s="158">
        <f>'Hazard &amp; Exposure'!AY89</f>
        <v>0.1</v>
      </c>
      <c r="J90" s="158">
        <f>'Hazard &amp; Exposure'!BB89</f>
        <v>0</v>
      </c>
      <c r="K90" s="43">
        <f>'Hazard &amp; Exposure'!BC89</f>
        <v>0.1</v>
      </c>
      <c r="L90" s="44">
        <f t="shared" si="15"/>
        <v>1.6</v>
      </c>
      <c r="M90" s="156">
        <f>Vulnerability!E89</f>
        <v>5.6</v>
      </c>
      <c r="N90" s="154">
        <f>Vulnerability!H89</f>
        <v>3.2</v>
      </c>
      <c r="O90" s="154">
        <f>Vulnerability!M89</f>
        <v>10</v>
      </c>
      <c r="P90" s="43">
        <f>Vulnerability!N89</f>
        <v>6.1</v>
      </c>
      <c r="Q90" s="154">
        <f>Vulnerability!S89</f>
        <v>0</v>
      </c>
      <c r="R90" s="153">
        <f>Vulnerability!W89</f>
        <v>10</v>
      </c>
      <c r="S90" s="153">
        <f>Vulnerability!Z89</f>
        <v>3.8</v>
      </c>
      <c r="T90" s="153">
        <f>Vulnerability!AC89</f>
        <v>0.3</v>
      </c>
      <c r="U90" s="153">
        <f>Vulnerability!AI89</f>
        <v>0.8</v>
      </c>
      <c r="V90" s="154">
        <f>Vulnerability!AJ89</f>
        <v>5.6</v>
      </c>
      <c r="W90" s="43">
        <f>Vulnerability!AK89</f>
        <v>3.3</v>
      </c>
      <c r="X90" s="44">
        <f t="shared" si="16"/>
        <v>4.9000000000000004</v>
      </c>
      <c r="Y90" s="169" t="str">
        <f>'Lack of Coping Capacity'!D89</f>
        <v>x</v>
      </c>
      <c r="Z90" s="152">
        <f>'Lack of Coping Capacity'!G89</f>
        <v>6</v>
      </c>
      <c r="AA90" s="43">
        <f>'Lack of Coping Capacity'!H89</f>
        <v>6</v>
      </c>
      <c r="AB90" s="152">
        <f>'Lack of Coping Capacity'!M89</f>
        <v>7.4</v>
      </c>
      <c r="AC90" s="152">
        <f>'Lack of Coping Capacity'!R89</f>
        <v>4.7</v>
      </c>
      <c r="AD90" s="152">
        <f>'Lack of Coping Capacity'!W89</f>
        <v>6.1</v>
      </c>
      <c r="AE90" s="43">
        <f>'Lack of Coping Capacity'!X89</f>
        <v>6.1</v>
      </c>
      <c r="AF90" s="44">
        <f t="shared" si="17"/>
        <v>6.1</v>
      </c>
      <c r="AG90" s="161">
        <f t="shared" si="18"/>
        <v>3.6</v>
      </c>
      <c r="AH90" s="187" t="str">
        <f t="shared" si="22"/>
        <v>Medium</v>
      </c>
      <c r="AI90" s="180">
        <f t="shared" si="19"/>
        <v>94</v>
      </c>
      <c r="AJ90" s="183">
        <f>VLOOKUP($B90,'Lack of Reliability Index'!$A$2:$H$192,8,FALSE)</f>
        <v>5.2</v>
      </c>
      <c r="AK90" s="51">
        <f>'Imputed and missing data hidden'!BA88</f>
        <v>10</v>
      </c>
      <c r="AL90" s="181">
        <f t="shared" si="20"/>
        <v>0.19607843137254902</v>
      </c>
      <c r="AM90" s="51" t="str">
        <f t="shared" si="21"/>
        <v/>
      </c>
      <c r="AN90" s="182">
        <f>'Indicator Date hidden2'!BB89</f>
        <v>0.47499999999999998</v>
      </c>
      <c r="AO90" s="188"/>
    </row>
    <row r="91" spans="1:41" ht="15.75" thickBot="1" x14ac:dyDescent="0.3">
      <c r="A91" s="130" t="s">
        <v>845</v>
      </c>
      <c r="B91" s="47" t="s">
        <v>166</v>
      </c>
      <c r="C91" s="159">
        <f>'Hazard &amp; Exposure'!AO90</f>
        <v>0.9</v>
      </c>
      <c r="D91" s="158">
        <f>'Hazard &amp; Exposure'!AP90</f>
        <v>7.7</v>
      </c>
      <c r="E91" s="158">
        <f>'Hazard &amp; Exposure'!AQ90</f>
        <v>3.2</v>
      </c>
      <c r="F91" s="158">
        <f>'Hazard &amp; Exposure'!AR90</f>
        <v>6.6</v>
      </c>
      <c r="G91" s="158">
        <f>'Hazard &amp; Exposure'!AU90</f>
        <v>2.9</v>
      </c>
      <c r="H91" s="43">
        <f>'Hazard &amp; Exposure'!AV90</f>
        <v>4.8</v>
      </c>
      <c r="I91" s="158">
        <f>'Hazard &amp; Exposure'!AY90</f>
        <v>3.7</v>
      </c>
      <c r="J91" s="158">
        <f>'Hazard &amp; Exposure'!BB90</f>
        <v>0</v>
      </c>
      <c r="K91" s="43">
        <f>'Hazard &amp; Exposure'!BC90</f>
        <v>2.6</v>
      </c>
      <c r="L91" s="44">
        <f t="shared" si="15"/>
        <v>3.8</v>
      </c>
      <c r="M91" s="156">
        <f>Vulnerability!E90</f>
        <v>7.5</v>
      </c>
      <c r="N91" s="154" t="str">
        <f>Vulnerability!H90</f>
        <v>x</v>
      </c>
      <c r="O91" s="154">
        <f>Vulnerability!M90</f>
        <v>0.2</v>
      </c>
      <c r="P91" s="43">
        <f>Vulnerability!N90</f>
        <v>5.0999999999999996</v>
      </c>
      <c r="Q91" s="154">
        <f>Vulnerability!S90</f>
        <v>0</v>
      </c>
      <c r="R91" s="153">
        <f>Vulnerability!W90</f>
        <v>5</v>
      </c>
      <c r="S91" s="153">
        <f>Vulnerability!Z90</f>
        <v>2.7</v>
      </c>
      <c r="T91" s="153">
        <f>Vulnerability!AC90</f>
        <v>10</v>
      </c>
      <c r="U91" s="153">
        <f>Vulnerability!AI90</f>
        <v>9.1999999999999993</v>
      </c>
      <c r="V91" s="154">
        <f>Vulnerability!AJ90</f>
        <v>7.9</v>
      </c>
      <c r="W91" s="43">
        <f>Vulnerability!AK90</f>
        <v>5.0999999999999996</v>
      </c>
      <c r="X91" s="44">
        <f t="shared" si="16"/>
        <v>5.0999999999999996</v>
      </c>
      <c r="Y91" s="169" t="str">
        <f>'Lack of Coping Capacity'!D90</f>
        <v>x</v>
      </c>
      <c r="Z91" s="152">
        <f>'Lack of Coping Capacity'!G90</f>
        <v>8.6</v>
      </c>
      <c r="AA91" s="43">
        <f>'Lack of Coping Capacity'!H90</f>
        <v>8.6</v>
      </c>
      <c r="AB91" s="152">
        <f>'Lack of Coping Capacity'!M90</f>
        <v>6.6</v>
      </c>
      <c r="AC91" s="152">
        <f>'Lack of Coping Capacity'!R90</f>
        <v>3.1</v>
      </c>
      <c r="AD91" s="152">
        <f>'Lack of Coping Capacity'!W90</f>
        <v>0.5</v>
      </c>
      <c r="AE91" s="43">
        <f>'Lack of Coping Capacity'!X90</f>
        <v>3.4</v>
      </c>
      <c r="AF91" s="44">
        <f t="shared" si="17"/>
        <v>6.7</v>
      </c>
      <c r="AG91" s="161">
        <f t="shared" si="18"/>
        <v>5.0999999999999996</v>
      </c>
      <c r="AH91" s="187" t="str">
        <f t="shared" si="22"/>
        <v>High</v>
      </c>
      <c r="AI91" s="180">
        <f t="shared" si="19"/>
        <v>41</v>
      </c>
      <c r="AJ91" s="183">
        <f>VLOOKUP($B91,'Lack of Reliability Index'!$A$2:$H$192,8,FALSE)</f>
        <v>3.76140350877193</v>
      </c>
      <c r="AK91" s="51">
        <f>'Imputed and missing data hidden'!BA89</f>
        <v>12</v>
      </c>
      <c r="AL91" s="181">
        <f t="shared" si="20"/>
        <v>0.23529411764705882</v>
      </c>
      <c r="AM91" s="51" t="str">
        <f t="shared" si="21"/>
        <v/>
      </c>
      <c r="AN91" s="182">
        <f>'Indicator Date hidden2'!BB90</f>
        <v>0.10526315789473684</v>
      </c>
      <c r="AO91" s="188"/>
    </row>
    <row r="92" spans="1:41" ht="15.75" thickBot="1" x14ac:dyDescent="0.3">
      <c r="A92" s="130" t="s">
        <v>849</v>
      </c>
      <c r="B92" s="47" t="s">
        <v>297</v>
      </c>
      <c r="C92" s="159">
        <f>'Hazard &amp; Exposure'!AO91</f>
        <v>0.1</v>
      </c>
      <c r="D92" s="158">
        <f>'Hazard &amp; Exposure'!AP91</f>
        <v>4.7</v>
      </c>
      <c r="E92" s="158">
        <f>'Hazard &amp; Exposure'!AQ91</f>
        <v>7.5</v>
      </c>
      <c r="F92" s="158">
        <f>'Hazard &amp; Exposure'!AR91</f>
        <v>8.5</v>
      </c>
      <c r="G92" s="158">
        <f>'Hazard &amp; Exposure'!AU91</f>
        <v>0.3</v>
      </c>
      <c r="H92" s="43">
        <f>'Hazard &amp; Exposure'!AV91</f>
        <v>5.2</v>
      </c>
      <c r="I92" s="158">
        <f>'Hazard &amp; Exposure'!AY91</f>
        <v>1.4</v>
      </c>
      <c r="J92" s="158">
        <f>'Hazard &amp; Exposure'!BB91</f>
        <v>0</v>
      </c>
      <c r="K92" s="43">
        <f>'Hazard &amp; Exposure'!BC91</f>
        <v>1</v>
      </c>
      <c r="L92" s="44">
        <f t="shared" si="15"/>
        <v>3.4</v>
      </c>
      <c r="M92" s="156">
        <f>Vulnerability!E91</f>
        <v>0.8</v>
      </c>
      <c r="N92" s="154">
        <f>Vulnerability!H91</f>
        <v>0.9</v>
      </c>
      <c r="O92" s="154">
        <f>Vulnerability!M91</f>
        <v>0</v>
      </c>
      <c r="P92" s="43">
        <f>Vulnerability!N91</f>
        <v>0.6</v>
      </c>
      <c r="Q92" s="154">
        <f>Vulnerability!S91</f>
        <v>0.5</v>
      </c>
      <c r="R92" s="153">
        <f>Vulnerability!W91</f>
        <v>0.8</v>
      </c>
      <c r="S92" s="153">
        <f>Vulnerability!Z91</f>
        <v>0.2</v>
      </c>
      <c r="T92" s="153">
        <f>Vulnerability!AC91</f>
        <v>0</v>
      </c>
      <c r="U92" s="153">
        <f>Vulnerability!AI91</f>
        <v>0.9</v>
      </c>
      <c r="V92" s="154">
        <f>Vulnerability!AJ91</f>
        <v>0.5</v>
      </c>
      <c r="W92" s="43">
        <f>Vulnerability!AK91</f>
        <v>0.5</v>
      </c>
      <c r="X92" s="44">
        <f t="shared" si="16"/>
        <v>0.6</v>
      </c>
      <c r="Y92" s="169">
        <f>'Lack of Coping Capacity'!D91</f>
        <v>1.5</v>
      </c>
      <c r="Z92" s="152">
        <f>'Lack of Coping Capacity'!G91</f>
        <v>3.8</v>
      </c>
      <c r="AA92" s="43">
        <f>'Lack of Coping Capacity'!H91</f>
        <v>2.7</v>
      </c>
      <c r="AB92" s="152">
        <f>'Lack of Coping Capacity'!M91</f>
        <v>1.4</v>
      </c>
      <c r="AC92" s="152">
        <f>'Lack of Coping Capacity'!R91</f>
        <v>0.2</v>
      </c>
      <c r="AD92" s="152">
        <f>'Lack of Coping Capacity'!W91</f>
        <v>1.7</v>
      </c>
      <c r="AE92" s="43">
        <f>'Lack of Coping Capacity'!X91</f>
        <v>1.1000000000000001</v>
      </c>
      <c r="AF92" s="44">
        <f t="shared" si="17"/>
        <v>1.9</v>
      </c>
      <c r="AG92" s="161">
        <f t="shared" si="18"/>
        <v>1.6</v>
      </c>
      <c r="AH92" s="187" t="str">
        <f t="shared" si="22"/>
        <v>Very Low</v>
      </c>
      <c r="AI92" s="180">
        <f t="shared" si="19"/>
        <v>166</v>
      </c>
      <c r="AJ92" s="183">
        <f>VLOOKUP($B92,'Lack of Reliability Index'!$A$2:$H$192,8,FALSE)</f>
        <v>3.7333333333333343</v>
      </c>
      <c r="AK92" s="51">
        <f>'Imputed and missing data hidden'!BA90</f>
        <v>4</v>
      </c>
      <c r="AL92" s="181">
        <f t="shared" si="20"/>
        <v>7.8431372549019607E-2</v>
      </c>
      <c r="AM92" s="51" t="str">
        <f t="shared" si="21"/>
        <v/>
      </c>
      <c r="AN92" s="182">
        <f>'Indicator Date hidden2'!BB91</f>
        <v>0.5</v>
      </c>
      <c r="AO92" s="188"/>
    </row>
    <row r="93" spans="1:41" ht="15.75" thickBot="1" x14ac:dyDescent="0.3">
      <c r="A93" s="130" t="s">
        <v>168</v>
      </c>
      <c r="B93" s="47" t="s">
        <v>167</v>
      </c>
      <c r="C93" s="159">
        <f>'Hazard &amp; Exposure'!AO92</f>
        <v>5.6</v>
      </c>
      <c r="D93" s="158">
        <f>'Hazard &amp; Exposure'!AP92</f>
        <v>1.2</v>
      </c>
      <c r="E93" s="158">
        <f>'Hazard &amp; Exposure'!AQ92</f>
        <v>0</v>
      </c>
      <c r="F93" s="158">
        <f>'Hazard &amp; Exposure'!AR92</f>
        <v>0</v>
      </c>
      <c r="G93" s="158">
        <f>'Hazard &amp; Exposure'!AU92</f>
        <v>3.1</v>
      </c>
      <c r="H93" s="43">
        <f>'Hazard &amp; Exposure'!AV92</f>
        <v>2.2999999999999998</v>
      </c>
      <c r="I93" s="158">
        <f>'Hazard &amp; Exposure'!AY92</f>
        <v>0.3</v>
      </c>
      <c r="J93" s="158">
        <f>'Hazard &amp; Exposure'!BB92</f>
        <v>0</v>
      </c>
      <c r="K93" s="43">
        <f>'Hazard &amp; Exposure'!BC92</f>
        <v>0.2</v>
      </c>
      <c r="L93" s="44">
        <f t="shared" si="15"/>
        <v>1.3</v>
      </c>
      <c r="M93" s="156">
        <f>Vulnerability!E92</f>
        <v>2.2999999999999998</v>
      </c>
      <c r="N93" s="154">
        <f>Vulnerability!H92</f>
        <v>4.5</v>
      </c>
      <c r="O93" s="154">
        <f>Vulnerability!M92</f>
        <v>0</v>
      </c>
      <c r="P93" s="43">
        <f>Vulnerability!N92</f>
        <v>2.2999999999999998</v>
      </c>
      <c r="Q93" s="154">
        <f>Vulnerability!S92</f>
        <v>1.1000000000000001</v>
      </c>
      <c r="R93" s="153">
        <f>Vulnerability!W92</f>
        <v>0.4</v>
      </c>
      <c r="S93" s="153">
        <f>Vulnerability!Z92</f>
        <v>0.7</v>
      </c>
      <c r="T93" s="153">
        <f>Vulnerability!AC92</f>
        <v>0</v>
      </c>
      <c r="U93" s="153">
        <f>Vulnerability!AI92</f>
        <v>1.3</v>
      </c>
      <c r="V93" s="154">
        <f>Vulnerability!AJ92</f>
        <v>0.6</v>
      </c>
      <c r="W93" s="43">
        <f>Vulnerability!AK92</f>
        <v>0.9</v>
      </c>
      <c r="X93" s="44">
        <f t="shared" si="16"/>
        <v>1.6</v>
      </c>
      <c r="Y93" s="169" t="str">
        <f>'Lack of Coping Capacity'!D92</f>
        <v>x</v>
      </c>
      <c r="Z93" s="152">
        <f>'Lack of Coping Capacity'!G92</f>
        <v>5.5</v>
      </c>
      <c r="AA93" s="43">
        <f>'Lack of Coping Capacity'!H92</f>
        <v>5.5</v>
      </c>
      <c r="AB93" s="152">
        <f>'Lack of Coping Capacity'!M92</f>
        <v>0.7</v>
      </c>
      <c r="AC93" s="152">
        <f>'Lack of Coping Capacity'!R92</f>
        <v>1.7</v>
      </c>
      <c r="AD93" s="152">
        <f>'Lack of Coping Capacity'!W92</f>
        <v>1.8</v>
      </c>
      <c r="AE93" s="43">
        <f>'Lack of Coping Capacity'!X92</f>
        <v>1.4</v>
      </c>
      <c r="AF93" s="44">
        <f t="shared" si="17"/>
        <v>3.7</v>
      </c>
      <c r="AG93" s="161">
        <f t="shared" si="18"/>
        <v>2</v>
      </c>
      <c r="AH93" s="187" t="str">
        <f t="shared" si="22"/>
        <v>Low</v>
      </c>
      <c r="AI93" s="180">
        <f t="shared" si="19"/>
        <v>152</v>
      </c>
      <c r="AJ93" s="183">
        <f>VLOOKUP($B93,'Lack of Reliability Index'!$A$2:$H$192,8,FALSE)</f>
        <v>2.2060606060606061</v>
      </c>
      <c r="AK93" s="51">
        <f>'Imputed and missing data hidden'!BA91</f>
        <v>6</v>
      </c>
      <c r="AL93" s="181">
        <f t="shared" si="20"/>
        <v>0.11764705882352941</v>
      </c>
      <c r="AM93" s="51" t="str">
        <f t="shared" si="21"/>
        <v/>
      </c>
      <c r="AN93" s="182">
        <f>'Indicator Date hidden2'!BB92</f>
        <v>0.11363636363636363</v>
      </c>
      <c r="AO93" s="188"/>
    </row>
    <row r="94" spans="1:41" ht="15.75" thickBot="1" x14ac:dyDescent="0.3">
      <c r="A94" s="130" t="s">
        <v>170</v>
      </c>
      <c r="B94" s="47" t="s">
        <v>169</v>
      </c>
      <c r="C94" s="159">
        <f>'Hazard &amp; Exposure'!AO93</f>
        <v>9.6999999999999993</v>
      </c>
      <c r="D94" s="158">
        <f>'Hazard &amp; Exposure'!AP93</f>
        <v>5.6</v>
      </c>
      <c r="E94" s="158">
        <f>'Hazard &amp; Exposure'!AQ93</f>
        <v>0</v>
      </c>
      <c r="F94" s="158">
        <f>'Hazard &amp; Exposure'!AR93</f>
        <v>0</v>
      </c>
      <c r="G94" s="158">
        <f>'Hazard &amp; Exposure'!AU93</f>
        <v>6.7</v>
      </c>
      <c r="H94" s="43">
        <f>'Hazard &amp; Exposure'!AV93</f>
        <v>5.8</v>
      </c>
      <c r="I94" s="158">
        <f>'Hazard &amp; Exposure'!AY93</f>
        <v>2.4</v>
      </c>
      <c r="J94" s="158">
        <f>'Hazard &amp; Exposure'!BB93</f>
        <v>0</v>
      </c>
      <c r="K94" s="43">
        <f>'Hazard &amp; Exposure'!BC93</f>
        <v>1.7</v>
      </c>
      <c r="L94" s="44">
        <f t="shared" si="15"/>
        <v>4</v>
      </c>
      <c r="M94" s="156">
        <f>Vulnerability!E93</f>
        <v>2.5</v>
      </c>
      <c r="N94" s="154">
        <f>Vulnerability!H93</f>
        <v>2.9</v>
      </c>
      <c r="O94" s="154">
        <f>Vulnerability!M93</f>
        <v>6.3</v>
      </c>
      <c r="P94" s="43">
        <f>Vulnerability!N93</f>
        <v>3.6</v>
      </c>
      <c r="Q94" s="154">
        <f>Vulnerability!S93</f>
        <v>0.8</v>
      </c>
      <c r="R94" s="153">
        <f>Vulnerability!W93</f>
        <v>1</v>
      </c>
      <c r="S94" s="153">
        <f>Vulnerability!Z93</f>
        <v>1.1000000000000001</v>
      </c>
      <c r="T94" s="153">
        <f>Vulnerability!AC93</f>
        <v>0.1</v>
      </c>
      <c r="U94" s="153">
        <f>Vulnerability!AI93</f>
        <v>2</v>
      </c>
      <c r="V94" s="154">
        <f>Vulnerability!AJ93</f>
        <v>1.1000000000000001</v>
      </c>
      <c r="W94" s="43">
        <f>Vulnerability!AK93</f>
        <v>1</v>
      </c>
      <c r="X94" s="44">
        <f t="shared" si="16"/>
        <v>2.4</v>
      </c>
      <c r="Y94" s="169">
        <f>'Lack of Coping Capacity'!D93</f>
        <v>3.7</v>
      </c>
      <c r="Z94" s="152">
        <f>'Lack of Coping Capacity'!G93</f>
        <v>7</v>
      </c>
      <c r="AA94" s="43">
        <f>'Lack of Coping Capacity'!H93</f>
        <v>5.4</v>
      </c>
      <c r="AB94" s="152">
        <f>'Lack of Coping Capacity'!M93</f>
        <v>2.6</v>
      </c>
      <c r="AC94" s="152">
        <f>'Lack of Coping Capacity'!R93</f>
        <v>3.6</v>
      </c>
      <c r="AD94" s="152">
        <f>'Lack of Coping Capacity'!W93</f>
        <v>4</v>
      </c>
      <c r="AE94" s="43">
        <f>'Lack of Coping Capacity'!X93</f>
        <v>3.4</v>
      </c>
      <c r="AF94" s="44">
        <f t="shared" si="17"/>
        <v>4.5</v>
      </c>
      <c r="AG94" s="161">
        <f t="shared" si="18"/>
        <v>3.5</v>
      </c>
      <c r="AH94" s="187" t="str">
        <f t="shared" si="22"/>
        <v>Medium</v>
      </c>
      <c r="AI94" s="180">
        <f t="shared" si="19"/>
        <v>99</v>
      </c>
      <c r="AJ94" s="183">
        <f>VLOOKUP($B94,'Lack of Reliability Index'!$A$2:$H$192,8,FALSE)</f>
        <v>1.0888888888888886</v>
      </c>
      <c r="AK94" s="51">
        <f>'Imputed and missing data hidden'!BA92</f>
        <v>2</v>
      </c>
      <c r="AL94" s="181">
        <f t="shared" si="20"/>
        <v>3.9215686274509803E-2</v>
      </c>
      <c r="AM94" s="51" t="str">
        <f t="shared" si="21"/>
        <v/>
      </c>
      <c r="AN94" s="182">
        <f>'Indicator Date hidden2'!BB93</f>
        <v>0.10416666666666667</v>
      </c>
      <c r="AO94" s="188"/>
    </row>
    <row r="95" spans="1:41" ht="15.75" thickBot="1" x14ac:dyDescent="0.3">
      <c r="A95" s="130" t="s">
        <v>848</v>
      </c>
      <c r="B95" s="47" t="s">
        <v>171</v>
      </c>
      <c r="C95" s="159">
        <f>'Hazard &amp; Exposure'!AO94</f>
        <v>3.7</v>
      </c>
      <c r="D95" s="158">
        <f>'Hazard &amp; Exposure'!AP94</f>
        <v>9.1999999999999993</v>
      </c>
      <c r="E95" s="158">
        <f>'Hazard &amp; Exposure'!AQ94</f>
        <v>0</v>
      </c>
      <c r="F95" s="158">
        <f>'Hazard &amp; Exposure'!AR94</f>
        <v>3.3</v>
      </c>
      <c r="G95" s="158">
        <f>'Hazard &amp; Exposure'!AU94</f>
        <v>2.5</v>
      </c>
      <c r="H95" s="43">
        <f>'Hazard &amp; Exposure'!AV94</f>
        <v>4.7</v>
      </c>
      <c r="I95" s="158">
        <f>'Hazard &amp; Exposure'!AY94</f>
        <v>2.7</v>
      </c>
      <c r="J95" s="158">
        <f>'Hazard &amp; Exposure'!BB94</f>
        <v>0</v>
      </c>
      <c r="K95" s="43">
        <f>'Hazard &amp; Exposure'!BC94</f>
        <v>1.9</v>
      </c>
      <c r="L95" s="44">
        <f t="shared" si="15"/>
        <v>3.4</v>
      </c>
      <c r="M95" s="156">
        <f>Vulnerability!E94</f>
        <v>4.4000000000000004</v>
      </c>
      <c r="N95" s="154">
        <f>Vulnerability!H94</f>
        <v>4.7</v>
      </c>
      <c r="O95" s="154">
        <f>Vulnerability!M94</f>
        <v>2.6</v>
      </c>
      <c r="P95" s="43">
        <f>Vulnerability!N94</f>
        <v>4</v>
      </c>
      <c r="Q95" s="154">
        <f>Vulnerability!S94</f>
        <v>0</v>
      </c>
      <c r="R95" s="153">
        <f>Vulnerability!W94</f>
        <v>1.6</v>
      </c>
      <c r="S95" s="153">
        <f>Vulnerability!Z94</f>
        <v>5.5</v>
      </c>
      <c r="T95" s="153">
        <f>Vulnerability!AC94</f>
        <v>0.4</v>
      </c>
      <c r="U95" s="153">
        <f>Vulnerability!AI94</f>
        <v>5.9</v>
      </c>
      <c r="V95" s="154">
        <f>Vulnerability!AJ94</f>
        <v>3.7</v>
      </c>
      <c r="W95" s="43">
        <f>Vulnerability!AK94</f>
        <v>2</v>
      </c>
      <c r="X95" s="44">
        <f t="shared" si="16"/>
        <v>3.1</v>
      </c>
      <c r="Y95" s="169">
        <f>'Lack of Coping Capacity'!D94</f>
        <v>6.1</v>
      </c>
      <c r="Z95" s="152">
        <f>'Lack of Coping Capacity'!G94</f>
        <v>6.5</v>
      </c>
      <c r="AA95" s="43">
        <f>'Lack of Coping Capacity'!H94</f>
        <v>6.3</v>
      </c>
      <c r="AB95" s="152">
        <f>'Lack of Coping Capacity'!M94</f>
        <v>5.5</v>
      </c>
      <c r="AC95" s="152">
        <f>'Lack of Coping Capacity'!R94</f>
        <v>5.7</v>
      </c>
      <c r="AD95" s="152">
        <f>'Lack of Coping Capacity'!W94</f>
        <v>6.9</v>
      </c>
      <c r="AE95" s="43">
        <f>'Lack of Coping Capacity'!X94</f>
        <v>6</v>
      </c>
      <c r="AF95" s="44">
        <f t="shared" si="17"/>
        <v>6.2</v>
      </c>
      <c r="AG95" s="161">
        <f t="shared" si="18"/>
        <v>4</v>
      </c>
      <c r="AH95" s="187" t="str">
        <f t="shared" si="22"/>
        <v>Medium</v>
      </c>
      <c r="AI95" s="180">
        <f t="shared" si="19"/>
        <v>82</v>
      </c>
      <c r="AJ95" s="183">
        <f>VLOOKUP($B95,'Lack of Reliability Index'!$A$2:$H$192,8,FALSE)</f>
        <v>1.8133333333333326</v>
      </c>
      <c r="AK95" s="51">
        <f>'Imputed and missing data hidden'!BA93</f>
        <v>0</v>
      </c>
      <c r="AL95" s="181">
        <f t="shared" si="20"/>
        <v>0</v>
      </c>
      <c r="AM95" s="51" t="str">
        <f t="shared" si="21"/>
        <v/>
      </c>
      <c r="AN95" s="182">
        <f>'Indicator Date hidden2'!BB94</f>
        <v>0.34</v>
      </c>
      <c r="AO95" s="188"/>
    </row>
    <row r="96" spans="1:41" ht="15.75" thickBot="1" x14ac:dyDescent="0.3">
      <c r="A96" s="130" t="s">
        <v>378</v>
      </c>
      <c r="B96" s="47" t="s">
        <v>172</v>
      </c>
      <c r="C96" s="159">
        <f>'Hazard &amp; Exposure'!AO95</f>
        <v>0.1</v>
      </c>
      <c r="D96" s="158">
        <f>'Hazard &amp; Exposure'!AP95</f>
        <v>6.7</v>
      </c>
      <c r="E96" s="158">
        <f>'Hazard &amp; Exposure'!AQ95</f>
        <v>0</v>
      </c>
      <c r="F96" s="158">
        <f>'Hazard &amp; Exposure'!AR95</f>
        <v>0</v>
      </c>
      <c r="G96" s="158">
        <f>'Hazard &amp; Exposure'!AU95</f>
        <v>2</v>
      </c>
      <c r="H96" s="43">
        <f>'Hazard &amp; Exposure'!AV95</f>
        <v>2.2000000000000002</v>
      </c>
      <c r="I96" s="158">
        <f>'Hazard &amp; Exposure'!AY95</f>
        <v>0.1</v>
      </c>
      <c r="J96" s="158">
        <f>'Hazard &amp; Exposure'!BB95</f>
        <v>0</v>
      </c>
      <c r="K96" s="43">
        <f>'Hazard &amp; Exposure'!BC95</f>
        <v>0.1</v>
      </c>
      <c r="L96" s="44">
        <f t="shared" si="15"/>
        <v>1.2</v>
      </c>
      <c r="M96" s="156">
        <f>Vulnerability!E95</f>
        <v>1.8</v>
      </c>
      <c r="N96" s="154">
        <f>Vulnerability!H95</f>
        <v>2.6</v>
      </c>
      <c r="O96" s="154">
        <f>Vulnerability!M95</f>
        <v>0</v>
      </c>
      <c r="P96" s="43">
        <f>Vulnerability!N95</f>
        <v>1.6</v>
      </c>
      <c r="Q96" s="154">
        <f>Vulnerability!S95</f>
        <v>1.1000000000000001</v>
      </c>
      <c r="R96" s="153">
        <f>Vulnerability!W95</f>
        <v>1.1000000000000001</v>
      </c>
      <c r="S96" s="153">
        <f>Vulnerability!Z95</f>
        <v>0.6</v>
      </c>
      <c r="T96" s="153">
        <f>Vulnerability!AC95</f>
        <v>0</v>
      </c>
      <c r="U96" s="153">
        <f>Vulnerability!AI95</f>
        <v>1.5</v>
      </c>
      <c r="V96" s="154">
        <f>Vulnerability!AJ95</f>
        <v>0.8</v>
      </c>
      <c r="W96" s="43">
        <f>Vulnerability!AK95</f>
        <v>1</v>
      </c>
      <c r="X96" s="44">
        <f t="shared" si="16"/>
        <v>1.3</v>
      </c>
      <c r="Y96" s="169" t="str">
        <f>'Lack of Coping Capacity'!D95</f>
        <v>x</v>
      </c>
      <c r="Z96" s="152">
        <f>'Lack of Coping Capacity'!G95</f>
        <v>3.6</v>
      </c>
      <c r="AA96" s="43">
        <f>'Lack of Coping Capacity'!H95</f>
        <v>3.6</v>
      </c>
      <c r="AB96" s="152">
        <f>'Lack of Coping Capacity'!M95</f>
        <v>1.5</v>
      </c>
      <c r="AC96" s="152">
        <f>'Lack of Coping Capacity'!R95</f>
        <v>0.8</v>
      </c>
      <c r="AD96" s="152">
        <f>'Lack of Coping Capacity'!W95</f>
        <v>2.5</v>
      </c>
      <c r="AE96" s="43">
        <f>'Lack of Coping Capacity'!X95</f>
        <v>1.6</v>
      </c>
      <c r="AF96" s="44">
        <f t="shared" si="17"/>
        <v>2.7</v>
      </c>
      <c r="AG96" s="161">
        <f t="shared" si="18"/>
        <v>1.6</v>
      </c>
      <c r="AH96" s="187" t="str">
        <f t="shared" si="22"/>
        <v>Very Low</v>
      </c>
      <c r="AI96" s="180">
        <f t="shared" si="19"/>
        <v>166</v>
      </c>
      <c r="AJ96" s="183">
        <f>VLOOKUP($B96,'Lack of Reliability Index'!$A$2:$H$192,8,FALSE)</f>
        <v>2.0444444444444443</v>
      </c>
      <c r="AK96" s="51">
        <f>'Imputed and missing data hidden'!BA94</f>
        <v>5</v>
      </c>
      <c r="AL96" s="181">
        <f t="shared" si="20"/>
        <v>9.8039215686274508E-2</v>
      </c>
      <c r="AM96" s="51" t="str">
        <f t="shared" si="21"/>
        <v/>
      </c>
      <c r="AN96" s="182">
        <f>'Indicator Date hidden2'!BB95</f>
        <v>0.13333333333333333</v>
      </c>
      <c r="AO96" s="188"/>
    </row>
    <row r="97" spans="1:41" ht="15.75" thickBot="1" x14ac:dyDescent="0.3">
      <c r="A97" s="130" t="s">
        <v>174</v>
      </c>
      <c r="B97" s="47" t="s">
        <v>173</v>
      </c>
      <c r="C97" s="159">
        <f>'Hazard &amp; Exposure'!AO96</f>
        <v>6.5</v>
      </c>
      <c r="D97" s="158">
        <f>'Hazard &amp; Exposure'!AP96</f>
        <v>1.1000000000000001</v>
      </c>
      <c r="E97" s="158">
        <f>'Hazard &amp; Exposure'!AQ96</f>
        <v>6</v>
      </c>
      <c r="F97" s="158">
        <f>'Hazard &amp; Exposure'!AR96</f>
        <v>0</v>
      </c>
      <c r="G97" s="158">
        <f>'Hazard &amp; Exposure'!AU96</f>
        <v>2.6</v>
      </c>
      <c r="H97" s="43">
        <f>'Hazard &amp; Exposure'!AV96</f>
        <v>3.7</v>
      </c>
      <c r="I97" s="158">
        <f>'Hazard &amp; Exposure'!AY96</f>
        <v>6.9</v>
      </c>
      <c r="J97" s="158">
        <f>'Hazard &amp; Exposure'!BB96</f>
        <v>0</v>
      </c>
      <c r="K97" s="43">
        <f>'Hazard &amp; Exposure'!BC96</f>
        <v>4.8</v>
      </c>
      <c r="L97" s="44">
        <f t="shared" si="15"/>
        <v>4.3</v>
      </c>
      <c r="M97" s="156">
        <f>Vulnerability!E96</f>
        <v>2.9</v>
      </c>
      <c r="N97" s="154">
        <f>Vulnerability!H96</f>
        <v>5.0999999999999996</v>
      </c>
      <c r="O97" s="154">
        <f>Vulnerability!M96</f>
        <v>5.7</v>
      </c>
      <c r="P97" s="43">
        <f>Vulnerability!N96</f>
        <v>4.2</v>
      </c>
      <c r="Q97" s="154">
        <f>Vulnerability!S96</f>
        <v>10</v>
      </c>
      <c r="R97" s="153">
        <f>Vulnerability!W96</f>
        <v>0.2</v>
      </c>
      <c r="S97" s="153">
        <f>Vulnerability!Z96</f>
        <v>0.6</v>
      </c>
      <c r="T97" s="153">
        <f>Vulnerability!AC96</f>
        <v>4.2</v>
      </c>
      <c r="U97" s="153">
        <f>Vulnerability!AI96</f>
        <v>1</v>
      </c>
      <c r="V97" s="154">
        <f>Vulnerability!AJ96</f>
        <v>1.6</v>
      </c>
      <c r="W97" s="43">
        <f>Vulnerability!AK96</f>
        <v>7.9</v>
      </c>
      <c r="X97" s="44">
        <f t="shared" si="16"/>
        <v>6.4</v>
      </c>
      <c r="Y97" s="169">
        <f>'Lack of Coping Capacity'!D96</f>
        <v>4.7</v>
      </c>
      <c r="Z97" s="152">
        <f>'Lack of Coping Capacity'!G96</f>
        <v>6.6</v>
      </c>
      <c r="AA97" s="43">
        <f>'Lack of Coping Capacity'!H96</f>
        <v>5.7</v>
      </c>
      <c r="AB97" s="152">
        <f>'Lack of Coping Capacity'!M96</f>
        <v>2.4</v>
      </c>
      <c r="AC97" s="152">
        <f>'Lack of Coping Capacity'!R96</f>
        <v>0.8</v>
      </c>
      <c r="AD97" s="152">
        <f>'Lack of Coping Capacity'!W96</f>
        <v>3.5</v>
      </c>
      <c r="AE97" s="43">
        <f>'Lack of Coping Capacity'!X96</f>
        <v>2.2000000000000002</v>
      </c>
      <c r="AF97" s="44">
        <f t="shared" si="17"/>
        <v>4.2</v>
      </c>
      <c r="AG97" s="161">
        <f t="shared" si="18"/>
        <v>4.9000000000000004</v>
      </c>
      <c r="AH97" s="187" t="str">
        <f t="shared" si="22"/>
        <v>Medium</v>
      </c>
      <c r="AI97" s="180">
        <f t="shared" si="19"/>
        <v>50</v>
      </c>
      <c r="AJ97" s="183">
        <f>VLOOKUP($B97,'Lack of Reliability Index'!$A$2:$H$192,8,FALSE)</f>
        <v>2.0740740740740735</v>
      </c>
      <c r="AK97" s="51">
        <f>'Imputed and missing data hidden'!BA95</f>
        <v>6</v>
      </c>
      <c r="AL97" s="181">
        <f t="shared" si="20"/>
        <v>0.11764705882352941</v>
      </c>
      <c r="AM97" s="51" t="str">
        <f t="shared" si="21"/>
        <v/>
      </c>
      <c r="AN97" s="182">
        <f>'Indicator Date hidden2'!BB96</f>
        <v>8.8888888888888892E-2</v>
      </c>
      <c r="AO97" s="188"/>
    </row>
    <row r="98" spans="1:41" ht="15.75" thickBot="1" x14ac:dyDescent="0.3">
      <c r="A98" s="130" t="s">
        <v>176</v>
      </c>
      <c r="B98" s="47" t="s">
        <v>175</v>
      </c>
      <c r="C98" s="159">
        <f>'Hazard &amp; Exposure'!AO97</f>
        <v>0.1</v>
      </c>
      <c r="D98" s="158">
        <f>'Hazard &amp; Exposure'!AP97</f>
        <v>3.7</v>
      </c>
      <c r="E98" s="158">
        <f>'Hazard &amp; Exposure'!AQ97</f>
        <v>0</v>
      </c>
      <c r="F98" s="158">
        <f>'Hazard &amp; Exposure'!AR97</f>
        <v>0</v>
      </c>
      <c r="G98" s="158">
        <f>'Hazard &amp; Exposure'!AU97</f>
        <v>5.3</v>
      </c>
      <c r="H98" s="43">
        <f>'Hazard &amp; Exposure'!AV97</f>
        <v>2.1</v>
      </c>
      <c r="I98" s="158">
        <f>'Hazard &amp; Exposure'!AY97</f>
        <v>4.3</v>
      </c>
      <c r="J98" s="158">
        <f>'Hazard &amp; Exposure'!BB97</f>
        <v>0</v>
      </c>
      <c r="K98" s="43">
        <f>'Hazard &amp; Exposure'!BC97</f>
        <v>3</v>
      </c>
      <c r="L98" s="44">
        <f t="shared" si="15"/>
        <v>2.6</v>
      </c>
      <c r="M98" s="156">
        <f>Vulnerability!E97</f>
        <v>5.7</v>
      </c>
      <c r="N98" s="154">
        <f>Vulnerability!H97</f>
        <v>7.3</v>
      </c>
      <c r="O98" s="154">
        <f>Vulnerability!M97</f>
        <v>2.1</v>
      </c>
      <c r="P98" s="43">
        <f>Vulnerability!N97</f>
        <v>5.2</v>
      </c>
      <c r="Q98" s="154">
        <f>Vulnerability!S97</f>
        <v>0</v>
      </c>
      <c r="R98" s="153">
        <f>Vulnerability!W97</f>
        <v>10</v>
      </c>
      <c r="S98" s="153">
        <f>Vulnerability!Z97</f>
        <v>4.5999999999999996</v>
      </c>
      <c r="T98" s="153">
        <f>Vulnerability!AC97</f>
        <v>10</v>
      </c>
      <c r="U98" s="153">
        <f>Vulnerability!AI97</f>
        <v>3.4</v>
      </c>
      <c r="V98" s="154">
        <f>Vulnerability!AJ97</f>
        <v>8.3000000000000007</v>
      </c>
      <c r="W98" s="43">
        <f>Vulnerability!AK97</f>
        <v>5.5</v>
      </c>
      <c r="X98" s="44">
        <f t="shared" si="16"/>
        <v>5.4</v>
      </c>
      <c r="Y98" s="169">
        <f>'Lack of Coping Capacity'!D97</f>
        <v>8.4</v>
      </c>
      <c r="Z98" s="152">
        <f>'Lack of Coping Capacity'!G97</f>
        <v>6.2</v>
      </c>
      <c r="AA98" s="43">
        <f>'Lack of Coping Capacity'!H97</f>
        <v>7.3</v>
      </c>
      <c r="AB98" s="152">
        <f>'Lack of Coping Capacity'!M97</f>
        <v>6.1</v>
      </c>
      <c r="AC98" s="152">
        <f>'Lack of Coping Capacity'!R97</f>
        <v>6.5</v>
      </c>
      <c r="AD98" s="152">
        <f>'Lack of Coping Capacity'!W97</f>
        <v>5.6</v>
      </c>
      <c r="AE98" s="43">
        <f>'Lack of Coping Capacity'!X97</f>
        <v>6.1</v>
      </c>
      <c r="AF98" s="44">
        <f t="shared" si="17"/>
        <v>6.7</v>
      </c>
      <c r="AG98" s="161">
        <f t="shared" si="18"/>
        <v>4.5</v>
      </c>
      <c r="AH98" s="187" t="str">
        <f t="shared" si="22"/>
        <v>Medium</v>
      </c>
      <c r="AI98" s="180">
        <f t="shared" si="19"/>
        <v>59</v>
      </c>
      <c r="AJ98" s="183">
        <f>VLOOKUP($B98,'Lack of Reliability Index'!$A$2:$H$192,8,FALSE)</f>
        <v>1.8666666666666654</v>
      </c>
      <c r="AK98" s="51">
        <f>'Imputed and missing data hidden'!BA96</f>
        <v>2</v>
      </c>
      <c r="AL98" s="181">
        <f t="shared" si="20"/>
        <v>3.9215686274509803E-2</v>
      </c>
      <c r="AM98" s="51" t="str">
        <f t="shared" si="21"/>
        <v/>
      </c>
      <c r="AN98" s="182">
        <f>'Indicator Date hidden2'!BB97</f>
        <v>0.25</v>
      </c>
      <c r="AO98" s="188"/>
    </row>
    <row r="99" spans="1:41" ht="15.75" thickBot="1" x14ac:dyDescent="0.3">
      <c r="A99" s="130" t="s">
        <v>178</v>
      </c>
      <c r="B99" s="47" t="s">
        <v>177</v>
      </c>
      <c r="C99" s="159">
        <f>'Hazard &amp; Exposure'!AO98</f>
        <v>0.1</v>
      </c>
      <c r="D99" s="158">
        <f>'Hazard &amp; Exposure'!AP98</f>
        <v>6.4</v>
      </c>
      <c r="E99" s="158">
        <f>'Hazard &amp; Exposure'!AQ98</f>
        <v>5</v>
      </c>
      <c r="F99" s="158">
        <f>'Hazard &amp; Exposure'!AR98</f>
        <v>0</v>
      </c>
      <c r="G99" s="158">
        <f>'Hazard &amp; Exposure'!AU98</f>
        <v>0.5</v>
      </c>
      <c r="H99" s="43">
        <f>'Hazard &amp; Exposure'!AV98</f>
        <v>2.9</v>
      </c>
      <c r="I99" s="158">
        <f>'Hazard &amp; Exposure'!AY98</f>
        <v>3.9</v>
      </c>
      <c r="J99" s="158">
        <f>'Hazard &amp; Exposure'!BB98</f>
        <v>0</v>
      </c>
      <c r="K99" s="43">
        <f>'Hazard &amp; Exposure'!BC98</f>
        <v>2.7</v>
      </c>
      <c r="L99" s="44">
        <f t="shared" si="15"/>
        <v>2.8</v>
      </c>
      <c r="M99" s="156">
        <f>Vulnerability!E98</f>
        <v>7.4</v>
      </c>
      <c r="N99" s="154">
        <f>Vulnerability!H98</f>
        <v>5.8</v>
      </c>
      <c r="O99" s="154">
        <f>Vulnerability!M98</f>
        <v>9.6</v>
      </c>
      <c r="P99" s="43">
        <f>Vulnerability!N98</f>
        <v>7.6</v>
      </c>
      <c r="Q99" s="154">
        <f>Vulnerability!S98</f>
        <v>3.9</v>
      </c>
      <c r="R99" s="153">
        <f>Vulnerability!W98</f>
        <v>4.5</v>
      </c>
      <c r="S99" s="153">
        <f>Vulnerability!Z98</f>
        <v>4.4000000000000004</v>
      </c>
      <c r="T99" s="153">
        <f>Vulnerability!AC98</f>
        <v>0.2</v>
      </c>
      <c r="U99" s="153">
        <f>Vulnerability!AI98</f>
        <v>7.3</v>
      </c>
      <c r="V99" s="154">
        <f>Vulnerability!AJ98</f>
        <v>4.5999999999999996</v>
      </c>
      <c r="W99" s="43">
        <f>Vulnerability!AK98</f>
        <v>4.3</v>
      </c>
      <c r="X99" s="44">
        <f t="shared" si="16"/>
        <v>6.2</v>
      </c>
      <c r="Y99" s="169" t="str">
        <f>'Lack of Coping Capacity'!D98</f>
        <v>x</v>
      </c>
      <c r="Z99" s="152">
        <f>'Lack of Coping Capacity'!G98</f>
        <v>7</v>
      </c>
      <c r="AA99" s="43">
        <f>'Lack of Coping Capacity'!H98</f>
        <v>7</v>
      </c>
      <c r="AB99" s="152">
        <f>'Lack of Coping Capacity'!M98</f>
        <v>8.3000000000000007</v>
      </c>
      <c r="AC99" s="152">
        <f>'Lack of Coping Capacity'!R98</f>
        <v>7.8</v>
      </c>
      <c r="AD99" s="152">
        <f>'Lack of Coping Capacity'!W98</f>
        <v>8.1999999999999993</v>
      </c>
      <c r="AE99" s="43">
        <f>'Lack of Coping Capacity'!X98</f>
        <v>8.1</v>
      </c>
      <c r="AF99" s="44">
        <f t="shared" si="17"/>
        <v>7.6</v>
      </c>
      <c r="AG99" s="161">
        <f t="shared" si="18"/>
        <v>5.0999999999999996</v>
      </c>
      <c r="AH99" s="187" t="str">
        <f t="shared" si="22"/>
        <v>High</v>
      </c>
      <c r="AI99" s="180">
        <f t="shared" si="19"/>
        <v>41</v>
      </c>
      <c r="AJ99" s="183">
        <f>VLOOKUP($B99,'Lack of Reliability Index'!$A$2:$H$192,8,FALSE)</f>
        <v>2.6156028368794324</v>
      </c>
      <c r="AK99" s="51">
        <f>'Imputed and missing data hidden'!BA97</f>
        <v>3</v>
      </c>
      <c r="AL99" s="181">
        <f t="shared" si="20"/>
        <v>5.8823529411764705E-2</v>
      </c>
      <c r="AM99" s="51" t="str">
        <f t="shared" si="21"/>
        <v/>
      </c>
      <c r="AN99" s="182">
        <f>'Indicator Date hidden2'!BB98</f>
        <v>0.34042553191489361</v>
      </c>
      <c r="AO99" s="188"/>
    </row>
    <row r="100" spans="1:41" ht="15.75" thickBot="1" x14ac:dyDescent="0.3">
      <c r="A100" s="130" t="s">
        <v>180</v>
      </c>
      <c r="B100" s="47" t="s">
        <v>179</v>
      </c>
      <c r="C100" s="159">
        <f>'Hazard &amp; Exposure'!AO99</f>
        <v>5.3</v>
      </c>
      <c r="D100" s="158">
        <f>'Hazard &amp; Exposure'!AP99</f>
        <v>2.6</v>
      </c>
      <c r="E100" s="158">
        <f>'Hazard &amp; Exposure'!AQ99</f>
        <v>7.5</v>
      </c>
      <c r="F100" s="158">
        <f>'Hazard &amp; Exposure'!AR99</f>
        <v>0</v>
      </c>
      <c r="G100" s="158">
        <f>'Hazard &amp; Exposure'!AU99</f>
        <v>5</v>
      </c>
      <c r="H100" s="43">
        <f>'Hazard &amp; Exposure'!AV99</f>
        <v>4.5999999999999996</v>
      </c>
      <c r="I100" s="158">
        <f>'Hazard &amp; Exposure'!AY99</f>
        <v>9.9</v>
      </c>
      <c r="J100" s="158">
        <f>'Hazard &amp; Exposure'!BB99</f>
        <v>10</v>
      </c>
      <c r="K100" s="43">
        <f>'Hazard &amp; Exposure'!BC99</f>
        <v>10</v>
      </c>
      <c r="L100" s="44">
        <f t="shared" ref="L100:L131" si="23">ROUND((10-GEOMEAN(((10-H100)/10*9+1),((10-K100)/10*9+1)))/9*10,1)</f>
        <v>8.4</v>
      </c>
      <c r="M100" s="156">
        <f>Vulnerability!E99</f>
        <v>2</v>
      </c>
      <c r="N100" s="154">
        <f>Vulnerability!H99</f>
        <v>2.2000000000000002</v>
      </c>
      <c r="O100" s="154">
        <f>Vulnerability!M99</f>
        <v>1.8</v>
      </c>
      <c r="P100" s="43">
        <f>Vulnerability!N99</f>
        <v>2</v>
      </c>
      <c r="Q100" s="154">
        <f>Vulnerability!S99</f>
        <v>8</v>
      </c>
      <c r="R100" s="153">
        <f>Vulnerability!W99</f>
        <v>0.7</v>
      </c>
      <c r="S100" s="153">
        <f>Vulnerability!Z99</f>
        <v>1.1000000000000001</v>
      </c>
      <c r="T100" s="153">
        <f>Vulnerability!AC99</f>
        <v>0</v>
      </c>
      <c r="U100" s="153">
        <f>Vulnerability!AI99</f>
        <v>1.3</v>
      </c>
      <c r="V100" s="154">
        <f>Vulnerability!AJ99</f>
        <v>0.8</v>
      </c>
      <c r="W100" s="43">
        <f>Vulnerability!AK99</f>
        <v>5.4</v>
      </c>
      <c r="X100" s="44">
        <f t="shared" ref="X100:X131" si="24">ROUND((10-GEOMEAN(((10-P100)/10*9+1),((10-W100)/10*9+1)))/9*10,1)</f>
        <v>3.9</v>
      </c>
      <c r="Y100" s="169" t="str">
        <f>'Lack of Coping Capacity'!D99</f>
        <v>x</v>
      </c>
      <c r="Z100" s="152">
        <f>'Lack of Coping Capacity'!G99</f>
        <v>8.5</v>
      </c>
      <c r="AA100" s="43">
        <f>'Lack of Coping Capacity'!H99</f>
        <v>8.5</v>
      </c>
      <c r="AB100" s="152">
        <f>'Lack of Coping Capacity'!M99</f>
        <v>3.1</v>
      </c>
      <c r="AC100" s="152">
        <f>'Lack of Coping Capacity'!R99</f>
        <v>5.0999999999999996</v>
      </c>
      <c r="AD100" s="152">
        <f>'Lack of Coping Capacity'!W99</f>
        <v>3.3</v>
      </c>
      <c r="AE100" s="43">
        <f>'Lack of Coping Capacity'!X99</f>
        <v>3.8</v>
      </c>
      <c r="AF100" s="44">
        <f t="shared" ref="AF100:AF131" si="25">ROUND((10-GEOMEAN(((10-AA100)/10*9+1),((10-AE100)/10*9+1)))/9*10,1)</f>
        <v>6.7</v>
      </c>
      <c r="AG100" s="161">
        <f t="shared" ref="AG100:AG131" si="26">ROUND(L100^(1/3)*X100^(1/3)*AF100^(1/3),1)</f>
        <v>6</v>
      </c>
      <c r="AH100" s="187" t="str">
        <f t="shared" si="22"/>
        <v>High</v>
      </c>
      <c r="AI100" s="180">
        <f t="shared" ref="AI100:AI131" si="27">_xlfn.RANK.EQ(AG100,AG$4:AG$194)</f>
        <v>18</v>
      </c>
      <c r="AJ100" s="183">
        <f>VLOOKUP($B100,'Lack of Reliability Index'!$A$2:$H$192,8,FALSE)</f>
        <v>6.7441860465116275</v>
      </c>
      <c r="AK100" s="51">
        <f>'Imputed and missing data hidden'!BA98</f>
        <v>10</v>
      </c>
      <c r="AL100" s="181">
        <f t="shared" ref="AL100:AL131" si="28">AK100/51</f>
        <v>0.19607843137254902</v>
      </c>
      <c r="AM100" s="51" t="str">
        <f t="shared" ref="AM100:AM131" si="29">IF(J100&gt;=7,"YES","")</f>
        <v>YES</v>
      </c>
      <c r="AN100" s="182">
        <f>'Indicator Date hidden2'!BB99</f>
        <v>0.51162790697674421</v>
      </c>
      <c r="AO100" s="188"/>
    </row>
    <row r="101" spans="1:41" ht="15.75" thickBot="1" x14ac:dyDescent="0.3">
      <c r="A101" s="130" t="s">
        <v>182</v>
      </c>
      <c r="B101" s="47" t="s">
        <v>181</v>
      </c>
      <c r="C101" s="159">
        <f>'Hazard &amp; Exposure'!AO100</f>
        <v>5.2</v>
      </c>
      <c r="D101" s="158">
        <f>'Hazard &amp; Exposure'!AP100</f>
        <v>0.1</v>
      </c>
      <c r="E101" s="158">
        <f>'Hazard &amp; Exposure'!AQ100</f>
        <v>0</v>
      </c>
      <c r="F101" s="158">
        <f>'Hazard &amp; Exposure'!AR100</f>
        <v>0</v>
      </c>
      <c r="G101" s="158">
        <f>'Hazard &amp; Exposure'!AU100</f>
        <v>0</v>
      </c>
      <c r="H101" s="43">
        <f>'Hazard &amp; Exposure'!AV100</f>
        <v>1.3</v>
      </c>
      <c r="I101" s="158">
        <f>'Hazard &amp; Exposure'!AY100</f>
        <v>0.5</v>
      </c>
      <c r="J101" s="158">
        <f>'Hazard &amp; Exposure'!BB100</f>
        <v>0</v>
      </c>
      <c r="K101" s="43">
        <f>'Hazard &amp; Exposure'!BC100</f>
        <v>0.4</v>
      </c>
      <c r="L101" s="44">
        <f t="shared" si="23"/>
        <v>0.9</v>
      </c>
      <c r="M101" s="156">
        <f>Vulnerability!E100</f>
        <v>0.6</v>
      </c>
      <c r="N101" s="154" t="str">
        <f>Vulnerability!H100</f>
        <v>x</v>
      </c>
      <c r="O101" s="154">
        <f>Vulnerability!M100</f>
        <v>0</v>
      </c>
      <c r="P101" s="43">
        <f>Vulnerability!N100</f>
        <v>0.4</v>
      </c>
      <c r="Q101" s="154">
        <f>Vulnerability!S100</f>
        <v>2.2999999999999998</v>
      </c>
      <c r="R101" s="153" t="str">
        <f>Vulnerability!W100</f>
        <v>x</v>
      </c>
      <c r="S101" s="153" t="str">
        <f>Vulnerability!Z100</f>
        <v>x</v>
      </c>
      <c r="T101" s="153">
        <f>Vulnerability!AC100</f>
        <v>0</v>
      </c>
      <c r="U101" s="153">
        <f>Vulnerability!AI100</f>
        <v>1</v>
      </c>
      <c r="V101" s="154">
        <f>Vulnerability!AJ100</f>
        <v>0.5</v>
      </c>
      <c r="W101" s="43">
        <f>Vulnerability!AK100</f>
        <v>1.4</v>
      </c>
      <c r="X101" s="44">
        <f t="shared" si="24"/>
        <v>0.9</v>
      </c>
      <c r="Y101" s="169" t="str">
        <f>'Lack of Coping Capacity'!D100</f>
        <v>x</v>
      </c>
      <c r="Z101" s="152">
        <f>'Lack of Coping Capacity'!G100</f>
        <v>1.7</v>
      </c>
      <c r="AA101" s="43">
        <f>'Lack of Coping Capacity'!H100</f>
        <v>1.7</v>
      </c>
      <c r="AB101" s="152">
        <f>'Lack of Coping Capacity'!M100</f>
        <v>1.7</v>
      </c>
      <c r="AC101" s="152">
        <f>'Lack of Coping Capacity'!R100</f>
        <v>0</v>
      </c>
      <c r="AD101" s="152" t="str">
        <f>'Lack of Coping Capacity'!W100</f>
        <v>x</v>
      </c>
      <c r="AE101" s="43">
        <f>'Lack of Coping Capacity'!X100</f>
        <v>0.9</v>
      </c>
      <c r="AF101" s="44">
        <f t="shared" si="25"/>
        <v>1.3</v>
      </c>
      <c r="AG101" s="161">
        <f t="shared" si="26"/>
        <v>1</v>
      </c>
      <c r="AH101" s="187" t="str">
        <f t="shared" si="22"/>
        <v>Very Low</v>
      </c>
      <c r="AI101" s="180">
        <f t="shared" si="27"/>
        <v>183</v>
      </c>
      <c r="AJ101" s="183">
        <f>VLOOKUP($B101,'Lack of Reliability Index'!$A$2:$H$192,8,FALSE)</f>
        <v>4.172043010752688</v>
      </c>
      <c r="AK101" s="51">
        <f>'Imputed and missing data hidden'!BA99</f>
        <v>22</v>
      </c>
      <c r="AL101" s="181">
        <f t="shared" si="28"/>
        <v>0.43137254901960786</v>
      </c>
      <c r="AM101" s="51" t="str">
        <f t="shared" si="29"/>
        <v/>
      </c>
      <c r="AN101" s="182">
        <f>'Indicator Date hidden2'!BB100</f>
        <v>3.2258064516129031E-2</v>
      </c>
      <c r="AO101" s="188"/>
    </row>
    <row r="102" spans="1:41" ht="15.75" thickBot="1" x14ac:dyDescent="0.3">
      <c r="A102" s="130" t="s">
        <v>184</v>
      </c>
      <c r="B102" s="47" t="s">
        <v>183</v>
      </c>
      <c r="C102" s="159">
        <f>'Hazard &amp; Exposure'!AO101</f>
        <v>0.1</v>
      </c>
      <c r="D102" s="158">
        <f>'Hazard &amp; Exposure'!AP101</f>
        <v>4.7</v>
      </c>
      <c r="E102" s="158">
        <f>'Hazard &amp; Exposure'!AQ101</f>
        <v>0</v>
      </c>
      <c r="F102" s="158">
        <f>'Hazard &amp; Exposure'!AR101</f>
        <v>0</v>
      </c>
      <c r="G102" s="158">
        <f>'Hazard &amp; Exposure'!AU101</f>
        <v>3.1</v>
      </c>
      <c r="H102" s="43">
        <f>'Hazard &amp; Exposure'!AV101</f>
        <v>1.8</v>
      </c>
      <c r="I102" s="158">
        <f>'Hazard &amp; Exposure'!AY101</f>
        <v>0</v>
      </c>
      <c r="J102" s="158">
        <f>'Hazard &amp; Exposure'!BB101</f>
        <v>0</v>
      </c>
      <c r="K102" s="43">
        <f>'Hazard &amp; Exposure'!BC101</f>
        <v>0</v>
      </c>
      <c r="L102" s="44">
        <f t="shared" si="23"/>
        <v>0.9</v>
      </c>
      <c r="M102" s="156">
        <f>Vulnerability!E101</f>
        <v>1.6</v>
      </c>
      <c r="N102" s="154">
        <f>Vulnerability!H101</f>
        <v>2.1</v>
      </c>
      <c r="O102" s="154">
        <f>Vulnerability!M101</f>
        <v>0</v>
      </c>
      <c r="P102" s="43">
        <f>Vulnerability!N101</f>
        <v>1.3</v>
      </c>
      <c r="Q102" s="154">
        <f>Vulnerability!S101</f>
        <v>1.3</v>
      </c>
      <c r="R102" s="153">
        <f>Vulnerability!W101</f>
        <v>1</v>
      </c>
      <c r="S102" s="153">
        <f>Vulnerability!Z101</f>
        <v>0.4</v>
      </c>
      <c r="T102" s="153">
        <f>Vulnerability!AC101</f>
        <v>0</v>
      </c>
      <c r="U102" s="153">
        <f>Vulnerability!AI101</f>
        <v>1.2</v>
      </c>
      <c r="V102" s="154">
        <f>Vulnerability!AJ101</f>
        <v>0.7</v>
      </c>
      <c r="W102" s="43">
        <f>Vulnerability!AK101</f>
        <v>1</v>
      </c>
      <c r="X102" s="44">
        <f t="shared" si="24"/>
        <v>1.2</v>
      </c>
      <c r="Y102" s="169" t="str">
        <f>'Lack of Coping Capacity'!D101</f>
        <v>x</v>
      </c>
      <c r="Z102" s="152">
        <f>'Lack of Coping Capacity'!G101</f>
        <v>3.4</v>
      </c>
      <c r="AA102" s="43">
        <f>'Lack of Coping Capacity'!H101</f>
        <v>3.4</v>
      </c>
      <c r="AB102" s="152">
        <f>'Lack of Coping Capacity'!M101</f>
        <v>1.5</v>
      </c>
      <c r="AC102" s="152">
        <f>'Lack of Coping Capacity'!R101</f>
        <v>0.5</v>
      </c>
      <c r="AD102" s="152">
        <f>'Lack of Coping Capacity'!W101</f>
        <v>1.4</v>
      </c>
      <c r="AE102" s="43">
        <f>'Lack of Coping Capacity'!X101</f>
        <v>1.1000000000000001</v>
      </c>
      <c r="AF102" s="44">
        <f t="shared" si="25"/>
        <v>2.2999999999999998</v>
      </c>
      <c r="AG102" s="161">
        <f t="shared" si="26"/>
        <v>1.4</v>
      </c>
      <c r="AH102" s="187" t="str">
        <f t="shared" si="22"/>
        <v>Very Low</v>
      </c>
      <c r="AI102" s="180">
        <f t="shared" si="27"/>
        <v>172</v>
      </c>
      <c r="AJ102" s="183">
        <f>VLOOKUP($B102,'Lack of Reliability Index'!$A$2:$H$192,8,FALSE)</f>
        <v>2.4484848484848492</v>
      </c>
      <c r="AK102" s="51">
        <f>'Imputed and missing data hidden'!BA100</f>
        <v>6</v>
      </c>
      <c r="AL102" s="181">
        <f t="shared" si="28"/>
        <v>0.11764705882352941</v>
      </c>
      <c r="AM102" s="51" t="str">
        <f t="shared" si="29"/>
        <v/>
      </c>
      <c r="AN102" s="182">
        <f>'Indicator Date hidden2'!BB101</f>
        <v>0.15909090909090909</v>
      </c>
      <c r="AO102" s="188"/>
    </row>
    <row r="103" spans="1:41" ht="15.75" thickBot="1" x14ac:dyDescent="0.3">
      <c r="A103" s="130" t="s">
        <v>186</v>
      </c>
      <c r="B103" s="47" t="s">
        <v>185</v>
      </c>
      <c r="C103" s="159">
        <f>'Hazard &amp; Exposure'!AO102</f>
        <v>0.1</v>
      </c>
      <c r="D103" s="158">
        <f>'Hazard &amp; Exposure'!AP102</f>
        <v>1.9</v>
      </c>
      <c r="E103" s="158">
        <f>'Hazard &amp; Exposure'!AQ102</f>
        <v>0</v>
      </c>
      <c r="F103" s="158">
        <f>'Hazard &amp; Exposure'!AR102</f>
        <v>0</v>
      </c>
      <c r="G103" s="158">
        <f>'Hazard &amp; Exposure'!AU102</f>
        <v>0</v>
      </c>
      <c r="H103" s="43">
        <f>'Hazard &amp; Exposure'!AV102</f>
        <v>0.4</v>
      </c>
      <c r="I103" s="158">
        <f>'Hazard &amp; Exposure'!AY102</f>
        <v>0</v>
      </c>
      <c r="J103" s="158">
        <f>'Hazard &amp; Exposure'!BB102</f>
        <v>0</v>
      </c>
      <c r="K103" s="43">
        <f>'Hazard &amp; Exposure'!BC102</f>
        <v>0</v>
      </c>
      <c r="L103" s="44">
        <f t="shared" si="23"/>
        <v>0.2</v>
      </c>
      <c r="M103" s="156">
        <f>Vulnerability!E102</f>
        <v>0.8</v>
      </c>
      <c r="N103" s="154">
        <f>Vulnerability!H102</f>
        <v>1.7</v>
      </c>
      <c r="O103" s="154">
        <f>Vulnerability!M102</f>
        <v>0</v>
      </c>
      <c r="P103" s="43">
        <f>Vulnerability!N102</f>
        <v>0.8</v>
      </c>
      <c r="Q103" s="154">
        <f>Vulnerability!S102</f>
        <v>2.7</v>
      </c>
      <c r="R103" s="153">
        <f>Vulnerability!W102</f>
        <v>0.1</v>
      </c>
      <c r="S103" s="153">
        <f>Vulnerability!Z102</f>
        <v>0.1</v>
      </c>
      <c r="T103" s="153">
        <f>Vulnerability!AC102</f>
        <v>0</v>
      </c>
      <c r="U103" s="153">
        <f>Vulnerability!AI102</f>
        <v>1</v>
      </c>
      <c r="V103" s="154">
        <f>Vulnerability!AJ102</f>
        <v>0.3</v>
      </c>
      <c r="W103" s="43">
        <f>Vulnerability!AK102</f>
        <v>1.6</v>
      </c>
      <c r="X103" s="44">
        <f t="shared" si="24"/>
        <v>1.2</v>
      </c>
      <c r="Y103" s="169" t="str">
        <f>'Lack of Coping Capacity'!D102</f>
        <v>x</v>
      </c>
      <c r="Z103" s="152">
        <f>'Lack of Coping Capacity'!G102</f>
        <v>1.8</v>
      </c>
      <c r="AA103" s="43">
        <f>'Lack of Coping Capacity'!H102</f>
        <v>1.8</v>
      </c>
      <c r="AB103" s="152">
        <f>'Lack of Coping Capacity'!M102</f>
        <v>1</v>
      </c>
      <c r="AC103" s="152">
        <f>'Lack of Coping Capacity'!R102</f>
        <v>0.1</v>
      </c>
      <c r="AD103" s="152">
        <f>'Lack of Coping Capacity'!W102</f>
        <v>0.7</v>
      </c>
      <c r="AE103" s="43">
        <f>'Lack of Coping Capacity'!X102</f>
        <v>0.6</v>
      </c>
      <c r="AF103" s="44">
        <f t="shared" si="25"/>
        <v>1.2</v>
      </c>
      <c r="AG103" s="161">
        <f t="shared" si="26"/>
        <v>0.7</v>
      </c>
      <c r="AH103" s="187" t="str">
        <f t="shared" si="22"/>
        <v>Very Low</v>
      </c>
      <c r="AI103" s="180">
        <f t="shared" si="27"/>
        <v>188</v>
      </c>
      <c r="AJ103" s="183">
        <f>VLOOKUP($B103,'Lack of Reliability Index'!$A$2:$H$192,8,FALSE)</f>
        <v>2.3627906976744182</v>
      </c>
      <c r="AK103" s="51">
        <f>'Imputed and missing data hidden'!BA101</f>
        <v>7</v>
      </c>
      <c r="AL103" s="181">
        <f t="shared" si="28"/>
        <v>0.13725490196078433</v>
      </c>
      <c r="AM103" s="51" t="str">
        <f t="shared" si="29"/>
        <v/>
      </c>
      <c r="AN103" s="182">
        <f>'Indicator Date hidden2'!BB102</f>
        <v>9.3023255813953487E-2</v>
      </c>
      <c r="AO103" s="188"/>
    </row>
    <row r="104" spans="1:41" ht="15.75" thickBot="1" x14ac:dyDescent="0.3">
      <c r="A104" s="130" t="s">
        <v>189</v>
      </c>
      <c r="B104" s="47" t="s">
        <v>188</v>
      </c>
      <c r="C104" s="159">
        <f>'Hazard &amp; Exposure'!AO103</f>
        <v>0.1</v>
      </c>
      <c r="D104" s="158">
        <f>'Hazard &amp; Exposure'!AP103</f>
        <v>7.7</v>
      </c>
      <c r="E104" s="158">
        <f>'Hazard &amp; Exposure'!AQ103</f>
        <v>7.2</v>
      </c>
      <c r="F104" s="158">
        <f>'Hazard &amp; Exposure'!AR103</f>
        <v>7.4</v>
      </c>
      <c r="G104" s="158">
        <f>'Hazard &amp; Exposure'!AU103</f>
        <v>4.3</v>
      </c>
      <c r="H104" s="43">
        <f>'Hazard &amp; Exposure'!AV103</f>
        <v>5.9</v>
      </c>
      <c r="I104" s="158">
        <f>'Hazard &amp; Exposure'!AY103</f>
        <v>1.7</v>
      </c>
      <c r="J104" s="158">
        <f>'Hazard &amp; Exposure'!BB103</f>
        <v>0</v>
      </c>
      <c r="K104" s="43">
        <f>'Hazard &amp; Exposure'!BC103</f>
        <v>1.2</v>
      </c>
      <c r="L104" s="44">
        <f t="shared" si="23"/>
        <v>3.9</v>
      </c>
      <c r="M104" s="156">
        <f>Vulnerability!E103</f>
        <v>7.5</v>
      </c>
      <c r="N104" s="154">
        <f>Vulnerability!H103</f>
        <v>3.9</v>
      </c>
      <c r="O104" s="154">
        <f>Vulnerability!M103</f>
        <v>3</v>
      </c>
      <c r="P104" s="43">
        <f>Vulnerability!N103</f>
        <v>5.5</v>
      </c>
      <c r="Q104" s="154">
        <f>Vulnerability!S103</f>
        <v>0</v>
      </c>
      <c r="R104" s="153">
        <f>Vulnerability!W103</f>
        <v>2.8</v>
      </c>
      <c r="S104" s="153">
        <f>Vulnerability!Z103</f>
        <v>3.8</v>
      </c>
      <c r="T104" s="153">
        <f>Vulnerability!AC103</f>
        <v>4.2</v>
      </c>
      <c r="U104" s="153">
        <f>Vulnerability!AI103</f>
        <v>7.4</v>
      </c>
      <c r="V104" s="154">
        <f>Vulnerability!AJ103</f>
        <v>4.8</v>
      </c>
      <c r="W104" s="43">
        <f>Vulnerability!AK103</f>
        <v>2.7</v>
      </c>
      <c r="X104" s="44">
        <f t="shared" si="24"/>
        <v>4.2</v>
      </c>
      <c r="Y104" s="169">
        <f>'Lack of Coping Capacity'!D103</f>
        <v>4.7</v>
      </c>
      <c r="Z104" s="152">
        <f>'Lack of Coping Capacity'!G103</f>
        <v>7.5</v>
      </c>
      <c r="AA104" s="43">
        <f>'Lack of Coping Capacity'!H103</f>
        <v>6.1</v>
      </c>
      <c r="AB104" s="152">
        <f>'Lack of Coping Capacity'!M103</f>
        <v>8.1</v>
      </c>
      <c r="AC104" s="152">
        <f>'Lack of Coping Capacity'!R103</f>
        <v>9.6</v>
      </c>
      <c r="AD104" s="152">
        <f>'Lack of Coping Capacity'!W103</f>
        <v>8.4</v>
      </c>
      <c r="AE104" s="43">
        <f>'Lack of Coping Capacity'!X103</f>
        <v>8.6999999999999993</v>
      </c>
      <c r="AF104" s="44">
        <f t="shared" si="25"/>
        <v>7.6</v>
      </c>
      <c r="AG104" s="161">
        <f t="shared" si="26"/>
        <v>5</v>
      </c>
      <c r="AH104" s="187" t="str">
        <f t="shared" si="22"/>
        <v>High</v>
      </c>
      <c r="AI104" s="180">
        <f t="shared" si="27"/>
        <v>45</v>
      </c>
      <c r="AJ104" s="183">
        <f>VLOOKUP($B104,'Lack of Reliability Index'!$A$2:$H$192,8,FALSE)</f>
        <v>2.4222222222222207</v>
      </c>
      <c r="AK104" s="51">
        <f>'Imputed and missing data hidden'!BA102</f>
        <v>2</v>
      </c>
      <c r="AL104" s="181">
        <f t="shared" si="28"/>
        <v>3.9215686274509803E-2</v>
      </c>
      <c r="AM104" s="51" t="str">
        <f t="shared" si="29"/>
        <v/>
      </c>
      <c r="AN104" s="182">
        <f>'Indicator Date hidden2'!BB103</f>
        <v>0.35416666666666669</v>
      </c>
      <c r="AO104" s="188"/>
    </row>
    <row r="105" spans="1:41" ht="15.75" thickBot="1" x14ac:dyDescent="0.3">
      <c r="A105" s="130" t="s">
        <v>191</v>
      </c>
      <c r="B105" s="47" t="s">
        <v>190</v>
      </c>
      <c r="C105" s="159">
        <f>'Hazard &amp; Exposure'!AO104</f>
        <v>4</v>
      </c>
      <c r="D105" s="158">
        <f>'Hazard &amp; Exposure'!AP104</f>
        <v>5.4</v>
      </c>
      <c r="E105" s="158">
        <f>'Hazard &amp; Exposure'!AQ104</f>
        <v>0</v>
      </c>
      <c r="F105" s="158">
        <f>'Hazard &amp; Exposure'!AR104</f>
        <v>0.7</v>
      </c>
      <c r="G105" s="158">
        <f>'Hazard &amp; Exposure'!AU104</f>
        <v>6.1</v>
      </c>
      <c r="H105" s="43">
        <f>'Hazard &amp; Exposure'!AV104</f>
        <v>3.6</v>
      </c>
      <c r="I105" s="158">
        <f>'Hazard &amp; Exposure'!AY104</f>
        <v>1.4</v>
      </c>
      <c r="J105" s="158">
        <f>'Hazard &amp; Exposure'!BB104</f>
        <v>0</v>
      </c>
      <c r="K105" s="43">
        <f>'Hazard &amp; Exposure'!BC104</f>
        <v>1</v>
      </c>
      <c r="L105" s="44">
        <f t="shared" si="23"/>
        <v>2.4</v>
      </c>
      <c r="M105" s="156">
        <f>Vulnerability!E104</f>
        <v>6.3</v>
      </c>
      <c r="N105" s="154">
        <f>Vulnerability!H104</f>
        <v>6.8</v>
      </c>
      <c r="O105" s="154">
        <f>Vulnerability!M104</f>
        <v>6.2</v>
      </c>
      <c r="P105" s="43">
        <f>Vulnerability!N104</f>
        <v>6.4</v>
      </c>
      <c r="Q105" s="154">
        <f>Vulnerability!S104</f>
        <v>3.3</v>
      </c>
      <c r="R105" s="153">
        <f>Vulnerability!W104</f>
        <v>6.3</v>
      </c>
      <c r="S105" s="153">
        <f>Vulnerability!Z104</f>
        <v>4.3</v>
      </c>
      <c r="T105" s="153">
        <f>Vulnerability!AC104</f>
        <v>5.0999999999999996</v>
      </c>
      <c r="U105" s="153">
        <f>Vulnerability!AI104</f>
        <v>6.1</v>
      </c>
      <c r="V105" s="154">
        <f>Vulnerability!AJ104</f>
        <v>5.5</v>
      </c>
      <c r="W105" s="43">
        <f>Vulnerability!AK104</f>
        <v>4.5</v>
      </c>
      <c r="X105" s="44">
        <f t="shared" si="24"/>
        <v>5.5</v>
      </c>
      <c r="Y105" s="169">
        <f>'Lack of Coping Capacity'!D104</f>
        <v>4</v>
      </c>
      <c r="Z105" s="152">
        <f>'Lack of Coping Capacity'!G104</f>
        <v>6.6</v>
      </c>
      <c r="AA105" s="43">
        <f>'Lack of Coping Capacity'!H104</f>
        <v>5.3</v>
      </c>
      <c r="AB105" s="152">
        <f>'Lack of Coping Capacity'!M104</f>
        <v>8.1</v>
      </c>
      <c r="AC105" s="152">
        <f>'Lack of Coping Capacity'!R104</f>
        <v>5.6</v>
      </c>
      <c r="AD105" s="152">
        <f>'Lack of Coping Capacity'!W104</f>
        <v>7.9</v>
      </c>
      <c r="AE105" s="43">
        <f>'Lack of Coping Capacity'!X104</f>
        <v>7.2</v>
      </c>
      <c r="AF105" s="44">
        <f t="shared" si="25"/>
        <v>6.3</v>
      </c>
      <c r="AG105" s="161">
        <f t="shared" si="26"/>
        <v>4.4000000000000004</v>
      </c>
      <c r="AH105" s="187" t="str">
        <f t="shared" si="22"/>
        <v>Medium</v>
      </c>
      <c r="AI105" s="180">
        <f t="shared" si="27"/>
        <v>61</v>
      </c>
      <c r="AJ105" s="183">
        <f>VLOOKUP($B105,'Lack of Reliability Index'!$A$2:$H$192,8,FALSE)</f>
        <v>1.92</v>
      </c>
      <c r="AK105" s="51">
        <f>'Imputed and missing data hidden'!BA103</f>
        <v>0</v>
      </c>
      <c r="AL105" s="181">
        <f t="shared" si="28"/>
        <v>0</v>
      </c>
      <c r="AM105" s="51" t="str">
        <f t="shared" si="29"/>
        <v/>
      </c>
      <c r="AN105" s="182">
        <f>'Indicator Date hidden2'!BB104</f>
        <v>0.36</v>
      </c>
      <c r="AO105" s="188"/>
    </row>
    <row r="106" spans="1:41" ht="15.75" thickBot="1" x14ac:dyDescent="0.3">
      <c r="A106" s="130" t="s">
        <v>193</v>
      </c>
      <c r="B106" s="47" t="s">
        <v>192</v>
      </c>
      <c r="C106" s="159">
        <f>'Hazard &amp; Exposure'!AO105</f>
        <v>4.0999999999999996</v>
      </c>
      <c r="D106" s="158">
        <f>'Hazard &amp; Exposure'!AP105</f>
        <v>6.5</v>
      </c>
      <c r="E106" s="158">
        <f>'Hazard &amp; Exposure'!AQ105</f>
        <v>6.2</v>
      </c>
      <c r="F106" s="158">
        <f>'Hazard &amp; Exposure'!AR105</f>
        <v>2.8</v>
      </c>
      <c r="G106" s="158">
        <f>'Hazard &amp; Exposure'!AU105</f>
        <v>3.3</v>
      </c>
      <c r="H106" s="43">
        <f>'Hazard &amp; Exposure'!AV105</f>
        <v>4.8</v>
      </c>
      <c r="I106" s="158">
        <f>'Hazard &amp; Exposure'!AY105</f>
        <v>3.2</v>
      </c>
      <c r="J106" s="158">
        <f>'Hazard &amp; Exposure'!BB105</f>
        <v>0</v>
      </c>
      <c r="K106" s="43">
        <f>'Hazard &amp; Exposure'!BC105</f>
        <v>2.2000000000000002</v>
      </c>
      <c r="L106" s="44">
        <f t="shared" si="23"/>
        <v>3.6</v>
      </c>
      <c r="M106" s="156">
        <f>Vulnerability!E105</f>
        <v>2.5</v>
      </c>
      <c r="N106" s="154">
        <f>Vulnerability!H105</f>
        <v>4.5999999999999996</v>
      </c>
      <c r="O106" s="154">
        <f>Vulnerability!M105</f>
        <v>0</v>
      </c>
      <c r="P106" s="43">
        <f>Vulnerability!N105</f>
        <v>2.4</v>
      </c>
      <c r="Q106" s="154">
        <f>Vulnerability!S105</f>
        <v>5.4</v>
      </c>
      <c r="R106" s="153">
        <f>Vulnerability!W105</f>
        <v>0.8</v>
      </c>
      <c r="S106" s="153">
        <f>Vulnerability!Z105</f>
        <v>1.7</v>
      </c>
      <c r="T106" s="153">
        <f>Vulnerability!AC105</f>
        <v>0.1</v>
      </c>
      <c r="U106" s="153">
        <f>Vulnerability!AI105</f>
        <v>1.6</v>
      </c>
      <c r="V106" s="154">
        <f>Vulnerability!AJ105</f>
        <v>1.1000000000000001</v>
      </c>
      <c r="W106" s="43">
        <f>Vulnerability!AK105</f>
        <v>3.5</v>
      </c>
      <c r="X106" s="44">
        <f t="shared" si="24"/>
        <v>3</v>
      </c>
      <c r="Y106" s="169">
        <f>'Lack of Coping Capacity'!D105</f>
        <v>2.6</v>
      </c>
      <c r="Z106" s="152">
        <f>'Lack of Coping Capacity'!G105</f>
        <v>4.0999999999999996</v>
      </c>
      <c r="AA106" s="43">
        <f>'Lack of Coping Capacity'!H105</f>
        <v>3.4</v>
      </c>
      <c r="AB106" s="152">
        <f>'Lack of Coping Capacity'!M105</f>
        <v>1.7</v>
      </c>
      <c r="AC106" s="152">
        <f>'Lack of Coping Capacity'!R105</f>
        <v>2.9</v>
      </c>
      <c r="AD106" s="152">
        <f>'Lack of Coping Capacity'!W105</f>
        <v>3.7</v>
      </c>
      <c r="AE106" s="43">
        <f>'Lack of Coping Capacity'!X105</f>
        <v>2.8</v>
      </c>
      <c r="AF106" s="44">
        <f t="shared" si="25"/>
        <v>3.1</v>
      </c>
      <c r="AG106" s="161">
        <f t="shared" si="26"/>
        <v>3.2</v>
      </c>
      <c r="AH106" s="187" t="str">
        <f t="shared" si="22"/>
        <v>Low</v>
      </c>
      <c r="AI106" s="180">
        <f t="shared" si="27"/>
        <v>104</v>
      </c>
      <c r="AJ106" s="183">
        <f>VLOOKUP($B106,'Lack of Reliability Index'!$A$2:$H$192,8,FALSE)</f>
        <v>2.9877551020408166</v>
      </c>
      <c r="AK106" s="51">
        <f>'Imputed and missing data hidden'!BA104</f>
        <v>1</v>
      </c>
      <c r="AL106" s="181">
        <f t="shared" si="28"/>
        <v>1.9607843137254902E-2</v>
      </c>
      <c r="AM106" s="51" t="str">
        <f t="shared" si="29"/>
        <v/>
      </c>
      <c r="AN106" s="182">
        <f>'Indicator Date hidden2'!BB105</f>
        <v>0.51020408163265307</v>
      </c>
      <c r="AO106" s="188"/>
    </row>
    <row r="107" spans="1:41" ht="15.75" thickBot="1" x14ac:dyDescent="0.3">
      <c r="A107" s="130" t="s">
        <v>195</v>
      </c>
      <c r="B107" s="47" t="s">
        <v>194</v>
      </c>
      <c r="C107" s="159">
        <f>'Hazard &amp; Exposure'!AO106</f>
        <v>0.1</v>
      </c>
      <c r="D107" s="158">
        <f>'Hazard &amp; Exposure'!AP106</f>
        <v>0.1</v>
      </c>
      <c r="E107" s="158">
        <f>'Hazard &amp; Exposure'!AQ106</f>
        <v>8.9</v>
      </c>
      <c r="F107" s="158">
        <f>'Hazard &amp; Exposure'!AR106</f>
        <v>0</v>
      </c>
      <c r="G107" s="158">
        <f>'Hazard &amp; Exposure'!AU106</f>
        <v>0</v>
      </c>
      <c r="H107" s="43">
        <f>'Hazard &amp; Exposure'!AV106</f>
        <v>3.1</v>
      </c>
      <c r="I107" s="158">
        <f>'Hazard &amp; Exposure'!AY106</f>
        <v>1.3</v>
      </c>
      <c r="J107" s="158">
        <f>'Hazard &amp; Exposure'!BB106</f>
        <v>0</v>
      </c>
      <c r="K107" s="43">
        <f>'Hazard &amp; Exposure'!BC106</f>
        <v>0.9</v>
      </c>
      <c r="L107" s="44">
        <f t="shared" si="23"/>
        <v>2.1</v>
      </c>
      <c r="M107" s="156">
        <f>Vulnerability!E106</f>
        <v>2.1</v>
      </c>
      <c r="N107" s="154">
        <f>Vulnerability!H106</f>
        <v>3.6</v>
      </c>
      <c r="O107" s="154">
        <f>Vulnerability!M106</f>
        <v>1.5</v>
      </c>
      <c r="P107" s="43">
        <f>Vulnerability!N106</f>
        <v>2.2999999999999998</v>
      </c>
      <c r="Q107" s="154">
        <f>Vulnerability!S106</f>
        <v>0</v>
      </c>
      <c r="R107" s="153">
        <f>Vulnerability!W106</f>
        <v>0.6</v>
      </c>
      <c r="S107" s="153">
        <f>Vulnerability!Z106</f>
        <v>2.4</v>
      </c>
      <c r="T107" s="153">
        <f>Vulnerability!AC106</f>
        <v>0</v>
      </c>
      <c r="U107" s="153">
        <f>Vulnerability!AI106</f>
        <v>2.1</v>
      </c>
      <c r="V107" s="154">
        <f>Vulnerability!AJ106</f>
        <v>1.3</v>
      </c>
      <c r="W107" s="43">
        <f>Vulnerability!AK106</f>
        <v>0.7</v>
      </c>
      <c r="X107" s="44">
        <f t="shared" si="24"/>
        <v>1.5</v>
      </c>
      <c r="Y107" s="169">
        <f>'Lack of Coping Capacity'!D106</f>
        <v>5.8</v>
      </c>
      <c r="Z107" s="152">
        <f>'Lack of Coping Capacity'!G106</f>
        <v>6.1</v>
      </c>
      <c r="AA107" s="43">
        <f>'Lack of Coping Capacity'!H106</f>
        <v>6</v>
      </c>
      <c r="AB107" s="152">
        <f>'Lack of Coping Capacity'!M106</f>
        <v>1.2</v>
      </c>
      <c r="AC107" s="152">
        <f>'Lack of Coping Capacity'!R106</f>
        <v>0.2</v>
      </c>
      <c r="AD107" s="152">
        <f>'Lack of Coping Capacity'!W106</f>
        <v>2.7</v>
      </c>
      <c r="AE107" s="43">
        <f>'Lack of Coping Capacity'!X106</f>
        <v>1.4</v>
      </c>
      <c r="AF107" s="44">
        <f t="shared" si="25"/>
        <v>4.0999999999999996</v>
      </c>
      <c r="AG107" s="161">
        <f t="shared" si="26"/>
        <v>2.2999999999999998</v>
      </c>
      <c r="AH107" s="187" t="str">
        <f t="shared" si="22"/>
        <v>Low</v>
      </c>
      <c r="AI107" s="180">
        <f t="shared" si="27"/>
        <v>140</v>
      </c>
      <c r="AJ107" s="183">
        <f>VLOOKUP($B107,'Lack of Reliability Index'!$A$2:$H$192,8,FALSE)</f>
        <v>3.977777777777777</v>
      </c>
      <c r="AK107" s="51">
        <f>'Imputed and missing data hidden'!BA105</f>
        <v>2</v>
      </c>
      <c r="AL107" s="181">
        <f t="shared" si="28"/>
        <v>3.9215686274509803E-2</v>
      </c>
      <c r="AM107" s="51" t="str">
        <f t="shared" si="29"/>
        <v/>
      </c>
      <c r="AN107" s="182">
        <f>'Indicator Date hidden2'!BB106</f>
        <v>0.64583333333333337</v>
      </c>
      <c r="AO107" s="188"/>
    </row>
    <row r="108" spans="1:41" ht="15.75" thickBot="1" x14ac:dyDescent="0.3">
      <c r="A108" s="130" t="s">
        <v>197</v>
      </c>
      <c r="B108" s="47" t="s">
        <v>196</v>
      </c>
      <c r="C108" s="159">
        <f>'Hazard &amp; Exposure'!AO107</f>
        <v>0.1</v>
      </c>
      <c r="D108" s="158">
        <f>'Hazard &amp; Exposure'!AP107</f>
        <v>7</v>
      </c>
      <c r="E108" s="158">
        <f>'Hazard &amp; Exposure'!AQ107</f>
        <v>0</v>
      </c>
      <c r="F108" s="158">
        <f>'Hazard &amp; Exposure'!AR107</f>
        <v>0</v>
      </c>
      <c r="G108" s="158">
        <f>'Hazard &amp; Exposure'!AU107</f>
        <v>5.0999999999999996</v>
      </c>
      <c r="H108" s="43">
        <f>'Hazard &amp; Exposure'!AV107</f>
        <v>3.1</v>
      </c>
      <c r="I108" s="158">
        <f>'Hazard &amp; Exposure'!AY107</f>
        <v>9.9</v>
      </c>
      <c r="J108" s="158">
        <f>'Hazard &amp; Exposure'!BB107</f>
        <v>0</v>
      </c>
      <c r="K108" s="43">
        <f>'Hazard &amp; Exposure'!BC107</f>
        <v>6.9</v>
      </c>
      <c r="L108" s="44">
        <f t="shared" si="23"/>
        <v>5.3</v>
      </c>
      <c r="M108" s="156">
        <f>Vulnerability!E107</f>
        <v>8.5</v>
      </c>
      <c r="N108" s="154">
        <f>Vulnerability!H107</f>
        <v>5.6</v>
      </c>
      <c r="O108" s="154">
        <f>Vulnerability!M107</f>
        <v>4.9000000000000004</v>
      </c>
      <c r="P108" s="43">
        <f>Vulnerability!N107</f>
        <v>6.9</v>
      </c>
      <c r="Q108" s="154">
        <f>Vulnerability!S107</f>
        <v>5.5</v>
      </c>
      <c r="R108" s="153">
        <f>Vulnerability!W107</f>
        <v>3.8</v>
      </c>
      <c r="S108" s="153">
        <f>Vulnerability!Z107</f>
        <v>7.5</v>
      </c>
      <c r="T108" s="153">
        <f>Vulnerability!AC107</f>
        <v>0</v>
      </c>
      <c r="U108" s="153">
        <f>Vulnerability!AI107</f>
        <v>2.9</v>
      </c>
      <c r="V108" s="154">
        <f>Vulnerability!AJ107</f>
        <v>4.0999999999999996</v>
      </c>
      <c r="W108" s="43">
        <f>Vulnerability!AK107</f>
        <v>4.8</v>
      </c>
      <c r="X108" s="44">
        <f t="shared" si="24"/>
        <v>6</v>
      </c>
      <c r="Y108" s="169">
        <f>'Lack of Coping Capacity'!D107</f>
        <v>4.9000000000000004</v>
      </c>
      <c r="Z108" s="152">
        <f>'Lack of Coping Capacity'!G107</f>
        <v>6.8</v>
      </c>
      <c r="AA108" s="43">
        <f>'Lack of Coping Capacity'!H107</f>
        <v>5.9</v>
      </c>
      <c r="AB108" s="152">
        <f>'Lack of Coping Capacity'!M107</f>
        <v>7.3</v>
      </c>
      <c r="AC108" s="152">
        <f>'Lack of Coping Capacity'!R107</f>
        <v>7.4</v>
      </c>
      <c r="AD108" s="152">
        <f>'Lack of Coping Capacity'!W107</f>
        <v>8.1</v>
      </c>
      <c r="AE108" s="43">
        <f>'Lack of Coping Capacity'!X107</f>
        <v>7.6</v>
      </c>
      <c r="AF108" s="44">
        <f t="shared" si="25"/>
        <v>6.8</v>
      </c>
      <c r="AG108" s="161">
        <f t="shared" si="26"/>
        <v>6</v>
      </c>
      <c r="AH108" s="187" t="str">
        <f t="shared" si="22"/>
        <v>High</v>
      </c>
      <c r="AI108" s="180">
        <f t="shared" si="27"/>
        <v>18</v>
      </c>
      <c r="AJ108" s="183">
        <f>VLOOKUP($B108,'Lack of Reliability Index'!$A$2:$H$192,8,FALSE)</f>
        <v>2.405228758169935</v>
      </c>
      <c r="AK108" s="51">
        <f>'Imputed and missing data hidden'!BA106</f>
        <v>0</v>
      </c>
      <c r="AL108" s="181">
        <f t="shared" si="28"/>
        <v>0</v>
      </c>
      <c r="AM108" s="51" t="str">
        <f t="shared" si="29"/>
        <v/>
      </c>
      <c r="AN108" s="182">
        <f>'Indicator Date hidden2'!BB107</f>
        <v>0.45098039215686275</v>
      </c>
      <c r="AO108" s="188"/>
    </row>
    <row r="109" spans="1:41" ht="15.75" thickBot="1" x14ac:dyDescent="0.3">
      <c r="A109" s="130" t="s">
        <v>199</v>
      </c>
      <c r="B109" s="47" t="s">
        <v>198</v>
      </c>
      <c r="C109" s="159">
        <f>'Hazard &amp; Exposure'!AO108</f>
        <v>0.1</v>
      </c>
      <c r="D109" s="158">
        <f>'Hazard &amp; Exposure'!AP108</f>
        <v>0.1</v>
      </c>
      <c r="E109" s="158">
        <f>'Hazard &amp; Exposure'!AQ108</f>
        <v>7.1</v>
      </c>
      <c r="F109" s="158">
        <f>'Hazard &amp; Exposure'!AR108</f>
        <v>0</v>
      </c>
      <c r="G109" s="158">
        <f>'Hazard &amp; Exposure'!AU108</f>
        <v>0</v>
      </c>
      <c r="H109" s="43">
        <f>'Hazard &amp; Exposure'!AV108</f>
        <v>2.1</v>
      </c>
      <c r="I109" s="158">
        <f>'Hazard &amp; Exposure'!AY108</f>
        <v>0</v>
      </c>
      <c r="J109" s="158">
        <f>'Hazard &amp; Exposure'!BB108</f>
        <v>0</v>
      </c>
      <c r="K109" s="43">
        <f>'Hazard &amp; Exposure'!BC108</f>
        <v>0</v>
      </c>
      <c r="L109" s="44">
        <f t="shared" si="23"/>
        <v>1.1000000000000001</v>
      </c>
      <c r="M109" s="156">
        <f>Vulnerability!E108</f>
        <v>1.4</v>
      </c>
      <c r="N109" s="154">
        <f>Vulnerability!H108</f>
        <v>2.9</v>
      </c>
      <c r="O109" s="154">
        <f>Vulnerability!M108</f>
        <v>0</v>
      </c>
      <c r="P109" s="43">
        <f>Vulnerability!N108</f>
        <v>1.4</v>
      </c>
      <c r="Q109" s="154">
        <f>Vulnerability!S108</f>
        <v>4.8</v>
      </c>
      <c r="R109" s="153">
        <f>Vulnerability!W108</f>
        <v>0.2</v>
      </c>
      <c r="S109" s="153">
        <f>Vulnerability!Z108</f>
        <v>0.5</v>
      </c>
      <c r="T109" s="153">
        <f>Vulnerability!AC108</f>
        <v>0</v>
      </c>
      <c r="U109" s="153">
        <f>Vulnerability!AI108</f>
        <v>1.4</v>
      </c>
      <c r="V109" s="154">
        <f>Vulnerability!AJ108</f>
        <v>0.5</v>
      </c>
      <c r="W109" s="43">
        <f>Vulnerability!AK108</f>
        <v>2.9</v>
      </c>
      <c r="X109" s="44">
        <f t="shared" si="24"/>
        <v>2.2000000000000002</v>
      </c>
      <c r="Y109" s="169" t="str">
        <f>'Lack of Coping Capacity'!D108</f>
        <v>x</v>
      </c>
      <c r="Z109" s="152">
        <f>'Lack of Coping Capacity'!G108</f>
        <v>3.9</v>
      </c>
      <c r="AA109" s="43">
        <f>'Lack of Coping Capacity'!H108</f>
        <v>3.9</v>
      </c>
      <c r="AB109" s="152">
        <f>'Lack of Coping Capacity'!M108</f>
        <v>1.8</v>
      </c>
      <c r="AC109" s="152">
        <f>'Lack of Coping Capacity'!R108</f>
        <v>0</v>
      </c>
      <c r="AD109" s="152">
        <f>'Lack of Coping Capacity'!W108</f>
        <v>0.5</v>
      </c>
      <c r="AE109" s="43">
        <f>'Lack of Coping Capacity'!X108</f>
        <v>0.8</v>
      </c>
      <c r="AF109" s="44">
        <f t="shared" si="25"/>
        <v>2.5</v>
      </c>
      <c r="AG109" s="161">
        <f t="shared" si="26"/>
        <v>1.8</v>
      </c>
      <c r="AH109" s="187" t="str">
        <f t="shared" si="22"/>
        <v>Very Low</v>
      </c>
      <c r="AI109" s="180">
        <f t="shared" si="27"/>
        <v>161</v>
      </c>
      <c r="AJ109" s="183">
        <f>VLOOKUP($B109,'Lack of Reliability Index'!$A$2:$H$192,8,FALSE)</f>
        <v>2.1147286821705427</v>
      </c>
      <c r="AK109" s="51">
        <f>'Imputed and missing data hidden'!BA107</f>
        <v>7</v>
      </c>
      <c r="AL109" s="181">
        <f t="shared" si="28"/>
        <v>0.13725490196078433</v>
      </c>
      <c r="AM109" s="51" t="str">
        <f t="shared" si="29"/>
        <v/>
      </c>
      <c r="AN109" s="182">
        <f>'Indicator Date hidden2'!BB108</f>
        <v>4.6511627906976744E-2</v>
      </c>
      <c r="AO109" s="188"/>
    </row>
    <row r="110" spans="1:41" s="3" customFormat="1" ht="15.75" thickBot="1" x14ac:dyDescent="0.3">
      <c r="A110" s="130" t="s">
        <v>201</v>
      </c>
      <c r="B110" s="47" t="s">
        <v>200</v>
      </c>
      <c r="C110" s="159">
        <f>'Hazard &amp; Exposure'!AO109</f>
        <v>0.1</v>
      </c>
      <c r="D110" s="158">
        <f>'Hazard &amp; Exposure'!AP109</f>
        <v>0.1</v>
      </c>
      <c r="E110" s="158">
        <f>'Hazard &amp; Exposure'!AQ109</f>
        <v>6.4</v>
      </c>
      <c r="F110" s="158">
        <f>'Hazard &amp; Exposure'!AR109</f>
        <v>0.3</v>
      </c>
      <c r="G110" s="158">
        <f>'Hazard &amp; Exposure'!AU109</f>
        <v>3.6</v>
      </c>
      <c r="H110" s="43">
        <f>'Hazard &amp; Exposure'!AV109</f>
        <v>2.5</v>
      </c>
      <c r="I110" s="158">
        <f>'Hazard &amp; Exposure'!AY109</f>
        <v>2.5</v>
      </c>
      <c r="J110" s="158">
        <f>'Hazard &amp; Exposure'!BB109</f>
        <v>0</v>
      </c>
      <c r="K110" s="43">
        <f>'Hazard &amp; Exposure'!BC109</f>
        <v>1.8</v>
      </c>
      <c r="L110" s="44">
        <f t="shared" si="23"/>
        <v>2.2000000000000002</v>
      </c>
      <c r="M110" s="156">
        <f>Vulnerability!E109</f>
        <v>5.9</v>
      </c>
      <c r="N110" s="154" t="str">
        <f>Vulnerability!H109</f>
        <v>x</v>
      </c>
      <c r="O110" s="154">
        <f>Vulnerability!M109</f>
        <v>10</v>
      </c>
      <c r="P110" s="43">
        <f>Vulnerability!N109</f>
        <v>7.3</v>
      </c>
      <c r="Q110" s="154">
        <f>Vulnerability!S109</f>
        <v>0</v>
      </c>
      <c r="R110" s="153">
        <f>Vulnerability!W109</f>
        <v>6.3</v>
      </c>
      <c r="S110" s="153">
        <f>Vulnerability!Z109</f>
        <v>2.9</v>
      </c>
      <c r="T110" s="153">
        <f>Vulnerability!AC109</f>
        <v>10</v>
      </c>
      <c r="U110" s="153">
        <f>Vulnerability!AI109</f>
        <v>4</v>
      </c>
      <c r="V110" s="154">
        <f>Vulnerability!AJ109</f>
        <v>6.9</v>
      </c>
      <c r="W110" s="43">
        <f>Vulnerability!AK109</f>
        <v>4.3</v>
      </c>
      <c r="X110" s="44">
        <f t="shared" si="24"/>
        <v>6</v>
      </c>
      <c r="Y110" s="169">
        <f>'Lack of Coping Capacity'!D109</f>
        <v>7.3</v>
      </c>
      <c r="Z110" s="152">
        <f>'Lack of Coping Capacity'!G109</f>
        <v>8.1999999999999993</v>
      </c>
      <c r="AA110" s="43">
        <f>'Lack of Coping Capacity'!H109</f>
        <v>7.8</v>
      </c>
      <c r="AB110" s="152">
        <f>'Lack of Coping Capacity'!M109</f>
        <v>4.5999999999999996</v>
      </c>
      <c r="AC110" s="152">
        <f>'Lack of Coping Capacity'!R109</f>
        <v>1.2</v>
      </c>
      <c r="AD110" s="152">
        <f>'Lack of Coping Capacity'!W109</f>
        <v>7.7</v>
      </c>
      <c r="AE110" s="43">
        <f>'Lack of Coping Capacity'!X109</f>
        <v>4.5</v>
      </c>
      <c r="AF110" s="44">
        <f t="shared" si="25"/>
        <v>6.4</v>
      </c>
      <c r="AG110" s="161">
        <f t="shared" si="26"/>
        <v>4.4000000000000004</v>
      </c>
      <c r="AH110" s="187" t="str">
        <f t="shared" si="22"/>
        <v>Medium</v>
      </c>
      <c r="AI110" s="180">
        <f t="shared" si="27"/>
        <v>61</v>
      </c>
      <c r="AJ110" s="183">
        <f>VLOOKUP($B110,'Lack of Reliability Index'!$A$2:$H$192,8,FALSE)</f>
        <v>5.8666666666666671</v>
      </c>
      <c r="AK110" s="51">
        <f>'Imputed and missing data hidden'!BA108</f>
        <v>13</v>
      </c>
      <c r="AL110" s="181">
        <f t="shared" si="28"/>
        <v>0.25490196078431371</v>
      </c>
      <c r="AM110" s="51" t="str">
        <f t="shared" si="29"/>
        <v/>
      </c>
      <c r="AN110" s="182">
        <f>'Indicator Date hidden2'!BB109</f>
        <v>0.45</v>
      </c>
      <c r="AO110" s="188"/>
    </row>
    <row r="111" spans="1:41" ht="15.75" thickBot="1" x14ac:dyDescent="0.3">
      <c r="A111" s="130" t="s">
        <v>203</v>
      </c>
      <c r="B111" s="47" t="s">
        <v>202</v>
      </c>
      <c r="C111" s="159">
        <f>'Hazard &amp; Exposure'!AO110</f>
        <v>0.1</v>
      </c>
      <c r="D111" s="158">
        <f>'Hazard &amp; Exposure'!AP110</f>
        <v>7.6</v>
      </c>
      <c r="E111" s="158">
        <f>'Hazard &amp; Exposure'!AQ110</f>
        <v>3.9</v>
      </c>
      <c r="F111" s="158">
        <f>'Hazard &amp; Exposure'!AR110</f>
        <v>0</v>
      </c>
      <c r="G111" s="158">
        <f>'Hazard &amp; Exposure'!AU110</f>
        <v>8.6</v>
      </c>
      <c r="H111" s="43">
        <f>'Hazard &amp; Exposure'!AV110</f>
        <v>5.0999999999999996</v>
      </c>
      <c r="I111" s="158">
        <f>'Hazard &amp; Exposure'!AY110</f>
        <v>5.7</v>
      </c>
      <c r="J111" s="158">
        <f>'Hazard &amp; Exposure'!BB110</f>
        <v>0</v>
      </c>
      <c r="K111" s="43">
        <f>'Hazard &amp; Exposure'!BC110</f>
        <v>4</v>
      </c>
      <c r="L111" s="44">
        <f t="shared" si="23"/>
        <v>4.5999999999999996</v>
      </c>
      <c r="M111" s="156">
        <f>Vulnerability!E110</f>
        <v>6.1</v>
      </c>
      <c r="N111" s="154">
        <f>Vulnerability!H110</f>
        <v>5.2</v>
      </c>
      <c r="O111" s="154">
        <f>Vulnerability!M110</f>
        <v>3.9</v>
      </c>
      <c r="P111" s="43">
        <f>Vulnerability!N110</f>
        <v>5.3</v>
      </c>
      <c r="Q111" s="154">
        <f>Vulnerability!S110</f>
        <v>6.4</v>
      </c>
      <c r="R111" s="153">
        <f>Vulnerability!W110</f>
        <v>2.9</v>
      </c>
      <c r="S111" s="153">
        <f>Vulnerability!Z110</f>
        <v>5.4</v>
      </c>
      <c r="T111" s="153">
        <f>Vulnerability!AC110</f>
        <v>0</v>
      </c>
      <c r="U111" s="153">
        <f>Vulnerability!AI110</f>
        <v>3.6</v>
      </c>
      <c r="V111" s="154">
        <f>Vulnerability!AJ110</f>
        <v>3.2</v>
      </c>
      <c r="W111" s="43">
        <f>Vulnerability!AK110</f>
        <v>5</v>
      </c>
      <c r="X111" s="44">
        <f t="shared" si="24"/>
        <v>5.2</v>
      </c>
      <c r="Y111" s="169">
        <f>'Lack of Coping Capacity'!D110</f>
        <v>4.8</v>
      </c>
      <c r="Z111" s="152">
        <f>'Lack of Coping Capacity'!G110</f>
        <v>7.2</v>
      </c>
      <c r="AA111" s="43">
        <f>'Lack of Coping Capacity'!H110</f>
        <v>6</v>
      </c>
      <c r="AB111" s="152">
        <f>'Lack of Coping Capacity'!M110</f>
        <v>7.1</v>
      </c>
      <c r="AC111" s="152">
        <f>'Lack of Coping Capacity'!R110</f>
        <v>8.4</v>
      </c>
      <c r="AD111" s="152">
        <f>'Lack of Coping Capacity'!W110</f>
        <v>8.4</v>
      </c>
      <c r="AE111" s="43">
        <f>'Lack of Coping Capacity'!X110</f>
        <v>8</v>
      </c>
      <c r="AF111" s="44">
        <f t="shared" si="25"/>
        <v>7.1</v>
      </c>
      <c r="AG111" s="161">
        <f t="shared" si="26"/>
        <v>5.5</v>
      </c>
      <c r="AH111" s="187" t="str">
        <f t="shared" si="22"/>
        <v>High</v>
      </c>
      <c r="AI111" s="180">
        <f t="shared" si="27"/>
        <v>26</v>
      </c>
      <c r="AJ111" s="183">
        <f>VLOOKUP($B111,'Lack of Reliability Index'!$A$2:$H$192,8,FALSE)</f>
        <v>1.8133333333333326</v>
      </c>
      <c r="AK111" s="51">
        <f>'Imputed and missing data hidden'!BA109</f>
        <v>0</v>
      </c>
      <c r="AL111" s="181">
        <f t="shared" si="28"/>
        <v>0</v>
      </c>
      <c r="AM111" s="51" t="str">
        <f t="shared" si="29"/>
        <v/>
      </c>
      <c r="AN111" s="182">
        <f>'Indicator Date hidden2'!BB110</f>
        <v>0.34</v>
      </c>
      <c r="AO111" s="188"/>
    </row>
    <row r="112" spans="1:41" ht="15.75" thickBot="1" x14ac:dyDescent="0.3">
      <c r="A112" s="130" t="s">
        <v>205</v>
      </c>
      <c r="B112" s="47" t="s">
        <v>204</v>
      </c>
      <c r="C112" s="159">
        <f>'Hazard &amp; Exposure'!AO111</f>
        <v>0.1</v>
      </c>
      <c r="D112" s="158">
        <f>'Hazard &amp; Exposure'!AP111</f>
        <v>0.1</v>
      </c>
      <c r="E112" s="158">
        <f>'Hazard &amp; Exposure'!AQ111</f>
        <v>5.9</v>
      </c>
      <c r="F112" s="158">
        <f>'Hazard &amp; Exposure'!AR111</f>
        <v>6.8</v>
      </c>
      <c r="G112" s="158">
        <f>'Hazard &amp; Exposure'!AU111</f>
        <v>1.3</v>
      </c>
      <c r="H112" s="43">
        <f>'Hazard &amp; Exposure'!AV111</f>
        <v>3.4</v>
      </c>
      <c r="I112" s="158">
        <f>'Hazard &amp; Exposure'!AY111</f>
        <v>0.1</v>
      </c>
      <c r="J112" s="158">
        <f>'Hazard &amp; Exposure'!BB111</f>
        <v>0</v>
      </c>
      <c r="K112" s="43">
        <f>'Hazard &amp; Exposure'!BC111</f>
        <v>0.1</v>
      </c>
      <c r="L112" s="44">
        <f t="shared" si="23"/>
        <v>1.9</v>
      </c>
      <c r="M112" s="156">
        <f>Vulnerability!E111</f>
        <v>2.6</v>
      </c>
      <c r="N112" s="154">
        <f>Vulnerability!H111</f>
        <v>3.9</v>
      </c>
      <c r="O112" s="154">
        <f>Vulnerability!M111</f>
        <v>1.2</v>
      </c>
      <c r="P112" s="43">
        <f>Vulnerability!N111</f>
        <v>2.6</v>
      </c>
      <c r="Q112" s="154">
        <f>Vulnerability!S111</f>
        <v>0</v>
      </c>
      <c r="R112" s="153">
        <f>Vulnerability!W111</f>
        <v>1.1000000000000001</v>
      </c>
      <c r="S112" s="153">
        <f>Vulnerability!Z111</f>
        <v>1</v>
      </c>
      <c r="T112" s="153">
        <f>Vulnerability!AC111</f>
        <v>0</v>
      </c>
      <c r="U112" s="153">
        <f>Vulnerability!AI111</f>
        <v>2.5</v>
      </c>
      <c r="V112" s="154">
        <f>Vulnerability!AJ111</f>
        <v>1.2</v>
      </c>
      <c r="W112" s="43">
        <f>Vulnerability!AK111</f>
        <v>0.6</v>
      </c>
      <c r="X112" s="44">
        <f t="shared" si="24"/>
        <v>1.7</v>
      </c>
      <c r="Y112" s="169">
        <f>'Lack of Coping Capacity'!D111</f>
        <v>3.3</v>
      </c>
      <c r="Z112" s="152">
        <f>'Lack of Coping Capacity'!G111</f>
        <v>3.8</v>
      </c>
      <c r="AA112" s="43">
        <f>'Lack of Coping Capacity'!H111</f>
        <v>3.6</v>
      </c>
      <c r="AB112" s="152">
        <f>'Lack of Coping Capacity'!M111</f>
        <v>2.5</v>
      </c>
      <c r="AC112" s="152">
        <f>'Lack of Coping Capacity'!R111</f>
        <v>0.3</v>
      </c>
      <c r="AD112" s="152">
        <f>'Lack of Coping Capacity'!W111</f>
        <v>3.2</v>
      </c>
      <c r="AE112" s="43">
        <f>'Lack of Coping Capacity'!X111</f>
        <v>2</v>
      </c>
      <c r="AF112" s="44">
        <f t="shared" si="25"/>
        <v>2.8</v>
      </c>
      <c r="AG112" s="161">
        <f t="shared" si="26"/>
        <v>2.1</v>
      </c>
      <c r="AH112" s="187" t="str">
        <f t="shared" si="22"/>
        <v>Low</v>
      </c>
      <c r="AI112" s="180">
        <f t="shared" si="27"/>
        <v>147</v>
      </c>
      <c r="AJ112" s="183">
        <f>VLOOKUP($B112,'Lack of Reliability Index'!$A$2:$H$192,8,FALSE)</f>
        <v>1.5304347826086957</v>
      </c>
      <c r="AK112" s="51">
        <f>'Imputed and missing data hidden'!BA110</f>
        <v>4</v>
      </c>
      <c r="AL112" s="181">
        <f t="shared" si="28"/>
        <v>7.8431372549019607E-2</v>
      </c>
      <c r="AM112" s="51" t="str">
        <f t="shared" si="29"/>
        <v/>
      </c>
      <c r="AN112" s="182">
        <f>'Indicator Date hidden2'!BB111</f>
        <v>8.6956521739130432E-2</v>
      </c>
      <c r="AO112" s="188"/>
    </row>
    <row r="113" spans="1:41" ht="15.75" thickBot="1" x14ac:dyDescent="0.3">
      <c r="A113" s="130" t="s">
        <v>207</v>
      </c>
      <c r="B113" s="47" t="s">
        <v>206</v>
      </c>
      <c r="C113" s="159">
        <f>'Hazard &amp; Exposure'!AO112</f>
        <v>8.5</v>
      </c>
      <c r="D113" s="158">
        <f>'Hazard &amp; Exposure'!AP112</f>
        <v>7.4</v>
      </c>
      <c r="E113" s="158">
        <f>'Hazard &amp; Exposure'!AQ112</f>
        <v>6.2</v>
      </c>
      <c r="F113" s="158">
        <f>'Hazard &amp; Exposure'!AR112</f>
        <v>7.7</v>
      </c>
      <c r="G113" s="158">
        <f>'Hazard &amp; Exposure'!AU112</f>
        <v>3.9</v>
      </c>
      <c r="H113" s="43">
        <f>'Hazard &amp; Exposure'!AV112</f>
        <v>7</v>
      </c>
      <c r="I113" s="158">
        <f>'Hazard &amp; Exposure'!AY112</f>
        <v>9.8000000000000007</v>
      </c>
      <c r="J113" s="158">
        <f>'Hazard &amp; Exposure'!BB112</f>
        <v>9</v>
      </c>
      <c r="K113" s="43">
        <f>'Hazard &amp; Exposure'!BC112</f>
        <v>9</v>
      </c>
      <c r="L113" s="44">
        <f t="shared" si="23"/>
        <v>8.1999999999999993</v>
      </c>
      <c r="M113" s="156">
        <f>Vulnerability!E112</f>
        <v>1.6</v>
      </c>
      <c r="N113" s="154">
        <f>Vulnerability!H112</f>
        <v>5.2</v>
      </c>
      <c r="O113" s="154">
        <f>Vulnerability!M112</f>
        <v>0.1</v>
      </c>
      <c r="P113" s="43">
        <f>Vulnerability!N112</f>
        <v>2.1</v>
      </c>
      <c r="Q113" s="154">
        <f>Vulnerability!S112</f>
        <v>6.2</v>
      </c>
      <c r="R113" s="153">
        <f>Vulnerability!W112</f>
        <v>0.3</v>
      </c>
      <c r="S113" s="153">
        <f>Vulnerability!Z112</f>
        <v>0.8</v>
      </c>
      <c r="T113" s="153">
        <f>Vulnerability!AC112</f>
        <v>0</v>
      </c>
      <c r="U113" s="153">
        <f>Vulnerability!AI112</f>
        <v>1.9</v>
      </c>
      <c r="V113" s="154">
        <f>Vulnerability!AJ112</f>
        <v>0.8</v>
      </c>
      <c r="W113" s="43">
        <f>Vulnerability!AK112</f>
        <v>4</v>
      </c>
      <c r="X113" s="44">
        <f t="shared" si="24"/>
        <v>3.1</v>
      </c>
      <c r="Y113" s="169">
        <f>'Lack of Coping Capacity'!D112</f>
        <v>5.0999999999999996</v>
      </c>
      <c r="Z113" s="152">
        <f>'Lack of Coping Capacity'!G112</f>
        <v>5.8</v>
      </c>
      <c r="AA113" s="43">
        <f>'Lack of Coping Capacity'!H112</f>
        <v>5.5</v>
      </c>
      <c r="AB113" s="152">
        <f>'Lack of Coping Capacity'!M112</f>
        <v>2.9</v>
      </c>
      <c r="AC113" s="152">
        <f>'Lack of Coping Capacity'!R112</f>
        <v>3.5</v>
      </c>
      <c r="AD113" s="152">
        <f>'Lack of Coping Capacity'!W112</f>
        <v>3.1</v>
      </c>
      <c r="AE113" s="43">
        <f>'Lack of Coping Capacity'!X112</f>
        <v>3.2</v>
      </c>
      <c r="AF113" s="44">
        <f t="shared" si="25"/>
        <v>4.4000000000000004</v>
      </c>
      <c r="AG113" s="161">
        <f t="shared" si="26"/>
        <v>4.8</v>
      </c>
      <c r="AH113" s="187" t="str">
        <f t="shared" si="22"/>
        <v>Medium</v>
      </c>
      <c r="AI113" s="180">
        <f t="shared" si="27"/>
        <v>51</v>
      </c>
      <c r="AJ113" s="183">
        <f>VLOOKUP($B113,'Lack of Reliability Index'!$A$2:$H$192,8,FALSE)</f>
        <v>1.6993464052287575</v>
      </c>
      <c r="AK113" s="51">
        <f>'Imputed and missing data hidden'!BA111</f>
        <v>0</v>
      </c>
      <c r="AL113" s="181">
        <f t="shared" si="28"/>
        <v>0</v>
      </c>
      <c r="AM113" s="51" t="str">
        <f t="shared" si="29"/>
        <v>YES</v>
      </c>
      <c r="AN113" s="182">
        <f>'Indicator Date hidden2'!BB112</f>
        <v>0.25490196078431371</v>
      </c>
      <c r="AO113" s="188"/>
    </row>
    <row r="114" spans="1:41" s="3" customFormat="1" ht="15.75" thickBot="1" x14ac:dyDescent="0.3">
      <c r="A114" s="130" t="s">
        <v>754</v>
      </c>
      <c r="B114" s="47" t="s">
        <v>208</v>
      </c>
      <c r="C114" s="159">
        <f>'Hazard &amp; Exposure'!AO113</f>
        <v>0.7</v>
      </c>
      <c r="D114" s="158">
        <f>'Hazard &amp; Exposure'!AP113</f>
        <v>0.1</v>
      </c>
      <c r="E114" s="158">
        <f>'Hazard &amp; Exposure'!AQ113</f>
        <v>6.7</v>
      </c>
      <c r="F114" s="158">
        <f>'Hazard &amp; Exposure'!AR113</f>
        <v>3.2</v>
      </c>
      <c r="G114" s="158">
        <f>'Hazard &amp; Exposure'!AU113</f>
        <v>5.4</v>
      </c>
      <c r="H114" s="43">
        <f>'Hazard &amp; Exposure'!AV113</f>
        <v>3.7</v>
      </c>
      <c r="I114" s="158">
        <f>'Hazard &amp; Exposure'!AY113</f>
        <v>0.4</v>
      </c>
      <c r="J114" s="158">
        <f>'Hazard &amp; Exposure'!BB113</f>
        <v>0</v>
      </c>
      <c r="K114" s="43">
        <f>'Hazard &amp; Exposure'!BC113</f>
        <v>0.3</v>
      </c>
      <c r="L114" s="44">
        <f t="shared" si="23"/>
        <v>2.2000000000000002</v>
      </c>
      <c r="M114" s="156">
        <f>Vulnerability!E113</f>
        <v>4.8</v>
      </c>
      <c r="N114" s="154" t="str">
        <f>Vulnerability!H113</f>
        <v>x</v>
      </c>
      <c r="O114" s="154">
        <f>Vulnerability!M113</f>
        <v>10</v>
      </c>
      <c r="P114" s="43">
        <f>Vulnerability!N113</f>
        <v>6.5</v>
      </c>
      <c r="Q114" s="154">
        <f>Vulnerability!S113</f>
        <v>0</v>
      </c>
      <c r="R114" s="153">
        <f>Vulnerability!W113</f>
        <v>2.2999999999999998</v>
      </c>
      <c r="S114" s="153">
        <f>Vulnerability!Z113</f>
        <v>3</v>
      </c>
      <c r="T114" s="153">
        <f>Vulnerability!AC113</f>
        <v>10</v>
      </c>
      <c r="U114" s="153">
        <f>Vulnerability!AI113</f>
        <v>4</v>
      </c>
      <c r="V114" s="154">
        <f>Vulnerability!AJ113</f>
        <v>6.2</v>
      </c>
      <c r="W114" s="43">
        <f>Vulnerability!AK113</f>
        <v>3.7</v>
      </c>
      <c r="X114" s="44">
        <f t="shared" si="24"/>
        <v>5.3</v>
      </c>
      <c r="Y114" s="169">
        <f>'Lack of Coping Capacity'!D113</f>
        <v>6</v>
      </c>
      <c r="Z114" s="152">
        <f>'Lack of Coping Capacity'!G113</f>
        <v>5.8</v>
      </c>
      <c r="AA114" s="43">
        <f>'Lack of Coping Capacity'!H113</f>
        <v>5.9</v>
      </c>
      <c r="AB114" s="152">
        <f>'Lack of Coping Capacity'!M113</f>
        <v>6.1</v>
      </c>
      <c r="AC114" s="152">
        <f>'Lack of Coping Capacity'!R113</f>
        <v>3.9</v>
      </c>
      <c r="AD114" s="152">
        <f>'Lack of Coping Capacity'!W113</f>
        <v>6.7</v>
      </c>
      <c r="AE114" s="43">
        <f>'Lack of Coping Capacity'!X113</f>
        <v>5.6</v>
      </c>
      <c r="AF114" s="44">
        <f t="shared" si="25"/>
        <v>5.8</v>
      </c>
      <c r="AG114" s="161">
        <f t="shared" si="26"/>
        <v>4.0999999999999996</v>
      </c>
      <c r="AH114" s="187" t="str">
        <f t="shared" si="22"/>
        <v>Medium</v>
      </c>
      <c r="AI114" s="180">
        <f t="shared" si="27"/>
        <v>74</v>
      </c>
      <c r="AJ114" s="183">
        <f>VLOOKUP($B114,'Lack of Reliability Index'!$A$2:$H$192,8,FALSE)</f>
        <v>5.6585365853658542</v>
      </c>
      <c r="AK114" s="51">
        <f>'Imputed and missing data hidden'!BA112</f>
        <v>10</v>
      </c>
      <c r="AL114" s="181">
        <f t="shared" si="28"/>
        <v>0.19607843137254902</v>
      </c>
      <c r="AM114" s="51" t="str">
        <f t="shared" si="29"/>
        <v/>
      </c>
      <c r="AN114" s="182">
        <f>'Indicator Date hidden2'!BB113</f>
        <v>0.56097560975609762</v>
      </c>
      <c r="AO114" s="188"/>
    </row>
    <row r="115" spans="1:41" ht="15.75" thickBot="1" x14ac:dyDescent="0.3">
      <c r="A115" s="130" t="s">
        <v>850</v>
      </c>
      <c r="B115" s="47" t="s">
        <v>209</v>
      </c>
      <c r="C115" s="159">
        <f>'Hazard &amp; Exposure'!AO114</f>
        <v>5.0999999999999996</v>
      </c>
      <c r="D115" s="158">
        <f>'Hazard &amp; Exposure'!AP114</f>
        <v>5.9</v>
      </c>
      <c r="E115" s="158">
        <f>'Hazard &amp; Exposure'!AQ114</f>
        <v>0</v>
      </c>
      <c r="F115" s="158">
        <f>'Hazard &amp; Exposure'!AR114</f>
        <v>0</v>
      </c>
      <c r="G115" s="158">
        <f>'Hazard &amp; Exposure'!AU114</f>
        <v>5.5</v>
      </c>
      <c r="H115" s="43">
        <f>'Hazard &amp; Exposure'!AV114</f>
        <v>3.7</v>
      </c>
      <c r="I115" s="158">
        <f>'Hazard &amp; Exposure'!AY114</f>
        <v>1.1000000000000001</v>
      </c>
      <c r="J115" s="158">
        <f>'Hazard &amp; Exposure'!BB114</f>
        <v>0</v>
      </c>
      <c r="K115" s="43">
        <f>'Hazard &amp; Exposure'!BC114</f>
        <v>0.8</v>
      </c>
      <c r="L115" s="44">
        <f t="shared" si="23"/>
        <v>2.4</v>
      </c>
      <c r="M115" s="156">
        <f>Vulnerability!E114</f>
        <v>2.2000000000000002</v>
      </c>
      <c r="N115" s="154">
        <f>Vulnerability!H114</f>
        <v>1.8</v>
      </c>
      <c r="O115" s="154">
        <f>Vulnerability!M114</f>
        <v>3.9</v>
      </c>
      <c r="P115" s="43">
        <f>Vulnerability!N114</f>
        <v>2.5</v>
      </c>
      <c r="Q115" s="154">
        <f>Vulnerability!S114</f>
        <v>1</v>
      </c>
      <c r="R115" s="153">
        <f>Vulnerability!W114</f>
        <v>2</v>
      </c>
      <c r="S115" s="153">
        <f>Vulnerability!Z114</f>
        <v>0.9</v>
      </c>
      <c r="T115" s="153">
        <f>Vulnerability!AC114</f>
        <v>0</v>
      </c>
      <c r="U115" s="153">
        <f>Vulnerability!AI114</f>
        <v>2.8</v>
      </c>
      <c r="V115" s="154">
        <f>Vulnerability!AJ114</f>
        <v>1.5</v>
      </c>
      <c r="W115" s="43">
        <f>Vulnerability!AK114</f>
        <v>1.3</v>
      </c>
      <c r="X115" s="44">
        <f t="shared" si="24"/>
        <v>1.9</v>
      </c>
      <c r="Y115" s="169">
        <f>'Lack of Coping Capacity'!D114</f>
        <v>6.2</v>
      </c>
      <c r="Z115" s="152">
        <f>'Lack of Coping Capacity'!G114</f>
        <v>6.7</v>
      </c>
      <c r="AA115" s="43">
        <f>'Lack of Coping Capacity'!H114</f>
        <v>6.5</v>
      </c>
      <c r="AB115" s="152">
        <f>'Lack of Coping Capacity'!M114</f>
        <v>2.5</v>
      </c>
      <c r="AC115" s="152">
        <f>'Lack of Coping Capacity'!R114</f>
        <v>1.6</v>
      </c>
      <c r="AD115" s="152">
        <f>'Lack of Coping Capacity'!W114</f>
        <v>3.5</v>
      </c>
      <c r="AE115" s="43">
        <f>'Lack of Coping Capacity'!X114</f>
        <v>2.5</v>
      </c>
      <c r="AF115" s="44">
        <f t="shared" si="25"/>
        <v>4.8</v>
      </c>
      <c r="AG115" s="161">
        <f t="shared" si="26"/>
        <v>2.8</v>
      </c>
      <c r="AH115" s="187" t="str">
        <f t="shared" si="22"/>
        <v>Low</v>
      </c>
      <c r="AI115" s="180">
        <f t="shared" si="27"/>
        <v>121</v>
      </c>
      <c r="AJ115" s="183">
        <f>VLOOKUP($B115,'Lack of Reliability Index'!$A$2:$H$192,8,FALSE)</f>
        <v>2.2258503401360539</v>
      </c>
      <c r="AK115" s="51">
        <f>'Imputed and missing data hidden'!BA113</f>
        <v>1</v>
      </c>
      <c r="AL115" s="181">
        <f t="shared" si="28"/>
        <v>1.9607843137254902E-2</v>
      </c>
      <c r="AM115" s="51" t="str">
        <f t="shared" si="29"/>
        <v/>
      </c>
      <c r="AN115" s="182">
        <f>'Indicator Date hidden2'!BB114</f>
        <v>0.36734693877551022</v>
      </c>
      <c r="AO115" s="188"/>
    </row>
    <row r="116" spans="1:41" ht="15.75" thickBot="1" x14ac:dyDescent="0.3">
      <c r="A116" s="130" t="s">
        <v>211</v>
      </c>
      <c r="B116" s="47" t="s">
        <v>210</v>
      </c>
      <c r="C116" s="159">
        <f>'Hazard &amp; Exposure'!AO115</f>
        <v>4.0999999999999996</v>
      </c>
      <c r="D116" s="158">
        <f>'Hazard &amp; Exposure'!AP115</f>
        <v>4.9000000000000004</v>
      </c>
      <c r="E116" s="158">
        <f>'Hazard &amp; Exposure'!AQ115</f>
        <v>0</v>
      </c>
      <c r="F116" s="158">
        <f>'Hazard &amp; Exposure'!AR115</f>
        <v>0</v>
      </c>
      <c r="G116" s="158">
        <f>'Hazard &amp; Exposure'!AU115</f>
        <v>5.7</v>
      </c>
      <c r="H116" s="43">
        <f>'Hazard &amp; Exposure'!AV115</f>
        <v>3.3</v>
      </c>
      <c r="I116" s="158">
        <f>'Hazard &amp; Exposure'!AY115</f>
        <v>3</v>
      </c>
      <c r="J116" s="158">
        <f>'Hazard &amp; Exposure'!BB115</f>
        <v>0</v>
      </c>
      <c r="K116" s="43">
        <f>'Hazard &amp; Exposure'!BC115</f>
        <v>2.1</v>
      </c>
      <c r="L116" s="44">
        <f t="shared" si="23"/>
        <v>2.7</v>
      </c>
      <c r="M116" s="156">
        <f>Vulnerability!E115</f>
        <v>1.8</v>
      </c>
      <c r="N116" s="154">
        <f>Vulnerability!H115</f>
        <v>2.8</v>
      </c>
      <c r="O116" s="154">
        <f>Vulnerability!M115</f>
        <v>2.6</v>
      </c>
      <c r="P116" s="43">
        <f>Vulnerability!N115</f>
        <v>2.2999999999999998</v>
      </c>
      <c r="Q116" s="154">
        <f>Vulnerability!S115</f>
        <v>0</v>
      </c>
      <c r="R116" s="153">
        <f>Vulnerability!W115</f>
        <v>4</v>
      </c>
      <c r="S116" s="153">
        <f>Vulnerability!Z115</f>
        <v>1.1000000000000001</v>
      </c>
      <c r="T116" s="153">
        <f>Vulnerability!AC115</f>
        <v>10</v>
      </c>
      <c r="U116" s="153">
        <f>Vulnerability!AI115</f>
        <v>5.2</v>
      </c>
      <c r="V116" s="154">
        <f>Vulnerability!AJ115</f>
        <v>6.5</v>
      </c>
      <c r="W116" s="43">
        <f>Vulnerability!AK115</f>
        <v>4</v>
      </c>
      <c r="X116" s="44">
        <f t="shared" si="24"/>
        <v>3.2</v>
      </c>
      <c r="Y116" s="169">
        <f>'Lack of Coping Capacity'!D115</f>
        <v>5.0999999999999996</v>
      </c>
      <c r="Z116" s="152">
        <f>'Lack of Coping Capacity'!G115</f>
        <v>6</v>
      </c>
      <c r="AA116" s="43">
        <f>'Lack of Coping Capacity'!H115</f>
        <v>5.6</v>
      </c>
      <c r="AB116" s="152">
        <f>'Lack of Coping Capacity'!M115</f>
        <v>3.7</v>
      </c>
      <c r="AC116" s="152">
        <f>'Lack of Coping Capacity'!R115</f>
        <v>7.1</v>
      </c>
      <c r="AD116" s="152">
        <f>'Lack of Coping Capacity'!W115</f>
        <v>3</v>
      </c>
      <c r="AE116" s="43">
        <f>'Lack of Coping Capacity'!X115</f>
        <v>4.5999999999999996</v>
      </c>
      <c r="AF116" s="44">
        <f t="shared" si="25"/>
        <v>5.0999999999999996</v>
      </c>
      <c r="AG116" s="161">
        <f t="shared" si="26"/>
        <v>3.5</v>
      </c>
      <c r="AH116" s="187" t="str">
        <f t="shared" si="22"/>
        <v>Medium</v>
      </c>
      <c r="AI116" s="180">
        <f t="shared" si="27"/>
        <v>99</v>
      </c>
      <c r="AJ116" s="183">
        <f>VLOOKUP($B116,'Lack of Reliability Index'!$A$2:$H$192,8,FALSE)</f>
        <v>2.2258503401360539</v>
      </c>
      <c r="AK116" s="51">
        <f>'Imputed and missing data hidden'!BA114</f>
        <v>1</v>
      </c>
      <c r="AL116" s="181">
        <f t="shared" si="28"/>
        <v>1.9607843137254902E-2</v>
      </c>
      <c r="AM116" s="51" t="str">
        <f t="shared" si="29"/>
        <v/>
      </c>
      <c r="AN116" s="182">
        <f>'Indicator Date hidden2'!BB115</f>
        <v>0.36734693877551022</v>
      </c>
      <c r="AO116" s="188"/>
    </row>
    <row r="117" spans="1:41" ht="15.75" thickBot="1" x14ac:dyDescent="0.3">
      <c r="A117" s="130" t="s">
        <v>213</v>
      </c>
      <c r="B117" s="47" t="s">
        <v>212</v>
      </c>
      <c r="C117" s="159">
        <f>'Hazard &amp; Exposure'!AO116</f>
        <v>4.2</v>
      </c>
      <c r="D117" s="158">
        <f>'Hazard &amp; Exposure'!AP116</f>
        <v>4.9000000000000004</v>
      </c>
      <c r="E117" s="158">
        <f>'Hazard &amp; Exposure'!AQ116</f>
        <v>6.9</v>
      </c>
      <c r="F117" s="158">
        <f>'Hazard &amp; Exposure'!AR116</f>
        <v>0</v>
      </c>
      <c r="G117" s="158">
        <f>'Hazard &amp; Exposure'!AU116</f>
        <v>2</v>
      </c>
      <c r="H117" s="43">
        <f>'Hazard &amp; Exposure'!AV116</f>
        <v>4</v>
      </c>
      <c r="I117" s="158">
        <f>'Hazard &amp; Exposure'!AY116</f>
        <v>0.8</v>
      </c>
      <c r="J117" s="158">
        <f>'Hazard &amp; Exposure'!BB116</f>
        <v>0</v>
      </c>
      <c r="K117" s="43">
        <f>'Hazard &amp; Exposure'!BC116</f>
        <v>0.6</v>
      </c>
      <c r="L117" s="44">
        <f t="shared" si="23"/>
        <v>2.5</v>
      </c>
      <c r="M117" s="156">
        <f>Vulnerability!E116</f>
        <v>1.2</v>
      </c>
      <c r="N117" s="154">
        <f>Vulnerability!H116</f>
        <v>1.9</v>
      </c>
      <c r="O117" s="154">
        <f>Vulnerability!M116</f>
        <v>4</v>
      </c>
      <c r="P117" s="43">
        <f>Vulnerability!N116</f>
        <v>2.1</v>
      </c>
      <c r="Q117" s="154">
        <f>Vulnerability!S116</f>
        <v>1.8</v>
      </c>
      <c r="R117" s="153">
        <f>Vulnerability!W116</f>
        <v>0.4</v>
      </c>
      <c r="S117" s="153">
        <f>Vulnerability!Z116</f>
        <v>0.3</v>
      </c>
      <c r="T117" s="153">
        <f>Vulnerability!AC116</f>
        <v>0</v>
      </c>
      <c r="U117" s="153">
        <f>Vulnerability!AI116</f>
        <v>2.2999999999999998</v>
      </c>
      <c r="V117" s="154">
        <f>Vulnerability!AJ116</f>
        <v>0.8</v>
      </c>
      <c r="W117" s="43">
        <f>Vulnerability!AK116</f>
        <v>1.3</v>
      </c>
      <c r="X117" s="44">
        <f t="shared" si="24"/>
        <v>1.7</v>
      </c>
      <c r="Y117" s="169">
        <f>'Lack of Coping Capacity'!D116</f>
        <v>4</v>
      </c>
      <c r="Z117" s="152">
        <f>'Lack of Coping Capacity'!G116</f>
        <v>5.0999999999999996</v>
      </c>
      <c r="AA117" s="43">
        <f>'Lack of Coping Capacity'!H116</f>
        <v>4.5999999999999996</v>
      </c>
      <c r="AB117" s="152">
        <f>'Lack of Coping Capacity'!M116</f>
        <v>1.4</v>
      </c>
      <c r="AC117" s="152">
        <f>'Lack of Coping Capacity'!R116</f>
        <v>0.8</v>
      </c>
      <c r="AD117" s="152">
        <f>'Lack of Coping Capacity'!W116</f>
        <v>5.4</v>
      </c>
      <c r="AE117" s="43">
        <f>'Lack of Coping Capacity'!X116</f>
        <v>2.5</v>
      </c>
      <c r="AF117" s="44">
        <f t="shared" si="25"/>
        <v>3.6</v>
      </c>
      <c r="AG117" s="161">
        <f t="shared" si="26"/>
        <v>2.5</v>
      </c>
      <c r="AH117" s="187" t="str">
        <f t="shared" si="22"/>
        <v>Low</v>
      </c>
      <c r="AI117" s="180">
        <f t="shared" si="27"/>
        <v>136</v>
      </c>
      <c r="AJ117" s="183">
        <f>VLOOKUP($B117,'Lack of Reliability Index'!$A$2:$H$192,8,FALSE)</f>
        <v>2.7290780141843989</v>
      </c>
      <c r="AK117" s="51">
        <f>'Imputed and missing data hidden'!BA115</f>
        <v>3</v>
      </c>
      <c r="AL117" s="181">
        <f t="shared" si="28"/>
        <v>5.8823529411764705E-2</v>
      </c>
      <c r="AM117" s="51" t="str">
        <f t="shared" si="29"/>
        <v/>
      </c>
      <c r="AN117" s="182">
        <f>'Indicator Date hidden2'!BB116</f>
        <v>0.36170212765957449</v>
      </c>
      <c r="AO117" s="188"/>
    </row>
    <row r="118" spans="1:41" ht="15.75" thickBot="1" x14ac:dyDescent="0.3">
      <c r="A118" s="130" t="s">
        <v>215</v>
      </c>
      <c r="B118" s="47" t="s">
        <v>214</v>
      </c>
      <c r="C118" s="159">
        <f>'Hazard &amp; Exposure'!AO117</f>
        <v>3.3</v>
      </c>
      <c r="D118" s="158">
        <f>'Hazard &amp; Exposure'!AP117</f>
        <v>6.1</v>
      </c>
      <c r="E118" s="158">
        <f>'Hazard &amp; Exposure'!AQ117</f>
        <v>6.7</v>
      </c>
      <c r="F118" s="158">
        <f>'Hazard &amp; Exposure'!AR117</f>
        <v>0</v>
      </c>
      <c r="G118" s="158">
        <f>'Hazard &amp; Exposure'!AU117</f>
        <v>6.2</v>
      </c>
      <c r="H118" s="43">
        <f>'Hazard &amp; Exposure'!AV117</f>
        <v>4.9000000000000004</v>
      </c>
      <c r="I118" s="158">
        <f>'Hazard &amp; Exposure'!AY117</f>
        <v>6</v>
      </c>
      <c r="J118" s="158">
        <f>'Hazard &amp; Exposure'!BB117</f>
        <v>0</v>
      </c>
      <c r="K118" s="43">
        <f>'Hazard &amp; Exposure'!BC117</f>
        <v>4.2</v>
      </c>
      <c r="L118" s="44">
        <f t="shared" si="23"/>
        <v>4.5999999999999996</v>
      </c>
      <c r="M118" s="156">
        <f>Vulnerability!E117</f>
        <v>2.8</v>
      </c>
      <c r="N118" s="154">
        <f>Vulnerability!H117</f>
        <v>5.3</v>
      </c>
      <c r="O118" s="154">
        <f>Vulnerability!M117</f>
        <v>1.5</v>
      </c>
      <c r="P118" s="43">
        <f>Vulnerability!N117</f>
        <v>3.1</v>
      </c>
      <c r="Q118" s="154">
        <f>Vulnerability!S117</f>
        <v>2.1</v>
      </c>
      <c r="R118" s="153">
        <f>Vulnerability!W117</f>
        <v>1.1000000000000001</v>
      </c>
      <c r="S118" s="153">
        <f>Vulnerability!Z117</f>
        <v>1.4</v>
      </c>
      <c r="T118" s="153">
        <f>Vulnerability!AC117</f>
        <v>3.6</v>
      </c>
      <c r="U118" s="153">
        <f>Vulnerability!AI117</f>
        <v>1.8</v>
      </c>
      <c r="V118" s="154">
        <f>Vulnerability!AJ117</f>
        <v>2</v>
      </c>
      <c r="W118" s="43">
        <f>Vulnerability!AK117</f>
        <v>2.1</v>
      </c>
      <c r="X118" s="44">
        <f t="shared" si="24"/>
        <v>2.6</v>
      </c>
      <c r="Y118" s="169">
        <f>'Lack of Coping Capacity'!D117</f>
        <v>5.6</v>
      </c>
      <c r="Z118" s="152">
        <f>'Lack of Coping Capacity'!G117</f>
        <v>5.7</v>
      </c>
      <c r="AA118" s="43">
        <f>'Lack of Coping Capacity'!H117</f>
        <v>5.7</v>
      </c>
      <c r="AB118" s="152">
        <f>'Lack of Coping Capacity'!M117</f>
        <v>3.6</v>
      </c>
      <c r="AC118" s="152">
        <f>'Lack of Coping Capacity'!R117</f>
        <v>4.2</v>
      </c>
      <c r="AD118" s="152">
        <f>'Lack of Coping Capacity'!W117</f>
        <v>4.5999999999999996</v>
      </c>
      <c r="AE118" s="43">
        <f>'Lack of Coping Capacity'!X117</f>
        <v>4.0999999999999996</v>
      </c>
      <c r="AF118" s="44">
        <f t="shared" si="25"/>
        <v>5</v>
      </c>
      <c r="AG118" s="161">
        <f t="shared" si="26"/>
        <v>3.9</v>
      </c>
      <c r="AH118" s="187" t="str">
        <f t="shared" si="22"/>
        <v>Medium</v>
      </c>
      <c r="AI118" s="180">
        <f t="shared" si="27"/>
        <v>85</v>
      </c>
      <c r="AJ118" s="183">
        <f>VLOOKUP($B118,'Lack of Reliability Index'!$A$2:$H$192,8,FALSE)</f>
        <v>3.0965986394557827</v>
      </c>
      <c r="AK118" s="51">
        <f>'Imputed and missing data hidden'!BA116</f>
        <v>1</v>
      </c>
      <c r="AL118" s="181">
        <f t="shared" si="28"/>
        <v>1.9607843137254902E-2</v>
      </c>
      <c r="AM118" s="51" t="str">
        <f t="shared" si="29"/>
        <v/>
      </c>
      <c r="AN118" s="182">
        <f>'Indicator Date hidden2'!BB117</f>
        <v>0.53061224489795922</v>
      </c>
      <c r="AO118" s="188"/>
    </row>
    <row r="119" spans="1:41" ht="15.75" thickBot="1" x14ac:dyDescent="0.3">
      <c r="A119" s="130" t="s">
        <v>217</v>
      </c>
      <c r="B119" s="47" t="s">
        <v>216</v>
      </c>
      <c r="C119" s="159">
        <f>'Hazard &amp; Exposure'!AO118</f>
        <v>2.8</v>
      </c>
      <c r="D119" s="158">
        <f>'Hazard &amp; Exposure'!AP118</f>
        <v>6.8</v>
      </c>
      <c r="E119" s="158">
        <f>'Hazard &amp; Exposure'!AQ118</f>
        <v>5.9</v>
      </c>
      <c r="F119" s="158">
        <f>'Hazard &amp; Exposure'!AR118</f>
        <v>5.3</v>
      </c>
      <c r="G119" s="158">
        <f>'Hazard &amp; Exposure'!AU118</f>
        <v>7.6</v>
      </c>
      <c r="H119" s="43">
        <f>'Hazard &amp; Exposure'!AV118</f>
        <v>5.9</v>
      </c>
      <c r="I119" s="158">
        <f>'Hazard &amp; Exposure'!AY118</f>
        <v>6.2</v>
      </c>
      <c r="J119" s="158">
        <f>'Hazard &amp; Exposure'!BB118</f>
        <v>0</v>
      </c>
      <c r="K119" s="43">
        <f>'Hazard &amp; Exposure'!BC118</f>
        <v>4.3</v>
      </c>
      <c r="L119" s="44">
        <f t="shared" si="23"/>
        <v>5.2</v>
      </c>
      <c r="M119" s="156">
        <f>Vulnerability!E118</f>
        <v>7.9</v>
      </c>
      <c r="N119" s="154">
        <f>Vulnerability!H118</f>
        <v>6.4</v>
      </c>
      <c r="O119" s="154">
        <f>Vulnerability!M118</f>
        <v>5.6</v>
      </c>
      <c r="P119" s="43">
        <f>Vulnerability!N118</f>
        <v>7</v>
      </c>
      <c r="Q119" s="154">
        <f>Vulnerability!S118</f>
        <v>3.9</v>
      </c>
      <c r="R119" s="153">
        <f>Vulnerability!W118</f>
        <v>8.6</v>
      </c>
      <c r="S119" s="153">
        <f>Vulnerability!Z118</f>
        <v>4.8</v>
      </c>
      <c r="T119" s="153">
        <f>Vulnerability!AC118</f>
        <v>7</v>
      </c>
      <c r="U119" s="153">
        <f>Vulnerability!AI118</f>
        <v>6.5</v>
      </c>
      <c r="V119" s="154">
        <f>Vulnerability!AJ118</f>
        <v>6.9</v>
      </c>
      <c r="W119" s="43">
        <f>Vulnerability!AK118</f>
        <v>5.6</v>
      </c>
      <c r="X119" s="44">
        <f t="shared" si="24"/>
        <v>6.4</v>
      </c>
      <c r="Y119" s="169">
        <f>'Lack of Coping Capacity'!D118</f>
        <v>2.1</v>
      </c>
      <c r="Z119" s="152">
        <f>'Lack of Coping Capacity'!G118</f>
        <v>6.9</v>
      </c>
      <c r="AA119" s="43">
        <f>'Lack of Coping Capacity'!H118</f>
        <v>4.5</v>
      </c>
      <c r="AB119" s="152">
        <f>'Lack of Coping Capacity'!M118</f>
        <v>7.7</v>
      </c>
      <c r="AC119" s="152">
        <f>'Lack of Coping Capacity'!R118</f>
        <v>9.4</v>
      </c>
      <c r="AD119" s="152">
        <f>'Lack of Coping Capacity'!W118</f>
        <v>6.8</v>
      </c>
      <c r="AE119" s="43">
        <f>'Lack of Coping Capacity'!X118</f>
        <v>8</v>
      </c>
      <c r="AF119" s="44">
        <f t="shared" si="25"/>
        <v>6.6</v>
      </c>
      <c r="AG119" s="161">
        <f t="shared" si="26"/>
        <v>6</v>
      </c>
      <c r="AH119" s="187" t="str">
        <f t="shared" si="22"/>
        <v>High</v>
      </c>
      <c r="AI119" s="180">
        <f t="shared" si="27"/>
        <v>18</v>
      </c>
      <c r="AJ119" s="183">
        <f>VLOOKUP($B119,'Lack of Reliability Index'!$A$2:$H$192,8,FALSE)</f>
        <v>2.5098039215686274</v>
      </c>
      <c r="AK119" s="51">
        <f>'Imputed and missing data hidden'!BA117</f>
        <v>0</v>
      </c>
      <c r="AL119" s="181">
        <f t="shared" si="28"/>
        <v>0</v>
      </c>
      <c r="AM119" s="51" t="str">
        <f t="shared" si="29"/>
        <v/>
      </c>
      <c r="AN119" s="182">
        <f>'Indicator Date hidden2'!BB118</f>
        <v>0.47058823529411764</v>
      </c>
      <c r="AO119" s="188"/>
    </row>
    <row r="120" spans="1:41" ht="15.75" thickBot="1" x14ac:dyDescent="0.3">
      <c r="A120" s="130" t="s">
        <v>370</v>
      </c>
      <c r="B120" s="47" t="s">
        <v>218</v>
      </c>
      <c r="C120" s="159">
        <f>'Hazard &amp; Exposure'!AO119</f>
        <v>9.3000000000000007</v>
      </c>
      <c r="D120" s="158">
        <f>'Hazard &amp; Exposure'!AP119</f>
        <v>10</v>
      </c>
      <c r="E120" s="158">
        <f>'Hazard &amp; Exposure'!AQ119</f>
        <v>8.5</v>
      </c>
      <c r="F120" s="158">
        <f>'Hazard &amp; Exposure'!AR119</f>
        <v>5.7</v>
      </c>
      <c r="G120" s="158">
        <f>'Hazard &amp; Exposure'!AU119</f>
        <v>1</v>
      </c>
      <c r="H120" s="43">
        <f>'Hazard &amp; Exposure'!AV119</f>
        <v>8</v>
      </c>
      <c r="I120" s="158">
        <f>'Hazard &amp; Exposure'!AY119</f>
        <v>9.5</v>
      </c>
      <c r="J120" s="158">
        <f>'Hazard &amp; Exposure'!BB119</f>
        <v>7</v>
      </c>
      <c r="K120" s="43">
        <f>'Hazard &amp; Exposure'!BC119</f>
        <v>7</v>
      </c>
      <c r="L120" s="44">
        <f t="shared" si="23"/>
        <v>7.5</v>
      </c>
      <c r="M120" s="156">
        <f>Vulnerability!E119</f>
        <v>6.1</v>
      </c>
      <c r="N120" s="154">
        <f>Vulnerability!H119</f>
        <v>5</v>
      </c>
      <c r="O120" s="154">
        <f>Vulnerability!M119</f>
        <v>1.2</v>
      </c>
      <c r="P120" s="43">
        <f>Vulnerability!N119</f>
        <v>4.5999999999999996</v>
      </c>
      <c r="Q120" s="154">
        <f>Vulnerability!S119</f>
        <v>7.6</v>
      </c>
      <c r="R120" s="153">
        <f>Vulnerability!W119</f>
        <v>3</v>
      </c>
      <c r="S120" s="153">
        <f>Vulnerability!Z119</f>
        <v>4.4000000000000004</v>
      </c>
      <c r="T120" s="153">
        <f>Vulnerability!AC119</f>
        <v>5.2</v>
      </c>
      <c r="U120" s="153">
        <f>Vulnerability!AI119</f>
        <v>5.2</v>
      </c>
      <c r="V120" s="154">
        <f>Vulnerability!AJ119</f>
        <v>4.5</v>
      </c>
      <c r="W120" s="43">
        <f>Vulnerability!AK119</f>
        <v>6.3</v>
      </c>
      <c r="X120" s="44">
        <f t="shared" si="24"/>
        <v>5.5</v>
      </c>
      <c r="Y120" s="169">
        <f>'Lack of Coping Capacity'!D119</f>
        <v>7.1</v>
      </c>
      <c r="Z120" s="152">
        <f>'Lack of Coping Capacity'!G119</f>
        <v>7.4</v>
      </c>
      <c r="AA120" s="43">
        <f>'Lack of Coping Capacity'!H119</f>
        <v>7.3</v>
      </c>
      <c r="AB120" s="152">
        <f>'Lack of Coping Capacity'!M119</f>
        <v>5.0999999999999996</v>
      </c>
      <c r="AC120" s="152">
        <f>'Lack of Coping Capacity'!R119</f>
        <v>5.2</v>
      </c>
      <c r="AD120" s="152">
        <f>'Lack of Coping Capacity'!W119</f>
        <v>5.6</v>
      </c>
      <c r="AE120" s="43">
        <f>'Lack of Coping Capacity'!X119</f>
        <v>5.3</v>
      </c>
      <c r="AF120" s="44">
        <f t="shared" si="25"/>
        <v>6.4</v>
      </c>
      <c r="AG120" s="161">
        <f t="shared" si="26"/>
        <v>6.4</v>
      </c>
      <c r="AH120" s="187" t="str">
        <f t="shared" si="22"/>
        <v>High</v>
      </c>
      <c r="AI120" s="180">
        <f t="shared" si="27"/>
        <v>12</v>
      </c>
      <c r="AJ120" s="183">
        <f>VLOOKUP($B120,'Lack of Reliability Index'!$A$2:$H$192,8,FALSE)</f>
        <v>3.2517006802721085</v>
      </c>
      <c r="AK120" s="51">
        <f>'Imputed and missing data hidden'!BA118</f>
        <v>2</v>
      </c>
      <c r="AL120" s="181">
        <f t="shared" si="28"/>
        <v>3.9215686274509803E-2</v>
      </c>
      <c r="AM120" s="51" t="str">
        <f t="shared" si="29"/>
        <v>YES</v>
      </c>
      <c r="AN120" s="182">
        <f>'Indicator Date hidden2'!BB119</f>
        <v>0.38775510204081631</v>
      </c>
      <c r="AO120" s="188"/>
    </row>
    <row r="121" spans="1:41" ht="15.75" thickBot="1" x14ac:dyDescent="0.3">
      <c r="A121" s="130" t="s">
        <v>220</v>
      </c>
      <c r="B121" s="47" t="s">
        <v>219</v>
      </c>
      <c r="C121" s="159">
        <f>'Hazard &amp; Exposure'!AO120</f>
        <v>0.1</v>
      </c>
      <c r="D121" s="158">
        <f>'Hazard &amp; Exposure'!AP120</f>
        <v>5.8</v>
      </c>
      <c r="E121" s="158">
        <f>'Hazard &amp; Exposure'!AQ120</f>
        <v>0</v>
      </c>
      <c r="F121" s="158">
        <f>'Hazard &amp; Exposure'!AR120</f>
        <v>0</v>
      </c>
      <c r="G121" s="158">
        <f>'Hazard &amp; Exposure'!AU120</f>
        <v>8.5</v>
      </c>
      <c r="H121" s="43">
        <f>'Hazard &amp; Exposure'!AV120</f>
        <v>3.9</v>
      </c>
      <c r="I121" s="158">
        <f>'Hazard &amp; Exposure'!AY120</f>
        <v>0.4</v>
      </c>
      <c r="J121" s="158">
        <f>'Hazard &amp; Exposure'!BB120</f>
        <v>0</v>
      </c>
      <c r="K121" s="43">
        <f>'Hazard &amp; Exposure'!BC120</f>
        <v>0.3</v>
      </c>
      <c r="L121" s="44">
        <f t="shared" si="23"/>
        <v>2.2999999999999998</v>
      </c>
      <c r="M121" s="156">
        <f>Vulnerability!E120</f>
        <v>4.0999999999999996</v>
      </c>
      <c r="N121" s="154">
        <f>Vulnerability!H120</f>
        <v>7.7</v>
      </c>
      <c r="O121" s="154">
        <f>Vulnerability!M120</f>
        <v>1.9</v>
      </c>
      <c r="P121" s="43">
        <f>Vulnerability!N120</f>
        <v>4.5</v>
      </c>
      <c r="Q121" s="154">
        <f>Vulnerability!S120</f>
        <v>1.9</v>
      </c>
      <c r="R121" s="153">
        <f>Vulnerability!W120</f>
        <v>6.3</v>
      </c>
      <c r="S121" s="153">
        <f>Vulnerability!Z120</f>
        <v>3.2</v>
      </c>
      <c r="T121" s="153">
        <f>Vulnerability!AC120</f>
        <v>0.2</v>
      </c>
      <c r="U121" s="153">
        <f>Vulnerability!AI120</f>
        <v>7</v>
      </c>
      <c r="V121" s="154">
        <f>Vulnerability!AJ120</f>
        <v>4.7</v>
      </c>
      <c r="W121" s="43">
        <f>Vulnerability!AK120</f>
        <v>3.4</v>
      </c>
      <c r="X121" s="44">
        <f t="shared" si="24"/>
        <v>4</v>
      </c>
      <c r="Y121" s="169">
        <f>'Lack of Coping Capacity'!D120</f>
        <v>4.3</v>
      </c>
      <c r="Z121" s="152">
        <f>'Lack of Coping Capacity'!G120</f>
        <v>4.7</v>
      </c>
      <c r="AA121" s="43">
        <f>'Lack of Coping Capacity'!H120</f>
        <v>4.5</v>
      </c>
      <c r="AB121" s="152">
        <f>'Lack of Coping Capacity'!M120</f>
        <v>4.9000000000000004</v>
      </c>
      <c r="AC121" s="152">
        <f>'Lack of Coping Capacity'!R120</f>
        <v>6.2</v>
      </c>
      <c r="AD121" s="152">
        <f>'Lack of Coping Capacity'!W120</f>
        <v>5.7</v>
      </c>
      <c r="AE121" s="43">
        <f>'Lack of Coping Capacity'!X120</f>
        <v>5.6</v>
      </c>
      <c r="AF121" s="44">
        <f t="shared" si="25"/>
        <v>5.0999999999999996</v>
      </c>
      <c r="AG121" s="161">
        <f t="shared" si="26"/>
        <v>3.6</v>
      </c>
      <c r="AH121" s="187" t="str">
        <f t="shared" si="22"/>
        <v>Medium</v>
      </c>
      <c r="AI121" s="180">
        <f t="shared" si="27"/>
        <v>94</v>
      </c>
      <c r="AJ121" s="183">
        <f>VLOOKUP($B121,'Lack of Reliability Index'!$A$2:$H$192,8,FALSE)</f>
        <v>2.5599999999999987</v>
      </c>
      <c r="AK121" s="51">
        <f>'Imputed and missing data hidden'!BA119</f>
        <v>0</v>
      </c>
      <c r="AL121" s="181">
        <f t="shared" si="28"/>
        <v>0</v>
      </c>
      <c r="AM121" s="51" t="str">
        <f t="shared" si="29"/>
        <v/>
      </c>
      <c r="AN121" s="182">
        <f>'Indicator Date hidden2'!BB120</f>
        <v>0.48</v>
      </c>
      <c r="AO121" s="188"/>
    </row>
    <row r="122" spans="1:41" ht="15.75" thickBot="1" x14ac:dyDescent="0.3">
      <c r="A122" s="130" t="s">
        <v>222</v>
      </c>
      <c r="B122" s="47" t="s">
        <v>221</v>
      </c>
      <c r="C122" s="159">
        <f>'Hazard &amp; Exposure'!AO121</f>
        <v>0.1</v>
      </c>
      <c r="D122" s="158">
        <f>'Hazard &amp; Exposure'!AP121</f>
        <v>0.1</v>
      </c>
      <c r="E122" s="158">
        <f>'Hazard &amp; Exposure'!AQ121</f>
        <v>5.4</v>
      </c>
      <c r="F122" s="158">
        <f>'Hazard &amp; Exposure'!AR121</f>
        <v>0</v>
      </c>
      <c r="G122" s="158">
        <f>'Hazard &amp; Exposure'!AU121</f>
        <v>0</v>
      </c>
      <c r="H122" s="43">
        <f>'Hazard &amp; Exposure'!AV121</f>
        <v>1.4</v>
      </c>
      <c r="I122" s="158">
        <f>'Hazard &amp; Exposure'!AY121</f>
        <v>0.1</v>
      </c>
      <c r="J122" s="158">
        <f>'Hazard &amp; Exposure'!BB121</f>
        <v>0</v>
      </c>
      <c r="K122" s="43">
        <f>'Hazard &amp; Exposure'!BC121</f>
        <v>0.1</v>
      </c>
      <c r="L122" s="44">
        <f t="shared" si="23"/>
        <v>0.8</v>
      </c>
      <c r="M122" s="156">
        <f>Vulnerability!E121</f>
        <v>3.5</v>
      </c>
      <c r="N122" s="154" t="str">
        <f>Vulnerability!H121</f>
        <v>x</v>
      </c>
      <c r="O122" s="154">
        <f>Vulnerability!M121</f>
        <v>10</v>
      </c>
      <c r="P122" s="43">
        <f>Vulnerability!N121</f>
        <v>5.7</v>
      </c>
      <c r="Q122" s="154">
        <f>Vulnerability!S121</f>
        <v>4</v>
      </c>
      <c r="R122" s="153">
        <f>Vulnerability!W121</f>
        <v>2.1</v>
      </c>
      <c r="S122" s="153">
        <f>Vulnerability!Z121</f>
        <v>1.9</v>
      </c>
      <c r="T122" s="153">
        <f>Vulnerability!AC121</f>
        <v>0</v>
      </c>
      <c r="U122" s="153">
        <f>Vulnerability!AI121</f>
        <v>4</v>
      </c>
      <c r="V122" s="154">
        <f>Vulnerability!AJ121</f>
        <v>2.1</v>
      </c>
      <c r="W122" s="43">
        <f>Vulnerability!AK121</f>
        <v>3.1</v>
      </c>
      <c r="X122" s="44">
        <f t="shared" si="24"/>
        <v>4.5</v>
      </c>
      <c r="Y122" s="169">
        <f>'Lack of Coping Capacity'!D121</f>
        <v>8.1</v>
      </c>
      <c r="Z122" s="152">
        <f>'Lack of Coping Capacity'!G121</f>
        <v>6.1</v>
      </c>
      <c r="AA122" s="43">
        <f>'Lack of Coping Capacity'!H121</f>
        <v>7.1</v>
      </c>
      <c r="AB122" s="152">
        <f>'Lack of Coping Capacity'!M121</f>
        <v>3.8</v>
      </c>
      <c r="AC122" s="152">
        <f>'Lack of Coping Capacity'!R121</f>
        <v>1.5</v>
      </c>
      <c r="AD122" s="152">
        <f>'Lack of Coping Capacity'!W121</f>
        <v>5.6</v>
      </c>
      <c r="AE122" s="43">
        <f>'Lack of Coping Capacity'!X121</f>
        <v>3.6</v>
      </c>
      <c r="AF122" s="44">
        <f t="shared" si="25"/>
        <v>5.6</v>
      </c>
      <c r="AG122" s="161">
        <f t="shared" si="26"/>
        <v>2.7</v>
      </c>
      <c r="AH122" s="187" t="str">
        <f t="shared" si="22"/>
        <v>Low</v>
      </c>
      <c r="AI122" s="180">
        <f t="shared" si="27"/>
        <v>123</v>
      </c>
      <c r="AJ122" s="183">
        <f>VLOOKUP($B122,'Lack of Reliability Index'!$A$2:$H$192,8,FALSE)</f>
        <v>7.1999999999999993</v>
      </c>
      <c r="AK122" s="51">
        <f>'Imputed and missing data hidden'!BA120</f>
        <v>14</v>
      </c>
      <c r="AL122" s="181">
        <f t="shared" si="28"/>
        <v>0.27450980392156865</v>
      </c>
      <c r="AM122" s="51" t="str">
        <f t="shared" si="29"/>
        <v/>
      </c>
      <c r="AN122" s="182">
        <f>'Indicator Date hidden2'!BB121</f>
        <v>0.65</v>
      </c>
      <c r="AO122" s="188"/>
    </row>
    <row r="123" spans="1:41" ht="15.75" thickBot="1" x14ac:dyDescent="0.3">
      <c r="A123" s="130" t="s">
        <v>224</v>
      </c>
      <c r="B123" s="47" t="s">
        <v>223</v>
      </c>
      <c r="C123" s="159">
        <f>'Hazard &amp; Exposure'!AO122</f>
        <v>9.9</v>
      </c>
      <c r="D123" s="158">
        <f>'Hazard &amp; Exposure'!AP122</f>
        <v>6.5</v>
      </c>
      <c r="E123" s="158">
        <f>'Hazard &amp; Exposure'!AQ122</f>
        <v>0</v>
      </c>
      <c r="F123" s="158">
        <f>'Hazard &amp; Exposure'!AR122</f>
        <v>0.2</v>
      </c>
      <c r="G123" s="158">
        <f>'Hazard &amp; Exposure'!AU122</f>
        <v>2.9</v>
      </c>
      <c r="H123" s="43">
        <f>'Hazard &amp; Exposure'!AV122</f>
        <v>5.5</v>
      </c>
      <c r="I123" s="158">
        <f>'Hazard &amp; Exposure'!AY122</f>
        <v>7.6</v>
      </c>
      <c r="J123" s="158">
        <f>'Hazard &amp; Exposure'!BB122</f>
        <v>0</v>
      </c>
      <c r="K123" s="43">
        <f>'Hazard &amp; Exposure'!BC122</f>
        <v>5.3</v>
      </c>
      <c r="L123" s="44">
        <f t="shared" si="23"/>
        <v>5.4</v>
      </c>
      <c r="M123" s="156">
        <f>Vulnerability!E122</f>
        <v>4.0999999999999996</v>
      </c>
      <c r="N123" s="154">
        <f>Vulnerability!H122</f>
        <v>4.3</v>
      </c>
      <c r="O123" s="154">
        <f>Vulnerability!M122</f>
        <v>2.8</v>
      </c>
      <c r="P123" s="43">
        <f>Vulnerability!N122</f>
        <v>3.8</v>
      </c>
      <c r="Q123" s="154">
        <f>Vulnerability!S122</f>
        <v>5.2</v>
      </c>
      <c r="R123" s="153">
        <f>Vulnerability!W122</f>
        <v>1.1000000000000001</v>
      </c>
      <c r="S123" s="153">
        <f>Vulnerability!Z122</f>
        <v>4.7</v>
      </c>
      <c r="T123" s="153">
        <f>Vulnerability!AC122</f>
        <v>4.9000000000000004</v>
      </c>
      <c r="U123" s="153">
        <f>Vulnerability!AI122</f>
        <v>4.4000000000000004</v>
      </c>
      <c r="V123" s="154">
        <f>Vulnerability!AJ122</f>
        <v>3.9</v>
      </c>
      <c r="W123" s="43">
        <f>Vulnerability!AK122</f>
        <v>4.5999999999999996</v>
      </c>
      <c r="X123" s="44">
        <f t="shared" si="24"/>
        <v>4.2</v>
      </c>
      <c r="Y123" s="169">
        <f>'Lack of Coping Capacity'!D122</f>
        <v>5.4</v>
      </c>
      <c r="Z123" s="152">
        <f>'Lack of Coping Capacity'!G122</f>
        <v>7.1</v>
      </c>
      <c r="AA123" s="43">
        <f>'Lack of Coping Capacity'!H122</f>
        <v>6.3</v>
      </c>
      <c r="AB123" s="152">
        <f>'Lack of Coping Capacity'!M122</f>
        <v>5.4</v>
      </c>
      <c r="AC123" s="152">
        <f>'Lack of Coping Capacity'!R122</f>
        <v>5.4</v>
      </c>
      <c r="AD123" s="152">
        <f>'Lack of Coping Capacity'!W122</f>
        <v>5.6</v>
      </c>
      <c r="AE123" s="43">
        <f>'Lack of Coping Capacity'!X122</f>
        <v>5.5</v>
      </c>
      <c r="AF123" s="44">
        <f t="shared" si="25"/>
        <v>5.9</v>
      </c>
      <c r="AG123" s="161">
        <f t="shared" si="26"/>
        <v>5.0999999999999996</v>
      </c>
      <c r="AH123" s="187" t="str">
        <f t="shared" si="22"/>
        <v>High</v>
      </c>
      <c r="AI123" s="180">
        <f t="shared" si="27"/>
        <v>41</v>
      </c>
      <c r="AJ123" s="183">
        <f>VLOOKUP($B123,'Lack of Reliability Index'!$A$2:$H$192,8,FALSE)</f>
        <v>1.5466666666666669</v>
      </c>
      <c r="AK123" s="51">
        <f>'Imputed and missing data hidden'!BA121</f>
        <v>1</v>
      </c>
      <c r="AL123" s="181">
        <f t="shared" si="28"/>
        <v>1.9607843137254902E-2</v>
      </c>
      <c r="AM123" s="51" t="str">
        <f t="shared" si="29"/>
        <v/>
      </c>
      <c r="AN123" s="182">
        <f>'Indicator Date hidden2'!BB122</f>
        <v>0.24</v>
      </c>
      <c r="AO123" s="188"/>
    </row>
    <row r="124" spans="1:41" ht="15.75" thickBot="1" x14ac:dyDescent="0.3">
      <c r="A124" s="130" t="s">
        <v>226</v>
      </c>
      <c r="B124" s="47" t="s">
        <v>225</v>
      </c>
      <c r="C124" s="159">
        <f>'Hazard &amp; Exposure'!AO123</f>
        <v>1.7</v>
      </c>
      <c r="D124" s="158">
        <f>'Hazard &amp; Exposure'!AP123</f>
        <v>5.8</v>
      </c>
      <c r="E124" s="158">
        <f>'Hazard &amp; Exposure'!AQ123</f>
        <v>0</v>
      </c>
      <c r="F124" s="158">
        <f>'Hazard &amp; Exposure'!AR123</f>
        <v>0</v>
      </c>
      <c r="G124" s="158">
        <f>'Hazard &amp; Exposure'!AU123</f>
        <v>0.5</v>
      </c>
      <c r="H124" s="43">
        <f>'Hazard &amp; Exposure'!AV123</f>
        <v>1.9</v>
      </c>
      <c r="I124" s="158">
        <f>'Hazard &amp; Exposure'!AY123</f>
        <v>0</v>
      </c>
      <c r="J124" s="158">
        <f>'Hazard &amp; Exposure'!BB123</f>
        <v>0</v>
      </c>
      <c r="K124" s="43">
        <f>'Hazard &amp; Exposure'!BC123</f>
        <v>0</v>
      </c>
      <c r="L124" s="44">
        <f t="shared" si="23"/>
        <v>1</v>
      </c>
      <c r="M124" s="156">
        <f>Vulnerability!E123</f>
        <v>0.4</v>
      </c>
      <c r="N124" s="154">
        <f>Vulnerability!H123</f>
        <v>0.7</v>
      </c>
      <c r="O124" s="154">
        <f>Vulnerability!M123</f>
        <v>0</v>
      </c>
      <c r="P124" s="43">
        <f>Vulnerability!N123</f>
        <v>0.4</v>
      </c>
      <c r="Q124" s="154">
        <f>Vulnerability!S123</f>
        <v>5.9</v>
      </c>
      <c r="R124" s="153">
        <f>Vulnerability!W123</f>
        <v>0.1</v>
      </c>
      <c r="S124" s="153">
        <f>Vulnerability!Z123</f>
        <v>0.3</v>
      </c>
      <c r="T124" s="153">
        <f>Vulnerability!AC123</f>
        <v>0</v>
      </c>
      <c r="U124" s="153">
        <f>Vulnerability!AI123</f>
        <v>1.5</v>
      </c>
      <c r="V124" s="154">
        <f>Vulnerability!AJ123</f>
        <v>0.5</v>
      </c>
      <c r="W124" s="43">
        <f>Vulnerability!AK123</f>
        <v>3.7</v>
      </c>
      <c r="X124" s="44">
        <f t="shared" si="24"/>
        <v>2.2000000000000002</v>
      </c>
      <c r="Y124" s="169">
        <f>'Lack of Coping Capacity'!D123</f>
        <v>1.7</v>
      </c>
      <c r="Z124" s="152">
        <f>'Lack of Coping Capacity'!G123</f>
        <v>1.5</v>
      </c>
      <c r="AA124" s="43">
        <f>'Lack of Coping Capacity'!H123</f>
        <v>1.6</v>
      </c>
      <c r="AB124" s="152">
        <f>'Lack of Coping Capacity'!M123</f>
        <v>1.5</v>
      </c>
      <c r="AC124" s="152">
        <f>'Lack of Coping Capacity'!R123</f>
        <v>0.1</v>
      </c>
      <c r="AD124" s="152">
        <f>'Lack of Coping Capacity'!W123</f>
        <v>1.1000000000000001</v>
      </c>
      <c r="AE124" s="43">
        <f>'Lack of Coping Capacity'!X123</f>
        <v>0.9</v>
      </c>
      <c r="AF124" s="44">
        <f t="shared" si="25"/>
        <v>1.3</v>
      </c>
      <c r="AG124" s="161">
        <f t="shared" si="26"/>
        <v>1.4</v>
      </c>
      <c r="AH124" s="187" t="str">
        <f t="shared" si="22"/>
        <v>Very Low</v>
      </c>
      <c r="AI124" s="180">
        <f t="shared" si="27"/>
        <v>172</v>
      </c>
      <c r="AJ124" s="183">
        <f>VLOOKUP($B124,'Lack of Reliability Index'!$A$2:$H$192,8,FALSE)</f>
        <v>2.6909090909090905</v>
      </c>
      <c r="AK124" s="51">
        <f>'Imputed and missing data hidden'!BA122</f>
        <v>6</v>
      </c>
      <c r="AL124" s="181">
        <f t="shared" si="28"/>
        <v>0.11764705882352941</v>
      </c>
      <c r="AM124" s="51" t="str">
        <f t="shared" si="29"/>
        <v/>
      </c>
      <c r="AN124" s="182">
        <f>'Indicator Date hidden2'!BB123</f>
        <v>0.20454545454545456</v>
      </c>
      <c r="AO124" s="188"/>
    </row>
    <row r="125" spans="1:41" ht="15.75" thickBot="1" x14ac:dyDescent="0.3">
      <c r="A125" s="130" t="s">
        <v>228</v>
      </c>
      <c r="B125" s="47" t="s">
        <v>227</v>
      </c>
      <c r="C125" s="159">
        <f>'Hazard &amp; Exposure'!AO124</f>
        <v>8.1999999999999993</v>
      </c>
      <c r="D125" s="158">
        <f>'Hazard &amp; Exposure'!AP124</f>
        <v>3.7</v>
      </c>
      <c r="E125" s="158">
        <f>'Hazard &amp; Exposure'!AQ124</f>
        <v>6.7</v>
      </c>
      <c r="F125" s="158">
        <f>'Hazard &amp; Exposure'!AR124</f>
        <v>2.8</v>
      </c>
      <c r="G125" s="158">
        <f>'Hazard &amp; Exposure'!AU124</f>
        <v>1.5</v>
      </c>
      <c r="H125" s="43">
        <f>'Hazard &amp; Exposure'!AV124</f>
        <v>5.0999999999999996</v>
      </c>
      <c r="I125" s="158">
        <f>'Hazard &amp; Exposure'!AY124</f>
        <v>0.1</v>
      </c>
      <c r="J125" s="158">
        <f>'Hazard &amp; Exposure'!BB124</f>
        <v>0</v>
      </c>
      <c r="K125" s="43">
        <f>'Hazard &amp; Exposure'!BC124</f>
        <v>0.1</v>
      </c>
      <c r="L125" s="44">
        <f t="shared" si="23"/>
        <v>3</v>
      </c>
      <c r="M125" s="156">
        <f>Vulnerability!E124</f>
        <v>0.5</v>
      </c>
      <c r="N125" s="154">
        <f>Vulnerability!H124</f>
        <v>2.1</v>
      </c>
      <c r="O125" s="154">
        <f>Vulnerability!M124</f>
        <v>0</v>
      </c>
      <c r="P125" s="43">
        <f>Vulnerability!N124</f>
        <v>0.8</v>
      </c>
      <c r="Q125" s="154">
        <f>Vulnerability!S124</f>
        <v>1.5</v>
      </c>
      <c r="R125" s="153">
        <f>Vulnerability!W124</f>
        <v>0.1</v>
      </c>
      <c r="S125" s="153">
        <f>Vulnerability!Z124</f>
        <v>0.4</v>
      </c>
      <c r="T125" s="153">
        <f>Vulnerability!AC124</f>
        <v>0</v>
      </c>
      <c r="U125" s="153">
        <f>Vulnerability!AI124</f>
        <v>1.3</v>
      </c>
      <c r="V125" s="154">
        <f>Vulnerability!AJ124</f>
        <v>0.5</v>
      </c>
      <c r="W125" s="43">
        <f>Vulnerability!AK124</f>
        <v>1</v>
      </c>
      <c r="X125" s="44">
        <f t="shared" si="24"/>
        <v>0.9</v>
      </c>
      <c r="Y125" s="169">
        <f>'Lack of Coping Capacity'!D124</f>
        <v>2.6</v>
      </c>
      <c r="Z125" s="152">
        <f>'Lack of Coping Capacity'!G124</f>
        <v>1.1000000000000001</v>
      </c>
      <c r="AA125" s="43">
        <f>'Lack of Coping Capacity'!H124</f>
        <v>1.9</v>
      </c>
      <c r="AB125" s="152">
        <f>'Lack of Coping Capacity'!M124</f>
        <v>1.7</v>
      </c>
      <c r="AC125" s="152">
        <f>'Lack of Coping Capacity'!R124</f>
        <v>3</v>
      </c>
      <c r="AD125" s="152">
        <f>'Lack of Coping Capacity'!W124</f>
        <v>1.3</v>
      </c>
      <c r="AE125" s="43">
        <f>'Lack of Coping Capacity'!X124</f>
        <v>2</v>
      </c>
      <c r="AF125" s="44">
        <f t="shared" si="25"/>
        <v>2</v>
      </c>
      <c r="AG125" s="161">
        <f t="shared" si="26"/>
        <v>1.8</v>
      </c>
      <c r="AH125" s="187" t="str">
        <f t="shared" si="22"/>
        <v>Very Low</v>
      </c>
      <c r="AI125" s="180">
        <f t="shared" si="27"/>
        <v>161</v>
      </c>
      <c r="AJ125" s="183">
        <f>VLOOKUP($B125,'Lack of Reliability Index'!$A$2:$H$192,8,FALSE)</f>
        <v>3.5707317073170728</v>
      </c>
      <c r="AK125" s="51">
        <f>'Imputed and missing data hidden'!BA123</f>
        <v>9</v>
      </c>
      <c r="AL125" s="181">
        <f t="shared" si="28"/>
        <v>0.17647058823529413</v>
      </c>
      <c r="AM125" s="51" t="str">
        <f t="shared" si="29"/>
        <v/>
      </c>
      <c r="AN125" s="182">
        <f>'Indicator Date hidden2'!BB124</f>
        <v>0.21951219512195122</v>
      </c>
      <c r="AO125" s="188"/>
    </row>
    <row r="126" spans="1:41" ht="15.75" thickBot="1" x14ac:dyDescent="0.3">
      <c r="A126" s="130" t="s">
        <v>230</v>
      </c>
      <c r="B126" s="47" t="s">
        <v>229</v>
      </c>
      <c r="C126" s="159">
        <f>'Hazard &amp; Exposure'!AO125</f>
        <v>8.9</v>
      </c>
      <c r="D126" s="158">
        <f>'Hazard &amp; Exposure'!AP125</f>
        <v>5.5</v>
      </c>
      <c r="E126" s="158">
        <f>'Hazard &amp; Exposure'!AQ125</f>
        <v>8.3000000000000007</v>
      </c>
      <c r="F126" s="158">
        <f>'Hazard &amp; Exposure'!AR125</f>
        <v>3.7</v>
      </c>
      <c r="G126" s="158">
        <f>'Hazard &amp; Exposure'!AU125</f>
        <v>3.9</v>
      </c>
      <c r="H126" s="43">
        <f>'Hazard &amp; Exposure'!AV125</f>
        <v>6.6</v>
      </c>
      <c r="I126" s="158">
        <f>'Hazard &amp; Exposure'!AY125</f>
        <v>4.0999999999999996</v>
      </c>
      <c r="J126" s="158">
        <f>'Hazard &amp; Exposure'!BB125</f>
        <v>0</v>
      </c>
      <c r="K126" s="43">
        <f>'Hazard &amp; Exposure'!BC125</f>
        <v>2.9</v>
      </c>
      <c r="L126" s="44">
        <f t="shared" si="23"/>
        <v>5</v>
      </c>
      <c r="M126" s="156">
        <f>Vulnerability!E125</f>
        <v>3</v>
      </c>
      <c r="N126" s="154">
        <f>Vulnerability!H125</f>
        <v>5.9</v>
      </c>
      <c r="O126" s="154">
        <f>Vulnerability!M125</f>
        <v>2.7</v>
      </c>
      <c r="P126" s="43">
        <f>Vulnerability!N125</f>
        <v>3.7</v>
      </c>
      <c r="Q126" s="154">
        <f>Vulnerability!S125</f>
        <v>0.8</v>
      </c>
      <c r="R126" s="153">
        <f>Vulnerability!W125</f>
        <v>0.5</v>
      </c>
      <c r="S126" s="153">
        <f>Vulnerability!Z125</f>
        <v>1.5</v>
      </c>
      <c r="T126" s="153">
        <f>Vulnerability!AC125</f>
        <v>0.1</v>
      </c>
      <c r="U126" s="153">
        <f>Vulnerability!AI125</f>
        <v>4</v>
      </c>
      <c r="V126" s="154">
        <f>Vulnerability!AJ125</f>
        <v>1.7</v>
      </c>
      <c r="W126" s="43">
        <f>Vulnerability!AK125</f>
        <v>1.3</v>
      </c>
      <c r="X126" s="44">
        <f t="shared" si="24"/>
        <v>2.6</v>
      </c>
      <c r="Y126" s="169">
        <f>'Lack of Coping Capacity'!D125</f>
        <v>4.7</v>
      </c>
      <c r="Z126" s="152">
        <f>'Lack of Coping Capacity'!G125</f>
        <v>7</v>
      </c>
      <c r="AA126" s="43">
        <f>'Lack of Coping Capacity'!H125</f>
        <v>5.9</v>
      </c>
      <c r="AB126" s="152">
        <f>'Lack of Coping Capacity'!M125</f>
        <v>4.4000000000000004</v>
      </c>
      <c r="AC126" s="152">
        <f>'Lack of Coping Capacity'!R125</f>
        <v>4.9000000000000004</v>
      </c>
      <c r="AD126" s="152">
        <f>'Lack of Coping Capacity'!W125</f>
        <v>4.5999999999999996</v>
      </c>
      <c r="AE126" s="43">
        <f>'Lack of Coping Capacity'!X125</f>
        <v>4.5999999999999996</v>
      </c>
      <c r="AF126" s="44">
        <f t="shared" si="25"/>
        <v>5.3</v>
      </c>
      <c r="AG126" s="161">
        <f t="shared" si="26"/>
        <v>4.0999999999999996</v>
      </c>
      <c r="AH126" s="187" t="str">
        <f t="shared" si="22"/>
        <v>Medium</v>
      </c>
      <c r="AI126" s="180">
        <f t="shared" si="27"/>
        <v>74</v>
      </c>
      <c r="AJ126" s="183">
        <f>VLOOKUP($B126,'Lack of Reliability Index'!$A$2:$H$192,8,FALSE)</f>
        <v>2.4533333333333331</v>
      </c>
      <c r="AK126" s="51">
        <f>'Imputed and missing data hidden'!BA124</f>
        <v>0</v>
      </c>
      <c r="AL126" s="181">
        <f t="shared" si="28"/>
        <v>0</v>
      </c>
      <c r="AM126" s="51" t="str">
        <f t="shared" si="29"/>
        <v/>
      </c>
      <c r="AN126" s="182">
        <f>'Indicator Date hidden2'!BB125</f>
        <v>0.46</v>
      </c>
      <c r="AO126" s="188"/>
    </row>
    <row r="127" spans="1:41" ht="15.75" thickBot="1" x14ac:dyDescent="0.3">
      <c r="A127" s="130" t="s">
        <v>232</v>
      </c>
      <c r="B127" s="47" t="s">
        <v>231</v>
      </c>
      <c r="C127" s="159">
        <f>'Hazard &amp; Exposure'!AO126</f>
        <v>0.1</v>
      </c>
      <c r="D127" s="158">
        <f>'Hazard &amp; Exposure'!AP126</f>
        <v>7.1</v>
      </c>
      <c r="E127" s="158">
        <f>'Hazard &amp; Exposure'!AQ126</f>
        <v>0</v>
      </c>
      <c r="F127" s="158">
        <f>'Hazard &amp; Exposure'!AR126</f>
        <v>0</v>
      </c>
      <c r="G127" s="158">
        <f>'Hazard &amp; Exposure'!AU126</f>
        <v>6.6</v>
      </c>
      <c r="H127" s="43">
        <f>'Hazard &amp; Exposure'!AV126</f>
        <v>3.6</v>
      </c>
      <c r="I127" s="158">
        <f>'Hazard &amp; Exposure'!AY126</f>
        <v>10</v>
      </c>
      <c r="J127" s="158">
        <f>'Hazard &amp; Exposure'!BB126</f>
        <v>9</v>
      </c>
      <c r="K127" s="43">
        <f>'Hazard &amp; Exposure'!BC126</f>
        <v>9</v>
      </c>
      <c r="L127" s="44">
        <f t="shared" si="23"/>
        <v>7.1</v>
      </c>
      <c r="M127" s="156">
        <f>Vulnerability!E126</f>
        <v>9.6999999999999993</v>
      </c>
      <c r="N127" s="154">
        <f>Vulnerability!H126</f>
        <v>5.8</v>
      </c>
      <c r="O127" s="154">
        <f>Vulnerability!M126</f>
        <v>5.3</v>
      </c>
      <c r="P127" s="43">
        <f>Vulnerability!N126</f>
        <v>7.6</v>
      </c>
      <c r="Q127" s="154">
        <f>Vulnerability!S126</f>
        <v>7.3</v>
      </c>
      <c r="R127" s="153">
        <f>Vulnerability!W126</f>
        <v>4.2</v>
      </c>
      <c r="S127" s="153">
        <f>Vulnerability!Z126</f>
        <v>7.9</v>
      </c>
      <c r="T127" s="153">
        <f>Vulnerability!AC126</f>
        <v>3.6</v>
      </c>
      <c r="U127" s="153">
        <f>Vulnerability!AI126</f>
        <v>3.8</v>
      </c>
      <c r="V127" s="154">
        <f>Vulnerability!AJ126</f>
        <v>5.2</v>
      </c>
      <c r="W127" s="43">
        <f>Vulnerability!AK126</f>
        <v>6.4</v>
      </c>
      <c r="X127" s="44">
        <f t="shared" si="24"/>
        <v>7</v>
      </c>
      <c r="Y127" s="169">
        <f>'Lack of Coping Capacity'!D126</f>
        <v>5.3</v>
      </c>
      <c r="Z127" s="152">
        <f>'Lack of Coping Capacity'!G126</f>
        <v>6.4</v>
      </c>
      <c r="AA127" s="43">
        <f>'Lack of Coping Capacity'!H126</f>
        <v>5.9</v>
      </c>
      <c r="AB127" s="152">
        <f>'Lack of Coping Capacity'!M126</f>
        <v>9.1</v>
      </c>
      <c r="AC127" s="152">
        <f>'Lack of Coping Capacity'!R126</f>
        <v>9.3000000000000007</v>
      </c>
      <c r="AD127" s="152">
        <f>'Lack of Coping Capacity'!W126</f>
        <v>8.1</v>
      </c>
      <c r="AE127" s="43">
        <f>'Lack of Coping Capacity'!X126</f>
        <v>8.8000000000000007</v>
      </c>
      <c r="AF127" s="44">
        <f t="shared" si="25"/>
        <v>7.6</v>
      </c>
      <c r="AG127" s="161">
        <f t="shared" si="26"/>
        <v>7.2</v>
      </c>
      <c r="AH127" s="187" t="str">
        <f t="shared" si="22"/>
        <v>Very High</v>
      </c>
      <c r="AI127" s="180">
        <f t="shared" si="27"/>
        <v>7</v>
      </c>
      <c r="AJ127" s="183">
        <f>VLOOKUP($B127,'Lack of Reliability Index'!$A$2:$H$192,8,FALSE)</f>
        <v>1.5686274509803919</v>
      </c>
      <c r="AK127" s="51">
        <f>'Imputed and missing data hidden'!BA125</f>
        <v>0</v>
      </c>
      <c r="AL127" s="181">
        <f t="shared" si="28"/>
        <v>0</v>
      </c>
      <c r="AM127" s="51" t="str">
        <f t="shared" si="29"/>
        <v>YES</v>
      </c>
      <c r="AN127" s="182">
        <f>'Indicator Date hidden2'!BB126</f>
        <v>0.23529411764705882</v>
      </c>
      <c r="AO127" s="188"/>
    </row>
    <row r="128" spans="1:41" ht="15.75" thickBot="1" x14ac:dyDescent="0.3">
      <c r="A128" s="130" t="s">
        <v>234</v>
      </c>
      <c r="B128" s="47" t="s">
        <v>233</v>
      </c>
      <c r="C128" s="159">
        <f>'Hazard &amp; Exposure'!AO127</f>
        <v>0.1</v>
      </c>
      <c r="D128" s="158">
        <f>'Hazard &amp; Exposure'!AP127</f>
        <v>8.3000000000000007</v>
      </c>
      <c r="E128" s="158">
        <f>'Hazard &amp; Exposure'!AQ127</f>
        <v>0</v>
      </c>
      <c r="F128" s="158">
        <f>'Hazard &amp; Exposure'!AR127</f>
        <v>0</v>
      </c>
      <c r="G128" s="158">
        <f>'Hazard &amp; Exposure'!AU127</f>
        <v>0.5</v>
      </c>
      <c r="H128" s="43">
        <f>'Hazard &amp; Exposure'!AV127</f>
        <v>2.8</v>
      </c>
      <c r="I128" s="158">
        <f>'Hazard &amp; Exposure'!AY127</f>
        <v>10</v>
      </c>
      <c r="J128" s="158">
        <f>'Hazard &amp; Exposure'!BB127</f>
        <v>9</v>
      </c>
      <c r="K128" s="43">
        <f>'Hazard &amp; Exposure'!BC127</f>
        <v>9</v>
      </c>
      <c r="L128" s="44">
        <f t="shared" si="23"/>
        <v>6.9</v>
      </c>
      <c r="M128" s="156">
        <f>Vulnerability!E127</f>
        <v>5.8</v>
      </c>
      <c r="N128" s="154">
        <f>Vulnerability!H127</f>
        <v>4.5</v>
      </c>
      <c r="O128" s="154">
        <f>Vulnerability!M127</f>
        <v>0.5</v>
      </c>
      <c r="P128" s="43">
        <f>Vulnerability!N127</f>
        <v>4.2</v>
      </c>
      <c r="Q128" s="154">
        <f>Vulnerability!S127</f>
        <v>7.8</v>
      </c>
      <c r="R128" s="153">
        <f>Vulnerability!W127</f>
        <v>7</v>
      </c>
      <c r="S128" s="153">
        <f>Vulnerability!Z127</f>
        <v>6.4</v>
      </c>
      <c r="T128" s="153">
        <f>Vulnerability!AC127</f>
        <v>0</v>
      </c>
      <c r="U128" s="153">
        <f>Vulnerability!AI127</f>
        <v>3.1</v>
      </c>
      <c r="V128" s="154">
        <f>Vulnerability!AJ127</f>
        <v>4.7</v>
      </c>
      <c r="W128" s="43">
        <f>Vulnerability!AK127</f>
        <v>6.5</v>
      </c>
      <c r="X128" s="44">
        <f t="shared" si="24"/>
        <v>5.5</v>
      </c>
      <c r="Y128" s="169">
        <f>'Lack of Coping Capacity'!D127</f>
        <v>2.8</v>
      </c>
      <c r="Z128" s="152">
        <f>'Lack of Coping Capacity'!G127</f>
        <v>7.1</v>
      </c>
      <c r="AA128" s="43">
        <f>'Lack of Coping Capacity'!H127</f>
        <v>5</v>
      </c>
      <c r="AB128" s="152">
        <f>'Lack of Coping Capacity'!M127</f>
        <v>5.7</v>
      </c>
      <c r="AC128" s="152">
        <f>'Lack of Coping Capacity'!R127</f>
        <v>7.7</v>
      </c>
      <c r="AD128" s="152">
        <f>'Lack of Coping Capacity'!W127</f>
        <v>9.4</v>
      </c>
      <c r="AE128" s="43">
        <f>'Lack of Coping Capacity'!X127</f>
        <v>7.6</v>
      </c>
      <c r="AF128" s="44">
        <f t="shared" si="25"/>
        <v>6.5</v>
      </c>
      <c r="AG128" s="161">
        <f t="shared" si="26"/>
        <v>6.3</v>
      </c>
      <c r="AH128" s="187" t="str">
        <f t="shared" si="22"/>
        <v>High</v>
      </c>
      <c r="AI128" s="180">
        <f t="shared" si="27"/>
        <v>14</v>
      </c>
      <c r="AJ128" s="183">
        <f>VLOOKUP($B128,'Lack of Reliability Index'!$A$2:$H$192,8,FALSE)</f>
        <v>2.5999999999999996</v>
      </c>
      <c r="AK128" s="51">
        <f>'Imputed and missing data hidden'!BA126</f>
        <v>1</v>
      </c>
      <c r="AL128" s="181">
        <f t="shared" si="28"/>
        <v>1.9607843137254902E-2</v>
      </c>
      <c r="AM128" s="51" t="str">
        <f t="shared" si="29"/>
        <v>YES</v>
      </c>
      <c r="AN128" s="182">
        <f>'Indicator Date hidden2'!BB127</f>
        <v>0.34</v>
      </c>
      <c r="AO128" s="188"/>
    </row>
    <row r="129" spans="1:41" ht="15.75" thickBot="1" x14ac:dyDescent="0.3">
      <c r="A129" s="130" t="s">
        <v>236</v>
      </c>
      <c r="B129" s="47" t="s">
        <v>235</v>
      </c>
      <c r="C129" s="159">
        <f>'Hazard &amp; Exposure'!AO128</f>
        <v>0.9</v>
      </c>
      <c r="D129" s="158">
        <f>'Hazard &amp; Exposure'!AP128</f>
        <v>0.1</v>
      </c>
      <c r="E129" s="158">
        <f>'Hazard &amp; Exposure'!AQ128</f>
        <v>0</v>
      </c>
      <c r="F129" s="158">
        <f>'Hazard &amp; Exposure'!AR128</f>
        <v>0</v>
      </c>
      <c r="G129" s="158">
        <f>'Hazard &amp; Exposure'!AU128</f>
        <v>0</v>
      </c>
      <c r="H129" s="43">
        <f>'Hazard &amp; Exposure'!AV128</f>
        <v>0.2</v>
      </c>
      <c r="I129" s="158">
        <f>'Hazard &amp; Exposure'!AY128</f>
        <v>0</v>
      </c>
      <c r="J129" s="158">
        <f>'Hazard &amp; Exposure'!BB128</f>
        <v>0</v>
      </c>
      <c r="K129" s="43">
        <f>'Hazard &amp; Exposure'!BC128</f>
        <v>0</v>
      </c>
      <c r="L129" s="44">
        <f t="shared" si="23"/>
        <v>0.1</v>
      </c>
      <c r="M129" s="156">
        <f>Vulnerability!E128</f>
        <v>0</v>
      </c>
      <c r="N129" s="154">
        <f>Vulnerability!H128</f>
        <v>0.5</v>
      </c>
      <c r="O129" s="154">
        <f>Vulnerability!M128</f>
        <v>0</v>
      </c>
      <c r="P129" s="43">
        <f>Vulnerability!N128</f>
        <v>0.1</v>
      </c>
      <c r="Q129" s="154">
        <f>Vulnerability!S128</f>
        <v>5.9</v>
      </c>
      <c r="R129" s="153">
        <f>Vulnerability!W128</f>
        <v>0.3</v>
      </c>
      <c r="S129" s="153">
        <f>Vulnerability!Z128</f>
        <v>0.2</v>
      </c>
      <c r="T129" s="153">
        <f>Vulnerability!AC128</f>
        <v>0</v>
      </c>
      <c r="U129" s="153">
        <f>Vulnerability!AI128</f>
        <v>1.1000000000000001</v>
      </c>
      <c r="V129" s="154">
        <f>Vulnerability!AJ128</f>
        <v>0.4</v>
      </c>
      <c r="W129" s="43">
        <f>Vulnerability!AK128</f>
        <v>3.6</v>
      </c>
      <c r="X129" s="44">
        <f t="shared" si="24"/>
        <v>2</v>
      </c>
      <c r="Y129" s="169">
        <f>'Lack of Coping Capacity'!D128</f>
        <v>2.2999999999999998</v>
      </c>
      <c r="Z129" s="152">
        <f>'Lack of Coping Capacity'!G128</f>
        <v>1.4</v>
      </c>
      <c r="AA129" s="43">
        <f>'Lack of Coping Capacity'!H128</f>
        <v>1.9</v>
      </c>
      <c r="AB129" s="152">
        <f>'Lack of Coping Capacity'!M128</f>
        <v>1.6</v>
      </c>
      <c r="AC129" s="152">
        <f>'Lack of Coping Capacity'!R128</f>
        <v>1.9</v>
      </c>
      <c r="AD129" s="152">
        <f>'Lack of Coping Capacity'!W128</f>
        <v>0.2</v>
      </c>
      <c r="AE129" s="43">
        <f>'Lack of Coping Capacity'!X128</f>
        <v>1.2</v>
      </c>
      <c r="AF129" s="44">
        <f t="shared" si="25"/>
        <v>1.6</v>
      </c>
      <c r="AG129" s="161">
        <f t="shared" si="26"/>
        <v>0.7</v>
      </c>
      <c r="AH129" s="187" t="str">
        <f t="shared" si="22"/>
        <v>Very Low</v>
      </c>
      <c r="AI129" s="180">
        <f t="shared" si="27"/>
        <v>188</v>
      </c>
      <c r="AJ129" s="183">
        <f>VLOOKUP($B129,'Lack of Reliability Index'!$A$2:$H$192,8,FALSE)</f>
        <v>2.2814814814814808</v>
      </c>
      <c r="AK129" s="51">
        <f>'Imputed and missing data hidden'!BA127</f>
        <v>5</v>
      </c>
      <c r="AL129" s="181">
        <f t="shared" si="28"/>
        <v>9.8039215686274508E-2</v>
      </c>
      <c r="AM129" s="51" t="str">
        <f t="shared" si="29"/>
        <v/>
      </c>
      <c r="AN129" s="182">
        <f>'Indicator Date hidden2'!BB128</f>
        <v>0.17777777777777778</v>
      </c>
      <c r="AO129" s="188"/>
    </row>
    <row r="130" spans="1:41" ht="15.75" thickBot="1" x14ac:dyDescent="0.3">
      <c r="A130" s="130" t="s">
        <v>239</v>
      </c>
      <c r="B130" s="47" t="s">
        <v>238</v>
      </c>
      <c r="C130" s="159">
        <f>'Hazard &amp; Exposure'!AO129</f>
        <v>6</v>
      </c>
      <c r="D130" s="158">
        <f>'Hazard &amp; Exposure'!AP129</f>
        <v>3.7</v>
      </c>
      <c r="E130" s="158">
        <f>'Hazard &amp; Exposure'!AQ129</f>
        <v>9.4</v>
      </c>
      <c r="F130" s="158">
        <f>'Hazard &amp; Exposure'!AR129</f>
        <v>3.9</v>
      </c>
      <c r="G130" s="158">
        <f>'Hazard &amp; Exposure'!AU129</f>
        <v>5</v>
      </c>
      <c r="H130" s="43">
        <f>'Hazard &amp; Exposure'!AV129</f>
        <v>6.2</v>
      </c>
      <c r="I130" s="158">
        <f>'Hazard &amp; Exposure'!AY129</f>
        <v>0.2</v>
      </c>
      <c r="J130" s="158">
        <f>'Hazard &amp; Exposure'!BB129</f>
        <v>0</v>
      </c>
      <c r="K130" s="43">
        <f>'Hazard &amp; Exposure'!BC129</f>
        <v>0.1</v>
      </c>
      <c r="L130" s="44">
        <f t="shared" si="23"/>
        <v>3.8</v>
      </c>
      <c r="M130" s="156">
        <f>Vulnerability!E129</f>
        <v>2.4</v>
      </c>
      <c r="N130" s="154">
        <f>Vulnerability!H129</f>
        <v>3.8</v>
      </c>
      <c r="O130" s="154">
        <f>Vulnerability!M129</f>
        <v>0</v>
      </c>
      <c r="P130" s="43">
        <f>Vulnerability!N129</f>
        <v>2.2000000000000002</v>
      </c>
      <c r="Q130" s="154">
        <f>Vulnerability!S129</f>
        <v>0.9</v>
      </c>
      <c r="R130" s="153">
        <f>Vulnerability!W129</f>
        <v>0.3</v>
      </c>
      <c r="S130" s="153">
        <f>Vulnerability!Z129</f>
        <v>1.4</v>
      </c>
      <c r="T130" s="153">
        <f>Vulnerability!AC129</f>
        <v>0</v>
      </c>
      <c r="U130" s="153">
        <f>Vulnerability!AI129</f>
        <v>1.9</v>
      </c>
      <c r="V130" s="154">
        <f>Vulnerability!AJ129</f>
        <v>0.9</v>
      </c>
      <c r="W130" s="43">
        <f>Vulnerability!AK129</f>
        <v>0.9</v>
      </c>
      <c r="X130" s="44">
        <f t="shared" si="24"/>
        <v>1.6</v>
      </c>
      <c r="Y130" s="169" t="str">
        <f>'Lack of Coping Capacity'!D129</f>
        <v>x</v>
      </c>
      <c r="Z130" s="152">
        <f>'Lack of Coping Capacity'!G129</f>
        <v>5.2</v>
      </c>
      <c r="AA130" s="43">
        <f>'Lack of Coping Capacity'!H129</f>
        <v>5.2</v>
      </c>
      <c r="AB130" s="152">
        <f>'Lack of Coping Capacity'!M129</f>
        <v>1.5</v>
      </c>
      <c r="AC130" s="152">
        <f>'Lack of Coping Capacity'!R129</f>
        <v>3.5</v>
      </c>
      <c r="AD130" s="152">
        <f>'Lack of Coping Capacity'!W129</f>
        <v>2.4</v>
      </c>
      <c r="AE130" s="43">
        <f>'Lack of Coping Capacity'!X129</f>
        <v>2.5</v>
      </c>
      <c r="AF130" s="44">
        <f t="shared" si="25"/>
        <v>4</v>
      </c>
      <c r="AG130" s="161">
        <f t="shared" si="26"/>
        <v>2.9</v>
      </c>
      <c r="AH130" s="187" t="str">
        <f t="shared" si="22"/>
        <v>Low</v>
      </c>
      <c r="AI130" s="180">
        <f t="shared" si="27"/>
        <v>113</v>
      </c>
      <c r="AJ130" s="183">
        <f>VLOOKUP($B130,'Lack of Reliability Index'!$A$2:$H$192,8,FALSE)</f>
        <v>2.6370370370370377</v>
      </c>
      <c r="AK130" s="51">
        <f>'Imputed and missing data hidden'!BA128</f>
        <v>5</v>
      </c>
      <c r="AL130" s="181">
        <f t="shared" si="28"/>
        <v>9.8039215686274508E-2</v>
      </c>
      <c r="AM130" s="51" t="str">
        <f t="shared" si="29"/>
        <v/>
      </c>
      <c r="AN130" s="182">
        <f>'Indicator Date hidden2'!BB129</f>
        <v>0.24444444444444444</v>
      </c>
      <c r="AO130" s="188"/>
    </row>
    <row r="131" spans="1:41" ht="15.75" thickBot="1" x14ac:dyDescent="0.3">
      <c r="A131" s="130" t="s">
        <v>241</v>
      </c>
      <c r="B131" s="47" t="s">
        <v>240</v>
      </c>
      <c r="C131" s="159">
        <f>'Hazard &amp; Exposure'!AO130</f>
        <v>8.9</v>
      </c>
      <c r="D131" s="158">
        <f>'Hazard &amp; Exposure'!AP130</f>
        <v>9.1</v>
      </c>
      <c r="E131" s="158">
        <f>'Hazard &amp; Exposure'!AQ130</f>
        <v>5.7</v>
      </c>
      <c r="F131" s="158">
        <f>'Hazard &amp; Exposure'!AR130</f>
        <v>3.9</v>
      </c>
      <c r="G131" s="158">
        <f>'Hazard &amp; Exposure'!AU130</f>
        <v>5.0999999999999996</v>
      </c>
      <c r="H131" s="43">
        <f>'Hazard &amp; Exposure'!AV130</f>
        <v>7.1</v>
      </c>
      <c r="I131" s="158">
        <f>'Hazard &amp; Exposure'!AY130</f>
        <v>9.8000000000000007</v>
      </c>
      <c r="J131" s="158">
        <f>'Hazard &amp; Exposure'!BB130</f>
        <v>10</v>
      </c>
      <c r="K131" s="43">
        <f>'Hazard &amp; Exposure'!BC130</f>
        <v>10</v>
      </c>
      <c r="L131" s="44">
        <f t="shared" si="23"/>
        <v>9</v>
      </c>
      <c r="M131" s="156">
        <f>Vulnerability!E130</f>
        <v>5.3</v>
      </c>
      <c r="N131" s="154">
        <f>Vulnerability!H130</f>
        <v>4.2</v>
      </c>
      <c r="O131" s="154">
        <f>Vulnerability!M130</f>
        <v>0.9</v>
      </c>
      <c r="P131" s="43">
        <f>Vulnerability!N130</f>
        <v>3.9</v>
      </c>
      <c r="Q131" s="154">
        <f>Vulnerability!S130</f>
        <v>7.7</v>
      </c>
      <c r="R131" s="153">
        <f>Vulnerability!W130</f>
        <v>1.8</v>
      </c>
      <c r="S131" s="153">
        <f>Vulnerability!Z130</f>
        <v>6.6</v>
      </c>
      <c r="T131" s="153">
        <f>Vulnerability!AC130</f>
        <v>0.3</v>
      </c>
      <c r="U131" s="153">
        <f>Vulnerability!AI130</f>
        <v>6</v>
      </c>
      <c r="V131" s="154">
        <f>Vulnerability!AJ130</f>
        <v>4.2</v>
      </c>
      <c r="W131" s="43">
        <f>Vulnerability!AK130</f>
        <v>6.3</v>
      </c>
      <c r="X131" s="44">
        <f t="shared" si="24"/>
        <v>5.2</v>
      </c>
      <c r="Y131" s="169">
        <f>'Lack of Coping Capacity'!D130</f>
        <v>4</v>
      </c>
      <c r="Z131" s="152">
        <f>'Lack of Coping Capacity'!G130</f>
        <v>6.6</v>
      </c>
      <c r="AA131" s="43">
        <f>'Lack of Coping Capacity'!H130</f>
        <v>5.3</v>
      </c>
      <c r="AB131" s="152">
        <f>'Lack of Coping Capacity'!M130</f>
        <v>5.7</v>
      </c>
      <c r="AC131" s="152">
        <f>'Lack of Coping Capacity'!R130</f>
        <v>4.9000000000000004</v>
      </c>
      <c r="AD131" s="152">
        <f>'Lack of Coping Capacity'!W130</f>
        <v>7.3</v>
      </c>
      <c r="AE131" s="43">
        <f>'Lack of Coping Capacity'!X130</f>
        <v>6</v>
      </c>
      <c r="AF131" s="44">
        <f t="shared" si="25"/>
        <v>5.7</v>
      </c>
      <c r="AG131" s="161">
        <f t="shared" si="26"/>
        <v>6.4</v>
      </c>
      <c r="AH131" s="187" t="str">
        <f t="shared" si="22"/>
        <v>High</v>
      </c>
      <c r="AI131" s="180">
        <f t="shared" si="27"/>
        <v>12</v>
      </c>
      <c r="AJ131" s="183">
        <f>VLOOKUP($B131,'Lack of Reliability Index'!$A$2:$H$192,8,FALSE)</f>
        <v>2.0915032679738559</v>
      </c>
      <c r="AK131" s="51">
        <f>'Imputed and missing data hidden'!BA129</f>
        <v>0</v>
      </c>
      <c r="AL131" s="181">
        <f t="shared" si="28"/>
        <v>0</v>
      </c>
      <c r="AM131" s="51" t="str">
        <f t="shared" si="29"/>
        <v>YES</v>
      </c>
      <c r="AN131" s="182">
        <f>'Indicator Date hidden2'!BB130</f>
        <v>0.31372549019607843</v>
      </c>
      <c r="AO131" s="188"/>
    </row>
    <row r="132" spans="1:41" ht="15.75" thickBot="1" x14ac:dyDescent="0.3">
      <c r="A132" s="130" t="s">
        <v>243</v>
      </c>
      <c r="B132" s="47" t="s">
        <v>242</v>
      </c>
      <c r="C132" s="159">
        <f>'Hazard &amp; Exposure'!AO131</f>
        <v>0.3</v>
      </c>
      <c r="D132" s="158">
        <f>'Hazard &amp; Exposure'!AP131</f>
        <v>0.1</v>
      </c>
      <c r="E132" s="158">
        <f>'Hazard &amp; Exposure'!AQ131</f>
        <v>7.7</v>
      </c>
      <c r="F132" s="158">
        <f>'Hazard &amp; Exposure'!AR131</f>
        <v>4</v>
      </c>
      <c r="G132" s="158">
        <f>'Hazard &amp; Exposure'!AU131</f>
        <v>0</v>
      </c>
      <c r="H132" s="43">
        <f>'Hazard &amp; Exposure'!AV131</f>
        <v>3.1</v>
      </c>
      <c r="I132" s="158">
        <f>'Hazard &amp; Exposure'!AY131</f>
        <v>0</v>
      </c>
      <c r="J132" s="158">
        <f>'Hazard &amp; Exposure'!BB131</f>
        <v>0</v>
      </c>
      <c r="K132" s="43">
        <f>'Hazard &amp; Exposure'!BC131</f>
        <v>0</v>
      </c>
      <c r="L132" s="44">
        <f t="shared" ref="L132:L163" si="30">ROUND((10-GEOMEAN(((10-H132)/10*9+1),((10-K132)/10*9+1)))/9*10,1)</f>
        <v>1.7</v>
      </c>
      <c r="M132" s="156">
        <f>Vulnerability!E131</f>
        <v>2.5</v>
      </c>
      <c r="N132" s="154" t="str">
        <f>Vulnerability!H131</f>
        <v>x</v>
      </c>
      <c r="O132" s="154">
        <f>Vulnerability!M131</f>
        <v>6.7</v>
      </c>
      <c r="P132" s="43">
        <f>Vulnerability!N131</f>
        <v>3.9</v>
      </c>
      <c r="Q132" s="154">
        <f>Vulnerability!S131</f>
        <v>0</v>
      </c>
      <c r="R132" s="153">
        <f>Vulnerability!W131</f>
        <v>1.4</v>
      </c>
      <c r="S132" s="153">
        <f>Vulnerability!Z131</f>
        <v>0.9</v>
      </c>
      <c r="T132" s="153">
        <f>Vulnerability!AC131</f>
        <v>0</v>
      </c>
      <c r="U132" s="153">
        <f>Vulnerability!AI131</f>
        <v>4</v>
      </c>
      <c r="V132" s="154">
        <f>Vulnerability!AJ131</f>
        <v>1.7</v>
      </c>
      <c r="W132" s="43">
        <f>Vulnerability!AK131</f>
        <v>0.9</v>
      </c>
      <c r="X132" s="44">
        <f t="shared" ref="X132:X163" si="31">ROUND((10-GEOMEAN(((10-P132)/10*9+1),((10-W132)/10*9+1)))/9*10,1)</f>
        <v>2.5</v>
      </c>
      <c r="Y132" s="169">
        <f>'Lack of Coping Capacity'!D131</f>
        <v>5.9</v>
      </c>
      <c r="Z132" s="152">
        <f>'Lack of Coping Capacity'!G131</f>
        <v>6.1</v>
      </c>
      <c r="AA132" s="43">
        <f>'Lack of Coping Capacity'!H131</f>
        <v>6</v>
      </c>
      <c r="AB132" s="152">
        <f>'Lack of Coping Capacity'!M131</f>
        <v>1.5</v>
      </c>
      <c r="AC132" s="152">
        <f>'Lack of Coping Capacity'!R131</f>
        <v>1.6</v>
      </c>
      <c r="AD132" s="152">
        <f>'Lack of Coping Capacity'!W131</f>
        <v>4.2</v>
      </c>
      <c r="AE132" s="43">
        <f>'Lack of Coping Capacity'!X131</f>
        <v>2.4</v>
      </c>
      <c r="AF132" s="44">
        <f t="shared" ref="AF132:AF163" si="32">ROUND((10-GEOMEAN(((10-AA132)/10*9+1),((10-AE132)/10*9+1)))/9*10,1)</f>
        <v>4.4000000000000004</v>
      </c>
      <c r="AG132" s="161">
        <f t="shared" ref="AG132:AG163" si="33">ROUND(L132^(1/3)*X132^(1/3)*AF132^(1/3),1)</f>
        <v>2.7</v>
      </c>
      <c r="AH132" s="187" t="str">
        <f t="shared" si="22"/>
        <v>Low</v>
      </c>
      <c r="AI132" s="180">
        <f t="shared" ref="AI132:AI163" si="34">_xlfn.RANK.EQ(AG132,AG$4:AG$194)</f>
        <v>123</v>
      </c>
      <c r="AJ132" s="183">
        <f>VLOOKUP($B132,'Lack of Reliability Index'!$A$2:$H$192,8,FALSE)</f>
        <v>5.5349593495934961</v>
      </c>
      <c r="AK132" s="51">
        <f>'Imputed and missing data hidden'!BA130</f>
        <v>11</v>
      </c>
      <c r="AL132" s="181">
        <f t="shared" ref="AL132:AL163" si="35">AK132/51</f>
        <v>0.21568627450980393</v>
      </c>
      <c r="AM132" s="51" t="str">
        <f t="shared" ref="AM132:AM163" si="36">IF(J132&gt;=7,"YES","")</f>
        <v/>
      </c>
      <c r="AN132" s="182">
        <f>'Indicator Date hidden2'!BB131</f>
        <v>0.48780487804878048</v>
      </c>
      <c r="AO132" s="188"/>
    </row>
    <row r="133" spans="1:41" ht="15.75" thickBot="1" x14ac:dyDescent="0.3">
      <c r="A133" s="130" t="s">
        <v>393</v>
      </c>
      <c r="B133" s="47" t="s">
        <v>237</v>
      </c>
      <c r="C133" s="159">
        <f>'Hazard &amp; Exposure'!AO132</f>
        <v>5.5</v>
      </c>
      <c r="D133" s="158">
        <f>'Hazard &amp; Exposure'!AP132</f>
        <v>2.2999999999999998</v>
      </c>
      <c r="E133" s="158">
        <f>'Hazard &amp; Exposure'!AQ132</f>
        <v>5.5</v>
      </c>
      <c r="F133" s="158">
        <f>'Hazard &amp; Exposure'!AR132</f>
        <v>0</v>
      </c>
      <c r="G133" s="158">
        <f>'Hazard &amp; Exposure'!AU132</f>
        <v>0</v>
      </c>
      <c r="H133" s="43">
        <f>'Hazard &amp; Exposure'!AV132</f>
        <v>3</v>
      </c>
      <c r="I133" s="158">
        <f>'Hazard &amp; Exposure'!AY132</f>
        <v>5.8</v>
      </c>
      <c r="J133" s="158">
        <f>'Hazard &amp; Exposure'!BB132</f>
        <v>0</v>
      </c>
      <c r="K133" s="43">
        <f>'Hazard &amp; Exposure'!BC132</f>
        <v>4.0999999999999996</v>
      </c>
      <c r="L133" s="44">
        <f t="shared" si="30"/>
        <v>3.6</v>
      </c>
      <c r="M133" s="156">
        <f>Vulnerability!E132</f>
        <v>2.2999999999999998</v>
      </c>
      <c r="N133" s="154">
        <f>Vulnerability!H132</f>
        <v>2.4</v>
      </c>
      <c r="O133" s="154">
        <f>Vulnerability!M132</f>
        <v>9.4</v>
      </c>
      <c r="P133" s="43">
        <f>Vulnerability!N132</f>
        <v>4.0999999999999996</v>
      </c>
      <c r="Q133" s="154">
        <f>Vulnerability!S132</f>
        <v>10</v>
      </c>
      <c r="R133" s="153">
        <f>Vulnerability!W132</f>
        <v>0.1</v>
      </c>
      <c r="S133" s="153">
        <f>Vulnerability!Z132</f>
        <v>1</v>
      </c>
      <c r="T133" s="153">
        <f>Vulnerability!AC132</f>
        <v>0.2</v>
      </c>
      <c r="U133" s="153">
        <f>Vulnerability!AI132</f>
        <v>1.6</v>
      </c>
      <c r="V133" s="154">
        <f>Vulnerability!AJ132</f>
        <v>0.7</v>
      </c>
      <c r="W133" s="43">
        <f>Vulnerability!AK132</f>
        <v>7.7</v>
      </c>
      <c r="X133" s="44">
        <f t="shared" si="31"/>
        <v>6.2</v>
      </c>
      <c r="Y133" s="169">
        <f>'Lack of Coping Capacity'!D132</f>
        <v>5.8</v>
      </c>
      <c r="Z133" s="152">
        <f>'Lack of Coping Capacity'!G132</f>
        <v>6</v>
      </c>
      <c r="AA133" s="43">
        <f>'Lack of Coping Capacity'!H132</f>
        <v>5.9</v>
      </c>
      <c r="AB133" s="152">
        <f>'Lack of Coping Capacity'!M132</f>
        <v>2.8</v>
      </c>
      <c r="AC133" s="152">
        <f>'Lack of Coping Capacity'!R132</f>
        <v>3.1</v>
      </c>
      <c r="AD133" s="152">
        <f>'Lack of Coping Capacity'!W132</f>
        <v>1.9</v>
      </c>
      <c r="AE133" s="43">
        <f>'Lack of Coping Capacity'!X132</f>
        <v>2.6</v>
      </c>
      <c r="AF133" s="44">
        <f t="shared" si="32"/>
        <v>4.5</v>
      </c>
      <c r="AG133" s="161">
        <f t="shared" si="33"/>
        <v>4.5999999999999996</v>
      </c>
      <c r="AH133" s="187" t="str">
        <f t="shared" ref="AH133:AH194" si="37">IF(AG133&gt;=6.5,"Very High",IF(AG133&gt;=5,"High",IF(AG133&gt;=3.5,"Medium",IF(AG133&gt;=2,"Low","Very Low"))))</f>
        <v>Medium</v>
      </c>
      <c r="AI133" s="180">
        <f t="shared" si="34"/>
        <v>58</v>
      </c>
      <c r="AJ133" s="183">
        <f>VLOOKUP($B133,'Lack of Reliability Index'!$A$2:$H$192,8,FALSE)</f>
        <v>4.0727272727272723</v>
      </c>
      <c r="AK133" s="51">
        <f>'Imputed and missing data hidden'!BA131</f>
        <v>8</v>
      </c>
      <c r="AL133" s="181">
        <f t="shared" si="35"/>
        <v>0.15686274509803921</v>
      </c>
      <c r="AM133" s="51" t="str">
        <f t="shared" si="36"/>
        <v/>
      </c>
      <c r="AN133" s="182">
        <f>'Indicator Date hidden2'!BB132</f>
        <v>0.36363636363636365</v>
      </c>
      <c r="AO133" s="188"/>
    </row>
    <row r="134" spans="1:41" ht="15.75" thickBot="1" x14ac:dyDescent="0.3">
      <c r="A134" s="130" t="s">
        <v>245</v>
      </c>
      <c r="B134" s="47" t="s">
        <v>244</v>
      </c>
      <c r="C134" s="159">
        <f>'Hazard &amp; Exposure'!AO133</f>
        <v>6.2</v>
      </c>
      <c r="D134" s="158">
        <f>'Hazard &amp; Exposure'!AP133</f>
        <v>3</v>
      </c>
      <c r="E134" s="158">
        <f>'Hazard &amp; Exposure'!AQ133</f>
        <v>8.6</v>
      </c>
      <c r="F134" s="158">
        <f>'Hazard &amp; Exposure'!AR133</f>
        <v>2.1</v>
      </c>
      <c r="G134" s="158">
        <f>'Hazard &amp; Exposure'!AU133</f>
        <v>1</v>
      </c>
      <c r="H134" s="43">
        <f>'Hazard &amp; Exposure'!AV133</f>
        <v>4.9000000000000004</v>
      </c>
      <c r="I134" s="158">
        <f>'Hazard &amp; Exposure'!AY133</f>
        <v>0.2</v>
      </c>
      <c r="J134" s="158">
        <f>'Hazard &amp; Exposure'!BB133</f>
        <v>0</v>
      </c>
      <c r="K134" s="43">
        <f>'Hazard &amp; Exposure'!BC133</f>
        <v>0.1</v>
      </c>
      <c r="L134" s="44">
        <f t="shared" si="30"/>
        <v>2.8</v>
      </c>
      <c r="M134" s="156">
        <f>Vulnerability!E133</f>
        <v>2.5</v>
      </c>
      <c r="N134" s="154">
        <f>Vulnerability!H133</f>
        <v>6.3</v>
      </c>
      <c r="O134" s="154">
        <f>Vulnerability!M133</f>
        <v>0</v>
      </c>
      <c r="P134" s="43">
        <f>Vulnerability!N133</f>
        <v>2.8</v>
      </c>
      <c r="Q134" s="154">
        <f>Vulnerability!S133</f>
        <v>4.4000000000000004</v>
      </c>
      <c r="R134" s="153">
        <f>Vulnerability!W133</f>
        <v>0.8</v>
      </c>
      <c r="S134" s="153">
        <f>Vulnerability!Z133</f>
        <v>1.1000000000000001</v>
      </c>
      <c r="T134" s="153">
        <f>Vulnerability!AC133</f>
        <v>0.2</v>
      </c>
      <c r="U134" s="153">
        <f>Vulnerability!AI133</f>
        <v>2.5</v>
      </c>
      <c r="V134" s="154">
        <f>Vulnerability!AJ133</f>
        <v>1.2</v>
      </c>
      <c r="W134" s="43">
        <f>Vulnerability!AK133</f>
        <v>3</v>
      </c>
      <c r="X134" s="44">
        <f t="shared" si="31"/>
        <v>2.9</v>
      </c>
      <c r="Y134" s="169">
        <f>'Lack of Coping Capacity'!D133</f>
        <v>4.3</v>
      </c>
      <c r="Z134" s="152">
        <f>'Lack of Coping Capacity'!G133</f>
        <v>5.3</v>
      </c>
      <c r="AA134" s="43">
        <f>'Lack of Coping Capacity'!H133</f>
        <v>4.8</v>
      </c>
      <c r="AB134" s="152">
        <f>'Lack of Coping Capacity'!M133</f>
        <v>2</v>
      </c>
      <c r="AC134" s="152">
        <f>'Lack of Coping Capacity'!R133</f>
        <v>4.0999999999999996</v>
      </c>
      <c r="AD134" s="152">
        <f>'Lack of Coping Capacity'!W133</f>
        <v>3.5</v>
      </c>
      <c r="AE134" s="43">
        <f>'Lack of Coping Capacity'!X133</f>
        <v>3.2</v>
      </c>
      <c r="AF134" s="44">
        <f t="shared" si="32"/>
        <v>4</v>
      </c>
      <c r="AG134" s="161">
        <f t="shared" si="33"/>
        <v>3.2</v>
      </c>
      <c r="AH134" s="187" t="str">
        <f t="shared" si="37"/>
        <v>Low</v>
      </c>
      <c r="AI134" s="180">
        <f t="shared" si="34"/>
        <v>104</v>
      </c>
      <c r="AJ134" s="183">
        <f>VLOOKUP($B134,'Lack of Reliability Index'!$A$2:$H$192,8,FALSE)</f>
        <v>2.0081632653061217</v>
      </c>
      <c r="AK134" s="51">
        <f>'Imputed and missing data hidden'!BA132</f>
        <v>1</v>
      </c>
      <c r="AL134" s="181">
        <f t="shared" si="35"/>
        <v>1.9607843137254902E-2</v>
      </c>
      <c r="AM134" s="51" t="str">
        <f t="shared" si="36"/>
        <v/>
      </c>
      <c r="AN134" s="182">
        <f>'Indicator Date hidden2'!BB133</f>
        <v>0.32653061224489793</v>
      </c>
      <c r="AO134" s="188"/>
    </row>
    <row r="135" spans="1:41" ht="15.75" thickBot="1" x14ac:dyDescent="0.3">
      <c r="A135" s="130" t="s">
        <v>247</v>
      </c>
      <c r="B135" s="47" t="s">
        <v>246</v>
      </c>
      <c r="C135" s="159">
        <f>'Hazard &amp; Exposure'!AO134</f>
        <v>7</v>
      </c>
      <c r="D135" s="158">
        <f>'Hazard &amp; Exposure'!AP134</f>
        <v>5.2</v>
      </c>
      <c r="E135" s="158">
        <f>'Hazard &amp; Exposure'!AQ134</f>
        <v>7.4</v>
      </c>
      <c r="F135" s="158">
        <f>'Hazard &amp; Exposure'!AR134</f>
        <v>2.5</v>
      </c>
      <c r="G135" s="158">
        <f>'Hazard &amp; Exposure'!AU134</f>
        <v>2.6</v>
      </c>
      <c r="H135" s="43">
        <f>'Hazard &amp; Exposure'!AV134</f>
        <v>5.3</v>
      </c>
      <c r="I135" s="158">
        <f>'Hazard &amp; Exposure'!AY134</f>
        <v>4.5999999999999996</v>
      </c>
      <c r="J135" s="158">
        <f>'Hazard &amp; Exposure'!BB134</f>
        <v>0</v>
      </c>
      <c r="K135" s="43">
        <f>'Hazard &amp; Exposure'!BC134</f>
        <v>3.2</v>
      </c>
      <c r="L135" s="44">
        <f t="shared" si="30"/>
        <v>4.3</v>
      </c>
      <c r="M135" s="156">
        <f>Vulnerability!E134</f>
        <v>6.7</v>
      </c>
      <c r="N135" s="154">
        <f>Vulnerability!H134</f>
        <v>6.3</v>
      </c>
      <c r="O135" s="154">
        <f>Vulnerability!M134</f>
        <v>3</v>
      </c>
      <c r="P135" s="43">
        <f>Vulnerability!N134</f>
        <v>5.7</v>
      </c>
      <c r="Q135" s="154">
        <f>Vulnerability!S134</f>
        <v>4.0999999999999996</v>
      </c>
      <c r="R135" s="153">
        <f>Vulnerability!W134</f>
        <v>4.3</v>
      </c>
      <c r="S135" s="153">
        <f>Vulnerability!Z134</f>
        <v>5.3</v>
      </c>
      <c r="T135" s="153">
        <f>Vulnerability!AC134</f>
        <v>6.3</v>
      </c>
      <c r="U135" s="153">
        <f>Vulnerability!AI134</f>
        <v>4</v>
      </c>
      <c r="V135" s="154">
        <f>Vulnerability!AJ134</f>
        <v>5</v>
      </c>
      <c r="W135" s="43">
        <f>Vulnerability!AK134</f>
        <v>4.5999999999999996</v>
      </c>
      <c r="X135" s="44">
        <f t="shared" si="31"/>
        <v>5.2</v>
      </c>
      <c r="Y135" s="169">
        <f>'Lack of Coping Capacity'!D134</f>
        <v>6.7</v>
      </c>
      <c r="Z135" s="152">
        <f>'Lack of Coping Capacity'!G134</f>
        <v>6.7</v>
      </c>
      <c r="AA135" s="43">
        <f>'Lack of Coping Capacity'!H134</f>
        <v>6.7</v>
      </c>
      <c r="AB135" s="152">
        <f>'Lack of Coping Capacity'!M134</f>
        <v>7.9</v>
      </c>
      <c r="AC135" s="152">
        <f>'Lack of Coping Capacity'!R134</f>
        <v>9.6</v>
      </c>
      <c r="AD135" s="152">
        <f>'Lack of Coping Capacity'!W134</f>
        <v>7.4</v>
      </c>
      <c r="AE135" s="43">
        <f>'Lack of Coping Capacity'!X134</f>
        <v>8.3000000000000007</v>
      </c>
      <c r="AF135" s="44">
        <f t="shared" si="32"/>
        <v>7.6</v>
      </c>
      <c r="AG135" s="161">
        <f t="shared" si="33"/>
        <v>5.5</v>
      </c>
      <c r="AH135" s="187" t="str">
        <f t="shared" si="37"/>
        <v>High</v>
      </c>
      <c r="AI135" s="180">
        <f t="shared" si="34"/>
        <v>26</v>
      </c>
      <c r="AJ135" s="183">
        <f>VLOOKUP($B135,'Lack of Reliability Index'!$A$2:$H$192,8,FALSE)</f>
        <v>3.9829787234042557</v>
      </c>
      <c r="AK135" s="51">
        <f>'Imputed and missing data hidden'!BA133</f>
        <v>6</v>
      </c>
      <c r="AL135" s="181">
        <f t="shared" si="35"/>
        <v>0.11764705882352941</v>
      </c>
      <c r="AM135" s="51" t="str">
        <f t="shared" si="36"/>
        <v/>
      </c>
      <c r="AN135" s="182">
        <f>'Indicator Date hidden2'!BB134</f>
        <v>0.44680851063829785</v>
      </c>
      <c r="AO135" s="188"/>
    </row>
    <row r="136" spans="1:41" ht="15.75" thickBot="1" x14ac:dyDescent="0.3">
      <c r="A136" s="130" t="s">
        <v>249</v>
      </c>
      <c r="B136" s="47" t="s">
        <v>248</v>
      </c>
      <c r="C136" s="159">
        <f>'Hazard &amp; Exposure'!AO135</f>
        <v>0.1</v>
      </c>
      <c r="D136" s="158">
        <f>'Hazard &amp; Exposure'!AP135</f>
        <v>4.8</v>
      </c>
      <c r="E136" s="158">
        <f>'Hazard &amp; Exposure'!AQ135</f>
        <v>0</v>
      </c>
      <c r="F136" s="158">
        <f>'Hazard &amp; Exposure'!AR135</f>
        <v>0</v>
      </c>
      <c r="G136" s="158">
        <f>'Hazard &amp; Exposure'!AU135</f>
        <v>3.6</v>
      </c>
      <c r="H136" s="43">
        <f>'Hazard &amp; Exposure'!AV135</f>
        <v>2</v>
      </c>
      <c r="I136" s="158">
        <f>'Hazard &amp; Exposure'!AY135</f>
        <v>3.4</v>
      </c>
      <c r="J136" s="158">
        <f>'Hazard &amp; Exposure'!BB135</f>
        <v>0</v>
      </c>
      <c r="K136" s="43">
        <f>'Hazard &amp; Exposure'!BC135</f>
        <v>2.4</v>
      </c>
      <c r="L136" s="44">
        <f t="shared" si="30"/>
        <v>2.2000000000000002</v>
      </c>
      <c r="M136" s="156">
        <f>Vulnerability!E135</f>
        <v>4</v>
      </c>
      <c r="N136" s="154">
        <f>Vulnerability!H135</f>
        <v>6.5</v>
      </c>
      <c r="O136" s="154">
        <f>Vulnerability!M135</f>
        <v>0.3</v>
      </c>
      <c r="P136" s="43">
        <f>Vulnerability!N135</f>
        <v>3.7</v>
      </c>
      <c r="Q136" s="154">
        <f>Vulnerability!S135</f>
        <v>0</v>
      </c>
      <c r="R136" s="153">
        <f>Vulnerability!W135</f>
        <v>0.5</v>
      </c>
      <c r="S136" s="153">
        <f>Vulnerability!Z135</f>
        <v>1.1000000000000001</v>
      </c>
      <c r="T136" s="153">
        <f>Vulnerability!AC135</f>
        <v>0.6</v>
      </c>
      <c r="U136" s="153">
        <f>Vulnerability!AI135</f>
        <v>3.5</v>
      </c>
      <c r="V136" s="154">
        <f>Vulnerability!AJ135</f>
        <v>1.5</v>
      </c>
      <c r="W136" s="43">
        <f>Vulnerability!AK135</f>
        <v>0.8</v>
      </c>
      <c r="X136" s="44">
        <f t="shared" si="31"/>
        <v>2.4</v>
      </c>
      <c r="Y136" s="169">
        <f>'Lack of Coping Capacity'!D135</f>
        <v>3.7</v>
      </c>
      <c r="Z136" s="152">
        <f>'Lack of Coping Capacity'!G135</f>
        <v>7</v>
      </c>
      <c r="AA136" s="43">
        <f>'Lack of Coping Capacity'!H135</f>
        <v>5.4</v>
      </c>
      <c r="AB136" s="152">
        <f>'Lack of Coping Capacity'!M135</f>
        <v>2.9</v>
      </c>
      <c r="AC136" s="152">
        <f>'Lack of Coping Capacity'!R135</f>
        <v>3.3</v>
      </c>
      <c r="AD136" s="152">
        <f>'Lack of Coping Capacity'!W135</f>
        <v>3.9</v>
      </c>
      <c r="AE136" s="43">
        <f>'Lack of Coping Capacity'!X135</f>
        <v>3.4</v>
      </c>
      <c r="AF136" s="44">
        <f t="shared" si="32"/>
        <v>4.5</v>
      </c>
      <c r="AG136" s="161">
        <f t="shared" si="33"/>
        <v>2.9</v>
      </c>
      <c r="AH136" s="187" t="str">
        <f t="shared" si="37"/>
        <v>Low</v>
      </c>
      <c r="AI136" s="180">
        <f t="shared" si="34"/>
        <v>113</v>
      </c>
      <c r="AJ136" s="183">
        <f>VLOOKUP($B136,'Lack of Reliability Index'!$A$2:$H$192,8,FALSE)</f>
        <v>2.0081632653061217</v>
      </c>
      <c r="AK136" s="51">
        <f>'Imputed and missing data hidden'!BA134</f>
        <v>1</v>
      </c>
      <c r="AL136" s="181">
        <f t="shared" si="35"/>
        <v>1.9607843137254902E-2</v>
      </c>
      <c r="AM136" s="51" t="str">
        <f t="shared" si="36"/>
        <v/>
      </c>
      <c r="AN136" s="182">
        <f>'Indicator Date hidden2'!BB135</f>
        <v>0.32653061224489793</v>
      </c>
      <c r="AO136" s="188"/>
    </row>
    <row r="137" spans="1:41" ht="15.75" thickBot="1" x14ac:dyDescent="0.3">
      <c r="A137" s="130" t="s">
        <v>251</v>
      </c>
      <c r="B137" s="47" t="s">
        <v>250</v>
      </c>
      <c r="C137" s="159">
        <f>'Hazard &amp; Exposure'!AO136</f>
        <v>9.1999999999999993</v>
      </c>
      <c r="D137" s="158">
        <f>'Hazard &amp; Exposure'!AP136</f>
        <v>6.5</v>
      </c>
      <c r="E137" s="158">
        <f>'Hazard &amp; Exposure'!AQ136</f>
        <v>9.1</v>
      </c>
      <c r="F137" s="158">
        <f>'Hazard &amp; Exposure'!AR136</f>
        <v>0</v>
      </c>
      <c r="G137" s="158">
        <f>'Hazard &amp; Exposure'!AU136</f>
        <v>4.8</v>
      </c>
      <c r="H137" s="43">
        <f>'Hazard &amp; Exposure'!AV136</f>
        <v>7</v>
      </c>
      <c r="I137" s="158">
        <f>'Hazard &amp; Exposure'!AY136</f>
        <v>3.1</v>
      </c>
      <c r="J137" s="158">
        <f>'Hazard &amp; Exposure'!BB136</f>
        <v>0</v>
      </c>
      <c r="K137" s="43">
        <f>'Hazard &amp; Exposure'!BC136</f>
        <v>2.2000000000000002</v>
      </c>
      <c r="L137" s="44">
        <f t="shared" si="30"/>
        <v>5.0999999999999996</v>
      </c>
      <c r="M137" s="156">
        <f>Vulnerability!E136</f>
        <v>1.7</v>
      </c>
      <c r="N137" s="154">
        <f>Vulnerability!H136</f>
        <v>5</v>
      </c>
      <c r="O137" s="154">
        <f>Vulnerability!M136</f>
        <v>0.3</v>
      </c>
      <c r="P137" s="43">
        <f>Vulnerability!N136</f>
        <v>2.2000000000000002</v>
      </c>
      <c r="Q137" s="154">
        <f>Vulnerability!S136</f>
        <v>4.9000000000000004</v>
      </c>
      <c r="R137" s="153">
        <f>Vulnerability!W136</f>
        <v>1</v>
      </c>
      <c r="S137" s="153">
        <f>Vulnerability!Z136</f>
        <v>1.1000000000000001</v>
      </c>
      <c r="T137" s="153">
        <f>Vulnerability!AC136</f>
        <v>5.4</v>
      </c>
      <c r="U137" s="153">
        <f>Vulnerability!AI136</f>
        <v>2.5</v>
      </c>
      <c r="V137" s="154">
        <f>Vulnerability!AJ136</f>
        <v>2.7</v>
      </c>
      <c r="W137" s="43">
        <f>Vulnerability!AK136</f>
        <v>3.9</v>
      </c>
      <c r="X137" s="44">
        <f t="shared" si="31"/>
        <v>3.1</v>
      </c>
      <c r="Y137" s="169">
        <f>'Lack of Coping Capacity'!D136</f>
        <v>3.6</v>
      </c>
      <c r="Z137" s="152">
        <f>'Lack of Coping Capacity'!G136</f>
        <v>6.1</v>
      </c>
      <c r="AA137" s="43">
        <f>'Lack of Coping Capacity'!H136</f>
        <v>4.9000000000000004</v>
      </c>
      <c r="AB137" s="152">
        <f>'Lack of Coping Capacity'!M136</f>
        <v>3.1</v>
      </c>
      <c r="AC137" s="152">
        <f>'Lack of Coping Capacity'!R136</f>
        <v>4.9000000000000004</v>
      </c>
      <c r="AD137" s="152">
        <f>'Lack of Coping Capacity'!W136</f>
        <v>4.7</v>
      </c>
      <c r="AE137" s="43">
        <f>'Lack of Coping Capacity'!X136</f>
        <v>4.2</v>
      </c>
      <c r="AF137" s="44">
        <f t="shared" si="32"/>
        <v>4.5999999999999996</v>
      </c>
      <c r="AG137" s="161">
        <f t="shared" si="33"/>
        <v>4.2</v>
      </c>
      <c r="AH137" s="187" t="str">
        <f t="shared" si="37"/>
        <v>Medium</v>
      </c>
      <c r="AI137" s="180">
        <f t="shared" si="34"/>
        <v>68</v>
      </c>
      <c r="AJ137" s="183">
        <f>VLOOKUP($B137,'Lack of Reliability Index'!$A$2:$H$192,8,FALSE)</f>
        <v>1.2549019607843146</v>
      </c>
      <c r="AK137" s="51">
        <f>'Imputed and missing data hidden'!BA135</f>
        <v>0</v>
      </c>
      <c r="AL137" s="181">
        <f t="shared" si="35"/>
        <v>0</v>
      </c>
      <c r="AM137" s="51" t="str">
        <f t="shared" si="36"/>
        <v/>
      </c>
      <c r="AN137" s="182">
        <f>'Indicator Date hidden2'!BB136</f>
        <v>0.23529411764705882</v>
      </c>
      <c r="AO137" s="188"/>
    </row>
    <row r="138" spans="1:41" ht="15.75" thickBot="1" x14ac:dyDescent="0.3">
      <c r="A138" s="130" t="s">
        <v>253</v>
      </c>
      <c r="B138" s="47" t="s">
        <v>252</v>
      </c>
      <c r="C138" s="159">
        <f>'Hazard &amp; Exposure'!AO137</f>
        <v>9.4</v>
      </c>
      <c r="D138" s="158">
        <f>'Hazard &amp; Exposure'!AP137</f>
        <v>7.2</v>
      </c>
      <c r="E138" s="158">
        <f>'Hazard &amp; Exposure'!AQ137</f>
        <v>9.1</v>
      </c>
      <c r="F138" s="158">
        <f>'Hazard &amp; Exposure'!AR137</f>
        <v>9.5</v>
      </c>
      <c r="G138" s="158">
        <f>'Hazard &amp; Exposure'!AU137</f>
        <v>4</v>
      </c>
      <c r="H138" s="43">
        <f>'Hazard &amp; Exposure'!AV137</f>
        <v>8.4</v>
      </c>
      <c r="I138" s="158">
        <f>'Hazard &amp; Exposure'!AY137</f>
        <v>9.3000000000000007</v>
      </c>
      <c r="J138" s="158">
        <f>'Hazard &amp; Exposure'!BB137</f>
        <v>7</v>
      </c>
      <c r="K138" s="43">
        <f>'Hazard &amp; Exposure'!BC137</f>
        <v>7</v>
      </c>
      <c r="L138" s="44">
        <f t="shared" si="30"/>
        <v>7.8</v>
      </c>
      <c r="M138" s="156">
        <f>Vulnerability!E137</f>
        <v>2.2999999999999998</v>
      </c>
      <c r="N138" s="154">
        <f>Vulnerability!H137</f>
        <v>5.2</v>
      </c>
      <c r="O138" s="154">
        <f>Vulnerability!M137</f>
        <v>0.2</v>
      </c>
      <c r="P138" s="43">
        <f>Vulnerability!N137</f>
        <v>2.5</v>
      </c>
      <c r="Q138" s="154">
        <f>Vulnerability!S137</f>
        <v>6.9</v>
      </c>
      <c r="R138" s="153">
        <f>Vulnerability!W137</f>
        <v>2</v>
      </c>
      <c r="S138" s="153">
        <f>Vulnerability!Z137</f>
        <v>3.4</v>
      </c>
      <c r="T138" s="153">
        <f>Vulnerability!AC137</f>
        <v>5.2</v>
      </c>
      <c r="U138" s="153">
        <f>Vulnerability!AI137</f>
        <v>4.0999999999999996</v>
      </c>
      <c r="V138" s="154">
        <f>Vulnerability!AJ137</f>
        <v>3.8</v>
      </c>
      <c r="W138" s="43">
        <f>Vulnerability!AK137</f>
        <v>5.6</v>
      </c>
      <c r="X138" s="44">
        <f t="shared" si="31"/>
        <v>4.2</v>
      </c>
      <c r="Y138" s="169">
        <f>'Lack of Coping Capacity'!D137</f>
        <v>3.5</v>
      </c>
      <c r="Z138" s="152">
        <f>'Lack of Coping Capacity'!G137</f>
        <v>5.7</v>
      </c>
      <c r="AA138" s="43">
        <f>'Lack of Coping Capacity'!H137</f>
        <v>4.5999999999999996</v>
      </c>
      <c r="AB138" s="152">
        <f>'Lack of Coping Capacity'!M137</f>
        <v>3</v>
      </c>
      <c r="AC138" s="152">
        <f>'Lack of Coping Capacity'!R137</f>
        <v>3.2</v>
      </c>
      <c r="AD138" s="152">
        <f>'Lack of Coping Capacity'!W137</f>
        <v>5.0999999999999996</v>
      </c>
      <c r="AE138" s="43">
        <f>'Lack of Coping Capacity'!X137</f>
        <v>3.8</v>
      </c>
      <c r="AF138" s="44">
        <f t="shared" si="32"/>
        <v>4.2</v>
      </c>
      <c r="AG138" s="161">
        <f t="shared" si="33"/>
        <v>5.2</v>
      </c>
      <c r="AH138" s="187" t="str">
        <f t="shared" si="37"/>
        <v>High</v>
      </c>
      <c r="AI138" s="180">
        <f t="shared" si="34"/>
        <v>36</v>
      </c>
      <c r="AJ138" s="183">
        <f>VLOOKUP($B138,'Lack of Reliability Index'!$A$2:$H$192,8,FALSE)</f>
        <v>1.6666666666666643</v>
      </c>
      <c r="AK138" s="51">
        <f>'Imputed and missing data hidden'!BA136</f>
        <v>1</v>
      </c>
      <c r="AL138" s="181">
        <f t="shared" si="35"/>
        <v>1.9607843137254902E-2</v>
      </c>
      <c r="AM138" s="51" t="str">
        <f t="shared" si="36"/>
        <v>YES</v>
      </c>
      <c r="AN138" s="182">
        <f>'Indicator Date hidden2'!BB137</f>
        <v>0.2</v>
      </c>
      <c r="AO138" s="188"/>
    </row>
    <row r="139" spans="1:41" ht="15.75" thickBot="1" x14ac:dyDescent="0.3">
      <c r="A139" s="130" t="s">
        <v>255</v>
      </c>
      <c r="B139" s="47" t="s">
        <v>254</v>
      </c>
      <c r="C139" s="159">
        <f>'Hazard &amp; Exposure'!AO138</f>
        <v>2.2000000000000002</v>
      </c>
      <c r="D139" s="158">
        <f>'Hazard &amp; Exposure'!AP138</f>
        <v>6.2</v>
      </c>
      <c r="E139" s="158">
        <f>'Hazard &amp; Exposure'!AQ138</f>
        <v>0</v>
      </c>
      <c r="F139" s="158">
        <f>'Hazard &amp; Exposure'!AR138</f>
        <v>0</v>
      </c>
      <c r="G139" s="158">
        <f>'Hazard &amp; Exposure'!AU138</f>
        <v>1.5</v>
      </c>
      <c r="H139" s="43">
        <f>'Hazard &amp; Exposure'!AV138</f>
        <v>2.2999999999999998</v>
      </c>
      <c r="I139" s="158">
        <f>'Hazard &amp; Exposure'!AY138</f>
        <v>0.4</v>
      </c>
      <c r="J139" s="158">
        <f>'Hazard &amp; Exposure'!BB138</f>
        <v>0</v>
      </c>
      <c r="K139" s="43">
        <f>'Hazard &amp; Exposure'!BC138</f>
        <v>0.3</v>
      </c>
      <c r="L139" s="44">
        <f t="shared" si="30"/>
        <v>1.4</v>
      </c>
      <c r="M139" s="156">
        <f>Vulnerability!E138</f>
        <v>1.5</v>
      </c>
      <c r="N139" s="154">
        <f>Vulnerability!H138</f>
        <v>1.8</v>
      </c>
      <c r="O139" s="154">
        <f>Vulnerability!M138</f>
        <v>0</v>
      </c>
      <c r="P139" s="43">
        <f>Vulnerability!N138</f>
        <v>1.2</v>
      </c>
      <c r="Q139" s="154">
        <f>Vulnerability!S138</f>
        <v>3</v>
      </c>
      <c r="R139" s="153">
        <f>Vulnerability!W138</f>
        <v>0.3</v>
      </c>
      <c r="S139" s="153">
        <f>Vulnerability!Z138</f>
        <v>0.4</v>
      </c>
      <c r="T139" s="153">
        <f>Vulnerability!AC138</f>
        <v>0</v>
      </c>
      <c r="U139" s="153">
        <f>Vulnerability!AI138</f>
        <v>1.2</v>
      </c>
      <c r="V139" s="154">
        <f>Vulnerability!AJ138</f>
        <v>0.5</v>
      </c>
      <c r="W139" s="43">
        <f>Vulnerability!AK138</f>
        <v>1.8</v>
      </c>
      <c r="X139" s="44">
        <f t="shared" si="31"/>
        <v>1.5</v>
      </c>
      <c r="Y139" s="169">
        <f>'Lack of Coping Capacity'!D138</f>
        <v>4.3</v>
      </c>
      <c r="Z139" s="152">
        <f>'Lack of Coping Capacity'!G138</f>
        <v>3.6</v>
      </c>
      <c r="AA139" s="43">
        <f>'Lack of Coping Capacity'!H138</f>
        <v>4</v>
      </c>
      <c r="AB139" s="152">
        <f>'Lack of Coping Capacity'!M138</f>
        <v>1.5</v>
      </c>
      <c r="AC139" s="152">
        <f>'Lack of Coping Capacity'!R138</f>
        <v>0.2</v>
      </c>
      <c r="AD139" s="152">
        <f>'Lack of Coping Capacity'!W138</f>
        <v>2.5</v>
      </c>
      <c r="AE139" s="43">
        <f>'Lack of Coping Capacity'!X138</f>
        <v>1.4</v>
      </c>
      <c r="AF139" s="44">
        <f t="shared" si="32"/>
        <v>2.8</v>
      </c>
      <c r="AG139" s="161">
        <f t="shared" si="33"/>
        <v>1.8</v>
      </c>
      <c r="AH139" s="187" t="str">
        <f t="shared" si="37"/>
        <v>Very Low</v>
      </c>
      <c r="AI139" s="180">
        <f t="shared" si="34"/>
        <v>161</v>
      </c>
      <c r="AJ139" s="183">
        <f>VLOOKUP($B139,'Lack of Reliability Index'!$A$2:$H$192,8,FALSE)</f>
        <v>1.7623188405797112</v>
      </c>
      <c r="AK139" s="51">
        <f>'Imputed and missing data hidden'!BA137</f>
        <v>4</v>
      </c>
      <c r="AL139" s="181">
        <f t="shared" si="35"/>
        <v>7.8431372549019607E-2</v>
      </c>
      <c r="AM139" s="51" t="str">
        <f t="shared" si="36"/>
        <v/>
      </c>
      <c r="AN139" s="182">
        <f>'Indicator Date hidden2'!BB138</f>
        <v>0.13043478260869565</v>
      </c>
      <c r="AO139" s="188"/>
    </row>
    <row r="140" spans="1:41" ht="15.75" thickBot="1" x14ac:dyDescent="0.3">
      <c r="A140" s="130" t="s">
        <v>257</v>
      </c>
      <c r="B140" s="47" t="s">
        <v>256</v>
      </c>
      <c r="C140" s="159">
        <f>'Hazard &amp; Exposure'!AO139</f>
        <v>5.4</v>
      </c>
      <c r="D140" s="158">
        <f>'Hazard &amp; Exposure'!AP139</f>
        <v>3.7</v>
      </c>
      <c r="E140" s="158">
        <f>'Hazard &amp; Exposure'!AQ139</f>
        <v>5</v>
      </c>
      <c r="F140" s="158">
        <f>'Hazard &amp; Exposure'!AR139</f>
        <v>0.2</v>
      </c>
      <c r="G140" s="158">
        <f>'Hazard &amp; Exposure'!AU139</f>
        <v>2.5</v>
      </c>
      <c r="H140" s="43">
        <f>'Hazard &amp; Exposure'!AV139</f>
        <v>3.6</v>
      </c>
      <c r="I140" s="158">
        <f>'Hazard &amp; Exposure'!AY139</f>
        <v>0</v>
      </c>
      <c r="J140" s="158">
        <f>'Hazard &amp; Exposure'!BB139</f>
        <v>0</v>
      </c>
      <c r="K140" s="43">
        <f>'Hazard &amp; Exposure'!BC139</f>
        <v>0</v>
      </c>
      <c r="L140" s="44">
        <f t="shared" si="30"/>
        <v>2</v>
      </c>
      <c r="M140" s="156">
        <f>Vulnerability!E139</f>
        <v>1.6</v>
      </c>
      <c r="N140" s="154">
        <f>Vulnerability!H139</f>
        <v>2</v>
      </c>
      <c r="O140" s="154">
        <f>Vulnerability!M139</f>
        <v>0</v>
      </c>
      <c r="P140" s="43">
        <f>Vulnerability!N139</f>
        <v>1.3</v>
      </c>
      <c r="Q140" s="154">
        <f>Vulnerability!S139</f>
        <v>1.1000000000000001</v>
      </c>
      <c r="R140" s="153">
        <f>Vulnerability!W139</f>
        <v>0.4</v>
      </c>
      <c r="S140" s="153">
        <f>Vulnerability!Z139</f>
        <v>0.3</v>
      </c>
      <c r="T140" s="153">
        <f>Vulnerability!AC139</f>
        <v>0</v>
      </c>
      <c r="U140" s="153">
        <f>Vulnerability!AI139</f>
        <v>1.5</v>
      </c>
      <c r="V140" s="154">
        <f>Vulnerability!AJ139</f>
        <v>0.6</v>
      </c>
      <c r="W140" s="43">
        <f>Vulnerability!AK139</f>
        <v>0.9</v>
      </c>
      <c r="X140" s="44">
        <f t="shared" si="31"/>
        <v>1.1000000000000001</v>
      </c>
      <c r="Y140" s="169">
        <f>'Lack of Coping Capacity'!D139</f>
        <v>2.6</v>
      </c>
      <c r="Z140" s="152">
        <f>'Lack of Coping Capacity'!G139</f>
        <v>3.2</v>
      </c>
      <c r="AA140" s="43">
        <f>'Lack of Coping Capacity'!H139</f>
        <v>2.9</v>
      </c>
      <c r="AB140" s="152">
        <f>'Lack of Coping Capacity'!M139</f>
        <v>2.2000000000000002</v>
      </c>
      <c r="AC140" s="152">
        <f>'Lack of Coping Capacity'!R139</f>
        <v>0</v>
      </c>
      <c r="AD140" s="152">
        <f>'Lack of Coping Capacity'!W139</f>
        <v>0.4</v>
      </c>
      <c r="AE140" s="43">
        <f>'Lack of Coping Capacity'!X139</f>
        <v>0.9</v>
      </c>
      <c r="AF140" s="44">
        <f t="shared" si="32"/>
        <v>2</v>
      </c>
      <c r="AG140" s="161">
        <f t="shared" si="33"/>
        <v>1.6</v>
      </c>
      <c r="AH140" s="187" t="str">
        <f t="shared" si="37"/>
        <v>Very Low</v>
      </c>
      <c r="AI140" s="180">
        <f t="shared" si="34"/>
        <v>166</v>
      </c>
      <c r="AJ140" s="183">
        <f>VLOOKUP($B140,'Lack of Reliability Index'!$A$2:$H$192,8,FALSE)</f>
        <v>2.162962962962963</v>
      </c>
      <c r="AK140" s="51">
        <f>'Imputed and missing data hidden'!BA138</f>
        <v>5</v>
      </c>
      <c r="AL140" s="181">
        <f t="shared" si="35"/>
        <v>9.8039215686274508E-2</v>
      </c>
      <c r="AM140" s="51" t="str">
        <f t="shared" si="36"/>
        <v/>
      </c>
      <c r="AN140" s="182">
        <f>'Indicator Date hidden2'!BB139</f>
        <v>0.15555555555555556</v>
      </c>
      <c r="AO140" s="188"/>
    </row>
    <row r="141" spans="1:41" ht="15.75" thickBot="1" x14ac:dyDescent="0.3">
      <c r="A141" s="130" t="s">
        <v>259</v>
      </c>
      <c r="B141" s="47" t="s">
        <v>258</v>
      </c>
      <c r="C141" s="159">
        <f>'Hazard &amp; Exposure'!AO140</f>
        <v>1.4</v>
      </c>
      <c r="D141" s="158">
        <f>'Hazard &amp; Exposure'!AP140</f>
        <v>0</v>
      </c>
      <c r="E141" s="158">
        <f>'Hazard &amp; Exposure'!AQ140</f>
        <v>0</v>
      </c>
      <c r="F141" s="158">
        <f>'Hazard &amp; Exposure'!AR140</f>
        <v>0</v>
      </c>
      <c r="G141" s="158">
        <f>'Hazard &amp; Exposure'!AU140</f>
        <v>3.1</v>
      </c>
      <c r="H141" s="43">
        <f>'Hazard &amp; Exposure'!AV140</f>
        <v>1</v>
      </c>
      <c r="I141" s="158">
        <f>'Hazard &amp; Exposure'!AY140</f>
        <v>0.1</v>
      </c>
      <c r="J141" s="158">
        <f>'Hazard &amp; Exposure'!BB140</f>
        <v>0</v>
      </c>
      <c r="K141" s="43">
        <f>'Hazard &amp; Exposure'!BC140</f>
        <v>0.1</v>
      </c>
      <c r="L141" s="44">
        <f t="shared" si="30"/>
        <v>0.6</v>
      </c>
      <c r="M141" s="156">
        <f>Vulnerability!E140</f>
        <v>1.4</v>
      </c>
      <c r="N141" s="154">
        <f>Vulnerability!H140</f>
        <v>7.2</v>
      </c>
      <c r="O141" s="154">
        <f>Vulnerability!M140</f>
        <v>0</v>
      </c>
      <c r="P141" s="43">
        <f>Vulnerability!N140</f>
        <v>2.5</v>
      </c>
      <c r="Q141" s="154">
        <f>Vulnerability!S140</f>
        <v>0.8</v>
      </c>
      <c r="R141" s="153">
        <f>Vulnerability!W140</f>
        <v>0.6</v>
      </c>
      <c r="S141" s="153">
        <f>Vulnerability!Z140</f>
        <v>0.6</v>
      </c>
      <c r="T141" s="153">
        <f>Vulnerability!AC140</f>
        <v>0</v>
      </c>
      <c r="U141" s="153">
        <f>Vulnerability!AI140</f>
        <v>1.1000000000000001</v>
      </c>
      <c r="V141" s="154">
        <f>Vulnerability!AJ140</f>
        <v>0.6</v>
      </c>
      <c r="W141" s="43">
        <f>Vulnerability!AK140</f>
        <v>0.7</v>
      </c>
      <c r="X141" s="44">
        <f t="shared" si="31"/>
        <v>1.6</v>
      </c>
      <c r="Y141" s="169">
        <f>'Lack of Coping Capacity'!D140</f>
        <v>4.7</v>
      </c>
      <c r="Z141" s="152">
        <f>'Lack of Coping Capacity'!G140</f>
        <v>3.5</v>
      </c>
      <c r="AA141" s="43">
        <f>'Lack of Coping Capacity'!H140</f>
        <v>4.0999999999999996</v>
      </c>
      <c r="AB141" s="152">
        <f>'Lack of Coping Capacity'!M140</f>
        <v>0.9</v>
      </c>
      <c r="AC141" s="152">
        <f>'Lack of Coping Capacity'!R140</f>
        <v>0.2</v>
      </c>
      <c r="AD141" s="152">
        <f>'Lack of Coping Capacity'!W140</f>
        <v>0</v>
      </c>
      <c r="AE141" s="43">
        <f>'Lack of Coping Capacity'!X140</f>
        <v>0.4</v>
      </c>
      <c r="AF141" s="44">
        <f t="shared" si="32"/>
        <v>2.4</v>
      </c>
      <c r="AG141" s="161">
        <f t="shared" si="33"/>
        <v>1.3</v>
      </c>
      <c r="AH141" s="187" t="str">
        <f t="shared" si="37"/>
        <v>Very Low</v>
      </c>
      <c r="AI141" s="180">
        <f t="shared" si="34"/>
        <v>178</v>
      </c>
      <c r="AJ141" s="183">
        <f>VLOOKUP($B141,'Lack of Reliability Index'!$A$2:$H$192,8,FALSE)</f>
        <v>2.9818181818181806</v>
      </c>
      <c r="AK141" s="51">
        <f>'Imputed and missing data hidden'!BA139</f>
        <v>8</v>
      </c>
      <c r="AL141" s="181">
        <f t="shared" si="35"/>
        <v>0.15686274509803921</v>
      </c>
      <c r="AM141" s="51" t="str">
        <f t="shared" si="36"/>
        <v/>
      </c>
      <c r="AN141" s="182">
        <f>'Indicator Date hidden2'!BB140</f>
        <v>0.15909090909090909</v>
      </c>
      <c r="AO141" s="188"/>
    </row>
    <row r="142" spans="1:41" ht="15.75" thickBot="1" x14ac:dyDescent="0.3">
      <c r="A142" s="130" t="s">
        <v>261</v>
      </c>
      <c r="B142" s="47" t="s">
        <v>260</v>
      </c>
      <c r="C142" s="159">
        <f>'Hazard &amp; Exposure'!AO141</f>
        <v>8.1999999999999993</v>
      </c>
      <c r="D142" s="158">
        <f>'Hazard &amp; Exposure'!AP141</f>
        <v>7.1</v>
      </c>
      <c r="E142" s="158">
        <f>'Hazard &amp; Exposure'!AQ141</f>
        <v>0</v>
      </c>
      <c r="F142" s="158">
        <f>'Hazard &amp; Exposure'!AR141</f>
        <v>0</v>
      </c>
      <c r="G142" s="158">
        <f>'Hazard &amp; Exposure'!AU141</f>
        <v>2.8</v>
      </c>
      <c r="H142" s="43">
        <f>'Hazard &amp; Exposure'!AV141</f>
        <v>4.5999999999999996</v>
      </c>
      <c r="I142" s="158">
        <f>'Hazard &amp; Exposure'!AY141</f>
        <v>1.7</v>
      </c>
      <c r="J142" s="158">
        <f>'Hazard &amp; Exposure'!BB141</f>
        <v>0</v>
      </c>
      <c r="K142" s="43">
        <f>'Hazard &amp; Exposure'!BC141</f>
        <v>1.2</v>
      </c>
      <c r="L142" s="44">
        <f t="shared" si="30"/>
        <v>3.1</v>
      </c>
      <c r="M142" s="156">
        <f>Vulnerability!E141</f>
        <v>2.2999999999999998</v>
      </c>
      <c r="N142" s="154">
        <f>Vulnerability!H141</f>
        <v>2.6</v>
      </c>
      <c r="O142" s="154">
        <f>Vulnerability!M141</f>
        <v>0</v>
      </c>
      <c r="P142" s="43">
        <f>Vulnerability!N141</f>
        <v>1.8</v>
      </c>
      <c r="Q142" s="154">
        <f>Vulnerability!S141</f>
        <v>1.8</v>
      </c>
      <c r="R142" s="153">
        <f>Vulnerability!W141</f>
        <v>0.9</v>
      </c>
      <c r="S142" s="153">
        <f>Vulnerability!Z141</f>
        <v>0.9</v>
      </c>
      <c r="T142" s="153">
        <f>Vulnerability!AC141</f>
        <v>0</v>
      </c>
      <c r="U142" s="153">
        <f>Vulnerability!AI141</f>
        <v>1.5</v>
      </c>
      <c r="V142" s="154">
        <f>Vulnerability!AJ141</f>
        <v>0.8</v>
      </c>
      <c r="W142" s="43">
        <f>Vulnerability!AK141</f>
        <v>1.3</v>
      </c>
      <c r="X142" s="44">
        <f t="shared" si="31"/>
        <v>1.6</v>
      </c>
      <c r="Y142" s="169">
        <f>'Lack of Coping Capacity'!D141</f>
        <v>3.8</v>
      </c>
      <c r="Z142" s="152">
        <f>'Lack of Coping Capacity'!G141</f>
        <v>5.2</v>
      </c>
      <c r="AA142" s="43">
        <f>'Lack of Coping Capacity'!H141</f>
        <v>4.5</v>
      </c>
      <c r="AB142" s="152">
        <f>'Lack of Coping Capacity'!M141</f>
        <v>2.4</v>
      </c>
      <c r="AC142" s="152">
        <f>'Lack of Coping Capacity'!R141</f>
        <v>1.2</v>
      </c>
      <c r="AD142" s="152">
        <f>'Lack of Coping Capacity'!W141</f>
        <v>3.5</v>
      </c>
      <c r="AE142" s="43">
        <f>'Lack of Coping Capacity'!X141</f>
        <v>2.4</v>
      </c>
      <c r="AF142" s="44">
        <f t="shared" si="32"/>
        <v>3.5</v>
      </c>
      <c r="AG142" s="161">
        <f t="shared" si="33"/>
        <v>2.6</v>
      </c>
      <c r="AH142" s="187" t="str">
        <f t="shared" si="37"/>
        <v>Low</v>
      </c>
      <c r="AI142" s="180">
        <f t="shared" si="34"/>
        <v>130</v>
      </c>
      <c r="AJ142" s="183">
        <f>VLOOKUP($B142,'Lack of Reliability Index'!$A$2:$H$192,8,FALSE)</f>
        <v>2.1101449275362318</v>
      </c>
      <c r="AK142" s="51">
        <f>'Imputed and missing data hidden'!BA140</f>
        <v>4</v>
      </c>
      <c r="AL142" s="181">
        <f t="shared" si="35"/>
        <v>7.8431372549019607E-2</v>
      </c>
      <c r="AM142" s="51" t="str">
        <f t="shared" si="36"/>
        <v/>
      </c>
      <c r="AN142" s="182">
        <f>'Indicator Date hidden2'!BB141</f>
        <v>0.19565217391304349</v>
      </c>
      <c r="AO142" s="188"/>
    </row>
    <row r="143" spans="1:41" ht="15.75" thickBot="1" x14ac:dyDescent="0.3">
      <c r="A143" s="130" t="s">
        <v>377</v>
      </c>
      <c r="B143" s="47" t="s">
        <v>262</v>
      </c>
      <c r="C143" s="159">
        <f>'Hazard &amp; Exposure'!AO142</f>
        <v>7.1</v>
      </c>
      <c r="D143" s="158">
        <f>'Hazard &amp; Exposure'!AP142</f>
        <v>8.4</v>
      </c>
      <c r="E143" s="158">
        <f>'Hazard &amp; Exposure'!AQ142</f>
        <v>5.4</v>
      </c>
      <c r="F143" s="158">
        <f>'Hazard &amp; Exposure'!AR142</f>
        <v>3.7</v>
      </c>
      <c r="G143" s="158">
        <f>'Hazard &amp; Exposure'!AU142</f>
        <v>5.4</v>
      </c>
      <c r="H143" s="43">
        <f>'Hazard &amp; Exposure'!AV142</f>
        <v>6.3</v>
      </c>
      <c r="I143" s="158">
        <f>'Hazard &amp; Exposure'!AY142</f>
        <v>8.6999999999999993</v>
      </c>
      <c r="J143" s="158">
        <f>'Hazard &amp; Exposure'!BB142</f>
        <v>0</v>
      </c>
      <c r="K143" s="43">
        <f>'Hazard &amp; Exposure'!BC142</f>
        <v>6.1</v>
      </c>
      <c r="L143" s="44">
        <f t="shared" si="30"/>
        <v>6.2</v>
      </c>
      <c r="M143" s="156">
        <f>Vulnerability!E142</f>
        <v>2.2000000000000002</v>
      </c>
      <c r="N143" s="154">
        <f>Vulnerability!H142</f>
        <v>3.9</v>
      </c>
      <c r="O143" s="154">
        <f>Vulnerability!M142</f>
        <v>0</v>
      </c>
      <c r="P143" s="43">
        <f>Vulnerability!N142</f>
        <v>2.1</v>
      </c>
      <c r="Q143" s="154">
        <f>Vulnerability!S142</f>
        <v>5.8</v>
      </c>
      <c r="R143" s="153">
        <f>Vulnerability!W142</f>
        <v>1.5</v>
      </c>
      <c r="S143" s="153">
        <f>Vulnerability!Z142</f>
        <v>0.7</v>
      </c>
      <c r="T143" s="153">
        <f>Vulnerability!AC142</f>
        <v>0</v>
      </c>
      <c r="U143" s="153">
        <f>Vulnerability!AI142</f>
        <v>1.8</v>
      </c>
      <c r="V143" s="154">
        <f>Vulnerability!AJ142</f>
        <v>1</v>
      </c>
      <c r="W143" s="43">
        <f>Vulnerability!AK142</f>
        <v>3.8</v>
      </c>
      <c r="X143" s="44">
        <f t="shared" si="31"/>
        <v>3</v>
      </c>
      <c r="Y143" s="169" t="str">
        <f>'Lack of Coping Capacity'!D142</f>
        <v>x</v>
      </c>
      <c r="Z143" s="152">
        <f>'Lack of Coping Capacity'!G142</f>
        <v>6.3</v>
      </c>
      <c r="AA143" s="43">
        <f>'Lack of Coping Capacity'!H142</f>
        <v>6.3</v>
      </c>
      <c r="AB143" s="152">
        <f>'Lack of Coping Capacity'!M142</f>
        <v>1.2</v>
      </c>
      <c r="AC143" s="152">
        <f>'Lack of Coping Capacity'!R142</f>
        <v>4.2</v>
      </c>
      <c r="AD143" s="152">
        <f>'Lack of Coping Capacity'!W142</f>
        <v>1.1000000000000001</v>
      </c>
      <c r="AE143" s="43">
        <f>'Lack of Coping Capacity'!X142</f>
        <v>2.2000000000000002</v>
      </c>
      <c r="AF143" s="44">
        <f t="shared" si="32"/>
        <v>4.5999999999999996</v>
      </c>
      <c r="AG143" s="161">
        <f t="shared" si="33"/>
        <v>4.4000000000000004</v>
      </c>
      <c r="AH143" s="187" t="str">
        <f t="shared" si="37"/>
        <v>Medium</v>
      </c>
      <c r="AI143" s="180">
        <f t="shared" si="34"/>
        <v>61</v>
      </c>
      <c r="AJ143" s="183">
        <f>VLOOKUP($B143,'Lack of Reliability Index'!$A$2:$H$192,8,FALSE)</f>
        <v>2.7851851851851848</v>
      </c>
      <c r="AK143" s="51">
        <f>'Imputed and missing data hidden'!BA141</f>
        <v>6</v>
      </c>
      <c r="AL143" s="181">
        <f t="shared" si="35"/>
        <v>0.11764705882352941</v>
      </c>
      <c r="AM143" s="51" t="str">
        <f t="shared" si="36"/>
        <v/>
      </c>
      <c r="AN143" s="182">
        <f>'Indicator Date hidden2'!BB142</f>
        <v>0.22222222222222221</v>
      </c>
      <c r="AO143" s="188"/>
    </row>
    <row r="144" spans="1:41" ht="15.75" thickBot="1" x14ac:dyDescent="0.3">
      <c r="A144" s="130" t="s">
        <v>264</v>
      </c>
      <c r="B144" s="47" t="s">
        <v>263</v>
      </c>
      <c r="C144" s="159">
        <f>'Hazard &amp; Exposure'!AO143</f>
        <v>4</v>
      </c>
      <c r="D144" s="158">
        <f>'Hazard &amp; Exposure'!AP143</f>
        <v>4.9000000000000004</v>
      </c>
      <c r="E144" s="158">
        <f>'Hazard &amp; Exposure'!AQ143</f>
        <v>0</v>
      </c>
      <c r="F144" s="158">
        <f>'Hazard &amp; Exposure'!AR143</f>
        <v>0</v>
      </c>
      <c r="G144" s="158">
        <f>'Hazard &amp; Exposure'!AU143</f>
        <v>5.2</v>
      </c>
      <c r="H144" s="43">
        <f>'Hazard &amp; Exposure'!AV143</f>
        <v>3.1</v>
      </c>
      <c r="I144" s="158">
        <f>'Hazard &amp; Exposure'!AY143</f>
        <v>7.6</v>
      </c>
      <c r="J144" s="158">
        <f>'Hazard &amp; Exposure'!BB143</f>
        <v>0</v>
      </c>
      <c r="K144" s="43">
        <f>'Hazard &amp; Exposure'!BC143</f>
        <v>5.3</v>
      </c>
      <c r="L144" s="44">
        <f t="shared" si="30"/>
        <v>4.3</v>
      </c>
      <c r="M144" s="156">
        <f>Vulnerability!E143</f>
        <v>5.9</v>
      </c>
      <c r="N144" s="154">
        <f>Vulnerability!H143</f>
        <v>5.9</v>
      </c>
      <c r="O144" s="154">
        <f>Vulnerability!M143</f>
        <v>6.4</v>
      </c>
      <c r="P144" s="43">
        <f>Vulnerability!N143</f>
        <v>6</v>
      </c>
      <c r="Q144" s="154">
        <f>Vulnerability!S143</f>
        <v>6.8</v>
      </c>
      <c r="R144" s="153">
        <f>Vulnerability!W143</f>
        <v>3.2</v>
      </c>
      <c r="S144" s="153">
        <f>Vulnerability!Z143</f>
        <v>2.9</v>
      </c>
      <c r="T144" s="153">
        <f>Vulnerability!AC143</f>
        <v>0</v>
      </c>
      <c r="U144" s="153">
        <f>Vulnerability!AI143</f>
        <v>7.6</v>
      </c>
      <c r="V144" s="154">
        <f>Vulnerability!AJ143</f>
        <v>4</v>
      </c>
      <c r="W144" s="43">
        <f>Vulnerability!AK143</f>
        <v>5.6</v>
      </c>
      <c r="X144" s="44">
        <f t="shared" si="31"/>
        <v>5.8</v>
      </c>
      <c r="Y144" s="169">
        <f>'Lack of Coping Capacity'!D143</f>
        <v>3</v>
      </c>
      <c r="Z144" s="152">
        <f>'Lack of Coping Capacity'!G143</f>
        <v>4.9000000000000004</v>
      </c>
      <c r="AA144" s="43">
        <f>'Lack of Coping Capacity'!H143</f>
        <v>4</v>
      </c>
      <c r="AB144" s="152">
        <f>'Lack of Coping Capacity'!M143</f>
        <v>7.1</v>
      </c>
      <c r="AC144" s="152">
        <f>'Lack of Coping Capacity'!R143</f>
        <v>5.3</v>
      </c>
      <c r="AD144" s="152">
        <f>'Lack of Coping Capacity'!W143</f>
        <v>6</v>
      </c>
      <c r="AE144" s="43">
        <f>'Lack of Coping Capacity'!X143</f>
        <v>6.1</v>
      </c>
      <c r="AF144" s="44">
        <f t="shared" si="32"/>
        <v>5.0999999999999996</v>
      </c>
      <c r="AG144" s="161">
        <f t="shared" si="33"/>
        <v>5</v>
      </c>
      <c r="AH144" s="187" t="str">
        <f t="shared" si="37"/>
        <v>High</v>
      </c>
      <c r="AI144" s="180">
        <f t="shared" si="34"/>
        <v>45</v>
      </c>
      <c r="AJ144" s="183">
        <f>VLOOKUP($B144,'Lack of Reliability Index'!$A$2:$H$192,8,FALSE)</f>
        <v>1.8133333333333326</v>
      </c>
      <c r="AK144" s="51">
        <f>'Imputed and missing data hidden'!BA142</f>
        <v>0</v>
      </c>
      <c r="AL144" s="181">
        <f t="shared" si="35"/>
        <v>0</v>
      </c>
      <c r="AM144" s="51" t="str">
        <f t="shared" si="36"/>
        <v/>
      </c>
      <c r="AN144" s="182">
        <f>'Indicator Date hidden2'!BB143</f>
        <v>0.34</v>
      </c>
      <c r="AO144" s="188"/>
    </row>
    <row r="145" spans="1:41" s="1" customFormat="1" ht="15.75" thickBot="1" x14ac:dyDescent="0.3">
      <c r="A145" s="130" t="s">
        <v>266</v>
      </c>
      <c r="B145" s="47" t="s">
        <v>265</v>
      </c>
      <c r="C145" s="159">
        <f>'Hazard &amp; Exposure'!AO144</f>
        <v>0.1</v>
      </c>
      <c r="D145" s="158">
        <f>'Hazard &amp; Exposure'!AP144</f>
        <v>0.1</v>
      </c>
      <c r="E145" s="158">
        <f>'Hazard &amp; Exposure'!AQ144</f>
        <v>0</v>
      </c>
      <c r="F145" s="158">
        <f>'Hazard &amp; Exposure'!AR144</f>
        <v>6.3</v>
      </c>
      <c r="G145" s="158">
        <f>'Hazard &amp; Exposure'!AU144</f>
        <v>0</v>
      </c>
      <c r="H145" s="43">
        <f>'Hazard &amp; Exposure'!AV144</f>
        <v>1.7</v>
      </c>
      <c r="I145" s="158">
        <f>'Hazard &amp; Exposure'!AY144</f>
        <v>0</v>
      </c>
      <c r="J145" s="158">
        <f>'Hazard &amp; Exposure'!BB144</f>
        <v>0</v>
      </c>
      <c r="K145" s="43">
        <f>'Hazard &amp; Exposure'!BC144</f>
        <v>0</v>
      </c>
      <c r="L145" s="44">
        <f t="shared" si="30"/>
        <v>0.9</v>
      </c>
      <c r="M145" s="156">
        <f>Vulnerability!E144</f>
        <v>2.8</v>
      </c>
      <c r="N145" s="154" t="str">
        <f>Vulnerability!H144</f>
        <v>x</v>
      </c>
      <c r="O145" s="154">
        <f>Vulnerability!M144</f>
        <v>0</v>
      </c>
      <c r="P145" s="43">
        <f>Vulnerability!N144</f>
        <v>1.9</v>
      </c>
      <c r="Q145" s="154">
        <f>Vulnerability!S144</f>
        <v>0</v>
      </c>
      <c r="R145" s="153">
        <f>Vulnerability!W144</f>
        <v>0.1</v>
      </c>
      <c r="S145" s="153">
        <f>Vulnerability!Z144</f>
        <v>0.8</v>
      </c>
      <c r="T145" s="153">
        <f>Vulnerability!AC144</f>
        <v>0</v>
      </c>
      <c r="U145" s="153">
        <f>Vulnerability!AI144</f>
        <v>2.4</v>
      </c>
      <c r="V145" s="154">
        <f>Vulnerability!AJ144</f>
        <v>0.9</v>
      </c>
      <c r="W145" s="43">
        <f>Vulnerability!AK144</f>
        <v>0.5</v>
      </c>
      <c r="X145" s="44">
        <f t="shared" si="31"/>
        <v>1.2</v>
      </c>
      <c r="Y145" s="169">
        <f>'Lack of Coping Capacity'!D144</f>
        <v>4</v>
      </c>
      <c r="Z145" s="152">
        <f>'Lack of Coping Capacity'!G144</f>
        <v>4.8</v>
      </c>
      <c r="AA145" s="43">
        <f>'Lack of Coping Capacity'!H144</f>
        <v>4.4000000000000004</v>
      </c>
      <c r="AB145" s="152">
        <f>'Lack of Coping Capacity'!M144</f>
        <v>2</v>
      </c>
      <c r="AC145" s="152">
        <f>'Lack of Coping Capacity'!R144</f>
        <v>0.6</v>
      </c>
      <c r="AD145" s="152">
        <f>'Lack of Coping Capacity'!W144</f>
        <v>3.3</v>
      </c>
      <c r="AE145" s="43">
        <f>'Lack of Coping Capacity'!X144</f>
        <v>2</v>
      </c>
      <c r="AF145" s="44">
        <f t="shared" si="32"/>
        <v>3.3</v>
      </c>
      <c r="AG145" s="161">
        <f t="shared" si="33"/>
        <v>1.5</v>
      </c>
      <c r="AH145" s="187" t="str">
        <f t="shared" si="37"/>
        <v>Very Low</v>
      </c>
      <c r="AI145" s="180">
        <f t="shared" si="34"/>
        <v>170</v>
      </c>
      <c r="AJ145" s="183">
        <f>VLOOKUP($B145,'Lack of Reliability Index'!$A$2:$H$192,8,FALSE)</f>
        <v>4.8341880341880339</v>
      </c>
      <c r="AK145" s="51">
        <f>'Imputed and missing data hidden'!BA143</f>
        <v>13</v>
      </c>
      <c r="AL145" s="181">
        <f t="shared" si="35"/>
        <v>0.25490196078431371</v>
      </c>
      <c r="AM145" s="51" t="str">
        <f t="shared" si="36"/>
        <v/>
      </c>
      <c r="AN145" s="182">
        <f>'Indicator Date hidden2'!BB144</f>
        <v>0.25641025641025639</v>
      </c>
      <c r="AO145" s="188"/>
    </row>
    <row r="146" spans="1:41" ht="15.75" thickBot="1" x14ac:dyDescent="0.3">
      <c r="A146" s="130" t="s">
        <v>268</v>
      </c>
      <c r="B146" s="47" t="s">
        <v>267</v>
      </c>
      <c r="C146" s="159">
        <f>'Hazard &amp; Exposure'!AO145</f>
        <v>3.2</v>
      </c>
      <c r="D146" s="158">
        <f>'Hazard &amp; Exposure'!AP145</f>
        <v>0.1</v>
      </c>
      <c r="E146" s="158">
        <f>'Hazard &amp; Exposure'!AQ145</f>
        <v>0</v>
      </c>
      <c r="F146" s="158">
        <f>'Hazard &amp; Exposure'!AR145</f>
        <v>4.2</v>
      </c>
      <c r="G146" s="158">
        <f>'Hazard &amp; Exposure'!AU145</f>
        <v>0.5</v>
      </c>
      <c r="H146" s="43">
        <f>'Hazard &amp; Exposure'!AV145</f>
        <v>1.8</v>
      </c>
      <c r="I146" s="158">
        <f>'Hazard &amp; Exposure'!AY145</f>
        <v>0.9</v>
      </c>
      <c r="J146" s="158">
        <f>'Hazard &amp; Exposure'!BB145</f>
        <v>0</v>
      </c>
      <c r="K146" s="43">
        <f>'Hazard &amp; Exposure'!BC145</f>
        <v>0.6</v>
      </c>
      <c r="L146" s="44">
        <f t="shared" si="30"/>
        <v>1.2</v>
      </c>
      <c r="M146" s="156">
        <f>Vulnerability!E145</f>
        <v>1.8</v>
      </c>
      <c r="N146" s="154">
        <f>Vulnerability!H145</f>
        <v>4.7</v>
      </c>
      <c r="O146" s="154">
        <f>Vulnerability!M145</f>
        <v>2.2000000000000002</v>
      </c>
      <c r="P146" s="43">
        <f>Vulnerability!N145</f>
        <v>2.6</v>
      </c>
      <c r="Q146" s="154">
        <f>Vulnerability!S145</f>
        <v>0</v>
      </c>
      <c r="R146" s="153">
        <f>Vulnerability!W145</f>
        <v>0.2</v>
      </c>
      <c r="S146" s="153">
        <f>Vulnerability!Z145</f>
        <v>0.9</v>
      </c>
      <c r="T146" s="153">
        <f>Vulnerability!AC145</f>
        <v>0.4</v>
      </c>
      <c r="U146" s="153">
        <f>Vulnerability!AI145</f>
        <v>2.8</v>
      </c>
      <c r="V146" s="154">
        <f>Vulnerability!AJ145</f>
        <v>1.1000000000000001</v>
      </c>
      <c r="W146" s="43">
        <f>Vulnerability!AK145</f>
        <v>0.6</v>
      </c>
      <c r="X146" s="44">
        <f t="shared" si="31"/>
        <v>1.7</v>
      </c>
      <c r="Y146" s="169">
        <f>'Lack of Coping Capacity'!D145</f>
        <v>5.2</v>
      </c>
      <c r="Z146" s="152">
        <f>'Lack of Coping Capacity'!G145</f>
        <v>4.5999999999999996</v>
      </c>
      <c r="AA146" s="43">
        <f>'Lack of Coping Capacity'!H145</f>
        <v>4.9000000000000004</v>
      </c>
      <c r="AB146" s="152">
        <f>'Lack of Coping Capacity'!M145</f>
        <v>3.4</v>
      </c>
      <c r="AC146" s="152">
        <f>'Lack of Coping Capacity'!R145</f>
        <v>0.6</v>
      </c>
      <c r="AD146" s="152">
        <f>'Lack of Coping Capacity'!W145</f>
        <v>3.8</v>
      </c>
      <c r="AE146" s="43">
        <f>'Lack of Coping Capacity'!X145</f>
        <v>2.6</v>
      </c>
      <c r="AF146" s="44">
        <f t="shared" si="32"/>
        <v>3.8</v>
      </c>
      <c r="AG146" s="161">
        <f t="shared" si="33"/>
        <v>2</v>
      </c>
      <c r="AH146" s="187" t="str">
        <f t="shared" si="37"/>
        <v>Low</v>
      </c>
      <c r="AI146" s="180">
        <f t="shared" si="34"/>
        <v>152</v>
      </c>
      <c r="AJ146" s="183">
        <f>VLOOKUP($B146,'Lack of Reliability Index'!$A$2:$H$192,8,FALSE)</f>
        <v>3.5710144927536236</v>
      </c>
      <c r="AK146" s="51">
        <f>'Imputed and missing data hidden'!BA144</f>
        <v>6</v>
      </c>
      <c r="AL146" s="181">
        <f t="shared" si="35"/>
        <v>0.11764705882352941</v>
      </c>
      <c r="AM146" s="51" t="str">
        <f t="shared" si="36"/>
        <v/>
      </c>
      <c r="AN146" s="182">
        <f>'Indicator Date hidden2'!BB145</f>
        <v>0.36956521739130432</v>
      </c>
      <c r="AO146" s="188"/>
    </row>
    <row r="147" spans="1:41" ht="15.75" thickBot="1" x14ac:dyDescent="0.3">
      <c r="A147" s="130" t="s">
        <v>270</v>
      </c>
      <c r="B147" s="47" t="s">
        <v>269</v>
      </c>
      <c r="C147" s="159">
        <f>'Hazard &amp; Exposure'!AO146</f>
        <v>0.3</v>
      </c>
      <c r="D147" s="158">
        <f>'Hazard &amp; Exposure'!AP146</f>
        <v>0.1</v>
      </c>
      <c r="E147" s="158">
        <f>'Hazard &amp; Exposure'!AQ146</f>
        <v>0</v>
      </c>
      <c r="F147" s="158">
        <f>'Hazard &amp; Exposure'!AR146</f>
        <v>3.6</v>
      </c>
      <c r="G147" s="158">
        <f>'Hazard &amp; Exposure'!AU146</f>
        <v>0.5</v>
      </c>
      <c r="H147" s="43">
        <f>'Hazard &amp; Exposure'!AV146</f>
        <v>1</v>
      </c>
      <c r="I147" s="158">
        <f>'Hazard &amp; Exposure'!AY146</f>
        <v>0.8</v>
      </c>
      <c r="J147" s="158">
        <f>'Hazard &amp; Exposure'!BB146</f>
        <v>0</v>
      </c>
      <c r="K147" s="43">
        <f>'Hazard &amp; Exposure'!BC146</f>
        <v>0.6</v>
      </c>
      <c r="L147" s="44">
        <f t="shared" si="30"/>
        <v>0.8</v>
      </c>
      <c r="M147" s="156">
        <f>Vulnerability!E146</f>
        <v>3.5</v>
      </c>
      <c r="N147" s="154" t="str">
        <f>Vulnerability!H146</f>
        <v>x</v>
      </c>
      <c r="O147" s="154">
        <f>Vulnerability!M146</f>
        <v>2.8</v>
      </c>
      <c r="P147" s="43">
        <f>Vulnerability!N146</f>
        <v>3.3</v>
      </c>
      <c r="Q147" s="154">
        <f>Vulnerability!S146</f>
        <v>0</v>
      </c>
      <c r="R147" s="153">
        <f>Vulnerability!W146</f>
        <v>0.1</v>
      </c>
      <c r="S147" s="153">
        <f>Vulnerability!Z146</f>
        <v>1.4</v>
      </c>
      <c r="T147" s="153">
        <f>Vulnerability!AC146</f>
        <v>10</v>
      </c>
      <c r="U147" s="153">
        <f>Vulnerability!AI146</f>
        <v>2.2999999999999998</v>
      </c>
      <c r="V147" s="154">
        <f>Vulnerability!AJ146</f>
        <v>5.4</v>
      </c>
      <c r="W147" s="43">
        <f>Vulnerability!AK146</f>
        <v>3.1</v>
      </c>
      <c r="X147" s="44">
        <f t="shared" si="31"/>
        <v>3.2</v>
      </c>
      <c r="Y147" s="169" t="str">
        <f>'Lack of Coping Capacity'!D146</f>
        <v>x</v>
      </c>
      <c r="Z147" s="152">
        <f>'Lack of Coping Capacity'!G146</f>
        <v>4.5</v>
      </c>
      <c r="AA147" s="43">
        <f>'Lack of Coping Capacity'!H146</f>
        <v>4.5</v>
      </c>
      <c r="AB147" s="152">
        <f>'Lack of Coping Capacity'!M146</f>
        <v>3.3</v>
      </c>
      <c r="AC147" s="152">
        <f>'Lack of Coping Capacity'!R146</f>
        <v>1.2</v>
      </c>
      <c r="AD147" s="152">
        <f>'Lack of Coping Capacity'!W146</f>
        <v>3.8</v>
      </c>
      <c r="AE147" s="43">
        <f>'Lack of Coping Capacity'!X146</f>
        <v>2.8</v>
      </c>
      <c r="AF147" s="44">
        <f t="shared" si="32"/>
        <v>3.7</v>
      </c>
      <c r="AG147" s="161">
        <f t="shared" si="33"/>
        <v>2.1</v>
      </c>
      <c r="AH147" s="187" t="str">
        <f t="shared" si="37"/>
        <v>Low</v>
      </c>
      <c r="AI147" s="180">
        <f t="shared" si="34"/>
        <v>147</v>
      </c>
      <c r="AJ147" s="183">
        <f>VLOOKUP($B147,'Lack of Reliability Index'!$A$2:$H$192,8,FALSE)</f>
        <v>4.0507936507936506</v>
      </c>
      <c r="AK147" s="51">
        <f>'Imputed and missing data hidden'!BA145</f>
        <v>9</v>
      </c>
      <c r="AL147" s="181">
        <f t="shared" si="35"/>
        <v>0.17647058823529413</v>
      </c>
      <c r="AM147" s="51" t="str">
        <f t="shared" si="36"/>
        <v/>
      </c>
      <c r="AN147" s="182">
        <f>'Indicator Date hidden2'!BB146</f>
        <v>0.30952380952380953</v>
      </c>
      <c r="AO147" s="188"/>
    </row>
    <row r="148" spans="1:41" ht="15.75" thickBot="1" x14ac:dyDescent="0.3">
      <c r="A148" s="130" t="s">
        <v>272</v>
      </c>
      <c r="B148" s="47" t="s">
        <v>271</v>
      </c>
      <c r="C148" s="159">
        <f>'Hazard &amp; Exposure'!AO147</f>
        <v>0.1</v>
      </c>
      <c r="D148" s="158">
        <f>'Hazard &amp; Exposure'!AP147</f>
        <v>0.1</v>
      </c>
      <c r="E148" s="158">
        <f>'Hazard &amp; Exposure'!AQ147</f>
        <v>6.5</v>
      </c>
      <c r="F148" s="158">
        <f>'Hazard &amp; Exposure'!AR147</f>
        <v>3.9</v>
      </c>
      <c r="G148" s="158">
        <f>'Hazard &amp; Exposure'!AU147</f>
        <v>0.5</v>
      </c>
      <c r="H148" s="43">
        <f>'Hazard &amp; Exposure'!AV147</f>
        <v>2.7</v>
      </c>
      <c r="I148" s="158">
        <f>'Hazard &amp; Exposure'!AY147</f>
        <v>0.4</v>
      </c>
      <c r="J148" s="158">
        <f>'Hazard &amp; Exposure'!BB147</f>
        <v>0</v>
      </c>
      <c r="K148" s="43">
        <f>'Hazard &amp; Exposure'!BC147</f>
        <v>0.3</v>
      </c>
      <c r="L148" s="44">
        <f t="shared" si="30"/>
        <v>1.6</v>
      </c>
      <c r="M148" s="156">
        <f>Vulnerability!E147</f>
        <v>3.8</v>
      </c>
      <c r="N148" s="154">
        <f>Vulnerability!H147</f>
        <v>5.2</v>
      </c>
      <c r="O148" s="154">
        <f>Vulnerability!M147</f>
        <v>9</v>
      </c>
      <c r="P148" s="43">
        <f>Vulnerability!N147</f>
        <v>5.5</v>
      </c>
      <c r="Q148" s="154">
        <f>Vulnerability!S147</f>
        <v>0</v>
      </c>
      <c r="R148" s="153">
        <f>Vulnerability!W147</f>
        <v>0.2</v>
      </c>
      <c r="S148" s="153">
        <f>Vulnerability!Z147</f>
        <v>1</v>
      </c>
      <c r="T148" s="153">
        <f>Vulnerability!AC147</f>
        <v>0</v>
      </c>
      <c r="U148" s="153">
        <f>Vulnerability!AI147</f>
        <v>1.5</v>
      </c>
      <c r="V148" s="154">
        <f>Vulnerability!AJ147</f>
        <v>0.7</v>
      </c>
      <c r="W148" s="43">
        <f>Vulnerability!AK147</f>
        <v>0.4</v>
      </c>
      <c r="X148" s="44">
        <f t="shared" si="31"/>
        <v>3.4</v>
      </c>
      <c r="Y148" s="169">
        <f>'Lack of Coping Capacity'!D147</f>
        <v>4.5999999999999996</v>
      </c>
      <c r="Z148" s="152">
        <f>'Lack of Coping Capacity'!G147</f>
        <v>4.4000000000000004</v>
      </c>
      <c r="AA148" s="43">
        <f>'Lack of Coping Capacity'!H147</f>
        <v>4.5</v>
      </c>
      <c r="AB148" s="152">
        <f>'Lack of Coping Capacity'!M147</f>
        <v>3.8</v>
      </c>
      <c r="AC148" s="152">
        <f>'Lack of Coping Capacity'!R147</f>
        <v>1.8</v>
      </c>
      <c r="AD148" s="152">
        <f>'Lack of Coping Capacity'!W147</f>
        <v>6.5</v>
      </c>
      <c r="AE148" s="43">
        <f>'Lack of Coping Capacity'!X147</f>
        <v>4</v>
      </c>
      <c r="AF148" s="44">
        <f t="shared" si="32"/>
        <v>4.3</v>
      </c>
      <c r="AG148" s="161">
        <f t="shared" si="33"/>
        <v>2.9</v>
      </c>
      <c r="AH148" s="187" t="str">
        <f t="shared" si="37"/>
        <v>Low</v>
      </c>
      <c r="AI148" s="180">
        <f t="shared" si="34"/>
        <v>113</v>
      </c>
      <c r="AJ148" s="183">
        <f>VLOOKUP($B148,'Lack of Reliability Index'!$A$2:$H$192,8,FALSE)</f>
        <v>3.7818181818181813</v>
      </c>
      <c r="AK148" s="51">
        <f>'Imputed and missing data hidden'!BA146</f>
        <v>6</v>
      </c>
      <c r="AL148" s="181">
        <f t="shared" si="35"/>
        <v>0.11764705882352941</v>
      </c>
      <c r="AM148" s="51" t="str">
        <f t="shared" si="36"/>
        <v/>
      </c>
      <c r="AN148" s="182">
        <f>'Indicator Date hidden2'!BB147</f>
        <v>0.40909090909090912</v>
      </c>
      <c r="AO148" s="188"/>
    </row>
    <row r="149" spans="1:41" ht="15.75" thickBot="1" x14ac:dyDescent="0.3">
      <c r="A149" s="130" t="s">
        <v>274</v>
      </c>
      <c r="B149" s="47" t="s">
        <v>273</v>
      </c>
      <c r="C149" s="159">
        <f>'Hazard &amp; Exposure'!AO148</f>
        <v>0.1</v>
      </c>
      <c r="D149" s="158">
        <f>'Hazard &amp; Exposure'!AP148</f>
        <v>0.1</v>
      </c>
      <c r="E149" s="158">
        <f>'Hazard &amp; Exposure'!AQ148</f>
        <v>0</v>
      </c>
      <c r="F149" s="158">
        <f>'Hazard &amp; Exposure'!AR148</f>
        <v>0</v>
      </c>
      <c r="G149" s="158">
        <f>'Hazard &amp; Exposure'!AU148</f>
        <v>0</v>
      </c>
      <c r="H149" s="43">
        <f>'Hazard &amp; Exposure'!AV148</f>
        <v>0.1</v>
      </c>
      <c r="I149" s="158">
        <f>'Hazard &amp; Exposure'!AY148</f>
        <v>0.1</v>
      </c>
      <c r="J149" s="158">
        <f>'Hazard &amp; Exposure'!BB148</f>
        <v>0</v>
      </c>
      <c r="K149" s="43">
        <f>'Hazard &amp; Exposure'!BC148</f>
        <v>0.1</v>
      </c>
      <c r="L149" s="44">
        <f t="shared" si="30"/>
        <v>0.1</v>
      </c>
      <c r="M149" s="156">
        <f>Vulnerability!E148</f>
        <v>4.8</v>
      </c>
      <c r="N149" s="154">
        <f>Vulnerability!H148</f>
        <v>4.3</v>
      </c>
      <c r="O149" s="154">
        <f>Vulnerability!M148</f>
        <v>9.5</v>
      </c>
      <c r="P149" s="43">
        <f>Vulnerability!N148</f>
        <v>5.9</v>
      </c>
      <c r="Q149" s="154">
        <f>Vulnerability!S148</f>
        <v>0</v>
      </c>
      <c r="R149" s="153">
        <f>Vulnerability!W148</f>
        <v>2.2999999999999998</v>
      </c>
      <c r="S149" s="153">
        <f>Vulnerability!Z148</f>
        <v>3.4</v>
      </c>
      <c r="T149" s="153">
        <f>Vulnerability!AC148</f>
        <v>0</v>
      </c>
      <c r="U149" s="153">
        <f>Vulnerability!AI148</f>
        <v>4.5</v>
      </c>
      <c r="V149" s="154">
        <f>Vulnerability!AJ148</f>
        <v>2.7</v>
      </c>
      <c r="W149" s="43">
        <f>Vulnerability!AK148</f>
        <v>1.4</v>
      </c>
      <c r="X149" s="44">
        <f t="shared" si="31"/>
        <v>4</v>
      </c>
      <c r="Y149" s="169" t="str">
        <f>'Lack of Coping Capacity'!D148</f>
        <v>x</v>
      </c>
      <c r="Z149" s="152">
        <f>'Lack of Coping Capacity'!G148</f>
        <v>6</v>
      </c>
      <c r="AA149" s="43">
        <f>'Lack of Coping Capacity'!H148</f>
        <v>6</v>
      </c>
      <c r="AB149" s="152">
        <f>'Lack of Coping Capacity'!M148</f>
        <v>4.8</v>
      </c>
      <c r="AC149" s="152">
        <f>'Lack of Coping Capacity'!R148</f>
        <v>3.8</v>
      </c>
      <c r="AD149" s="152">
        <f>'Lack of Coping Capacity'!W148</f>
        <v>4.0999999999999996</v>
      </c>
      <c r="AE149" s="43">
        <f>'Lack of Coping Capacity'!X148</f>
        <v>4.2</v>
      </c>
      <c r="AF149" s="44">
        <f t="shared" si="32"/>
        <v>5.2</v>
      </c>
      <c r="AG149" s="161">
        <f t="shared" si="33"/>
        <v>1.3</v>
      </c>
      <c r="AH149" s="187" t="str">
        <f t="shared" si="37"/>
        <v>Very Low</v>
      </c>
      <c r="AI149" s="180">
        <f t="shared" si="34"/>
        <v>178</v>
      </c>
      <c r="AJ149" s="183">
        <f>VLOOKUP($B149,'Lack of Reliability Index'!$A$2:$H$192,8,FALSE)</f>
        <v>3.4099290780141844</v>
      </c>
      <c r="AK149" s="51">
        <f>'Imputed and missing data hidden'!BA147</f>
        <v>3</v>
      </c>
      <c r="AL149" s="181">
        <f t="shared" si="35"/>
        <v>5.8823529411764705E-2</v>
      </c>
      <c r="AM149" s="51" t="str">
        <f t="shared" si="36"/>
        <v/>
      </c>
      <c r="AN149" s="182">
        <f>'Indicator Date hidden2'!BB148</f>
        <v>0.48936170212765956</v>
      </c>
      <c r="AO149" s="188"/>
    </row>
    <row r="150" spans="1:41" ht="15.75" thickBot="1" x14ac:dyDescent="0.3">
      <c r="A150" s="130" t="s">
        <v>276</v>
      </c>
      <c r="B150" s="47" t="s">
        <v>275</v>
      </c>
      <c r="C150" s="159">
        <f>'Hazard &amp; Exposure'!AO149</f>
        <v>2.7</v>
      </c>
      <c r="D150" s="158">
        <f>'Hazard &amp; Exposure'!AP149</f>
        <v>3.9</v>
      </c>
      <c r="E150" s="158">
        <f>'Hazard &amp; Exposure'!AQ149</f>
        <v>0</v>
      </c>
      <c r="F150" s="158">
        <f>'Hazard &amp; Exposure'!AR149</f>
        <v>0</v>
      </c>
      <c r="G150" s="158">
        <f>'Hazard &amp; Exposure'!AU149</f>
        <v>4.0999999999999996</v>
      </c>
      <c r="H150" s="43">
        <f>'Hazard &amp; Exposure'!AV149</f>
        <v>2.2999999999999998</v>
      </c>
      <c r="I150" s="158">
        <f>'Hazard &amp; Exposure'!AY149</f>
        <v>6.7</v>
      </c>
      <c r="J150" s="158">
        <f>'Hazard &amp; Exposure'!BB149</f>
        <v>9</v>
      </c>
      <c r="K150" s="43">
        <f>'Hazard &amp; Exposure'!BC149</f>
        <v>9</v>
      </c>
      <c r="L150" s="44">
        <f t="shared" si="30"/>
        <v>6.8</v>
      </c>
      <c r="M150" s="156">
        <f>Vulnerability!E149</f>
        <v>1.6</v>
      </c>
      <c r="N150" s="154">
        <f>Vulnerability!H149</f>
        <v>3.4</v>
      </c>
      <c r="O150" s="154">
        <f>Vulnerability!M149</f>
        <v>0</v>
      </c>
      <c r="P150" s="43">
        <f>Vulnerability!N149</f>
        <v>1.7</v>
      </c>
      <c r="Q150" s="154">
        <f>Vulnerability!S149</f>
        <v>0</v>
      </c>
      <c r="R150" s="153">
        <f>Vulnerability!W149</f>
        <v>0.1</v>
      </c>
      <c r="S150" s="153">
        <f>Vulnerability!Z149</f>
        <v>1.2</v>
      </c>
      <c r="T150" s="153">
        <f>Vulnerability!AC149</f>
        <v>0</v>
      </c>
      <c r="U150" s="153">
        <f>Vulnerability!AI149</f>
        <v>1.3</v>
      </c>
      <c r="V150" s="154">
        <f>Vulnerability!AJ149</f>
        <v>0.7</v>
      </c>
      <c r="W150" s="43">
        <f>Vulnerability!AK149</f>
        <v>0.4</v>
      </c>
      <c r="X150" s="44">
        <f t="shared" si="31"/>
        <v>1.1000000000000001</v>
      </c>
      <c r="Y150" s="169" t="str">
        <f>'Lack of Coping Capacity'!D149</f>
        <v>x</v>
      </c>
      <c r="Z150" s="152">
        <f>'Lack of Coping Capacity'!G149</f>
        <v>5</v>
      </c>
      <c r="AA150" s="43">
        <f>'Lack of Coping Capacity'!H149</f>
        <v>5</v>
      </c>
      <c r="AB150" s="152">
        <f>'Lack of Coping Capacity'!M149</f>
        <v>1.3</v>
      </c>
      <c r="AC150" s="152">
        <f>'Lack of Coping Capacity'!R149</f>
        <v>3.4</v>
      </c>
      <c r="AD150" s="152">
        <f>'Lack of Coping Capacity'!W149</f>
        <v>1.5</v>
      </c>
      <c r="AE150" s="43">
        <f>'Lack of Coping Capacity'!X149</f>
        <v>2.1</v>
      </c>
      <c r="AF150" s="44">
        <f t="shared" si="32"/>
        <v>3.7</v>
      </c>
      <c r="AG150" s="161">
        <f t="shared" si="33"/>
        <v>3</v>
      </c>
      <c r="AH150" s="187" t="str">
        <f t="shared" si="37"/>
        <v>Low</v>
      </c>
      <c r="AI150" s="180">
        <f t="shared" si="34"/>
        <v>108</v>
      </c>
      <c r="AJ150" s="183">
        <f>VLOOKUP($B150,'Lack of Reliability Index'!$A$2:$H$192,8,FALSE)</f>
        <v>3.8888888888888893</v>
      </c>
      <c r="AK150" s="51">
        <f>'Imputed and missing data hidden'!BA148</f>
        <v>5</v>
      </c>
      <c r="AL150" s="181">
        <f t="shared" si="35"/>
        <v>9.8039215686274508E-2</v>
      </c>
      <c r="AM150" s="51" t="str">
        <f t="shared" si="36"/>
        <v>YES</v>
      </c>
      <c r="AN150" s="182">
        <f>'Indicator Date hidden2'!BB149</f>
        <v>0.33333333333333331</v>
      </c>
      <c r="AO150" s="188"/>
    </row>
    <row r="151" spans="1:41" ht="15.75" thickBot="1" x14ac:dyDescent="0.3">
      <c r="A151" s="130" t="s">
        <v>278</v>
      </c>
      <c r="B151" s="47" t="s">
        <v>277</v>
      </c>
      <c r="C151" s="159">
        <f>'Hazard &amp; Exposure'!AO150</f>
        <v>0.1</v>
      </c>
      <c r="D151" s="158">
        <f>'Hazard &amp; Exposure'!AP150</f>
        <v>5.0999999999999996</v>
      </c>
      <c r="E151" s="158">
        <f>'Hazard &amp; Exposure'!AQ150</f>
        <v>5.6</v>
      </c>
      <c r="F151" s="158">
        <f>'Hazard &amp; Exposure'!AR150</f>
        <v>0</v>
      </c>
      <c r="G151" s="158">
        <f>'Hazard &amp; Exposure'!AU150</f>
        <v>7.5</v>
      </c>
      <c r="H151" s="43">
        <f>'Hazard &amp; Exposure'!AV150</f>
        <v>4.3</v>
      </c>
      <c r="I151" s="158">
        <f>'Hazard &amp; Exposure'!AY150</f>
        <v>4.9000000000000004</v>
      </c>
      <c r="J151" s="158">
        <f>'Hazard &amp; Exposure'!BB150</f>
        <v>0</v>
      </c>
      <c r="K151" s="43">
        <f>'Hazard &amp; Exposure'!BC150</f>
        <v>3.4</v>
      </c>
      <c r="L151" s="44">
        <f t="shared" si="30"/>
        <v>3.9</v>
      </c>
      <c r="M151" s="156">
        <f>Vulnerability!E150</f>
        <v>6.1</v>
      </c>
      <c r="N151" s="154">
        <f>Vulnerability!H150</f>
        <v>5.4</v>
      </c>
      <c r="O151" s="154">
        <f>Vulnerability!M150</f>
        <v>3.5</v>
      </c>
      <c r="P151" s="43">
        <f>Vulnerability!N150</f>
        <v>5.3</v>
      </c>
      <c r="Q151" s="154">
        <f>Vulnerability!S150</f>
        <v>4.7</v>
      </c>
      <c r="R151" s="153">
        <f>Vulnerability!W150</f>
        <v>2.8</v>
      </c>
      <c r="S151" s="153">
        <f>Vulnerability!Z150</f>
        <v>3.2</v>
      </c>
      <c r="T151" s="153">
        <f>Vulnerability!AC150</f>
        <v>0</v>
      </c>
      <c r="U151" s="153">
        <f>Vulnerability!AI150</f>
        <v>4.8</v>
      </c>
      <c r="V151" s="154">
        <f>Vulnerability!AJ150</f>
        <v>2.9</v>
      </c>
      <c r="W151" s="43">
        <f>Vulnerability!AK150</f>
        <v>3.9</v>
      </c>
      <c r="X151" s="44">
        <f t="shared" si="31"/>
        <v>4.5999999999999996</v>
      </c>
      <c r="Y151" s="169">
        <f>'Lack of Coping Capacity'!D150</f>
        <v>4.7</v>
      </c>
      <c r="Z151" s="152">
        <f>'Lack of Coping Capacity'!G150</f>
        <v>5.7</v>
      </c>
      <c r="AA151" s="43">
        <f>'Lack of Coping Capacity'!H150</f>
        <v>5.2</v>
      </c>
      <c r="AB151" s="152">
        <f>'Lack of Coping Capacity'!M150</f>
        <v>6.1</v>
      </c>
      <c r="AC151" s="152">
        <f>'Lack of Coping Capacity'!R150</f>
        <v>6.3</v>
      </c>
      <c r="AD151" s="152">
        <f>'Lack of Coping Capacity'!W150</f>
        <v>6.2</v>
      </c>
      <c r="AE151" s="43">
        <f>'Lack of Coping Capacity'!X150</f>
        <v>6.2</v>
      </c>
      <c r="AF151" s="44">
        <f t="shared" si="32"/>
        <v>5.7</v>
      </c>
      <c r="AG151" s="161">
        <f t="shared" si="33"/>
        <v>4.7</v>
      </c>
      <c r="AH151" s="187" t="str">
        <f t="shared" si="37"/>
        <v>Medium</v>
      </c>
      <c r="AI151" s="180">
        <f t="shared" si="34"/>
        <v>53</v>
      </c>
      <c r="AJ151" s="183">
        <f>VLOOKUP($B151,'Lack of Reliability Index'!$A$2:$H$192,8,FALSE)</f>
        <v>1.359477124183007</v>
      </c>
      <c r="AK151" s="51">
        <f>'Imputed and missing data hidden'!BA149</f>
        <v>0</v>
      </c>
      <c r="AL151" s="181">
        <f t="shared" si="35"/>
        <v>0</v>
      </c>
      <c r="AM151" s="51" t="str">
        <f t="shared" si="36"/>
        <v/>
      </c>
      <c r="AN151" s="182">
        <f>'Indicator Date hidden2'!BB150</f>
        <v>0.25490196078431371</v>
      </c>
      <c r="AO151" s="188"/>
    </row>
    <row r="152" spans="1:41" ht="15.75" thickBot="1" x14ac:dyDescent="0.3">
      <c r="A152" s="130" t="s">
        <v>280</v>
      </c>
      <c r="B152" s="47" t="s">
        <v>279</v>
      </c>
      <c r="C152" s="159">
        <f>'Hazard &amp; Exposure'!AO151</f>
        <v>6.6</v>
      </c>
      <c r="D152" s="158">
        <f>'Hazard &amp; Exposure'!AP151</f>
        <v>8.6</v>
      </c>
      <c r="E152" s="158">
        <f>'Hazard &amp; Exposure'!AQ151</f>
        <v>0</v>
      </c>
      <c r="F152" s="158">
        <f>'Hazard &amp; Exposure'!AR151</f>
        <v>0</v>
      </c>
      <c r="G152" s="158">
        <f>'Hazard &amp; Exposure'!AU151</f>
        <v>2.6</v>
      </c>
      <c r="H152" s="43">
        <f>'Hazard &amp; Exposure'!AV151</f>
        <v>4.5999999999999996</v>
      </c>
      <c r="I152" s="158">
        <f>'Hazard &amp; Exposure'!AY151</f>
        <v>6.1</v>
      </c>
      <c r="J152" s="158">
        <f>'Hazard &amp; Exposure'!BB151</f>
        <v>0</v>
      </c>
      <c r="K152" s="43">
        <f>'Hazard &amp; Exposure'!BC151</f>
        <v>4.3</v>
      </c>
      <c r="L152" s="44">
        <f t="shared" si="30"/>
        <v>4.5</v>
      </c>
      <c r="M152" s="156">
        <f>Vulnerability!E151</f>
        <v>1.4</v>
      </c>
      <c r="N152" s="154">
        <f>Vulnerability!H151</f>
        <v>1.9</v>
      </c>
      <c r="O152" s="154">
        <f>Vulnerability!M151</f>
        <v>1.4</v>
      </c>
      <c r="P152" s="43">
        <f>Vulnerability!N151</f>
        <v>1.5</v>
      </c>
      <c r="Q152" s="154">
        <f>Vulnerability!S151</f>
        <v>5</v>
      </c>
      <c r="R152" s="153">
        <f>Vulnerability!W151</f>
        <v>0.3</v>
      </c>
      <c r="S152" s="153">
        <f>Vulnerability!Z151</f>
        <v>0.5</v>
      </c>
      <c r="T152" s="153">
        <f>Vulnerability!AC151</f>
        <v>0.1</v>
      </c>
      <c r="U152" s="153">
        <f>Vulnerability!AI151</f>
        <v>3</v>
      </c>
      <c r="V152" s="154">
        <f>Vulnerability!AJ151</f>
        <v>1.1000000000000001</v>
      </c>
      <c r="W152" s="43">
        <f>Vulnerability!AK151</f>
        <v>3.3</v>
      </c>
      <c r="X152" s="44">
        <f t="shared" si="31"/>
        <v>2.4</v>
      </c>
      <c r="Y152" s="169">
        <f>'Lack of Coping Capacity'!D151</f>
        <v>4.9000000000000004</v>
      </c>
      <c r="Z152" s="152">
        <f>'Lack of Coping Capacity'!G151</f>
        <v>5.3</v>
      </c>
      <c r="AA152" s="43">
        <f>'Lack of Coping Capacity'!H151</f>
        <v>5.0999999999999996</v>
      </c>
      <c r="AB152" s="152">
        <f>'Lack of Coping Capacity'!M151</f>
        <v>2</v>
      </c>
      <c r="AC152" s="152">
        <f>'Lack of Coping Capacity'!R151</f>
        <v>1</v>
      </c>
      <c r="AD152" s="152">
        <f>'Lack of Coping Capacity'!W151</f>
        <v>3.8</v>
      </c>
      <c r="AE152" s="43">
        <f>'Lack of Coping Capacity'!X151</f>
        <v>2.2999999999999998</v>
      </c>
      <c r="AF152" s="44">
        <f t="shared" si="32"/>
        <v>3.8</v>
      </c>
      <c r="AG152" s="161">
        <f t="shared" si="33"/>
        <v>3.4</v>
      </c>
      <c r="AH152" s="187" t="str">
        <f t="shared" si="37"/>
        <v>Low</v>
      </c>
      <c r="AI152" s="180">
        <f t="shared" si="34"/>
        <v>103</v>
      </c>
      <c r="AJ152" s="183">
        <f>VLOOKUP($B152,'Lack of Reliability Index'!$A$2:$H$192,8,FALSE)</f>
        <v>2.4435374149659861</v>
      </c>
      <c r="AK152" s="51">
        <f>'Imputed and missing data hidden'!BA150</f>
        <v>1</v>
      </c>
      <c r="AL152" s="181">
        <f t="shared" si="35"/>
        <v>1.9607843137254902E-2</v>
      </c>
      <c r="AM152" s="51" t="str">
        <f t="shared" si="36"/>
        <v/>
      </c>
      <c r="AN152" s="182">
        <f>'Indicator Date hidden2'!BB151</f>
        <v>0.40816326530612246</v>
      </c>
      <c r="AO152" s="188"/>
    </row>
    <row r="153" spans="1:41" ht="15.75" thickBot="1" x14ac:dyDescent="0.3">
      <c r="A153" s="130" t="s">
        <v>282</v>
      </c>
      <c r="B153" s="47" t="s">
        <v>281</v>
      </c>
      <c r="C153" s="159">
        <f>'Hazard &amp; Exposure'!AO152</f>
        <v>0.1</v>
      </c>
      <c r="D153" s="158">
        <f>'Hazard &amp; Exposure'!AP152</f>
        <v>0.1</v>
      </c>
      <c r="E153" s="158">
        <f>'Hazard &amp; Exposure'!AQ152</f>
        <v>7.9</v>
      </c>
      <c r="F153" s="158">
        <f>'Hazard &amp; Exposure'!AR152</f>
        <v>0</v>
      </c>
      <c r="G153" s="158">
        <f>'Hazard &amp; Exposure'!AU152</f>
        <v>0</v>
      </c>
      <c r="H153" s="43">
        <f>'Hazard &amp; Exposure'!AV152</f>
        <v>2.5</v>
      </c>
      <c r="I153" s="158">
        <f>'Hazard &amp; Exposure'!AY152</f>
        <v>0</v>
      </c>
      <c r="J153" s="158">
        <f>'Hazard &amp; Exposure'!BB152</f>
        <v>0</v>
      </c>
      <c r="K153" s="43">
        <f>'Hazard &amp; Exposure'!BC152</f>
        <v>0</v>
      </c>
      <c r="L153" s="44">
        <f t="shared" si="30"/>
        <v>1.3</v>
      </c>
      <c r="M153" s="156">
        <f>Vulnerability!E152</f>
        <v>2.6</v>
      </c>
      <c r="N153" s="154">
        <f>Vulnerability!H152</f>
        <v>4.4000000000000004</v>
      </c>
      <c r="O153" s="154">
        <f>Vulnerability!M152</f>
        <v>2.2000000000000002</v>
      </c>
      <c r="P153" s="43">
        <f>Vulnerability!N152</f>
        <v>3</v>
      </c>
      <c r="Q153" s="154">
        <f>Vulnerability!S152</f>
        <v>0</v>
      </c>
      <c r="R153" s="153">
        <f>Vulnerability!W152</f>
        <v>0.2</v>
      </c>
      <c r="S153" s="153">
        <f>Vulnerability!Z152</f>
        <v>0.9</v>
      </c>
      <c r="T153" s="153">
        <f>Vulnerability!AC152</f>
        <v>0.1</v>
      </c>
      <c r="U153" s="153">
        <f>Vulnerability!AI152</f>
        <v>4.0999999999999996</v>
      </c>
      <c r="V153" s="154">
        <f>Vulnerability!AJ152</f>
        <v>1.5</v>
      </c>
      <c r="W153" s="43">
        <f>Vulnerability!AK152</f>
        <v>0.8</v>
      </c>
      <c r="X153" s="44">
        <f t="shared" si="31"/>
        <v>2</v>
      </c>
      <c r="Y153" s="169">
        <f>'Lack of Coping Capacity'!D152</f>
        <v>4.3</v>
      </c>
      <c r="Z153" s="152">
        <f>'Lack of Coping Capacity'!G152</f>
        <v>4.3</v>
      </c>
      <c r="AA153" s="43">
        <f>'Lack of Coping Capacity'!H152</f>
        <v>4.3</v>
      </c>
      <c r="AB153" s="152">
        <f>'Lack of Coping Capacity'!M152</f>
        <v>1.8</v>
      </c>
      <c r="AC153" s="152">
        <f>'Lack of Coping Capacity'!R152</f>
        <v>1</v>
      </c>
      <c r="AD153" s="152">
        <f>'Lack of Coping Capacity'!W152</f>
        <v>5</v>
      </c>
      <c r="AE153" s="43">
        <f>'Lack of Coping Capacity'!X152</f>
        <v>2.6</v>
      </c>
      <c r="AF153" s="44">
        <f t="shared" si="32"/>
        <v>3.5</v>
      </c>
      <c r="AG153" s="161">
        <f t="shared" si="33"/>
        <v>2.1</v>
      </c>
      <c r="AH153" s="187" t="str">
        <f t="shared" si="37"/>
        <v>Low</v>
      </c>
      <c r="AI153" s="180">
        <f t="shared" si="34"/>
        <v>147</v>
      </c>
      <c r="AJ153" s="183">
        <f>VLOOKUP($B153,'Lack of Reliability Index'!$A$2:$H$192,8,FALSE)</f>
        <v>4.2666666666666675</v>
      </c>
      <c r="AK153" s="51">
        <f>'Imputed and missing data hidden'!BA151</f>
        <v>8</v>
      </c>
      <c r="AL153" s="181">
        <f t="shared" si="35"/>
        <v>0.15686274509803921</v>
      </c>
      <c r="AM153" s="51" t="str">
        <f t="shared" si="36"/>
        <v/>
      </c>
      <c r="AN153" s="182">
        <f>'Indicator Date hidden2'!BB152</f>
        <v>0.4</v>
      </c>
      <c r="AO153" s="188"/>
    </row>
    <row r="154" spans="1:41" ht="15.75" thickBot="1" x14ac:dyDescent="0.3">
      <c r="A154" s="130" t="s">
        <v>284</v>
      </c>
      <c r="B154" s="47" t="s">
        <v>283</v>
      </c>
      <c r="C154" s="159">
        <f>'Hazard &amp; Exposure'!AO153</f>
        <v>0.1</v>
      </c>
      <c r="D154" s="158">
        <f>'Hazard &amp; Exposure'!AP153</f>
        <v>5</v>
      </c>
      <c r="E154" s="158">
        <f>'Hazard &amp; Exposure'!AQ153</f>
        <v>4.0999999999999996</v>
      </c>
      <c r="F154" s="158">
        <f>'Hazard &amp; Exposure'!AR153</f>
        <v>0</v>
      </c>
      <c r="G154" s="158">
        <f>'Hazard &amp; Exposure'!AU153</f>
        <v>1</v>
      </c>
      <c r="H154" s="43">
        <f>'Hazard &amp; Exposure'!AV153</f>
        <v>2.2999999999999998</v>
      </c>
      <c r="I154" s="158">
        <f>'Hazard &amp; Exposure'!AY153</f>
        <v>6.6</v>
      </c>
      <c r="J154" s="158">
        <f>'Hazard &amp; Exposure'!BB153</f>
        <v>0</v>
      </c>
      <c r="K154" s="43">
        <f>'Hazard &amp; Exposure'!BC153</f>
        <v>4.5999999999999996</v>
      </c>
      <c r="L154" s="44">
        <f t="shared" si="30"/>
        <v>3.5</v>
      </c>
      <c r="M154" s="156">
        <f>Vulnerability!E153</f>
        <v>8.1</v>
      </c>
      <c r="N154" s="154">
        <f>Vulnerability!H153</f>
        <v>5.5</v>
      </c>
      <c r="O154" s="154">
        <f>Vulnerability!M153</f>
        <v>7.6</v>
      </c>
      <c r="P154" s="43">
        <f>Vulnerability!N153</f>
        <v>7.3</v>
      </c>
      <c r="Q154" s="154">
        <f>Vulnerability!S153</f>
        <v>0.9</v>
      </c>
      <c r="R154" s="153">
        <f>Vulnerability!W153</f>
        <v>5.8</v>
      </c>
      <c r="S154" s="153">
        <f>Vulnerability!Z153</f>
        <v>6.7</v>
      </c>
      <c r="T154" s="153">
        <f>Vulnerability!AC153</f>
        <v>0.1</v>
      </c>
      <c r="U154" s="153">
        <f>Vulnerability!AI153</f>
        <v>5.5</v>
      </c>
      <c r="V154" s="154">
        <f>Vulnerability!AJ153</f>
        <v>4.9000000000000004</v>
      </c>
      <c r="W154" s="43">
        <f>Vulnerability!AK153</f>
        <v>3.1</v>
      </c>
      <c r="X154" s="44">
        <f t="shared" si="31"/>
        <v>5.6</v>
      </c>
      <c r="Y154" s="169">
        <f>'Lack of Coping Capacity'!D153</f>
        <v>3.5</v>
      </c>
      <c r="Z154" s="152">
        <f>'Lack of Coping Capacity'!G153</f>
        <v>7.3</v>
      </c>
      <c r="AA154" s="43">
        <f>'Lack of Coping Capacity'!H153</f>
        <v>5.4</v>
      </c>
      <c r="AB154" s="152">
        <f>'Lack of Coping Capacity'!M153</f>
        <v>8.1999999999999993</v>
      </c>
      <c r="AC154" s="152">
        <f>'Lack of Coping Capacity'!R153</f>
        <v>8.4</v>
      </c>
      <c r="AD154" s="152">
        <f>'Lack of Coping Capacity'!W153</f>
        <v>8.4</v>
      </c>
      <c r="AE154" s="43">
        <f>'Lack of Coping Capacity'!X153</f>
        <v>8.3000000000000007</v>
      </c>
      <c r="AF154" s="44">
        <f t="shared" si="32"/>
        <v>7.1</v>
      </c>
      <c r="AG154" s="161">
        <f t="shared" si="33"/>
        <v>5.2</v>
      </c>
      <c r="AH154" s="187" t="str">
        <f t="shared" si="37"/>
        <v>High</v>
      </c>
      <c r="AI154" s="180">
        <f t="shared" si="34"/>
        <v>36</v>
      </c>
      <c r="AJ154" s="183">
        <f>VLOOKUP($B154,'Lack of Reliability Index'!$A$2:$H$192,8,FALSE)</f>
        <v>2.1333333333333337</v>
      </c>
      <c r="AK154" s="51">
        <f>'Imputed and missing data hidden'!BA152</f>
        <v>0</v>
      </c>
      <c r="AL154" s="181">
        <f t="shared" si="35"/>
        <v>0</v>
      </c>
      <c r="AM154" s="51" t="str">
        <f t="shared" si="36"/>
        <v/>
      </c>
      <c r="AN154" s="182">
        <f>'Indicator Date hidden2'!BB153</f>
        <v>0.4</v>
      </c>
      <c r="AO154" s="188"/>
    </row>
    <row r="155" spans="1:41" ht="15.75" thickBot="1" x14ac:dyDescent="0.3">
      <c r="A155" s="130" t="s">
        <v>286</v>
      </c>
      <c r="B155" s="47" t="s">
        <v>285</v>
      </c>
      <c r="C155" s="159">
        <f>'Hazard &amp; Exposure'!AO154</f>
        <v>0.1</v>
      </c>
      <c r="D155" s="158">
        <f>'Hazard &amp; Exposure'!AP154</f>
        <v>0.1</v>
      </c>
      <c r="E155" s="158">
        <f>'Hazard &amp; Exposure'!AQ154</f>
        <v>0</v>
      </c>
      <c r="F155" s="158">
        <f>'Hazard &amp; Exposure'!AR154</f>
        <v>0</v>
      </c>
      <c r="G155" s="158">
        <f>'Hazard &amp; Exposure'!AU154</f>
        <v>0</v>
      </c>
      <c r="H155" s="43">
        <f>'Hazard &amp; Exposure'!AV154</f>
        <v>0.1</v>
      </c>
      <c r="I155" s="158">
        <f>'Hazard &amp; Exposure'!AY154</f>
        <v>0.1</v>
      </c>
      <c r="J155" s="158">
        <f>'Hazard &amp; Exposure'!BB154</f>
        <v>0</v>
      </c>
      <c r="K155" s="43">
        <f>'Hazard &amp; Exposure'!BC154</f>
        <v>0.1</v>
      </c>
      <c r="L155" s="44">
        <f t="shared" si="30"/>
        <v>0.1</v>
      </c>
      <c r="M155" s="156">
        <f>Vulnerability!E154</f>
        <v>0.4</v>
      </c>
      <c r="N155" s="154">
        <f>Vulnerability!H154</f>
        <v>0.9</v>
      </c>
      <c r="O155" s="154">
        <f>Vulnerability!M154</f>
        <v>0</v>
      </c>
      <c r="P155" s="43">
        <f>Vulnerability!N154</f>
        <v>0.4</v>
      </c>
      <c r="Q155" s="154">
        <f>Vulnerability!S154</f>
        <v>0</v>
      </c>
      <c r="R155" s="153">
        <f>Vulnerability!W154</f>
        <v>0.8</v>
      </c>
      <c r="S155" s="153">
        <f>Vulnerability!Z154</f>
        <v>0.2</v>
      </c>
      <c r="T155" s="153">
        <f>Vulnerability!AC154</f>
        <v>0.1</v>
      </c>
      <c r="U155" s="153">
        <f>Vulnerability!AI154</f>
        <v>1.1000000000000001</v>
      </c>
      <c r="V155" s="154">
        <f>Vulnerability!AJ154</f>
        <v>0.6</v>
      </c>
      <c r="W155" s="43">
        <f>Vulnerability!AK154</f>
        <v>0.3</v>
      </c>
      <c r="X155" s="44">
        <f t="shared" si="31"/>
        <v>0.4</v>
      </c>
      <c r="Y155" s="169">
        <f>'Lack of Coping Capacity'!D154</f>
        <v>1.2</v>
      </c>
      <c r="Z155" s="152">
        <f>'Lack of Coping Capacity'!G154</f>
        <v>1.1000000000000001</v>
      </c>
      <c r="AA155" s="43">
        <f>'Lack of Coping Capacity'!H154</f>
        <v>1.2</v>
      </c>
      <c r="AB155" s="152">
        <f>'Lack of Coping Capacity'!M154</f>
        <v>1.3</v>
      </c>
      <c r="AC155" s="152">
        <f>'Lack of Coping Capacity'!R154</f>
        <v>0</v>
      </c>
      <c r="AD155" s="152">
        <f>'Lack of Coping Capacity'!W154</f>
        <v>1.6</v>
      </c>
      <c r="AE155" s="43">
        <f>'Lack of Coping Capacity'!X154</f>
        <v>1</v>
      </c>
      <c r="AF155" s="44">
        <f t="shared" si="32"/>
        <v>1.1000000000000001</v>
      </c>
      <c r="AG155" s="161">
        <f t="shared" si="33"/>
        <v>0.4</v>
      </c>
      <c r="AH155" s="187" t="str">
        <f t="shared" si="37"/>
        <v>Very Low</v>
      </c>
      <c r="AI155" s="180">
        <f t="shared" si="34"/>
        <v>191</v>
      </c>
      <c r="AJ155" s="183">
        <f>VLOOKUP($B155,'Lack of Reliability Index'!$A$2:$H$192,8,FALSE)</f>
        <v>3.5878787878787879</v>
      </c>
      <c r="AK155" s="51">
        <f>'Imputed and missing data hidden'!BA153</f>
        <v>8</v>
      </c>
      <c r="AL155" s="181">
        <f t="shared" si="35"/>
        <v>0.15686274509803921</v>
      </c>
      <c r="AM155" s="51" t="str">
        <f t="shared" si="36"/>
        <v/>
      </c>
      <c r="AN155" s="182">
        <f>'Indicator Date hidden2'!BB154</f>
        <v>0.27272727272727271</v>
      </c>
      <c r="AO155" s="188"/>
    </row>
    <row r="156" spans="1:41" ht="15.75" thickBot="1" x14ac:dyDescent="0.3">
      <c r="A156" s="130" t="s">
        <v>288</v>
      </c>
      <c r="B156" s="47" t="s">
        <v>287</v>
      </c>
      <c r="C156" s="159">
        <f>'Hazard &amp; Exposure'!AO155</f>
        <v>5.0999999999999996</v>
      </c>
      <c r="D156" s="158">
        <f>'Hazard &amp; Exposure'!AP155</f>
        <v>6.7</v>
      </c>
      <c r="E156" s="158">
        <f>'Hazard &amp; Exposure'!AQ155</f>
        <v>0</v>
      </c>
      <c r="F156" s="158">
        <f>'Hazard &amp; Exposure'!AR155</f>
        <v>0</v>
      </c>
      <c r="G156" s="158">
        <f>'Hazard &amp; Exposure'!AU155</f>
        <v>2</v>
      </c>
      <c r="H156" s="43">
        <f>'Hazard &amp; Exposure'!AV155</f>
        <v>3.3</v>
      </c>
      <c r="I156" s="158">
        <f>'Hazard &amp; Exposure'!AY155</f>
        <v>0.1</v>
      </c>
      <c r="J156" s="158">
        <f>'Hazard &amp; Exposure'!BB155</f>
        <v>0</v>
      </c>
      <c r="K156" s="43">
        <f>'Hazard &amp; Exposure'!BC155</f>
        <v>0.1</v>
      </c>
      <c r="L156" s="44">
        <f t="shared" si="30"/>
        <v>1.8</v>
      </c>
      <c r="M156" s="156">
        <f>Vulnerability!E155</f>
        <v>1.6</v>
      </c>
      <c r="N156" s="154">
        <f>Vulnerability!H155</f>
        <v>1.4</v>
      </c>
      <c r="O156" s="154">
        <f>Vulnerability!M155</f>
        <v>0</v>
      </c>
      <c r="P156" s="43">
        <f>Vulnerability!N155</f>
        <v>1.2</v>
      </c>
      <c r="Q156" s="154">
        <f>Vulnerability!S155</f>
        <v>1.1000000000000001</v>
      </c>
      <c r="R156" s="153">
        <f>Vulnerability!W155</f>
        <v>0.2</v>
      </c>
      <c r="S156" s="153">
        <f>Vulnerability!Z155</f>
        <v>0.6</v>
      </c>
      <c r="T156" s="153">
        <f>Vulnerability!AC155</f>
        <v>0</v>
      </c>
      <c r="U156" s="153">
        <f>Vulnerability!AI155</f>
        <v>2.4</v>
      </c>
      <c r="V156" s="154">
        <f>Vulnerability!AJ155</f>
        <v>0.8</v>
      </c>
      <c r="W156" s="43">
        <f>Vulnerability!AK155</f>
        <v>1</v>
      </c>
      <c r="X156" s="44">
        <f t="shared" si="31"/>
        <v>1.1000000000000001</v>
      </c>
      <c r="Y156" s="169">
        <f>'Lack of Coping Capacity'!D155</f>
        <v>3.4</v>
      </c>
      <c r="Z156" s="152">
        <f>'Lack of Coping Capacity'!G155</f>
        <v>4.0999999999999996</v>
      </c>
      <c r="AA156" s="43">
        <f>'Lack of Coping Capacity'!H155</f>
        <v>3.8</v>
      </c>
      <c r="AB156" s="152">
        <f>'Lack of Coping Capacity'!M155</f>
        <v>1.8</v>
      </c>
      <c r="AC156" s="152">
        <f>'Lack of Coping Capacity'!R155</f>
        <v>0</v>
      </c>
      <c r="AD156" s="152">
        <f>'Lack of Coping Capacity'!W155</f>
        <v>1.4</v>
      </c>
      <c r="AE156" s="43">
        <f>'Lack of Coping Capacity'!X155</f>
        <v>1.1000000000000001</v>
      </c>
      <c r="AF156" s="44">
        <f t="shared" si="32"/>
        <v>2.6</v>
      </c>
      <c r="AG156" s="161">
        <f t="shared" si="33"/>
        <v>1.7</v>
      </c>
      <c r="AH156" s="187" t="str">
        <f t="shared" si="37"/>
        <v>Very Low</v>
      </c>
      <c r="AI156" s="180">
        <f t="shared" si="34"/>
        <v>165</v>
      </c>
      <c r="AJ156" s="183">
        <f>VLOOKUP($B156,'Lack of Reliability Index'!$A$2:$H$192,8,FALSE)</f>
        <v>2.2814814814814808</v>
      </c>
      <c r="AK156" s="51">
        <f>'Imputed and missing data hidden'!BA154</f>
        <v>5</v>
      </c>
      <c r="AL156" s="181">
        <f t="shared" si="35"/>
        <v>9.8039215686274508E-2</v>
      </c>
      <c r="AM156" s="51" t="str">
        <f t="shared" si="36"/>
        <v/>
      </c>
      <c r="AN156" s="182">
        <f>'Indicator Date hidden2'!BB155</f>
        <v>0.17777777777777778</v>
      </c>
      <c r="AO156" s="188"/>
    </row>
    <row r="157" spans="1:41" ht="15.75" thickBot="1" x14ac:dyDescent="0.3">
      <c r="A157" s="130" t="s">
        <v>290</v>
      </c>
      <c r="B157" s="47" t="s">
        <v>289</v>
      </c>
      <c r="C157" s="159">
        <f>'Hazard &amp; Exposure'!AO156</f>
        <v>6.4</v>
      </c>
      <c r="D157" s="158">
        <f>'Hazard &amp; Exposure'!AP156</f>
        <v>4</v>
      </c>
      <c r="E157" s="158">
        <f>'Hazard &amp; Exposure'!AQ156</f>
        <v>4.9000000000000004</v>
      </c>
      <c r="F157" s="158">
        <f>'Hazard &amp; Exposure'!AR156</f>
        <v>0</v>
      </c>
      <c r="G157" s="158">
        <f>'Hazard &amp; Exposure'!AU156</f>
        <v>1.5</v>
      </c>
      <c r="H157" s="43">
        <f>'Hazard &amp; Exposure'!AV156</f>
        <v>3.7</v>
      </c>
      <c r="I157" s="158">
        <f>'Hazard &amp; Exposure'!AY156</f>
        <v>0</v>
      </c>
      <c r="J157" s="158">
        <f>'Hazard &amp; Exposure'!BB156</f>
        <v>0</v>
      </c>
      <c r="K157" s="43">
        <f>'Hazard &amp; Exposure'!BC156</f>
        <v>0</v>
      </c>
      <c r="L157" s="44">
        <f t="shared" si="30"/>
        <v>2</v>
      </c>
      <c r="M157" s="156">
        <f>Vulnerability!E156</f>
        <v>0.9</v>
      </c>
      <c r="N157" s="154">
        <f>Vulnerability!H156</f>
        <v>0.4</v>
      </c>
      <c r="O157" s="154">
        <f>Vulnerability!M156</f>
        <v>0</v>
      </c>
      <c r="P157" s="43">
        <f>Vulnerability!N156</f>
        <v>0.6</v>
      </c>
      <c r="Q157" s="154">
        <f>Vulnerability!S156</f>
        <v>1.1000000000000001</v>
      </c>
      <c r="R157" s="153">
        <f>Vulnerability!W156</f>
        <v>0.2</v>
      </c>
      <c r="S157" s="153">
        <f>Vulnerability!Z156</f>
        <v>0.2</v>
      </c>
      <c r="T157" s="153">
        <f>Vulnerability!AC156</f>
        <v>0</v>
      </c>
      <c r="U157" s="153">
        <f>Vulnerability!AI156</f>
        <v>1.8</v>
      </c>
      <c r="V157" s="154">
        <f>Vulnerability!AJ156</f>
        <v>0.6</v>
      </c>
      <c r="W157" s="43">
        <f>Vulnerability!AK156</f>
        <v>0.9</v>
      </c>
      <c r="X157" s="44">
        <f t="shared" si="31"/>
        <v>0.8</v>
      </c>
      <c r="Y157" s="169">
        <f>'Lack of Coping Capacity'!D156</f>
        <v>0.9</v>
      </c>
      <c r="Z157" s="152">
        <f>'Lack of Coping Capacity'!G156</f>
        <v>3.5</v>
      </c>
      <c r="AA157" s="43">
        <f>'Lack of Coping Capacity'!H156</f>
        <v>2.2000000000000002</v>
      </c>
      <c r="AB157" s="152">
        <f>'Lack of Coping Capacity'!M156</f>
        <v>1.8</v>
      </c>
      <c r="AC157" s="152">
        <f>'Lack of Coping Capacity'!R156</f>
        <v>0.1</v>
      </c>
      <c r="AD157" s="152">
        <f>'Lack of Coping Capacity'!W156</f>
        <v>1.7</v>
      </c>
      <c r="AE157" s="43">
        <f>'Lack of Coping Capacity'!X156</f>
        <v>1.2</v>
      </c>
      <c r="AF157" s="44">
        <f t="shared" si="32"/>
        <v>1.7</v>
      </c>
      <c r="AG157" s="161">
        <f t="shared" si="33"/>
        <v>1.4</v>
      </c>
      <c r="AH157" s="187" t="str">
        <f t="shared" si="37"/>
        <v>Very Low</v>
      </c>
      <c r="AI157" s="180">
        <f t="shared" si="34"/>
        <v>172</v>
      </c>
      <c r="AJ157" s="183">
        <f>VLOOKUP($B157,'Lack of Reliability Index'!$A$2:$H$192,8,FALSE)</f>
        <v>2.1101449275362318</v>
      </c>
      <c r="AK157" s="51">
        <f>'Imputed and missing data hidden'!BA155</f>
        <v>4</v>
      </c>
      <c r="AL157" s="181">
        <f t="shared" si="35"/>
        <v>7.8431372549019607E-2</v>
      </c>
      <c r="AM157" s="51" t="str">
        <f t="shared" si="36"/>
        <v/>
      </c>
      <c r="AN157" s="182">
        <f>'Indicator Date hidden2'!BB156</f>
        <v>0.19565217391304349</v>
      </c>
      <c r="AO157" s="188"/>
    </row>
    <row r="158" spans="1:41" ht="15.75" thickBot="1" x14ac:dyDescent="0.3">
      <c r="A158" s="130" t="s">
        <v>292</v>
      </c>
      <c r="B158" s="47" t="s">
        <v>291</v>
      </c>
      <c r="C158" s="159">
        <f>'Hazard &amp; Exposure'!AO157</f>
        <v>6.3</v>
      </c>
      <c r="D158" s="158">
        <f>'Hazard &amp; Exposure'!AP157</f>
        <v>0.1</v>
      </c>
      <c r="E158" s="158">
        <f>'Hazard &amp; Exposure'!AQ157</f>
        <v>8.5</v>
      </c>
      <c r="F158" s="158">
        <f>'Hazard &amp; Exposure'!AR157</f>
        <v>4.7</v>
      </c>
      <c r="G158" s="158">
        <f>'Hazard &amp; Exposure'!AU157</f>
        <v>3.4</v>
      </c>
      <c r="H158" s="43">
        <f>'Hazard &amp; Exposure'!AV157</f>
        <v>5.3</v>
      </c>
      <c r="I158" s="158">
        <f>'Hazard &amp; Exposure'!AY157</f>
        <v>1.1000000000000001</v>
      </c>
      <c r="J158" s="158">
        <f>'Hazard &amp; Exposure'!BB157</f>
        <v>0</v>
      </c>
      <c r="K158" s="43">
        <f>'Hazard &amp; Exposure'!BC157</f>
        <v>0.8</v>
      </c>
      <c r="L158" s="44">
        <f t="shared" si="30"/>
        <v>3.4</v>
      </c>
      <c r="M158" s="156">
        <f>Vulnerability!E157</f>
        <v>6.7</v>
      </c>
      <c r="N158" s="154">
        <f>Vulnerability!H157</f>
        <v>5.3</v>
      </c>
      <c r="O158" s="154">
        <f>Vulnerability!M157</f>
        <v>10</v>
      </c>
      <c r="P158" s="43">
        <f>Vulnerability!N157</f>
        <v>7.2</v>
      </c>
      <c r="Q158" s="154">
        <f>Vulnerability!S157</f>
        <v>0</v>
      </c>
      <c r="R158" s="153">
        <f>Vulnerability!W157</f>
        <v>1.1000000000000001</v>
      </c>
      <c r="S158" s="153">
        <f>Vulnerability!Z157</f>
        <v>2.4</v>
      </c>
      <c r="T158" s="153">
        <f>Vulnerability!AC157</f>
        <v>2.8</v>
      </c>
      <c r="U158" s="153">
        <f>Vulnerability!AI157</f>
        <v>3.5</v>
      </c>
      <c r="V158" s="154">
        <f>Vulnerability!AJ157</f>
        <v>2.5</v>
      </c>
      <c r="W158" s="43">
        <f>Vulnerability!AK157</f>
        <v>1.3</v>
      </c>
      <c r="X158" s="44">
        <f t="shared" si="31"/>
        <v>4.9000000000000004</v>
      </c>
      <c r="Y158" s="169">
        <f>'Lack of Coping Capacity'!D157</f>
        <v>6.6</v>
      </c>
      <c r="Z158" s="152">
        <f>'Lack of Coping Capacity'!G157</f>
        <v>6.5</v>
      </c>
      <c r="AA158" s="43">
        <f>'Lack of Coping Capacity'!H157</f>
        <v>6.6</v>
      </c>
      <c r="AB158" s="152">
        <f>'Lack of Coping Capacity'!M157</f>
        <v>7.3</v>
      </c>
      <c r="AC158" s="152">
        <f>'Lack of Coping Capacity'!R157</f>
        <v>7.1</v>
      </c>
      <c r="AD158" s="152">
        <f>'Lack of Coping Capacity'!W157</f>
        <v>5.0999999999999996</v>
      </c>
      <c r="AE158" s="43">
        <f>'Lack of Coping Capacity'!X157</f>
        <v>6.5</v>
      </c>
      <c r="AF158" s="44">
        <f t="shared" si="32"/>
        <v>6.6</v>
      </c>
      <c r="AG158" s="161">
        <f t="shared" si="33"/>
        <v>4.8</v>
      </c>
      <c r="AH158" s="187" t="str">
        <f t="shared" si="37"/>
        <v>Medium</v>
      </c>
      <c r="AI158" s="180">
        <f t="shared" si="34"/>
        <v>51</v>
      </c>
      <c r="AJ158" s="183">
        <f>VLOOKUP($B158,'Lack of Reliability Index'!$A$2:$H$192,8,FALSE)</f>
        <v>5.2363636363636363</v>
      </c>
      <c r="AK158" s="51">
        <f>'Imputed and missing data hidden'!BA156</f>
        <v>6</v>
      </c>
      <c r="AL158" s="181">
        <f t="shared" si="35"/>
        <v>0.11764705882352941</v>
      </c>
      <c r="AM158" s="51" t="str">
        <f t="shared" si="36"/>
        <v/>
      </c>
      <c r="AN158" s="182">
        <f>'Indicator Date hidden2'!BB157</f>
        <v>0.68181818181818177</v>
      </c>
      <c r="AO158" s="188"/>
    </row>
    <row r="159" spans="1:41" ht="15.75" thickBot="1" x14ac:dyDescent="0.3">
      <c r="A159" s="130" t="s">
        <v>294</v>
      </c>
      <c r="B159" s="47" t="s">
        <v>293</v>
      </c>
      <c r="C159" s="159">
        <f>'Hazard &amp; Exposure'!AO158</f>
        <v>1.5</v>
      </c>
      <c r="D159" s="158">
        <f>'Hazard &amp; Exposure'!AP158</f>
        <v>8.1</v>
      </c>
      <c r="E159" s="158">
        <f>'Hazard &amp; Exposure'!AQ158</f>
        <v>6.4</v>
      </c>
      <c r="F159" s="158">
        <f>'Hazard &amp; Exposure'!AR158</f>
        <v>1.2</v>
      </c>
      <c r="G159" s="158">
        <f>'Hazard &amp; Exposure'!AU158</f>
        <v>10</v>
      </c>
      <c r="H159" s="43">
        <f>'Hazard &amp; Exposure'!AV158</f>
        <v>6.8</v>
      </c>
      <c r="I159" s="158">
        <f>'Hazard &amp; Exposure'!AY158</f>
        <v>10</v>
      </c>
      <c r="J159" s="158">
        <f>'Hazard &amp; Exposure'!BB158</f>
        <v>10</v>
      </c>
      <c r="K159" s="43">
        <f>'Hazard &amp; Exposure'!BC158</f>
        <v>10</v>
      </c>
      <c r="L159" s="44">
        <f t="shared" si="30"/>
        <v>8.9</v>
      </c>
      <c r="M159" s="156">
        <f>Vulnerability!E158</f>
        <v>10</v>
      </c>
      <c r="N159" s="154">
        <f>Vulnerability!H158</f>
        <v>10</v>
      </c>
      <c r="O159" s="154">
        <f>Vulnerability!M158</f>
        <v>8.1999999999999993</v>
      </c>
      <c r="P159" s="43">
        <f>Vulnerability!N158</f>
        <v>9.6</v>
      </c>
      <c r="Q159" s="154">
        <f>Vulnerability!S158</f>
        <v>10</v>
      </c>
      <c r="R159" s="153">
        <f>Vulnerability!W158</f>
        <v>2.9</v>
      </c>
      <c r="S159" s="153">
        <f>Vulnerability!Z158</f>
        <v>7.6</v>
      </c>
      <c r="T159" s="153">
        <f>Vulnerability!AC158</f>
        <v>10</v>
      </c>
      <c r="U159" s="153">
        <f>Vulnerability!AI158</f>
        <v>7.9</v>
      </c>
      <c r="V159" s="154">
        <f>Vulnerability!AJ158</f>
        <v>7.9</v>
      </c>
      <c r="W159" s="43">
        <f>Vulnerability!AK158</f>
        <v>9.1999999999999993</v>
      </c>
      <c r="X159" s="44">
        <f t="shared" si="31"/>
        <v>9.4</v>
      </c>
      <c r="Y159" s="169" t="str">
        <f>'Lack of Coping Capacity'!D158</f>
        <v>x</v>
      </c>
      <c r="Z159" s="152">
        <f>'Lack of Coping Capacity'!G158</f>
        <v>9.1999999999999993</v>
      </c>
      <c r="AA159" s="43">
        <f>'Lack of Coping Capacity'!H158</f>
        <v>9.1999999999999993</v>
      </c>
      <c r="AB159" s="152">
        <f>'Lack of Coping Capacity'!M158</f>
        <v>8.5</v>
      </c>
      <c r="AC159" s="152">
        <f>'Lack of Coping Capacity'!R158</f>
        <v>8.5</v>
      </c>
      <c r="AD159" s="152">
        <f>'Lack of Coping Capacity'!W158</f>
        <v>9.3000000000000007</v>
      </c>
      <c r="AE159" s="43">
        <f>'Lack of Coping Capacity'!X158</f>
        <v>8.8000000000000007</v>
      </c>
      <c r="AF159" s="44">
        <f t="shared" si="32"/>
        <v>9</v>
      </c>
      <c r="AG159" s="161">
        <f t="shared" si="33"/>
        <v>9.1</v>
      </c>
      <c r="AH159" s="187" t="str">
        <f t="shared" si="37"/>
        <v>Very High</v>
      </c>
      <c r="AI159" s="180">
        <f t="shared" si="34"/>
        <v>1</v>
      </c>
      <c r="AJ159" s="183">
        <f>VLOOKUP($B159,'Lack of Reliability Index'!$A$2:$H$192,8,FALSE)</f>
        <v>8.1818181818181817</v>
      </c>
      <c r="AK159" s="51">
        <f>'Imputed and missing data hidden'!BA157</f>
        <v>10</v>
      </c>
      <c r="AL159" s="181">
        <f t="shared" si="35"/>
        <v>0.19607843137254902</v>
      </c>
      <c r="AM159" s="51" t="str">
        <f t="shared" si="36"/>
        <v>YES</v>
      </c>
      <c r="AN159" s="182">
        <f>'Indicator Date hidden2'!BB158</f>
        <v>0.72727272727272729</v>
      </c>
      <c r="AO159" s="188"/>
    </row>
    <row r="160" spans="1:41" ht="15.75" thickBot="1" x14ac:dyDescent="0.3">
      <c r="A160" s="130" t="s">
        <v>296</v>
      </c>
      <c r="B160" s="47" t="s">
        <v>295</v>
      </c>
      <c r="C160" s="159">
        <f>'Hazard &amp; Exposure'!AO159</f>
        <v>0.5</v>
      </c>
      <c r="D160" s="158">
        <f>'Hazard &amp; Exposure'!AP159</f>
        <v>5.2</v>
      </c>
      <c r="E160" s="158">
        <f>'Hazard &amp; Exposure'!AQ159</f>
        <v>2.9</v>
      </c>
      <c r="F160" s="158">
        <f>'Hazard &amp; Exposure'!AR159</f>
        <v>0.4</v>
      </c>
      <c r="G160" s="158">
        <f>'Hazard &amp; Exposure'!AU159</f>
        <v>8.6</v>
      </c>
      <c r="H160" s="43">
        <f>'Hazard &amp; Exposure'!AV159</f>
        <v>4.4000000000000004</v>
      </c>
      <c r="I160" s="158">
        <f>'Hazard &amp; Exposure'!AY159</f>
        <v>8</v>
      </c>
      <c r="J160" s="158">
        <f>'Hazard &amp; Exposure'!BB159</f>
        <v>0</v>
      </c>
      <c r="K160" s="43">
        <f>'Hazard &amp; Exposure'!BC159</f>
        <v>5.6</v>
      </c>
      <c r="L160" s="44">
        <f t="shared" si="30"/>
        <v>5</v>
      </c>
      <c r="M160" s="156">
        <f>Vulnerability!E159</f>
        <v>2.5</v>
      </c>
      <c r="N160" s="154">
        <f>Vulnerability!H159</f>
        <v>7.5</v>
      </c>
      <c r="O160" s="154">
        <f>Vulnerability!M159</f>
        <v>0.6</v>
      </c>
      <c r="P160" s="43">
        <f>Vulnerability!N159</f>
        <v>3.3</v>
      </c>
      <c r="Q160" s="154">
        <f>Vulnerability!S159</f>
        <v>5.0999999999999996</v>
      </c>
      <c r="R160" s="153">
        <f>Vulnerability!W159</f>
        <v>6.7</v>
      </c>
      <c r="S160" s="153">
        <f>Vulnerability!Z159</f>
        <v>2.5</v>
      </c>
      <c r="T160" s="153">
        <f>Vulnerability!AC159</f>
        <v>1.2</v>
      </c>
      <c r="U160" s="153">
        <f>Vulnerability!AI159</f>
        <v>1.7</v>
      </c>
      <c r="V160" s="154">
        <f>Vulnerability!AJ159</f>
        <v>3.4</v>
      </c>
      <c r="W160" s="43">
        <f>Vulnerability!AK159</f>
        <v>4.3</v>
      </c>
      <c r="X160" s="44">
        <f t="shared" si="31"/>
        <v>3.8</v>
      </c>
      <c r="Y160" s="169">
        <f>'Lack of Coping Capacity'!D159</f>
        <v>3.9</v>
      </c>
      <c r="Z160" s="152">
        <f>'Lack of Coping Capacity'!G159</f>
        <v>5</v>
      </c>
      <c r="AA160" s="43">
        <f>'Lack of Coping Capacity'!H159</f>
        <v>4.5</v>
      </c>
      <c r="AB160" s="152">
        <f>'Lack of Coping Capacity'!M159</f>
        <v>2.4</v>
      </c>
      <c r="AC160" s="152">
        <f>'Lack of Coping Capacity'!R159</f>
        <v>4.2</v>
      </c>
      <c r="AD160" s="152">
        <f>'Lack of Coping Capacity'!W159</f>
        <v>5.5</v>
      </c>
      <c r="AE160" s="43">
        <f>'Lack of Coping Capacity'!X159</f>
        <v>4</v>
      </c>
      <c r="AF160" s="44">
        <f t="shared" si="32"/>
        <v>4.3</v>
      </c>
      <c r="AG160" s="161">
        <f t="shared" si="33"/>
        <v>4.3</v>
      </c>
      <c r="AH160" s="187" t="str">
        <f t="shared" si="37"/>
        <v>Medium</v>
      </c>
      <c r="AI160" s="180">
        <f t="shared" si="34"/>
        <v>67</v>
      </c>
      <c r="AJ160" s="183">
        <f>VLOOKUP($B160,'Lack of Reliability Index'!$A$2:$H$192,8,FALSE)</f>
        <v>1.5999999999999996</v>
      </c>
      <c r="AK160" s="51">
        <f>'Imputed and missing data hidden'!BA158</f>
        <v>0</v>
      </c>
      <c r="AL160" s="181">
        <f t="shared" si="35"/>
        <v>0</v>
      </c>
      <c r="AM160" s="51" t="str">
        <f t="shared" si="36"/>
        <v/>
      </c>
      <c r="AN160" s="182">
        <f>'Indicator Date hidden2'!BB159</f>
        <v>0.3</v>
      </c>
      <c r="AO160" s="188"/>
    </row>
    <row r="161" spans="1:41" ht="15.75" thickBot="1" x14ac:dyDescent="0.3">
      <c r="A161" s="130" t="s">
        <v>299</v>
      </c>
      <c r="B161" s="47" t="s">
        <v>298</v>
      </c>
      <c r="C161" s="159">
        <f>'Hazard &amp; Exposure'!AO160</f>
        <v>2.7</v>
      </c>
      <c r="D161" s="158">
        <f>'Hazard &amp; Exposure'!AP160</f>
        <v>8.4</v>
      </c>
      <c r="E161" s="158">
        <f>'Hazard &amp; Exposure'!AQ160</f>
        <v>0</v>
      </c>
      <c r="F161" s="158">
        <f>'Hazard &amp; Exposure'!AR160</f>
        <v>0</v>
      </c>
      <c r="G161" s="158">
        <f>'Hazard &amp; Exposure'!AU160</f>
        <v>3.7</v>
      </c>
      <c r="H161" s="43">
        <f>'Hazard &amp; Exposure'!AV160</f>
        <v>3.8</v>
      </c>
      <c r="I161" s="158">
        <f>'Hazard &amp; Exposure'!AY160</f>
        <v>10</v>
      </c>
      <c r="J161" s="158">
        <f>'Hazard &amp; Exposure'!BB160</f>
        <v>10</v>
      </c>
      <c r="K161" s="43">
        <f>'Hazard &amp; Exposure'!BC160</f>
        <v>10</v>
      </c>
      <c r="L161" s="44">
        <f t="shared" si="30"/>
        <v>8.3000000000000007</v>
      </c>
      <c r="M161" s="156">
        <f>Vulnerability!E160</f>
        <v>9.3000000000000007</v>
      </c>
      <c r="N161" s="154" t="str">
        <f>Vulnerability!H160</f>
        <v>x</v>
      </c>
      <c r="O161" s="154">
        <f>Vulnerability!M160</f>
        <v>10</v>
      </c>
      <c r="P161" s="43">
        <f>Vulnerability!N160</f>
        <v>9.5</v>
      </c>
      <c r="Q161" s="154">
        <f>Vulnerability!S160</f>
        <v>10</v>
      </c>
      <c r="R161" s="153">
        <f>Vulnerability!W160</f>
        <v>4.0999999999999996</v>
      </c>
      <c r="S161" s="153">
        <f>Vulnerability!Z160</f>
        <v>6.6</v>
      </c>
      <c r="T161" s="153">
        <f>Vulnerability!AC160</f>
        <v>10</v>
      </c>
      <c r="U161" s="153">
        <f>Vulnerability!AI160</f>
        <v>7.7</v>
      </c>
      <c r="V161" s="154">
        <f>Vulnerability!AJ160</f>
        <v>7.8</v>
      </c>
      <c r="W161" s="43">
        <f>Vulnerability!AK160</f>
        <v>9.1999999999999993</v>
      </c>
      <c r="X161" s="44">
        <f t="shared" si="31"/>
        <v>9.4</v>
      </c>
      <c r="Y161" s="169" t="str">
        <f>'Lack of Coping Capacity'!D160</f>
        <v>x</v>
      </c>
      <c r="Z161" s="152">
        <f>'Lack of Coping Capacity'!G160</f>
        <v>9.1</v>
      </c>
      <c r="AA161" s="43">
        <f>'Lack of Coping Capacity'!H160</f>
        <v>9.1</v>
      </c>
      <c r="AB161" s="152">
        <f>'Lack of Coping Capacity'!M160</f>
        <v>9.1999999999999993</v>
      </c>
      <c r="AC161" s="152">
        <f>'Lack of Coping Capacity'!R160</f>
        <v>9.3000000000000007</v>
      </c>
      <c r="AD161" s="152">
        <f>'Lack of Coping Capacity'!W160</f>
        <v>9.6</v>
      </c>
      <c r="AE161" s="43">
        <f>'Lack of Coping Capacity'!X160</f>
        <v>9.4</v>
      </c>
      <c r="AF161" s="44">
        <f t="shared" si="32"/>
        <v>9.3000000000000007</v>
      </c>
      <c r="AG161" s="161">
        <f t="shared" si="33"/>
        <v>9</v>
      </c>
      <c r="AH161" s="187" t="str">
        <f t="shared" si="37"/>
        <v>Very High</v>
      </c>
      <c r="AI161" s="180">
        <f t="shared" si="34"/>
        <v>2</v>
      </c>
      <c r="AJ161" s="183">
        <f>VLOOKUP($B161,'Lack of Reliability Index'!$A$2:$H$192,8,FALSE)</f>
        <v>4.2962962962962958</v>
      </c>
      <c r="AK161" s="51">
        <f>'Imputed and missing data hidden'!BA159</f>
        <v>8</v>
      </c>
      <c r="AL161" s="181">
        <f t="shared" si="35"/>
        <v>0.15686274509803921</v>
      </c>
      <c r="AM161" s="51" t="str">
        <f t="shared" si="36"/>
        <v>YES</v>
      </c>
      <c r="AN161" s="182">
        <f>'Indicator Date hidden2'!BB160</f>
        <v>0.24444444444444444</v>
      </c>
      <c r="AO161" s="188"/>
    </row>
    <row r="162" spans="1:41" ht="15.75" thickBot="1" x14ac:dyDescent="0.3">
      <c r="A162" s="130" t="s">
        <v>301</v>
      </c>
      <c r="B162" s="47" t="s">
        <v>300</v>
      </c>
      <c r="C162" s="159">
        <f>'Hazard &amp; Exposure'!AO161</f>
        <v>4.3</v>
      </c>
      <c r="D162" s="158">
        <f>'Hazard &amp; Exposure'!AP161</f>
        <v>5.5</v>
      </c>
      <c r="E162" s="158">
        <f>'Hazard &amp; Exposure'!AQ161</f>
        <v>6.3</v>
      </c>
      <c r="F162" s="158">
        <f>'Hazard &amp; Exposure'!AR161</f>
        <v>0</v>
      </c>
      <c r="G162" s="158">
        <f>'Hazard &amp; Exposure'!AU161</f>
        <v>4.5</v>
      </c>
      <c r="H162" s="43">
        <f>'Hazard &amp; Exposure'!AV161</f>
        <v>4.4000000000000004</v>
      </c>
      <c r="I162" s="158">
        <f>'Hazard &amp; Exposure'!AY161</f>
        <v>5.8</v>
      </c>
      <c r="J162" s="158">
        <f>'Hazard &amp; Exposure'!BB161</f>
        <v>0</v>
      </c>
      <c r="K162" s="43">
        <f>'Hazard &amp; Exposure'!BC161</f>
        <v>4.0999999999999996</v>
      </c>
      <c r="L162" s="44">
        <f t="shared" si="30"/>
        <v>4.3</v>
      </c>
      <c r="M162" s="156">
        <f>Vulnerability!E161</f>
        <v>1</v>
      </c>
      <c r="N162" s="154">
        <f>Vulnerability!H161</f>
        <v>1.9</v>
      </c>
      <c r="O162" s="154">
        <f>Vulnerability!M161</f>
        <v>0</v>
      </c>
      <c r="P162" s="43">
        <f>Vulnerability!N161</f>
        <v>1</v>
      </c>
      <c r="Q162" s="154">
        <f>Vulnerability!S161</f>
        <v>3</v>
      </c>
      <c r="R162" s="153">
        <f>Vulnerability!W161</f>
        <v>0.5</v>
      </c>
      <c r="S162" s="153">
        <f>Vulnerability!Z161</f>
        <v>0.3</v>
      </c>
      <c r="T162" s="153">
        <f>Vulnerability!AC161</f>
        <v>0</v>
      </c>
      <c r="U162" s="153">
        <f>Vulnerability!AI161</f>
        <v>1.7</v>
      </c>
      <c r="V162" s="154">
        <f>Vulnerability!AJ161</f>
        <v>0.6</v>
      </c>
      <c r="W162" s="43">
        <f>Vulnerability!AK161</f>
        <v>1.9</v>
      </c>
      <c r="X162" s="44">
        <f t="shared" si="31"/>
        <v>1.5</v>
      </c>
      <c r="Y162" s="169">
        <f>'Lack of Coping Capacity'!D161</f>
        <v>2.2000000000000002</v>
      </c>
      <c r="Z162" s="152">
        <f>'Lack of Coping Capacity'!G161</f>
        <v>3.4</v>
      </c>
      <c r="AA162" s="43">
        <f>'Lack of Coping Capacity'!H161</f>
        <v>2.8</v>
      </c>
      <c r="AB162" s="152">
        <f>'Lack of Coping Capacity'!M161</f>
        <v>1.8</v>
      </c>
      <c r="AC162" s="152">
        <f>'Lack of Coping Capacity'!R161</f>
        <v>0</v>
      </c>
      <c r="AD162" s="152">
        <f>'Lack of Coping Capacity'!W161</f>
        <v>0.2</v>
      </c>
      <c r="AE162" s="43">
        <f>'Lack of Coping Capacity'!X161</f>
        <v>0.7</v>
      </c>
      <c r="AF162" s="44">
        <f t="shared" si="32"/>
        <v>1.8</v>
      </c>
      <c r="AG162" s="161">
        <f t="shared" si="33"/>
        <v>2.2999999999999998</v>
      </c>
      <c r="AH162" s="187" t="str">
        <f t="shared" si="37"/>
        <v>Low</v>
      </c>
      <c r="AI162" s="180">
        <f t="shared" si="34"/>
        <v>140</v>
      </c>
      <c r="AJ162" s="183">
        <f>VLOOKUP($B162,'Lack of Reliability Index'!$A$2:$H$192,8,FALSE)</f>
        <v>1.7623188405797112</v>
      </c>
      <c r="AK162" s="51">
        <f>'Imputed and missing data hidden'!BA160</f>
        <v>4</v>
      </c>
      <c r="AL162" s="181">
        <f t="shared" si="35"/>
        <v>7.8431372549019607E-2</v>
      </c>
      <c r="AM162" s="51" t="str">
        <f t="shared" si="36"/>
        <v/>
      </c>
      <c r="AN162" s="182">
        <f>'Indicator Date hidden2'!BB161</f>
        <v>0.13043478260869565</v>
      </c>
      <c r="AO162" s="188"/>
    </row>
    <row r="163" spans="1:41" ht="15.75" thickBot="1" x14ac:dyDescent="0.3">
      <c r="A163" s="130" t="s">
        <v>303</v>
      </c>
      <c r="B163" s="47" t="s">
        <v>302</v>
      </c>
      <c r="C163" s="159">
        <f>'Hazard &amp; Exposure'!AO162</f>
        <v>0.1</v>
      </c>
      <c r="D163" s="158">
        <f>'Hazard &amp; Exposure'!AP162</f>
        <v>6.2</v>
      </c>
      <c r="E163" s="158">
        <f>'Hazard &amp; Exposure'!AQ162</f>
        <v>8.1999999999999993</v>
      </c>
      <c r="F163" s="158">
        <f>'Hazard &amp; Exposure'!AR162</f>
        <v>3.5</v>
      </c>
      <c r="G163" s="158">
        <f>'Hazard &amp; Exposure'!AU162</f>
        <v>3.6</v>
      </c>
      <c r="H163" s="43">
        <f>'Hazard &amp; Exposure'!AV162</f>
        <v>4.9000000000000004</v>
      </c>
      <c r="I163" s="158">
        <f>'Hazard &amp; Exposure'!AY162</f>
        <v>5.7</v>
      </c>
      <c r="J163" s="158">
        <f>'Hazard &amp; Exposure'!BB162</f>
        <v>0</v>
      </c>
      <c r="K163" s="43">
        <f>'Hazard &amp; Exposure'!BC162</f>
        <v>4</v>
      </c>
      <c r="L163" s="44">
        <f t="shared" si="30"/>
        <v>4.5</v>
      </c>
      <c r="M163" s="156">
        <f>Vulnerability!E162</f>
        <v>2.8</v>
      </c>
      <c r="N163" s="154">
        <f>Vulnerability!H162</f>
        <v>4.3</v>
      </c>
      <c r="O163" s="154">
        <f>Vulnerability!M162</f>
        <v>0.7</v>
      </c>
      <c r="P163" s="43">
        <f>Vulnerability!N162</f>
        <v>2.7</v>
      </c>
      <c r="Q163" s="154">
        <f>Vulnerability!S162</f>
        <v>4.7</v>
      </c>
      <c r="R163" s="153">
        <f>Vulnerability!W162</f>
        <v>0.5</v>
      </c>
      <c r="S163" s="153">
        <f>Vulnerability!Z162</f>
        <v>3.3</v>
      </c>
      <c r="T163" s="153">
        <f>Vulnerability!AC162</f>
        <v>5.4</v>
      </c>
      <c r="U163" s="153">
        <f>Vulnerability!AI162</f>
        <v>5.5</v>
      </c>
      <c r="V163" s="154">
        <f>Vulnerability!AJ162</f>
        <v>3.9</v>
      </c>
      <c r="W163" s="43">
        <f>Vulnerability!AK162</f>
        <v>4.3</v>
      </c>
      <c r="X163" s="44">
        <f t="shared" si="31"/>
        <v>3.5</v>
      </c>
      <c r="Y163" s="169">
        <f>'Lack of Coping Capacity'!D162</f>
        <v>3.6</v>
      </c>
      <c r="Z163" s="152">
        <f>'Lack of Coping Capacity'!G162</f>
        <v>5.7</v>
      </c>
      <c r="AA163" s="43">
        <f>'Lack of Coping Capacity'!H162</f>
        <v>4.7</v>
      </c>
      <c r="AB163" s="152">
        <f>'Lack of Coping Capacity'!M162</f>
        <v>3.5</v>
      </c>
      <c r="AC163" s="152">
        <f>'Lack of Coping Capacity'!R162</f>
        <v>2.4</v>
      </c>
      <c r="AD163" s="152">
        <f>'Lack of Coping Capacity'!W162</f>
        <v>4.4000000000000004</v>
      </c>
      <c r="AE163" s="43">
        <f>'Lack of Coping Capacity'!X162</f>
        <v>3.4</v>
      </c>
      <c r="AF163" s="44">
        <f t="shared" si="32"/>
        <v>4.0999999999999996</v>
      </c>
      <c r="AG163" s="161">
        <f t="shared" si="33"/>
        <v>4</v>
      </c>
      <c r="AH163" s="187" t="str">
        <f t="shared" si="37"/>
        <v>Medium</v>
      </c>
      <c r="AI163" s="180">
        <f t="shared" si="34"/>
        <v>82</v>
      </c>
      <c r="AJ163" s="183">
        <f>VLOOKUP($B163,'Lack of Reliability Index'!$A$2:$H$192,8,FALSE)</f>
        <v>1.6533333333333324</v>
      </c>
      <c r="AK163" s="51">
        <f>'Imputed and missing data hidden'!BA161</f>
        <v>1</v>
      </c>
      <c r="AL163" s="181">
        <f t="shared" si="35"/>
        <v>1.9607843137254902E-2</v>
      </c>
      <c r="AM163" s="51" t="str">
        <f t="shared" si="36"/>
        <v/>
      </c>
      <c r="AN163" s="182">
        <f>'Indicator Date hidden2'!BB162</f>
        <v>0.26</v>
      </c>
      <c r="AO163" s="188"/>
    </row>
    <row r="164" spans="1:41" ht="15.75" thickBot="1" x14ac:dyDescent="0.3">
      <c r="A164" s="130" t="s">
        <v>305</v>
      </c>
      <c r="B164" s="47" t="s">
        <v>304</v>
      </c>
      <c r="C164" s="159">
        <f>'Hazard &amp; Exposure'!AO163</f>
        <v>0.1</v>
      </c>
      <c r="D164" s="158">
        <f>'Hazard &amp; Exposure'!AP163</f>
        <v>7.6</v>
      </c>
      <c r="E164" s="158">
        <f>'Hazard &amp; Exposure'!AQ163</f>
        <v>0</v>
      </c>
      <c r="F164" s="158">
        <f>'Hazard &amp; Exposure'!AR163</f>
        <v>0</v>
      </c>
      <c r="G164" s="158">
        <f>'Hazard &amp; Exposure'!AU163</f>
        <v>7</v>
      </c>
      <c r="H164" s="43">
        <f>'Hazard &amp; Exposure'!AV163</f>
        <v>3.9</v>
      </c>
      <c r="I164" s="158">
        <f>'Hazard &amp; Exposure'!AY163</f>
        <v>10</v>
      </c>
      <c r="J164" s="158">
        <f>'Hazard &amp; Exposure'!BB163</f>
        <v>9</v>
      </c>
      <c r="K164" s="43">
        <f>'Hazard &amp; Exposure'!BC163</f>
        <v>9</v>
      </c>
      <c r="L164" s="44">
        <f t="shared" ref="L164:L194" si="38">ROUND((10-GEOMEAN(((10-H164)/10*9+1),((10-K164)/10*9+1)))/9*10,1)</f>
        <v>7.2</v>
      </c>
      <c r="M164" s="156">
        <f>Vulnerability!E163</f>
        <v>6.3</v>
      </c>
      <c r="N164" s="154">
        <f>Vulnerability!H163</f>
        <v>5.2</v>
      </c>
      <c r="O164" s="154">
        <f>Vulnerability!M163</f>
        <v>1.2</v>
      </c>
      <c r="P164" s="43">
        <f>Vulnerability!N163</f>
        <v>4.8</v>
      </c>
      <c r="Q164" s="154">
        <f>Vulnerability!S163</f>
        <v>10</v>
      </c>
      <c r="R164" s="153">
        <f>Vulnerability!W163</f>
        <v>1.2</v>
      </c>
      <c r="S164" s="153">
        <f>Vulnerability!Z163</f>
        <v>6.4</v>
      </c>
      <c r="T164" s="153">
        <f>Vulnerability!AC163</f>
        <v>0.8</v>
      </c>
      <c r="U164" s="153">
        <f>Vulnerability!AI163</f>
        <v>0.2</v>
      </c>
      <c r="V164" s="154">
        <f>Vulnerability!AJ163</f>
        <v>2.6</v>
      </c>
      <c r="W164" s="43">
        <f>Vulnerability!AK163</f>
        <v>8</v>
      </c>
      <c r="X164" s="44">
        <f t="shared" ref="X164:X194" si="39">ROUND((10-GEOMEAN(((10-P164)/10*9+1),((10-W164)/10*9+1)))/9*10,1)</f>
        <v>6.7</v>
      </c>
      <c r="Y164" s="169">
        <f>'Lack of Coping Capacity'!D163</f>
        <v>4.9000000000000004</v>
      </c>
      <c r="Z164" s="152">
        <f>'Lack of Coping Capacity'!G163</f>
        <v>8.3000000000000007</v>
      </c>
      <c r="AA164" s="43">
        <f>'Lack of Coping Capacity'!H163</f>
        <v>6.6</v>
      </c>
      <c r="AB164" s="152">
        <f>'Lack of Coping Capacity'!M163</f>
        <v>6.7</v>
      </c>
      <c r="AC164" s="152">
        <f>'Lack of Coping Capacity'!R163</f>
        <v>9.1</v>
      </c>
      <c r="AD164" s="152">
        <f>'Lack of Coping Capacity'!W163</f>
        <v>6.3</v>
      </c>
      <c r="AE164" s="43">
        <f>'Lack of Coping Capacity'!X163</f>
        <v>7.4</v>
      </c>
      <c r="AF164" s="44">
        <f t="shared" ref="AF164:AF194" si="40">ROUND((10-GEOMEAN(((10-AA164)/10*9+1),((10-AE164)/10*9+1)))/9*10,1)</f>
        <v>7</v>
      </c>
      <c r="AG164" s="161">
        <f t="shared" ref="AG164:AG194" si="41">ROUND(L164^(1/3)*X164^(1/3)*AF164^(1/3),1)</f>
        <v>7</v>
      </c>
      <c r="AH164" s="187" t="str">
        <f t="shared" si="37"/>
        <v>Very High</v>
      </c>
      <c r="AI164" s="180">
        <f t="shared" ref="AI164:AI194" si="42">_xlfn.RANK.EQ(AG164,AG$4:AG$194)</f>
        <v>9</v>
      </c>
      <c r="AJ164" s="183">
        <f>VLOOKUP($B164,'Lack of Reliability Index'!$A$2:$H$192,8,FALSE)</f>
        <v>4.5986394557823127</v>
      </c>
      <c r="AK164" s="51">
        <f>'Imputed and missing data hidden'!BA162</f>
        <v>4</v>
      </c>
      <c r="AL164" s="181">
        <f t="shared" ref="AL164:AL194" si="43">AK164/51</f>
        <v>7.8431372549019607E-2</v>
      </c>
      <c r="AM164" s="51" t="str">
        <f t="shared" ref="AM164:AM194" si="44">IF(J164&gt;=7,"YES","")</f>
        <v>YES</v>
      </c>
      <c r="AN164" s="182">
        <f>'Indicator Date hidden2'!BB163</f>
        <v>0.48979591836734693</v>
      </c>
      <c r="AO164" s="188"/>
    </row>
    <row r="165" spans="1:41" ht="15.75" thickBot="1" x14ac:dyDescent="0.3">
      <c r="A165" s="130" t="s">
        <v>307</v>
      </c>
      <c r="B165" s="47" t="s">
        <v>306</v>
      </c>
      <c r="C165" s="159">
        <f>'Hazard &amp; Exposure'!AO164</f>
        <v>0.1</v>
      </c>
      <c r="D165" s="158">
        <f>'Hazard &amp; Exposure'!AP164</f>
        <v>8.6</v>
      </c>
      <c r="E165" s="158">
        <f>'Hazard &amp; Exposure'!AQ164</f>
        <v>1.7</v>
      </c>
      <c r="F165" s="158">
        <f>'Hazard &amp; Exposure'!AR164</f>
        <v>0</v>
      </c>
      <c r="G165" s="158">
        <f>'Hazard &amp; Exposure'!AU164</f>
        <v>1.5</v>
      </c>
      <c r="H165" s="43">
        <f>'Hazard &amp; Exposure'!AV164</f>
        <v>3.4</v>
      </c>
      <c r="I165" s="158">
        <f>'Hazard &amp; Exposure'!AY164</f>
        <v>0.1</v>
      </c>
      <c r="J165" s="158">
        <f>'Hazard &amp; Exposure'!BB164</f>
        <v>0</v>
      </c>
      <c r="K165" s="43">
        <f>'Hazard &amp; Exposure'!BC164</f>
        <v>0.1</v>
      </c>
      <c r="L165" s="44">
        <f t="shared" si="38"/>
        <v>1.9</v>
      </c>
      <c r="M165" s="156">
        <f>Vulnerability!E164</f>
        <v>1.9</v>
      </c>
      <c r="N165" s="154">
        <f>Vulnerability!H164</f>
        <v>6</v>
      </c>
      <c r="O165" s="154">
        <f>Vulnerability!M164</f>
        <v>0.6</v>
      </c>
      <c r="P165" s="43">
        <f>Vulnerability!N164</f>
        <v>2.6</v>
      </c>
      <c r="Q165" s="154">
        <f>Vulnerability!S164</f>
        <v>0</v>
      </c>
      <c r="R165" s="153">
        <f>Vulnerability!W164</f>
        <v>1</v>
      </c>
      <c r="S165" s="153">
        <f>Vulnerability!Z164</f>
        <v>1.5</v>
      </c>
      <c r="T165" s="153">
        <f>Vulnerability!AC164</f>
        <v>0</v>
      </c>
      <c r="U165" s="153">
        <f>Vulnerability!AI164</f>
        <v>3.7</v>
      </c>
      <c r="V165" s="154">
        <f>Vulnerability!AJ164</f>
        <v>1.7</v>
      </c>
      <c r="W165" s="43">
        <f>Vulnerability!AK164</f>
        <v>0.9</v>
      </c>
      <c r="X165" s="44">
        <f t="shared" si="39"/>
        <v>1.8</v>
      </c>
      <c r="Y165" s="169" t="str">
        <f>'Lack of Coping Capacity'!D164</f>
        <v>x</v>
      </c>
      <c r="Z165" s="152">
        <f>'Lack of Coping Capacity'!G164</f>
        <v>5.6</v>
      </c>
      <c r="AA165" s="43">
        <f>'Lack of Coping Capacity'!H164</f>
        <v>5.6</v>
      </c>
      <c r="AB165" s="152">
        <f>'Lack of Coping Capacity'!M164</f>
        <v>1.9</v>
      </c>
      <c r="AC165" s="152">
        <f>'Lack of Coping Capacity'!R164</f>
        <v>4.3</v>
      </c>
      <c r="AD165" s="152">
        <f>'Lack of Coping Capacity'!W164</f>
        <v>4.0999999999999996</v>
      </c>
      <c r="AE165" s="43">
        <f>'Lack of Coping Capacity'!X164</f>
        <v>3.4</v>
      </c>
      <c r="AF165" s="44">
        <f t="shared" si="40"/>
        <v>4.5999999999999996</v>
      </c>
      <c r="AG165" s="161">
        <f t="shared" si="41"/>
        <v>2.5</v>
      </c>
      <c r="AH165" s="187" t="str">
        <f t="shared" si="37"/>
        <v>Low</v>
      </c>
      <c r="AI165" s="180">
        <f t="shared" si="42"/>
        <v>136</v>
      </c>
      <c r="AJ165" s="183">
        <f>VLOOKUP($B165,'Lack of Reliability Index'!$A$2:$H$192,8,FALSE)</f>
        <v>2.4222222222222207</v>
      </c>
      <c r="AK165" s="51">
        <f>'Imputed and missing data hidden'!BA163</f>
        <v>2</v>
      </c>
      <c r="AL165" s="181">
        <f t="shared" si="43"/>
        <v>3.9215686274509803E-2</v>
      </c>
      <c r="AM165" s="51" t="str">
        <f t="shared" si="44"/>
        <v/>
      </c>
      <c r="AN165" s="182">
        <f>'Indicator Date hidden2'!BB164</f>
        <v>0.35416666666666669</v>
      </c>
      <c r="AO165" s="188"/>
    </row>
    <row r="166" spans="1:41" ht="15.75" thickBot="1" x14ac:dyDescent="0.3">
      <c r="A166" s="130" t="s">
        <v>309</v>
      </c>
      <c r="B166" s="47" t="s">
        <v>308</v>
      </c>
      <c r="C166" s="159">
        <f>'Hazard &amp; Exposure'!AO165</f>
        <v>0.1</v>
      </c>
      <c r="D166" s="158">
        <f>'Hazard &amp; Exposure'!AP165</f>
        <v>4</v>
      </c>
      <c r="E166" s="158">
        <f>'Hazard &amp; Exposure'!AQ165</f>
        <v>0</v>
      </c>
      <c r="F166" s="158">
        <f>'Hazard &amp; Exposure'!AR165</f>
        <v>0.2</v>
      </c>
      <c r="G166" s="158">
        <f>'Hazard &amp; Exposure'!AU165</f>
        <v>5.3</v>
      </c>
      <c r="H166" s="43">
        <f>'Hazard &amp; Exposure'!AV165</f>
        <v>2.2000000000000002</v>
      </c>
      <c r="I166" s="158">
        <f>'Hazard &amp; Exposure'!AY165</f>
        <v>3</v>
      </c>
      <c r="J166" s="158">
        <f>'Hazard &amp; Exposure'!BB165</f>
        <v>0</v>
      </c>
      <c r="K166" s="43">
        <f>'Hazard &amp; Exposure'!BC165</f>
        <v>2.1</v>
      </c>
      <c r="L166" s="44">
        <f t="shared" si="38"/>
        <v>2.2000000000000002</v>
      </c>
      <c r="M166" s="156">
        <f>Vulnerability!E165</f>
        <v>4.3</v>
      </c>
      <c r="N166" s="154">
        <f>Vulnerability!H165</f>
        <v>7.1</v>
      </c>
      <c r="O166" s="154">
        <f>Vulnerability!M165</f>
        <v>2.2999999999999998</v>
      </c>
      <c r="P166" s="43">
        <f>Vulnerability!N165</f>
        <v>4.5</v>
      </c>
      <c r="Q166" s="154">
        <f>Vulnerability!S165</f>
        <v>1.4</v>
      </c>
      <c r="R166" s="153">
        <f>Vulnerability!W165</f>
        <v>6.7</v>
      </c>
      <c r="S166" s="153">
        <f>Vulnerability!Z165</f>
        <v>3</v>
      </c>
      <c r="T166" s="153">
        <f>Vulnerability!AC165</f>
        <v>10</v>
      </c>
      <c r="U166" s="153">
        <f>Vulnerability!AI165</f>
        <v>7.1</v>
      </c>
      <c r="V166" s="154">
        <f>Vulnerability!AJ165</f>
        <v>7.6</v>
      </c>
      <c r="W166" s="43">
        <f>Vulnerability!AK165</f>
        <v>5.3</v>
      </c>
      <c r="X166" s="44">
        <f t="shared" si="39"/>
        <v>4.9000000000000004</v>
      </c>
      <c r="Y166" s="169">
        <f>'Lack of Coping Capacity'!D165</f>
        <v>4.4000000000000004</v>
      </c>
      <c r="Z166" s="152">
        <f>'Lack of Coping Capacity'!G165</f>
        <v>5.9</v>
      </c>
      <c r="AA166" s="43">
        <f>'Lack of Coping Capacity'!H165</f>
        <v>5.2</v>
      </c>
      <c r="AB166" s="152">
        <f>'Lack of Coping Capacity'!M165</f>
        <v>4.9000000000000004</v>
      </c>
      <c r="AC166" s="152">
        <f>'Lack of Coping Capacity'!R165</f>
        <v>5.3</v>
      </c>
      <c r="AD166" s="152">
        <f>'Lack of Coping Capacity'!W165</f>
        <v>6.2</v>
      </c>
      <c r="AE166" s="43">
        <f>'Lack of Coping Capacity'!X165</f>
        <v>5.5</v>
      </c>
      <c r="AF166" s="44">
        <f t="shared" si="40"/>
        <v>5.4</v>
      </c>
      <c r="AG166" s="161">
        <f t="shared" si="41"/>
        <v>3.9</v>
      </c>
      <c r="AH166" s="187" t="str">
        <f t="shared" si="37"/>
        <v>Medium</v>
      </c>
      <c r="AI166" s="180">
        <f t="shared" si="42"/>
        <v>85</v>
      </c>
      <c r="AJ166" s="183">
        <f>VLOOKUP($B166,'Lack of Reliability Index'!$A$2:$H$192,8,FALSE)</f>
        <v>3.1999999999999993</v>
      </c>
      <c r="AK166" s="51">
        <f>'Imputed and missing data hidden'!BA164</f>
        <v>2</v>
      </c>
      <c r="AL166" s="181">
        <f t="shared" si="43"/>
        <v>3.9215686274509803E-2</v>
      </c>
      <c r="AM166" s="51" t="str">
        <f t="shared" si="44"/>
        <v/>
      </c>
      <c r="AN166" s="182">
        <f>'Indicator Date hidden2'!BB165</f>
        <v>0.5</v>
      </c>
      <c r="AO166" s="188"/>
    </row>
    <row r="167" spans="1:41" ht="15.75" thickBot="1" x14ac:dyDescent="0.3">
      <c r="A167" s="130" t="s">
        <v>311</v>
      </c>
      <c r="B167" s="47" t="s">
        <v>310</v>
      </c>
      <c r="C167" s="159">
        <f>'Hazard &amp; Exposure'!AO166</f>
        <v>0.1</v>
      </c>
      <c r="D167" s="158">
        <f>'Hazard &amp; Exposure'!AP166</f>
        <v>3.3</v>
      </c>
      <c r="E167" s="158">
        <f>'Hazard &amp; Exposure'!AQ166</f>
        <v>0</v>
      </c>
      <c r="F167" s="158">
        <f>'Hazard &amp; Exposure'!AR166</f>
        <v>0</v>
      </c>
      <c r="G167" s="158">
        <f>'Hazard &amp; Exposure'!AU166</f>
        <v>1.5</v>
      </c>
      <c r="H167" s="43">
        <f>'Hazard &amp; Exposure'!AV166</f>
        <v>1.1000000000000001</v>
      </c>
      <c r="I167" s="158">
        <f>'Hazard &amp; Exposure'!AY166</f>
        <v>0.4</v>
      </c>
      <c r="J167" s="158">
        <f>'Hazard &amp; Exposure'!BB166</f>
        <v>0</v>
      </c>
      <c r="K167" s="43">
        <f>'Hazard &amp; Exposure'!BC166</f>
        <v>0.3</v>
      </c>
      <c r="L167" s="44">
        <f t="shared" si="38"/>
        <v>0.7</v>
      </c>
      <c r="M167" s="156">
        <f>Vulnerability!E166</f>
        <v>0.6</v>
      </c>
      <c r="N167" s="154">
        <f>Vulnerability!H166</f>
        <v>0.6</v>
      </c>
      <c r="O167" s="154">
        <f>Vulnerability!M166</f>
        <v>0</v>
      </c>
      <c r="P167" s="43">
        <f>Vulnerability!N166</f>
        <v>0.5</v>
      </c>
      <c r="Q167" s="154">
        <f>Vulnerability!S166</f>
        <v>7.4</v>
      </c>
      <c r="R167" s="153">
        <f>Vulnerability!W166</f>
        <v>0.3</v>
      </c>
      <c r="S167" s="153">
        <f>Vulnerability!Z166</f>
        <v>0.2</v>
      </c>
      <c r="T167" s="153">
        <f>Vulnerability!AC166</f>
        <v>0</v>
      </c>
      <c r="U167" s="153">
        <f>Vulnerability!AI166</f>
        <v>1.4</v>
      </c>
      <c r="V167" s="154">
        <f>Vulnerability!AJ166</f>
        <v>0.5</v>
      </c>
      <c r="W167" s="43">
        <f>Vulnerability!AK166</f>
        <v>4.8</v>
      </c>
      <c r="X167" s="44">
        <f t="shared" si="39"/>
        <v>2.9</v>
      </c>
      <c r="Y167" s="169">
        <f>'Lack of Coping Capacity'!D166</f>
        <v>2.5</v>
      </c>
      <c r="Z167" s="152">
        <f>'Lack of Coping Capacity'!G166</f>
        <v>1.3</v>
      </c>
      <c r="AA167" s="43">
        <f>'Lack of Coping Capacity'!H166</f>
        <v>1.9</v>
      </c>
      <c r="AB167" s="152">
        <f>'Lack of Coping Capacity'!M166</f>
        <v>1.5</v>
      </c>
      <c r="AC167" s="152">
        <f>'Lack of Coping Capacity'!R166</f>
        <v>0.9</v>
      </c>
      <c r="AD167" s="152">
        <f>'Lack of Coping Capacity'!W166</f>
        <v>0.2</v>
      </c>
      <c r="AE167" s="43">
        <f>'Lack of Coping Capacity'!X166</f>
        <v>0.9</v>
      </c>
      <c r="AF167" s="44">
        <f t="shared" si="40"/>
        <v>1.4</v>
      </c>
      <c r="AG167" s="161">
        <f t="shared" si="41"/>
        <v>1.4</v>
      </c>
      <c r="AH167" s="187" t="str">
        <f t="shared" si="37"/>
        <v>Very Low</v>
      </c>
      <c r="AI167" s="180">
        <f t="shared" si="42"/>
        <v>172</v>
      </c>
      <c r="AJ167" s="183">
        <f>VLOOKUP($B167,'Lack of Reliability Index'!$A$2:$H$192,8,FALSE)</f>
        <v>2.4000000000000004</v>
      </c>
      <c r="AK167" s="51">
        <f>'Imputed and missing data hidden'!BA165</f>
        <v>5</v>
      </c>
      <c r="AL167" s="181">
        <f t="shared" si="43"/>
        <v>9.8039215686274508E-2</v>
      </c>
      <c r="AM167" s="51" t="str">
        <f t="shared" si="44"/>
        <v/>
      </c>
      <c r="AN167" s="182">
        <f>'Indicator Date hidden2'!BB166</f>
        <v>0.2</v>
      </c>
      <c r="AO167" s="188"/>
    </row>
    <row r="168" spans="1:41" ht="15.75" thickBot="1" x14ac:dyDescent="0.3">
      <c r="A168" s="130" t="s">
        <v>313</v>
      </c>
      <c r="B168" s="47" t="s">
        <v>312</v>
      </c>
      <c r="C168" s="159">
        <f>'Hazard &amp; Exposure'!AO167</f>
        <v>3.2</v>
      </c>
      <c r="D168" s="158">
        <f>'Hazard &amp; Exposure'!AP167</f>
        <v>4.3</v>
      </c>
      <c r="E168" s="158">
        <f>'Hazard &amp; Exposure'!AQ167</f>
        <v>0</v>
      </c>
      <c r="F168" s="158">
        <f>'Hazard &amp; Exposure'!AR167</f>
        <v>0</v>
      </c>
      <c r="G168" s="158">
        <f>'Hazard &amp; Exposure'!AU167</f>
        <v>0.5</v>
      </c>
      <c r="H168" s="43">
        <f>'Hazard &amp; Exposure'!AV167</f>
        <v>1.8</v>
      </c>
      <c r="I168" s="158">
        <f>'Hazard &amp; Exposure'!AY167</f>
        <v>0.1</v>
      </c>
      <c r="J168" s="158">
        <f>'Hazard &amp; Exposure'!BB167</f>
        <v>0</v>
      </c>
      <c r="K168" s="43">
        <f>'Hazard &amp; Exposure'!BC167</f>
        <v>0.1</v>
      </c>
      <c r="L168" s="44">
        <f t="shared" si="38"/>
        <v>1</v>
      </c>
      <c r="M168" s="156">
        <f>Vulnerability!E167</f>
        <v>0.2</v>
      </c>
      <c r="N168" s="154">
        <f>Vulnerability!H167</f>
        <v>1.1000000000000001</v>
      </c>
      <c r="O168" s="154">
        <f>Vulnerability!M167</f>
        <v>0</v>
      </c>
      <c r="P168" s="43">
        <f>Vulnerability!N167</f>
        <v>0.4</v>
      </c>
      <c r="Q168" s="154">
        <f>Vulnerability!S167</f>
        <v>6</v>
      </c>
      <c r="R168" s="153">
        <f>Vulnerability!W167</f>
        <v>0.4</v>
      </c>
      <c r="S168" s="153">
        <f>Vulnerability!Z167</f>
        <v>0.3</v>
      </c>
      <c r="T168" s="153">
        <f>Vulnerability!AC167</f>
        <v>0</v>
      </c>
      <c r="U168" s="153">
        <f>Vulnerability!AI167</f>
        <v>0.9</v>
      </c>
      <c r="V168" s="154">
        <f>Vulnerability!AJ167</f>
        <v>0.4</v>
      </c>
      <c r="W168" s="43">
        <f>Vulnerability!AK167</f>
        <v>3.7</v>
      </c>
      <c r="X168" s="44">
        <f t="shared" si="39"/>
        <v>2.2000000000000002</v>
      </c>
      <c r="Y168" s="169">
        <f>'Lack of Coping Capacity'!D167</f>
        <v>0.9</v>
      </c>
      <c r="Z168" s="152">
        <f>'Lack of Coping Capacity'!G167</f>
        <v>1.2</v>
      </c>
      <c r="AA168" s="43">
        <f>'Lack of Coping Capacity'!H167</f>
        <v>1.1000000000000001</v>
      </c>
      <c r="AB168" s="152">
        <f>'Lack of Coping Capacity'!M167</f>
        <v>1.4</v>
      </c>
      <c r="AC168" s="152">
        <f>'Lack of Coping Capacity'!R167</f>
        <v>0</v>
      </c>
      <c r="AD168" s="152">
        <f>'Lack of Coping Capacity'!W167</f>
        <v>0.4</v>
      </c>
      <c r="AE168" s="43">
        <f>'Lack of Coping Capacity'!X167</f>
        <v>0.6</v>
      </c>
      <c r="AF168" s="44">
        <f t="shared" si="40"/>
        <v>0.9</v>
      </c>
      <c r="AG168" s="161">
        <f t="shared" si="41"/>
        <v>1.3</v>
      </c>
      <c r="AH168" s="187" t="str">
        <f t="shared" si="37"/>
        <v>Very Low</v>
      </c>
      <c r="AI168" s="180">
        <f t="shared" si="42"/>
        <v>178</v>
      </c>
      <c r="AJ168" s="183">
        <f>VLOOKUP($B168,'Lack of Reliability Index'!$A$2:$H$192,8,FALSE)</f>
        <v>2.4000000000000004</v>
      </c>
      <c r="AK168" s="51">
        <f>'Imputed and missing data hidden'!BA166</f>
        <v>5</v>
      </c>
      <c r="AL168" s="181">
        <f t="shared" si="43"/>
        <v>9.8039215686274508E-2</v>
      </c>
      <c r="AM168" s="51" t="str">
        <f t="shared" si="44"/>
        <v/>
      </c>
      <c r="AN168" s="182">
        <f>'Indicator Date hidden2'!BB167</f>
        <v>0.2</v>
      </c>
      <c r="AO168" s="188"/>
    </row>
    <row r="169" spans="1:41" ht="15.75" thickBot="1" x14ac:dyDescent="0.3">
      <c r="A169" s="130" t="s">
        <v>851</v>
      </c>
      <c r="B169" s="47" t="s">
        <v>314</v>
      </c>
      <c r="C169" s="159">
        <f>'Hazard &amp; Exposure'!AO168</f>
        <v>6.3</v>
      </c>
      <c r="D169" s="158">
        <f>'Hazard &amp; Exposure'!AP168</f>
        <v>5.4</v>
      </c>
      <c r="E169" s="158">
        <f>'Hazard &amp; Exposure'!AQ168</f>
        <v>4.4000000000000004</v>
      </c>
      <c r="F169" s="158">
        <f>'Hazard &amp; Exposure'!AR168</f>
        <v>0</v>
      </c>
      <c r="G169" s="158">
        <f>'Hazard &amp; Exposure'!AU168</f>
        <v>7.2</v>
      </c>
      <c r="H169" s="43">
        <f>'Hazard &amp; Exposure'!AV168</f>
        <v>5.0999999999999996</v>
      </c>
      <c r="I169" s="158">
        <f>'Hazard &amp; Exposure'!AY168</f>
        <v>10</v>
      </c>
      <c r="J169" s="158">
        <f>'Hazard &amp; Exposure'!BB168</f>
        <v>10</v>
      </c>
      <c r="K169" s="43">
        <f>'Hazard &amp; Exposure'!BC168</f>
        <v>10</v>
      </c>
      <c r="L169" s="44">
        <f t="shared" si="38"/>
        <v>8.5</v>
      </c>
      <c r="M169" s="156">
        <f>Vulnerability!E168</f>
        <v>3.9</v>
      </c>
      <c r="N169" s="154">
        <f>Vulnerability!H168</f>
        <v>5.0999999999999996</v>
      </c>
      <c r="O169" s="154">
        <f>Vulnerability!M168</f>
        <v>10</v>
      </c>
      <c r="P169" s="43">
        <f>Vulnerability!N168</f>
        <v>5.7</v>
      </c>
      <c r="Q169" s="154">
        <f>Vulnerability!S168</f>
        <v>10</v>
      </c>
      <c r="R169" s="153">
        <f>Vulnerability!W168</f>
        <v>0.3</v>
      </c>
      <c r="S169" s="153">
        <f>Vulnerability!Z168</f>
        <v>1.6</v>
      </c>
      <c r="T169" s="153">
        <f>Vulnerability!AC168</f>
        <v>0</v>
      </c>
      <c r="U169" s="153">
        <f>Vulnerability!AI168</f>
        <v>4</v>
      </c>
      <c r="V169" s="154">
        <f>Vulnerability!AJ168</f>
        <v>1.6</v>
      </c>
      <c r="W169" s="43">
        <f>Vulnerability!AK168</f>
        <v>7.9</v>
      </c>
      <c r="X169" s="44">
        <f t="shared" si="39"/>
        <v>6.9</v>
      </c>
      <c r="Y169" s="169">
        <f>'Lack of Coping Capacity'!D168</f>
        <v>4.5999999999999996</v>
      </c>
      <c r="Z169" s="152">
        <f>'Lack of Coping Capacity'!G168</f>
        <v>8.5</v>
      </c>
      <c r="AA169" s="43">
        <f>'Lack of Coping Capacity'!H168</f>
        <v>6.6</v>
      </c>
      <c r="AB169" s="152">
        <f>'Lack of Coping Capacity'!M168</f>
        <v>4.3</v>
      </c>
      <c r="AC169" s="152">
        <f>'Lack of Coping Capacity'!R168</f>
        <v>3</v>
      </c>
      <c r="AD169" s="152">
        <f>'Lack of Coping Capacity'!W168</f>
        <v>6.4</v>
      </c>
      <c r="AE169" s="43">
        <f>'Lack of Coping Capacity'!X168</f>
        <v>4.5999999999999996</v>
      </c>
      <c r="AF169" s="44">
        <f t="shared" si="40"/>
        <v>5.7</v>
      </c>
      <c r="AG169" s="161">
        <f t="shared" si="41"/>
        <v>6.9</v>
      </c>
      <c r="AH169" s="187" t="str">
        <f t="shared" si="37"/>
        <v>Very High</v>
      </c>
      <c r="AI169" s="180">
        <f t="shared" si="42"/>
        <v>10</v>
      </c>
      <c r="AJ169" s="183">
        <f>VLOOKUP($B169,'Lack of Reliability Index'!$A$2:$H$192,8,FALSE)</f>
        <v>7</v>
      </c>
      <c r="AK169" s="51">
        <f>'Imputed and missing data hidden'!BA167</f>
        <v>6</v>
      </c>
      <c r="AL169" s="181">
        <f t="shared" si="43"/>
        <v>0.11764705882352941</v>
      </c>
      <c r="AM169" s="51" t="str">
        <f t="shared" si="44"/>
        <v>YES</v>
      </c>
      <c r="AN169" s="182">
        <f>'Indicator Date hidden2'!BB168</f>
        <v>0.76595744680851063</v>
      </c>
      <c r="AO169" s="188"/>
    </row>
    <row r="170" spans="1:41" ht="15.75" thickBot="1" x14ac:dyDescent="0.3">
      <c r="A170" s="130" t="s">
        <v>317</v>
      </c>
      <c r="B170" s="47" t="s">
        <v>316</v>
      </c>
      <c r="C170" s="159">
        <f>'Hazard &amp; Exposure'!AO169</f>
        <v>9.6999999999999993</v>
      </c>
      <c r="D170" s="158">
        <f>'Hazard &amp; Exposure'!AP169</f>
        <v>5.6</v>
      </c>
      <c r="E170" s="158">
        <f>'Hazard &amp; Exposure'!AQ169</f>
        <v>0</v>
      </c>
      <c r="F170" s="158">
        <f>'Hazard &amp; Exposure'!AR169</f>
        <v>0</v>
      </c>
      <c r="G170" s="158">
        <f>'Hazard &amp; Exposure'!AU169</f>
        <v>7.6</v>
      </c>
      <c r="H170" s="43">
        <f>'Hazard &amp; Exposure'!AV169</f>
        <v>6</v>
      </c>
      <c r="I170" s="158">
        <f>'Hazard &amp; Exposure'!AY169</f>
        <v>7.7</v>
      </c>
      <c r="J170" s="158">
        <f>'Hazard &amp; Exposure'!BB169</f>
        <v>0</v>
      </c>
      <c r="K170" s="43">
        <f>'Hazard &amp; Exposure'!BC169</f>
        <v>5.4</v>
      </c>
      <c r="L170" s="44">
        <f t="shared" si="38"/>
        <v>5.7</v>
      </c>
      <c r="M170" s="156">
        <f>Vulnerability!E169</f>
        <v>2.9</v>
      </c>
      <c r="N170" s="154">
        <f>Vulnerability!H169</f>
        <v>2.9</v>
      </c>
      <c r="O170" s="154">
        <f>Vulnerability!M169</f>
        <v>2.5</v>
      </c>
      <c r="P170" s="43">
        <f>Vulnerability!N169</f>
        <v>2.8</v>
      </c>
      <c r="Q170" s="154">
        <f>Vulnerability!S169</f>
        <v>2</v>
      </c>
      <c r="R170" s="153">
        <f>Vulnerability!W169</f>
        <v>0.7</v>
      </c>
      <c r="S170" s="153">
        <f>Vulnerability!Z169</f>
        <v>3.2</v>
      </c>
      <c r="T170" s="153">
        <f>Vulnerability!AC169</f>
        <v>0.1</v>
      </c>
      <c r="U170" s="153">
        <f>Vulnerability!AI169</f>
        <v>8.3000000000000007</v>
      </c>
      <c r="V170" s="154">
        <f>Vulnerability!AJ169</f>
        <v>4</v>
      </c>
      <c r="W170" s="43">
        <f>Vulnerability!AK169</f>
        <v>3.1</v>
      </c>
      <c r="X170" s="44">
        <f t="shared" si="39"/>
        <v>3</v>
      </c>
      <c r="Y170" s="169">
        <f>'Lack of Coping Capacity'!D169</f>
        <v>4.5999999999999996</v>
      </c>
      <c r="Z170" s="152">
        <f>'Lack of Coping Capacity'!G169</f>
        <v>7.1</v>
      </c>
      <c r="AA170" s="43">
        <f>'Lack of Coping Capacity'!H169</f>
        <v>5.9</v>
      </c>
      <c r="AB170" s="152">
        <f>'Lack of Coping Capacity'!M169</f>
        <v>3.3</v>
      </c>
      <c r="AC170" s="152">
        <f>'Lack of Coping Capacity'!R169</f>
        <v>5</v>
      </c>
      <c r="AD170" s="152">
        <f>'Lack of Coping Capacity'!W169</f>
        <v>3.9</v>
      </c>
      <c r="AE170" s="43">
        <f>'Lack of Coping Capacity'!X169</f>
        <v>4.0999999999999996</v>
      </c>
      <c r="AF170" s="44">
        <f t="shared" si="40"/>
        <v>5.0999999999999996</v>
      </c>
      <c r="AG170" s="161">
        <f t="shared" si="41"/>
        <v>4.4000000000000004</v>
      </c>
      <c r="AH170" s="187" t="str">
        <f t="shared" si="37"/>
        <v>Medium</v>
      </c>
      <c r="AI170" s="180">
        <f t="shared" si="42"/>
        <v>61</v>
      </c>
      <c r="AJ170" s="183">
        <f>VLOOKUP($B170,'Lack of Reliability Index'!$A$2:$H$192,8,FALSE)</f>
        <v>2.3111111111111118</v>
      </c>
      <c r="AK170" s="51">
        <f>'Imputed and missing data hidden'!BA168</f>
        <v>2</v>
      </c>
      <c r="AL170" s="181">
        <f t="shared" si="43"/>
        <v>3.9215686274509803E-2</v>
      </c>
      <c r="AM170" s="51" t="str">
        <f t="shared" si="44"/>
        <v/>
      </c>
      <c r="AN170" s="182">
        <f>'Indicator Date hidden2'!BB169</f>
        <v>0.33333333333333331</v>
      </c>
      <c r="AO170" s="188"/>
    </row>
    <row r="171" spans="1:41" ht="15.75" thickBot="1" x14ac:dyDescent="0.3">
      <c r="A171" s="130" t="s">
        <v>852</v>
      </c>
      <c r="B171" s="47" t="s">
        <v>318</v>
      </c>
      <c r="C171" s="159">
        <f>'Hazard &amp; Exposure'!AO170</f>
        <v>4.7</v>
      </c>
      <c r="D171" s="158">
        <f>'Hazard &amp; Exposure'!AP170</f>
        <v>5.9</v>
      </c>
      <c r="E171" s="158">
        <f>'Hazard &amp; Exposure'!AQ170</f>
        <v>5.2</v>
      </c>
      <c r="F171" s="158">
        <f>'Hazard &amp; Exposure'!AR170</f>
        <v>0.9</v>
      </c>
      <c r="G171" s="158">
        <f>'Hazard &amp; Exposure'!AU170</f>
        <v>5.0999999999999996</v>
      </c>
      <c r="H171" s="43">
        <f>'Hazard &amp; Exposure'!AV170</f>
        <v>4.5999999999999996</v>
      </c>
      <c r="I171" s="158">
        <f>'Hazard &amp; Exposure'!AY170</f>
        <v>7.2</v>
      </c>
      <c r="J171" s="158">
        <f>'Hazard &amp; Exposure'!BB170</f>
        <v>0</v>
      </c>
      <c r="K171" s="43">
        <f>'Hazard &amp; Exposure'!BC170</f>
        <v>5</v>
      </c>
      <c r="L171" s="44">
        <f t="shared" si="38"/>
        <v>4.8</v>
      </c>
      <c r="M171" s="156">
        <f>Vulnerability!E170</f>
        <v>6.4</v>
      </c>
      <c r="N171" s="154">
        <f>Vulnerability!H170</f>
        <v>5.3</v>
      </c>
      <c r="O171" s="154">
        <f>Vulnerability!M170</f>
        <v>2.9</v>
      </c>
      <c r="P171" s="43">
        <f>Vulnerability!N170</f>
        <v>5.3</v>
      </c>
      <c r="Q171" s="154">
        <f>Vulnerability!S170</f>
        <v>6.6</v>
      </c>
      <c r="R171" s="153">
        <f>Vulnerability!W170</f>
        <v>6.4</v>
      </c>
      <c r="S171" s="153">
        <f>Vulnerability!Z170</f>
        <v>3.4</v>
      </c>
      <c r="T171" s="153">
        <f>Vulnerability!AC170</f>
        <v>0.3</v>
      </c>
      <c r="U171" s="153">
        <f>Vulnerability!AI170</f>
        <v>7.8</v>
      </c>
      <c r="V171" s="154">
        <f>Vulnerability!AJ170</f>
        <v>5.0999999999999996</v>
      </c>
      <c r="W171" s="43">
        <f>Vulnerability!AK170</f>
        <v>5.9</v>
      </c>
      <c r="X171" s="44">
        <f t="shared" si="39"/>
        <v>5.6</v>
      </c>
      <c r="Y171" s="169">
        <f>'Lack of Coping Capacity'!D170</f>
        <v>3.5</v>
      </c>
      <c r="Z171" s="152">
        <f>'Lack of Coping Capacity'!G170</f>
        <v>6.5</v>
      </c>
      <c r="AA171" s="43">
        <f>'Lack of Coping Capacity'!H170</f>
        <v>5</v>
      </c>
      <c r="AB171" s="152">
        <f>'Lack of Coping Capacity'!M170</f>
        <v>7.1</v>
      </c>
      <c r="AC171" s="152">
        <f>'Lack of Coping Capacity'!R170</f>
        <v>9.1999999999999993</v>
      </c>
      <c r="AD171" s="152">
        <f>'Lack of Coping Capacity'!W170</f>
        <v>6.6</v>
      </c>
      <c r="AE171" s="43">
        <f>'Lack of Coping Capacity'!X170</f>
        <v>7.6</v>
      </c>
      <c r="AF171" s="44">
        <f t="shared" si="40"/>
        <v>6.5</v>
      </c>
      <c r="AG171" s="161">
        <f t="shared" si="41"/>
        <v>5.6</v>
      </c>
      <c r="AH171" s="187" t="str">
        <f t="shared" si="37"/>
        <v>High</v>
      </c>
      <c r="AI171" s="180">
        <f t="shared" si="42"/>
        <v>25</v>
      </c>
      <c r="AJ171" s="183">
        <f>VLOOKUP($B171,'Lack of Reliability Index'!$A$2:$H$192,8,FALSE)</f>
        <v>1.8133333333333326</v>
      </c>
      <c r="AK171" s="51">
        <f>'Imputed and missing data hidden'!BA169</f>
        <v>0</v>
      </c>
      <c r="AL171" s="181">
        <f t="shared" si="43"/>
        <v>0</v>
      </c>
      <c r="AM171" s="51" t="str">
        <f t="shared" si="44"/>
        <v/>
      </c>
      <c r="AN171" s="182">
        <f>'Indicator Date hidden2'!BB170</f>
        <v>0.34</v>
      </c>
      <c r="AO171" s="188"/>
    </row>
    <row r="172" spans="1:41" ht="15.75" thickBot="1" x14ac:dyDescent="0.3">
      <c r="A172" s="130" t="s">
        <v>320</v>
      </c>
      <c r="B172" s="47" t="s">
        <v>319</v>
      </c>
      <c r="C172" s="159">
        <f>'Hazard &amp; Exposure'!AO171</f>
        <v>3.4</v>
      </c>
      <c r="D172" s="158">
        <f>'Hazard &amp; Exposure'!AP171</f>
        <v>8.9</v>
      </c>
      <c r="E172" s="158">
        <f>'Hazard &amp; Exposure'!AQ171</f>
        <v>6.8</v>
      </c>
      <c r="F172" s="158">
        <f>'Hazard &amp; Exposure'!AR171</f>
        <v>4.9000000000000004</v>
      </c>
      <c r="G172" s="158">
        <f>'Hazard &amp; Exposure'!AU171</f>
        <v>5.6</v>
      </c>
      <c r="H172" s="43">
        <f>'Hazard &amp; Exposure'!AV171</f>
        <v>6.3</v>
      </c>
      <c r="I172" s="158">
        <f>'Hazard &amp; Exposure'!AY171</f>
        <v>6.6</v>
      </c>
      <c r="J172" s="158">
        <f>'Hazard &amp; Exposure'!BB171</f>
        <v>0</v>
      </c>
      <c r="K172" s="43">
        <f>'Hazard &amp; Exposure'!BC171</f>
        <v>4.5999999999999996</v>
      </c>
      <c r="L172" s="44">
        <f t="shared" si="38"/>
        <v>5.5</v>
      </c>
      <c r="M172" s="156">
        <f>Vulnerability!E171</f>
        <v>1.7</v>
      </c>
      <c r="N172" s="154">
        <f>Vulnerability!H171</f>
        <v>4.3</v>
      </c>
      <c r="O172" s="154">
        <f>Vulnerability!M171</f>
        <v>0.1</v>
      </c>
      <c r="P172" s="43">
        <f>Vulnerability!N171</f>
        <v>2</v>
      </c>
      <c r="Q172" s="154">
        <f>Vulnerability!S171</f>
        <v>5.5</v>
      </c>
      <c r="R172" s="153">
        <f>Vulnerability!W171</f>
        <v>1.8</v>
      </c>
      <c r="S172" s="153">
        <f>Vulnerability!Z171</f>
        <v>1.5</v>
      </c>
      <c r="T172" s="153">
        <f>Vulnerability!AC171</f>
        <v>2.9</v>
      </c>
      <c r="U172" s="153">
        <f>Vulnerability!AI171</f>
        <v>2.9</v>
      </c>
      <c r="V172" s="154">
        <f>Vulnerability!AJ171</f>
        <v>2.2999999999999998</v>
      </c>
      <c r="W172" s="43">
        <f>Vulnerability!AK171</f>
        <v>4.0999999999999996</v>
      </c>
      <c r="X172" s="44">
        <f t="shared" si="39"/>
        <v>3.1</v>
      </c>
      <c r="Y172" s="169">
        <f>'Lack of Coping Capacity'!D171</f>
        <v>4.7</v>
      </c>
      <c r="Z172" s="152">
        <f>'Lack of Coping Capacity'!G171</f>
        <v>5.4</v>
      </c>
      <c r="AA172" s="43">
        <f>'Lack of Coping Capacity'!H171</f>
        <v>5.0999999999999996</v>
      </c>
      <c r="AB172" s="152">
        <f>'Lack of Coping Capacity'!M171</f>
        <v>2.8</v>
      </c>
      <c r="AC172" s="152">
        <f>'Lack of Coping Capacity'!R171</f>
        <v>2.2999999999999998</v>
      </c>
      <c r="AD172" s="152">
        <f>'Lack of Coping Capacity'!W171</f>
        <v>4</v>
      </c>
      <c r="AE172" s="43">
        <f>'Lack of Coping Capacity'!X171</f>
        <v>3</v>
      </c>
      <c r="AF172" s="44">
        <f t="shared" si="40"/>
        <v>4.0999999999999996</v>
      </c>
      <c r="AG172" s="161">
        <f t="shared" si="41"/>
        <v>4.0999999999999996</v>
      </c>
      <c r="AH172" s="187" t="str">
        <f t="shared" si="37"/>
        <v>Medium</v>
      </c>
      <c r="AI172" s="180">
        <f t="shared" si="42"/>
        <v>74</v>
      </c>
      <c r="AJ172" s="183">
        <f>VLOOKUP($B172,'Lack of Reliability Index'!$A$2:$H$192,8,FALSE)</f>
        <v>2.3006535947712425</v>
      </c>
      <c r="AK172" s="51">
        <f>'Imputed and missing data hidden'!BA170</f>
        <v>0</v>
      </c>
      <c r="AL172" s="181">
        <f t="shared" si="43"/>
        <v>0</v>
      </c>
      <c r="AM172" s="51" t="str">
        <f t="shared" si="44"/>
        <v/>
      </c>
      <c r="AN172" s="182">
        <f>'Indicator Date hidden2'!BB171</f>
        <v>0.43137254901960786</v>
      </c>
      <c r="AO172" s="188"/>
    </row>
    <row r="173" spans="1:41" ht="15.75" thickBot="1" x14ac:dyDescent="0.3">
      <c r="A173" s="130" t="s">
        <v>946</v>
      </c>
      <c r="B173" s="47" t="s">
        <v>187</v>
      </c>
      <c r="C173" s="159">
        <f>'Hazard &amp; Exposure'!AO172</f>
        <v>6.6</v>
      </c>
      <c r="D173" s="158">
        <f>'Hazard &amp; Exposure'!AP172</f>
        <v>4.4000000000000004</v>
      </c>
      <c r="E173" s="158">
        <f>'Hazard &amp; Exposure'!AQ172</f>
        <v>0</v>
      </c>
      <c r="F173" s="158">
        <f>'Hazard &amp; Exposure'!AR172</f>
        <v>0</v>
      </c>
      <c r="G173" s="158">
        <f>'Hazard &amp; Exposure'!AU172</f>
        <v>3.3</v>
      </c>
      <c r="H173" s="43">
        <f>'Hazard &amp; Exposure'!AV172</f>
        <v>3.3</v>
      </c>
      <c r="I173" s="158">
        <f>'Hazard &amp; Exposure'!AY172</f>
        <v>3.2</v>
      </c>
      <c r="J173" s="158">
        <f>'Hazard &amp; Exposure'!BB172</f>
        <v>0</v>
      </c>
      <c r="K173" s="43">
        <f>'Hazard &amp; Exposure'!BC172</f>
        <v>2.2000000000000002</v>
      </c>
      <c r="L173" s="44">
        <f t="shared" si="38"/>
        <v>2.8</v>
      </c>
      <c r="M173" s="156">
        <f>Vulnerability!E172</f>
        <v>1.7</v>
      </c>
      <c r="N173" s="154">
        <f>Vulnerability!H172</f>
        <v>3.5</v>
      </c>
      <c r="O173" s="154">
        <f>Vulnerability!M172</f>
        <v>3.1</v>
      </c>
      <c r="P173" s="43">
        <f>Vulnerability!N172</f>
        <v>2.5</v>
      </c>
      <c r="Q173" s="154">
        <f>Vulnerability!S172</f>
        <v>1.3</v>
      </c>
      <c r="R173" s="153">
        <f>Vulnerability!W172</f>
        <v>0.2</v>
      </c>
      <c r="S173" s="153">
        <f>Vulnerability!Z172</f>
        <v>0.4</v>
      </c>
      <c r="T173" s="153">
        <f>Vulnerability!AC172</f>
        <v>2.2000000000000002</v>
      </c>
      <c r="U173" s="153">
        <f>Vulnerability!AI172</f>
        <v>2.8</v>
      </c>
      <c r="V173" s="154">
        <f>Vulnerability!AJ172</f>
        <v>1.5</v>
      </c>
      <c r="W173" s="43">
        <f>Vulnerability!AK172</f>
        <v>1.4</v>
      </c>
      <c r="X173" s="44">
        <f t="shared" si="39"/>
        <v>2</v>
      </c>
      <c r="Y173" s="169">
        <f>'Lack of Coping Capacity'!D172</f>
        <v>3.8</v>
      </c>
      <c r="Z173" s="152">
        <f>'Lack of Coping Capacity'!G172</f>
        <v>5.5</v>
      </c>
      <c r="AA173" s="43">
        <f>'Lack of Coping Capacity'!H172</f>
        <v>4.7</v>
      </c>
      <c r="AB173" s="152">
        <f>'Lack of Coping Capacity'!M172</f>
        <v>2.1</v>
      </c>
      <c r="AC173" s="152">
        <f>'Lack of Coping Capacity'!R172</f>
        <v>1.9</v>
      </c>
      <c r="AD173" s="152">
        <f>'Lack of Coping Capacity'!W172</f>
        <v>3.8</v>
      </c>
      <c r="AE173" s="43">
        <f>'Lack of Coping Capacity'!X172</f>
        <v>2.6</v>
      </c>
      <c r="AF173" s="44">
        <f t="shared" si="40"/>
        <v>3.7</v>
      </c>
      <c r="AG173" s="161">
        <f t="shared" si="41"/>
        <v>2.7</v>
      </c>
      <c r="AH173" s="187" t="str">
        <f t="shared" si="37"/>
        <v>Low</v>
      </c>
      <c r="AI173" s="180">
        <f t="shared" si="42"/>
        <v>123</v>
      </c>
      <c r="AJ173" s="183">
        <f>VLOOKUP($B173,'Lack of Reliability Index'!$A$2:$H$192,8,FALSE)</f>
        <v>3.0400000000000009</v>
      </c>
      <c r="AK173" s="51">
        <f>'Imputed and missing data hidden'!BA171</f>
        <v>1</v>
      </c>
      <c r="AL173" s="181">
        <f t="shared" si="43"/>
        <v>1.9607843137254902E-2</v>
      </c>
      <c r="AM173" s="51" t="str">
        <f t="shared" si="44"/>
        <v/>
      </c>
      <c r="AN173" s="182">
        <f>'Indicator Date hidden2'!BB172</f>
        <v>0.52</v>
      </c>
      <c r="AO173" s="188"/>
    </row>
    <row r="174" spans="1:41" s="3" customFormat="1" ht="15.75" thickBot="1" x14ac:dyDescent="0.3">
      <c r="A174" s="130" t="s">
        <v>373</v>
      </c>
      <c r="B174" s="47" t="s">
        <v>91</v>
      </c>
      <c r="C174" s="159">
        <f>'Hazard &amp; Exposure'!AO173</f>
        <v>5.7</v>
      </c>
      <c r="D174" s="158">
        <f>'Hazard &amp; Exposure'!AP173</f>
        <v>1.9</v>
      </c>
      <c r="E174" s="158">
        <f>'Hazard &amp; Exposure'!AQ173</f>
        <v>5</v>
      </c>
      <c r="F174" s="158">
        <f>'Hazard &amp; Exposure'!AR173</f>
        <v>3.7</v>
      </c>
      <c r="G174" s="158">
        <f>'Hazard &amp; Exposure'!AU173</f>
        <v>1.6</v>
      </c>
      <c r="H174" s="43">
        <f>'Hazard &amp; Exposure'!AV173</f>
        <v>3.8</v>
      </c>
      <c r="I174" s="158">
        <f>'Hazard &amp; Exposure'!AY173</f>
        <v>1.9</v>
      </c>
      <c r="J174" s="158">
        <f>'Hazard &amp; Exposure'!BB173</f>
        <v>0</v>
      </c>
      <c r="K174" s="43">
        <f>'Hazard &amp; Exposure'!BC173</f>
        <v>1.3</v>
      </c>
      <c r="L174" s="44">
        <f t="shared" si="38"/>
        <v>2.6</v>
      </c>
      <c r="M174" s="156">
        <f>Vulnerability!E173</f>
        <v>5.7</v>
      </c>
      <c r="N174" s="154">
        <f>Vulnerability!H173</f>
        <v>1.6</v>
      </c>
      <c r="O174" s="154">
        <f>Vulnerability!M173</f>
        <v>6.3</v>
      </c>
      <c r="P174" s="43">
        <f>Vulnerability!N173</f>
        <v>4.8</v>
      </c>
      <c r="Q174" s="154">
        <f>Vulnerability!S173</f>
        <v>0</v>
      </c>
      <c r="R174" s="153">
        <f>Vulnerability!W173</f>
        <v>5.2</v>
      </c>
      <c r="S174" s="153">
        <f>Vulnerability!Z173</f>
        <v>7</v>
      </c>
      <c r="T174" s="153">
        <f>Vulnerability!AC173</f>
        <v>4.8</v>
      </c>
      <c r="U174" s="153">
        <f>Vulnerability!AI173</f>
        <v>6.6</v>
      </c>
      <c r="V174" s="154">
        <f>Vulnerability!AJ173</f>
        <v>6</v>
      </c>
      <c r="W174" s="43">
        <f>Vulnerability!AK173</f>
        <v>3.6</v>
      </c>
      <c r="X174" s="44">
        <f t="shared" si="39"/>
        <v>4.2</v>
      </c>
      <c r="Y174" s="169">
        <f>'Lack of Coping Capacity'!D173</f>
        <v>6.3</v>
      </c>
      <c r="Z174" s="152">
        <f>'Lack of Coping Capacity'!G173</f>
        <v>6.8</v>
      </c>
      <c r="AA174" s="43">
        <f>'Lack of Coping Capacity'!H173</f>
        <v>6.6</v>
      </c>
      <c r="AB174" s="152">
        <f>'Lack of Coping Capacity'!M173</f>
        <v>6.2</v>
      </c>
      <c r="AC174" s="152">
        <f>'Lack of Coping Capacity'!R173</f>
        <v>6.8</v>
      </c>
      <c r="AD174" s="152">
        <f>'Lack of Coping Capacity'!W173</f>
        <v>6.9</v>
      </c>
      <c r="AE174" s="43">
        <f>'Lack of Coping Capacity'!X173</f>
        <v>6.6</v>
      </c>
      <c r="AF174" s="44">
        <f t="shared" si="40"/>
        <v>6.6</v>
      </c>
      <c r="AG174" s="161">
        <f t="shared" si="41"/>
        <v>4.2</v>
      </c>
      <c r="AH174" s="187" t="str">
        <f t="shared" si="37"/>
        <v>Medium</v>
      </c>
      <c r="AI174" s="180">
        <f t="shared" si="42"/>
        <v>68</v>
      </c>
      <c r="AJ174" s="183">
        <f>VLOOKUP($B174,'Lack of Reliability Index'!$A$2:$H$192,8,FALSE)</f>
        <v>4.5449275362318842</v>
      </c>
      <c r="AK174" s="51">
        <f>'Imputed and missing data hidden'!BA172</f>
        <v>4</v>
      </c>
      <c r="AL174" s="181">
        <f t="shared" si="43"/>
        <v>7.8431372549019607E-2</v>
      </c>
      <c r="AM174" s="51" t="str">
        <f t="shared" si="44"/>
        <v/>
      </c>
      <c r="AN174" s="182">
        <f>'Indicator Date hidden2'!BB173</f>
        <v>0.65217391304347827</v>
      </c>
      <c r="AO174" s="188"/>
    </row>
    <row r="175" spans="1:41" ht="15.75" thickBot="1" x14ac:dyDescent="0.3">
      <c r="A175" s="130" t="s">
        <v>322</v>
      </c>
      <c r="B175" s="47" t="s">
        <v>321</v>
      </c>
      <c r="C175" s="159">
        <f>'Hazard &amp; Exposure'!AO174</f>
        <v>0.1</v>
      </c>
      <c r="D175" s="158">
        <f>'Hazard &amp; Exposure'!AP174</f>
        <v>4.4000000000000004</v>
      </c>
      <c r="E175" s="158">
        <f>'Hazard &amp; Exposure'!AQ174</f>
        <v>0</v>
      </c>
      <c r="F175" s="158">
        <f>'Hazard &amp; Exposure'!AR174</f>
        <v>0</v>
      </c>
      <c r="G175" s="158">
        <f>'Hazard &amp; Exposure'!AU174</f>
        <v>2.6</v>
      </c>
      <c r="H175" s="43">
        <f>'Hazard &amp; Exposure'!AV174</f>
        <v>1.6</v>
      </c>
      <c r="I175" s="158">
        <f>'Hazard &amp; Exposure'!AY174</f>
        <v>5.8</v>
      </c>
      <c r="J175" s="158">
        <f>'Hazard &amp; Exposure'!BB174</f>
        <v>0</v>
      </c>
      <c r="K175" s="43">
        <f>'Hazard &amp; Exposure'!BC174</f>
        <v>4.0999999999999996</v>
      </c>
      <c r="L175" s="44">
        <f t="shared" si="38"/>
        <v>2.9</v>
      </c>
      <c r="M175" s="156">
        <f>Vulnerability!E174</f>
        <v>5.9</v>
      </c>
      <c r="N175" s="154">
        <f>Vulnerability!H174</f>
        <v>6.4</v>
      </c>
      <c r="O175" s="154">
        <f>Vulnerability!M174</f>
        <v>2.4</v>
      </c>
      <c r="P175" s="43">
        <f>Vulnerability!N174</f>
        <v>5.2</v>
      </c>
      <c r="Q175" s="154">
        <f>Vulnerability!S174</f>
        <v>3.8</v>
      </c>
      <c r="R175" s="153">
        <f>Vulnerability!W174</f>
        <v>4.2</v>
      </c>
      <c r="S175" s="153">
        <f>Vulnerability!Z174</f>
        <v>4.8</v>
      </c>
      <c r="T175" s="153">
        <f>Vulnerability!AC174</f>
        <v>0</v>
      </c>
      <c r="U175" s="153">
        <f>Vulnerability!AI174</f>
        <v>4.2</v>
      </c>
      <c r="V175" s="154">
        <f>Vulnerability!AJ174</f>
        <v>3.5</v>
      </c>
      <c r="W175" s="43">
        <f>Vulnerability!AK174</f>
        <v>3.7</v>
      </c>
      <c r="X175" s="44">
        <f t="shared" si="39"/>
        <v>4.5</v>
      </c>
      <c r="Y175" s="169">
        <f>'Lack of Coping Capacity'!D174</f>
        <v>9.1999999999999993</v>
      </c>
      <c r="Z175" s="152">
        <f>'Lack of Coping Capacity'!G174</f>
        <v>7.1</v>
      </c>
      <c r="AA175" s="43">
        <f>'Lack of Coping Capacity'!H174</f>
        <v>8.1999999999999993</v>
      </c>
      <c r="AB175" s="152">
        <f>'Lack of Coping Capacity'!M174</f>
        <v>6.9</v>
      </c>
      <c r="AC175" s="152">
        <f>'Lack of Coping Capacity'!R174</f>
        <v>8.3000000000000007</v>
      </c>
      <c r="AD175" s="152">
        <f>'Lack of Coping Capacity'!W174</f>
        <v>6.8</v>
      </c>
      <c r="AE175" s="43">
        <f>'Lack of Coping Capacity'!X174</f>
        <v>7.3</v>
      </c>
      <c r="AF175" s="44">
        <f t="shared" si="40"/>
        <v>7.8</v>
      </c>
      <c r="AG175" s="161">
        <f t="shared" si="41"/>
        <v>4.7</v>
      </c>
      <c r="AH175" s="187" t="str">
        <f t="shared" si="37"/>
        <v>Medium</v>
      </c>
      <c r="AI175" s="180">
        <f t="shared" si="42"/>
        <v>53</v>
      </c>
      <c r="AJ175" s="183">
        <f>VLOOKUP($B175,'Lack of Reliability Index'!$A$2:$H$192,8,FALSE)</f>
        <v>1.359477124183007</v>
      </c>
      <c r="AK175" s="51">
        <f>'Imputed and missing data hidden'!BA173</f>
        <v>0</v>
      </c>
      <c r="AL175" s="181">
        <f t="shared" si="43"/>
        <v>0</v>
      </c>
      <c r="AM175" s="51" t="str">
        <f t="shared" si="44"/>
        <v/>
      </c>
      <c r="AN175" s="182">
        <f>'Indicator Date hidden2'!BB174</f>
        <v>0.25490196078431371</v>
      </c>
      <c r="AO175" s="188"/>
    </row>
    <row r="176" spans="1:41" ht="15.75" thickBot="1" x14ac:dyDescent="0.3">
      <c r="A176" s="130" t="s">
        <v>324</v>
      </c>
      <c r="B176" s="47" t="s">
        <v>323</v>
      </c>
      <c r="C176" s="159">
        <f>'Hazard &amp; Exposure'!AO175</f>
        <v>0.1</v>
      </c>
      <c r="D176" s="158">
        <f>'Hazard &amp; Exposure'!AP175</f>
        <v>0.1</v>
      </c>
      <c r="E176" s="158">
        <f>'Hazard &amp; Exposure'!AQ175</f>
        <v>2.8</v>
      </c>
      <c r="F176" s="158">
        <f>'Hazard &amp; Exposure'!AR175</f>
        <v>5.9</v>
      </c>
      <c r="G176" s="158">
        <f>'Hazard &amp; Exposure'!AU175</f>
        <v>0.5</v>
      </c>
      <c r="H176" s="43">
        <f>'Hazard &amp; Exposure'!AV175</f>
        <v>2.2000000000000002</v>
      </c>
      <c r="I176" s="158">
        <f>'Hazard &amp; Exposure'!AY175</f>
        <v>0.1</v>
      </c>
      <c r="J176" s="158">
        <f>'Hazard &amp; Exposure'!BB175</f>
        <v>0</v>
      </c>
      <c r="K176" s="43">
        <f>'Hazard &amp; Exposure'!BC175</f>
        <v>0.1</v>
      </c>
      <c r="L176" s="44">
        <f t="shared" si="38"/>
        <v>1.2</v>
      </c>
      <c r="M176" s="156">
        <f>Vulnerability!E175</f>
        <v>3.5</v>
      </c>
      <c r="N176" s="154">
        <f>Vulnerability!H175</f>
        <v>6.1</v>
      </c>
      <c r="O176" s="154">
        <f>Vulnerability!M175</f>
        <v>10</v>
      </c>
      <c r="P176" s="43">
        <f>Vulnerability!N175</f>
        <v>5.8</v>
      </c>
      <c r="Q176" s="154">
        <f>Vulnerability!S175</f>
        <v>0</v>
      </c>
      <c r="R176" s="153">
        <f>Vulnerability!W175</f>
        <v>0.3</v>
      </c>
      <c r="S176" s="153">
        <f>Vulnerability!Z175</f>
        <v>0.9</v>
      </c>
      <c r="T176" s="153">
        <f>Vulnerability!AC175</f>
        <v>0.2</v>
      </c>
      <c r="U176" s="153">
        <f>Vulnerability!AI175</f>
        <v>4</v>
      </c>
      <c r="V176" s="154">
        <f>Vulnerability!AJ175</f>
        <v>1.5</v>
      </c>
      <c r="W176" s="43">
        <f>Vulnerability!AK175</f>
        <v>0.8</v>
      </c>
      <c r="X176" s="44">
        <f t="shared" si="39"/>
        <v>3.7</v>
      </c>
      <c r="Y176" s="169">
        <f>'Lack of Coping Capacity'!D175</f>
        <v>5.8</v>
      </c>
      <c r="Z176" s="152">
        <f>'Lack of Coping Capacity'!G175</f>
        <v>5.7</v>
      </c>
      <c r="AA176" s="43">
        <f>'Lack of Coping Capacity'!H175</f>
        <v>5.8</v>
      </c>
      <c r="AB176" s="152">
        <f>'Lack of Coping Capacity'!M175</f>
        <v>3.3</v>
      </c>
      <c r="AC176" s="152">
        <f>'Lack of Coping Capacity'!R175</f>
        <v>0.4</v>
      </c>
      <c r="AD176" s="152">
        <f>'Lack of Coping Capacity'!W175</f>
        <v>5.8</v>
      </c>
      <c r="AE176" s="43">
        <f>'Lack of Coping Capacity'!X175</f>
        <v>3.2</v>
      </c>
      <c r="AF176" s="44">
        <f t="shared" si="40"/>
        <v>4.5999999999999996</v>
      </c>
      <c r="AG176" s="161">
        <f t="shared" si="41"/>
        <v>2.7</v>
      </c>
      <c r="AH176" s="187" t="str">
        <f t="shared" si="37"/>
        <v>Low</v>
      </c>
      <c r="AI176" s="180">
        <f t="shared" si="42"/>
        <v>123</v>
      </c>
      <c r="AJ176" s="183">
        <f>VLOOKUP($B176,'Lack of Reliability Index'!$A$2:$H$192,8,FALSE)</f>
        <v>4.4363636363636356</v>
      </c>
      <c r="AK176" s="51">
        <f>'Imputed and missing data hidden'!BA174</f>
        <v>8</v>
      </c>
      <c r="AL176" s="181">
        <f t="shared" si="43"/>
        <v>0.15686274509803921</v>
      </c>
      <c r="AM176" s="51" t="str">
        <f t="shared" si="44"/>
        <v/>
      </c>
      <c r="AN176" s="182">
        <f>'Indicator Date hidden2'!BB175</f>
        <v>0.43181818181818182</v>
      </c>
      <c r="AO176" s="188"/>
    </row>
    <row r="177" spans="1:41" ht="15.75" thickBot="1" x14ac:dyDescent="0.3">
      <c r="A177" s="130" t="s">
        <v>326</v>
      </c>
      <c r="B177" s="47" t="s">
        <v>325</v>
      </c>
      <c r="C177" s="159">
        <f>'Hazard &amp; Exposure'!AO176</f>
        <v>3.9</v>
      </c>
      <c r="D177" s="158">
        <f>'Hazard &amp; Exposure'!AP176</f>
        <v>0.4</v>
      </c>
      <c r="E177" s="158">
        <f>'Hazard &amp; Exposure'!AQ176</f>
        <v>0</v>
      </c>
      <c r="F177" s="158">
        <f>'Hazard &amp; Exposure'!AR176</f>
        <v>2.4</v>
      </c>
      <c r="G177" s="158">
        <f>'Hazard &amp; Exposure'!AU176</f>
        <v>2.2999999999999998</v>
      </c>
      <c r="H177" s="43">
        <f>'Hazard &amp; Exposure'!AV176</f>
        <v>1.9</v>
      </c>
      <c r="I177" s="158">
        <f>'Hazard &amp; Exposure'!AY176</f>
        <v>0.4</v>
      </c>
      <c r="J177" s="158">
        <f>'Hazard &amp; Exposure'!BB176</f>
        <v>0</v>
      </c>
      <c r="K177" s="43">
        <f>'Hazard &amp; Exposure'!BC176</f>
        <v>0.3</v>
      </c>
      <c r="L177" s="44">
        <f t="shared" si="38"/>
        <v>1.1000000000000001</v>
      </c>
      <c r="M177" s="156">
        <f>Vulnerability!E176</f>
        <v>1.4</v>
      </c>
      <c r="N177" s="154">
        <f>Vulnerability!H176</f>
        <v>4.3</v>
      </c>
      <c r="O177" s="154">
        <f>Vulnerability!M176</f>
        <v>0</v>
      </c>
      <c r="P177" s="43">
        <f>Vulnerability!N176</f>
        <v>1.8</v>
      </c>
      <c r="Q177" s="154">
        <f>Vulnerability!S176</f>
        <v>0.9</v>
      </c>
      <c r="R177" s="153">
        <f>Vulnerability!W176</f>
        <v>1.4</v>
      </c>
      <c r="S177" s="153">
        <f>Vulnerability!Z176</f>
        <v>1.6</v>
      </c>
      <c r="T177" s="153">
        <f>Vulnerability!AC176</f>
        <v>0</v>
      </c>
      <c r="U177" s="153">
        <f>Vulnerability!AI176</f>
        <v>2.9</v>
      </c>
      <c r="V177" s="154">
        <f>Vulnerability!AJ176</f>
        <v>1.5</v>
      </c>
      <c r="W177" s="43">
        <f>Vulnerability!AK176</f>
        <v>1.2</v>
      </c>
      <c r="X177" s="44">
        <f t="shared" si="39"/>
        <v>1.5</v>
      </c>
      <c r="Y177" s="169">
        <f>'Lack of Coping Capacity'!D176</f>
        <v>4.4000000000000004</v>
      </c>
      <c r="Z177" s="152">
        <f>'Lack of Coping Capacity'!G176</f>
        <v>5.5</v>
      </c>
      <c r="AA177" s="43">
        <f>'Lack of Coping Capacity'!H176</f>
        <v>5</v>
      </c>
      <c r="AB177" s="152">
        <f>'Lack of Coping Capacity'!M176</f>
        <v>1.4</v>
      </c>
      <c r="AC177" s="152">
        <f>'Lack of Coping Capacity'!R176</f>
        <v>0.6</v>
      </c>
      <c r="AD177" s="152">
        <f>'Lack of Coping Capacity'!W176</f>
        <v>3.8</v>
      </c>
      <c r="AE177" s="43">
        <f>'Lack of Coping Capacity'!X176</f>
        <v>1.9</v>
      </c>
      <c r="AF177" s="44">
        <f t="shared" si="40"/>
        <v>3.6</v>
      </c>
      <c r="AG177" s="161">
        <f t="shared" si="41"/>
        <v>1.8</v>
      </c>
      <c r="AH177" s="187" t="str">
        <f t="shared" si="37"/>
        <v>Very Low</v>
      </c>
      <c r="AI177" s="180">
        <f t="shared" si="42"/>
        <v>161</v>
      </c>
      <c r="AJ177" s="183">
        <f>VLOOKUP($B177,'Lack of Reliability Index'!$A$2:$H$192,8,FALSE)</f>
        <v>3.6173913043478265</v>
      </c>
      <c r="AK177" s="51">
        <f>'Imputed and missing data hidden'!BA175</f>
        <v>4</v>
      </c>
      <c r="AL177" s="181">
        <f t="shared" si="43"/>
        <v>7.8431372549019607E-2</v>
      </c>
      <c r="AM177" s="51" t="str">
        <f t="shared" si="44"/>
        <v/>
      </c>
      <c r="AN177" s="182">
        <f>'Indicator Date hidden2'!BB176</f>
        <v>0.47826086956521741</v>
      </c>
      <c r="AO177" s="188"/>
    </row>
    <row r="178" spans="1:41" ht="15.75" thickBot="1" x14ac:dyDescent="0.3">
      <c r="A178" s="130" t="s">
        <v>328</v>
      </c>
      <c r="B178" s="47" t="s">
        <v>327</v>
      </c>
      <c r="C178" s="159">
        <f>'Hazard &amp; Exposure'!AO177</f>
        <v>4.0999999999999996</v>
      </c>
      <c r="D178" s="158">
        <f>'Hazard &amp; Exposure'!AP177</f>
        <v>3.9</v>
      </c>
      <c r="E178" s="158">
        <f>'Hazard &amp; Exposure'!AQ177</f>
        <v>7.2</v>
      </c>
      <c r="F178" s="158">
        <f>'Hazard &amp; Exposure'!AR177</f>
        <v>0</v>
      </c>
      <c r="G178" s="158">
        <f>'Hazard &amp; Exposure'!AU177</f>
        <v>5.3</v>
      </c>
      <c r="H178" s="43">
        <f>'Hazard &amp; Exposure'!AV177</f>
        <v>4.5</v>
      </c>
      <c r="I178" s="158">
        <f>'Hazard &amp; Exposure'!AY177</f>
        <v>4.0999999999999996</v>
      </c>
      <c r="J178" s="158">
        <f>'Hazard &amp; Exposure'!BB177</f>
        <v>0</v>
      </c>
      <c r="K178" s="43">
        <f>'Hazard &amp; Exposure'!BC177</f>
        <v>2.9</v>
      </c>
      <c r="L178" s="44">
        <f t="shared" si="38"/>
        <v>3.7</v>
      </c>
      <c r="M178" s="156">
        <f>Vulnerability!E177</f>
        <v>1.9</v>
      </c>
      <c r="N178" s="154">
        <f>Vulnerability!H177</f>
        <v>3.3</v>
      </c>
      <c r="O178" s="154">
        <f>Vulnerability!M177</f>
        <v>1.7</v>
      </c>
      <c r="P178" s="43">
        <f>Vulnerability!N177</f>
        <v>2.2000000000000002</v>
      </c>
      <c r="Q178" s="154">
        <f>Vulnerability!S177</f>
        <v>0.8</v>
      </c>
      <c r="R178" s="153">
        <f>Vulnerability!W177</f>
        <v>0.5</v>
      </c>
      <c r="S178" s="153">
        <f>Vulnerability!Z177</f>
        <v>0.8</v>
      </c>
      <c r="T178" s="153">
        <f>Vulnerability!AC177</f>
        <v>0</v>
      </c>
      <c r="U178" s="153">
        <f>Vulnerability!AI177</f>
        <v>1.1000000000000001</v>
      </c>
      <c r="V178" s="154">
        <f>Vulnerability!AJ177</f>
        <v>0.6</v>
      </c>
      <c r="W178" s="43">
        <f>Vulnerability!AK177</f>
        <v>0.7</v>
      </c>
      <c r="X178" s="44">
        <f t="shared" si="39"/>
        <v>1.5</v>
      </c>
      <c r="Y178" s="169">
        <f>'Lack of Coping Capacity'!D177</f>
        <v>6.4</v>
      </c>
      <c r="Z178" s="152">
        <f>'Lack of Coping Capacity'!G177</f>
        <v>5.6</v>
      </c>
      <c r="AA178" s="43">
        <f>'Lack of Coping Capacity'!H177</f>
        <v>6</v>
      </c>
      <c r="AB178" s="152">
        <f>'Lack of Coping Capacity'!M177</f>
        <v>3.1</v>
      </c>
      <c r="AC178" s="152">
        <f>'Lack of Coping Capacity'!R177</f>
        <v>2.6</v>
      </c>
      <c r="AD178" s="152">
        <f>'Lack of Coping Capacity'!W177</f>
        <v>4</v>
      </c>
      <c r="AE178" s="43">
        <f>'Lack of Coping Capacity'!X177</f>
        <v>3.2</v>
      </c>
      <c r="AF178" s="44">
        <f t="shared" si="40"/>
        <v>4.8</v>
      </c>
      <c r="AG178" s="161">
        <f t="shared" si="41"/>
        <v>3</v>
      </c>
      <c r="AH178" s="187" t="str">
        <f t="shared" si="37"/>
        <v>Low</v>
      </c>
      <c r="AI178" s="180">
        <f t="shared" si="42"/>
        <v>108</v>
      </c>
      <c r="AJ178" s="183">
        <f>VLOOKUP($B178,'Lack of Reliability Index'!$A$2:$H$192,8,FALSE)</f>
        <v>2.5523809523809513</v>
      </c>
      <c r="AK178" s="51">
        <f>'Imputed and missing data hidden'!BA176</f>
        <v>1</v>
      </c>
      <c r="AL178" s="181">
        <f t="shared" si="43"/>
        <v>1.9607843137254902E-2</v>
      </c>
      <c r="AM178" s="51" t="str">
        <f t="shared" si="44"/>
        <v/>
      </c>
      <c r="AN178" s="182">
        <f>'Indicator Date hidden2'!BB177</f>
        <v>0.42857142857142855</v>
      </c>
      <c r="AO178" s="188"/>
    </row>
    <row r="179" spans="1:41" ht="15.75" thickBot="1" x14ac:dyDescent="0.3">
      <c r="A179" s="130" t="s">
        <v>330</v>
      </c>
      <c r="B179" s="47" t="s">
        <v>329</v>
      </c>
      <c r="C179" s="159">
        <f>'Hazard &amp; Exposure'!AO178</f>
        <v>9.3000000000000007</v>
      </c>
      <c r="D179" s="158">
        <f>'Hazard &amp; Exposure'!AP178</f>
        <v>6.1</v>
      </c>
      <c r="E179" s="158">
        <f>'Hazard &amp; Exposure'!AQ178</f>
        <v>6.3</v>
      </c>
      <c r="F179" s="158">
        <f>'Hazard &amp; Exposure'!AR178</f>
        <v>0</v>
      </c>
      <c r="G179" s="158">
        <f>'Hazard &amp; Exposure'!AU178</f>
        <v>2.6</v>
      </c>
      <c r="H179" s="43">
        <f>'Hazard &amp; Exposure'!AV178</f>
        <v>5.8</v>
      </c>
      <c r="I179" s="158">
        <f>'Hazard &amp; Exposure'!AY178</f>
        <v>9.8000000000000007</v>
      </c>
      <c r="J179" s="158">
        <f>'Hazard &amp; Exposure'!BB178</f>
        <v>9</v>
      </c>
      <c r="K179" s="43">
        <f>'Hazard &amp; Exposure'!BC178</f>
        <v>9</v>
      </c>
      <c r="L179" s="44">
        <f t="shared" si="38"/>
        <v>7.8</v>
      </c>
      <c r="M179" s="156">
        <f>Vulnerability!E178</f>
        <v>2.8</v>
      </c>
      <c r="N179" s="154">
        <f>Vulnerability!H178</f>
        <v>4.0999999999999996</v>
      </c>
      <c r="O179" s="154">
        <f>Vulnerability!M178</f>
        <v>1.1000000000000001</v>
      </c>
      <c r="P179" s="43">
        <f>Vulnerability!N178</f>
        <v>2.7</v>
      </c>
      <c r="Q179" s="154">
        <f>Vulnerability!S178</f>
        <v>9.3000000000000007</v>
      </c>
      <c r="R179" s="153">
        <f>Vulnerability!W178</f>
        <v>0.2</v>
      </c>
      <c r="S179" s="153">
        <f>Vulnerability!Z178</f>
        <v>0.7</v>
      </c>
      <c r="T179" s="153">
        <f>Vulnerability!AC178</f>
        <v>0</v>
      </c>
      <c r="U179" s="153">
        <f>Vulnerability!AI178</f>
        <v>1.3</v>
      </c>
      <c r="V179" s="154">
        <f>Vulnerability!AJ178</f>
        <v>0.6</v>
      </c>
      <c r="W179" s="43">
        <f>Vulnerability!AK178</f>
        <v>6.7</v>
      </c>
      <c r="X179" s="44">
        <f t="shared" si="39"/>
        <v>5</v>
      </c>
      <c r="Y179" s="169">
        <f>'Lack of Coping Capacity'!D178</f>
        <v>2.1</v>
      </c>
      <c r="Z179" s="152">
        <f>'Lack of Coping Capacity'!G178</f>
        <v>5.2</v>
      </c>
      <c r="AA179" s="43">
        <f>'Lack of Coping Capacity'!H178</f>
        <v>3.7</v>
      </c>
      <c r="AB179" s="152">
        <f>'Lack of Coping Capacity'!M178</f>
        <v>2.7</v>
      </c>
      <c r="AC179" s="152">
        <f>'Lack of Coping Capacity'!R178</f>
        <v>1.8</v>
      </c>
      <c r="AD179" s="152">
        <f>'Lack of Coping Capacity'!W178</f>
        <v>3.2</v>
      </c>
      <c r="AE179" s="43">
        <f>'Lack of Coping Capacity'!X178</f>
        <v>2.6</v>
      </c>
      <c r="AF179" s="44">
        <f t="shared" si="40"/>
        <v>3.2</v>
      </c>
      <c r="AG179" s="161">
        <f t="shared" si="41"/>
        <v>5</v>
      </c>
      <c r="AH179" s="187" t="str">
        <f t="shared" si="37"/>
        <v>High</v>
      </c>
      <c r="AI179" s="180">
        <f t="shared" si="42"/>
        <v>45</v>
      </c>
      <c r="AJ179" s="183">
        <f>VLOOKUP($B179,'Lack of Reliability Index'!$A$2:$H$192,8,FALSE)</f>
        <v>2.0272108843537406</v>
      </c>
      <c r="AK179" s="51">
        <f>'Imputed and missing data hidden'!BA177</f>
        <v>2</v>
      </c>
      <c r="AL179" s="181">
        <f t="shared" si="43"/>
        <v>3.9215686274509803E-2</v>
      </c>
      <c r="AM179" s="51" t="str">
        <f t="shared" si="44"/>
        <v>YES</v>
      </c>
      <c r="AN179" s="182">
        <f>'Indicator Date hidden2'!BB178</f>
        <v>0.20408163265306123</v>
      </c>
      <c r="AO179" s="188"/>
    </row>
    <row r="180" spans="1:41" ht="15.75" thickBot="1" x14ac:dyDescent="0.3">
      <c r="A180" s="130" t="s">
        <v>332</v>
      </c>
      <c r="B180" s="47" t="s">
        <v>331</v>
      </c>
      <c r="C180" s="159">
        <f>'Hazard &amp; Exposure'!AO179</f>
        <v>8.5</v>
      </c>
      <c r="D180" s="158">
        <f>'Hazard &amp; Exposure'!AP179</f>
        <v>5.3</v>
      </c>
      <c r="E180" s="158">
        <f>'Hazard &amp; Exposure'!AQ179</f>
        <v>0</v>
      </c>
      <c r="F180" s="158">
        <f>'Hazard &amp; Exposure'!AR179</f>
        <v>0</v>
      </c>
      <c r="G180" s="158">
        <f>'Hazard &amp; Exposure'!AU179</f>
        <v>4.5999999999999996</v>
      </c>
      <c r="H180" s="43">
        <f>'Hazard &amp; Exposure'!AV179</f>
        <v>4.5</v>
      </c>
      <c r="I180" s="158">
        <f>'Hazard &amp; Exposure'!AY179</f>
        <v>1</v>
      </c>
      <c r="J180" s="158">
        <f>'Hazard &amp; Exposure'!BB179</f>
        <v>0</v>
      </c>
      <c r="K180" s="43">
        <f>'Hazard &amp; Exposure'!BC179</f>
        <v>0.7</v>
      </c>
      <c r="L180" s="44">
        <f t="shared" si="38"/>
        <v>2.8</v>
      </c>
      <c r="M180" s="156">
        <f>Vulnerability!E179</f>
        <v>2.2000000000000002</v>
      </c>
      <c r="N180" s="154" t="str">
        <f>Vulnerability!H179</f>
        <v>x</v>
      </c>
      <c r="O180" s="154">
        <f>Vulnerability!M179</f>
        <v>0.1</v>
      </c>
      <c r="P180" s="43">
        <f>Vulnerability!N179</f>
        <v>1.5</v>
      </c>
      <c r="Q180" s="154">
        <f>Vulnerability!S179</f>
        <v>0</v>
      </c>
      <c r="R180" s="153">
        <f>Vulnerability!W179</f>
        <v>1.3</v>
      </c>
      <c r="S180" s="153">
        <f>Vulnerability!Z179</f>
        <v>4</v>
      </c>
      <c r="T180" s="153">
        <f>Vulnerability!AC179</f>
        <v>0</v>
      </c>
      <c r="U180" s="153">
        <f>Vulnerability!AI179</f>
        <v>1.4</v>
      </c>
      <c r="V180" s="154">
        <f>Vulnerability!AJ179</f>
        <v>1.8</v>
      </c>
      <c r="W180" s="43">
        <f>Vulnerability!AK179</f>
        <v>0.9</v>
      </c>
      <c r="X180" s="44">
        <f t="shared" si="39"/>
        <v>1.2</v>
      </c>
      <c r="Y180" s="169" t="str">
        <f>'Lack of Coping Capacity'!D179</f>
        <v>x</v>
      </c>
      <c r="Z180" s="152">
        <f>'Lack of Coping Capacity'!G179</f>
        <v>7.3</v>
      </c>
      <c r="AA180" s="43">
        <f>'Lack of Coping Capacity'!H179</f>
        <v>7.3</v>
      </c>
      <c r="AB180" s="152">
        <f>'Lack of Coping Capacity'!M179</f>
        <v>2.9</v>
      </c>
      <c r="AC180" s="152">
        <f>'Lack of Coping Capacity'!R179</f>
        <v>7.2</v>
      </c>
      <c r="AD180" s="152">
        <f>'Lack of Coping Capacity'!W179</f>
        <v>3.4</v>
      </c>
      <c r="AE180" s="43">
        <f>'Lack of Coping Capacity'!X179</f>
        <v>4.5</v>
      </c>
      <c r="AF180" s="44">
        <f t="shared" si="40"/>
        <v>6.1</v>
      </c>
      <c r="AG180" s="161">
        <f t="shared" si="41"/>
        <v>2.7</v>
      </c>
      <c r="AH180" s="187" t="str">
        <f t="shared" si="37"/>
        <v>Low</v>
      </c>
      <c r="AI180" s="180">
        <f t="shared" si="42"/>
        <v>123</v>
      </c>
      <c r="AJ180" s="183">
        <f>VLOOKUP($B180,'Lack of Reliability Index'!$A$2:$H$192,8,FALSE)</f>
        <v>5.385365853658536</v>
      </c>
      <c r="AK180" s="51">
        <f>'Imputed and missing data hidden'!BA178</f>
        <v>8</v>
      </c>
      <c r="AL180" s="181">
        <f t="shared" si="43"/>
        <v>0.15686274509803921</v>
      </c>
      <c r="AM180" s="51" t="str">
        <f t="shared" si="44"/>
        <v/>
      </c>
      <c r="AN180" s="182">
        <f>'Indicator Date hidden2'!BB179</f>
        <v>0.6097560975609756</v>
      </c>
      <c r="AO180" s="188"/>
    </row>
    <row r="181" spans="1:41" ht="15.75" thickBot="1" x14ac:dyDescent="0.3">
      <c r="A181" s="130" t="s">
        <v>334</v>
      </c>
      <c r="B181" s="47" t="s">
        <v>333</v>
      </c>
      <c r="C181" s="159">
        <f>'Hazard &amp; Exposure'!AO180</f>
        <v>0.1</v>
      </c>
      <c r="D181" s="158">
        <f>'Hazard &amp; Exposure'!AP180</f>
        <v>0.1</v>
      </c>
      <c r="E181" s="158">
        <f>'Hazard &amp; Exposure'!AQ180</f>
        <v>7.9</v>
      </c>
      <c r="F181" s="158">
        <f>'Hazard &amp; Exposure'!AR180</f>
        <v>0.1</v>
      </c>
      <c r="G181" s="158">
        <f>'Hazard &amp; Exposure'!AU180</f>
        <v>0.5</v>
      </c>
      <c r="H181" s="43">
        <f>'Hazard &amp; Exposure'!AV180</f>
        <v>2.6</v>
      </c>
      <c r="I181" s="158">
        <f>'Hazard &amp; Exposure'!AY180</f>
        <v>1.7</v>
      </c>
      <c r="J181" s="158">
        <f>'Hazard &amp; Exposure'!BB180</f>
        <v>0</v>
      </c>
      <c r="K181" s="43">
        <f>'Hazard &amp; Exposure'!BC180</f>
        <v>1.2</v>
      </c>
      <c r="L181" s="44">
        <f t="shared" si="38"/>
        <v>1.9</v>
      </c>
      <c r="M181" s="156">
        <f>Vulnerability!E180</f>
        <v>6.1</v>
      </c>
      <c r="N181" s="154" t="str">
        <f>Vulnerability!H180</f>
        <v>x</v>
      </c>
      <c r="O181" s="154">
        <f>Vulnerability!M180</f>
        <v>10</v>
      </c>
      <c r="P181" s="43">
        <f>Vulnerability!N180</f>
        <v>7.4</v>
      </c>
      <c r="Q181" s="154">
        <f>Vulnerability!S180</f>
        <v>0</v>
      </c>
      <c r="R181" s="153">
        <f>Vulnerability!W180</f>
        <v>4.2</v>
      </c>
      <c r="S181" s="153">
        <f>Vulnerability!Z180</f>
        <v>1.3</v>
      </c>
      <c r="T181" s="153">
        <f>Vulnerability!AC180</f>
        <v>10</v>
      </c>
      <c r="U181" s="153">
        <f>Vulnerability!AI180</f>
        <v>4</v>
      </c>
      <c r="V181" s="154">
        <f>Vulnerability!AJ180</f>
        <v>6.3</v>
      </c>
      <c r="W181" s="43">
        <f>Vulnerability!AK180</f>
        <v>3.8</v>
      </c>
      <c r="X181" s="44">
        <f t="shared" si="39"/>
        <v>5.9</v>
      </c>
      <c r="Y181" s="169" t="str">
        <f>'Lack of Coping Capacity'!D180</f>
        <v>x</v>
      </c>
      <c r="Z181" s="152">
        <f>'Lack of Coping Capacity'!G180</f>
        <v>6.9</v>
      </c>
      <c r="AA181" s="43">
        <f>'Lack of Coping Capacity'!H180</f>
        <v>6.9</v>
      </c>
      <c r="AB181" s="152">
        <f>'Lack of Coping Capacity'!M180</f>
        <v>4.7</v>
      </c>
      <c r="AC181" s="152">
        <f>'Lack of Coping Capacity'!R180</f>
        <v>0.8</v>
      </c>
      <c r="AD181" s="152">
        <f>'Lack of Coping Capacity'!W180</f>
        <v>5.4</v>
      </c>
      <c r="AE181" s="43">
        <f>'Lack of Coping Capacity'!X180</f>
        <v>3.6</v>
      </c>
      <c r="AF181" s="44">
        <f t="shared" si="40"/>
        <v>5.5</v>
      </c>
      <c r="AG181" s="161">
        <f t="shared" si="41"/>
        <v>4</v>
      </c>
      <c r="AH181" s="187" t="str">
        <f t="shared" si="37"/>
        <v>Medium</v>
      </c>
      <c r="AI181" s="180">
        <f t="shared" si="42"/>
        <v>82</v>
      </c>
      <c r="AJ181" s="183">
        <f>VLOOKUP($B181,'Lack of Reliability Index'!$A$2:$H$192,8,FALSE)</f>
        <v>6.2456140350877192</v>
      </c>
      <c r="AK181" s="51">
        <f>'Imputed and missing data hidden'!BA179</f>
        <v>15</v>
      </c>
      <c r="AL181" s="181">
        <f t="shared" si="43"/>
        <v>0.29411764705882354</v>
      </c>
      <c r="AM181" s="51" t="str">
        <f t="shared" si="44"/>
        <v/>
      </c>
      <c r="AN181" s="182">
        <f>'Indicator Date hidden2'!BB180</f>
        <v>0.42105263157894735</v>
      </c>
      <c r="AO181" s="188"/>
    </row>
    <row r="182" spans="1:41" ht="15.75" thickBot="1" x14ac:dyDescent="0.3">
      <c r="A182" s="130" t="s">
        <v>336</v>
      </c>
      <c r="B182" s="47" t="s">
        <v>335</v>
      </c>
      <c r="C182" s="159">
        <f>'Hazard &amp; Exposure'!AO181</f>
        <v>4.5</v>
      </c>
      <c r="D182" s="158">
        <f>'Hazard &amp; Exposure'!AP181</f>
        <v>5.3</v>
      </c>
      <c r="E182" s="158">
        <f>'Hazard &amp; Exposure'!AQ181</f>
        <v>0</v>
      </c>
      <c r="F182" s="158">
        <f>'Hazard &amp; Exposure'!AR181</f>
        <v>0</v>
      </c>
      <c r="G182" s="158">
        <f>'Hazard &amp; Exposure'!AU181</f>
        <v>5.3</v>
      </c>
      <c r="H182" s="43">
        <f>'Hazard &amp; Exposure'!AV181</f>
        <v>3.4</v>
      </c>
      <c r="I182" s="158">
        <f>'Hazard &amp; Exposure'!AY181</f>
        <v>8.6999999999999993</v>
      </c>
      <c r="J182" s="158">
        <f>'Hazard &amp; Exposure'!BB181</f>
        <v>0</v>
      </c>
      <c r="K182" s="43">
        <f>'Hazard &amp; Exposure'!BC181</f>
        <v>6.1</v>
      </c>
      <c r="L182" s="44">
        <f t="shared" si="38"/>
        <v>4.9000000000000004</v>
      </c>
      <c r="M182" s="156">
        <f>Vulnerability!E181</f>
        <v>7</v>
      </c>
      <c r="N182" s="154">
        <f>Vulnerability!H181</f>
        <v>5.7</v>
      </c>
      <c r="O182" s="154">
        <f>Vulnerability!M181</f>
        <v>2.9</v>
      </c>
      <c r="P182" s="43">
        <f>Vulnerability!N181</f>
        <v>5.7</v>
      </c>
      <c r="Q182" s="154">
        <f>Vulnerability!S181</f>
        <v>8.8000000000000007</v>
      </c>
      <c r="R182" s="153">
        <f>Vulnerability!W181</f>
        <v>6.2</v>
      </c>
      <c r="S182" s="153">
        <f>Vulnerability!Z181</f>
        <v>3.7</v>
      </c>
      <c r="T182" s="153">
        <f>Vulnerability!AC181</f>
        <v>0</v>
      </c>
      <c r="U182" s="153">
        <f>Vulnerability!AI181</f>
        <v>6.1</v>
      </c>
      <c r="V182" s="154">
        <f>Vulnerability!AJ181</f>
        <v>4.4000000000000004</v>
      </c>
      <c r="W182" s="43">
        <f>Vulnerability!AK181</f>
        <v>7.2</v>
      </c>
      <c r="X182" s="44">
        <f t="shared" si="39"/>
        <v>6.5</v>
      </c>
      <c r="Y182" s="169" t="str">
        <f>'Lack of Coping Capacity'!D181</f>
        <v>x</v>
      </c>
      <c r="Z182" s="152">
        <f>'Lack of Coping Capacity'!G181</f>
        <v>6.8</v>
      </c>
      <c r="AA182" s="43">
        <f>'Lack of Coping Capacity'!H181</f>
        <v>6.8</v>
      </c>
      <c r="AB182" s="152">
        <f>'Lack of Coping Capacity'!M181</f>
        <v>7.2</v>
      </c>
      <c r="AC182" s="152">
        <f>'Lack of Coping Capacity'!R181</f>
        <v>7</v>
      </c>
      <c r="AD182" s="152">
        <f>'Lack of Coping Capacity'!W181</f>
        <v>6.9</v>
      </c>
      <c r="AE182" s="43">
        <f>'Lack of Coping Capacity'!X181</f>
        <v>7</v>
      </c>
      <c r="AF182" s="44">
        <f t="shared" si="40"/>
        <v>6.9</v>
      </c>
      <c r="AG182" s="161">
        <f t="shared" si="41"/>
        <v>6</v>
      </c>
      <c r="AH182" s="187" t="str">
        <f t="shared" si="37"/>
        <v>High</v>
      </c>
      <c r="AI182" s="180">
        <f t="shared" si="42"/>
        <v>18</v>
      </c>
      <c r="AJ182" s="183">
        <f>VLOOKUP($B182,'Lack of Reliability Index'!$A$2:$H$192,8,FALSE)</f>
        <v>2.1866666666666656</v>
      </c>
      <c r="AK182" s="51">
        <f>'Imputed and missing data hidden'!BA180</f>
        <v>1</v>
      </c>
      <c r="AL182" s="181">
        <f t="shared" si="43"/>
        <v>1.9607843137254902E-2</v>
      </c>
      <c r="AM182" s="51" t="str">
        <f t="shared" si="44"/>
        <v/>
      </c>
      <c r="AN182" s="182">
        <f>'Indicator Date hidden2'!BB181</f>
        <v>0.36</v>
      </c>
      <c r="AO182" s="188"/>
    </row>
    <row r="183" spans="1:41" ht="15.75" thickBot="1" x14ac:dyDescent="0.3">
      <c r="A183" s="130" t="s">
        <v>338</v>
      </c>
      <c r="B183" s="47" t="s">
        <v>337</v>
      </c>
      <c r="C183" s="159">
        <f>'Hazard &amp; Exposure'!AO182</f>
        <v>2.7</v>
      </c>
      <c r="D183" s="158">
        <f>'Hazard &amp; Exposure'!AP182</f>
        <v>7.1</v>
      </c>
      <c r="E183" s="158">
        <f>'Hazard &amp; Exposure'!AQ182</f>
        <v>0</v>
      </c>
      <c r="F183" s="158">
        <f>'Hazard &amp; Exposure'!AR182</f>
        <v>0</v>
      </c>
      <c r="G183" s="158">
        <f>'Hazard &amp; Exposure'!AU182</f>
        <v>3.3</v>
      </c>
      <c r="H183" s="43">
        <f>'Hazard &amp; Exposure'!AV182</f>
        <v>3.1</v>
      </c>
      <c r="I183" s="158">
        <f>'Hazard &amp; Exposure'!AY182</f>
        <v>10</v>
      </c>
      <c r="J183" s="158">
        <f>'Hazard &amp; Exposure'!BB182</f>
        <v>9</v>
      </c>
      <c r="K183" s="43">
        <f>'Hazard &amp; Exposure'!BC182</f>
        <v>9</v>
      </c>
      <c r="L183" s="44">
        <f t="shared" si="38"/>
        <v>7</v>
      </c>
      <c r="M183" s="156">
        <f>Vulnerability!E182</f>
        <v>1.7</v>
      </c>
      <c r="N183" s="154">
        <f>Vulnerability!H182</f>
        <v>1.9</v>
      </c>
      <c r="O183" s="154">
        <f>Vulnerability!M182</f>
        <v>1.4</v>
      </c>
      <c r="P183" s="43">
        <f>Vulnerability!N182</f>
        <v>1.7</v>
      </c>
      <c r="Q183" s="154">
        <f>Vulnerability!S182</f>
        <v>8.9</v>
      </c>
      <c r="R183" s="153">
        <f>Vulnerability!W182</f>
        <v>1.8</v>
      </c>
      <c r="S183" s="153">
        <f>Vulnerability!Z182</f>
        <v>0.7</v>
      </c>
      <c r="T183" s="153">
        <f>Vulnerability!AC182</f>
        <v>0</v>
      </c>
      <c r="U183" s="153">
        <f>Vulnerability!AI182</f>
        <v>2.5</v>
      </c>
      <c r="V183" s="154">
        <f>Vulnerability!AJ182</f>
        <v>1.3</v>
      </c>
      <c r="W183" s="43">
        <f>Vulnerability!AK182</f>
        <v>6.5</v>
      </c>
      <c r="X183" s="44">
        <f t="shared" si="39"/>
        <v>4.5</v>
      </c>
      <c r="Y183" s="169" t="str">
        <f>'Lack of Coping Capacity'!D182</f>
        <v>x</v>
      </c>
      <c r="Z183" s="152">
        <f>'Lack of Coping Capacity'!G182</f>
        <v>6.6</v>
      </c>
      <c r="AA183" s="43">
        <f>'Lack of Coping Capacity'!H182</f>
        <v>6.6</v>
      </c>
      <c r="AB183" s="152">
        <f>'Lack of Coping Capacity'!M182</f>
        <v>2</v>
      </c>
      <c r="AC183" s="152">
        <f>'Lack of Coping Capacity'!R182</f>
        <v>1.3</v>
      </c>
      <c r="AD183" s="152">
        <f>'Lack of Coping Capacity'!W182</f>
        <v>4.9000000000000004</v>
      </c>
      <c r="AE183" s="43">
        <f>'Lack of Coping Capacity'!X182</f>
        <v>2.7</v>
      </c>
      <c r="AF183" s="44">
        <f t="shared" si="40"/>
        <v>5</v>
      </c>
      <c r="AG183" s="161">
        <f t="shared" si="41"/>
        <v>5.4</v>
      </c>
      <c r="AH183" s="187" t="str">
        <f t="shared" si="37"/>
        <v>High</v>
      </c>
      <c r="AI183" s="180">
        <f t="shared" si="42"/>
        <v>29</v>
      </c>
      <c r="AJ183" s="183">
        <f>VLOOKUP($B183,'Lack of Reliability Index'!$A$2:$H$192,8,FALSE)</f>
        <v>2.1111111111111116</v>
      </c>
      <c r="AK183" s="51">
        <f>'Imputed and missing data hidden'!BA181</f>
        <v>3</v>
      </c>
      <c r="AL183" s="181">
        <f t="shared" si="43"/>
        <v>5.8823529411764705E-2</v>
      </c>
      <c r="AM183" s="51" t="str">
        <f t="shared" si="44"/>
        <v>YES</v>
      </c>
      <c r="AN183" s="182">
        <f>'Indicator Date hidden2'!BB182</f>
        <v>0.16666666666666666</v>
      </c>
      <c r="AO183" s="188"/>
    </row>
    <row r="184" spans="1:41" ht="15.75" thickBot="1" x14ac:dyDescent="0.3">
      <c r="A184" s="130" t="s">
        <v>340</v>
      </c>
      <c r="B184" s="47" t="s">
        <v>339</v>
      </c>
      <c r="C184" s="159">
        <f>'Hazard &amp; Exposure'!AO183</f>
        <v>9.3000000000000007</v>
      </c>
      <c r="D184" s="158">
        <f>'Hazard &amp; Exposure'!AP183</f>
        <v>3.9</v>
      </c>
      <c r="E184" s="158">
        <f>'Hazard &amp; Exposure'!AQ183</f>
        <v>7.4</v>
      </c>
      <c r="F184" s="158">
        <f>'Hazard &amp; Exposure'!AR183</f>
        <v>1.8</v>
      </c>
      <c r="G184" s="158">
        <f>'Hazard &amp; Exposure'!AU183</f>
        <v>4.0999999999999996</v>
      </c>
      <c r="H184" s="43">
        <f>'Hazard &amp; Exposure'!AV183</f>
        <v>6.1</v>
      </c>
      <c r="I184" s="158">
        <f>'Hazard &amp; Exposure'!AY183</f>
        <v>0.1</v>
      </c>
      <c r="J184" s="158">
        <f>'Hazard &amp; Exposure'!BB183</f>
        <v>0</v>
      </c>
      <c r="K184" s="43">
        <f>'Hazard &amp; Exposure'!BC183</f>
        <v>0.1</v>
      </c>
      <c r="L184" s="44">
        <f t="shared" si="38"/>
        <v>3.7</v>
      </c>
      <c r="M184" s="156">
        <f>Vulnerability!E183</f>
        <v>1.7</v>
      </c>
      <c r="N184" s="154">
        <f>Vulnerability!H183</f>
        <v>3.1</v>
      </c>
      <c r="O184" s="154">
        <f>Vulnerability!M183</f>
        <v>0</v>
      </c>
      <c r="P184" s="43">
        <f>Vulnerability!N183</f>
        <v>1.6</v>
      </c>
      <c r="Q184" s="154">
        <f>Vulnerability!S183</f>
        <v>0.9</v>
      </c>
      <c r="R184" s="153">
        <f>Vulnerability!W183</f>
        <v>0</v>
      </c>
      <c r="S184" s="153">
        <f>Vulnerability!Z183</f>
        <v>0.5</v>
      </c>
      <c r="T184" s="153">
        <f>Vulnerability!AC183</f>
        <v>0</v>
      </c>
      <c r="U184" s="153">
        <f>Vulnerability!AI183</f>
        <v>1.2</v>
      </c>
      <c r="V184" s="154">
        <f>Vulnerability!AJ183</f>
        <v>0.4</v>
      </c>
      <c r="W184" s="43">
        <f>Vulnerability!AK183</f>
        <v>0.7</v>
      </c>
      <c r="X184" s="44">
        <f t="shared" si="39"/>
        <v>1.2</v>
      </c>
      <c r="Y184" s="169">
        <f>'Lack of Coping Capacity'!D183</f>
        <v>2.1</v>
      </c>
      <c r="Z184" s="152">
        <f>'Lack of Coping Capacity'!G183</f>
        <v>2.7</v>
      </c>
      <c r="AA184" s="43">
        <f>'Lack of Coping Capacity'!H183</f>
        <v>2.4</v>
      </c>
      <c r="AB184" s="152">
        <f>'Lack of Coping Capacity'!M183</f>
        <v>0.8</v>
      </c>
      <c r="AC184" s="152">
        <f>'Lack of Coping Capacity'!R183</f>
        <v>1.9</v>
      </c>
      <c r="AD184" s="152">
        <f>'Lack of Coping Capacity'!W183</f>
        <v>1.5</v>
      </c>
      <c r="AE184" s="43">
        <f>'Lack of Coping Capacity'!X183</f>
        <v>1.4</v>
      </c>
      <c r="AF184" s="44">
        <f t="shared" si="40"/>
        <v>1.9</v>
      </c>
      <c r="AG184" s="161">
        <f t="shared" si="41"/>
        <v>2</v>
      </c>
      <c r="AH184" s="187" t="str">
        <f t="shared" si="37"/>
        <v>Low</v>
      </c>
      <c r="AI184" s="180">
        <f t="shared" si="42"/>
        <v>152</v>
      </c>
      <c r="AJ184" s="183">
        <f>VLOOKUP($B184,'Lack of Reliability Index'!$A$2:$H$192,8,FALSE)</f>
        <v>3.022222222222223</v>
      </c>
      <c r="AK184" s="51">
        <f>'Imputed and missing data hidden'!BA182</f>
        <v>8</v>
      </c>
      <c r="AL184" s="181">
        <f t="shared" si="43"/>
        <v>0.15686274509803921</v>
      </c>
      <c r="AM184" s="51" t="str">
        <f t="shared" si="44"/>
        <v/>
      </c>
      <c r="AN184" s="182">
        <f>'Indicator Date hidden2'!BB183</f>
        <v>0.16666666666666666</v>
      </c>
      <c r="AO184" s="188"/>
    </row>
    <row r="185" spans="1:41" ht="15.75" thickBot="1" x14ac:dyDescent="0.3">
      <c r="A185" s="130" t="s">
        <v>853</v>
      </c>
      <c r="B185" s="47" t="s">
        <v>341</v>
      </c>
      <c r="C185" s="159">
        <f>'Hazard &amp; Exposure'!AO184</f>
        <v>0.1</v>
      </c>
      <c r="D185" s="158">
        <f>'Hazard &amp; Exposure'!AP184</f>
        <v>4.8</v>
      </c>
      <c r="E185" s="158">
        <f>'Hazard &amp; Exposure'!AQ184</f>
        <v>3.7</v>
      </c>
      <c r="F185" s="158">
        <f>'Hazard &amp; Exposure'!AR184</f>
        <v>0</v>
      </c>
      <c r="G185" s="158">
        <f>'Hazard &amp; Exposure'!AU184</f>
        <v>0.5</v>
      </c>
      <c r="H185" s="43">
        <f>'Hazard &amp; Exposure'!AV184</f>
        <v>2.1</v>
      </c>
      <c r="I185" s="158">
        <f>'Hazard &amp; Exposure'!AY184</f>
        <v>3.5</v>
      </c>
      <c r="J185" s="158">
        <f>'Hazard &amp; Exposure'!BB184</f>
        <v>0</v>
      </c>
      <c r="K185" s="43">
        <f>'Hazard &amp; Exposure'!BC184</f>
        <v>2.5</v>
      </c>
      <c r="L185" s="44">
        <f t="shared" si="38"/>
        <v>2.2999999999999998</v>
      </c>
      <c r="M185" s="156">
        <f>Vulnerability!E184</f>
        <v>0.6</v>
      </c>
      <c r="N185" s="154">
        <f>Vulnerability!H184</f>
        <v>1.8</v>
      </c>
      <c r="O185" s="154">
        <f>Vulnerability!M184</f>
        <v>0</v>
      </c>
      <c r="P185" s="43">
        <f>Vulnerability!N184</f>
        <v>0.8</v>
      </c>
      <c r="Q185" s="154">
        <f>Vulnerability!S184</f>
        <v>5.3</v>
      </c>
      <c r="R185" s="153">
        <f>Vulnerability!W184</f>
        <v>0.4</v>
      </c>
      <c r="S185" s="153">
        <f>Vulnerability!Z184</f>
        <v>0.3</v>
      </c>
      <c r="T185" s="153">
        <f>Vulnerability!AC184</f>
        <v>0</v>
      </c>
      <c r="U185" s="153">
        <f>Vulnerability!AI184</f>
        <v>0.8</v>
      </c>
      <c r="V185" s="154">
        <f>Vulnerability!AJ184</f>
        <v>0.4</v>
      </c>
      <c r="W185" s="43">
        <f>Vulnerability!AK184</f>
        <v>3.2</v>
      </c>
      <c r="X185" s="44">
        <f t="shared" si="39"/>
        <v>2.1</v>
      </c>
      <c r="Y185" s="169">
        <f>'Lack of Coping Capacity'!D184</f>
        <v>2.1</v>
      </c>
      <c r="Z185" s="152">
        <f>'Lack of Coping Capacity'!G184</f>
        <v>1.7</v>
      </c>
      <c r="AA185" s="43">
        <f>'Lack of Coping Capacity'!H184</f>
        <v>1.9</v>
      </c>
      <c r="AB185" s="152">
        <f>'Lack of Coping Capacity'!M184</f>
        <v>1.5</v>
      </c>
      <c r="AC185" s="152">
        <f>'Lack of Coping Capacity'!R184</f>
        <v>0</v>
      </c>
      <c r="AD185" s="152">
        <f>'Lack of Coping Capacity'!W184</f>
        <v>1.2</v>
      </c>
      <c r="AE185" s="43">
        <f>'Lack of Coping Capacity'!X184</f>
        <v>0.9</v>
      </c>
      <c r="AF185" s="44">
        <f t="shared" si="40"/>
        <v>1.4</v>
      </c>
      <c r="AG185" s="161">
        <f t="shared" si="41"/>
        <v>1.9</v>
      </c>
      <c r="AH185" s="187" t="str">
        <f t="shared" si="37"/>
        <v>Very Low</v>
      </c>
      <c r="AI185" s="180">
        <f t="shared" si="42"/>
        <v>157</v>
      </c>
      <c r="AJ185" s="183">
        <f>VLOOKUP($B185,'Lack of Reliability Index'!$A$2:$H$192,8,FALSE)</f>
        <v>2.0444444444444443</v>
      </c>
      <c r="AK185" s="51">
        <f>'Imputed and missing data hidden'!BA183</f>
        <v>5</v>
      </c>
      <c r="AL185" s="181">
        <f t="shared" si="43"/>
        <v>9.8039215686274508E-2</v>
      </c>
      <c r="AM185" s="51" t="str">
        <f t="shared" si="44"/>
        <v/>
      </c>
      <c r="AN185" s="182">
        <f>'Indicator Date hidden2'!BB184</f>
        <v>0.13333333333333333</v>
      </c>
      <c r="AO185" s="188"/>
    </row>
    <row r="186" spans="1:41" ht="15.75" thickBot="1" x14ac:dyDescent="0.3">
      <c r="A186" s="130" t="s">
        <v>343</v>
      </c>
      <c r="B186" s="47" t="s">
        <v>342</v>
      </c>
      <c r="C186" s="159">
        <f>'Hazard &amp; Exposure'!AO185</f>
        <v>7.9</v>
      </c>
      <c r="D186" s="158">
        <f>'Hazard &amp; Exposure'!AP185</f>
        <v>6.3</v>
      </c>
      <c r="E186" s="158">
        <f>'Hazard &amp; Exposure'!AQ185</f>
        <v>7.3</v>
      </c>
      <c r="F186" s="158">
        <f>'Hazard &amp; Exposure'!AR185</f>
        <v>7.6</v>
      </c>
      <c r="G186" s="158">
        <f>'Hazard &amp; Exposure'!AU185</f>
        <v>4.5</v>
      </c>
      <c r="H186" s="43">
        <f>'Hazard &amp; Exposure'!AV185</f>
        <v>6.9</v>
      </c>
      <c r="I186" s="158">
        <f>'Hazard &amp; Exposure'!AY185</f>
        <v>7.3</v>
      </c>
      <c r="J186" s="158">
        <f>'Hazard &amp; Exposure'!BB185</f>
        <v>0</v>
      </c>
      <c r="K186" s="43">
        <f>'Hazard &amp; Exposure'!BC185</f>
        <v>5.0999999999999996</v>
      </c>
      <c r="L186" s="44">
        <f t="shared" si="38"/>
        <v>6.1</v>
      </c>
      <c r="M186" s="156">
        <f>Vulnerability!E185</f>
        <v>0.5</v>
      </c>
      <c r="N186" s="154">
        <f>Vulnerability!H185</f>
        <v>3.4</v>
      </c>
      <c r="O186" s="154">
        <f>Vulnerability!M185</f>
        <v>0</v>
      </c>
      <c r="P186" s="43">
        <f>Vulnerability!N185</f>
        <v>1.1000000000000001</v>
      </c>
      <c r="Q186" s="154">
        <f>Vulnerability!S185</f>
        <v>5.6</v>
      </c>
      <c r="R186" s="153">
        <f>Vulnerability!W185</f>
        <v>0.1</v>
      </c>
      <c r="S186" s="153">
        <f>Vulnerability!Z185</f>
        <v>0.3</v>
      </c>
      <c r="T186" s="153">
        <f>Vulnerability!AC185</f>
        <v>10</v>
      </c>
      <c r="U186" s="153">
        <f>Vulnerability!AI185</f>
        <v>0.1</v>
      </c>
      <c r="V186" s="154">
        <f>Vulnerability!AJ185</f>
        <v>4.9000000000000004</v>
      </c>
      <c r="W186" s="43">
        <f>Vulnerability!AK185</f>
        <v>5.3</v>
      </c>
      <c r="X186" s="44">
        <f t="shared" si="39"/>
        <v>3.5</v>
      </c>
      <c r="Y186" s="169">
        <f>'Lack of Coping Capacity'!D185</f>
        <v>3</v>
      </c>
      <c r="Z186" s="152">
        <f>'Lack of Coping Capacity'!G185</f>
        <v>2.4</v>
      </c>
      <c r="AA186" s="43">
        <f>'Lack of Coping Capacity'!H185</f>
        <v>2.7</v>
      </c>
      <c r="AB186" s="152">
        <f>'Lack of Coping Capacity'!M185</f>
        <v>2.2000000000000002</v>
      </c>
      <c r="AC186" s="152">
        <f>'Lack of Coping Capacity'!R185</f>
        <v>1</v>
      </c>
      <c r="AD186" s="152">
        <f>'Lack of Coping Capacity'!W185</f>
        <v>1.5</v>
      </c>
      <c r="AE186" s="43">
        <f>'Lack of Coping Capacity'!X185</f>
        <v>1.6</v>
      </c>
      <c r="AF186" s="44">
        <f t="shared" si="40"/>
        <v>2.2000000000000002</v>
      </c>
      <c r="AG186" s="161">
        <f t="shared" si="41"/>
        <v>3.6</v>
      </c>
      <c r="AH186" s="187" t="str">
        <f t="shared" si="37"/>
        <v>Medium</v>
      </c>
      <c r="AI186" s="180">
        <f t="shared" si="42"/>
        <v>94</v>
      </c>
      <c r="AJ186" s="183">
        <f>VLOOKUP($B186,'Lack of Reliability Index'!$A$2:$H$192,8,FALSE)</f>
        <v>3.1111111111111107</v>
      </c>
      <c r="AK186" s="51">
        <f>'Imputed and missing data hidden'!BA184</f>
        <v>5</v>
      </c>
      <c r="AL186" s="181">
        <f t="shared" si="43"/>
        <v>9.8039215686274508E-2</v>
      </c>
      <c r="AM186" s="51" t="str">
        <f t="shared" si="44"/>
        <v/>
      </c>
      <c r="AN186" s="182">
        <f>'Indicator Date hidden2'!BB185</f>
        <v>0.33333333333333331</v>
      </c>
      <c r="AO186" s="188"/>
    </row>
    <row r="187" spans="1:41" ht="15.75" thickBot="1" x14ac:dyDescent="0.3">
      <c r="A187" s="130" t="s">
        <v>345</v>
      </c>
      <c r="B187" s="47" t="s">
        <v>344</v>
      </c>
      <c r="C187" s="159">
        <f>'Hazard &amp; Exposure'!AO186</f>
        <v>0.1</v>
      </c>
      <c r="D187" s="158">
        <f>'Hazard &amp; Exposure'!AP186</f>
        <v>3.9</v>
      </c>
      <c r="E187" s="158">
        <f>'Hazard &amp; Exposure'!AQ186</f>
        <v>0</v>
      </c>
      <c r="F187" s="158">
        <f>'Hazard &amp; Exposure'!AR186</f>
        <v>0</v>
      </c>
      <c r="G187" s="158">
        <f>'Hazard &amp; Exposure'!AU186</f>
        <v>1.8</v>
      </c>
      <c r="H187" s="43">
        <f>'Hazard &amp; Exposure'!AV186</f>
        <v>1.3</v>
      </c>
      <c r="I187" s="158">
        <f>'Hazard &amp; Exposure'!AY186</f>
        <v>0.2</v>
      </c>
      <c r="J187" s="158">
        <f>'Hazard &amp; Exposure'!BB186</f>
        <v>0</v>
      </c>
      <c r="K187" s="43">
        <f>'Hazard &amp; Exposure'!BC186</f>
        <v>0.1</v>
      </c>
      <c r="L187" s="44">
        <f t="shared" si="38"/>
        <v>0.7</v>
      </c>
      <c r="M187" s="156">
        <f>Vulnerability!E186</f>
        <v>2.4</v>
      </c>
      <c r="N187" s="154">
        <f>Vulnerability!H186</f>
        <v>4</v>
      </c>
      <c r="O187" s="154">
        <f>Vulnerability!M186</f>
        <v>0.4</v>
      </c>
      <c r="P187" s="43">
        <f>Vulnerability!N186</f>
        <v>2.2999999999999998</v>
      </c>
      <c r="Q187" s="154">
        <f>Vulnerability!S186</f>
        <v>0.9</v>
      </c>
      <c r="R187" s="153">
        <f>Vulnerability!W186</f>
        <v>0.8</v>
      </c>
      <c r="S187" s="153">
        <f>Vulnerability!Z186</f>
        <v>0.9</v>
      </c>
      <c r="T187" s="153">
        <f>Vulnerability!AC186</f>
        <v>0.4</v>
      </c>
      <c r="U187" s="153">
        <f>Vulnerability!AI186</f>
        <v>2.2000000000000002</v>
      </c>
      <c r="V187" s="154">
        <f>Vulnerability!AJ186</f>
        <v>1.1000000000000001</v>
      </c>
      <c r="W187" s="43">
        <f>Vulnerability!AK186</f>
        <v>1</v>
      </c>
      <c r="X187" s="44">
        <f t="shared" si="39"/>
        <v>1.7</v>
      </c>
      <c r="Y187" s="169">
        <f>'Lack of Coping Capacity'!D186</f>
        <v>4</v>
      </c>
      <c r="Z187" s="152">
        <f>'Lack of Coping Capacity'!G186</f>
        <v>3.4</v>
      </c>
      <c r="AA187" s="43">
        <f>'Lack of Coping Capacity'!H186</f>
        <v>3.7</v>
      </c>
      <c r="AB187" s="152">
        <f>'Lack of Coping Capacity'!M186</f>
        <v>1.5</v>
      </c>
      <c r="AC187" s="152">
        <f>'Lack of Coping Capacity'!R186</f>
        <v>2.4</v>
      </c>
      <c r="AD187" s="152">
        <f>'Lack of Coping Capacity'!W186</f>
        <v>1.5</v>
      </c>
      <c r="AE187" s="43">
        <f>'Lack of Coping Capacity'!X186</f>
        <v>1.8</v>
      </c>
      <c r="AF187" s="44">
        <f t="shared" si="40"/>
        <v>2.8</v>
      </c>
      <c r="AG187" s="161">
        <f t="shared" si="41"/>
        <v>1.5</v>
      </c>
      <c r="AH187" s="187" t="str">
        <f t="shared" si="37"/>
        <v>Very Low</v>
      </c>
      <c r="AI187" s="180">
        <f t="shared" si="42"/>
        <v>170</v>
      </c>
      <c r="AJ187" s="183">
        <f>VLOOKUP($B187,'Lack of Reliability Index'!$A$2:$H$192,8,FALSE)</f>
        <v>2.1999999999999993</v>
      </c>
      <c r="AK187" s="51">
        <f>'Imputed and missing data hidden'!BA185</f>
        <v>2</v>
      </c>
      <c r="AL187" s="181">
        <f t="shared" si="43"/>
        <v>3.9215686274509803E-2</v>
      </c>
      <c r="AM187" s="51" t="str">
        <f t="shared" si="44"/>
        <v/>
      </c>
      <c r="AN187" s="182">
        <f>'Indicator Date hidden2'!BB186</f>
        <v>0.3125</v>
      </c>
      <c r="AO187" s="188"/>
    </row>
    <row r="188" spans="1:41" ht="15.75" thickBot="1" x14ac:dyDescent="0.3">
      <c r="A188" s="130" t="s">
        <v>347</v>
      </c>
      <c r="B188" s="47" t="s">
        <v>346</v>
      </c>
      <c r="C188" s="159">
        <f>'Hazard &amp; Exposure'!AO187</f>
        <v>9.9</v>
      </c>
      <c r="D188" s="158">
        <f>'Hazard &amp; Exposure'!AP187</f>
        <v>6.3</v>
      </c>
      <c r="E188" s="158">
        <f>'Hazard &amp; Exposure'!AQ187</f>
        <v>0</v>
      </c>
      <c r="F188" s="158">
        <f>'Hazard &amp; Exposure'!AR187</f>
        <v>0</v>
      </c>
      <c r="G188" s="158">
        <f>'Hazard &amp; Exposure'!AU187</f>
        <v>6.6</v>
      </c>
      <c r="H188" s="43">
        <f>'Hazard &amp; Exposure'!AV187</f>
        <v>6.1</v>
      </c>
      <c r="I188" s="158">
        <f>'Hazard &amp; Exposure'!AY187</f>
        <v>5.2</v>
      </c>
      <c r="J188" s="158">
        <f>'Hazard &amp; Exposure'!BB187</f>
        <v>0</v>
      </c>
      <c r="K188" s="43">
        <f>'Hazard &amp; Exposure'!BC187</f>
        <v>3.6</v>
      </c>
      <c r="L188" s="44">
        <f t="shared" si="38"/>
        <v>5</v>
      </c>
      <c r="M188" s="156">
        <f>Vulnerability!E187</f>
        <v>2.1</v>
      </c>
      <c r="N188" s="154">
        <f>Vulnerability!H187</f>
        <v>3.2</v>
      </c>
      <c r="O188" s="154">
        <f>Vulnerability!M187</f>
        <v>0.5</v>
      </c>
      <c r="P188" s="43">
        <f>Vulnerability!N187</f>
        <v>2</v>
      </c>
      <c r="Q188" s="154">
        <f>Vulnerability!S187</f>
        <v>0</v>
      </c>
      <c r="R188" s="153">
        <f>Vulnerability!W187</f>
        <v>0.9</v>
      </c>
      <c r="S188" s="153">
        <f>Vulnerability!Z187</f>
        <v>2</v>
      </c>
      <c r="T188" s="153">
        <f>Vulnerability!AC187</f>
        <v>0</v>
      </c>
      <c r="U188" s="153">
        <f>Vulnerability!AI187</f>
        <v>1.9</v>
      </c>
      <c r="V188" s="154">
        <f>Vulnerability!AJ187</f>
        <v>1.2</v>
      </c>
      <c r="W188" s="43">
        <f>Vulnerability!AK187</f>
        <v>0.6</v>
      </c>
      <c r="X188" s="44">
        <f t="shared" si="39"/>
        <v>1.3</v>
      </c>
      <c r="Y188" s="169">
        <f>'Lack of Coping Capacity'!D187</f>
        <v>2.6</v>
      </c>
      <c r="Z188" s="152">
        <f>'Lack of Coping Capacity'!G187</f>
        <v>7.2</v>
      </c>
      <c r="AA188" s="43">
        <f>'Lack of Coping Capacity'!H187</f>
        <v>4.9000000000000004</v>
      </c>
      <c r="AB188" s="152">
        <f>'Lack of Coping Capacity'!M187</f>
        <v>3.1</v>
      </c>
      <c r="AC188" s="152">
        <f>'Lack of Coping Capacity'!R187</f>
        <v>3.6</v>
      </c>
      <c r="AD188" s="152">
        <f>'Lack of Coping Capacity'!W187</f>
        <v>3.3</v>
      </c>
      <c r="AE188" s="43">
        <f>'Lack of Coping Capacity'!X187</f>
        <v>3.3</v>
      </c>
      <c r="AF188" s="44">
        <f t="shared" si="40"/>
        <v>4.0999999999999996</v>
      </c>
      <c r="AG188" s="161">
        <f t="shared" si="41"/>
        <v>3</v>
      </c>
      <c r="AH188" s="187" t="str">
        <f t="shared" si="37"/>
        <v>Low</v>
      </c>
      <c r="AI188" s="180">
        <f t="shared" si="42"/>
        <v>108</v>
      </c>
      <c r="AJ188" s="183">
        <f>VLOOKUP($B188,'Lack of Reliability Index'!$A$2:$H$192,8,FALSE)</f>
        <v>4.8</v>
      </c>
      <c r="AK188" s="51">
        <f>'Imputed and missing data hidden'!BA186</f>
        <v>3</v>
      </c>
      <c r="AL188" s="181">
        <f t="shared" si="43"/>
        <v>5.8823529411764705E-2</v>
      </c>
      <c r="AM188" s="51" t="str">
        <f t="shared" si="44"/>
        <v/>
      </c>
      <c r="AN188" s="182">
        <f>'Indicator Date hidden2'!BB187</f>
        <v>0.93617021276595747</v>
      </c>
      <c r="AO188" s="188"/>
    </row>
    <row r="189" spans="1:41" ht="15.75" thickBot="1" x14ac:dyDescent="0.3">
      <c r="A189" s="130" t="s">
        <v>349</v>
      </c>
      <c r="B189" s="47" t="s">
        <v>348</v>
      </c>
      <c r="C189" s="159">
        <f>'Hazard &amp; Exposure'!AO188</f>
        <v>3.4</v>
      </c>
      <c r="D189" s="158">
        <f>'Hazard &amp; Exposure'!AP188</f>
        <v>0.1</v>
      </c>
      <c r="E189" s="158">
        <f>'Hazard &amp; Exposure'!AQ188</f>
        <v>7.7</v>
      </c>
      <c r="F189" s="158">
        <f>'Hazard &amp; Exposure'!AR188</f>
        <v>4.5999999999999996</v>
      </c>
      <c r="G189" s="158">
        <f>'Hazard &amp; Exposure'!AU188</f>
        <v>1.5</v>
      </c>
      <c r="H189" s="43">
        <f>'Hazard &amp; Exposure'!AV188</f>
        <v>4</v>
      </c>
      <c r="I189" s="158">
        <f>'Hazard &amp; Exposure'!AY188</f>
        <v>0.1</v>
      </c>
      <c r="J189" s="158">
        <f>'Hazard &amp; Exposure'!BB188</f>
        <v>0</v>
      </c>
      <c r="K189" s="43">
        <f>'Hazard &amp; Exposure'!BC188</f>
        <v>0.1</v>
      </c>
      <c r="L189" s="44">
        <f t="shared" si="38"/>
        <v>2.2999999999999998</v>
      </c>
      <c r="M189" s="156">
        <f>Vulnerability!E188</f>
        <v>3.9</v>
      </c>
      <c r="N189" s="154">
        <f>Vulnerability!H188</f>
        <v>3</v>
      </c>
      <c r="O189" s="154">
        <f>Vulnerability!M188</f>
        <v>10</v>
      </c>
      <c r="P189" s="43">
        <f>Vulnerability!N188</f>
        <v>5.2</v>
      </c>
      <c r="Q189" s="154">
        <f>Vulnerability!S188</f>
        <v>0</v>
      </c>
      <c r="R189" s="153">
        <f>Vulnerability!W188</f>
        <v>0.7</v>
      </c>
      <c r="S189" s="153">
        <f>Vulnerability!Z188</f>
        <v>2.2999999999999998</v>
      </c>
      <c r="T189" s="153">
        <f>Vulnerability!AC188</f>
        <v>10</v>
      </c>
      <c r="U189" s="153">
        <f>Vulnerability!AI188</f>
        <v>1.5</v>
      </c>
      <c r="V189" s="154">
        <f>Vulnerability!AJ188</f>
        <v>5.5</v>
      </c>
      <c r="W189" s="43">
        <f>Vulnerability!AK188</f>
        <v>3.2</v>
      </c>
      <c r="X189" s="44">
        <f t="shared" si="39"/>
        <v>4.3</v>
      </c>
      <c r="Y189" s="169">
        <f>'Lack of Coping Capacity'!D188</f>
        <v>5.4</v>
      </c>
      <c r="Z189" s="152">
        <f>'Lack of Coping Capacity'!G188</f>
        <v>6.6</v>
      </c>
      <c r="AA189" s="43">
        <f>'Lack of Coping Capacity'!H188</f>
        <v>6</v>
      </c>
      <c r="AB189" s="152">
        <f>'Lack of Coping Capacity'!M188</f>
        <v>6.1</v>
      </c>
      <c r="AC189" s="152">
        <f>'Lack of Coping Capacity'!R188</f>
        <v>5</v>
      </c>
      <c r="AD189" s="152">
        <f>'Lack of Coping Capacity'!W188</f>
        <v>7.6</v>
      </c>
      <c r="AE189" s="43">
        <f>'Lack of Coping Capacity'!X188</f>
        <v>6.2</v>
      </c>
      <c r="AF189" s="44">
        <f t="shared" si="40"/>
        <v>6.1</v>
      </c>
      <c r="AG189" s="161">
        <f t="shared" si="41"/>
        <v>3.9</v>
      </c>
      <c r="AH189" s="187" t="str">
        <f t="shared" si="37"/>
        <v>Medium</v>
      </c>
      <c r="AI189" s="180">
        <f t="shared" si="42"/>
        <v>85</v>
      </c>
      <c r="AJ189" s="183">
        <f>VLOOKUP($B189,'Lack of Reliability Index'!$A$2:$H$192,8,FALSE)</f>
        <v>4.6303030303030299</v>
      </c>
      <c r="AK189" s="51">
        <f>'Imputed and missing data hidden'!BA187</f>
        <v>6</v>
      </c>
      <c r="AL189" s="181">
        <f t="shared" si="43"/>
        <v>0.11764705882352941</v>
      </c>
      <c r="AM189" s="51" t="str">
        <f t="shared" si="44"/>
        <v/>
      </c>
      <c r="AN189" s="182">
        <f>'Indicator Date hidden2'!BB188</f>
        <v>0.56818181818181823</v>
      </c>
      <c r="AO189" s="188"/>
    </row>
    <row r="190" spans="1:41" ht="15.75" thickBot="1" x14ac:dyDescent="0.3">
      <c r="A190" s="130" t="s">
        <v>854</v>
      </c>
      <c r="B190" s="47" t="s">
        <v>350</v>
      </c>
      <c r="C190" s="159">
        <f>'Hazard &amp; Exposure'!AO189</f>
        <v>8.6999999999999993</v>
      </c>
      <c r="D190" s="158">
        <f>'Hazard &amp; Exposure'!AP189</f>
        <v>5.5</v>
      </c>
      <c r="E190" s="158">
        <f>'Hazard &amp; Exposure'!AQ189</f>
        <v>6.2</v>
      </c>
      <c r="F190" s="158">
        <f>'Hazard &amp; Exposure'!AR189</f>
        <v>4.5999999999999996</v>
      </c>
      <c r="G190" s="158">
        <f>'Hazard &amp; Exposure'!AU189</f>
        <v>1.3</v>
      </c>
      <c r="H190" s="43">
        <f>'Hazard &amp; Exposure'!AV189</f>
        <v>5.8</v>
      </c>
      <c r="I190" s="158">
        <f>'Hazard &amp; Exposure'!AY189</f>
        <v>8</v>
      </c>
      <c r="J190" s="158">
        <f>'Hazard &amp; Exposure'!BB189</f>
        <v>0</v>
      </c>
      <c r="K190" s="43">
        <f>'Hazard &amp; Exposure'!BC189</f>
        <v>5.6</v>
      </c>
      <c r="L190" s="44">
        <f t="shared" si="38"/>
        <v>5.7</v>
      </c>
      <c r="M190" s="156">
        <f>Vulnerability!E189</f>
        <v>2.8</v>
      </c>
      <c r="N190" s="154">
        <f>Vulnerability!H189</f>
        <v>5.8</v>
      </c>
      <c r="O190" s="154">
        <f>Vulnerability!M189</f>
        <v>0.1</v>
      </c>
      <c r="P190" s="43">
        <f>Vulnerability!N189</f>
        <v>2.9</v>
      </c>
      <c r="Q190" s="154">
        <f>Vulnerability!S189</f>
        <v>6.2</v>
      </c>
      <c r="R190" s="153">
        <f>Vulnerability!W189</f>
        <v>0.6</v>
      </c>
      <c r="S190" s="153">
        <f>Vulnerability!Z189</f>
        <v>0.9</v>
      </c>
      <c r="T190" s="153">
        <f>Vulnerability!AC189</f>
        <v>0</v>
      </c>
      <c r="U190" s="153">
        <f>Vulnerability!AI189</f>
        <v>2.4</v>
      </c>
      <c r="V190" s="154">
        <f>Vulnerability!AJ189</f>
        <v>1</v>
      </c>
      <c r="W190" s="43">
        <f>Vulnerability!AK189</f>
        <v>4.0999999999999996</v>
      </c>
      <c r="X190" s="44">
        <f t="shared" si="39"/>
        <v>3.5</v>
      </c>
      <c r="Y190" s="169">
        <f>'Lack of Coping Capacity'!D189</f>
        <v>2.5</v>
      </c>
      <c r="Z190" s="152">
        <f>'Lack of Coping Capacity'!G189</f>
        <v>7.9</v>
      </c>
      <c r="AA190" s="43">
        <f>'Lack of Coping Capacity'!H189</f>
        <v>5.2</v>
      </c>
      <c r="AB190" s="152">
        <f>'Lack of Coping Capacity'!M189</f>
        <v>2.6</v>
      </c>
      <c r="AC190" s="152">
        <f>'Lack of Coping Capacity'!R189</f>
        <v>3.8</v>
      </c>
      <c r="AD190" s="152">
        <f>'Lack of Coping Capacity'!W189</f>
        <v>3.6</v>
      </c>
      <c r="AE190" s="43">
        <f>'Lack of Coping Capacity'!X189</f>
        <v>3.3</v>
      </c>
      <c r="AF190" s="44">
        <f t="shared" si="40"/>
        <v>4.3</v>
      </c>
      <c r="AG190" s="161">
        <f t="shared" si="41"/>
        <v>4.4000000000000004</v>
      </c>
      <c r="AH190" s="187" t="str">
        <f t="shared" si="37"/>
        <v>Medium</v>
      </c>
      <c r="AI190" s="180">
        <f t="shared" si="42"/>
        <v>61</v>
      </c>
      <c r="AJ190" s="183">
        <f>VLOOKUP($B190,'Lack of Reliability Index'!$A$2:$H$192,8,FALSE)</f>
        <v>2.6156028368794324</v>
      </c>
      <c r="AK190" s="51">
        <f>'Imputed and missing data hidden'!BA188</f>
        <v>3</v>
      </c>
      <c r="AL190" s="181">
        <f t="shared" si="43"/>
        <v>5.8823529411764705E-2</v>
      </c>
      <c r="AM190" s="51" t="str">
        <f t="shared" si="44"/>
        <v/>
      </c>
      <c r="AN190" s="182">
        <f>'Indicator Date hidden2'!BB189</f>
        <v>0.34042553191489361</v>
      </c>
      <c r="AO190" s="188"/>
    </row>
    <row r="191" spans="1:41" ht="15.75" thickBot="1" x14ac:dyDescent="0.3">
      <c r="A191" s="130" t="s">
        <v>375</v>
      </c>
      <c r="B191" s="47" t="s">
        <v>351</v>
      </c>
      <c r="C191" s="159">
        <f>'Hazard &amp; Exposure'!AO190</f>
        <v>3.2</v>
      </c>
      <c r="D191" s="158">
        <f>'Hazard &amp; Exposure'!AP190</f>
        <v>10</v>
      </c>
      <c r="E191" s="158">
        <f>'Hazard &amp; Exposure'!AQ190</f>
        <v>6.8</v>
      </c>
      <c r="F191" s="158">
        <f>'Hazard &amp; Exposure'!AR190</f>
        <v>7.9</v>
      </c>
      <c r="G191" s="158">
        <f>'Hazard &amp; Exposure'!AU190</f>
        <v>3.5</v>
      </c>
      <c r="H191" s="43">
        <f>'Hazard &amp; Exposure'!AV190</f>
        <v>7.2</v>
      </c>
      <c r="I191" s="158">
        <f>'Hazard &amp; Exposure'!AY190</f>
        <v>4.3</v>
      </c>
      <c r="J191" s="158">
        <f>'Hazard &amp; Exposure'!BB190</f>
        <v>0</v>
      </c>
      <c r="K191" s="43">
        <f>'Hazard &amp; Exposure'!BC190</f>
        <v>3</v>
      </c>
      <c r="L191" s="44">
        <f t="shared" si="38"/>
        <v>5.5</v>
      </c>
      <c r="M191" s="156">
        <f>Vulnerability!E190</f>
        <v>2.2999999999999998</v>
      </c>
      <c r="N191" s="154">
        <f>Vulnerability!H190</f>
        <v>3.8</v>
      </c>
      <c r="O191" s="154">
        <f>Vulnerability!M190</f>
        <v>1.4</v>
      </c>
      <c r="P191" s="43">
        <f>Vulnerability!N190</f>
        <v>2.5</v>
      </c>
      <c r="Q191" s="154">
        <f>Vulnerability!S190</f>
        <v>0</v>
      </c>
      <c r="R191" s="153">
        <f>Vulnerability!W190</f>
        <v>1.2</v>
      </c>
      <c r="S191" s="153">
        <f>Vulnerability!Z190</f>
        <v>2.2000000000000002</v>
      </c>
      <c r="T191" s="153">
        <f>Vulnerability!AC190</f>
        <v>1.8</v>
      </c>
      <c r="U191" s="153">
        <f>Vulnerability!AI190</f>
        <v>2.8</v>
      </c>
      <c r="V191" s="154">
        <f>Vulnerability!AJ190</f>
        <v>2</v>
      </c>
      <c r="W191" s="43">
        <f>Vulnerability!AK190</f>
        <v>1</v>
      </c>
      <c r="X191" s="44">
        <f t="shared" si="39"/>
        <v>1.8</v>
      </c>
      <c r="Y191" s="169">
        <f>'Lack of Coping Capacity'!D190</f>
        <v>4.2</v>
      </c>
      <c r="Z191" s="152">
        <f>'Lack of Coping Capacity'!G190</f>
        <v>5.8</v>
      </c>
      <c r="AA191" s="43">
        <f>'Lack of Coping Capacity'!H190</f>
        <v>5</v>
      </c>
      <c r="AB191" s="152">
        <f>'Lack of Coping Capacity'!M190</f>
        <v>2.4</v>
      </c>
      <c r="AC191" s="152">
        <f>'Lack of Coping Capacity'!R190</f>
        <v>3.5</v>
      </c>
      <c r="AD191" s="152">
        <f>'Lack of Coping Capacity'!W190</f>
        <v>4.0999999999999996</v>
      </c>
      <c r="AE191" s="43">
        <f>'Lack of Coping Capacity'!X190</f>
        <v>3.3</v>
      </c>
      <c r="AF191" s="44">
        <f t="shared" si="40"/>
        <v>4.2</v>
      </c>
      <c r="AG191" s="161">
        <f t="shared" si="41"/>
        <v>3.5</v>
      </c>
      <c r="AH191" s="187" t="str">
        <f t="shared" si="37"/>
        <v>Medium</v>
      </c>
      <c r="AI191" s="180">
        <f t="shared" si="42"/>
        <v>99</v>
      </c>
      <c r="AJ191" s="183">
        <f>VLOOKUP($B191,'Lack of Reliability Index'!$A$2:$H$192,8,FALSE)</f>
        <v>1.6444444444444439</v>
      </c>
      <c r="AK191" s="51">
        <f>'Imputed and missing data hidden'!BA189</f>
        <v>2</v>
      </c>
      <c r="AL191" s="181">
        <f t="shared" si="43"/>
        <v>3.9215686274509803E-2</v>
      </c>
      <c r="AM191" s="51" t="str">
        <f t="shared" si="44"/>
        <v/>
      </c>
      <c r="AN191" s="182">
        <f>'Indicator Date hidden2'!BB190</f>
        <v>0.20833333333333334</v>
      </c>
      <c r="AO191" s="188"/>
    </row>
    <row r="192" spans="1:41" ht="15.75" thickBot="1" x14ac:dyDescent="0.3">
      <c r="A192" s="130" t="s">
        <v>353</v>
      </c>
      <c r="B192" s="47" t="s">
        <v>352</v>
      </c>
      <c r="C192" s="159">
        <f>'Hazard &amp; Exposure'!AO191</f>
        <v>0.1</v>
      </c>
      <c r="D192" s="158">
        <f>'Hazard &amp; Exposure'!AP191</f>
        <v>5</v>
      </c>
      <c r="E192" s="158">
        <f>'Hazard &amp; Exposure'!AQ191</f>
        <v>6.1</v>
      </c>
      <c r="F192" s="158">
        <f>'Hazard &amp; Exposure'!AR191</f>
        <v>0</v>
      </c>
      <c r="G192" s="158">
        <f>'Hazard &amp; Exposure'!AU191</f>
        <v>2.6</v>
      </c>
      <c r="H192" s="43">
        <f>'Hazard &amp; Exposure'!AV191</f>
        <v>3.2</v>
      </c>
      <c r="I192" s="158">
        <f>'Hazard &amp; Exposure'!AY191</f>
        <v>10</v>
      </c>
      <c r="J192" s="158">
        <f>'Hazard &amp; Exposure'!BB191</f>
        <v>10</v>
      </c>
      <c r="K192" s="43">
        <f>'Hazard &amp; Exposure'!BC191</f>
        <v>10</v>
      </c>
      <c r="L192" s="44">
        <f t="shared" si="38"/>
        <v>8.1</v>
      </c>
      <c r="M192" s="156">
        <f>Vulnerability!E191</f>
        <v>5.6</v>
      </c>
      <c r="N192" s="154">
        <f>Vulnerability!H191</f>
        <v>6.4</v>
      </c>
      <c r="O192" s="154">
        <f>Vulnerability!M191</f>
        <v>4.2</v>
      </c>
      <c r="P192" s="43">
        <f>Vulnerability!N191</f>
        <v>5.5</v>
      </c>
      <c r="Q192" s="154">
        <f>Vulnerability!S191</f>
        <v>9.6999999999999993</v>
      </c>
      <c r="R192" s="153">
        <f>Vulnerability!W191</f>
        <v>0.6</v>
      </c>
      <c r="S192" s="153">
        <f>Vulnerability!Z191</f>
        <v>6.1</v>
      </c>
      <c r="T192" s="153">
        <f>Vulnerability!AC191</f>
        <v>0.2</v>
      </c>
      <c r="U192" s="153">
        <f>Vulnerability!AI191</f>
        <v>6.8</v>
      </c>
      <c r="V192" s="154">
        <f>Vulnerability!AJ191</f>
        <v>4.0999999999999996</v>
      </c>
      <c r="W192" s="43">
        <f>Vulnerability!AK191</f>
        <v>8</v>
      </c>
      <c r="X192" s="44">
        <f t="shared" si="39"/>
        <v>6.9</v>
      </c>
      <c r="Y192" s="169">
        <f>'Lack of Coping Capacity'!D191</f>
        <v>8.5</v>
      </c>
      <c r="Z192" s="152">
        <f>'Lack of Coping Capacity'!G191</f>
        <v>8.5</v>
      </c>
      <c r="AA192" s="43">
        <f>'Lack of Coping Capacity'!H191</f>
        <v>8.5</v>
      </c>
      <c r="AB192" s="152">
        <f>'Lack of Coping Capacity'!M191</f>
        <v>5.7</v>
      </c>
      <c r="AC192" s="152">
        <f>'Lack of Coping Capacity'!R191</f>
        <v>8</v>
      </c>
      <c r="AD192" s="152">
        <f>'Lack of Coping Capacity'!W191</f>
        <v>7.7</v>
      </c>
      <c r="AE192" s="43">
        <f>'Lack of Coping Capacity'!X191</f>
        <v>7.1</v>
      </c>
      <c r="AF192" s="44">
        <f t="shared" si="40"/>
        <v>7.9</v>
      </c>
      <c r="AG192" s="161">
        <f t="shared" si="41"/>
        <v>7.6</v>
      </c>
      <c r="AH192" s="187" t="str">
        <f t="shared" si="37"/>
        <v>Very High</v>
      </c>
      <c r="AI192" s="180">
        <f t="shared" si="42"/>
        <v>5</v>
      </c>
      <c r="AJ192" s="183">
        <f>VLOOKUP($B192,'Lack of Reliability Index'!$A$2:$H$192,8,FALSE)</f>
        <v>3.5294117647058831</v>
      </c>
      <c r="AK192" s="51">
        <f>'Imputed and missing data hidden'!BA190</f>
        <v>0</v>
      </c>
      <c r="AL192" s="181">
        <f t="shared" si="43"/>
        <v>0</v>
      </c>
      <c r="AM192" s="51" t="str">
        <f t="shared" si="44"/>
        <v>YES</v>
      </c>
      <c r="AN192" s="182">
        <f>'Indicator Date hidden2'!BB191</f>
        <v>0.52941176470588236</v>
      </c>
      <c r="AO192" s="188"/>
    </row>
    <row r="193" spans="1:41" ht="15.75" thickBot="1" x14ac:dyDescent="0.3">
      <c r="A193" s="130" t="s">
        <v>355</v>
      </c>
      <c r="B193" s="47" t="s">
        <v>354</v>
      </c>
      <c r="C193" s="159">
        <f>'Hazard &amp; Exposure'!AO192</f>
        <v>1.5</v>
      </c>
      <c r="D193" s="158">
        <f>'Hazard &amp; Exposure'!AP192</f>
        <v>5.4</v>
      </c>
      <c r="E193" s="158">
        <f>'Hazard &amp; Exposure'!AQ192</f>
        <v>0</v>
      </c>
      <c r="F193" s="158">
        <f>'Hazard &amp; Exposure'!AR192</f>
        <v>0</v>
      </c>
      <c r="G193" s="158">
        <f>'Hazard &amp; Exposure'!AU192</f>
        <v>3.3</v>
      </c>
      <c r="H193" s="43">
        <f>'Hazard &amp; Exposure'!AV192</f>
        <v>2.2999999999999998</v>
      </c>
      <c r="I193" s="158">
        <f>'Hazard &amp; Exposure'!AY192</f>
        <v>3.1</v>
      </c>
      <c r="J193" s="158">
        <f>'Hazard &amp; Exposure'!BB192</f>
        <v>0</v>
      </c>
      <c r="K193" s="43">
        <f>'Hazard &amp; Exposure'!BC192</f>
        <v>2.2000000000000002</v>
      </c>
      <c r="L193" s="44">
        <f t="shared" si="38"/>
        <v>2.2999999999999998</v>
      </c>
      <c r="M193" s="156">
        <f>Vulnerability!E192</f>
        <v>5.3</v>
      </c>
      <c r="N193" s="154">
        <f>Vulnerability!H192</f>
        <v>7.4</v>
      </c>
      <c r="O193" s="154">
        <f>Vulnerability!M192</f>
        <v>2.4</v>
      </c>
      <c r="P193" s="43">
        <f>Vulnerability!N192</f>
        <v>5.0999999999999996</v>
      </c>
      <c r="Q193" s="154">
        <f>Vulnerability!S192</f>
        <v>4.2</v>
      </c>
      <c r="R193" s="153">
        <f>Vulnerability!W192</f>
        <v>7.9</v>
      </c>
      <c r="S193" s="153">
        <f>Vulnerability!Z192</f>
        <v>4.0999999999999996</v>
      </c>
      <c r="T193" s="153">
        <f>Vulnerability!AC192</f>
        <v>0</v>
      </c>
      <c r="U193" s="153">
        <f>Vulnerability!AI192</f>
        <v>8.6999999999999993</v>
      </c>
      <c r="V193" s="154">
        <f>Vulnerability!AJ192</f>
        <v>6.2</v>
      </c>
      <c r="W193" s="43">
        <f>Vulnerability!AK192</f>
        <v>5.3</v>
      </c>
      <c r="X193" s="44">
        <f t="shared" si="39"/>
        <v>5.2</v>
      </c>
      <c r="Y193" s="169">
        <f>'Lack of Coping Capacity'!D192</f>
        <v>3.5</v>
      </c>
      <c r="Z193" s="152">
        <f>'Lack of Coping Capacity'!G192</f>
        <v>6.2</v>
      </c>
      <c r="AA193" s="43">
        <f>'Lack of Coping Capacity'!H192</f>
        <v>4.9000000000000004</v>
      </c>
      <c r="AB193" s="152">
        <f>'Lack of Coping Capacity'!M192</f>
        <v>6.1</v>
      </c>
      <c r="AC193" s="152">
        <f>'Lack of Coping Capacity'!R192</f>
        <v>7.6</v>
      </c>
      <c r="AD193" s="152">
        <f>'Lack of Coping Capacity'!W192</f>
        <v>5.8</v>
      </c>
      <c r="AE193" s="43">
        <f>'Lack of Coping Capacity'!X192</f>
        <v>6.5</v>
      </c>
      <c r="AF193" s="44">
        <f t="shared" si="40"/>
        <v>5.8</v>
      </c>
      <c r="AG193" s="161">
        <f t="shared" si="41"/>
        <v>4.0999999999999996</v>
      </c>
      <c r="AH193" s="187" t="str">
        <f t="shared" si="37"/>
        <v>Medium</v>
      </c>
      <c r="AI193" s="180">
        <f t="shared" si="42"/>
        <v>74</v>
      </c>
      <c r="AJ193" s="183">
        <f>VLOOKUP($B193,'Lack of Reliability Index'!$A$2:$H$192,8,FALSE)</f>
        <v>2.1333333333333337</v>
      </c>
      <c r="AK193" s="51">
        <f>'Imputed and missing data hidden'!BA191</f>
        <v>0</v>
      </c>
      <c r="AL193" s="181">
        <f t="shared" si="43"/>
        <v>0</v>
      </c>
      <c r="AM193" s="51" t="str">
        <f t="shared" si="44"/>
        <v/>
      </c>
      <c r="AN193" s="182">
        <f>'Indicator Date hidden2'!BB192</f>
        <v>0.4</v>
      </c>
      <c r="AO193" s="188"/>
    </row>
    <row r="194" spans="1:41" ht="15" customHeight="1" thickBot="1" x14ac:dyDescent="0.3">
      <c r="A194" s="130" t="s">
        <v>357</v>
      </c>
      <c r="B194" s="47" t="s">
        <v>356</v>
      </c>
      <c r="C194" s="159">
        <f>'Hazard &amp; Exposure'!AO193</f>
        <v>0.1</v>
      </c>
      <c r="D194" s="158">
        <f>'Hazard &amp; Exposure'!AP193</f>
        <v>6.1</v>
      </c>
      <c r="E194" s="158">
        <f>'Hazard &amp; Exposure'!AQ193</f>
        <v>0</v>
      </c>
      <c r="F194" s="158">
        <f>'Hazard &amp; Exposure'!AR193</f>
        <v>0.4</v>
      </c>
      <c r="G194" s="158">
        <f>'Hazard &amp; Exposure'!AU193</f>
        <v>9.3000000000000007</v>
      </c>
      <c r="H194" s="43">
        <f>'Hazard &amp; Exposure'!AV193</f>
        <v>4.5999999999999996</v>
      </c>
      <c r="I194" s="158">
        <f>'Hazard &amp; Exposure'!AY193</f>
        <v>6.9</v>
      </c>
      <c r="J194" s="158">
        <f>'Hazard &amp; Exposure'!BB193</f>
        <v>0</v>
      </c>
      <c r="K194" s="43">
        <f>'Hazard &amp; Exposure'!BC193</f>
        <v>4.8</v>
      </c>
      <c r="L194" s="44">
        <f t="shared" si="38"/>
        <v>4.7</v>
      </c>
      <c r="M194" s="156">
        <f>Vulnerability!E193</f>
        <v>4.7</v>
      </c>
      <c r="N194" s="154">
        <f>Vulnerability!H193</f>
        <v>7.2</v>
      </c>
      <c r="O194" s="154">
        <f>Vulnerability!M193</f>
        <v>2.8</v>
      </c>
      <c r="P194" s="43">
        <f>Vulnerability!N193</f>
        <v>4.9000000000000004</v>
      </c>
      <c r="Q194" s="154">
        <f>Vulnerability!S193</f>
        <v>3.5</v>
      </c>
      <c r="R194" s="153">
        <f>Vulnerability!W193</f>
        <v>5.3</v>
      </c>
      <c r="S194" s="153">
        <f>Vulnerability!Z193</f>
        <v>4</v>
      </c>
      <c r="T194" s="153">
        <f>Vulnerability!AC193</f>
        <v>3.3</v>
      </c>
      <c r="U194" s="153">
        <f>Vulnerability!AI193</f>
        <v>8.1999999999999993</v>
      </c>
      <c r="V194" s="154">
        <f>Vulnerability!AJ193</f>
        <v>5.6</v>
      </c>
      <c r="W194" s="43">
        <f>Vulnerability!AK193</f>
        <v>4.5999999999999996</v>
      </c>
      <c r="X194" s="44">
        <f t="shared" si="39"/>
        <v>4.8</v>
      </c>
      <c r="Y194" s="169">
        <f>'Lack of Coping Capacity'!D193</f>
        <v>2.6</v>
      </c>
      <c r="Z194" s="152">
        <f>'Lack of Coping Capacity'!G193</f>
        <v>7.6</v>
      </c>
      <c r="AA194" s="43">
        <f>'Lack of Coping Capacity'!H193</f>
        <v>5.0999999999999996</v>
      </c>
      <c r="AB194" s="152">
        <f>'Lack of Coping Capacity'!M193</f>
        <v>6</v>
      </c>
      <c r="AC194" s="152">
        <f>'Lack of Coping Capacity'!R193</f>
        <v>6.8</v>
      </c>
      <c r="AD194" s="152">
        <f>'Lack of Coping Capacity'!W193</f>
        <v>6.4</v>
      </c>
      <c r="AE194" s="43">
        <f>'Lack of Coping Capacity'!X193</f>
        <v>6.4</v>
      </c>
      <c r="AF194" s="44">
        <f t="shared" si="40"/>
        <v>5.8</v>
      </c>
      <c r="AG194" s="161">
        <f t="shared" si="41"/>
        <v>5.0999999999999996</v>
      </c>
      <c r="AH194" s="187" t="str">
        <f t="shared" si="37"/>
        <v>High</v>
      </c>
      <c r="AI194" s="180">
        <f t="shared" si="42"/>
        <v>41</v>
      </c>
      <c r="AJ194" s="183">
        <f>VLOOKUP($B194,'Lack of Reliability Index'!$A$2:$H$192,8,FALSE)</f>
        <v>1.5943262411347519</v>
      </c>
      <c r="AK194" s="51">
        <f>'Imputed and missing data hidden'!BA192</f>
        <v>3</v>
      </c>
      <c r="AL194" s="181">
        <f t="shared" si="43"/>
        <v>5.8823529411764705E-2</v>
      </c>
      <c r="AM194" s="51" t="str">
        <f t="shared" si="44"/>
        <v/>
      </c>
      <c r="AN194" s="182">
        <f>'Indicator Date hidden2'!BB193</f>
        <v>0.14893617021276595</v>
      </c>
      <c r="AO194" s="188"/>
    </row>
    <row r="197" spans="1:41" x14ac:dyDescent="0.25">
      <c r="A197" s="193" t="s">
        <v>1076</v>
      </c>
      <c r="B197" s="193"/>
    </row>
    <row r="198" spans="1:41" x14ac:dyDescent="0.25">
      <c r="A198" s="193"/>
      <c r="B198" s="193"/>
    </row>
  </sheetData>
  <autoFilter ref="A3:AN3">
    <sortState ref="A4:AM194">
      <sortCondition ref="A3"/>
    </sortState>
  </autoFilter>
  <sortState ref="A4:B194">
    <sortCondition ref="A4:A194"/>
  </sortState>
  <mergeCells count="2">
    <mergeCell ref="A1:AN1"/>
    <mergeCell ref="A197:B198"/>
  </mergeCells>
  <conditionalFormatting sqref="L4:L194">
    <cfRule type="cellIs" dxfId="55" priority="21" stopIfTrue="1" operator="between">
      <formula>6.1</formula>
      <formula>10</formula>
    </cfRule>
    <cfRule type="cellIs" dxfId="54" priority="232" stopIfTrue="1" operator="between">
      <formula>4.1</formula>
      <formula>6</formula>
    </cfRule>
    <cfRule type="cellIs" dxfId="53" priority="233" stopIfTrue="1" operator="between">
      <formula>2.7</formula>
      <formula>4</formula>
    </cfRule>
    <cfRule type="cellIs" dxfId="52" priority="234" stopIfTrue="1" operator="between">
      <formula>1.5</formula>
      <formula>2.6</formula>
    </cfRule>
    <cfRule type="cellIs" dxfId="51" priority="235" stopIfTrue="1" operator="between">
      <formula>0</formula>
      <formula>1.4</formula>
    </cfRule>
  </conditionalFormatting>
  <conditionalFormatting sqref="X4:X194">
    <cfRule type="cellIs" dxfId="50" priority="14" stopIfTrue="1" operator="between">
      <formula>6.4</formula>
      <formula>10</formula>
    </cfRule>
    <cfRule type="cellIs" dxfId="49" priority="228" stopIfTrue="1" operator="between">
      <formula>4.8</formula>
      <formula>6.3</formula>
    </cfRule>
    <cfRule type="cellIs" dxfId="48" priority="229" stopIfTrue="1" operator="between">
      <formula>3.2</formula>
      <formula>4.7</formula>
    </cfRule>
    <cfRule type="cellIs" dxfId="47" priority="230" stopIfTrue="1" operator="between">
      <formula>2</formula>
      <formula>3.1</formula>
    </cfRule>
    <cfRule type="cellIs" dxfId="46" priority="231" stopIfTrue="1" operator="between">
      <formula>0</formula>
      <formula>1.9</formula>
    </cfRule>
  </conditionalFormatting>
  <conditionalFormatting sqref="AF4:AF194">
    <cfRule type="cellIs" dxfId="45" priority="34" stopIfTrue="1" operator="between">
      <formula>7.4</formula>
      <formula>10</formula>
    </cfRule>
    <cfRule type="cellIs" dxfId="44" priority="224" stopIfTrue="1" operator="between">
      <formula>6</formula>
      <formula>7.3</formula>
    </cfRule>
    <cfRule type="cellIs" dxfId="43" priority="225" stopIfTrue="1" operator="between">
      <formula>4.7</formula>
      <formula>5.9</formula>
    </cfRule>
    <cfRule type="cellIs" dxfId="42" priority="226" stopIfTrue="1" operator="between">
      <formula>3.2</formula>
      <formula>4.6</formula>
    </cfRule>
    <cfRule type="cellIs" dxfId="41" priority="227" stopIfTrue="1" operator="between">
      <formula>0</formula>
      <formula>3.1</formula>
    </cfRule>
  </conditionalFormatting>
  <conditionalFormatting sqref="P4:P194">
    <cfRule type="cellIs" dxfId="40" priority="20" stopIfTrue="1" operator="between">
      <formula>7.1</formula>
      <formula>10</formula>
    </cfRule>
    <cfRule type="cellIs" dxfId="39" priority="140" stopIfTrue="1" operator="between">
      <formula>5.4</formula>
      <formula>7</formula>
    </cfRule>
    <cfRule type="cellIs" dxfId="38" priority="141" stopIfTrue="1" operator="between">
      <formula>3.5</formula>
      <formula>5.3</formula>
    </cfRule>
    <cfRule type="cellIs" dxfId="37" priority="142" stopIfTrue="1" operator="between">
      <formula>1.8</formula>
      <formula>3.4</formula>
    </cfRule>
    <cfRule type="cellIs" dxfId="36" priority="143" stopIfTrue="1" operator="between">
      <formula>0</formula>
      <formula>1.7</formula>
    </cfRule>
  </conditionalFormatting>
  <conditionalFormatting sqref="AE4:AE194">
    <cfRule type="cellIs" dxfId="35" priority="33" stopIfTrue="1" operator="between">
      <formula>7.4</formula>
      <formula>10</formula>
    </cfRule>
    <cfRule type="cellIs" dxfId="34" priority="120" stopIfTrue="1" operator="between">
      <formula>5.4</formula>
      <formula>7.3</formula>
    </cfRule>
    <cfRule type="cellIs" dxfId="33" priority="121" stopIfTrue="1" operator="between">
      <formula>3.5</formula>
      <formula>5.3</formula>
    </cfRule>
    <cfRule type="cellIs" dxfId="32" priority="122" stopIfTrue="1" operator="between">
      <formula>2.1</formula>
      <formula>3.4</formula>
    </cfRule>
    <cfRule type="cellIs" dxfId="31" priority="123" stopIfTrue="1" operator="between">
      <formula>0</formula>
      <formula>2</formula>
    </cfRule>
  </conditionalFormatting>
  <conditionalFormatting sqref="H4:H194">
    <cfRule type="cellIs" dxfId="30" priority="27" stopIfTrue="1" operator="between">
      <formula>6.9</formula>
      <formula>10</formula>
    </cfRule>
    <cfRule type="cellIs" dxfId="29" priority="48" stopIfTrue="1" operator="between">
      <formula>4.7</formula>
      <formula>6.8</formula>
    </cfRule>
    <cfRule type="cellIs" dxfId="28" priority="49" stopIfTrue="1" operator="between">
      <formula>2.8</formula>
      <formula>4.6</formula>
    </cfRule>
    <cfRule type="cellIs" dxfId="27" priority="50" stopIfTrue="1" operator="between">
      <formula>1.3</formula>
      <formula>2.7</formula>
    </cfRule>
    <cfRule type="cellIs" dxfId="26" priority="51" stopIfTrue="1" operator="between">
      <formula>0</formula>
      <formula>1.2</formula>
    </cfRule>
  </conditionalFormatting>
  <conditionalFormatting sqref="AA4:AA194">
    <cfRule type="cellIs" dxfId="25" priority="28" stopIfTrue="1" operator="between">
      <formula>7.3</formula>
      <formula>10</formula>
    </cfRule>
    <cfRule type="cellIs" dxfId="24" priority="29" stopIfTrue="1" operator="between">
      <formula>6</formula>
      <formula>7.2</formula>
    </cfRule>
    <cfRule type="cellIs" dxfId="23" priority="30" stopIfTrue="1" operator="between">
      <formula>4.9</formula>
      <formula>5.9</formula>
    </cfRule>
    <cfRule type="cellIs" dxfId="22" priority="31" stopIfTrue="1" operator="between">
      <formula>3.3</formula>
      <formula>4.8</formula>
    </cfRule>
    <cfRule type="cellIs" dxfId="21" priority="32" stopIfTrue="1" operator="between">
      <formula>0</formula>
      <formula>3.2</formula>
    </cfRule>
  </conditionalFormatting>
  <conditionalFormatting sqref="K4:K194">
    <cfRule type="cellIs" dxfId="20" priority="22" stopIfTrue="1" operator="between">
      <formula>9</formula>
      <formula>10</formula>
    </cfRule>
    <cfRule type="cellIs" dxfId="19" priority="23" stopIfTrue="1" operator="between">
      <formula>7</formula>
      <formula>8</formula>
    </cfRule>
    <cfRule type="cellIs" dxfId="18" priority="24" stopIfTrue="1" operator="between">
      <formula>3.1</formula>
      <formula>6.9</formula>
    </cfRule>
    <cfRule type="cellIs" dxfId="17" priority="25" stopIfTrue="1" operator="between">
      <formula>1</formula>
      <formula>3</formula>
    </cfRule>
    <cfRule type="cellIs" dxfId="16" priority="26" stopIfTrue="1" operator="between">
      <formula>0</formula>
      <formula>0.9</formula>
    </cfRule>
  </conditionalFormatting>
  <conditionalFormatting sqref="W4:W194">
    <cfRule type="cellIs" dxfId="15" priority="15" stopIfTrue="1" operator="between">
      <formula>6.3</formula>
      <formula>10</formula>
    </cfRule>
    <cfRule type="cellIs" dxfId="14" priority="16" stopIfTrue="1" operator="between">
      <formula>4.4</formula>
      <formula>6.2</formula>
    </cfRule>
    <cfRule type="cellIs" dxfId="13" priority="17" stopIfTrue="1" operator="between">
      <formula>2.9</formula>
      <formula>4.3</formula>
    </cfRule>
    <cfRule type="cellIs" dxfId="12" priority="18" stopIfTrue="1" operator="between">
      <formula>1.6</formula>
      <formula>2.8</formula>
    </cfRule>
    <cfRule type="cellIs" dxfId="11" priority="19" stopIfTrue="1" operator="between">
      <formula>0</formula>
      <formula>1.5</formula>
    </cfRule>
  </conditionalFormatting>
  <conditionalFormatting sqref="AM4:AM194">
    <cfRule type="cellIs" dxfId="10" priority="11" operator="equal">
      <formula>"YES"</formula>
    </cfRule>
  </conditionalFormatting>
  <conditionalFormatting sqref="AJ4:AJ194">
    <cfRule type="dataBar" priority="7">
      <dataBar>
        <cfvo type="min"/>
        <cfvo type="max"/>
        <color rgb="FF996600"/>
      </dataBar>
      <extLst>
        <ext xmlns:x14="http://schemas.microsoft.com/office/spreadsheetml/2009/9/main" uri="{B025F937-C7B1-47D3-B67F-A62EFF666E3E}">
          <x14:id>{BE362045-C717-4087-BED3-D3B0EAE29680}</x14:id>
        </ext>
      </extLst>
    </cfRule>
  </conditionalFormatting>
  <conditionalFormatting sqref="AH4:AH194">
    <cfRule type="cellIs" dxfId="9" priority="35" stopIfTrue="1" operator="equal">
      <formula>"Very High"</formula>
    </cfRule>
    <cfRule type="cellIs" dxfId="8" priority="168" stopIfTrue="1" operator="equal">
      <formula>"High"</formula>
    </cfRule>
    <cfRule type="cellIs" dxfId="7" priority="169" stopIfTrue="1" operator="equal">
      <formula>"Medium"</formula>
    </cfRule>
    <cfRule type="cellIs" dxfId="6" priority="170" stopIfTrue="1" operator="equal">
      <formula>"Low"</formula>
    </cfRule>
    <cfRule type="cellIs" dxfId="5" priority="171" stopIfTrue="1" operator="equal">
      <formula>"Very Low"</formula>
    </cfRule>
  </conditionalFormatting>
  <conditionalFormatting sqref="AG4:AG194">
    <cfRule type="cellIs" dxfId="4" priority="2" stopIfTrue="1" operator="between">
      <formula>6.5</formula>
      <formula>10</formula>
    </cfRule>
    <cfRule type="cellIs" dxfId="3" priority="3" stopIfTrue="1" operator="between">
      <formula>5</formula>
      <formula>6.5</formula>
    </cfRule>
    <cfRule type="cellIs" dxfId="2" priority="4" stopIfTrue="1" operator="between">
      <formula>3.5</formula>
      <formula>5</formula>
    </cfRule>
    <cfRule type="cellIs" dxfId="1" priority="5" stopIfTrue="1" operator="between">
      <formula>2</formula>
      <formula>3.5</formula>
    </cfRule>
    <cfRule type="cellIs" dxfId="0" priority="6" stopIfTrue="1" operator="between">
      <formula>0</formula>
      <formula>2</formula>
    </cfRule>
  </conditionalFormatting>
  <conditionalFormatting sqref="AO4:AO194">
    <cfRule type="dataBar" priority="1">
      <dataBar>
        <cfvo type="min"/>
        <cfvo type="max"/>
        <color theme="5" tint="0.59999389629810485"/>
      </dataBar>
      <extLst>
        <ext xmlns:x14="http://schemas.microsoft.com/office/spreadsheetml/2009/9/main" uri="{B025F937-C7B1-47D3-B67F-A62EFF666E3E}">
          <x14:id>{C6EDCE4F-220E-4892-A414-4FCC27F2B7D2}</x14:id>
        </ext>
      </extLst>
    </cfRule>
  </conditionalFormatting>
  <pageMargins left="0.70866141732283472" right="0.70866141732283472" top="0.74803149606299213" bottom="0.74803149606299213" header="0.31496062992125984" footer="0.31496062992125984"/>
  <pageSetup paperSize="9" scale="52"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BE362045-C717-4087-BED3-D3B0EAE29680}">
            <x14:dataBar minLength="0" maxLength="100">
              <x14:cfvo type="autoMin"/>
              <x14:cfvo type="autoMax"/>
              <x14:negativeFillColor rgb="FFFF0000"/>
              <x14:axisColor rgb="FF000000"/>
            </x14:dataBar>
          </x14:cfRule>
          <xm:sqref>AJ4:AJ194</xm:sqref>
        </x14:conditionalFormatting>
        <x14:conditionalFormatting xmlns:xm="http://schemas.microsoft.com/office/excel/2006/main">
          <x14:cfRule type="dataBar" id="{C6EDCE4F-220E-4892-A414-4FCC27F2B7D2}">
            <x14:dataBar minLength="0" maxLength="100" negativeBarColorSameAsPositive="1" axisPosition="none">
              <x14:cfvo type="min"/>
              <x14:cfvo type="max"/>
            </x14:dataBar>
          </x14:cfRule>
          <xm:sqref>AO4:AO194</xm:sqref>
        </x14:conditionalFormatting>
        <x14:conditionalFormatting xmlns:xm="http://schemas.microsoft.com/office/excel/2006/main">
          <x14:cfRule type="iconSet" priority="12" id="{C9F477B2-44E6-439F-9470-4771227F9C10}">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AK4:AK194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F195"/>
  <sheetViews>
    <sheetView showGridLines="0" workbookViewId="0">
      <pane xSplit="2" ySplit="2" topLeftCell="AA3" activePane="bottomRight" state="frozen"/>
      <selection pane="topRight" activeCell="B1" sqref="B1"/>
      <selection pane="bottomLeft" activeCell="A5" sqref="A5"/>
      <selection pane="bottomRight" sqref="A1:BC1"/>
    </sheetView>
  </sheetViews>
  <sheetFormatPr defaultRowHeight="15" x14ac:dyDescent="0.25"/>
  <cols>
    <col min="1" max="1" width="25.7109375" style="1" customWidth="1"/>
    <col min="2" max="2" width="9.140625" style="1"/>
    <col min="3" max="13" width="7.85546875" style="8" customWidth="1"/>
    <col min="14" max="20" width="7.85546875" style="9" customWidth="1"/>
    <col min="21" max="21" width="7.85546875" style="10" customWidth="1"/>
    <col min="22" max="47" width="7.85546875" style="8" customWidth="1"/>
    <col min="48" max="55" width="7.85546875" style="1" customWidth="1"/>
    <col min="56" max="16384" width="9.140625" style="1"/>
  </cols>
  <sheetData>
    <row r="1" spans="1:57" x14ac:dyDescent="0.25">
      <c r="A1" s="194"/>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row>
    <row r="2" spans="1:57" s="4" customFormat="1" ht="117.75" customHeight="1" thickBot="1" x14ac:dyDescent="0.3">
      <c r="A2" s="131" t="s">
        <v>380</v>
      </c>
      <c r="B2" s="51" t="s">
        <v>392</v>
      </c>
      <c r="C2" s="52" t="s">
        <v>926</v>
      </c>
      <c r="D2" s="52" t="s">
        <v>927</v>
      </c>
      <c r="E2" s="52" t="s">
        <v>444</v>
      </c>
      <c r="F2" s="52" t="s">
        <v>873</v>
      </c>
      <c r="G2" s="52" t="s">
        <v>874</v>
      </c>
      <c r="H2" s="52" t="s">
        <v>875</v>
      </c>
      <c r="I2" s="52" t="s">
        <v>876</v>
      </c>
      <c r="J2" s="52" t="s">
        <v>877</v>
      </c>
      <c r="K2" s="52" t="s">
        <v>454</v>
      </c>
      <c r="L2" s="52" t="s">
        <v>878</v>
      </c>
      <c r="M2" s="53" t="s">
        <v>427</v>
      </c>
      <c r="N2" s="54" t="s">
        <v>928</v>
      </c>
      <c r="O2" s="54" t="s">
        <v>929</v>
      </c>
      <c r="P2" s="54" t="s">
        <v>447</v>
      </c>
      <c r="Q2" s="54" t="s">
        <v>448</v>
      </c>
      <c r="R2" s="54" t="s">
        <v>449</v>
      </c>
      <c r="S2" s="54" t="s">
        <v>450</v>
      </c>
      <c r="T2" s="54" t="s">
        <v>453</v>
      </c>
      <c r="U2" s="55" t="s">
        <v>428</v>
      </c>
      <c r="V2" s="52" t="s">
        <v>928</v>
      </c>
      <c r="W2" s="52" t="s">
        <v>929</v>
      </c>
      <c r="X2" s="52" t="s">
        <v>446</v>
      </c>
      <c r="Y2" s="52" t="s">
        <v>447</v>
      </c>
      <c r="Z2" s="52" t="s">
        <v>448</v>
      </c>
      <c r="AA2" s="52" t="s">
        <v>449</v>
      </c>
      <c r="AB2" s="52" t="s">
        <v>450</v>
      </c>
      <c r="AC2" s="52" t="s">
        <v>451</v>
      </c>
      <c r="AD2" s="52" t="s">
        <v>453</v>
      </c>
      <c r="AE2" s="52" t="s">
        <v>452</v>
      </c>
      <c r="AF2" s="53" t="s">
        <v>428</v>
      </c>
      <c r="AG2" s="53" t="s">
        <v>814</v>
      </c>
      <c r="AH2" s="53" t="s">
        <v>437</v>
      </c>
      <c r="AI2" s="53" t="s">
        <v>438</v>
      </c>
      <c r="AJ2" s="53" t="s">
        <v>458</v>
      </c>
      <c r="AK2" s="53" t="s">
        <v>459</v>
      </c>
      <c r="AL2" s="53" t="s">
        <v>460</v>
      </c>
      <c r="AM2" s="53" t="s">
        <v>461</v>
      </c>
      <c r="AN2" s="53" t="s">
        <v>816</v>
      </c>
      <c r="AO2" s="56" t="s">
        <v>455</v>
      </c>
      <c r="AP2" s="56" t="s">
        <v>456</v>
      </c>
      <c r="AQ2" s="56" t="s">
        <v>457</v>
      </c>
      <c r="AR2" s="56" t="s">
        <v>462</v>
      </c>
      <c r="AS2" s="53" t="s">
        <v>817</v>
      </c>
      <c r="AT2" s="53" t="s">
        <v>815</v>
      </c>
      <c r="AU2" s="56" t="s">
        <v>836</v>
      </c>
      <c r="AV2" s="57" t="s">
        <v>860</v>
      </c>
      <c r="AW2" s="53" t="s">
        <v>794</v>
      </c>
      <c r="AX2" s="53" t="s">
        <v>841</v>
      </c>
      <c r="AY2" s="56" t="s">
        <v>796</v>
      </c>
      <c r="AZ2" s="53" t="s">
        <v>818</v>
      </c>
      <c r="BA2" s="53" t="s">
        <v>819</v>
      </c>
      <c r="BB2" s="56" t="s">
        <v>858</v>
      </c>
      <c r="BC2" s="57" t="s">
        <v>859</v>
      </c>
    </row>
    <row r="3" spans="1:57" s="4" customFormat="1" x14ac:dyDescent="0.25">
      <c r="A3" s="131" t="s">
        <v>1</v>
      </c>
      <c r="B3" s="58" t="s">
        <v>0</v>
      </c>
      <c r="C3" s="59">
        <f>ROUND(IF('Indicator Data'!C6=0,0.1,IF(LOG('Indicator Data'!C6)&gt;C$194,10,IF(LOG('Indicator Data'!C6)&lt;C$195,0,10-(C$194-LOG('Indicator Data'!C6))/(C$194-C$195)*10))),1)</f>
        <v>9.5</v>
      </c>
      <c r="D3" s="59">
        <f>ROUND(IF('Indicator Data'!D6=0,0.1,IF(LOG('Indicator Data'!D6)&gt;D$194,10,IF(LOG('Indicator Data'!D6)&lt;D$195,0,10-(D$194-LOG('Indicator Data'!D6))/(D$194-D$195)*10))),1)</f>
        <v>10</v>
      </c>
      <c r="E3" s="59">
        <f t="shared" ref="E3:E34" si="0">ROUND((10-GEOMEAN(((10-C3)/10*9+1),((10-D3)/10*9+1)))/9*10,1)</f>
        <v>9.8000000000000007</v>
      </c>
      <c r="F3" s="59">
        <f>ROUND(IF('Indicator Data'!E6="No data",0.1,IF('Indicator Data'!E6=0,0,IF(LOG('Indicator Data'!E6)&gt;F$194,10,IF(LOG('Indicator Data'!E6)&lt;F$195,0,10-(F$194-LOG('Indicator Data'!E6))/(F$194-F$195)*10)))),1)</f>
        <v>8.5</v>
      </c>
      <c r="G3" s="59">
        <f>ROUND(IF('Indicator Data'!F6=0,0,IF(LOG('Indicator Data'!F6)&gt;G$194,10,IF(LOG('Indicator Data'!F6)&lt;G$195,0,10-(G$194-LOG('Indicator Data'!F6))/(G$194-G$195)*10))),1)</f>
        <v>0</v>
      </c>
      <c r="H3" s="59">
        <f>ROUND(IF('Indicator Data'!G6=0,0,IF(LOG('Indicator Data'!G6)&gt;H$194,10,IF(LOG('Indicator Data'!G6)&lt;H$195,0,10-(H$194-LOG('Indicator Data'!G6))/(H$194-H$195)*10))),1)</f>
        <v>0</v>
      </c>
      <c r="I3" s="59">
        <f>ROUND(IF('Indicator Data'!H6=0,0,IF(LOG('Indicator Data'!H6)&gt;I$194,10,IF(LOG('Indicator Data'!H6)&lt;I$195,0,10-(I$194-LOG('Indicator Data'!H6))/(I$194-I$195)*10))),1)</f>
        <v>0</v>
      </c>
      <c r="J3" s="59">
        <f t="shared" ref="J3:J34" si="1">ROUND((10-GEOMEAN(((10-H3)/10*9+1),((10-I3)/10*9+1)))/9*10,1)</f>
        <v>0</v>
      </c>
      <c r="K3" s="59">
        <f>ROUND(IF('Indicator Data'!I6=0,0,IF(LOG('Indicator Data'!I6)&gt;K$194,10,IF(LOG('Indicator Data'!I6)&lt;K$195,0,10-(K$194-LOG('Indicator Data'!I6))/(K$194-K$195)*10))),1)</f>
        <v>0</v>
      </c>
      <c r="L3" s="59">
        <f t="shared" ref="L3:L34" si="2">ROUND((10-GEOMEAN(((10-J3)/10*9+1),((10-K3)/10*9+1)))/9*10,1)</f>
        <v>0</v>
      </c>
      <c r="M3" s="59">
        <f>ROUND(IF('Indicator Data'!J6=0,0,IF(LOG('Indicator Data'!J6)&gt;M$194,10,IF(LOG('Indicator Data'!J6)&lt;M$195,0,10-(M$194-LOG('Indicator Data'!J6))/(M$194-M$195)*10))),1)</f>
        <v>10</v>
      </c>
      <c r="N3" s="60">
        <f>'Indicator Data'!C6/'Indicator Data'!$BD6</f>
        <v>1.9714754825807487E-3</v>
      </c>
      <c r="O3" s="60">
        <f>'Indicator Data'!D6/'Indicator Data'!$BD6</f>
        <v>4.8469240065121587E-4</v>
      </c>
      <c r="P3" s="60">
        <f>IF(F3=0.1,0,'Indicator Data'!E6/'Indicator Data'!$BD6)</f>
        <v>7.4645869449702857E-3</v>
      </c>
      <c r="Q3" s="60">
        <f>'Indicator Data'!F6/'Indicator Data'!$BD6</f>
        <v>0</v>
      </c>
      <c r="R3" s="60">
        <f>'Indicator Data'!G6/'Indicator Data'!$BD6</f>
        <v>0</v>
      </c>
      <c r="S3" s="60">
        <f>'Indicator Data'!H6/'Indicator Data'!$BD6</f>
        <v>0</v>
      </c>
      <c r="T3" s="60">
        <f>'Indicator Data'!I6/'Indicator Data'!$BD6</f>
        <v>0</v>
      </c>
      <c r="U3" s="60">
        <f>'Indicator Data'!J6/'Indicator Data'!$BD6</f>
        <v>6.1311232795803342E-3</v>
      </c>
      <c r="V3" s="59">
        <f t="shared" ref="V3:V34" si="3">ROUND(IF(N3&gt;V$194,10,IF(N3&lt;V$195,0,10-(V$194-N3)/(V$194-V$195)*10)),1)</f>
        <v>9.9</v>
      </c>
      <c r="W3" s="59">
        <f t="shared" ref="W3:W34" si="4">ROUND(IF(O3&gt;W$194,10,IF(O3&lt;W$195,0,10-(W$194-O3)/(W$194-W$195)*10)),1)</f>
        <v>4.8</v>
      </c>
      <c r="X3" s="59">
        <f t="shared" ref="X3:X34" si="5">ROUND(((10-GEOMEAN(((10-V3)/10*9+1),((10-W3)/10*9+1)))/9*10),1)</f>
        <v>8.3000000000000007</v>
      </c>
      <c r="Y3" s="59">
        <f t="shared" ref="Y3:Y34" si="6">ROUND(IF(P3=0,0.1,IF(P3&gt;Y$194,10,IF(P3&lt;Y$195,0,10-(Y$194-P3)/(Y$194-Y$195)*10))),1)</f>
        <v>5</v>
      </c>
      <c r="Z3" s="59">
        <f t="shared" ref="Z3:Z34" si="7">ROUND(IF(Q3=0,0,IF(LOG(Q3)&gt;Z$194,10,IF(LOG(Q3)&lt;=Z$195,0,10-(Z$194-LOG(Q3))/(Z$194-Z$195)*10))),1)</f>
        <v>0</v>
      </c>
      <c r="AA3" s="59">
        <f t="shared" ref="AA3:AA34" si="8">ROUND(IF(R3&gt;AA$194,10,IF(R3&lt;AA$195,0,10-(AA$194-R3)/(AA$194-AA$195)*10)),1)</f>
        <v>0</v>
      </c>
      <c r="AB3" s="59">
        <f t="shared" ref="AB3:AB34" si="9">ROUND(IF(S3&gt;AB$194,10,IF(S3&lt;AB$195,0,10-(AB$194-S3)/(AB$194-AB$195)*10)),1)</f>
        <v>0</v>
      </c>
      <c r="AC3" s="59">
        <f t="shared" ref="AC3:AC34" si="10">ROUND(((10-GEOMEAN(((10-AA3)/10*9+1),((10-AB3)/10*9+1)))/9*10),1)</f>
        <v>0</v>
      </c>
      <c r="AD3" s="59">
        <f t="shared" ref="AD3:AD34" si="11">ROUND(IF(T3=0,0,IF(T3&gt;AD$194,10,IF(T3&lt;=AD$195,0,10-(AD$194-T3)/(AD$194-AD$195)*10))),1)</f>
        <v>0</v>
      </c>
      <c r="AE3" s="59">
        <f t="shared" ref="AE3:AE34" si="12">ROUND((10-GEOMEAN(((10-AC3)/10*9+1),((10-AD3)/10*9+1)))/9*10,1)</f>
        <v>0</v>
      </c>
      <c r="AF3" s="59">
        <f t="shared" ref="AF3:AF34" si="13">ROUND(IF(U3&gt;AF$194,10,IF(U3&lt;AF$195,0,10-(AF$194-U3)/(AF$194-AF$195)*10)),1)</f>
        <v>2</v>
      </c>
      <c r="AG3" s="59">
        <f>ROUND(IF('Indicator Data'!K6=0,0,IF('Indicator Data'!K6&gt;AG$194,10,IF('Indicator Data'!K6&lt;AG$195,0,10-(AG$194-'Indicator Data'!K6)/(AG$194-AG$195)*10))),1)</f>
        <v>4</v>
      </c>
      <c r="AH3" s="59">
        <f t="shared" ref="AH3:AH34" si="14">ROUND(AVERAGE(C3,V3),1)</f>
        <v>9.6999999999999993</v>
      </c>
      <c r="AI3" s="59">
        <f t="shared" ref="AI3:AI34" si="15">ROUND(AVERAGE(D3,W3),1)</f>
        <v>7.4</v>
      </c>
      <c r="AJ3" s="59">
        <f t="shared" ref="AJ3:AJ34" si="16">ROUND(AVERAGE(AA3,H3),1)</f>
        <v>0</v>
      </c>
      <c r="AK3" s="59">
        <f t="shared" ref="AK3:AK34" si="17">ROUND(AVERAGE(AB3,I3),1)</f>
        <v>0</v>
      </c>
      <c r="AL3" s="59">
        <f t="shared" ref="AL3:AL34" si="18">ROUND((10-GEOMEAN(((10-AJ3)/10*9+1),((10-AK3)/10*9+1)))/9*10,1)</f>
        <v>0</v>
      </c>
      <c r="AM3" s="59">
        <f t="shared" ref="AM3:AM34" si="19">ROUND(AVERAGE(AD3,K3),1)</f>
        <v>0</v>
      </c>
      <c r="AN3" s="59">
        <f t="shared" ref="AN3:AN34" si="20">ROUND((10-GEOMEAN(((10-M3)/10*9+1),((10-AF3)/10*9+1)))/9*10,1)</f>
        <v>7.9</v>
      </c>
      <c r="AO3" s="61">
        <f t="shared" ref="AO3:AO34" si="21">ROUND((10-GEOMEAN(((10-E3)/10*9+1),((10-X3)/10*9+1)))/9*10,1)</f>
        <v>9.1999999999999993</v>
      </c>
      <c r="AP3" s="61">
        <f t="shared" ref="AP3:AP34" si="22">ROUND(IF(AND(Y3="x",F3="x"),"x",(10-GEOMEAN(((10-F3)/10*9+1),((10-Y3)/10*9+1)))/9*10),1)</f>
        <v>7.1</v>
      </c>
      <c r="AQ3" s="61">
        <f t="shared" ref="AQ3:AQ34" si="23">ROUND((10-GEOMEAN(((10-G3)/10*9+1),((10-Z3)/10*9+1)))/9*10,1)</f>
        <v>0</v>
      </c>
      <c r="AR3" s="61">
        <f t="shared" ref="AR3:AR34" si="24">ROUND((10-GEOMEAN(((10-L3)/10*9+1),((10-AE3)/10*9+1)))/9*10,1)</f>
        <v>0</v>
      </c>
      <c r="AS3" s="59">
        <f t="shared" ref="AS3:AS34" si="25">ROUND(AVERAGE(AG3,AN3),1)</f>
        <v>6</v>
      </c>
      <c r="AT3" s="59">
        <f>IF('Indicator Data'!L6="No data","x",IF('Indicator Data'!BE6&lt;1000,"x",ROUND((IF('Indicator Data'!L6&gt;AT$194,10,IF('Indicator Data'!L6&lt;AT$195,0,10-(AT$194-'Indicator Data'!L6)/(AT$194-AT$195)*10))),1)))</f>
        <v>9.1</v>
      </c>
      <c r="AU3" s="61">
        <f t="shared" ref="AU3:AU34" si="26">ROUND(AVERAGE(AS3,AT3),1)</f>
        <v>7.6</v>
      </c>
      <c r="AV3" s="62">
        <f t="shared" ref="AV3:AV34" si="27">IF(ROUND(IF(AP3="x",(10-GEOMEAN(((10-AO3)/10*9+1),((10-AU3)/10*9+1),((10-AQ3)/10*9+1),((10-AR3)/10*9+1)))/9*10,(10-GEOMEAN(((10-AO3)/10*9+1),((10-AP3)/10*9+1),((10-AQ3)/10*9+1),((10-AR3)/10*9+1),((10-AU3)/10*9+1)))/9*10),1)=0,0.1,ROUND(IF(AP3="x",(10-GEOMEAN(((10-AO3)/10*9+1),((10-AU3)/10*9+1),((10-AQ3)/10*9+1),((10-AR3)/10*9+1)))/9*10,(10-GEOMEAN(((10-AO3)/10*9+1),((10-AP3)/10*9+1),((10-AQ3)/10*9+1),((10-AR3)/10*9+1),((10-AU3)/10*9+1)))/9*10),1))</f>
        <v>6</v>
      </c>
      <c r="AW3" s="59">
        <f>ROUND(IF('Indicator Data'!M6=0,0,IF('Indicator Data'!M6&gt;AW$194,10,IF('Indicator Data'!M6&lt;AW$195,0,10-(AW$194-'Indicator Data'!M6)/(AW$194-AW$195)*10))),1)</f>
        <v>10</v>
      </c>
      <c r="AX3" s="59">
        <f>ROUND(IF('Indicator Data'!N6=0,0,IF(LOG('Indicator Data'!N6)&gt;LOG(AX$194),10,IF(LOG('Indicator Data'!N6)&lt;LOG(AX$195),0,10-(LOG(AX$194)-LOG('Indicator Data'!N6))/(LOG(AX$194)-LOG(AX$195))*10))),1)</f>
        <v>10</v>
      </c>
      <c r="AY3" s="61">
        <f t="shared" ref="AY3:AY34" si="28">ROUND((10-GEOMEAN(((10-AW3)/10*9+1),((10-AX3)/10*9+1)))/9*10,1)</f>
        <v>10</v>
      </c>
      <c r="AZ3" s="59">
        <f>'Indicator Data'!O6</f>
        <v>5</v>
      </c>
      <c r="BA3" s="59">
        <f>'Indicator Data'!P6</f>
        <v>0</v>
      </c>
      <c r="BB3" s="61">
        <f t="shared" ref="BB3:BB34" si="29">ROUND(IF(AZ3=5,10,IF(BA3=5,9,IF(AZ3=4,8,IF(BA3=4,7,0)))),1)</f>
        <v>10</v>
      </c>
      <c r="BC3" s="62">
        <f t="shared" ref="BC3:BC34" si="30">ROUND(IF(BB3&gt;5,BB3,AY3/10*7),1)</f>
        <v>10</v>
      </c>
      <c r="BD3" s="16"/>
      <c r="BE3" s="108"/>
    </row>
    <row r="4" spans="1:57" s="4" customFormat="1" x14ac:dyDescent="0.25">
      <c r="A4" s="131" t="s">
        <v>3</v>
      </c>
      <c r="B4" s="58" t="s">
        <v>2</v>
      </c>
      <c r="C4" s="59">
        <f>ROUND(IF('Indicator Data'!C7=0,0.1,IF(LOG('Indicator Data'!C7)&gt;C$194,10,IF(LOG('Indicator Data'!C7)&lt;C$195,0,10-(C$194-LOG('Indicator Data'!C7))/(C$194-C$195)*10))),1)</f>
        <v>6.9</v>
      </c>
      <c r="D4" s="59">
        <f>ROUND(IF('Indicator Data'!D7=0,0.1,IF(LOG('Indicator Data'!D7)&gt;D$194,10,IF(LOG('Indicator Data'!D7)&lt;D$195,0,10-(D$194-LOG('Indicator Data'!D7))/(D$194-D$195)*10))),1)</f>
        <v>0.1</v>
      </c>
      <c r="E4" s="59">
        <f t="shared" si="0"/>
        <v>4.3</v>
      </c>
      <c r="F4" s="59">
        <f>ROUND(IF('Indicator Data'!E7="No data",0.1,IF('Indicator Data'!E7=0,0,IF(LOG('Indicator Data'!E7)&gt;F$194,10,IF(LOG('Indicator Data'!E7)&lt;F$195,0,10-(F$194-LOG('Indicator Data'!E7))/(F$194-F$195)*10)))),1)</f>
        <v>5.6</v>
      </c>
      <c r="G4" s="59">
        <f>ROUND(IF('Indicator Data'!F7=0,0,IF(LOG('Indicator Data'!F7)&gt;G$194,10,IF(LOG('Indicator Data'!F7)&lt;G$195,0,10-(G$194-LOG('Indicator Data'!F7))/(G$194-G$195)*10))),1)</f>
        <v>6.1</v>
      </c>
      <c r="H4" s="59">
        <f>ROUND(IF('Indicator Data'!G7=0,0,IF(LOG('Indicator Data'!G7)&gt;H$194,10,IF(LOG('Indicator Data'!G7)&lt;H$195,0,10-(H$194-LOG('Indicator Data'!G7))/(H$194-H$195)*10))),1)</f>
        <v>0</v>
      </c>
      <c r="I4" s="59">
        <f>ROUND(IF('Indicator Data'!H7=0,0,IF(LOG('Indicator Data'!H7)&gt;I$194,10,IF(LOG('Indicator Data'!H7)&lt;I$195,0,10-(I$194-LOG('Indicator Data'!H7))/(I$194-I$195)*10))),1)</f>
        <v>0</v>
      </c>
      <c r="J4" s="59">
        <f t="shared" si="1"/>
        <v>0</v>
      </c>
      <c r="K4" s="59">
        <f>ROUND(IF('Indicator Data'!I7=0,0,IF(LOG('Indicator Data'!I7)&gt;K$194,10,IF(LOG('Indicator Data'!I7)&lt;K$195,0,10-(K$194-LOG('Indicator Data'!I7))/(K$194-K$195)*10))),1)</f>
        <v>0</v>
      </c>
      <c r="L4" s="59">
        <f t="shared" si="2"/>
        <v>0</v>
      </c>
      <c r="M4" s="59">
        <f>ROUND(IF('Indicator Data'!J7=0,0,IF(LOG('Indicator Data'!J7)&gt;M$194,10,IF(LOG('Indicator Data'!J7)&lt;M$195,0,10-(M$194-LOG('Indicator Data'!J7))/(M$194-M$195)*10))),1)</f>
        <v>10</v>
      </c>
      <c r="N4" s="60">
        <f>'Indicator Data'!C7/'Indicator Data'!$BD7</f>
        <v>2.0348775523660991E-3</v>
      </c>
      <c r="O4" s="60">
        <f>'Indicator Data'!D7/'Indicator Data'!$BD7</f>
        <v>0</v>
      </c>
      <c r="P4" s="60">
        <f>IF(F4=0.1,0,'Indicator Data'!E7/'Indicator Data'!$BD7)</f>
        <v>6.294328733663296E-3</v>
      </c>
      <c r="Q4" s="60">
        <f>'Indicator Data'!F7/'Indicator Data'!$BD7</f>
        <v>1.6834688102067159E-5</v>
      </c>
      <c r="R4" s="60">
        <f>'Indicator Data'!G7/'Indicator Data'!$BD7</f>
        <v>0</v>
      </c>
      <c r="S4" s="60">
        <f>'Indicator Data'!H7/'Indicator Data'!$BD7</f>
        <v>0</v>
      </c>
      <c r="T4" s="60">
        <f>'Indicator Data'!I7/'Indicator Data'!$BD7</f>
        <v>0</v>
      </c>
      <c r="U4" s="60">
        <f>'Indicator Data'!J7/'Indicator Data'!$BD7</f>
        <v>3.3691960508737517E-2</v>
      </c>
      <c r="V4" s="59">
        <f t="shared" si="3"/>
        <v>10</v>
      </c>
      <c r="W4" s="59">
        <f t="shared" si="4"/>
        <v>0</v>
      </c>
      <c r="X4" s="59">
        <f t="shared" si="5"/>
        <v>7.6</v>
      </c>
      <c r="Y4" s="59">
        <f t="shared" si="6"/>
        <v>4.2</v>
      </c>
      <c r="Z4" s="59">
        <f t="shared" si="7"/>
        <v>8.3000000000000007</v>
      </c>
      <c r="AA4" s="59">
        <f t="shared" si="8"/>
        <v>0</v>
      </c>
      <c r="AB4" s="59">
        <f t="shared" si="9"/>
        <v>0</v>
      </c>
      <c r="AC4" s="59">
        <f t="shared" si="10"/>
        <v>0</v>
      </c>
      <c r="AD4" s="59">
        <f t="shared" si="11"/>
        <v>0</v>
      </c>
      <c r="AE4" s="59">
        <f t="shared" si="12"/>
        <v>0</v>
      </c>
      <c r="AF4" s="59">
        <f t="shared" si="13"/>
        <v>10</v>
      </c>
      <c r="AG4" s="59">
        <f>ROUND(IF('Indicator Data'!K7=0,0,IF('Indicator Data'!K7&gt;AG$194,10,IF('Indicator Data'!K7&lt;AG$195,0,10-(AG$194-'Indicator Data'!K7)/(AG$194-AG$195)*10))),1)</f>
        <v>1</v>
      </c>
      <c r="AH4" s="59">
        <f t="shared" si="14"/>
        <v>8.5</v>
      </c>
      <c r="AI4" s="59">
        <f t="shared" si="15"/>
        <v>0.1</v>
      </c>
      <c r="AJ4" s="59">
        <f t="shared" si="16"/>
        <v>0</v>
      </c>
      <c r="AK4" s="59">
        <f t="shared" si="17"/>
        <v>0</v>
      </c>
      <c r="AL4" s="59">
        <f t="shared" si="18"/>
        <v>0</v>
      </c>
      <c r="AM4" s="59">
        <f t="shared" si="19"/>
        <v>0</v>
      </c>
      <c r="AN4" s="59">
        <f t="shared" si="20"/>
        <v>10</v>
      </c>
      <c r="AO4" s="61">
        <f t="shared" si="21"/>
        <v>6.2</v>
      </c>
      <c r="AP4" s="61">
        <f t="shared" si="22"/>
        <v>4.9000000000000004</v>
      </c>
      <c r="AQ4" s="61">
        <f t="shared" si="23"/>
        <v>7.4</v>
      </c>
      <c r="AR4" s="61">
        <f t="shared" si="24"/>
        <v>0</v>
      </c>
      <c r="AS4" s="59">
        <f t="shared" si="25"/>
        <v>5.5</v>
      </c>
      <c r="AT4" s="59">
        <f>IF('Indicator Data'!L7="No data","x",IF('Indicator Data'!BE7&lt;1000,"x",ROUND((IF('Indicator Data'!L7&gt;AT$194,10,IF('Indicator Data'!L7&lt;AT$195,0,10-(AT$194-'Indicator Data'!L7)/(AT$194-AT$195)*10))),1)))</f>
        <v>8.1</v>
      </c>
      <c r="AU4" s="61">
        <f t="shared" si="26"/>
        <v>6.8</v>
      </c>
      <c r="AV4" s="62">
        <f t="shared" si="27"/>
        <v>5.5</v>
      </c>
      <c r="AW4" s="59">
        <f>ROUND(IF('Indicator Data'!M7=0,0,IF('Indicator Data'!M7&gt;AW$194,10,IF('Indicator Data'!M7&lt;AW$195,0,10-(AW$194-'Indicator Data'!M7)/(AW$194-AW$195)*10))),1)</f>
        <v>0.3</v>
      </c>
      <c r="AX4" s="59">
        <f>ROUND(IF('Indicator Data'!N7=0,0,IF(LOG('Indicator Data'!N7)&gt;LOG(AX$194),10,IF(LOG('Indicator Data'!N7)&lt;LOG(AX$195),0,10-(LOG(AX$194)-LOG('Indicator Data'!N7))/(LOG(AX$194)-LOG(AX$195))*10))),1)</f>
        <v>0</v>
      </c>
      <c r="AY4" s="61">
        <f t="shared" si="28"/>
        <v>0.2</v>
      </c>
      <c r="AZ4" s="59">
        <f>'Indicator Data'!O7</f>
        <v>0</v>
      </c>
      <c r="BA4" s="59">
        <f>'Indicator Data'!P7</f>
        <v>0</v>
      </c>
      <c r="BB4" s="61">
        <f t="shared" si="29"/>
        <v>0</v>
      </c>
      <c r="BC4" s="62">
        <f t="shared" si="30"/>
        <v>0.1</v>
      </c>
      <c r="BD4" s="16"/>
      <c r="BE4" s="108"/>
    </row>
    <row r="5" spans="1:57" s="4" customFormat="1" x14ac:dyDescent="0.25">
      <c r="A5" s="131" t="s">
        <v>5</v>
      </c>
      <c r="B5" s="63" t="s">
        <v>4</v>
      </c>
      <c r="C5" s="59">
        <f>ROUND(IF('Indicator Data'!C8=0,0.1,IF(LOG('Indicator Data'!C8)&gt;C$194,10,IF(LOG('Indicator Data'!C8)&lt;C$195,0,10-(C$194-LOG('Indicator Data'!C8))/(C$194-C$195)*10))),1)</f>
        <v>9.3000000000000007</v>
      </c>
      <c r="D5" s="59">
        <f>ROUND(IF('Indicator Data'!D8=0,0.1,IF(LOG('Indicator Data'!D8)&gt;D$194,10,IF(LOG('Indicator Data'!D8)&lt;D$195,0,10-(D$194-LOG('Indicator Data'!D8))/(D$194-D$195)*10))),1)</f>
        <v>0.1</v>
      </c>
      <c r="E5" s="59">
        <f t="shared" si="0"/>
        <v>6.6</v>
      </c>
      <c r="F5" s="59">
        <f>ROUND(IF('Indicator Data'!E8="No data",0.1,IF('Indicator Data'!E8=0,0,IF(LOG('Indicator Data'!E8)&gt;F$194,10,IF(LOG('Indicator Data'!E8)&lt;F$195,0,10-(F$194-LOG('Indicator Data'!E8))/(F$194-F$195)*10)))),1)</f>
        <v>7.6</v>
      </c>
      <c r="G5" s="59">
        <f>ROUND(IF('Indicator Data'!F8=0,0,IF(LOG('Indicator Data'!F8)&gt;G$194,10,IF(LOG('Indicator Data'!F8)&lt;G$195,0,10-(G$194-LOG('Indicator Data'!F8))/(G$194-G$195)*10))),1)</f>
        <v>3.9</v>
      </c>
      <c r="H5" s="59">
        <f>ROUND(IF('Indicator Data'!G8=0,0,IF(LOG('Indicator Data'!G8)&gt;H$194,10,IF(LOG('Indicator Data'!G8)&lt;H$195,0,10-(H$194-LOG('Indicator Data'!G8))/(H$194-H$195)*10))),1)</f>
        <v>0</v>
      </c>
      <c r="I5" s="59">
        <f>ROUND(IF('Indicator Data'!H8=0,0,IF(LOG('Indicator Data'!H8)&gt;I$194,10,IF(LOG('Indicator Data'!H8)&lt;I$195,0,10-(I$194-LOG('Indicator Data'!H8))/(I$194-I$195)*10))),1)</f>
        <v>0</v>
      </c>
      <c r="J5" s="59">
        <f t="shared" si="1"/>
        <v>0</v>
      </c>
      <c r="K5" s="59">
        <f>ROUND(IF('Indicator Data'!I8=0,0,IF(LOG('Indicator Data'!I8)&gt;K$194,10,IF(LOG('Indicator Data'!I8)&lt;K$195,0,10-(K$194-LOG('Indicator Data'!I8))/(K$194-K$195)*10))),1)</f>
        <v>0</v>
      </c>
      <c r="L5" s="59">
        <f t="shared" si="2"/>
        <v>0</v>
      </c>
      <c r="M5" s="59">
        <f>ROUND(IF('Indicator Data'!J8=0,0,IF(LOG('Indicator Data'!J8)&gt;M$194,10,IF(LOG('Indicator Data'!J8)&lt;M$195,0,10-(M$194-LOG('Indicator Data'!J8))/(M$194-M$195)*10))),1)</f>
        <v>0</v>
      </c>
      <c r="N5" s="60">
        <f>'Indicator Data'!C8/'Indicator Data'!$BD8</f>
        <v>1.3532273651692037E-3</v>
      </c>
      <c r="O5" s="60">
        <f>'Indicator Data'!D8/'Indicator Data'!$BD8</f>
        <v>0</v>
      </c>
      <c r="P5" s="60">
        <f>IF(F5=0.1,0,'Indicator Data'!E8/'Indicator Data'!$BD8)</f>
        <v>2.7076965964158723E-3</v>
      </c>
      <c r="Q5" s="60">
        <f>'Indicator Data'!F8/'Indicator Data'!$BD8</f>
        <v>5.5363380689622581E-8</v>
      </c>
      <c r="R5" s="60">
        <f>'Indicator Data'!G8/'Indicator Data'!$BD8</f>
        <v>0</v>
      </c>
      <c r="S5" s="60">
        <f>'Indicator Data'!H8/'Indicator Data'!$BD8</f>
        <v>0</v>
      </c>
      <c r="T5" s="60">
        <f>'Indicator Data'!I8/'Indicator Data'!$BD8</f>
        <v>0</v>
      </c>
      <c r="U5" s="60">
        <f>'Indicator Data'!J8/'Indicator Data'!$BD8</f>
        <v>0</v>
      </c>
      <c r="V5" s="59">
        <f t="shared" si="3"/>
        <v>6.8</v>
      </c>
      <c r="W5" s="59">
        <f t="shared" si="4"/>
        <v>0</v>
      </c>
      <c r="X5" s="59">
        <f t="shared" si="5"/>
        <v>4.2</v>
      </c>
      <c r="Y5" s="59">
        <f t="shared" si="6"/>
        <v>1.8</v>
      </c>
      <c r="Z5" s="59">
        <f t="shared" si="7"/>
        <v>2.8</v>
      </c>
      <c r="AA5" s="59">
        <f t="shared" si="8"/>
        <v>0</v>
      </c>
      <c r="AB5" s="59">
        <f t="shared" si="9"/>
        <v>0</v>
      </c>
      <c r="AC5" s="59">
        <f t="shared" si="10"/>
        <v>0</v>
      </c>
      <c r="AD5" s="59">
        <f t="shared" si="11"/>
        <v>0</v>
      </c>
      <c r="AE5" s="59">
        <f t="shared" si="12"/>
        <v>0</v>
      </c>
      <c r="AF5" s="59">
        <f t="shared" si="13"/>
        <v>0</v>
      </c>
      <c r="AG5" s="59">
        <f>ROUND(IF('Indicator Data'!K8=0,0,IF('Indicator Data'!K8&gt;AG$194,10,IF('Indicator Data'!K8&lt;AG$195,0,10-(AG$194-'Indicator Data'!K8)/(AG$194-AG$195)*10))),1)</f>
        <v>0</v>
      </c>
      <c r="AH5" s="59">
        <f t="shared" si="14"/>
        <v>8.1</v>
      </c>
      <c r="AI5" s="59">
        <f t="shared" si="15"/>
        <v>0.1</v>
      </c>
      <c r="AJ5" s="59">
        <f t="shared" si="16"/>
        <v>0</v>
      </c>
      <c r="AK5" s="59">
        <f t="shared" si="17"/>
        <v>0</v>
      </c>
      <c r="AL5" s="59">
        <f t="shared" si="18"/>
        <v>0</v>
      </c>
      <c r="AM5" s="59">
        <f t="shared" si="19"/>
        <v>0</v>
      </c>
      <c r="AN5" s="59">
        <f t="shared" si="20"/>
        <v>0</v>
      </c>
      <c r="AO5" s="61">
        <f t="shared" si="21"/>
        <v>5.5</v>
      </c>
      <c r="AP5" s="61">
        <f t="shared" si="22"/>
        <v>5.4</v>
      </c>
      <c r="AQ5" s="61">
        <f t="shared" si="23"/>
        <v>3.4</v>
      </c>
      <c r="AR5" s="61">
        <f t="shared" si="24"/>
        <v>0</v>
      </c>
      <c r="AS5" s="59">
        <f t="shared" si="25"/>
        <v>0</v>
      </c>
      <c r="AT5" s="59">
        <f>IF('Indicator Data'!L8="No data","x",IF('Indicator Data'!BE8&lt;1000,"x",ROUND((IF('Indicator Data'!L8&gt;AT$194,10,IF('Indicator Data'!L8&lt;AT$195,0,10-(AT$194-'Indicator Data'!L8)/(AT$194-AT$195)*10))),1)))</f>
        <v>8.1</v>
      </c>
      <c r="AU5" s="61">
        <f t="shared" si="26"/>
        <v>4.0999999999999996</v>
      </c>
      <c r="AV5" s="62">
        <f t="shared" si="27"/>
        <v>3.9</v>
      </c>
      <c r="AW5" s="59">
        <f>ROUND(IF('Indicator Data'!M8=0,0,IF('Indicator Data'!M8&gt;AW$194,10,IF('Indicator Data'!M8&lt;AW$195,0,10-(AW$194-'Indicator Data'!M8)/(AW$194-AW$195)*10))),1)</f>
        <v>8.9</v>
      </c>
      <c r="AX5" s="59">
        <f>ROUND(IF('Indicator Data'!N8=0,0,IF(LOG('Indicator Data'!N8)&gt;LOG(AX$194),10,IF(LOG('Indicator Data'!N8)&lt;LOG(AX$195),0,10-(LOG(AX$194)-LOG('Indicator Data'!N8))/(LOG(AX$194)-LOG(AX$195))*10))),1)</f>
        <v>8.1</v>
      </c>
      <c r="AY5" s="61">
        <f t="shared" si="28"/>
        <v>8.5</v>
      </c>
      <c r="AZ5" s="59">
        <f>'Indicator Data'!O8</f>
        <v>0</v>
      </c>
      <c r="BA5" s="59">
        <f>'Indicator Data'!P8</f>
        <v>0</v>
      </c>
      <c r="BB5" s="61">
        <f t="shared" si="29"/>
        <v>0</v>
      </c>
      <c r="BC5" s="62">
        <f t="shared" si="30"/>
        <v>6</v>
      </c>
      <c r="BD5" s="16"/>
      <c r="BE5" s="108"/>
    </row>
    <row r="6" spans="1:57" s="4" customFormat="1" x14ac:dyDescent="0.25">
      <c r="A6" s="131" t="s">
        <v>7</v>
      </c>
      <c r="B6" s="63" t="s">
        <v>6</v>
      </c>
      <c r="C6" s="59">
        <f>ROUND(IF('Indicator Data'!C9=0,0.1,IF(LOG('Indicator Data'!C9)&gt;C$194,10,IF(LOG('Indicator Data'!C9)&lt;C$195,0,10-(C$194-LOG('Indicator Data'!C9))/(C$194-C$195)*10))),1)</f>
        <v>0.1</v>
      </c>
      <c r="D6" s="59">
        <f>ROUND(IF('Indicator Data'!D9=0,0.1,IF(LOG('Indicator Data'!D9)&gt;D$194,10,IF(LOG('Indicator Data'!D9)&lt;D$195,0,10-(D$194-LOG('Indicator Data'!D9))/(D$194-D$195)*10))),1)</f>
        <v>0.1</v>
      </c>
      <c r="E6" s="59">
        <f t="shared" si="0"/>
        <v>0.1</v>
      </c>
      <c r="F6" s="59">
        <f>ROUND(IF('Indicator Data'!E9="No data",0.1,IF('Indicator Data'!E9=0,0,IF(LOG('Indicator Data'!E9)&gt;F$194,10,IF(LOG('Indicator Data'!E9)&lt;F$195,0,10-(F$194-LOG('Indicator Data'!E9))/(F$194-F$195)*10)))),1)</f>
        <v>7.1</v>
      </c>
      <c r="G6" s="59">
        <f>ROUND(IF('Indicator Data'!F9=0,0,IF(LOG('Indicator Data'!F9)&gt;G$194,10,IF(LOG('Indicator Data'!F9)&lt;G$195,0,10-(G$194-LOG('Indicator Data'!F9))/(G$194-G$195)*10))),1)</f>
        <v>0</v>
      </c>
      <c r="H6" s="59">
        <f>ROUND(IF('Indicator Data'!G9=0,0,IF(LOG('Indicator Data'!G9)&gt;H$194,10,IF(LOG('Indicator Data'!G9)&lt;H$195,0,10-(H$194-LOG('Indicator Data'!G9))/(H$194-H$195)*10))),1)</f>
        <v>0</v>
      </c>
      <c r="I6" s="59">
        <f>ROUND(IF('Indicator Data'!H9=0,0,IF(LOG('Indicator Data'!H9)&gt;I$194,10,IF(LOG('Indicator Data'!H9)&lt;I$195,0,10-(I$194-LOG('Indicator Data'!H9))/(I$194-I$195)*10))),1)</f>
        <v>0</v>
      </c>
      <c r="J6" s="59">
        <f t="shared" si="1"/>
        <v>0</v>
      </c>
      <c r="K6" s="59">
        <f>ROUND(IF('Indicator Data'!I9=0,0,IF(LOG('Indicator Data'!I9)&gt;K$194,10,IF(LOG('Indicator Data'!I9)&lt;K$195,0,10-(K$194-LOG('Indicator Data'!I9))/(K$194-K$195)*10))),1)</f>
        <v>0</v>
      </c>
      <c r="L6" s="59">
        <f t="shared" si="2"/>
        <v>0</v>
      </c>
      <c r="M6" s="59">
        <f>ROUND(IF('Indicator Data'!J9=0,0,IF(LOG('Indicator Data'!J9)&gt;M$194,10,IF(LOG('Indicator Data'!J9)&lt;M$195,0,10-(M$194-LOG('Indicator Data'!J9))/(M$194-M$195)*10))),1)</f>
        <v>10</v>
      </c>
      <c r="N6" s="60">
        <f>'Indicator Data'!C9/'Indicator Data'!$BD9</f>
        <v>0</v>
      </c>
      <c r="O6" s="60">
        <f>'Indicator Data'!D9/'Indicator Data'!$BD9</f>
        <v>0</v>
      </c>
      <c r="P6" s="60">
        <f>IF(F6=0.1,0,'Indicator Data'!E9/'Indicator Data'!$BD9)</f>
        <v>2.6525308697461772E-3</v>
      </c>
      <c r="Q6" s="60">
        <f>'Indicator Data'!F9/'Indicator Data'!$BD9</f>
        <v>0</v>
      </c>
      <c r="R6" s="60">
        <f>'Indicator Data'!G9/'Indicator Data'!$BD9</f>
        <v>0</v>
      </c>
      <c r="S6" s="60">
        <f>'Indicator Data'!H9/'Indicator Data'!$BD9</f>
        <v>0</v>
      </c>
      <c r="T6" s="60">
        <f>'Indicator Data'!I9/'Indicator Data'!$BD9</f>
        <v>0</v>
      </c>
      <c r="U6" s="60">
        <f>'Indicator Data'!J9/'Indicator Data'!$BD9</f>
        <v>5.2947477938884522E-3</v>
      </c>
      <c r="V6" s="59">
        <f t="shared" si="3"/>
        <v>0</v>
      </c>
      <c r="W6" s="59">
        <f t="shared" si="4"/>
        <v>0</v>
      </c>
      <c r="X6" s="59">
        <f t="shared" si="5"/>
        <v>0</v>
      </c>
      <c r="Y6" s="59">
        <f t="shared" si="6"/>
        <v>1.8</v>
      </c>
      <c r="Z6" s="59">
        <f t="shared" si="7"/>
        <v>0</v>
      </c>
      <c r="AA6" s="59">
        <f t="shared" si="8"/>
        <v>0</v>
      </c>
      <c r="AB6" s="59">
        <f t="shared" si="9"/>
        <v>0</v>
      </c>
      <c r="AC6" s="59">
        <f t="shared" si="10"/>
        <v>0</v>
      </c>
      <c r="AD6" s="59">
        <f t="shared" si="11"/>
        <v>0</v>
      </c>
      <c r="AE6" s="59">
        <f t="shared" si="12"/>
        <v>0</v>
      </c>
      <c r="AF6" s="59">
        <f t="shared" si="13"/>
        <v>1.8</v>
      </c>
      <c r="AG6" s="59">
        <f>ROUND(IF('Indicator Data'!K9=0,0,IF('Indicator Data'!K9&gt;AG$194,10,IF('Indicator Data'!K9&lt;AG$195,0,10-(AG$194-'Indicator Data'!K9)/(AG$194-AG$195)*10))),1)</f>
        <v>6.1</v>
      </c>
      <c r="AH6" s="59">
        <f t="shared" si="14"/>
        <v>0.1</v>
      </c>
      <c r="AI6" s="59">
        <f t="shared" si="15"/>
        <v>0.1</v>
      </c>
      <c r="AJ6" s="59">
        <f t="shared" si="16"/>
        <v>0</v>
      </c>
      <c r="AK6" s="59">
        <f t="shared" si="17"/>
        <v>0</v>
      </c>
      <c r="AL6" s="59">
        <f t="shared" si="18"/>
        <v>0</v>
      </c>
      <c r="AM6" s="59">
        <f t="shared" si="19"/>
        <v>0</v>
      </c>
      <c r="AN6" s="59">
        <f t="shared" si="20"/>
        <v>7.9</v>
      </c>
      <c r="AO6" s="61">
        <f t="shared" si="21"/>
        <v>0.1</v>
      </c>
      <c r="AP6" s="61">
        <f t="shared" si="22"/>
        <v>5</v>
      </c>
      <c r="AQ6" s="61">
        <f t="shared" si="23"/>
        <v>0</v>
      </c>
      <c r="AR6" s="61">
        <f t="shared" si="24"/>
        <v>0</v>
      </c>
      <c r="AS6" s="59">
        <f t="shared" si="25"/>
        <v>7</v>
      </c>
      <c r="AT6" s="59">
        <f>IF('Indicator Data'!L9="No data","x",IF('Indicator Data'!BE9&lt;1000,"x",ROUND((IF('Indicator Data'!L9&gt;AT$194,10,IF('Indicator Data'!L9&lt;AT$195,0,10-(AT$194-'Indicator Data'!L9)/(AT$194-AT$195)*10))),1)))</f>
        <v>1</v>
      </c>
      <c r="AU6" s="61">
        <f t="shared" si="26"/>
        <v>4</v>
      </c>
      <c r="AV6" s="62">
        <f t="shared" si="27"/>
        <v>2.1</v>
      </c>
      <c r="AW6" s="59">
        <f>ROUND(IF('Indicator Data'!M9=0,0,IF('Indicator Data'!M9&gt;AW$194,10,IF('Indicator Data'!M9&lt;AW$195,0,10-(AW$194-'Indicator Data'!M9)/(AW$194-AW$195)*10))),1)</f>
        <v>9.6</v>
      </c>
      <c r="AX6" s="59">
        <f>ROUND(IF('Indicator Data'!N9=0,0,IF(LOG('Indicator Data'!N9)&gt;LOG(AX$194),10,IF(LOG('Indicator Data'!N9)&lt;LOG(AX$195),0,10-(LOG(AX$194)-LOG('Indicator Data'!N9))/(LOG(AX$194)-LOG(AX$195))*10))),1)</f>
        <v>7.1</v>
      </c>
      <c r="AY6" s="61">
        <f t="shared" si="28"/>
        <v>8.6</v>
      </c>
      <c r="AZ6" s="59">
        <f>'Indicator Data'!O9</f>
        <v>0</v>
      </c>
      <c r="BA6" s="59">
        <f>'Indicator Data'!P9</f>
        <v>0</v>
      </c>
      <c r="BB6" s="61">
        <f t="shared" si="29"/>
        <v>0</v>
      </c>
      <c r="BC6" s="62">
        <f t="shared" si="30"/>
        <v>6</v>
      </c>
      <c r="BD6" s="16"/>
      <c r="BE6" s="108"/>
    </row>
    <row r="7" spans="1:57" s="4" customFormat="1" x14ac:dyDescent="0.25">
      <c r="A7" s="131" t="s">
        <v>9</v>
      </c>
      <c r="B7" s="63" t="s">
        <v>8</v>
      </c>
      <c r="C7" s="59">
        <f>ROUND(IF('Indicator Data'!C10=0,0.1,IF(LOG('Indicator Data'!C10)&gt;C$194,10,IF(LOG('Indicator Data'!C10)&lt;C$195,0,10-(C$194-LOG('Indicator Data'!C10))/(C$194-C$195)*10))),1)</f>
        <v>0</v>
      </c>
      <c r="D7" s="59">
        <f>ROUND(IF('Indicator Data'!D10=0,0.1,IF(LOG('Indicator Data'!D10)&gt;D$194,10,IF(LOG('Indicator Data'!D10)&lt;D$195,0,10-(D$194-LOG('Indicator Data'!D10))/(D$194-D$195)*10))),1)</f>
        <v>0</v>
      </c>
      <c r="E7" s="59">
        <f t="shared" si="0"/>
        <v>0</v>
      </c>
      <c r="F7" s="59">
        <f>ROUND(IF('Indicator Data'!E10="No data",0.1,IF('Indicator Data'!E10=0,0,IF(LOG('Indicator Data'!E10)&gt;F$194,10,IF(LOG('Indicator Data'!E10)&lt;F$195,0,10-(F$194-LOG('Indicator Data'!E10))/(F$194-F$195)*10)))),1)</f>
        <v>0.1</v>
      </c>
      <c r="G7" s="59">
        <f>ROUND(IF('Indicator Data'!F10=0,0,IF(LOG('Indicator Data'!F10)&gt;G$194,10,IF(LOG('Indicator Data'!F10)&lt;G$195,0,10-(G$194-LOG('Indicator Data'!F10))/(G$194-G$195)*10))),1)</f>
        <v>0</v>
      </c>
      <c r="H7" s="59">
        <f>ROUND(IF('Indicator Data'!G10=0,0,IF(LOG('Indicator Data'!G10)&gt;H$194,10,IF(LOG('Indicator Data'!G10)&lt;H$195,0,10-(H$194-LOG('Indicator Data'!G10))/(H$194-H$195)*10))),1)</f>
        <v>3.1</v>
      </c>
      <c r="I7" s="59">
        <f>ROUND(IF('Indicator Data'!H10=0,0,IF(LOG('Indicator Data'!H10)&gt;I$194,10,IF(LOG('Indicator Data'!H10)&lt;I$195,0,10-(I$194-LOG('Indicator Data'!H10))/(I$194-I$195)*10))),1)</f>
        <v>6.8</v>
      </c>
      <c r="J7" s="59">
        <f t="shared" si="1"/>
        <v>5.2</v>
      </c>
      <c r="K7" s="59">
        <f>ROUND(IF('Indicator Data'!I10=0,0,IF(LOG('Indicator Data'!I10)&gt;K$194,10,IF(LOG('Indicator Data'!I10)&lt;K$195,0,10-(K$194-LOG('Indicator Data'!I10))/(K$194-K$195)*10))),1)</f>
        <v>3.9</v>
      </c>
      <c r="L7" s="59">
        <f t="shared" si="2"/>
        <v>4.5999999999999996</v>
      </c>
      <c r="M7" s="59">
        <f>ROUND(IF('Indicator Data'!J10=0,0,IF(LOG('Indicator Data'!J10)&gt;M$194,10,IF(LOG('Indicator Data'!J10)&lt;M$195,0,10-(M$194-LOG('Indicator Data'!J10))/(M$194-M$195)*10))),1)</f>
        <v>0</v>
      </c>
      <c r="N7" s="60">
        <f>'Indicator Data'!C10/'Indicator Data'!$BD10</f>
        <v>9.9093478829501204E-5</v>
      </c>
      <c r="O7" s="60">
        <f>'Indicator Data'!D10/'Indicator Data'!$BD10</f>
        <v>9.9093478829501204E-5</v>
      </c>
      <c r="P7" s="60">
        <f>IF(F7=0.1,0,'Indicator Data'!E10/'Indicator Data'!$BD10)</f>
        <v>0</v>
      </c>
      <c r="Q7" s="60">
        <f>'Indicator Data'!F10/'Indicator Data'!$BD10</f>
        <v>0</v>
      </c>
      <c r="R7" s="60">
        <f>'Indicator Data'!G10/'Indicator Data'!$BD10</f>
        <v>1.844773127050953E-2</v>
      </c>
      <c r="S7" s="60">
        <f>'Indicator Data'!H10/'Indicator Data'!$BD10</f>
        <v>5.8255993485819566E-3</v>
      </c>
      <c r="T7" s="60">
        <f>'Indicator Data'!I10/'Indicator Data'!$BD10</f>
        <v>9.4770349411067989E-3</v>
      </c>
      <c r="U7" s="60">
        <f>'Indicator Data'!J10/'Indicator Data'!$BD10</f>
        <v>0</v>
      </c>
      <c r="V7" s="59">
        <f t="shared" si="3"/>
        <v>0.5</v>
      </c>
      <c r="W7" s="59">
        <f t="shared" si="4"/>
        <v>1</v>
      </c>
      <c r="X7" s="59">
        <f t="shared" si="5"/>
        <v>0.8</v>
      </c>
      <c r="Y7" s="59">
        <f t="shared" si="6"/>
        <v>0.1</v>
      </c>
      <c r="Z7" s="59">
        <f t="shared" si="7"/>
        <v>0</v>
      </c>
      <c r="AA7" s="59">
        <f t="shared" si="8"/>
        <v>10</v>
      </c>
      <c r="AB7" s="59">
        <f t="shared" si="9"/>
        <v>10</v>
      </c>
      <c r="AC7" s="59">
        <f t="shared" si="10"/>
        <v>10</v>
      </c>
      <c r="AD7" s="59">
        <f t="shared" si="11"/>
        <v>9.5</v>
      </c>
      <c r="AE7" s="59">
        <f t="shared" si="12"/>
        <v>9.8000000000000007</v>
      </c>
      <c r="AF7" s="59">
        <f t="shared" si="13"/>
        <v>0</v>
      </c>
      <c r="AG7" s="59">
        <f>ROUND(IF('Indicator Data'!K10=0,0,IF('Indicator Data'!K10&gt;AG$194,10,IF('Indicator Data'!K10&lt;AG$195,0,10-(AG$194-'Indicator Data'!K10)/(AG$194-AG$195)*10))),1)</f>
        <v>0</v>
      </c>
      <c r="AH7" s="59">
        <f t="shared" si="14"/>
        <v>0.3</v>
      </c>
      <c r="AI7" s="59">
        <f t="shared" si="15"/>
        <v>0.5</v>
      </c>
      <c r="AJ7" s="59">
        <f t="shared" si="16"/>
        <v>6.6</v>
      </c>
      <c r="AK7" s="59">
        <f t="shared" si="17"/>
        <v>8.4</v>
      </c>
      <c r="AL7" s="59">
        <f t="shared" si="18"/>
        <v>7.6</v>
      </c>
      <c r="AM7" s="59">
        <f t="shared" si="19"/>
        <v>6.7</v>
      </c>
      <c r="AN7" s="59">
        <f t="shared" si="20"/>
        <v>0</v>
      </c>
      <c r="AO7" s="61">
        <f t="shared" si="21"/>
        <v>0.4</v>
      </c>
      <c r="AP7" s="61">
        <f t="shared" si="22"/>
        <v>0.1</v>
      </c>
      <c r="AQ7" s="61">
        <f t="shared" si="23"/>
        <v>0</v>
      </c>
      <c r="AR7" s="61">
        <f t="shared" si="24"/>
        <v>8.1999999999999993</v>
      </c>
      <c r="AS7" s="59">
        <f t="shared" si="25"/>
        <v>0</v>
      </c>
      <c r="AT7" s="59" t="str">
        <f>IF('Indicator Data'!L10="No data","x",IF('Indicator Data'!BE10&lt;1000,"x",ROUND((IF('Indicator Data'!L10&gt;AT$194,10,IF('Indicator Data'!L10&lt;AT$195,0,10-(AT$194-'Indicator Data'!L10)/(AT$194-AT$195)*10))),1)))</f>
        <v>x</v>
      </c>
      <c r="AU7" s="61">
        <f t="shared" si="26"/>
        <v>0</v>
      </c>
      <c r="AV7" s="62">
        <f t="shared" si="27"/>
        <v>2.7</v>
      </c>
      <c r="AW7" s="59">
        <f>ROUND(IF('Indicator Data'!M10=0,0,IF('Indicator Data'!M10&gt;AW$194,10,IF('Indicator Data'!M10&lt;AW$195,0,10-(AW$194-'Indicator Data'!M10)/(AW$194-AW$195)*10))),1)</f>
        <v>0</v>
      </c>
      <c r="AX7" s="59">
        <f>ROUND(IF('Indicator Data'!N10=0,0,IF(LOG('Indicator Data'!N10)&gt;LOG(AX$194),10,IF(LOG('Indicator Data'!N10)&lt;LOG(AX$195),0,10-(LOG(AX$194)-LOG('Indicator Data'!N10))/(LOG(AX$194)-LOG(AX$195))*10))),1)</f>
        <v>3.4</v>
      </c>
      <c r="AY7" s="61">
        <f t="shared" si="28"/>
        <v>1.9</v>
      </c>
      <c r="AZ7" s="59">
        <f>'Indicator Data'!O10</f>
        <v>0</v>
      </c>
      <c r="BA7" s="59">
        <f>'Indicator Data'!P10</f>
        <v>0</v>
      </c>
      <c r="BB7" s="61">
        <f t="shared" si="29"/>
        <v>0</v>
      </c>
      <c r="BC7" s="62">
        <f t="shared" si="30"/>
        <v>1.3</v>
      </c>
      <c r="BD7" s="16"/>
      <c r="BE7" s="108"/>
    </row>
    <row r="8" spans="1:57" s="4" customFormat="1" x14ac:dyDescent="0.25">
      <c r="A8" s="131" t="s">
        <v>11</v>
      </c>
      <c r="B8" s="63" t="s">
        <v>10</v>
      </c>
      <c r="C8" s="59">
        <f>ROUND(IF('Indicator Data'!C11=0,0.1,IF(LOG('Indicator Data'!C11)&gt;C$194,10,IF(LOG('Indicator Data'!C11)&lt;C$195,0,10-(C$194-LOG('Indicator Data'!C11))/(C$194-C$195)*10))),1)</f>
        <v>8.1999999999999993</v>
      </c>
      <c r="D8" s="59">
        <f>ROUND(IF('Indicator Data'!D11=0,0.1,IF(LOG('Indicator Data'!D11)&gt;D$194,10,IF(LOG('Indicator Data'!D11)&lt;D$195,0,10-(D$194-LOG('Indicator Data'!D11))/(D$194-D$195)*10))),1)</f>
        <v>6.5</v>
      </c>
      <c r="E8" s="59">
        <f t="shared" si="0"/>
        <v>7.4</v>
      </c>
      <c r="F8" s="59">
        <f>ROUND(IF('Indicator Data'!E11="No data",0.1,IF('Indicator Data'!E11=0,0,IF(LOG('Indicator Data'!E11)&gt;F$194,10,IF(LOG('Indicator Data'!E11)&lt;F$195,0,10-(F$194-LOG('Indicator Data'!E11))/(F$194-F$195)*10)))),1)</f>
        <v>8.4</v>
      </c>
      <c r="G8" s="59">
        <f>ROUND(IF('Indicator Data'!F11=0,0,IF(LOG('Indicator Data'!F11)&gt;G$194,10,IF(LOG('Indicator Data'!F11)&lt;G$195,0,10-(G$194-LOG('Indicator Data'!F11))/(G$194-G$195)*10))),1)</f>
        <v>0</v>
      </c>
      <c r="H8" s="59">
        <f>ROUND(IF('Indicator Data'!G11=0,0,IF(LOG('Indicator Data'!G11)&gt;H$194,10,IF(LOG('Indicator Data'!G11)&lt;H$195,0,10-(H$194-LOG('Indicator Data'!G11))/(H$194-H$195)*10))),1)</f>
        <v>0</v>
      </c>
      <c r="I8" s="59">
        <f>ROUND(IF('Indicator Data'!H11=0,0,IF(LOG('Indicator Data'!H11)&gt;I$194,10,IF(LOG('Indicator Data'!H11)&lt;I$195,0,10-(I$194-LOG('Indicator Data'!H11))/(I$194-I$195)*10))),1)</f>
        <v>0</v>
      </c>
      <c r="J8" s="59">
        <f t="shared" si="1"/>
        <v>0</v>
      </c>
      <c r="K8" s="59">
        <f>ROUND(IF('Indicator Data'!I11=0,0,IF(LOG('Indicator Data'!I11)&gt;K$194,10,IF(LOG('Indicator Data'!I11)&lt;K$195,0,10-(K$194-LOG('Indicator Data'!I11))/(K$194-K$195)*10))),1)</f>
        <v>0</v>
      </c>
      <c r="L8" s="59">
        <f t="shared" si="2"/>
        <v>0</v>
      </c>
      <c r="M8" s="59">
        <f>ROUND(IF('Indicator Data'!J11=0,0,IF(LOG('Indicator Data'!J11)&gt;M$194,10,IF(LOG('Indicator Data'!J11)&lt;M$195,0,10-(M$194-LOG('Indicator Data'!J11))/(M$194-M$195)*10))),1)</f>
        <v>0</v>
      </c>
      <c r="N8" s="60">
        <f>'Indicator Data'!C11/'Indicator Data'!$BD11</f>
        <v>4.3895054830597421E-4</v>
      </c>
      <c r="O8" s="60">
        <f>'Indicator Data'!D11/'Indicator Data'!$BD11</f>
        <v>2.0863703704416078E-5</v>
      </c>
      <c r="P8" s="60">
        <f>IF(F8=0.1,0,'Indicator Data'!E11/'Indicator Data'!$BD11)</f>
        <v>5.2503330203124352E-3</v>
      </c>
      <c r="Q8" s="60">
        <f>'Indicator Data'!F11/'Indicator Data'!$BD11</f>
        <v>0</v>
      </c>
      <c r="R8" s="60">
        <f>'Indicator Data'!G11/'Indicator Data'!$BD11</f>
        <v>0</v>
      </c>
      <c r="S8" s="60">
        <f>'Indicator Data'!H11/'Indicator Data'!$BD11</f>
        <v>0</v>
      </c>
      <c r="T8" s="60">
        <f>'Indicator Data'!I11/'Indicator Data'!$BD11</f>
        <v>0</v>
      </c>
      <c r="U8" s="60">
        <f>'Indicator Data'!J11/'Indicator Data'!$BD11</f>
        <v>0</v>
      </c>
      <c r="V8" s="59">
        <f t="shared" si="3"/>
        <v>2.2000000000000002</v>
      </c>
      <c r="W8" s="59">
        <f t="shared" si="4"/>
        <v>0.2</v>
      </c>
      <c r="X8" s="59">
        <f t="shared" si="5"/>
        <v>1.3</v>
      </c>
      <c r="Y8" s="59">
        <f t="shared" si="6"/>
        <v>3.5</v>
      </c>
      <c r="Z8" s="59">
        <f t="shared" si="7"/>
        <v>0</v>
      </c>
      <c r="AA8" s="59">
        <f t="shared" si="8"/>
        <v>0</v>
      </c>
      <c r="AB8" s="59">
        <f t="shared" si="9"/>
        <v>0</v>
      </c>
      <c r="AC8" s="59">
        <f t="shared" si="10"/>
        <v>0</v>
      </c>
      <c r="AD8" s="59">
        <f t="shared" si="11"/>
        <v>0</v>
      </c>
      <c r="AE8" s="59">
        <f t="shared" si="12"/>
        <v>0</v>
      </c>
      <c r="AF8" s="59">
        <f t="shared" si="13"/>
        <v>0</v>
      </c>
      <c r="AG8" s="59">
        <f>ROUND(IF('Indicator Data'!K11=0,0,IF('Indicator Data'!K11&gt;AG$194,10,IF('Indicator Data'!K11&lt;AG$195,0,10-(AG$194-'Indicator Data'!K11)/(AG$194-AG$195)*10))),1)</f>
        <v>2</v>
      </c>
      <c r="AH8" s="59">
        <f t="shared" si="14"/>
        <v>5.2</v>
      </c>
      <c r="AI8" s="59">
        <f t="shared" si="15"/>
        <v>3.4</v>
      </c>
      <c r="AJ8" s="59">
        <f t="shared" si="16"/>
        <v>0</v>
      </c>
      <c r="AK8" s="59">
        <f t="shared" si="17"/>
        <v>0</v>
      </c>
      <c r="AL8" s="59">
        <f t="shared" si="18"/>
        <v>0</v>
      </c>
      <c r="AM8" s="59">
        <f t="shared" si="19"/>
        <v>0</v>
      </c>
      <c r="AN8" s="59">
        <f t="shared" si="20"/>
        <v>0</v>
      </c>
      <c r="AO8" s="61">
        <f t="shared" si="21"/>
        <v>5.0999999999999996</v>
      </c>
      <c r="AP8" s="61">
        <f t="shared" si="22"/>
        <v>6.6</v>
      </c>
      <c r="AQ8" s="61">
        <f t="shared" si="23"/>
        <v>0</v>
      </c>
      <c r="AR8" s="61">
        <f t="shared" si="24"/>
        <v>0</v>
      </c>
      <c r="AS8" s="59">
        <f t="shared" si="25"/>
        <v>1</v>
      </c>
      <c r="AT8" s="59">
        <f>IF('Indicator Data'!L11="No data","x",IF('Indicator Data'!BE11&lt;1000,"x",ROUND((IF('Indicator Data'!L11&gt;AT$194,10,IF('Indicator Data'!L11&lt;AT$195,0,10-(AT$194-'Indicator Data'!L11)/(AT$194-AT$195)*10))),1)))</f>
        <v>5.0999999999999996</v>
      </c>
      <c r="AU8" s="61">
        <f t="shared" si="26"/>
        <v>3.1</v>
      </c>
      <c r="AV8" s="62">
        <f t="shared" si="27"/>
        <v>3.4</v>
      </c>
      <c r="AW8" s="59">
        <f>ROUND(IF('Indicator Data'!M11=0,0,IF('Indicator Data'!M11&gt;AW$194,10,IF('Indicator Data'!M11&lt;AW$195,0,10-(AW$194-'Indicator Data'!M11)/(AW$194-AW$195)*10))),1)</f>
        <v>1.2</v>
      </c>
      <c r="AX8" s="59">
        <f>ROUND(IF('Indicator Data'!N11=0,0,IF(LOG('Indicator Data'!N11)&gt;LOG(AX$194),10,IF(LOG('Indicator Data'!N11)&lt;LOG(AX$195),0,10-(LOG(AX$194)-LOG('Indicator Data'!N11))/(LOG(AX$194)-LOG(AX$195))*10))),1)</f>
        <v>3</v>
      </c>
      <c r="AY8" s="61">
        <f t="shared" si="28"/>
        <v>2.1</v>
      </c>
      <c r="AZ8" s="59">
        <f>'Indicator Data'!O11</f>
        <v>0</v>
      </c>
      <c r="BA8" s="59">
        <f>'Indicator Data'!P11</f>
        <v>0</v>
      </c>
      <c r="BB8" s="61">
        <f t="shared" si="29"/>
        <v>0</v>
      </c>
      <c r="BC8" s="62">
        <f t="shared" si="30"/>
        <v>1.5</v>
      </c>
      <c r="BD8" s="16"/>
      <c r="BE8" s="108"/>
    </row>
    <row r="9" spans="1:57" s="4" customFormat="1" x14ac:dyDescent="0.25">
      <c r="A9" s="131" t="s">
        <v>13</v>
      </c>
      <c r="B9" s="63" t="s">
        <v>12</v>
      </c>
      <c r="C9" s="59">
        <f>ROUND(IF('Indicator Data'!C12=0,0.1,IF(LOG('Indicator Data'!C12)&gt;C$194,10,IF(LOG('Indicator Data'!C12)&lt;C$195,0,10-(C$194-LOG('Indicator Data'!C12))/(C$194-C$195)*10))),1)</f>
        <v>7</v>
      </c>
      <c r="D9" s="59">
        <f>ROUND(IF('Indicator Data'!D12=0,0.1,IF(LOG('Indicator Data'!D12)&gt;D$194,10,IF(LOG('Indicator Data'!D12)&lt;D$195,0,10-(D$194-LOG('Indicator Data'!D12))/(D$194-D$195)*10))),1)</f>
        <v>7.4</v>
      </c>
      <c r="E9" s="59">
        <f t="shared" si="0"/>
        <v>7.2</v>
      </c>
      <c r="F9" s="59">
        <f>ROUND(IF('Indicator Data'!E12="No data",0.1,IF('Indicator Data'!E12=0,0,IF(LOG('Indicator Data'!E12)&gt;F$194,10,IF(LOG('Indicator Data'!E12)&lt;F$195,0,10-(F$194-LOG('Indicator Data'!E12))/(F$194-F$195)*10)))),1)</f>
        <v>5.6</v>
      </c>
      <c r="G9" s="59">
        <f>ROUND(IF('Indicator Data'!F12=0,0,IF(LOG('Indicator Data'!F12)&gt;G$194,10,IF(LOG('Indicator Data'!F12)&lt;G$195,0,10-(G$194-LOG('Indicator Data'!F12))/(G$194-G$195)*10))),1)</f>
        <v>0</v>
      </c>
      <c r="H9" s="59">
        <f>ROUND(IF('Indicator Data'!G12=0,0,IF(LOG('Indicator Data'!G12)&gt;H$194,10,IF(LOG('Indicator Data'!G12)&lt;H$195,0,10-(H$194-LOG('Indicator Data'!G12))/(H$194-H$195)*10))),1)</f>
        <v>0</v>
      </c>
      <c r="I9" s="59">
        <f>ROUND(IF('Indicator Data'!H12=0,0,IF(LOG('Indicator Data'!H12)&gt;I$194,10,IF(LOG('Indicator Data'!H12)&lt;I$195,0,10-(I$194-LOG('Indicator Data'!H12))/(I$194-I$195)*10))),1)</f>
        <v>0</v>
      </c>
      <c r="J9" s="59">
        <f t="shared" si="1"/>
        <v>0</v>
      </c>
      <c r="K9" s="59">
        <f>ROUND(IF('Indicator Data'!I12=0,0,IF(LOG('Indicator Data'!I12)&gt;K$194,10,IF(LOG('Indicator Data'!I12)&lt;K$195,0,10-(K$194-LOG('Indicator Data'!I12))/(K$194-K$195)*10))),1)</f>
        <v>0</v>
      </c>
      <c r="L9" s="59">
        <f t="shared" si="2"/>
        <v>0</v>
      </c>
      <c r="M9" s="59">
        <f>ROUND(IF('Indicator Data'!J12=0,0,IF(LOG('Indicator Data'!J12)&gt;M$194,10,IF(LOG('Indicator Data'!J12)&lt;M$195,0,10-(M$194-LOG('Indicator Data'!J12))/(M$194-M$195)*10))),1)</f>
        <v>7.4</v>
      </c>
      <c r="N9" s="60">
        <f>'Indicator Data'!C12/'Indicator Data'!$BD12</f>
        <v>2.1122405862108872E-3</v>
      </c>
      <c r="O9" s="60">
        <f>'Indicator Data'!D12/'Indicator Data'!$BD12</f>
        <v>5.7083770247678674E-4</v>
      </c>
      <c r="P9" s="60">
        <f>IF(F9=0.1,0,'Indicator Data'!E12/'Indicator Data'!$BD12)</f>
        <v>5.5474285434768721E-3</v>
      </c>
      <c r="Q9" s="60">
        <f>'Indicator Data'!F12/'Indicator Data'!$BD12</f>
        <v>0</v>
      </c>
      <c r="R9" s="60">
        <f>'Indicator Data'!G12/'Indicator Data'!$BD12</f>
        <v>0</v>
      </c>
      <c r="S9" s="60">
        <f>'Indicator Data'!H12/'Indicator Data'!$BD12</f>
        <v>0</v>
      </c>
      <c r="T9" s="60">
        <f>'Indicator Data'!I12/'Indicator Data'!$BD12</f>
        <v>0</v>
      </c>
      <c r="U9" s="60">
        <f>'Indicator Data'!J12/'Indicator Data'!$BD12</f>
        <v>2.9948249424993612E-3</v>
      </c>
      <c r="V9" s="59">
        <f t="shared" si="3"/>
        <v>10</v>
      </c>
      <c r="W9" s="59">
        <f t="shared" si="4"/>
        <v>5.7</v>
      </c>
      <c r="X9" s="59">
        <f t="shared" si="5"/>
        <v>8.6999999999999993</v>
      </c>
      <c r="Y9" s="59">
        <f t="shared" si="6"/>
        <v>3.7</v>
      </c>
      <c r="Z9" s="59">
        <f t="shared" si="7"/>
        <v>0</v>
      </c>
      <c r="AA9" s="59">
        <f t="shared" si="8"/>
        <v>0</v>
      </c>
      <c r="AB9" s="59">
        <f t="shared" si="9"/>
        <v>0</v>
      </c>
      <c r="AC9" s="59">
        <f t="shared" si="10"/>
        <v>0</v>
      </c>
      <c r="AD9" s="59">
        <f t="shared" si="11"/>
        <v>0</v>
      </c>
      <c r="AE9" s="59">
        <f t="shared" si="12"/>
        <v>0</v>
      </c>
      <c r="AF9" s="59">
        <f t="shared" si="13"/>
        <v>1</v>
      </c>
      <c r="AG9" s="59">
        <f>ROUND(IF('Indicator Data'!K12=0,0,IF('Indicator Data'!K12&gt;AG$194,10,IF('Indicator Data'!K12&lt;AG$195,0,10-(AG$194-'Indicator Data'!K12)/(AG$194-AG$195)*10))),1)</f>
        <v>1</v>
      </c>
      <c r="AH9" s="59">
        <f t="shared" si="14"/>
        <v>8.5</v>
      </c>
      <c r="AI9" s="59">
        <f t="shared" si="15"/>
        <v>6.6</v>
      </c>
      <c r="AJ9" s="59">
        <f t="shared" si="16"/>
        <v>0</v>
      </c>
      <c r="AK9" s="59">
        <f t="shared" si="17"/>
        <v>0</v>
      </c>
      <c r="AL9" s="59">
        <f t="shared" si="18"/>
        <v>0</v>
      </c>
      <c r="AM9" s="59">
        <f t="shared" si="19"/>
        <v>0</v>
      </c>
      <c r="AN9" s="59">
        <f t="shared" si="20"/>
        <v>5</v>
      </c>
      <c r="AO9" s="61">
        <f t="shared" si="21"/>
        <v>8</v>
      </c>
      <c r="AP9" s="61">
        <f t="shared" si="22"/>
        <v>4.7</v>
      </c>
      <c r="AQ9" s="61">
        <f t="shared" si="23"/>
        <v>0</v>
      </c>
      <c r="AR9" s="61">
        <f t="shared" si="24"/>
        <v>0</v>
      </c>
      <c r="AS9" s="59">
        <f t="shared" si="25"/>
        <v>3</v>
      </c>
      <c r="AT9" s="59">
        <f>IF('Indicator Data'!L12="No data","x",IF('Indicator Data'!BE12&lt;1000,"x",ROUND((IF('Indicator Data'!L12&gt;AT$194,10,IF('Indicator Data'!L12&lt;AT$195,0,10-(AT$194-'Indicator Data'!L12)/(AT$194-AT$195)*10))),1)))</f>
        <v>6.1</v>
      </c>
      <c r="AU9" s="61">
        <f t="shared" si="26"/>
        <v>4.5999999999999996</v>
      </c>
      <c r="AV9" s="62">
        <f t="shared" si="27"/>
        <v>4.2</v>
      </c>
      <c r="AW9" s="59">
        <f>ROUND(IF('Indicator Data'!M12=0,0,IF('Indicator Data'!M12&gt;AW$194,10,IF('Indicator Data'!M12&lt;AW$195,0,10-(AW$194-'Indicator Data'!M12)/(AW$194-AW$195)*10))),1)</f>
        <v>1.5</v>
      </c>
      <c r="AX9" s="59">
        <f>ROUND(IF('Indicator Data'!N12=0,0,IF(LOG('Indicator Data'!N12)&gt;LOG(AX$194),10,IF(LOG('Indicator Data'!N12)&lt;LOG(AX$195),0,10-(LOG(AX$194)-LOG('Indicator Data'!N12))/(LOG(AX$194)-LOG(AX$195))*10))),1)</f>
        <v>4.5999999999999996</v>
      </c>
      <c r="AY9" s="61">
        <f t="shared" si="28"/>
        <v>3.2</v>
      </c>
      <c r="AZ9" s="59">
        <f>'Indicator Data'!O12</f>
        <v>0</v>
      </c>
      <c r="BA9" s="59">
        <f>'Indicator Data'!P12</f>
        <v>0</v>
      </c>
      <c r="BB9" s="61">
        <f t="shared" si="29"/>
        <v>0</v>
      </c>
      <c r="BC9" s="62">
        <f t="shared" si="30"/>
        <v>2.2000000000000002</v>
      </c>
      <c r="BD9" s="16"/>
      <c r="BE9" s="108"/>
    </row>
    <row r="10" spans="1:57" s="4" customFormat="1" x14ac:dyDescent="0.25">
      <c r="A10" s="131" t="s">
        <v>15</v>
      </c>
      <c r="B10" s="63" t="s">
        <v>14</v>
      </c>
      <c r="C10" s="59">
        <f>ROUND(IF('Indicator Data'!C13=0,0.1,IF(LOG('Indicator Data'!C13)&gt;C$194,10,IF(LOG('Indicator Data'!C13)&lt;C$195,0,10-(C$194-LOG('Indicator Data'!C13))/(C$194-C$195)*10))),1)</f>
        <v>8.1999999999999993</v>
      </c>
      <c r="D10" s="59">
        <f>ROUND(IF('Indicator Data'!D13=0,0.1,IF(LOG('Indicator Data'!D13)&gt;D$194,10,IF(LOG('Indicator Data'!D13)&lt;D$195,0,10-(D$194-LOG('Indicator Data'!D13))/(D$194-D$195)*10))),1)</f>
        <v>0.1</v>
      </c>
      <c r="E10" s="59">
        <f t="shared" si="0"/>
        <v>5.4</v>
      </c>
      <c r="F10" s="59">
        <f>ROUND(IF('Indicator Data'!E13="No data",0.1,IF('Indicator Data'!E13=0,0,IF(LOG('Indicator Data'!E13)&gt;F$194,10,IF(LOG('Indicator Data'!E13)&lt;F$195,0,10-(F$194-LOG('Indicator Data'!E13))/(F$194-F$195)*10)))),1)</f>
        <v>7.3</v>
      </c>
      <c r="G10" s="59">
        <f>ROUND(IF('Indicator Data'!F13=0,0,IF(LOG('Indicator Data'!F13)&gt;G$194,10,IF(LOG('Indicator Data'!F13)&lt;G$195,0,10-(G$194-LOG('Indicator Data'!F13))/(G$194-G$195)*10))),1)</f>
        <v>6.5</v>
      </c>
      <c r="H10" s="59">
        <f>ROUND(IF('Indicator Data'!G13=0,0,IF(LOG('Indicator Data'!G13)&gt;H$194,10,IF(LOG('Indicator Data'!G13)&lt;H$195,0,10-(H$194-LOG('Indicator Data'!G13))/(H$194-H$195)*10))),1)</f>
        <v>6.4</v>
      </c>
      <c r="I10" s="59">
        <f>ROUND(IF('Indicator Data'!H13=0,0,IF(LOG('Indicator Data'!H13)&gt;I$194,10,IF(LOG('Indicator Data'!H13)&lt;I$195,0,10-(I$194-LOG('Indicator Data'!H13))/(I$194-I$195)*10))),1)</f>
        <v>7.6</v>
      </c>
      <c r="J10" s="59">
        <f t="shared" si="1"/>
        <v>7</v>
      </c>
      <c r="K10" s="59">
        <f>ROUND(IF('Indicator Data'!I13=0,0,IF(LOG('Indicator Data'!I13)&gt;K$194,10,IF(LOG('Indicator Data'!I13)&lt;K$195,0,10-(K$194-LOG('Indicator Data'!I13))/(K$194-K$195)*10))),1)</f>
        <v>7.1</v>
      </c>
      <c r="L10" s="59">
        <f t="shared" si="2"/>
        <v>7.1</v>
      </c>
      <c r="M10" s="59">
        <f>ROUND(IF('Indicator Data'!J13=0,0,IF(LOG('Indicator Data'!J13)&gt;M$194,10,IF(LOG('Indicator Data'!J13)&lt;M$195,0,10-(M$194-LOG('Indicator Data'!J13))/(M$194-M$195)*10))),1)</f>
        <v>10</v>
      </c>
      <c r="N10" s="60">
        <f>'Indicator Data'!C13/'Indicator Data'!$BD13</f>
        <v>7.8861074888073859E-4</v>
      </c>
      <c r="O10" s="60">
        <f>'Indicator Data'!D13/'Indicator Data'!$BD13</f>
        <v>0</v>
      </c>
      <c r="P10" s="60">
        <f>IF(F10=0.1,0,'Indicator Data'!E13/'Indicator Data'!$BD13)</f>
        <v>3.5048168886035063E-3</v>
      </c>
      <c r="Q10" s="60">
        <f>'Indicator Data'!F13/'Indicator Data'!$BD13</f>
        <v>3.4413882834633759E-6</v>
      </c>
      <c r="R10" s="60">
        <f>'Indicator Data'!G13/'Indicator Data'!$BD13</f>
        <v>1.4787888791517364E-3</v>
      </c>
      <c r="S10" s="60">
        <f>'Indicator Data'!H13/'Indicator Data'!$BD13</f>
        <v>9.3055560684542139E-5</v>
      </c>
      <c r="T10" s="60">
        <f>'Indicator Data'!I13/'Indicator Data'!$BD13</f>
        <v>1.5189221495936673E-3</v>
      </c>
      <c r="U10" s="60">
        <f>'Indicator Data'!J13/'Indicator Data'!$BD13</f>
        <v>8.9514497127717325E-3</v>
      </c>
      <c r="V10" s="59">
        <f t="shared" si="3"/>
        <v>3.9</v>
      </c>
      <c r="W10" s="59">
        <f t="shared" si="4"/>
        <v>0</v>
      </c>
      <c r="X10" s="59">
        <f t="shared" si="5"/>
        <v>2.2000000000000002</v>
      </c>
      <c r="Y10" s="59">
        <f t="shared" si="6"/>
        <v>2.2999999999999998</v>
      </c>
      <c r="Z10" s="59">
        <f t="shared" si="7"/>
        <v>6.7</v>
      </c>
      <c r="AA10" s="59">
        <f t="shared" si="8"/>
        <v>0.8</v>
      </c>
      <c r="AB10" s="59">
        <f t="shared" si="9"/>
        <v>0.2</v>
      </c>
      <c r="AC10" s="59">
        <f t="shared" si="10"/>
        <v>0.5</v>
      </c>
      <c r="AD10" s="59">
        <f t="shared" si="11"/>
        <v>1.5</v>
      </c>
      <c r="AE10" s="59">
        <f t="shared" si="12"/>
        <v>1</v>
      </c>
      <c r="AF10" s="59">
        <f t="shared" si="13"/>
        <v>3</v>
      </c>
      <c r="AG10" s="59">
        <f>ROUND(IF('Indicator Data'!K13=0,0,IF('Indicator Data'!K13&gt;AG$194,10,IF('Indicator Data'!K13&lt;AG$195,0,10-(AG$194-'Indicator Data'!K13)/(AG$194-AG$195)*10))),1)</f>
        <v>4</v>
      </c>
      <c r="AH10" s="59">
        <f t="shared" si="14"/>
        <v>6.1</v>
      </c>
      <c r="AI10" s="59">
        <f t="shared" si="15"/>
        <v>0.1</v>
      </c>
      <c r="AJ10" s="59">
        <f t="shared" si="16"/>
        <v>3.6</v>
      </c>
      <c r="AK10" s="59">
        <f t="shared" si="17"/>
        <v>3.9</v>
      </c>
      <c r="AL10" s="59">
        <f t="shared" si="18"/>
        <v>3.8</v>
      </c>
      <c r="AM10" s="59">
        <f t="shared" si="19"/>
        <v>4.3</v>
      </c>
      <c r="AN10" s="59">
        <f t="shared" si="20"/>
        <v>8.1</v>
      </c>
      <c r="AO10" s="61">
        <f t="shared" si="21"/>
        <v>4</v>
      </c>
      <c r="AP10" s="61">
        <f t="shared" si="22"/>
        <v>5.3</v>
      </c>
      <c r="AQ10" s="61">
        <f t="shared" si="23"/>
        <v>6.6</v>
      </c>
      <c r="AR10" s="61">
        <f t="shared" si="24"/>
        <v>4.7</v>
      </c>
      <c r="AS10" s="59">
        <f t="shared" si="25"/>
        <v>6.1</v>
      </c>
      <c r="AT10" s="59">
        <f>IF('Indicator Data'!L13="No data","x",IF('Indicator Data'!BE13&lt;1000,"x",ROUND((IF('Indicator Data'!L13&gt;AT$194,10,IF('Indicator Data'!L13&lt;AT$195,0,10-(AT$194-'Indicator Data'!L13)/(AT$194-AT$195)*10))),1)))</f>
        <v>7.1</v>
      </c>
      <c r="AU10" s="61">
        <f t="shared" si="26"/>
        <v>6.6</v>
      </c>
      <c r="AV10" s="62">
        <f t="shared" si="27"/>
        <v>5.5</v>
      </c>
      <c r="AW10" s="59">
        <f>ROUND(IF('Indicator Data'!M13=0,0,IF('Indicator Data'!M13&gt;AW$194,10,IF('Indicator Data'!M13&lt;AW$195,0,10-(AW$194-'Indicator Data'!M13)/(AW$194-AW$195)*10))),1)</f>
        <v>0.1</v>
      </c>
      <c r="AX10" s="59">
        <f>ROUND(IF('Indicator Data'!N13=0,0,IF(LOG('Indicator Data'!N13)&gt;LOG(AX$194),10,IF(LOG('Indicator Data'!N13)&lt;LOG(AX$195),0,10-(LOG(AX$194)-LOG('Indicator Data'!N13))/(LOG(AX$194)-LOG(AX$195))*10))),1)</f>
        <v>0</v>
      </c>
      <c r="AY10" s="61">
        <f t="shared" si="28"/>
        <v>0.1</v>
      </c>
      <c r="AZ10" s="59">
        <f>'Indicator Data'!O13</f>
        <v>0</v>
      </c>
      <c r="BA10" s="59">
        <f>'Indicator Data'!P13</f>
        <v>0</v>
      </c>
      <c r="BB10" s="61">
        <f t="shared" si="29"/>
        <v>0</v>
      </c>
      <c r="BC10" s="62">
        <f t="shared" si="30"/>
        <v>0.1</v>
      </c>
      <c r="BD10" s="16"/>
      <c r="BE10" s="108"/>
    </row>
    <row r="11" spans="1:57" s="4" customFormat="1" x14ac:dyDescent="0.25">
      <c r="A11" s="131" t="s">
        <v>17</v>
      </c>
      <c r="B11" s="63" t="s">
        <v>16</v>
      </c>
      <c r="C11" s="59">
        <f>ROUND(IF('Indicator Data'!C14=0,0.1,IF(LOG('Indicator Data'!C14)&gt;C$194,10,IF(LOG('Indicator Data'!C14)&lt;C$195,0,10-(C$194-LOG('Indicator Data'!C14))/(C$194-C$195)*10))),1)</f>
        <v>7.4</v>
      </c>
      <c r="D11" s="59">
        <f>ROUND(IF('Indicator Data'!D14=0,0.1,IF(LOG('Indicator Data'!D14)&gt;D$194,10,IF(LOG('Indicator Data'!D14)&lt;D$195,0,10-(D$194-LOG('Indicator Data'!D14))/(D$194-D$195)*10))),1)</f>
        <v>0.1</v>
      </c>
      <c r="E11" s="59">
        <f t="shared" si="0"/>
        <v>4.7</v>
      </c>
      <c r="F11" s="59">
        <f>ROUND(IF('Indicator Data'!E14="No data",0.1,IF('Indicator Data'!E14=0,0,IF(LOG('Indicator Data'!E14)&gt;F$194,10,IF(LOG('Indicator Data'!E14)&lt;F$195,0,10-(F$194-LOG('Indicator Data'!E14))/(F$194-F$195)*10)))),1)</f>
        <v>6.8</v>
      </c>
      <c r="G11" s="59">
        <f>ROUND(IF('Indicator Data'!F14=0,0,IF(LOG('Indicator Data'!F14)&gt;G$194,10,IF(LOG('Indicator Data'!F14)&lt;G$195,0,10-(G$194-LOG('Indicator Data'!F14))/(G$194-G$195)*10))),1)</f>
        <v>0</v>
      </c>
      <c r="H11" s="59">
        <f>ROUND(IF('Indicator Data'!G14=0,0,IF(LOG('Indicator Data'!G14)&gt;H$194,10,IF(LOG('Indicator Data'!G14)&lt;H$195,0,10-(H$194-LOG('Indicator Data'!G14))/(H$194-H$195)*10))),1)</f>
        <v>0</v>
      </c>
      <c r="I11" s="59">
        <f>ROUND(IF('Indicator Data'!H14=0,0,IF(LOG('Indicator Data'!H14)&gt;I$194,10,IF(LOG('Indicator Data'!H14)&lt;I$195,0,10-(I$194-LOG('Indicator Data'!H14))/(I$194-I$195)*10))),1)</f>
        <v>0</v>
      </c>
      <c r="J11" s="59">
        <f t="shared" si="1"/>
        <v>0</v>
      </c>
      <c r="K11" s="59">
        <f>ROUND(IF('Indicator Data'!I14=0,0,IF(LOG('Indicator Data'!I14)&gt;K$194,10,IF(LOG('Indicator Data'!I14)&lt;K$195,0,10-(K$194-LOG('Indicator Data'!I14))/(K$194-K$195)*10))),1)</f>
        <v>0</v>
      </c>
      <c r="L11" s="59">
        <f t="shared" si="2"/>
        <v>0</v>
      </c>
      <c r="M11" s="59">
        <f>ROUND(IF('Indicator Data'!J14=0,0,IF(LOG('Indicator Data'!J14)&gt;M$194,10,IF(LOG('Indicator Data'!J14)&lt;M$195,0,10-(M$194-LOG('Indicator Data'!J14))/(M$194-M$195)*10))),1)</f>
        <v>0</v>
      </c>
      <c r="N11" s="60">
        <f>'Indicator Data'!C14/'Indicator Data'!$BD14</f>
        <v>1.0946714774468086E-3</v>
      </c>
      <c r="O11" s="60">
        <f>'Indicator Data'!D14/'Indicator Data'!$BD14</f>
        <v>0</v>
      </c>
      <c r="P11" s="60">
        <f>IF(F11=0.1,0,'Indicator Data'!E14/'Indicator Data'!$BD14)</f>
        <v>6.0070956788299485E-3</v>
      </c>
      <c r="Q11" s="60">
        <f>'Indicator Data'!F14/'Indicator Data'!$BD14</f>
        <v>0</v>
      </c>
      <c r="R11" s="60">
        <f>'Indicator Data'!G14/'Indicator Data'!$BD14</f>
        <v>0</v>
      </c>
      <c r="S11" s="60">
        <f>'Indicator Data'!H14/'Indicator Data'!$BD14</f>
        <v>0</v>
      </c>
      <c r="T11" s="60">
        <f>'Indicator Data'!I14/'Indicator Data'!$BD14</f>
        <v>0</v>
      </c>
      <c r="U11" s="60">
        <f>'Indicator Data'!J14/'Indicator Data'!$BD14</f>
        <v>0</v>
      </c>
      <c r="V11" s="59">
        <f t="shared" si="3"/>
        <v>5.5</v>
      </c>
      <c r="W11" s="59">
        <f t="shared" si="4"/>
        <v>0</v>
      </c>
      <c r="X11" s="59">
        <f t="shared" si="5"/>
        <v>3.2</v>
      </c>
      <c r="Y11" s="59">
        <f t="shared" si="6"/>
        <v>4</v>
      </c>
      <c r="Z11" s="59">
        <f t="shared" si="7"/>
        <v>0</v>
      </c>
      <c r="AA11" s="59">
        <f t="shared" si="8"/>
        <v>0</v>
      </c>
      <c r="AB11" s="59">
        <f t="shared" si="9"/>
        <v>0</v>
      </c>
      <c r="AC11" s="59">
        <f t="shared" si="10"/>
        <v>0</v>
      </c>
      <c r="AD11" s="59">
        <f t="shared" si="11"/>
        <v>0</v>
      </c>
      <c r="AE11" s="59">
        <f t="shared" si="12"/>
        <v>0</v>
      </c>
      <c r="AF11" s="59">
        <f t="shared" si="13"/>
        <v>0</v>
      </c>
      <c r="AG11" s="59">
        <f>ROUND(IF('Indicator Data'!K14=0,0,IF('Indicator Data'!K14&gt;AG$194,10,IF('Indicator Data'!K14&lt;AG$195,0,10-(AG$194-'Indicator Data'!K14)/(AG$194-AG$195)*10))),1)</f>
        <v>0</v>
      </c>
      <c r="AH11" s="59">
        <f t="shared" si="14"/>
        <v>6.5</v>
      </c>
      <c r="AI11" s="59">
        <f t="shared" si="15"/>
        <v>0.1</v>
      </c>
      <c r="AJ11" s="59">
        <f t="shared" si="16"/>
        <v>0</v>
      </c>
      <c r="AK11" s="59">
        <f t="shared" si="17"/>
        <v>0</v>
      </c>
      <c r="AL11" s="59">
        <f t="shared" si="18"/>
        <v>0</v>
      </c>
      <c r="AM11" s="59">
        <f t="shared" si="19"/>
        <v>0</v>
      </c>
      <c r="AN11" s="59">
        <f t="shared" si="20"/>
        <v>0</v>
      </c>
      <c r="AO11" s="61">
        <f t="shared" si="21"/>
        <v>4</v>
      </c>
      <c r="AP11" s="61">
        <f t="shared" si="22"/>
        <v>5.6</v>
      </c>
      <c r="AQ11" s="61">
        <f t="shared" si="23"/>
        <v>0</v>
      </c>
      <c r="AR11" s="61">
        <f t="shared" si="24"/>
        <v>0</v>
      </c>
      <c r="AS11" s="59">
        <f t="shared" si="25"/>
        <v>0</v>
      </c>
      <c r="AT11" s="59">
        <f>IF('Indicator Data'!L14="No data","x",IF('Indicator Data'!BE14&lt;1000,"x",ROUND((IF('Indicator Data'!L14&gt;AT$194,10,IF('Indicator Data'!L14&lt;AT$195,0,10-(AT$194-'Indicator Data'!L14)/(AT$194-AT$195)*10))),1)))</f>
        <v>1</v>
      </c>
      <c r="AU11" s="61">
        <f t="shared" si="26"/>
        <v>0.5</v>
      </c>
      <c r="AV11" s="62">
        <f t="shared" si="27"/>
        <v>2.4</v>
      </c>
      <c r="AW11" s="59">
        <f>ROUND(IF('Indicator Data'!M14=0,0,IF('Indicator Data'!M14&gt;AW$194,10,IF('Indicator Data'!M14&lt;AW$195,0,10-(AW$194-'Indicator Data'!M14)/(AW$194-AW$195)*10))),1)</f>
        <v>0</v>
      </c>
      <c r="AX11" s="59">
        <f>ROUND(IF('Indicator Data'!N14=0,0,IF(LOG('Indicator Data'!N14)&gt;LOG(AX$194),10,IF(LOG('Indicator Data'!N14)&lt;LOG(AX$195),0,10-(LOG(AX$194)-LOG('Indicator Data'!N14))/(LOG(AX$194)-LOG(AX$195))*10))),1)</f>
        <v>0</v>
      </c>
      <c r="AY11" s="61">
        <f t="shared" si="28"/>
        <v>0</v>
      </c>
      <c r="AZ11" s="59">
        <f>'Indicator Data'!O14</f>
        <v>0</v>
      </c>
      <c r="BA11" s="59">
        <f>'Indicator Data'!P14</f>
        <v>0</v>
      </c>
      <c r="BB11" s="61">
        <f t="shared" si="29"/>
        <v>0</v>
      </c>
      <c r="BC11" s="62">
        <f t="shared" si="30"/>
        <v>0</v>
      </c>
      <c r="BD11" s="16"/>
      <c r="BE11" s="108"/>
    </row>
    <row r="12" spans="1:57" s="4" customFormat="1" x14ac:dyDescent="0.25">
      <c r="A12" s="131" t="s">
        <v>19</v>
      </c>
      <c r="B12" s="63" t="s">
        <v>18</v>
      </c>
      <c r="C12" s="59">
        <f>ROUND(IF('Indicator Data'!C15=0,0.1,IF(LOG('Indicator Data'!C15)&gt;C$194,10,IF(LOG('Indicator Data'!C15)&lt;C$195,0,10-(C$194-LOG('Indicator Data'!C15))/(C$194-C$195)*10))),1)</f>
        <v>8.1</v>
      </c>
      <c r="D12" s="59">
        <f>ROUND(IF('Indicator Data'!D15=0,0.1,IF(LOG('Indicator Data'!D15)&gt;D$194,10,IF(LOG('Indicator Data'!D15)&lt;D$195,0,10-(D$194-LOG('Indicator Data'!D15))/(D$194-D$195)*10))),1)</f>
        <v>9</v>
      </c>
      <c r="E12" s="59">
        <f t="shared" si="0"/>
        <v>8.6</v>
      </c>
      <c r="F12" s="59">
        <f>ROUND(IF('Indicator Data'!E15="No data",0.1,IF('Indicator Data'!E15=0,0,IF(LOG('Indicator Data'!E15)&gt;F$194,10,IF(LOG('Indicator Data'!E15)&lt;F$195,0,10-(F$194-LOG('Indicator Data'!E15))/(F$194-F$195)*10)))),1)</f>
        <v>6.5</v>
      </c>
      <c r="G12" s="59">
        <f>ROUND(IF('Indicator Data'!F15=0,0,IF(LOG('Indicator Data'!F15)&gt;G$194,10,IF(LOG('Indicator Data'!F15)&lt;G$195,0,10-(G$194-LOG('Indicator Data'!F15))/(G$194-G$195)*10))),1)</f>
        <v>0</v>
      </c>
      <c r="H12" s="59">
        <f>ROUND(IF('Indicator Data'!G15=0,0,IF(LOG('Indicator Data'!G15)&gt;H$194,10,IF(LOG('Indicator Data'!G15)&lt;H$195,0,10-(H$194-LOG('Indicator Data'!G15))/(H$194-H$195)*10))),1)</f>
        <v>0</v>
      </c>
      <c r="I12" s="59">
        <f>ROUND(IF('Indicator Data'!H15=0,0,IF(LOG('Indicator Data'!H15)&gt;I$194,10,IF(LOG('Indicator Data'!H15)&lt;I$195,0,10-(I$194-LOG('Indicator Data'!H15))/(I$194-I$195)*10))),1)</f>
        <v>0</v>
      </c>
      <c r="J12" s="59">
        <f t="shared" si="1"/>
        <v>0</v>
      </c>
      <c r="K12" s="59">
        <f>ROUND(IF('Indicator Data'!I15=0,0,IF(LOG('Indicator Data'!I15)&gt;K$194,10,IF(LOG('Indicator Data'!I15)&lt;K$195,0,10-(K$194-LOG('Indicator Data'!I15))/(K$194-K$195)*10))),1)</f>
        <v>0</v>
      </c>
      <c r="L12" s="59">
        <f t="shared" si="2"/>
        <v>0</v>
      </c>
      <c r="M12" s="59">
        <f>ROUND(IF('Indicator Data'!J15=0,0,IF(LOG('Indicator Data'!J15)&gt;M$194,10,IF(LOG('Indicator Data'!J15)&lt;M$195,0,10-(M$194-LOG('Indicator Data'!J15))/(M$194-M$195)*10))),1)</f>
        <v>0</v>
      </c>
      <c r="N12" s="60">
        <f>'Indicator Data'!C15/'Indicator Data'!$BD15</f>
        <v>1.8557648365608954E-3</v>
      </c>
      <c r="O12" s="60">
        <f>'Indicator Data'!D15/'Indicator Data'!$BD15</f>
        <v>5.1903923701018524E-4</v>
      </c>
      <c r="P12" s="60">
        <f>IF(F12=0.1,0,'Indicator Data'!E15/'Indicator Data'!$BD15)</f>
        <v>4.1703623465771614E-3</v>
      </c>
      <c r="Q12" s="60">
        <f>'Indicator Data'!F15/'Indicator Data'!$BD15</f>
        <v>0</v>
      </c>
      <c r="R12" s="60">
        <f>'Indicator Data'!G15/'Indicator Data'!$BD15</f>
        <v>0</v>
      </c>
      <c r="S12" s="60">
        <f>'Indicator Data'!H15/'Indicator Data'!$BD15</f>
        <v>0</v>
      </c>
      <c r="T12" s="60">
        <f>'Indicator Data'!I15/'Indicator Data'!$BD15</f>
        <v>0</v>
      </c>
      <c r="U12" s="60">
        <f>'Indicator Data'!J15/'Indicator Data'!$BD15</f>
        <v>0</v>
      </c>
      <c r="V12" s="59">
        <f t="shared" si="3"/>
        <v>9.3000000000000007</v>
      </c>
      <c r="W12" s="59">
        <f t="shared" si="4"/>
        <v>5.2</v>
      </c>
      <c r="X12" s="59">
        <f t="shared" si="5"/>
        <v>7.8</v>
      </c>
      <c r="Y12" s="59">
        <f t="shared" si="6"/>
        <v>2.8</v>
      </c>
      <c r="Z12" s="59">
        <f t="shared" si="7"/>
        <v>0</v>
      </c>
      <c r="AA12" s="59">
        <f t="shared" si="8"/>
        <v>0</v>
      </c>
      <c r="AB12" s="59">
        <f t="shared" si="9"/>
        <v>0</v>
      </c>
      <c r="AC12" s="59">
        <f t="shared" si="10"/>
        <v>0</v>
      </c>
      <c r="AD12" s="59">
        <f t="shared" si="11"/>
        <v>0</v>
      </c>
      <c r="AE12" s="59">
        <f t="shared" si="12"/>
        <v>0</v>
      </c>
      <c r="AF12" s="59">
        <f t="shared" si="13"/>
        <v>0</v>
      </c>
      <c r="AG12" s="59">
        <f>ROUND(IF('Indicator Data'!K15=0,0,IF('Indicator Data'!K15&gt;AG$194,10,IF('Indicator Data'!K15&lt;AG$195,0,10-(AG$194-'Indicator Data'!K15)/(AG$194-AG$195)*10))),1)</f>
        <v>1</v>
      </c>
      <c r="AH12" s="59">
        <f t="shared" si="14"/>
        <v>8.6999999999999993</v>
      </c>
      <c r="AI12" s="59">
        <f t="shared" si="15"/>
        <v>7.1</v>
      </c>
      <c r="AJ12" s="59">
        <f t="shared" si="16"/>
        <v>0</v>
      </c>
      <c r="AK12" s="59">
        <f t="shared" si="17"/>
        <v>0</v>
      </c>
      <c r="AL12" s="59">
        <f t="shared" si="18"/>
        <v>0</v>
      </c>
      <c r="AM12" s="59">
        <f t="shared" si="19"/>
        <v>0</v>
      </c>
      <c r="AN12" s="59">
        <f t="shared" si="20"/>
        <v>0</v>
      </c>
      <c r="AO12" s="61">
        <f t="shared" si="21"/>
        <v>8.1999999999999993</v>
      </c>
      <c r="AP12" s="61">
        <f t="shared" si="22"/>
        <v>4.9000000000000004</v>
      </c>
      <c r="AQ12" s="61">
        <f t="shared" si="23"/>
        <v>0</v>
      </c>
      <c r="AR12" s="61">
        <f t="shared" si="24"/>
        <v>0</v>
      </c>
      <c r="AS12" s="59">
        <f t="shared" si="25"/>
        <v>0.5</v>
      </c>
      <c r="AT12" s="59">
        <f>IF('Indicator Data'!L15="No data","x",IF('Indicator Data'!BE15&lt;1000,"x",ROUND((IF('Indicator Data'!L15&gt;AT$194,10,IF('Indicator Data'!L15&lt;AT$195,0,10-(AT$194-'Indicator Data'!L15)/(AT$194-AT$195)*10))),1)))</f>
        <v>10</v>
      </c>
      <c r="AU12" s="61">
        <f t="shared" si="26"/>
        <v>5.3</v>
      </c>
      <c r="AV12" s="62">
        <f t="shared" si="27"/>
        <v>4.5</v>
      </c>
      <c r="AW12" s="59">
        <f>ROUND(IF('Indicator Data'!M15=0,0,IF('Indicator Data'!M15&gt;AW$194,10,IF('Indicator Data'!M15&lt;AW$195,0,10-(AW$194-'Indicator Data'!M15)/(AW$194-AW$195)*10))),1)</f>
        <v>8.6999999999999993</v>
      </c>
      <c r="AX12" s="59">
        <f>ROUND(IF('Indicator Data'!N15=0,0,IF(LOG('Indicator Data'!N15)&gt;LOG(AX$194),10,IF(LOG('Indicator Data'!N15)&lt;LOG(AX$195),0,10-(LOG(AX$194)-LOG('Indicator Data'!N15))/(LOG(AX$194)-LOG(AX$195))*10))),1)</f>
        <v>6.3</v>
      </c>
      <c r="AY12" s="61">
        <f t="shared" si="28"/>
        <v>7.7</v>
      </c>
      <c r="AZ12" s="59">
        <f>'Indicator Data'!O15</f>
        <v>0</v>
      </c>
      <c r="BA12" s="59">
        <f>'Indicator Data'!P15</f>
        <v>0</v>
      </c>
      <c r="BB12" s="61">
        <f t="shared" si="29"/>
        <v>0</v>
      </c>
      <c r="BC12" s="62">
        <f t="shared" si="30"/>
        <v>5.4</v>
      </c>
      <c r="BD12" s="16"/>
      <c r="BE12" s="108"/>
    </row>
    <row r="13" spans="1:57" s="4" customFormat="1" x14ac:dyDescent="0.25">
      <c r="A13" s="131" t="s">
        <v>21</v>
      </c>
      <c r="B13" s="63" t="s">
        <v>20</v>
      </c>
      <c r="C13" s="59">
        <f>ROUND(IF('Indicator Data'!C16=0,0.1,IF(LOG('Indicator Data'!C16)&gt;C$194,10,IF(LOG('Indicator Data'!C16)&lt;C$195,0,10-(C$194-LOG('Indicator Data'!C16))/(C$194-C$195)*10))),1)</f>
        <v>0.1</v>
      </c>
      <c r="D13" s="59">
        <f>ROUND(IF('Indicator Data'!D16=0,0.1,IF(LOG('Indicator Data'!D16)&gt;D$194,10,IF(LOG('Indicator Data'!D16)&lt;D$195,0,10-(D$194-LOG('Indicator Data'!D16))/(D$194-D$195)*10))),1)</f>
        <v>0.1</v>
      </c>
      <c r="E13" s="59">
        <f t="shared" si="0"/>
        <v>0.1</v>
      </c>
      <c r="F13" s="59">
        <f>ROUND(IF('Indicator Data'!E16="No data",0.1,IF('Indicator Data'!E16=0,0,IF(LOG('Indicator Data'!E16)&gt;F$194,10,IF(LOG('Indicator Data'!E16)&lt;F$195,0,10-(F$194-LOG('Indicator Data'!E16))/(F$194-F$195)*10)))),1)</f>
        <v>0.1</v>
      </c>
      <c r="G13" s="59">
        <f>ROUND(IF('Indicator Data'!F16=0,0,IF(LOG('Indicator Data'!F16)&gt;G$194,10,IF(LOG('Indicator Data'!F16)&lt;G$195,0,10-(G$194-LOG('Indicator Data'!F16))/(G$194-G$195)*10))),1)</f>
        <v>0</v>
      </c>
      <c r="H13" s="59">
        <f>ROUND(IF('Indicator Data'!G16=0,0,IF(LOG('Indicator Data'!G16)&gt;H$194,10,IF(LOG('Indicator Data'!G16)&lt;H$195,0,10-(H$194-LOG('Indicator Data'!G16))/(H$194-H$195)*10))),1)</f>
        <v>4.5999999999999996</v>
      </c>
      <c r="I13" s="59">
        <f>ROUND(IF('Indicator Data'!H16=0,0,IF(LOG('Indicator Data'!H16)&gt;I$194,10,IF(LOG('Indicator Data'!H16)&lt;I$195,0,10-(I$194-LOG('Indicator Data'!H16))/(I$194-I$195)*10))),1)</f>
        <v>7.6</v>
      </c>
      <c r="J13" s="59">
        <f t="shared" si="1"/>
        <v>6.3</v>
      </c>
      <c r="K13" s="59">
        <f>ROUND(IF('Indicator Data'!I16=0,0,IF(LOG('Indicator Data'!I16)&gt;K$194,10,IF(LOG('Indicator Data'!I16)&lt;K$195,0,10-(K$194-LOG('Indicator Data'!I16))/(K$194-K$195)*10))),1)</f>
        <v>6.6</v>
      </c>
      <c r="L13" s="59">
        <f t="shared" si="2"/>
        <v>6.5</v>
      </c>
      <c r="M13" s="59">
        <f>ROUND(IF('Indicator Data'!J16=0,0,IF(LOG('Indicator Data'!J16)&gt;M$194,10,IF(LOG('Indicator Data'!J16)&lt;M$195,0,10-(M$194-LOG('Indicator Data'!J16))/(M$194-M$195)*10))),1)</f>
        <v>0</v>
      </c>
      <c r="N13" s="60">
        <f>'Indicator Data'!C16/'Indicator Data'!$BD16</f>
        <v>0</v>
      </c>
      <c r="O13" s="60">
        <f>'Indicator Data'!D16/'Indicator Data'!$BD16</f>
        <v>0</v>
      </c>
      <c r="P13" s="60">
        <f>IF(F13=0.1,0,'Indicator Data'!E16/'Indicator Data'!$BD16)</f>
        <v>0</v>
      </c>
      <c r="Q13" s="60">
        <f>'Indicator Data'!F16/'Indicator Data'!$BD16</f>
        <v>0</v>
      </c>
      <c r="R13" s="60">
        <f>'Indicator Data'!G16/'Indicator Data'!$BD16</f>
        <v>1.8566453699728862E-2</v>
      </c>
      <c r="S13" s="60">
        <f>'Indicator Data'!H16/'Indicator Data'!$BD16</f>
        <v>5.8630906420196411E-3</v>
      </c>
      <c r="T13" s="60">
        <f>'Indicator Data'!I16/'Indicator Data'!$BD16</f>
        <v>4.9964020601170174E-2</v>
      </c>
      <c r="U13" s="60">
        <f>'Indicator Data'!J16/'Indicator Data'!$BD16</f>
        <v>0</v>
      </c>
      <c r="V13" s="59">
        <f t="shared" si="3"/>
        <v>0</v>
      </c>
      <c r="W13" s="59">
        <f t="shared" si="4"/>
        <v>0</v>
      </c>
      <c r="X13" s="59">
        <f t="shared" si="5"/>
        <v>0</v>
      </c>
      <c r="Y13" s="59">
        <f t="shared" si="6"/>
        <v>0.1</v>
      </c>
      <c r="Z13" s="59">
        <f t="shared" si="7"/>
        <v>0</v>
      </c>
      <c r="AA13" s="59">
        <f t="shared" si="8"/>
        <v>10</v>
      </c>
      <c r="AB13" s="59">
        <f t="shared" si="9"/>
        <v>10</v>
      </c>
      <c r="AC13" s="59">
        <f t="shared" si="10"/>
        <v>10</v>
      </c>
      <c r="AD13" s="59">
        <f t="shared" si="11"/>
        <v>10</v>
      </c>
      <c r="AE13" s="59">
        <f t="shared" si="12"/>
        <v>10</v>
      </c>
      <c r="AF13" s="59">
        <f t="shared" si="13"/>
        <v>0</v>
      </c>
      <c r="AG13" s="59">
        <f>ROUND(IF('Indicator Data'!K16=0,0,IF('Indicator Data'!K16&gt;AG$194,10,IF('Indicator Data'!K16&lt;AG$195,0,10-(AG$194-'Indicator Data'!K16)/(AG$194-AG$195)*10))),1)</f>
        <v>0</v>
      </c>
      <c r="AH13" s="59">
        <f t="shared" si="14"/>
        <v>0.1</v>
      </c>
      <c r="AI13" s="59">
        <f t="shared" si="15"/>
        <v>0.1</v>
      </c>
      <c r="AJ13" s="59">
        <f t="shared" si="16"/>
        <v>7.3</v>
      </c>
      <c r="AK13" s="59">
        <f t="shared" si="17"/>
        <v>8.8000000000000007</v>
      </c>
      <c r="AL13" s="59">
        <f t="shared" si="18"/>
        <v>8.1</v>
      </c>
      <c r="AM13" s="59">
        <f t="shared" si="19"/>
        <v>8.3000000000000007</v>
      </c>
      <c r="AN13" s="59">
        <f t="shared" si="20"/>
        <v>0</v>
      </c>
      <c r="AO13" s="61">
        <f t="shared" si="21"/>
        <v>0.1</v>
      </c>
      <c r="AP13" s="61">
        <f t="shared" si="22"/>
        <v>0.1</v>
      </c>
      <c r="AQ13" s="61">
        <f t="shared" si="23"/>
        <v>0</v>
      </c>
      <c r="AR13" s="61">
        <f t="shared" si="24"/>
        <v>8.8000000000000007</v>
      </c>
      <c r="AS13" s="59">
        <f t="shared" si="25"/>
        <v>0</v>
      </c>
      <c r="AT13" s="59">
        <f>IF('Indicator Data'!L16="No data","x",IF('Indicator Data'!BE16&lt;1000,"x",ROUND((IF('Indicator Data'!L16&gt;AT$194,10,IF('Indicator Data'!L16&lt;AT$195,0,10-(AT$194-'Indicator Data'!L16)/(AT$194-AT$195)*10))),1)))</f>
        <v>5.0999999999999996</v>
      </c>
      <c r="AU13" s="61">
        <f t="shared" si="26"/>
        <v>2.6</v>
      </c>
      <c r="AV13" s="62">
        <f t="shared" si="27"/>
        <v>3.4</v>
      </c>
      <c r="AW13" s="59">
        <f>ROUND(IF('Indicator Data'!M16=0,0,IF('Indicator Data'!M16&gt;AW$194,10,IF('Indicator Data'!M16&lt;AW$195,0,10-(AW$194-'Indicator Data'!M16)/(AW$194-AW$195)*10))),1)</f>
        <v>0</v>
      </c>
      <c r="AX13" s="59">
        <f>ROUND(IF('Indicator Data'!N16=0,0,IF(LOG('Indicator Data'!N16)&gt;LOG(AX$194),10,IF(LOG('Indicator Data'!N16)&lt;LOG(AX$195),0,10-(LOG(AX$194)-LOG('Indicator Data'!N16))/(LOG(AX$194)-LOG(AX$195))*10))),1)</f>
        <v>2.2999999999999998</v>
      </c>
      <c r="AY13" s="61">
        <f t="shared" si="28"/>
        <v>1.2</v>
      </c>
      <c r="AZ13" s="59">
        <f>'Indicator Data'!O16</f>
        <v>0</v>
      </c>
      <c r="BA13" s="59">
        <f>'Indicator Data'!P16</f>
        <v>0</v>
      </c>
      <c r="BB13" s="61">
        <f t="shared" si="29"/>
        <v>0</v>
      </c>
      <c r="BC13" s="62">
        <f t="shared" si="30"/>
        <v>0.8</v>
      </c>
      <c r="BD13" s="16"/>
      <c r="BE13" s="108"/>
    </row>
    <row r="14" spans="1:57" s="4" customFormat="1" x14ac:dyDescent="0.25">
      <c r="A14" s="131" t="s">
        <v>23</v>
      </c>
      <c r="B14" s="63" t="s">
        <v>22</v>
      </c>
      <c r="C14" s="59">
        <f>ROUND(IF('Indicator Data'!C17=0,0.1,IF(LOG('Indicator Data'!C17)&gt;C$194,10,IF(LOG('Indicator Data'!C17)&lt;C$195,0,10-(C$194-LOG('Indicator Data'!C17))/(C$194-C$195)*10))),1)</f>
        <v>0.1</v>
      </c>
      <c r="D14" s="59">
        <f>ROUND(IF('Indicator Data'!D17=0,0.1,IF(LOG('Indicator Data'!D17)&gt;D$194,10,IF(LOG('Indicator Data'!D17)&lt;D$195,0,10-(D$194-LOG('Indicator Data'!D17))/(D$194-D$195)*10))),1)</f>
        <v>0.1</v>
      </c>
      <c r="E14" s="59">
        <f t="shared" si="0"/>
        <v>0.1</v>
      </c>
      <c r="F14" s="59">
        <f>ROUND(IF('Indicator Data'!E17="No data",0.1,IF('Indicator Data'!E17=0,0,IF(LOG('Indicator Data'!E17)&gt;F$194,10,IF(LOG('Indicator Data'!E17)&lt;F$195,0,10-(F$194-LOG('Indicator Data'!E17))/(F$194-F$195)*10)))),1)</f>
        <v>0.1</v>
      </c>
      <c r="G14" s="59">
        <f>ROUND(IF('Indicator Data'!F17=0,0,IF(LOG('Indicator Data'!F17)&gt;G$194,10,IF(LOG('Indicator Data'!F17)&lt;G$195,0,10-(G$194-LOG('Indicator Data'!F17))/(G$194-G$195)*10))),1)</f>
        <v>0</v>
      </c>
      <c r="H14" s="59">
        <f>ROUND(IF('Indicator Data'!G17=0,0,IF(LOG('Indicator Data'!G17)&gt;H$194,10,IF(LOG('Indicator Data'!G17)&lt;H$195,0,10-(H$194-LOG('Indicator Data'!G17))/(H$194-H$195)*10))),1)</f>
        <v>0</v>
      </c>
      <c r="I14" s="59">
        <f>ROUND(IF('Indicator Data'!H17=0,0,IF(LOG('Indicator Data'!H17)&gt;I$194,10,IF(LOG('Indicator Data'!H17)&lt;I$195,0,10-(I$194-LOG('Indicator Data'!H17))/(I$194-I$195)*10))),1)</f>
        <v>0</v>
      </c>
      <c r="J14" s="59">
        <f t="shared" si="1"/>
        <v>0</v>
      </c>
      <c r="K14" s="59">
        <f>ROUND(IF('Indicator Data'!I17=0,0,IF(LOG('Indicator Data'!I17)&gt;K$194,10,IF(LOG('Indicator Data'!I17)&lt;K$195,0,10-(K$194-LOG('Indicator Data'!I17))/(K$194-K$195)*10))),1)</f>
        <v>0</v>
      </c>
      <c r="L14" s="59">
        <f t="shared" si="2"/>
        <v>0</v>
      </c>
      <c r="M14" s="59">
        <f>ROUND(IF('Indicator Data'!J17=0,0,IF(LOG('Indicator Data'!J17)&gt;M$194,10,IF(LOG('Indicator Data'!J17)&lt;M$195,0,10-(M$194-LOG('Indicator Data'!J17))/(M$194-M$195)*10))),1)</f>
        <v>0</v>
      </c>
      <c r="N14" s="60">
        <f>'Indicator Data'!C17/'Indicator Data'!$BD17</f>
        <v>0</v>
      </c>
      <c r="O14" s="60">
        <f>'Indicator Data'!D17/'Indicator Data'!$BD17</f>
        <v>0</v>
      </c>
      <c r="P14" s="60">
        <f>IF(F14=0.1,0,'Indicator Data'!E17/'Indicator Data'!$BD17)</f>
        <v>0</v>
      </c>
      <c r="Q14" s="60">
        <f>'Indicator Data'!F17/'Indicator Data'!$BD17</f>
        <v>0</v>
      </c>
      <c r="R14" s="60">
        <f>'Indicator Data'!G17/'Indicator Data'!$BD17</f>
        <v>0</v>
      </c>
      <c r="S14" s="60">
        <f>'Indicator Data'!H17/'Indicator Data'!$BD17</f>
        <v>0</v>
      </c>
      <c r="T14" s="60">
        <f>'Indicator Data'!I17/'Indicator Data'!$BD17</f>
        <v>0</v>
      </c>
      <c r="U14" s="60">
        <f>'Indicator Data'!J17/'Indicator Data'!$BD17</f>
        <v>0</v>
      </c>
      <c r="V14" s="59">
        <f t="shared" si="3"/>
        <v>0</v>
      </c>
      <c r="W14" s="59">
        <f t="shared" si="4"/>
        <v>0</v>
      </c>
      <c r="X14" s="59">
        <f t="shared" si="5"/>
        <v>0</v>
      </c>
      <c r="Y14" s="59">
        <f t="shared" si="6"/>
        <v>0.1</v>
      </c>
      <c r="Z14" s="59">
        <f t="shared" si="7"/>
        <v>0</v>
      </c>
      <c r="AA14" s="59">
        <f t="shared" si="8"/>
        <v>0</v>
      </c>
      <c r="AB14" s="59">
        <f t="shared" si="9"/>
        <v>0</v>
      </c>
      <c r="AC14" s="59">
        <f t="shared" si="10"/>
        <v>0</v>
      </c>
      <c r="AD14" s="59">
        <f t="shared" si="11"/>
        <v>0</v>
      </c>
      <c r="AE14" s="59">
        <f t="shared" si="12"/>
        <v>0</v>
      </c>
      <c r="AF14" s="59">
        <f t="shared" si="13"/>
        <v>0</v>
      </c>
      <c r="AG14" s="59">
        <f>ROUND(IF('Indicator Data'!K17=0,0,IF('Indicator Data'!K17&gt;AG$194,10,IF('Indicator Data'!K17&lt;AG$195,0,10-(AG$194-'Indicator Data'!K17)/(AG$194-AG$195)*10))),1)</f>
        <v>0</v>
      </c>
      <c r="AH14" s="59">
        <f t="shared" si="14"/>
        <v>0.1</v>
      </c>
      <c r="AI14" s="59">
        <f t="shared" si="15"/>
        <v>0.1</v>
      </c>
      <c r="AJ14" s="59">
        <f t="shared" si="16"/>
        <v>0</v>
      </c>
      <c r="AK14" s="59">
        <f t="shared" si="17"/>
        <v>0</v>
      </c>
      <c r="AL14" s="59">
        <f t="shared" si="18"/>
        <v>0</v>
      </c>
      <c r="AM14" s="59">
        <f t="shared" si="19"/>
        <v>0</v>
      </c>
      <c r="AN14" s="59">
        <f t="shared" si="20"/>
        <v>0</v>
      </c>
      <c r="AO14" s="61">
        <f t="shared" si="21"/>
        <v>0.1</v>
      </c>
      <c r="AP14" s="61">
        <f t="shared" si="22"/>
        <v>0.1</v>
      </c>
      <c r="AQ14" s="61">
        <f t="shared" si="23"/>
        <v>0</v>
      </c>
      <c r="AR14" s="61">
        <f t="shared" si="24"/>
        <v>0</v>
      </c>
      <c r="AS14" s="59">
        <f t="shared" si="25"/>
        <v>0</v>
      </c>
      <c r="AT14" s="59" t="str">
        <f>IF('Indicator Data'!L17="No data","x",IF('Indicator Data'!BE17&lt;1000,"x",ROUND((IF('Indicator Data'!L17&gt;AT$194,10,IF('Indicator Data'!L17&lt;AT$195,0,10-(AT$194-'Indicator Data'!L17)/(AT$194-AT$195)*10))),1)))</f>
        <v>x</v>
      </c>
      <c r="AU14" s="61">
        <f t="shared" si="26"/>
        <v>0</v>
      </c>
      <c r="AV14" s="62">
        <f t="shared" si="27"/>
        <v>0.1</v>
      </c>
      <c r="AW14" s="59">
        <f>ROUND(IF('Indicator Data'!M17=0,0,IF('Indicator Data'!M17&gt;AW$194,10,IF('Indicator Data'!M17&lt;AW$195,0,10-(AW$194-'Indicator Data'!M17)/(AW$194-AW$195)*10))),1)</f>
        <v>0.5</v>
      </c>
      <c r="AX14" s="59">
        <f>ROUND(IF('Indicator Data'!N17=0,0,IF(LOG('Indicator Data'!N17)&gt;LOG(AX$194),10,IF(LOG('Indicator Data'!N17)&lt;LOG(AX$195),0,10-(LOG(AX$194)-LOG('Indicator Data'!N17))/(LOG(AX$194)-LOG(AX$195))*10))),1)</f>
        <v>0</v>
      </c>
      <c r="AY14" s="61">
        <f t="shared" si="28"/>
        <v>0.3</v>
      </c>
      <c r="AZ14" s="59">
        <f>'Indicator Data'!O17</f>
        <v>0</v>
      </c>
      <c r="BA14" s="59">
        <f>'Indicator Data'!P17</f>
        <v>0</v>
      </c>
      <c r="BB14" s="61">
        <f t="shared" si="29"/>
        <v>0</v>
      </c>
      <c r="BC14" s="62">
        <f t="shared" si="30"/>
        <v>0.2</v>
      </c>
      <c r="BD14" s="16"/>
      <c r="BE14" s="108"/>
    </row>
    <row r="15" spans="1:57" s="4" customFormat="1" x14ac:dyDescent="0.25">
      <c r="A15" s="131" t="s">
        <v>25</v>
      </c>
      <c r="B15" s="63" t="s">
        <v>24</v>
      </c>
      <c r="C15" s="59">
        <f>ROUND(IF('Indicator Data'!C18=0,0.1,IF(LOG('Indicator Data'!C18)&gt;C$194,10,IF(LOG('Indicator Data'!C18)&lt;C$195,0,10-(C$194-LOG('Indicator Data'!C18))/(C$194-C$195)*10))),1)</f>
        <v>10</v>
      </c>
      <c r="D15" s="59">
        <f>ROUND(IF('Indicator Data'!D18=0,0.1,IF(LOG('Indicator Data'!D18)&gt;D$194,10,IF(LOG('Indicator Data'!D18)&lt;D$195,0,10-(D$194-LOG('Indicator Data'!D18))/(D$194-D$195)*10))),1)</f>
        <v>10</v>
      </c>
      <c r="E15" s="59">
        <f t="shared" si="0"/>
        <v>10</v>
      </c>
      <c r="F15" s="59">
        <f>ROUND(IF('Indicator Data'!E18="No data",0.1,IF('Indicator Data'!E18=0,0,IF(LOG('Indicator Data'!E18)&gt;F$194,10,IF(LOG('Indicator Data'!E18)&lt;F$195,0,10-(F$194-LOG('Indicator Data'!E18))/(F$194-F$195)*10)))),1)</f>
        <v>10</v>
      </c>
      <c r="G15" s="59">
        <f>ROUND(IF('Indicator Data'!F18=0,0,IF(LOG('Indicator Data'!F18)&gt;G$194,10,IF(LOG('Indicator Data'!F18)&lt;G$195,0,10-(G$194-LOG('Indicator Data'!F18))/(G$194-G$195)*10))),1)</f>
        <v>8.9</v>
      </c>
      <c r="H15" s="59">
        <f>ROUND(IF('Indicator Data'!G18=0,0,IF(LOG('Indicator Data'!G18)&gt;H$194,10,IF(LOG('Indicator Data'!G18)&lt;H$195,0,10-(H$194-LOG('Indicator Data'!G18))/(H$194-H$195)*10))),1)</f>
        <v>9.6</v>
      </c>
      <c r="I15" s="59">
        <f>ROUND(IF('Indicator Data'!H18=0,0,IF(LOG('Indicator Data'!H18)&gt;I$194,10,IF(LOG('Indicator Data'!H18)&lt;I$195,0,10-(I$194-LOG('Indicator Data'!H18))/(I$194-I$195)*10))),1)</f>
        <v>9.1</v>
      </c>
      <c r="J15" s="59">
        <f t="shared" si="1"/>
        <v>9.4</v>
      </c>
      <c r="K15" s="59">
        <f>ROUND(IF('Indicator Data'!I18=0,0,IF(LOG('Indicator Data'!I18)&gt;K$194,10,IF(LOG('Indicator Data'!I18)&lt;K$195,0,10-(K$194-LOG('Indicator Data'!I18))/(K$194-K$195)*10))),1)</f>
        <v>9.1</v>
      </c>
      <c r="L15" s="59">
        <f t="shared" si="2"/>
        <v>9.3000000000000007</v>
      </c>
      <c r="M15" s="59">
        <f>ROUND(IF('Indicator Data'!J18=0,0,IF(LOG('Indicator Data'!J18)&gt;M$194,10,IF(LOG('Indicator Data'!J18)&lt;M$195,0,10-(M$194-LOG('Indicator Data'!J18))/(M$194-M$195)*10))),1)</f>
        <v>10</v>
      </c>
      <c r="N15" s="60">
        <f>'Indicator Data'!C18/'Indicator Data'!$BD18</f>
        <v>1.6534005552731532E-3</v>
      </c>
      <c r="O15" s="60">
        <f>'Indicator Data'!D18/'Indicator Data'!$BD18</f>
        <v>1.5685670574841493E-4</v>
      </c>
      <c r="P15" s="60">
        <f>IF(F15=0.1,0,'Indicator Data'!E18/'Indicator Data'!$BD18)</f>
        <v>2.1622806962324503E-2</v>
      </c>
      <c r="Q15" s="60">
        <f>'Indicator Data'!F18/'Indicator Data'!$BD18</f>
        <v>1.3113884474064133E-5</v>
      </c>
      <c r="R15" s="60">
        <f>'Indicator Data'!G18/'Indicator Data'!$BD18</f>
        <v>4.1663082577682526E-3</v>
      </c>
      <c r="S15" s="60">
        <f>'Indicator Data'!H18/'Indicator Data'!$BD18</f>
        <v>1.3590285634543312E-4</v>
      </c>
      <c r="T15" s="60">
        <f>'Indicator Data'!I18/'Indicator Data'!$BD18</f>
        <v>2.2416188077347028E-3</v>
      </c>
      <c r="U15" s="60">
        <f>'Indicator Data'!J18/'Indicator Data'!$BD18</f>
        <v>9.4154780030906808E-4</v>
      </c>
      <c r="V15" s="59">
        <f t="shared" si="3"/>
        <v>8.3000000000000007</v>
      </c>
      <c r="W15" s="59">
        <f t="shared" si="4"/>
        <v>1.6</v>
      </c>
      <c r="X15" s="59">
        <f t="shared" si="5"/>
        <v>5.9</v>
      </c>
      <c r="Y15" s="59">
        <f t="shared" si="6"/>
        <v>10</v>
      </c>
      <c r="Z15" s="59">
        <f t="shared" si="7"/>
        <v>8</v>
      </c>
      <c r="AA15" s="59">
        <f t="shared" si="8"/>
        <v>2.2999999999999998</v>
      </c>
      <c r="AB15" s="59">
        <f t="shared" si="9"/>
        <v>0.3</v>
      </c>
      <c r="AC15" s="59">
        <f t="shared" si="10"/>
        <v>1.4</v>
      </c>
      <c r="AD15" s="59">
        <f t="shared" si="11"/>
        <v>2.2000000000000002</v>
      </c>
      <c r="AE15" s="59">
        <f t="shared" si="12"/>
        <v>1.8</v>
      </c>
      <c r="AF15" s="59">
        <f t="shared" si="13"/>
        <v>0.3</v>
      </c>
      <c r="AG15" s="59">
        <f>ROUND(IF('Indicator Data'!K18=0,0,IF('Indicator Data'!K18&gt;AG$194,10,IF('Indicator Data'!K18&lt;AG$195,0,10-(AG$194-'Indicator Data'!K18)/(AG$194-AG$195)*10))),1)</f>
        <v>2</v>
      </c>
      <c r="AH15" s="59">
        <f t="shared" si="14"/>
        <v>9.1999999999999993</v>
      </c>
      <c r="AI15" s="59">
        <f t="shared" si="15"/>
        <v>5.8</v>
      </c>
      <c r="AJ15" s="59">
        <f t="shared" si="16"/>
        <v>6</v>
      </c>
      <c r="AK15" s="59">
        <f t="shared" si="17"/>
        <v>4.7</v>
      </c>
      <c r="AL15" s="59">
        <f t="shared" si="18"/>
        <v>5.4</v>
      </c>
      <c r="AM15" s="59">
        <f t="shared" si="19"/>
        <v>5.7</v>
      </c>
      <c r="AN15" s="59">
        <f t="shared" si="20"/>
        <v>7.6</v>
      </c>
      <c r="AO15" s="61">
        <f t="shared" si="21"/>
        <v>8.6999999999999993</v>
      </c>
      <c r="AP15" s="61">
        <f t="shared" si="22"/>
        <v>10</v>
      </c>
      <c r="AQ15" s="61">
        <f t="shared" si="23"/>
        <v>8.5</v>
      </c>
      <c r="AR15" s="61">
        <f t="shared" si="24"/>
        <v>7</v>
      </c>
      <c r="AS15" s="59">
        <f t="shared" si="25"/>
        <v>4.8</v>
      </c>
      <c r="AT15" s="59">
        <f>IF('Indicator Data'!L18="No data","x",IF('Indicator Data'!BE18&lt;1000,"x",ROUND((IF('Indicator Data'!L18&gt;AT$194,10,IF('Indicator Data'!L18&lt;AT$195,0,10-(AT$194-'Indicator Data'!L18)/(AT$194-AT$195)*10))),1)))</f>
        <v>5.0999999999999996</v>
      </c>
      <c r="AU15" s="61">
        <f t="shared" si="26"/>
        <v>5</v>
      </c>
      <c r="AV15" s="62">
        <f t="shared" si="27"/>
        <v>8.3000000000000007</v>
      </c>
      <c r="AW15" s="59">
        <f>ROUND(IF('Indicator Data'!M18=0,0,IF('Indicator Data'!M18&gt;AW$194,10,IF('Indicator Data'!M18&lt;AW$195,0,10-(AW$194-'Indicator Data'!M18)/(AW$194-AW$195)*10))),1)</f>
        <v>9.5</v>
      </c>
      <c r="AX15" s="59">
        <f>ROUND(IF('Indicator Data'!N18=0,0,IF(LOG('Indicator Data'!N18)&gt;LOG(AX$194),10,IF(LOG('Indicator Data'!N18)&lt;LOG(AX$195),0,10-(LOG(AX$194)-LOG('Indicator Data'!N18))/(LOG(AX$194)-LOG(AX$195))*10))),1)</f>
        <v>9</v>
      </c>
      <c r="AY15" s="61">
        <f t="shared" si="28"/>
        <v>9.3000000000000007</v>
      </c>
      <c r="AZ15" s="59">
        <f>'Indicator Data'!O18</f>
        <v>0</v>
      </c>
      <c r="BA15" s="59">
        <f>'Indicator Data'!P18</f>
        <v>0</v>
      </c>
      <c r="BB15" s="61">
        <f t="shared" si="29"/>
        <v>0</v>
      </c>
      <c r="BC15" s="62">
        <f t="shared" si="30"/>
        <v>6.5</v>
      </c>
      <c r="BD15" s="16"/>
      <c r="BE15" s="108"/>
    </row>
    <row r="16" spans="1:57" s="4" customFormat="1" x14ac:dyDescent="0.25">
      <c r="A16" s="131" t="s">
        <v>27</v>
      </c>
      <c r="B16" s="63" t="s">
        <v>26</v>
      </c>
      <c r="C16" s="59">
        <f>ROUND(IF('Indicator Data'!C19=0,0.1,IF(LOG('Indicator Data'!C19)&gt;C$194,10,IF(LOG('Indicator Data'!C19)&lt;C$195,0,10-(C$194-LOG('Indicator Data'!C19))/(C$194-C$195)*10))),1)</f>
        <v>0.1</v>
      </c>
      <c r="D16" s="59">
        <f>ROUND(IF('Indicator Data'!D19=0,0.1,IF(LOG('Indicator Data'!D19)&gt;D$194,10,IF(LOG('Indicator Data'!D19)&lt;D$195,0,10-(D$194-LOG('Indicator Data'!D19))/(D$194-D$195)*10))),1)</f>
        <v>0.1</v>
      </c>
      <c r="E16" s="59">
        <f t="shared" si="0"/>
        <v>0.1</v>
      </c>
      <c r="F16" s="59">
        <f>ROUND(IF('Indicator Data'!E19="No data",0.1,IF('Indicator Data'!E19=0,0,IF(LOG('Indicator Data'!E19)&gt;F$194,10,IF(LOG('Indicator Data'!E19)&lt;F$195,0,10-(F$194-LOG('Indicator Data'!E19))/(F$194-F$195)*10)))),1)</f>
        <v>0.1</v>
      </c>
      <c r="G16" s="59">
        <f>ROUND(IF('Indicator Data'!F19=0,0,IF(LOG('Indicator Data'!F19)&gt;G$194,10,IF(LOG('Indicator Data'!F19)&lt;G$195,0,10-(G$194-LOG('Indicator Data'!F19))/(G$194-G$195)*10))),1)</f>
        <v>3.7</v>
      </c>
      <c r="H16" s="59">
        <f>ROUND(IF('Indicator Data'!G19=0,0,IF(LOG('Indicator Data'!G19)&gt;H$194,10,IF(LOG('Indicator Data'!G19)&lt;H$195,0,10-(H$194-LOG('Indicator Data'!G19))/(H$194-H$195)*10))),1)</f>
        <v>3.9</v>
      </c>
      <c r="I16" s="59">
        <f>ROUND(IF('Indicator Data'!H19=0,0,IF(LOG('Indicator Data'!H19)&gt;I$194,10,IF(LOG('Indicator Data'!H19)&lt;I$195,0,10-(I$194-LOG('Indicator Data'!H19))/(I$194-I$195)*10))),1)</f>
        <v>6.8</v>
      </c>
      <c r="J16" s="59">
        <f t="shared" si="1"/>
        <v>5.5</v>
      </c>
      <c r="K16" s="59">
        <f>ROUND(IF('Indicator Data'!I19=0,0,IF(LOG('Indicator Data'!I19)&gt;K$194,10,IF(LOG('Indicator Data'!I19)&lt;K$195,0,10-(K$194-LOG('Indicator Data'!I19))/(K$194-K$195)*10))),1)</f>
        <v>3</v>
      </c>
      <c r="L16" s="59">
        <f t="shared" si="2"/>
        <v>4.4000000000000004</v>
      </c>
      <c r="M16" s="59">
        <f>ROUND(IF('Indicator Data'!J19=0,0,IF(LOG('Indicator Data'!J19)&gt;M$194,10,IF(LOG('Indicator Data'!J19)&lt;M$195,0,10-(M$194-LOG('Indicator Data'!J19))/(M$194-M$195)*10))),1)</f>
        <v>0</v>
      </c>
      <c r="N16" s="60">
        <f>'Indicator Data'!C19/'Indicator Data'!$BD19</f>
        <v>0</v>
      </c>
      <c r="O16" s="60">
        <f>'Indicator Data'!D19/'Indicator Data'!$BD19</f>
        <v>0</v>
      </c>
      <c r="P16" s="60">
        <f>IF(F16=0.1,0,'Indicator Data'!E19/'Indicator Data'!$BD19)</f>
        <v>0</v>
      </c>
      <c r="Q16" s="60">
        <f>'Indicator Data'!F19/'Indicator Data'!$BD19</f>
        <v>6.0410978792417823E-6</v>
      </c>
      <c r="R16" s="60">
        <f>'Indicator Data'!G19/'Indicator Data'!$BD19</f>
        <v>1.3375906496729803E-2</v>
      </c>
      <c r="S16" s="60">
        <f>'Indicator Data'!H19/'Indicator Data'!$BD19</f>
        <v>1.9108437852471147E-3</v>
      </c>
      <c r="T16" s="60">
        <f>'Indicator Data'!I19/'Indicator Data'!$BD19</f>
        <v>1.0898622162259781E-3</v>
      </c>
      <c r="U16" s="60">
        <f>'Indicator Data'!J19/'Indicator Data'!$BD19</f>
        <v>0</v>
      </c>
      <c r="V16" s="59">
        <f t="shared" si="3"/>
        <v>0</v>
      </c>
      <c r="W16" s="59">
        <f t="shared" si="4"/>
        <v>0</v>
      </c>
      <c r="X16" s="59">
        <f t="shared" si="5"/>
        <v>0</v>
      </c>
      <c r="Y16" s="59">
        <f t="shared" si="6"/>
        <v>0.1</v>
      </c>
      <c r="Z16" s="59">
        <f t="shared" si="7"/>
        <v>7.3</v>
      </c>
      <c r="AA16" s="59">
        <f t="shared" si="8"/>
        <v>7.4</v>
      </c>
      <c r="AB16" s="59">
        <f t="shared" si="9"/>
        <v>3.8</v>
      </c>
      <c r="AC16" s="59">
        <f t="shared" si="10"/>
        <v>5.9</v>
      </c>
      <c r="AD16" s="59">
        <f t="shared" si="11"/>
        <v>1.1000000000000001</v>
      </c>
      <c r="AE16" s="59">
        <f t="shared" si="12"/>
        <v>3.9</v>
      </c>
      <c r="AF16" s="59">
        <f t="shared" si="13"/>
        <v>0</v>
      </c>
      <c r="AG16" s="59">
        <f>ROUND(IF('Indicator Data'!K19=0,0,IF('Indicator Data'!K19&gt;AG$194,10,IF('Indicator Data'!K19&lt;AG$195,0,10-(AG$194-'Indicator Data'!K19)/(AG$194-AG$195)*10))),1)</f>
        <v>1</v>
      </c>
      <c r="AH16" s="59">
        <f t="shared" si="14"/>
        <v>0.1</v>
      </c>
      <c r="AI16" s="59">
        <f t="shared" si="15"/>
        <v>0.1</v>
      </c>
      <c r="AJ16" s="59">
        <f t="shared" si="16"/>
        <v>5.7</v>
      </c>
      <c r="AK16" s="59">
        <f t="shared" si="17"/>
        <v>5.3</v>
      </c>
      <c r="AL16" s="59">
        <f t="shared" si="18"/>
        <v>5.5</v>
      </c>
      <c r="AM16" s="59">
        <f t="shared" si="19"/>
        <v>2.1</v>
      </c>
      <c r="AN16" s="59">
        <f t="shared" si="20"/>
        <v>0</v>
      </c>
      <c r="AO16" s="61">
        <f t="shared" si="21"/>
        <v>0.1</v>
      </c>
      <c r="AP16" s="61">
        <f t="shared" si="22"/>
        <v>0.1</v>
      </c>
      <c r="AQ16" s="61">
        <f t="shared" si="23"/>
        <v>5.8</v>
      </c>
      <c r="AR16" s="61">
        <f t="shared" si="24"/>
        <v>4.2</v>
      </c>
      <c r="AS16" s="59">
        <f t="shared" si="25"/>
        <v>0.5</v>
      </c>
      <c r="AT16" s="59" t="str">
        <f>IF('Indicator Data'!L19="No data","x",IF('Indicator Data'!BE19&lt;1000,"x",ROUND((IF('Indicator Data'!L19&gt;AT$194,10,IF('Indicator Data'!L19&lt;AT$195,0,10-(AT$194-'Indicator Data'!L19)/(AT$194-AT$195)*10))),1)))</f>
        <v>x</v>
      </c>
      <c r="AU16" s="61">
        <f t="shared" si="26"/>
        <v>0.5</v>
      </c>
      <c r="AV16" s="62">
        <f t="shared" si="27"/>
        <v>2.5</v>
      </c>
      <c r="AW16" s="59">
        <f>ROUND(IF('Indicator Data'!M19=0,0,IF('Indicator Data'!M19&gt;AW$194,10,IF('Indicator Data'!M19&lt;AW$195,0,10-(AW$194-'Indicator Data'!M19)/(AW$194-AW$195)*10))),1)</f>
        <v>0</v>
      </c>
      <c r="AX16" s="59">
        <f>ROUND(IF('Indicator Data'!N19=0,0,IF(LOG('Indicator Data'!N19)&gt;LOG(AX$194),10,IF(LOG('Indicator Data'!N19)&lt;LOG(AX$195),0,10-(LOG(AX$194)-LOG('Indicator Data'!N19))/(LOG(AX$194)-LOG(AX$195))*10))),1)</f>
        <v>0</v>
      </c>
      <c r="AY16" s="61">
        <f t="shared" si="28"/>
        <v>0</v>
      </c>
      <c r="AZ16" s="59">
        <f>'Indicator Data'!O19</f>
        <v>0</v>
      </c>
      <c r="BA16" s="59">
        <f>'Indicator Data'!P19</f>
        <v>0</v>
      </c>
      <c r="BB16" s="61">
        <f t="shared" si="29"/>
        <v>0</v>
      </c>
      <c r="BC16" s="62">
        <f t="shared" si="30"/>
        <v>0</v>
      </c>
      <c r="BD16" s="16"/>
      <c r="BE16" s="108"/>
    </row>
    <row r="17" spans="1:57" s="4" customFormat="1" x14ac:dyDescent="0.25">
      <c r="A17" s="131" t="s">
        <v>29</v>
      </c>
      <c r="B17" s="63" t="s">
        <v>28</v>
      </c>
      <c r="C17" s="59">
        <f>ROUND(IF('Indicator Data'!C20=0,0.1,IF(LOG('Indicator Data'!C20)&gt;C$194,10,IF(LOG('Indicator Data'!C20)&lt;C$195,0,10-(C$194-LOG('Indicator Data'!C20))/(C$194-C$195)*10))),1)</f>
        <v>0.1</v>
      </c>
      <c r="D17" s="59">
        <f>ROUND(IF('Indicator Data'!D20=0,0.1,IF(LOG('Indicator Data'!D20)&gt;D$194,10,IF(LOG('Indicator Data'!D20)&lt;D$195,0,10-(D$194-LOG('Indicator Data'!D20))/(D$194-D$195)*10))),1)</f>
        <v>0.1</v>
      </c>
      <c r="E17" s="59">
        <f t="shared" si="0"/>
        <v>0.1</v>
      </c>
      <c r="F17" s="59">
        <f>ROUND(IF('Indicator Data'!E20="No data",0.1,IF('Indicator Data'!E20=0,0,IF(LOG('Indicator Data'!E20)&gt;F$194,10,IF(LOG('Indicator Data'!E20)&lt;F$195,0,10-(F$194-LOG('Indicator Data'!E20))/(F$194-F$195)*10)))),1)</f>
        <v>7.1</v>
      </c>
      <c r="G17" s="59">
        <f>ROUND(IF('Indicator Data'!F20=0,0,IF(LOG('Indicator Data'!F20)&gt;G$194,10,IF(LOG('Indicator Data'!F20)&lt;G$195,0,10-(G$194-LOG('Indicator Data'!F20))/(G$194-G$195)*10))),1)</f>
        <v>0</v>
      </c>
      <c r="H17" s="59">
        <f>ROUND(IF('Indicator Data'!G20=0,0,IF(LOG('Indicator Data'!G20)&gt;H$194,10,IF(LOG('Indicator Data'!G20)&lt;H$195,0,10-(H$194-LOG('Indicator Data'!G20))/(H$194-H$195)*10))),1)</f>
        <v>0</v>
      </c>
      <c r="I17" s="59">
        <f>ROUND(IF('Indicator Data'!H20=0,0,IF(LOG('Indicator Data'!H20)&gt;I$194,10,IF(LOG('Indicator Data'!H20)&lt;I$195,0,10-(I$194-LOG('Indicator Data'!H20))/(I$194-I$195)*10))),1)</f>
        <v>0</v>
      </c>
      <c r="J17" s="59">
        <f t="shared" si="1"/>
        <v>0</v>
      </c>
      <c r="K17" s="59">
        <f>ROUND(IF('Indicator Data'!I20=0,0,IF(LOG('Indicator Data'!I20)&gt;K$194,10,IF(LOG('Indicator Data'!I20)&lt;K$195,0,10-(K$194-LOG('Indicator Data'!I20))/(K$194-K$195)*10))),1)</f>
        <v>0</v>
      </c>
      <c r="L17" s="59">
        <f t="shared" si="2"/>
        <v>0</v>
      </c>
      <c r="M17" s="59">
        <f>ROUND(IF('Indicator Data'!J20=0,0,IF(LOG('Indicator Data'!J20)&gt;M$194,10,IF(LOG('Indicator Data'!J20)&lt;M$195,0,10-(M$194-LOG('Indicator Data'!J20))/(M$194-M$195)*10))),1)</f>
        <v>0</v>
      </c>
      <c r="N17" s="60">
        <f>'Indicator Data'!C20/'Indicator Data'!$BD20</f>
        <v>0</v>
      </c>
      <c r="O17" s="60">
        <f>'Indicator Data'!D20/'Indicator Data'!$BD20</f>
        <v>0</v>
      </c>
      <c r="P17" s="60">
        <f>IF(F17=0.1,0,'Indicator Data'!E20/'Indicator Data'!$BD20)</f>
        <v>7.3507018792954484E-3</v>
      </c>
      <c r="Q17" s="60">
        <f>'Indicator Data'!F20/'Indicator Data'!$BD20</f>
        <v>0</v>
      </c>
      <c r="R17" s="60">
        <f>'Indicator Data'!G20/'Indicator Data'!$BD20</f>
        <v>0</v>
      </c>
      <c r="S17" s="60">
        <f>'Indicator Data'!H20/'Indicator Data'!$BD20</f>
        <v>0</v>
      </c>
      <c r="T17" s="60">
        <f>'Indicator Data'!I20/'Indicator Data'!$BD20</f>
        <v>0</v>
      </c>
      <c r="U17" s="60">
        <f>'Indicator Data'!J20/'Indicator Data'!$BD20</f>
        <v>0</v>
      </c>
      <c r="V17" s="59">
        <f t="shared" si="3"/>
        <v>0</v>
      </c>
      <c r="W17" s="59">
        <f t="shared" si="4"/>
        <v>0</v>
      </c>
      <c r="X17" s="59">
        <f t="shared" si="5"/>
        <v>0</v>
      </c>
      <c r="Y17" s="59">
        <f t="shared" si="6"/>
        <v>4.9000000000000004</v>
      </c>
      <c r="Z17" s="59">
        <f t="shared" si="7"/>
        <v>0</v>
      </c>
      <c r="AA17" s="59">
        <f t="shared" si="8"/>
        <v>0</v>
      </c>
      <c r="AB17" s="59">
        <f t="shared" si="9"/>
        <v>0</v>
      </c>
      <c r="AC17" s="59">
        <f t="shared" si="10"/>
        <v>0</v>
      </c>
      <c r="AD17" s="59">
        <f t="shared" si="11"/>
        <v>0</v>
      </c>
      <c r="AE17" s="59">
        <f t="shared" si="12"/>
        <v>0</v>
      </c>
      <c r="AF17" s="59">
        <f t="shared" si="13"/>
        <v>0</v>
      </c>
      <c r="AG17" s="59">
        <f>ROUND(IF('Indicator Data'!K20=0,0,IF('Indicator Data'!K20&gt;AG$194,10,IF('Indicator Data'!K20&lt;AG$195,0,10-(AG$194-'Indicator Data'!K20)/(AG$194-AG$195)*10))),1)</f>
        <v>0</v>
      </c>
      <c r="AH17" s="59">
        <f t="shared" si="14"/>
        <v>0.1</v>
      </c>
      <c r="AI17" s="59">
        <f t="shared" si="15"/>
        <v>0.1</v>
      </c>
      <c r="AJ17" s="59">
        <f t="shared" si="16"/>
        <v>0</v>
      </c>
      <c r="AK17" s="59">
        <f t="shared" si="17"/>
        <v>0</v>
      </c>
      <c r="AL17" s="59">
        <f t="shared" si="18"/>
        <v>0</v>
      </c>
      <c r="AM17" s="59">
        <f t="shared" si="19"/>
        <v>0</v>
      </c>
      <c r="AN17" s="59">
        <f t="shared" si="20"/>
        <v>0</v>
      </c>
      <c r="AO17" s="61">
        <f t="shared" si="21"/>
        <v>0.1</v>
      </c>
      <c r="AP17" s="61">
        <f t="shared" si="22"/>
        <v>6.1</v>
      </c>
      <c r="AQ17" s="61">
        <f t="shared" si="23"/>
        <v>0</v>
      </c>
      <c r="AR17" s="61">
        <f t="shared" si="24"/>
        <v>0</v>
      </c>
      <c r="AS17" s="59">
        <f t="shared" si="25"/>
        <v>0</v>
      </c>
      <c r="AT17" s="59">
        <f>IF('Indicator Data'!L20="No data","x",IF('Indicator Data'!BE20&lt;1000,"x",ROUND((IF('Indicator Data'!L20&gt;AT$194,10,IF('Indicator Data'!L20&lt;AT$195,0,10-(AT$194-'Indicator Data'!L20)/(AT$194-AT$195)*10))),1)))</f>
        <v>6.1</v>
      </c>
      <c r="AU17" s="61">
        <f t="shared" si="26"/>
        <v>3.1</v>
      </c>
      <c r="AV17" s="62">
        <f t="shared" si="27"/>
        <v>2.2999999999999998</v>
      </c>
      <c r="AW17" s="59">
        <f>ROUND(IF('Indicator Data'!M20=0,0,IF('Indicator Data'!M20&gt;AW$194,10,IF('Indicator Data'!M20&lt;AW$195,0,10-(AW$194-'Indicator Data'!M20)/(AW$194-AW$195)*10))),1)</f>
        <v>0.7</v>
      </c>
      <c r="AX17" s="59">
        <f>ROUND(IF('Indicator Data'!N20=0,0,IF(LOG('Indicator Data'!N20)&gt;LOG(AX$194),10,IF(LOG('Indicator Data'!N20)&lt;LOG(AX$195),0,10-(LOG(AX$194)-LOG('Indicator Data'!N20))/(LOG(AX$194)-LOG(AX$195))*10))),1)</f>
        <v>3.6</v>
      </c>
      <c r="AY17" s="61">
        <f t="shared" si="28"/>
        <v>2.2999999999999998</v>
      </c>
      <c r="AZ17" s="59">
        <f>'Indicator Data'!O20</f>
        <v>0</v>
      </c>
      <c r="BA17" s="59">
        <f>'Indicator Data'!P20</f>
        <v>0</v>
      </c>
      <c r="BB17" s="61">
        <f t="shared" si="29"/>
        <v>0</v>
      </c>
      <c r="BC17" s="62">
        <f t="shared" si="30"/>
        <v>1.6</v>
      </c>
      <c r="BD17" s="16"/>
      <c r="BE17" s="108"/>
    </row>
    <row r="18" spans="1:57" s="4" customFormat="1" x14ac:dyDescent="0.25">
      <c r="A18" s="131" t="s">
        <v>31</v>
      </c>
      <c r="B18" s="63" t="s">
        <v>30</v>
      </c>
      <c r="C18" s="59">
        <f>ROUND(IF('Indicator Data'!C21=0,0.1,IF(LOG('Indicator Data'!C21)&gt;C$194,10,IF(LOG('Indicator Data'!C21)&lt;C$195,0,10-(C$194-LOG('Indicator Data'!C21))/(C$194-C$195)*10))),1)</f>
        <v>6.7</v>
      </c>
      <c r="D18" s="59">
        <f>ROUND(IF('Indicator Data'!D21=0,0.1,IF(LOG('Indicator Data'!D21)&gt;D$194,10,IF(LOG('Indicator Data'!D21)&lt;D$195,0,10-(D$194-LOG('Indicator Data'!D21))/(D$194-D$195)*10))),1)</f>
        <v>0.1</v>
      </c>
      <c r="E18" s="59">
        <f t="shared" si="0"/>
        <v>4.0999999999999996</v>
      </c>
      <c r="F18" s="59">
        <f>ROUND(IF('Indicator Data'!E21="No data",0.1,IF('Indicator Data'!E21=0,0,IF(LOG('Indicator Data'!E21)&gt;F$194,10,IF(LOG('Indicator Data'!E21)&lt;F$195,0,10-(F$194-LOG('Indicator Data'!E21))/(F$194-F$195)*10)))),1)</f>
        <v>5.9</v>
      </c>
      <c r="G18" s="59">
        <f>ROUND(IF('Indicator Data'!F21=0,0,IF(LOG('Indicator Data'!F21)&gt;G$194,10,IF(LOG('Indicator Data'!F21)&lt;G$195,0,10-(G$194-LOG('Indicator Data'!F21))/(G$194-G$195)*10))),1)</f>
        <v>0</v>
      </c>
      <c r="H18" s="59">
        <f>ROUND(IF('Indicator Data'!G21=0,0,IF(LOG('Indicator Data'!G21)&gt;H$194,10,IF(LOG('Indicator Data'!G21)&lt;H$195,0,10-(H$194-LOG('Indicator Data'!G21))/(H$194-H$195)*10))),1)</f>
        <v>0</v>
      </c>
      <c r="I18" s="59">
        <f>ROUND(IF('Indicator Data'!H21=0,0,IF(LOG('Indicator Data'!H21)&gt;I$194,10,IF(LOG('Indicator Data'!H21)&lt;I$195,0,10-(I$194-LOG('Indicator Data'!H21))/(I$194-I$195)*10))),1)</f>
        <v>0</v>
      </c>
      <c r="J18" s="59">
        <f t="shared" si="1"/>
        <v>0</v>
      </c>
      <c r="K18" s="59">
        <f>ROUND(IF('Indicator Data'!I21=0,0,IF(LOG('Indicator Data'!I21)&gt;K$194,10,IF(LOG('Indicator Data'!I21)&lt;K$195,0,10-(K$194-LOG('Indicator Data'!I21))/(K$194-K$195)*10))),1)</f>
        <v>0</v>
      </c>
      <c r="L18" s="59">
        <f t="shared" si="2"/>
        <v>0</v>
      </c>
      <c r="M18" s="59">
        <f>ROUND(IF('Indicator Data'!J21=0,0,IF(LOG('Indicator Data'!J21)&gt;M$194,10,IF(LOG('Indicator Data'!J21)&lt;M$195,0,10-(M$194-LOG('Indicator Data'!J21))/(M$194-M$195)*10))),1)</f>
        <v>0</v>
      </c>
      <c r="N18" s="60">
        <f>'Indicator Data'!C21/'Indicator Data'!$BD21</f>
        <v>4.1544884524737823E-4</v>
      </c>
      <c r="O18" s="60">
        <f>'Indicator Data'!D21/'Indicator Data'!$BD21</f>
        <v>0</v>
      </c>
      <c r="P18" s="60">
        <f>IF(F18=0.1,0,'Indicator Data'!E21/'Indicator Data'!$BD21)</f>
        <v>2.0011732259832228E-3</v>
      </c>
      <c r="Q18" s="60">
        <f>'Indicator Data'!F21/'Indicator Data'!$BD21</f>
        <v>0</v>
      </c>
      <c r="R18" s="60">
        <f>'Indicator Data'!G21/'Indicator Data'!$BD21</f>
        <v>0</v>
      </c>
      <c r="S18" s="60">
        <f>'Indicator Data'!H21/'Indicator Data'!$BD21</f>
        <v>0</v>
      </c>
      <c r="T18" s="60">
        <f>'Indicator Data'!I21/'Indicator Data'!$BD21</f>
        <v>0</v>
      </c>
      <c r="U18" s="60">
        <f>'Indicator Data'!J21/'Indicator Data'!$BD21</f>
        <v>0</v>
      </c>
      <c r="V18" s="59">
        <f t="shared" si="3"/>
        <v>2.1</v>
      </c>
      <c r="W18" s="59">
        <f t="shared" si="4"/>
        <v>0</v>
      </c>
      <c r="X18" s="59">
        <f t="shared" si="5"/>
        <v>1.1000000000000001</v>
      </c>
      <c r="Y18" s="59">
        <f t="shared" si="6"/>
        <v>1.3</v>
      </c>
      <c r="Z18" s="59">
        <f t="shared" si="7"/>
        <v>0</v>
      </c>
      <c r="AA18" s="59">
        <f t="shared" si="8"/>
        <v>0</v>
      </c>
      <c r="AB18" s="59">
        <f t="shared" si="9"/>
        <v>0</v>
      </c>
      <c r="AC18" s="59">
        <f t="shared" si="10"/>
        <v>0</v>
      </c>
      <c r="AD18" s="59">
        <f t="shared" si="11"/>
        <v>0</v>
      </c>
      <c r="AE18" s="59">
        <f t="shared" si="12"/>
        <v>0</v>
      </c>
      <c r="AF18" s="59">
        <f t="shared" si="13"/>
        <v>0</v>
      </c>
      <c r="AG18" s="59">
        <f>ROUND(IF('Indicator Data'!K21=0,0,IF('Indicator Data'!K21&gt;AG$194,10,IF('Indicator Data'!K21&lt;AG$195,0,10-(AG$194-'Indicator Data'!K21)/(AG$194-AG$195)*10))),1)</f>
        <v>0</v>
      </c>
      <c r="AH18" s="59">
        <f t="shared" si="14"/>
        <v>4.4000000000000004</v>
      </c>
      <c r="AI18" s="59">
        <f t="shared" si="15"/>
        <v>0.1</v>
      </c>
      <c r="AJ18" s="59">
        <f t="shared" si="16"/>
        <v>0</v>
      </c>
      <c r="AK18" s="59">
        <f t="shared" si="17"/>
        <v>0</v>
      </c>
      <c r="AL18" s="59">
        <f t="shared" si="18"/>
        <v>0</v>
      </c>
      <c r="AM18" s="59">
        <f t="shared" si="19"/>
        <v>0</v>
      </c>
      <c r="AN18" s="59">
        <f t="shared" si="20"/>
        <v>0</v>
      </c>
      <c r="AO18" s="61">
        <f t="shared" si="21"/>
        <v>2.7</v>
      </c>
      <c r="AP18" s="61">
        <f t="shared" si="22"/>
        <v>4</v>
      </c>
      <c r="AQ18" s="61">
        <f t="shared" si="23"/>
        <v>0</v>
      </c>
      <c r="AR18" s="61">
        <f t="shared" si="24"/>
        <v>0</v>
      </c>
      <c r="AS18" s="59">
        <f t="shared" si="25"/>
        <v>0</v>
      </c>
      <c r="AT18" s="59">
        <f>IF('Indicator Data'!L21="No data","x",IF('Indicator Data'!BE21&lt;1000,"x",ROUND((IF('Indicator Data'!L21&gt;AT$194,10,IF('Indicator Data'!L21&lt;AT$195,0,10-(AT$194-'Indicator Data'!L21)/(AT$194-AT$195)*10))),1)))</f>
        <v>1</v>
      </c>
      <c r="AU18" s="61">
        <f t="shared" si="26"/>
        <v>0.5</v>
      </c>
      <c r="AV18" s="62">
        <f t="shared" si="27"/>
        <v>1.6</v>
      </c>
      <c r="AW18" s="59">
        <f>ROUND(IF('Indicator Data'!M21=0,0,IF('Indicator Data'!M21&gt;AW$194,10,IF('Indicator Data'!M21&lt;AW$195,0,10-(AW$194-'Indicator Data'!M21)/(AW$194-AW$195)*10))),1)</f>
        <v>6.6</v>
      </c>
      <c r="AX18" s="59">
        <f>ROUND(IF('Indicator Data'!N21=0,0,IF(LOG('Indicator Data'!N21)&gt;LOG(AX$194),10,IF(LOG('Indicator Data'!N21)&lt;LOG(AX$195),0,10-(LOG(AX$194)-LOG('Indicator Data'!N21))/(LOG(AX$194)-LOG(AX$195))*10))),1)</f>
        <v>7.8</v>
      </c>
      <c r="AY18" s="61">
        <f t="shared" si="28"/>
        <v>7.2</v>
      </c>
      <c r="AZ18" s="59">
        <f>'Indicator Data'!O21</f>
        <v>0</v>
      </c>
      <c r="BA18" s="59">
        <f>'Indicator Data'!P21</f>
        <v>0</v>
      </c>
      <c r="BB18" s="61">
        <f t="shared" si="29"/>
        <v>0</v>
      </c>
      <c r="BC18" s="62">
        <f t="shared" si="30"/>
        <v>5</v>
      </c>
      <c r="BD18" s="16"/>
      <c r="BE18" s="108"/>
    </row>
    <row r="19" spans="1:57" s="4" customFormat="1" x14ac:dyDescent="0.25">
      <c r="A19" s="131" t="s">
        <v>33</v>
      </c>
      <c r="B19" s="63" t="s">
        <v>32</v>
      </c>
      <c r="C19" s="59">
        <f>ROUND(IF('Indicator Data'!C22=0,0.1,IF(LOG('Indicator Data'!C22)&gt;C$194,10,IF(LOG('Indicator Data'!C22)&lt;C$195,0,10-(C$194-LOG('Indicator Data'!C22))/(C$194-C$195)*10))),1)</f>
        <v>3.7</v>
      </c>
      <c r="D19" s="59">
        <f>ROUND(IF('Indicator Data'!D22=0,0.1,IF(LOG('Indicator Data'!D22)&gt;D$194,10,IF(LOG('Indicator Data'!D22)&lt;D$195,0,10-(D$194-LOG('Indicator Data'!D22))/(D$194-D$195)*10))),1)</f>
        <v>0.1</v>
      </c>
      <c r="E19" s="59">
        <f t="shared" si="0"/>
        <v>2.1</v>
      </c>
      <c r="F19" s="59">
        <f>ROUND(IF('Indicator Data'!E22="No data",0.1,IF('Indicator Data'!E22=0,0,IF(LOG('Indicator Data'!E22)&gt;F$194,10,IF(LOG('Indicator Data'!E22)&lt;F$195,0,10-(F$194-LOG('Indicator Data'!E22))/(F$194-F$195)*10)))),1)</f>
        <v>4.4000000000000004</v>
      </c>
      <c r="G19" s="59">
        <f>ROUND(IF('Indicator Data'!F22=0,0,IF(LOG('Indicator Data'!F22)&gt;G$194,10,IF(LOG('Indicator Data'!F22)&lt;G$195,0,10-(G$194-LOG('Indicator Data'!F22))/(G$194-G$195)*10))),1)</f>
        <v>1.7</v>
      </c>
      <c r="H19" s="59">
        <f>ROUND(IF('Indicator Data'!G22=0,0,IF(LOG('Indicator Data'!G22)&gt;H$194,10,IF(LOG('Indicator Data'!G22)&lt;H$195,0,10-(H$194-LOG('Indicator Data'!G22))/(H$194-H$195)*10))),1)</f>
        <v>4</v>
      </c>
      <c r="I19" s="59">
        <f>ROUND(IF('Indicator Data'!H22=0,0,IF(LOG('Indicator Data'!H22)&gt;I$194,10,IF(LOG('Indicator Data'!H22)&lt;I$195,0,10-(I$194-LOG('Indicator Data'!H22))/(I$194-I$195)*10))),1)</f>
        <v>6.7</v>
      </c>
      <c r="J19" s="59">
        <f t="shared" si="1"/>
        <v>5.5</v>
      </c>
      <c r="K19" s="59">
        <f>ROUND(IF('Indicator Data'!I22=0,0,IF(LOG('Indicator Data'!I22)&gt;K$194,10,IF(LOG('Indicator Data'!I22)&lt;K$195,0,10-(K$194-LOG('Indicator Data'!I22))/(K$194-K$195)*10))),1)</f>
        <v>5.3</v>
      </c>
      <c r="L19" s="59">
        <f t="shared" si="2"/>
        <v>5.4</v>
      </c>
      <c r="M19" s="59">
        <f>ROUND(IF('Indicator Data'!J22=0,0,IF(LOG('Indicator Data'!J22)&gt;M$194,10,IF(LOG('Indicator Data'!J22)&lt;M$195,0,10-(M$194-LOG('Indicator Data'!J22))/(M$194-M$195)*10))),1)</f>
        <v>0</v>
      </c>
      <c r="N19" s="60">
        <f>'Indicator Data'!C22/'Indicator Data'!$BD22</f>
        <v>8.6035819725430271E-4</v>
      </c>
      <c r="O19" s="60">
        <f>'Indicator Data'!D22/'Indicator Data'!$BD22</f>
        <v>0</v>
      </c>
      <c r="P19" s="60">
        <f>IF(F19=0.1,0,'Indicator Data'!E22/'Indicator Data'!$BD22)</f>
        <v>1.6379017304018771E-2</v>
      </c>
      <c r="Q19" s="60">
        <f>'Indicator Data'!F22/'Indicator Data'!$BD22</f>
        <v>2.908708505455227E-7</v>
      </c>
      <c r="R19" s="60">
        <f>'Indicator Data'!G22/'Indicator Data'!$BD22</f>
        <v>1.0734291388102824E-2</v>
      </c>
      <c r="S19" s="60">
        <f>'Indicator Data'!H22/'Indicator Data'!$BD22</f>
        <v>1.3214722646812868E-3</v>
      </c>
      <c r="T19" s="60">
        <f>'Indicator Data'!I22/'Indicator Data'!$BD22</f>
        <v>1.3210937303347532E-2</v>
      </c>
      <c r="U19" s="60">
        <f>'Indicator Data'!J22/'Indicator Data'!$BD22</f>
        <v>0</v>
      </c>
      <c r="V19" s="59">
        <f t="shared" si="3"/>
        <v>4.3</v>
      </c>
      <c r="W19" s="59">
        <f t="shared" si="4"/>
        <v>0</v>
      </c>
      <c r="X19" s="59">
        <f t="shared" si="5"/>
        <v>2.4</v>
      </c>
      <c r="Y19" s="59">
        <f t="shared" si="6"/>
        <v>10</v>
      </c>
      <c r="Z19" s="59">
        <f t="shared" si="7"/>
        <v>4.4000000000000004</v>
      </c>
      <c r="AA19" s="59">
        <f t="shared" si="8"/>
        <v>6</v>
      </c>
      <c r="AB19" s="59">
        <f t="shared" si="9"/>
        <v>2.6</v>
      </c>
      <c r="AC19" s="59">
        <f t="shared" si="10"/>
        <v>4.5</v>
      </c>
      <c r="AD19" s="59">
        <f t="shared" si="11"/>
        <v>10</v>
      </c>
      <c r="AE19" s="59">
        <f t="shared" si="12"/>
        <v>8.4</v>
      </c>
      <c r="AF19" s="59">
        <f t="shared" si="13"/>
        <v>0</v>
      </c>
      <c r="AG19" s="59">
        <f>ROUND(IF('Indicator Data'!K22=0,0,IF('Indicator Data'!K22&gt;AG$194,10,IF('Indicator Data'!K22&lt;AG$195,0,10-(AG$194-'Indicator Data'!K22)/(AG$194-AG$195)*10))),1)</f>
        <v>0</v>
      </c>
      <c r="AH19" s="59">
        <f t="shared" si="14"/>
        <v>4</v>
      </c>
      <c r="AI19" s="59">
        <f t="shared" si="15"/>
        <v>0.1</v>
      </c>
      <c r="AJ19" s="59">
        <f t="shared" si="16"/>
        <v>5</v>
      </c>
      <c r="AK19" s="59">
        <f t="shared" si="17"/>
        <v>4.7</v>
      </c>
      <c r="AL19" s="59">
        <f t="shared" si="18"/>
        <v>4.9000000000000004</v>
      </c>
      <c r="AM19" s="59">
        <f t="shared" si="19"/>
        <v>7.7</v>
      </c>
      <c r="AN19" s="59">
        <f t="shared" si="20"/>
        <v>0</v>
      </c>
      <c r="AO19" s="61">
        <f t="shared" si="21"/>
        <v>2.2999999999999998</v>
      </c>
      <c r="AP19" s="61">
        <f t="shared" si="22"/>
        <v>8.4</v>
      </c>
      <c r="AQ19" s="61">
        <f t="shared" si="23"/>
        <v>3.2</v>
      </c>
      <c r="AR19" s="61">
        <f t="shared" si="24"/>
        <v>7.2</v>
      </c>
      <c r="AS19" s="59">
        <f t="shared" si="25"/>
        <v>0</v>
      </c>
      <c r="AT19" s="59">
        <f>IF('Indicator Data'!L22="No data","x",IF('Indicator Data'!BE22&lt;1000,"x",ROUND((IF('Indicator Data'!L22&gt;AT$194,10,IF('Indicator Data'!L22&lt;AT$195,0,10-(AT$194-'Indicator Data'!L22)/(AT$194-AT$195)*10))),1)))</f>
        <v>2</v>
      </c>
      <c r="AU19" s="61">
        <f t="shared" si="26"/>
        <v>1</v>
      </c>
      <c r="AV19" s="62">
        <f t="shared" si="27"/>
        <v>5.2</v>
      </c>
      <c r="AW19" s="59">
        <f>ROUND(IF('Indicator Data'!M22=0,0,IF('Indicator Data'!M22&gt;AW$194,10,IF('Indicator Data'!M22&lt;AW$195,0,10-(AW$194-'Indicator Data'!M22)/(AW$194-AW$195)*10))),1)</f>
        <v>0.4</v>
      </c>
      <c r="AX19" s="59">
        <f>ROUND(IF('Indicator Data'!N22=0,0,IF(LOG('Indicator Data'!N22)&gt;LOG(AX$194),10,IF(LOG('Indicator Data'!N22)&lt;LOG(AX$195),0,10-(LOG(AX$194)-LOG('Indicator Data'!N22))/(LOG(AX$194)-LOG(AX$195))*10))),1)</f>
        <v>1.3</v>
      </c>
      <c r="AY19" s="61">
        <f t="shared" si="28"/>
        <v>0.9</v>
      </c>
      <c r="AZ19" s="59">
        <f>'Indicator Data'!O22</f>
        <v>0</v>
      </c>
      <c r="BA19" s="59">
        <f>'Indicator Data'!P22</f>
        <v>0</v>
      </c>
      <c r="BB19" s="61">
        <f t="shared" si="29"/>
        <v>0</v>
      </c>
      <c r="BC19" s="62">
        <f t="shared" si="30"/>
        <v>0.6</v>
      </c>
      <c r="BD19" s="16"/>
      <c r="BE19" s="108"/>
    </row>
    <row r="20" spans="1:57" s="4" customFormat="1" x14ac:dyDescent="0.25">
      <c r="A20" s="131" t="s">
        <v>35</v>
      </c>
      <c r="B20" s="63" t="s">
        <v>34</v>
      </c>
      <c r="C20" s="59">
        <f>ROUND(IF('Indicator Data'!C23=0,0.1,IF(LOG('Indicator Data'!C23)&gt;C$194,10,IF(LOG('Indicator Data'!C23)&lt;C$195,0,10-(C$194-LOG('Indicator Data'!C23))/(C$194-C$195)*10))),1)</f>
        <v>0.1</v>
      </c>
      <c r="D20" s="59">
        <f>ROUND(IF('Indicator Data'!D23=0,0.1,IF(LOG('Indicator Data'!D23)&gt;D$194,10,IF(LOG('Indicator Data'!D23)&lt;D$195,0,10-(D$194-LOG('Indicator Data'!D23))/(D$194-D$195)*10))),1)</f>
        <v>0.1</v>
      </c>
      <c r="E20" s="59">
        <f t="shared" si="0"/>
        <v>0.1</v>
      </c>
      <c r="F20" s="59">
        <f>ROUND(IF('Indicator Data'!E23="No data",0.1,IF('Indicator Data'!E23=0,0,IF(LOG('Indicator Data'!E23)&gt;F$194,10,IF(LOG('Indicator Data'!E23)&lt;F$195,0,10-(F$194-LOG('Indicator Data'!E23))/(F$194-F$195)*10)))),1)</f>
        <v>6.9</v>
      </c>
      <c r="G20" s="59">
        <f>ROUND(IF('Indicator Data'!F23=0,0,IF(LOG('Indicator Data'!F23)&gt;G$194,10,IF(LOG('Indicator Data'!F23)&lt;G$195,0,10-(G$194-LOG('Indicator Data'!F23))/(G$194-G$195)*10))),1)</f>
        <v>0</v>
      </c>
      <c r="H20" s="59">
        <f>ROUND(IF('Indicator Data'!G23=0,0,IF(LOG('Indicator Data'!G23)&gt;H$194,10,IF(LOG('Indicator Data'!G23)&lt;H$195,0,10-(H$194-LOG('Indicator Data'!G23))/(H$194-H$195)*10))),1)</f>
        <v>0</v>
      </c>
      <c r="I20" s="59">
        <f>ROUND(IF('Indicator Data'!H23=0,0,IF(LOG('Indicator Data'!H23)&gt;I$194,10,IF(LOG('Indicator Data'!H23)&lt;I$195,0,10-(I$194-LOG('Indicator Data'!H23))/(I$194-I$195)*10))),1)</f>
        <v>0</v>
      </c>
      <c r="J20" s="59">
        <f t="shared" si="1"/>
        <v>0</v>
      </c>
      <c r="K20" s="59">
        <f>ROUND(IF('Indicator Data'!I23=0,0,IF(LOG('Indicator Data'!I23)&gt;K$194,10,IF(LOG('Indicator Data'!I23)&lt;K$195,0,10-(K$194-LOG('Indicator Data'!I23))/(K$194-K$195)*10))),1)</f>
        <v>0</v>
      </c>
      <c r="L20" s="59">
        <f t="shared" si="2"/>
        <v>0</v>
      </c>
      <c r="M20" s="59">
        <f>ROUND(IF('Indicator Data'!J23=0,0,IF(LOG('Indicator Data'!J23)&gt;M$194,10,IF(LOG('Indicator Data'!J23)&lt;M$195,0,10-(M$194-LOG('Indicator Data'!J23))/(M$194-M$195)*10))),1)</f>
        <v>0</v>
      </c>
      <c r="N20" s="60">
        <f>'Indicator Data'!C23/'Indicator Data'!$BD23</f>
        <v>0</v>
      </c>
      <c r="O20" s="60">
        <f>'Indicator Data'!D23/'Indicator Data'!$BD23</f>
        <v>0</v>
      </c>
      <c r="P20" s="60">
        <f>IF(F20=0.1,0,'Indicator Data'!E23/'Indicator Data'!$BD23)</f>
        <v>5.515475844615792E-3</v>
      </c>
      <c r="Q20" s="60">
        <f>'Indicator Data'!F23/'Indicator Data'!$BD23</f>
        <v>0</v>
      </c>
      <c r="R20" s="60">
        <f>'Indicator Data'!G23/'Indicator Data'!$BD23</f>
        <v>0</v>
      </c>
      <c r="S20" s="60">
        <f>'Indicator Data'!H23/'Indicator Data'!$BD23</f>
        <v>0</v>
      </c>
      <c r="T20" s="60">
        <f>'Indicator Data'!I23/'Indicator Data'!$BD23</f>
        <v>0</v>
      </c>
      <c r="U20" s="60">
        <f>'Indicator Data'!J23/'Indicator Data'!$BD23</f>
        <v>0</v>
      </c>
      <c r="V20" s="59">
        <f t="shared" si="3"/>
        <v>0</v>
      </c>
      <c r="W20" s="59">
        <f t="shared" si="4"/>
        <v>0</v>
      </c>
      <c r="X20" s="59">
        <f t="shared" si="5"/>
        <v>0</v>
      </c>
      <c r="Y20" s="59">
        <f t="shared" si="6"/>
        <v>3.7</v>
      </c>
      <c r="Z20" s="59">
        <f t="shared" si="7"/>
        <v>0</v>
      </c>
      <c r="AA20" s="59">
        <f t="shared" si="8"/>
        <v>0</v>
      </c>
      <c r="AB20" s="59">
        <f t="shared" si="9"/>
        <v>0</v>
      </c>
      <c r="AC20" s="59">
        <f t="shared" si="10"/>
        <v>0</v>
      </c>
      <c r="AD20" s="59">
        <f t="shared" si="11"/>
        <v>0</v>
      </c>
      <c r="AE20" s="59">
        <f t="shared" si="12"/>
        <v>0</v>
      </c>
      <c r="AF20" s="59">
        <f t="shared" si="13"/>
        <v>0</v>
      </c>
      <c r="AG20" s="59">
        <f>ROUND(IF('Indicator Data'!K23=0,0,IF('Indicator Data'!K23&gt;AG$194,10,IF('Indicator Data'!K23&lt;AG$195,0,10-(AG$194-'Indicator Data'!K23)/(AG$194-AG$195)*10))),1)</f>
        <v>0</v>
      </c>
      <c r="AH20" s="59">
        <f t="shared" si="14"/>
        <v>0.1</v>
      </c>
      <c r="AI20" s="59">
        <f t="shared" si="15"/>
        <v>0.1</v>
      </c>
      <c r="AJ20" s="59">
        <f t="shared" si="16"/>
        <v>0</v>
      </c>
      <c r="AK20" s="59">
        <f t="shared" si="17"/>
        <v>0</v>
      </c>
      <c r="AL20" s="59">
        <f t="shared" si="18"/>
        <v>0</v>
      </c>
      <c r="AM20" s="59">
        <f t="shared" si="19"/>
        <v>0</v>
      </c>
      <c r="AN20" s="59">
        <f t="shared" si="20"/>
        <v>0</v>
      </c>
      <c r="AO20" s="61">
        <f t="shared" si="21"/>
        <v>0.1</v>
      </c>
      <c r="AP20" s="61">
        <f t="shared" si="22"/>
        <v>5.5</v>
      </c>
      <c r="AQ20" s="61">
        <f t="shared" si="23"/>
        <v>0</v>
      </c>
      <c r="AR20" s="61">
        <f t="shared" si="24"/>
        <v>0</v>
      </c>
      <c r="AS20" s="59">
        <f t="shared" si="25"/>
        <v>0</v>
      </c>
      <c r="AT20" s="59">
        <f>IF('Indicator Data'!L23="No data","x",IF('Indicator Data'!BE23&lt;1000,"x",ROUND((IF('Indicator Data'!L23&gt;AT$194,10,IF('Indicator Data'!L23&lt;AT$195,0,10-(AT$194-'Indicator Data'!L23)/(AT$194-AT$195)*10))),1)))</f>
        <v>1</v>
      </c>
      <c r="AU20" s="61">
        <f t="shared" si="26"/>
        <v>0.5</v>
      </c>
      <c r="AV20" s="62">
        <f t="shared" si="27"/>
        <v>1.5</v>
      </c>
      <c r="AW20" s="59">
        <f>ROUND(IF('Indicator Data'!M23=0,0,IF('Indicator Data'!M23&gt;AW$194,10,IF('Indicator Data'!M23&lt;AW$195,0,10-(AW$194-'Indicator Data'!M23)/(AW$194-AW$195)*10))),1)</f>
        <v>3.6</v>
      </c>
      <c r="AX20" s="59">
        <f>ROUND(IF('Indicator Data'!N23=0,0,IF(LOG('Indicator Data'!N23)&gt;LOG(AX$194),10,IF(LOG('Indicator Data'!N23)&lt;LOG(AX$195),0,10-(LOG(AX$194)-LOG('Indicator Data'!N23))/(LOG(AX$194)-LOG(AX$195))*10))),1)</f>
        <v>5.7</v>
      </c>
      <c r="AY20" s="61">
        <f t="shared" si="28"/>
        <v>4.7</v>
      </c>
      <c r="AZ20" s="59">
        <f>'Indicator Data'!O23</f>
        <v>0</v>
      </c>
      <c r="BA20" s="59">
        <f>'Indicator Data'!P23</f>
        <v>0</v>
      </c>
      <c r="BB20" s="61">
        <f t="shared" si="29"/>
        <v>0</v>
      </c>
      <c r="BC20" s="62">
        <f t="shared" si="30"/>
        <v>3.3</v>
      </c>
      <c r="BD20" s="16"/>
      <c r="BE20" s="108"/>
    </row>
    <row r="21" spans="1:57" s="4" customFormat="1" x14ac:dyDescent="0.25">
      <c r="A21" s="131" t="s">
        <v>37</v>
      </c>
      <c r="B21" s="63" t="s">
        <v>36</v>
      </c>
      <c r="C21" s="59">
        <f>ROUND(IF('Indicator Data'!C24=0,0.1,IF(LOG('Indicator Data'!C24)&gt;C$194,10,IF(LOG('Indicator Data'!C24)&lt;C$195,0,10-(C$194-LOG('Indicator Data'!C24))/(C$194-C$195)*10))),1)</f>
        <v>5.5</v>
      </c>
      <c r="D21" s="59">
        <f>ROUND(IF('Indicator Data'!D24=0,0.1,IF(LOG('Indicator Data'!D24)&gt;D$194,10,IF(LOG('Indicator Data'!D24)&lt;D$195,0,10-(D$194-LOG('Indicator Data'!D24))/(D$194-D$195)*10))),1)</f>
        <v>5.2</v>
      </c>
      <c r="E21" s="59">
        <f t="shared" si="0"/>
        <v>5.4</v>
      </c>
      <c r="F21" s="59">
        <f>ROUND(IF('Indicator Data'!E24="No data",0.1,IF('Indicator Data'!E24=0,0,IF(LOG('Indicator Data'!E24)&gt;F$194,10,IF(LOG('Indicator Data'!E24)&lt;F$195,0,10-(F$194-LOG('Indicator Data'!E24))/(F$194-F$195)*10)))),1)</f>
        <v>4.4000000000000004</v>
      </c>
      <c r="G21" s="59">
        <f>ROUND(IF('Indicator Data'!F24=0,0,IF(LOG('Indicator Data'!F24)&gt;G$194,10,IF(LOG('Indicator Data'!F24)&lt;G$195,0,10-(G$194-LOG('Indicator Data'!F24))/(G$194-G$195)*10))),1)</f>
        <v>0</v>
      </c>
      <c r="H21" s="59">
        <f>ROUND(IF('Indicator Data'!G24=0,0,IF(LOG('Indicator Data'!G24)&gt;H$194,10,IF(LOG('Indicator Data'!G24)&lt;H$195,0,10-(H$194-LOG('Indicator Data'!G24))/(H$194-H$195)*10))),1)</f>
        <v>0</v>
      </c>
      <c r="I21" s="59">
        <f>ROUND(IF('Indicator Data'!H24=0,0,IF(LOG('Indicator Data'!H24)&gt;I$194,10,IF(LOG('Indicator Data'!H24)&lt;I$195,0,10-(I$194-LOG('Indicator Data'!H24))/(I$194-I$195)*10))),1)</f>
        <v>0</v>
      </c>
      <c r="J21" s="59">
        <f t="shared" si="1"/>
        <v>0</v>
      </c>
      <c r="K21" s="59">
        <f>ROUND(IF('Indicator Data'!I24=0,0,IF(LOG('Indicator Data'!I24)&gt;K$194,10,IF(LOG('Indicator Data'!I24)&lt;K$195,0,10-(K$194-LOG('Indicator Data'!I24))/(K$194-K$195)*10))),1)</f>
        <v>0</v>
      </c>
      <c r="L21" s="59">
        <f t="shared" si="2"/>
        <v>0</v>
      </c>
      <c r="M21" s="59">
        <f>ROUND(IF('Indicator Data'!J24=0,0,IF(LOG('Indicator Data'!J24)&gt;M$194,10,IF(LOG('Indicator Data'!J24)&lt;M$195,0,10-(M$194-LOG('Indicator Data'!J24))/(M$194-M$195)*10))),1)</f>
        <v>0</v>
      </c>
      <c r="N21" s="60">
        <f>'Indicator Data'!C24/'Indicator Data'!$BD24</f>
        <v>2.4802853644283131E-3</v>
      </c>
      <c r="O21" s="60">
        <f>'Indicator Data'!D24/'Indicator Data'!$BD24</f>
        <v>5.7804672321713952E-4</v>
      </c>
      <c r="P21" s="60">
        <f>IF(F21=0.1,0,'Indicator Data'!E24/'Indicator Data'!$BD24)</f>
        <v>8.9029773560194737E-3</v>
      </c>
      <c r="Q21" s="60">
        <f>'Indicator Data'!F24/'Indicator Data'!$BD24</f>
        <v>0</v>
      </c>
      <c r="R21" s="60">
        <f>'Indicator Data'!G24/'Indicator Data'!$BD24</f>
        <v>0</v>
      </c>
      <c r="S21" s="60">
        <f>'Indicator Data'!H24/'Indicator Data'!$BD24</f>
        <v>0</v>
      </c>
      <c r="T21" s="60">
        <f>'Indicator Data'!I24/'Indicator Data'!$BD24</f>
        <v>0</v>
      </c>
      <c r="U21" s="60">
        <f>'Indicator Data'!J24/'Indicator Data'!$BD24</f>
        <v>0</v>
      </c>
      <c r="V21" s="59">
        <f t="shared" si="3"/>
        <v>10</v>
      </c>
      <c r="W21" s="59">
        <f t="shared" si="4"/>
        <v>5.8</v>
      </c>
      <c r="X21" s="59">
        <f t="shared" si="5"/>
        <v>8.6999999999999993</v>
      </c>
      <c r="Y21" s="59">
        <f t="shared" si="6"/>
        <v>5.9</v>
      </c>
      <c r="Z21" s="59">
        <f t="shared" si="7"/>
        <v>0</v>
      </c>
      <c r="AA21" s="59">
        <f t="shared" si="8"/>
        <v>0</v>
      </c>
      <c r="AB21" s="59">
        <f t="shared" si="9"/>
        <v>0</v>
      </c>
      <c r="AC21" s="59">
        <f t="shared" si="10"/>
        <v>0</v>
      </c>
      <c r="AD21" s="59">
        <f t="shared" si="11"/>
        <v>0</v>
      </c>
      <c r="AE21" s="59">
        <f t="shared" si="12"/>
        <v>0</v>
      </c>
      <c r="AF21" s="59">
        <f t="shared" si="13"/>
        <v>0</v>
      </c>
      <c r="AG21" s="59">
        <f>ROUND(IF('Indicator Data'!K24=0,0,IF('Indicator Data'!K24&gt;AG$194,10,IF('Indicator Data'!K24&lt;AG$195,0,10-(AG$194-'Indicator Data'!K24)/(AG$194-AG$195)*10))),1)</f>
        <v>0</v>
      </c>
      <c r="AH21" s="59">
        <f t="shared" si="14"/>
        <v>7.8</v>
      </c>
      <c r="AI21" s="59">
        <f t="shared" si="15"/>
        <v>5.5</v>
      </c>
      <c r="AJ21" s="59">
        <f t="shared" si="16"/>
        <v>0</v>
      </c>
      <c r="AK21" s="59">
        <f t="shared" si="17"/>
        <v>0</v>
      </c>
      <c r="AL21" s="59">
        <f t="shared" si="18"/>
        <v>0</v>
      </c>
      <c r="AM21" s="59">
        <f t="shared" si="19"/>
        <v>0</v>
      </c>
      <c r="AN21" s="59">
        <f t="shared" si="20"/>
        <v>0</v>
      </c>
      <c r="AO21" s="61">
        <f t="shared" si="21"/>
        <v>7.4</v>
      </c>
      <c r="AP21" s="61">
        <f t="shared" si="22"/>
        <v>5.2</v>
      </c>
      <c r="AQ21" s="61">
        <f t="shared" si="23"/>
        <v>0</v>
      </c>
      <c r="AR21" s="61">
        <f t="shared" si="24"/>
        <v>0</v>
      </c>
      <c r="AS21" s="59">
        <f t="shared" si="25"/>
        <v>0</v>
      </c>
      <c r="AT21" s="59">
        <f>IF('Indicator Data'!L24="No data","x",IF('Indicator Data'!BE24&lt;1000,"x",ROUND((IF('Indicator Data'!L24&gt;AT$194,10,IF('Indicator Data'!L24&lt;AT$195,0,10-(AT$194-'Indicator Data'!L24)/(AT$194-AT$195)*10))),1)))</f>
        <v>0</v>
      </c>
      <c r="AU21" s="61">
        <f t="shared" si="26"/>
        <v>0</v>
      </c>
      <c r="AV21" s="62">
        <f t="shared" si="27"/>
        <v>3.2</v>
      </c>
      <c r="AW21" s="59">
        <f>ROUND(IF('Indicator Data'!M24=0,0,IF('Indicator Data'!M24&gt;AW$194,10,IF('Indicator Data'!M24&lt;AW$195,0,10-(AW$194-'Indicator Data'!M24)/(AW$194-AW$195)*10))),1)</f>
        <v>0.6</v>
      </c>
      <c r="AX21" s="59">
        <f>ROUND(IF('Indicator Data'!N24=0,0,IF(LOG('Indicator Data'!N24)&gt;LOG(AX$194),10,IF(LOG('Indicator Data'!N24)&lt;LOG(AX$195),0,10-(LOG(AX$194)-LOG('Indicator Data'!N24))/(LOG(AX$194)-LOG(AX$195))*10))),1)</f>
        <v>0</v>
      </c>
      <c r="AY21" s="61">
        <f t="shared" si="28"/>
        <v>0.3</v>
      </c>
      <c r="AZ21" s="59">
        <f>'Indicator Data'!O24</f>
        <v>0</v>
      </c>
      <c r="BA21" s="59">
        <f>'Indicator Data'!P24</f>
        <v>0</v>
      </c>
      <c r="BB21" s="61">
        <f t="shared" si="29"/>
        <v>0</v>
      </c>
      <c r="BC21" s="62">
        <f t="shared" si="30"/>
        <v>0.2</v>
      </c>
      <c r="BD21" s="16"/>
      <c r="BE21" s="108"/>
    </row>
    <row r="22" spans="1:57" s="4" customFormat="1" x14ac:dyDescent="0.25">
      <c r="A22" s="131" t="s">
        <v>843</v>
      </c>
      <c r="B22" s="63" t="s">
        <v>38</v>
      </c>
      <c r="C22" s="59">
        <f>ROUND(IF('Indicator Data'!C25=0,0.1,IF(LOG('Indicator Data'!C25)&gt;C$194,10,IF(LOG('Indicator Data'!C25)&lt;C$195,0,10-(C$194-LOG('Indicator Data'!C25))/(C$194-C$195)*10))),1)</f>
        <v>8.3000000000000007</v>
      </c>
      <c r="D22" s="59">
        <f>ROUND(IF('Indicator Data'!D25=0,0.1,IF(LOG('Indicator Data'!D25)&gt;D$194,10,IF(LOG('Indicator Data'!D25)&lt;D$195,0,10-(D$194-LOG('Indicator Data'!D25))/(D$194-D$195)*10))),1)</f>
        <v>0.1</v>
      </c>
      <c r="E22" s="59">
        <f t="shared" si="0"/>
        <v>5.5</v>
      </c>
      <c r="F22" s="59">
        <f>ROUND(IF('Indicator Data'!E25="No data",0.1,IF('Indicator Data'!E25=0,0,IF(LOG('Indicator Data'!E25)&gt;F$194,10,IF(LOG('Indicator Data'!E25)&lt;F$195,0,10-(F$194-LOG('Indicator Data'!E25))/(F$194-F$195)*10)))),1)</f>
        <v>7.2</v>
      </c>
      <c r="G22" s="59">
        <f>ROUND(IF('Indicator Data'!F25=0,0,IF(LOG('Indicator Data'!F25)&gt;G$194,10,IF(LOG('Indicator Data'!F25)&lt;G$195,0,10-(G$194-LOG('Indicator Data'!F25))/(G$194-G$195)*10))),1)</f>
        <v>0</v>
      </c>
      <c r="H22" s="59">
        <f>ROUND(IF('Indicator Data'!G25=0,0,IF(LOG('Indicator Data'!G25)&gt;H$194,10,IF(LOG('Indicator Data'!G25)&lt;H$195,0,10-(H$194-LOG('Indicator Data'!G25))/(H$194-H$195)*10))),1)</f>
        <v>0</v>
      </c>
      <c r="I22" s="59">
        <f>ROUND(IF('Indicator Data'!H25=0,0,IF(LOG('Indicator Data'!H25)&gt;I$194,10,IF(LOG('Indicator Data'!H25)&lt;I$195,0,10-(I$194-LOG('Indicator Data'!H25))/(I$194-I$195)*10))),1)</f>
        <v>0</v>
      </c>
      <c r="J22" s="59">
        <f t="shared" si="1"/>
        <v>0</v>
      </c>
      <c r="K22" s="59">
        <f>ROUND(IF('Indicator Data'!I25=0,0,IF(LOG('Indicator Data'!I25)&gt;K$194,10,IF(LOG('Indicator Data'!I25)&lt;K$195,0,10-(K$194-LOG('Indicator Data'!I25))/(K$194-K$195)*10))),1)</f>
        <v>0</v>
      </c>
      <c r="L22" s="59">
        <f t="shared" si="2"/>
        <v>0</v>
      </c>
      <c r="M22" s="59">
        <f>ROUND(IF('Indicator Data'!J25=0,0,IF(LOG('Indicator Data'!J25)&gt;M$194,10,IF(LOG('Indicator Data'!J25)&lt;M$195,0,10-(M$194-LOG('Indicator Data'!J25))/(M$194-M$195)*10))),1)</f>
        <v>9.1999999999999993</v>
      </c>
      <c r="N22" s="60">
        <f>'Indicator Data'!C25/'Indicator Data'!$BD25</f>
        <v>1.9128363640765001E-3</v>
      </c>
      <c r="O22" s="60">
        <f>'Indicator Data'!D25/'Indicator Data'!$BD25</f>
        <v>0</v>
      </c>
      <c r="P22" s="60">
        <f>IF(F22=0.1,0,'Indicator Data'!E25/'Indicator Data'!$BD25)</f>
        <v>6.9714932047599794E-3</v>
      </c>
      <c r="Q22" s="60">
        <f>'Indicator Data'!F25/'Indicator Data'!$BD25</f>
        <v>0</v>
      </c>
      <c r="R22" s="60">
        <f>'Indicator Data'!G25/'Indicator Data'!$BD25</f>
        <v>0</v>
      </c>
      <c r="S22" s="60">
        <f>'Indicator Data'!H25/'Indicator Data'!$BD25</f>
        <v>0</v>
      </c>
      <c r="T22" s="60">
        <f>'Indicator Data'!I25/'Indicator Data'!$BD25</f>
        <v>0</v>
      </c>
      <c r="U22" s="60">
        <f>'Indicator Data'!J25/'Indicator Data'!$BD25</f>
        <v>4.4275328996491977E-3</v>
      </c>
      <c r="V22" s="59">
        <f t="shared" si="3"/>
        <v>9.6</v>
      </c>
      <c r="W22" s="59">
        <f t="shared" si="4"/>
        <v>0</v>
      </c>
      <c r="X22" s="59">
        <f t="shared" si="5"/>
        <v>7</v>
      </c>
      <c r="Y22" s="59">
        <f t="shared" si="6"/>
        <v>4.5999999999999996</v>
      </c>
      <c r="Z22" s="59">
        <f t="shared" si="7"/>
        <v>0</v>
      </c>
      <c r="AA22" s="59">
        <f t="shared" si="8"/>
        <v>0</v>
      </c>
      <c r="AB22" s="59">
        <f t="shared" si="9"/>
        <v>0</v>
      </c>
      <c r="AC22" s="59">
        <f t="shared" si="10"/>
        <v>0</v>
      </c>
      <c r="AD22" s="59">
        <f t="shared" si="11"/>
        <v>0</v>
      </c>
      <c r="AE22" s="59">
        <f t="shared" si="12"/>
        <v>0</v>
      </c>
      <c r="AF22" s="59">
        <f t="shared" si="13"/>
        <v>1.5</v>
      </c>
      <c r="AG22" s="59">
        <f>ROUND(IF('Indicator Data'!K25=0,0,IF('Indicator Data'!K25&gt;AG$194,10,IF('Indicator Data'!K25&lt;AG$195,0,10-(AG$194-'Indicator Data'!K25)/(AG$194-AG$195)*10))),1)</f>
        <v>10</v>
      </c>
      <c r="AH22" s="59">
        <f t="shared" si="14"/>
        <v>9</v>
      </c>
      <c r="AI22" s="59">
        <f t="shared" si="15"/>
        <v>0.1</v>
      </c>
      <c r="AJ22" s="59">
        <f t="shared" si="16"/>
        <v>0</v>
      </c>
      <c r="AK22" s="59">
        <f t="shared" si="17"/>
        <v>0</v>
      </c>
      <c r="AL22" s="59">
        <f t="shared" si="18"/>
        <v>0</v>
      </c>
      <c r="AM22" s="59">
        <f t="shared" si="19"/>
        <v>0</v>
      </c>
      <c r="AN22" s="59">
        <f t="shared" si="20"/>
        <v>6.8</v>
      </c>
      <c r="AO22" s="61">
        <f t="shared" si="21"/>
        <v>6.3</v>
      </c>
      <c r="AP22" s="61">
        <f t="shared" si="22"/>
        <v>6.1</v>
      </c>
      <c r="AQ22" s="61">
        <f t="shared" si="23"/>
        <v>0</v>
      </c>
      <c r="AR22" s="61">
        <f t="shared" si="24"/>
        <v>0</v>
      </c>
      <c r="AS22" s="59">
        <f t="shared" si="25"/>
        <v>8.4</v>
      </c>
      <c r="AT22" s="59">
        <f>IF('Indicator Data'!L25="No data","x",IF('Indicator Data'!BE25&lt;1000,"x",ROUND((IF('Indicator Data'!L25&gt;AT$194,10,IF('Indicator Data'!L25&lt;AT$195,0,10-(AT$194-'Indicator Data'!L25)/(AT$194-AT$195)*10))),1)))</f>
        <v>0</v>
      </c>
      <c r="AU22" s="61">
        <f t="shared" si="26"/>
        <v>4.2</v>
      </c>
      <c r="AV22" s="62">
        <f t="shared" si="27"/>
        <v>3.8</v>
      </c>
      <c r="AW22" s="59">
        <f>ROUND(IF('Indicator Data'!M25=0,0,IF('Indicator Data'!M25&gt;AW$194,10,IF('Indicator Data'!M25&lt;AW$195,0,10-(AW$194-'Indicator Data'!M25)/(AW$194-AW$195)*10))),1)</f>
        <v>8.1</v>
      </c>
      <c r="AX22" s="59">
        <f>ROUND(IF('Indicator Data'!N25=0,0,IF(LOG('Indicator Data'!N25)&gt;LOG(AX$194),10,IF(LOG('Indicator Data'!N25)&lt;LOG(AX$195),0,10-(LOG(AX$194)-LOG('Indicator Data'!N25))/(LOG(AX$194)-LOG(AX$195))*10))),1)</f>
        <v>3.8</v>
      </c>
      <c r="AY22" s="61">
        <f t="shared" si="28"/>
        <v>6.4</v>
      </c>
      <c r="AZ22" s="59">
        <f>'Indicator Data'!O25</f>
        <v>0</v>
      </c>
      <c r="BA22" s="59">
        <f>'Indicator Data'!P25</f>
        <v>0</v>
      </c>
      <c r="BB22" s="61">
        <f t="shared" si="29"/>
        <v>0</v>
      </c>
      <c r="BC22" s="62">
        <f t="shared" si="30"/>
        <v>4.5</v>
      </c>
      <c r="BD22" s="16"/>
      <c r="BE22" s="108"/>
    </row>
    <row r="23" spans="1:57" s="4" customFormat="1" x14ac:dyDescent="0.25">
      <c r="A23" s="131" t="s">
        <v>40</v>
      </c>
      <c r="B23" s="63" t="s">
        <v>39</v>
      </c>
      <c r="C23" s="59">
        <f>ROUND(IF('Indicator Data'!C26=0,0.1,IF(LOG('Indicator Data'!C26)&gt;C$194,10,IF(LOG('Indicator Data'!C26)&lt;C$195,0,10-(C$194-LOG('Indicator Data'!C26))/(C$194-C$195)*10))),1)</f>
        <v>7.3</v>
      </c>
      <c r="D23" s="59">
        <f>ROUND(IF('Indicator Data'!D26=0,0.1,IF(LOG('Indicator Data'!D26)&gt;D$194,10,IF(LOG('Indicator Data'!D26)&lt;D$195,0,10-(D$194-LOG('Indicator Data'!D26))/(D$194-D$195)*10))),1)</f>
        <v>0.1</v>
      </c>
      <c r="E23" s="59">
        <f t="shared" si="0"/>
        <v>4.5999999999999996</v>
      </c>
      <c r="F23" s="59">
        <f>ROUND(IF('Indicator Data'!E26="No data",0.1,IF('Indicator Data'!E26=0,0,IF(LOG('Indicator Data'!E26)&gt;F$194,10,IF(LOG('Indicator Data'!E26)&lt;F$195,0,10-(F$194-LOG('Indicator Data'!E26))/(F$194-F$195)*10)))),1)</f>
        <v>6.6</v>
      </c>
      <c r="G23" s="59">
        <f>ROUND(IF('Indicator Data'!F26=0,0,IF(LOG('Indicator Data'!F26)&gt;G$194,10,IF(LOG('Indicator Data'!F26)&lt;G$195,0,10-(G$194-LOG('Indicator Data'!F26))/(G$194-G$195)*10))),1)</f>
        <v>1.1000000000000001</v>
      </c>
      <c r="H23" s="59">
        <f>ROUND(IF('Indicator Data'!G26=0,0,IF(LOG('Indicator Data'!G26)&gt;H$194,10,IF(LOG('Indicator Data'!G26)&lt;H$195,0,10-(H$194-LOG('Indicator Data'!G26))/(H$194-H$195)*10))),1)</f>
        <v>0</v>
      </c>
      <c r="I23" s="59">
        <f>ROUND(IF('Indicator Data'!H26=0,0,IF(LOG('Indicator Data'!H26)&gt;I$194,10,IF(LOG('Indicator Data'!H26)&lt;I$195,0,10-(I$194-LOG('Indicator Data'!H26))/(I$194-I$195)*10))),1)</f>
        <v>0</v>
      </c>
      <c r="J23" s="59">
        <f t="shared" si="1"/>
        <v>0</v>
      </c>
      <c r="K23" s="59">
        <f>ROUND(IF('Indicator Data'!I26=0,0,IF(LOG('Indicator Data'!I26)&gt;K$194,10,IF(LOG('Indicator Data'!I26)&lt;K$195,0,10-(K$194-LOG('Indicator Data'!I26))/(K$194-K$195)*10))),1)</f>
        <v>0</v>
      </c>
      <c r="L23" s="59">
        <f t="shared" si="2"/>
        <v>0</v>
      </c>
      <c r="M23" s="59">
        <f>ROUND(IF('Indicator Data'!J26=0,0,IF(LOG('Indicator Data'!J26)&gt;M$194,10,IF(LOG('Indicator Data'!J26)&lt;M$195,0,10-(M$194-LOG('Indicator Data'!J26))/(M$194-M$195)*10))),1)</f>
        <v>5.7</v>
      </c>
      <c r="N23" s="60">
        <f>'Indicator Data'!C26/'Indicator Data'!$BD26</f>
        <v>2.1132888911231085E-3</v>
      </c>
      <c r="O23" s="60">
        <f>'Indicator Data'!D26/'Indicator Data'!$BD26</f>
        <v>0</v>
      </c>
      <c r="P23" s="60">
        <f>IF(F23=0.1,0,'Indicator Data'!E26/'Indicator Data'!$BD26)</f>
        <v>1.1782366231194993E-2</v>
      </c>
      <c r="Q23" s="60">
        <f>'Indicator Data'!F26/'Indicator Data'!$BD26</f>
        <v>1.2126948055799779E-8</v>
      </c>
      <c r="R23" s="60">
        <f>'Indicator Data'!G26/'Indicator Data'!$BD26</f>
        <v>0</v>
      </c>
      <c r="S23" s="60">
        <f>'Indicator Data'!H26/'Indicator Data'!$BD26</f>
        <v>0</v>
      </c>
      <c r="T23" s="60">
        <f>'Indicator Data'!I26/'Indicator Data'!$BD26</f>
        <v>0</v>
      </c>
      <c r="U23" s="60">
        <f>'Indicator Data'!J26/'Indicator Data'!$BD26</f>
        <v>4.9984116334339957E-4</v>
      </c>
      <c r="V23" s="59">
        <f t="shared" si="3"/>
        <v>10</v>
      </c>
      <c r="W23" s="59">
        <f t="shared" si="4"/>
        <v>0</v>
      </c>
      <c r="X23" s="59">
        <f t="shared" si="5"/>
        <v>7.6</v>
      </c>
      <c r="Y23" s="59">
        <f t="shared" si="6"/>
        <v>7.9</v>
      </c>
      <c r="Z23" s="59">
        <f t="shared" si="7"/>
        <v>1.3</v>
      </c>
      <c r="AA23" s="59">
        <f t="shared" si="8"/>
        <v>0</v>
      </c>
      <c r="AB23" s="59">
        <f t="shared" si="9"/>
        <v>0</v>
      </c>
      <c r="AC23" s="59">
        <f t="shared" si="10"/>
        <v>0</v>
      </c>
      <c r="AD23" s="59">
        <f t="shared" si="11"/>
        <v>0</v>
      </c>
      <c r="AE23" s="59">
        <f t="shared" si="12"/>
        <v>0</v>
      </c>
      <c r="AF23" s="59">
        <f t="shared" si="13"/>
        <v>0.2</v>
      </c>
      <c r="AG23" s="59">
        <f>ROUND(IF('Indicator Data'!K26=0,0,IF('Indicator Data'!K26&gt;AG$194,10,IF('Indicator Data'!K26&lt;AG$195,0,10-(AG$194-'Indicator Data'!K26)/(AG$194-AG$195)*10))),1)</f>
        <v>2</v>
      </c>
      <c r="AH23" s="59">
        <f t="shared" si="14"/>
        <v>8.6999999999999993</v>
      </c>
      <c r="AI23" s="59">
        <f t="shared" si="15"/>
        <v>0.1</v>
      </c>
      <c r="AJ23" s="59">
        <f t="shared" si="16"/>
        <v>0</v>
      </c>
      <c r="AK23" s="59">
        <f t="shared" si="17"/>
        <v>0</v>
      </c>
      <c r="AL23" s="59">
        <f t="shared" si="18"/>
        <v>0</v>
      </c>
      <c r="AM23" s="59">
        <f t="shared" si="19"/>
        <v>0</v>
      </c>
      <c r="AN23" s="59">
        <f t="shared" si="20"/>
        <v>3.4</v>
      </c>
      <c r="AO23" s="61">
        <f t="shared" si="21"/>
        <v>6.3</v>
      </c>
      <c r="AP23" s="61">
        <f t="shared" si="22"/>
        <v>7.3</v>
      </c>
      <c r="AQ23" s="61">
        <f t="shared" si="23"/>
        <v>1.2</v>
      </c>
      <c r="AR23" s="61">
        <f t="shared" si="24"/>
        <v>0</v>
      </c>
      <c r="AS23" s="59">
        <f t="shared" si="25"/>
        <v>2.7</v>
      </c>
      <c r="AT23" s="59">
        <f>IF('Indicator Data'!L26="No data","x",IF('Indicator Data'!BE26&lt;1000,"x",ROUND((IF('Indicator Data'!L26&gt;AT$194,10,IF('Indicator Data'!L26&lt;AT$195,0,10-(AT$194-'Indicator Data'!L26)/(AT$194-AT$195)*10))),1)))</f>
        <v>4</v>
      </c>
      <c r="AU23" s="61">
        <f t="shared" si="26"/>
        <v>3.4</v>
      </c>
      <c r="AV23" s="62">
        <f t="shared" si="27"/>
        <v>4.2</v>
      </c>
      <c r="AW23" s="59">
        <f>ROUND(IF('Indicator Data'!M26=0,0,IF('Indicator Data'!M26&gt;AW$194,10,IF('Indicator Data'!M26&lt;AW$195,0,10-(AW$194-'Indicator Data'!M26)/(AW$194-AW$195)*10))),1)</f>
        <v>0.9</v>
      </c>
      <c r="AX23" s="59">
        <f>ROUND(IF('Indicator Data'!N26=0,0,IF(LOG('Indicator Data'!N26)&gt;LOG(AX$194),10,IF(LOG('Indicator Data'!N26)&lt;LOG(AX$195),0,10-(LOG(AX$194)-LOG('Indicator Data'!N26))/(LOG(AX$194)-LOG(AX$195))*10))),1)</f>
        <v>4.8</v>
      </c>
      <c r="AY23" s="61">
        <f t="shared" si="28"/>
        <v>3.1</v>
      </c>
      <c r="AZ23" s="59">
        <f>'Indicator Data'!O26</f>
        <v>0</v>
      </c>
      <c r="BA23" s="59">
        <f>'Indicator Data'!P26</f>
        <v>0</v>
      </c>
      <c r="BB23" s="61">
        <f t="shared" si="29"/>
        <v>0</v>
      </c>
      <c r="BC23" s="62">
        <f t="shared" si="30"/>
        <v>2.2000000000000002</v>
      </c>
      <c r="BD23" s="16"/>
      <c r="BE23" s="108"/>
    </row>
    <row r="24" spans="1:57" s="4" customFormat="1" x14ac:dyDescent="0.25">
      <c r="A24" s="131" t="s">
        <v>42</v>
      </c>
      <c r="B24" s="63" t="s">
        <v>41</v>
      </c>
      <c r="C24" s="59">
        <f>ROUND(IF('Indicator Data'!C27=0,0.1,IF(LOG('Indicator Data'!C27)&gt;C$194,10,IF(LOG('Indicator Data'!C27)&lt;C$195,0,10-(C$194-LOG('Indicator Data'!C27))/(C$194-C$195)*10))),1)</f>
        <v>0.1</v>
      </c>
      <c r="D24" s="59">
        <f>ROUND(IF('Indicator Data'!D27=0,0.1,IF(LOG('Indicator Data'!D27)&gt;D$194,10,IF(LOG('Indicator Data'!D27)&lt;D$195,0,10-(D$194-LOG('Indicator Data'!D27))/(D$194-D$195)*10))),1)</f>
        <v>0.1</v>
      </c>
      <c r="E24" s="59">
        <f t="shared" si="0"/>
        <v>0.1</v>
      </c>
      <c r="F24" s="59">
        <f>ROUND(IF('Indicator Data'!E27="No data",0.1,IF('Indicator Data'!E27=0,0,IF(LOG('Indicator Data'!E27)&gt;F$194,10,IF(LOG('Indicator Data'!E27)&lt;F$195,0,10-(F$194-LOG('Indicator Data'!E27))/(F$194-F$195)*10)))),1)</f>
        <v>5.2</v>
      </c>
      <c r="G24" s="59">
        <f>ROUND(IF('Indicator Data'!F27=0,0,IF(LOG('Indicator Data'!F27)&gt;G$194,10,IF(LOG('Indicator Data'!F27)&lt;G$195,0,10-(G$194-LOG('Indicator Data'!F27))/(G$194-G$195)*10))),1)</f>
        <v>0</v>
      </c>
      <c r="H24" s="59">
        <f>ROUND(IF('Indicator Data'!G27=0,0,IF(LOG('Indicator Data'!G27)&gt;H$194,10,IF(LOG('Indicator Data'!G27)&lt;H$195,0,10-(H$194-LOG('Indicator Data'!G27))/(H$194-H$195)*10))),1)</f>
        <v>0</v>
      </c>
      <c r="I24" s="59">
        <f>ROUND(IF('Indicator Data'!H27=0,0,IF(LOG('Indicator Data'!H27)&gt;I$194,10,IF(LOG('Indicator Data'!H27)&lt;I$195,0,10-(I$194-LOG('Indicator Data'!H27))/(I$194-I$195)*10))),1)</f>
        <v>0</v>
      </c>
      <c r="J24" s="59">
        <f t="shared" si="1"/>
        <v>0</v>
      </c>
      <c r="K24" s="59">
        <f>ROUND(IF('Indicator Data'!I27=0,0,IF(LOG('Indicator Data'!I27)&gt;K$194,10,IF(LOG('Indicator Data'!I27)&lt;K$195,0,10-(K$194-LOG('Indicator Data'!I27))/(K$194-K$195)*10))),1)</f>
        <v>0</v>
      </c>
      <c r="L24" s="59">
        <f t="shared" si="2"/>
        <v>0</v>
      </c>
      <c r="M24" s="59">
        <f>ROUND(IF('Indicator Data'!J27=0,0,IF(LOG('Indicator Data'!J27)&gt;M$194,10,IF(LOG('Indicator Data'!J27)&lt;M$195,0,10-(M$194-LOG('Indicator Data'!J27))/(M$194-M$195)*10))),1)</f>
        <v>6.2</v>
      </c>
      <c r="N24" s="60">
        <f>'Indicator Data'!C27/'Indicator Data'!$BD27</f>
        <v>0</v>
      </c>
      <c r="O24" s="60">
        <f>'Indicator Data'!D27/'Indicator Data'!$BD27</f>
        <v>0</v>
      </c>
      <c r="P24" s="60">
        <f>IF(F24=0.1,0,'Indicator Data'!E27/'Indicator Data'!$BD27)</f>
        <v>5.3572447063697298E-3</v>
      </c>
      <c r="Q24" s="60">
        <f>'Indicator Data'!F27/'Indicator Data'!$BD27</f>
        <v>0</v>
      </c>
      <c r="R24" s="60">
        <f>'Indicator Data'!G27/'Indicator Data'!$BD27</f>
        <v>0</v>
      </c>
      <c r="S24" s="60">
        <f>'Indicator Data'!H27/'Indicator Data'!$BD27</f>
        <v>0</v>
      </c>
      <c r="T24" s="60">
        <f>'Indicator Data'!I27/'Indicator Data'!$BD27</f>
        <v>0</v>
      </c>
      <c r="U24" s="60">
        <f>'Indicator Data'!J27/'Indicator Data'!$BD27</f>
        <v>1.3497170271480211E-3</v>
      </c>
      <c r="V24" s="59">
        <f t="shared" si="3"/>
        <v>0</v>
      </c>
      <c r="W24" s="59">
        <f t="shared" si="4"/>
        <v>0</v>
      </c>
      <c r="X24" s="59">
        <f t="shared" si="5"/>
        <v>0</v>
      </c>
      <c r="Y24" s="59">
        <f t="shared" si="6"/>
        <v>3.6</v>
      </c>
      <c r="Z24" s="59">
        <f t="shared" si="7"/>
        <v>0</v>
      </c>
      <c r="AA24" s="59">
        <f t="shared" si="8"/>
        <v>0</v>
      </c>
      <c r="AB24" s="59">
        <f t="shared" si="9"/>
        <v>0</v>
      </c>
      <c r="AC24" s="59">
        <f t="shared" si="10"/>
        <v>0</v>
      </c>
      <c r="AD24" s="59">
        <f t="shared" si="11"/>
        <v>0</v>
      </c>
      <c r="AE24" s="59">
        <f t="shared" si="12"/>
        <v>0</v>
      </c>
      <c r="AF24" s="59">
        <f t="shared" si="13"/>
        <v>0.4</v>
      </c>
      <c r="AG24" s="59">
        <f>ROUND(IF('Indicator Data'!K27=0,0,IF('Indicator Data'!K27&gt;AG$194,10,IF('Indicator Data'!K27&lt;AG$195,0,10-(AG$194-'Indicator Data'!K27)/(AG$194-AG$195)*10))),1)</f>
        <v>2</v>
      </c>
      <c r="AH24" s="59">
        <f t="shared" si="14"/>
        <v>0.1</v>
      </c>
      <c r="AI24" s="59">
        <f t="shared" si="15"/>
        <v>0.1</v>
      </c>
      <c r="AJ24" s="59">
        <f t="shared" si="16"/>
        <v>0</v>
      </c>
      <c r="AK24" s="59">
        <f t="shared" si="17"/>
        <v>0</v>
      </c>
      <c r="AL24" s="59">
        <f t="shared" si="18"/>
        <v>0</v>
      </c>
      <c r="AM24" s="59">
        <f t="shared" si="19"/>
        <v>0</v>
      </c>
      <c r="AN24" s="59">
        <f t="shared" si="20"/>
        <v>3.9</v>
      </c>
      <c r="AO24" s="61">
        <f t="shared" si="21"/>
        <v>0.1</v>
      </c>
      <c r="AP24" s="61">
        <f t="shared" si="22"/>
        <v>4.4000000000000004</v>
      </c>
      <c r="AQ24" s="61">
        <f t="shared" si="23"/>
        <v>0</v>
      </c>
      <c r="AR24" s="61">
        <f t="shared" si="24"/>
        <v>0</v>
      </c>
      <c r="AS24" s="59">
        <f t="shared" si="25"/>
        <v>3</v>
      </c>
      <c r="AT24" s="59">
        <f>IF('Indicator Data'!L27="No data","x",IF('Indicator Data'!BE27&lt;1000,"x",ROUND((IF('Indicator Data'!L27&gt;AT$194,10,IF('Indicator Data'!L27&lt;AT$195,0,10-(AT$194-'Indicator Data'!L27)/(AT$194-AT$195)*10))),1)))</f>
        <v>10</v>
      </c>
      <c r="AU24" s="61">
        <f t="shared" si="26"/>
        <v>6.5</v>
      </c>
      <c r="AV24" s="62">
        <f t="shared" si="27"/>
        <v>2.7</v>
      </c>
      <c r="AW24" s="59">
        <f>ROUND(IF('Indicator Data'!M27=0,0,IF('Indicator Data'!M27&gt;AW$194,10,IF('Indicator Data'!M27&lt;AW$195,0,10-(AW$194-'Indicator Data'!M27)/(AW$194-AW$195)*10))),1)</f>
        <v>0.3</v>
      </c>
      <c r="AX24" s="59">
        <f>ROUND(IF('Indicator Data'!N27=0,0,IF(LOG('Indicator Data'!N27)&gt;LOG(AX$194),10,IF(LOG('Indicator Data'!N27)&lt;LOG(AX$195),0,10-(LOG(AX$194)-LOG('Indicator Data'!N27))/(LOG(AX$194)-LOG(AX$195))*10))),1)</f>
        <v>0.4</v>
      </c>
      <c r="AY24" s="61">
        <f t="shared" si="28"/>
        <v>0.4</v>
      </c>
      <c r="AZ24" s="59">
        <f>'Indicator Data'!O27</f>
        <v>0</v>
      </c>
      <c r="BA24" s="59">
        <f>'Indicator Data'!P27</f>
        <v>0</v>
      </c>
      <c r="BB24" s="61">
        <f t="shared" si="29"/>
        <v>0</v>
      </c>
      <c r="BC24" s="62">
        <f t="shared" si="30"/>
        <v>0.3</v>
      </c>
      <c r="BD24" s="16"/>
      <c r="BE24" s="108"/>
    </row>
    <row r="25" spans="1:57" s="4" customFormat="1" x14ac:dyDescent="0.25">
      <c r="A25" s="131" t="s">
        <v>44</v>
      </c>
      <c r="B25" s="63" t="s">
        <v>43</v>
      </c>
      <c r="C25" s="59">
        <f>ROUND(IF('Indicator Data'!C28=0,0.1,IF(LOG('Indicator Data'!C28)&gt;C$194,10,IF(LOG('Indicator Data'!C28)&lt;C$195,0,10-(C$194-LOG('Indicator Data'!C28))/(C$194-C$195)*10))),1)</f>
        <v>6.8</v>
      </c>
      <c r="D25" s="59">
        <f>ROUND(IF('Indicator Data'!D28=0,0.1,IF(LOG('Indicator Data'!D28)&gt;D$194,10,IF(LOG('Indicator Data'!D28)&lt;D$195,0,10-(D$194-LOG('Indicator Data'!D28))/(D$194-D$195)*10))),1)</f>
        <v>0.1</v>
      </c>
      <c r="E25" s="59">
        <f t="shared" si="0"/>
        <v>4.2</v>
      </c>
      <c r="F25" s="59">
        <f>ROUND(IF('Indicator Data'!E28="No data",0.1,IF('Indicator Data'!E28=0,0,IF(LOG('Indicator Data'!E28)&gt;F$194,10,IF(LOG('Indicator Data'!E28)&lt;F$195,0,10-(F$194-LOG('Indicator Data'!E28))/(F$194-F$195)*10)))),1)</f>
        <v>9.9</v>
      </c>
      <c r="G25" s="59">
        <f>ROUND(IF('Indicator Data'!F28=0,0,IF(LOG('Indicator Data'!F28)&gt;G$194,10,IF(LOG('Indicator Data'!F28)&lt;G$195,0,10-(G$194-LOG('Indicator Data'!F28))/(G$194-G$195)*10))),1)</f>
        <v>0</v>
      </c>
      <c r="H25" s="59">
        <f>ROUND(IF('Indicator Data'!G28=0,0,IF(LOG('Indicator Data'!G28)&gt;H$194,10,IF(LOG('Indicator Data'!G28)&lt;H$195,0,10-(H$194-LOG('Indicator Data'!G28))/(H$194-H$195)*10))),1)</f>
        <v>0</v>
      </c>
      <c r="I25" s="59">
        <f>ROUND(IF('Indicator Data'!H28=0,0,IF(LOG('Indicator Data'!H28)&gt;I$194,10,IF(LOG('Indicator Data'!H28)&lt;I$195,0,10-(I$194-LOG('Indicator Data'!H28))/(I$194-I$195)*10))),1)</f>
        <v>0</v>
      </c>
      <c r="J25" s="59">
        <f t="shared" si="1"/>
        <v>0</v>
      </c>
      <c r="K25" s="59">
        <f>ROUND(IF('Indicator Data'!I28=0,0,IF(LOG('Indicator Data'!I28)&gt;K$194,10,IF(LOG('Indicator Data'!I28)&lt;K$195,0,10-(K$194-LOG('Indicator Data'!I28))/(K$194-K$195)*10))),1)</f>
        <v>0</v>
      </c>
      <c r="L25" s="59">
        <f t="shared" si="2"/>
        <v>0</v>
      </c>
      <c r="M25" s="59">
        <f>ROUND(IF('Indicator Data'!J28=0,0,IF(LOG('Indicator Data'!J28)&gt;M$194,10,IF(LOG('Indicator Data'!J28)&lt;M$195,0,10-(M$194-LOG('Indicator Data'!J28))/(M$194-M$195)*10))),1)</f>
        <v>10</v>
      </c>
      <c r="N25" s="60">
        <f>'Indicator Data'!C28/'Indicator Data'!$BD28</f>
        <v>2.6227925563530086E-5</v>
      </c>
      <c r="O25" s="60">
        <f>'Indicator Data'!D28/'Indicator Data'!$BD28</f>
        <v>0</v>
      </c>
      <c r="P25" s="60">
        <f>IF(F25=0.1,0,'Indicator Data'!E28/'Indicator Data'!$BD28)</f>
        <v>4.7554845804819437E-3</v>
      </c>
      <c r="Q25" s="60">
        <f>'Indicator Data'!F28/'Indicator Data'!$BD28</f>
        <v>0</v>
      </c>
      <c r="R25" s="60">
        <f>'Indicator Data'!G28/'Indicator Data'!$BD28</f>
        <v>0</v>
      </c>
      <c r="S25" s="60">
        <f>'Indicator Data'!H28/'Indicator Data'!$BD28</f>
        <v>0</v>
      </c>
      <c r="T25" s="60">
        <f>'Indicator Data'!I28/'Indicator Data'!$BD28</f>
        <v>0</v>
      </c>
      <c r="U25" s="60">
        <f>'Indicator Data'!J28/'Indicator Data'!$BD28</f>
        <v>6.6309566999380566E-3</v>
      </c>
      <c r="V25" s="59">
        <f t="shared" si="3"/>
        <v>0.1</v>
      </c>
      <c r="W25" s="59">
        <f t="shared" si="4"/>
        <v>0</v>
      </c>
      <c r="X25" s="59">
        <f t="shared" si="5"/>
        <v>0.1</v>
      </c>
      <c r="Y25" s="59">
        <f t="shared" si="6"/>
        <v>3.2</v>
      </c>
      <c r="Z25" s="59">
        <f t="shared" si="7"/>
        <v>0</v>
      </c>
      <c r="AA25" s="59">
        <f t="shared" si="8"/>
        <v>0</v>
      </c>
      <c r="AB25" s="59">
        <f t="shared" si="9"/>
        <v>0</v>
      </c>
      <c r="AC25" s="59">
        <f t="shared" si="10"/>
        <v>0</v>
      </c>
      <c r="AD25" s="59">
        <f t="shared" si="11"/>
        <v>0</v>
      </c>
      <c r="AE25" s="59">
        <f t="shared" si="12"/>
        <v>0</v>
      </c>
      <c r="AF25" s="59">
        <f t="shared" si="13"/>
        <v>2.2000000000000002</v>
      </c>
      <c r="AG25" s="59">
        <f>ROUND(IF('Indicator Data'!K28=0,0,IF('Indicator Data'!K28&gt;AG$194,10,IF('Indicator Data'!K28&lt;AG$195,0,10-(AG$194-'Indicator Data'!K28)/(AG$194-AG$195)*10))),1)</f>
        <v>10</v>
      </c>
      <c r="AH25" s="59">
        <f t="shared" si="14"/>
        <v>3.5</v>
      </c>
      <c r="AI25" s="59">
        <f t="shared" si="15"/>
        <v>0.1</v>
      </c>
      <c r="AJ25" s="59">
        <f t="shared" si="16"/>
        <v>0</v>
      </c>
      <c r="AK25" s="59">
        <f t="shared" si="17"/>
        <v>0</v>
      </c>
      <c r="AL25" s="59">
        <f t="shared" si="18"/>
        <v>0</v>
      </c>
      <c r="AM25" s="59">
        <f t="shared" si="19"/>
        <v>0</v>
      </c>
      <c r="AN25" s="59">
        <f t="shared" si="20"/>
        <v>8</v>
      </c>
      <c r="AO25" s="61">
        <f t="shared" si="21"/>
        <v>2.4</v>
      </c>
      <c r="AP25" s="61">
        <f t="shared" si="22"/>
        <v>8</v>
      </c>
      <c r="AQ25" s="61">
        <f t="shared" si="23"/>
        <v>0</v>
      </c>
      <c r="AR25" s="61">
        <f t="shared" si="24"/>
        <v>0</v>
      </c>
      <c r="AS25" s="59">
        <f t="shared" si="25"/>
        <v>9</v>
      </c>
      <c r="AT25" s="59">
        <f>IF('Indicator Data'!L28="No data","x",IF('Indicator Data'!BE28&lt;1000,"x",ROUND((IF('Indicator Data'!L28&gt;AT$194,10,IF('Indicator Data'!L28&lt;AT$195,0,10-(AT$194-'Indicator Data'!L28)/(AT$194-AT$195)*10))),1)))</f>
        <v>0</v>
      </c>
      <c r="AU25" s="61">
        <f t="shared" si="26"/>
        <v>4.5</v>
      </c>
      <c r="AV25" s="62">
        <f t="shared" si="27"/>
        <v>3.7</v>
      </c>
      <c r="AW25" s="59">
        <f>ROUND(IF('Indicator Data'!M28=0,0,IF('Indicator Data'!M28&gt;AW$194,10,IF('Indicator Data'!M28&lt;AW$195,0,10-(AW$194-'Indicator Data'!M28)/(AW$194-AW$195)*10))),1)</f>
        <v>8.3000000000000007</v>
      </c>
      <c r="AX25" s="59">
        <f>ROUND(IF('Indicator Data'!N28=0,0,IF(LOG('Indicator Data'!N28)&gt;LOG(AX$194),10,IF(LOG('Indicator Data'!N28)&lt;LOG(AX$195),0,10-(LOG(AX$194)-LOG('Indicator Data'!N28))/(LOG(AX$194)-LOG(AX$195))*10))),1)</f>
        <v>8.6</v>
      </c>
      <c r="AY25" s="61">
        <f t="shared" si="28"/>
        <v>8.5</v>
      </c>
      <c r="AZ25" s="59">
        <f>'Indicator Data'!O28</f>
        <v>0</v>
      </c>
      <c r="BA25" s="59">
        <f>'Indicator Data'!P28</f>
        <v>4</v>
      </c>
      <c r="BB25" s="61">
        <f t="shared" si="29"/>
        <v>7</v>
      </c>
      <c r="BC25" s="62">
        <f t="shared" si="30"/>
        <v>7</v>
      </c>
      <c r="BD25" s="16"/>
      <c r="BE25" s="108"/>
    </row>
    <row r="26" spans="1:57" s="4" customFormat="1" x14ac:dyDescent="0.25">
      <c r="A26" s="131" t="s">
        <v>379</v>
      </c>
      <c r="B26" s="63" t="s">
        <v>45</v>
      </c>
      <c r="C26" s="59">
        <f>ROUND(IF('Indicator Data'!C29=0,0.1,IF(LOG('Indicator Data'!C29)&gt;C$194,10,IF(LOG('Indicator Data'!C29)&lt;C$195,0,10-(C$194-LOG('Indicator Data'!C29))/(C$194-C$195)*10))),1)</f>
        <v>0.1</v>
      </c>
      <c r="D26" s="59">
        <f>ROUND(IF('Indicator Data'!D29=0,0.1,IF(LOG('Indicator Data'!D29)&gt;D$194,10,IF(LOG('Indicator Data'!D29)&lt;D$195,0,10-(D$194-LOG('Indicator Data'!D29))/(D$194-D$195)*10))),1)</f>
        <v>0.1</v>
      </c>
      <c r="E26" s="59">
        <f t="shared" si="0"/>
        <v>0.1</v>
      </c>
      <c r="F26" s="59">
        <f>ROUND(IF('Indicator Data'!E29="No data",0.1,IF('Indicator Data'!E29=0,0,IF(LOG('Indicator Data'!E29)&gt;F$194,10,IF(LOG('Indicator Data'!E29)&lt;F$195,0,10-(F$194-LOG('Indicator Data'!E29))/(F$194-F$195)*10)))),1)</f>
        <v>2.4</v>
      </c>
      <c r="G26" s="59">
        <f>ROUND(IF('Indicator Data'!F29=0,0,IF(LOG('Indicator Data'!F29)&gt;G$194,10,IF(LOG('Indicator Data'!F29)&lt;G$195,0,10-(G$194-LOG('Indicator Data'!F29))/(G$194-G$195)*10))),1)</f>
        <v>2.8</v>
      </c>
      <c r="H26" s="59">
        <f>ROUND(IF('Indicator Data'!G29=0,0,IF(LOG('Indicator Data'!G29)&gt;H$194,10,IF(LOG('Indicator Data'!G29)&lt;H$195,0,10-(H$194-LOG('Indicator Data'!G29))/(H$194-H$195)*10))),1)</f>
        <v>0.7</v>
      </c>
      <c r="I26" s="59">
        <f>ROUND(IF('Indicator Data'!H29=0,0,IF(LOG('Indicator Data'!H29)&gt;I$194,10,IF(LOG('Indicator Data'!H29)&lt;I$195,0,10-(I$194-LOG('Indicator Data'!H29))/(I$194-I$195)*10))),1)</f>
        <v>0</v>
      </c>
      <c r="J26" s="59">
        <f t="shared" si="1"/>
        <v>0.4</v>
      </c>
      <c r="K26" s="59">
        <f>ROUND(IF('Indicator Data'!I29=0,0,IF(LOG('Indicator Data'!I29)&gt;K$194,10,IF(LOG('Indicator Data'!I29)&lt;K$195,0,10-(K$194-LOG('Indicator Data'!I29))/(K$194-K$195)*10))),1)</f>
        <v>3.4</v>
      </c>
      <c r="L26" s="59">
        <f t="shared" si="2"/>
        <v>2</v>
      </c>
      <c r="M26" s="59">
        <f>ROUND(IF('Indicator Data'!J29=0,0,IF(LOG('Indicator Data'!J29)&gt;M$194,10,IF(LOG('Indicator Data'!J29)&lt;M$195,0,10-(M$194-LOG('Indicator Data'!J29))/(M$194-M$195)*10))),1)</f>
        <v>0</v>
      </c>
      <c r="N26" s="60">
        <f>'Indicator Data'!C29/'Indicator Data'!$BD29</f>
        <v>0</v>
      </c>
      <c r="O26" s="60">
        <f>'Indicator Data'!D29/'Indicator Data'!$BD29</f>
        <v>0</v>
      </c>
      <c r="P26" s="60">
        <f>IF(F26=0.1,0,'Indicator Data'!E29/'Indicator Data'!$BD29)</f>
        <v>2.2001321445098013E-3</v>
      </c>
      <c r="Q26" s="60">
        <f>'Indicator Data'!F29/'Indicator Data'!$BD29</f>
        <v>1.0781465420596417E-6</v>
      </c>
      <c r="R26" s="60">
        <f>'Indicator Data'!G29/'Indicator Data'!$BD29</f>
        <v>4.6037707402835619E-4</v>
      </c>
      <c r="S26" s="60">
        <f>'Indicator Data'!H29/'Indicator Data'!$BD29</f>
        <v>0</v>
      </c>
      <c r="T26" s="60">
        <f>'Indicator Data'!I29/'Indicator Data'!$BD29</f>
        <v>1.2299767673731867E-3</v>
      </c>
      <c r="U26" s="60">
        <f>'Indicator Data'!J29/'Indicator Data'!$BD29</f>
        <v>0</v>
      </c>
      <c r="V26" s="59">
        <f t="shared" si="3"/>
        <v>0</v>
      </c>
      <c r="W26" s="59">
        <f t="shared" si="4"/>
        <v>0</v>
      </c>
      <c r="X26" s="59">
        <f t="shared" si="5"/>
        <v>0</v>
      </c>
      <c r="Y26" s="59">
        <f t="shared" si="6"/>
        <v>1.5</v>
      </c>
      <c r="Z26" s="59">
        <f t="shared" si="7"/>
        <v>5.6</v>
      </c>
      <c r="AA26" s="59">
        <f t="shared" si="8"/>
        <v>0.3</v>
      </c>
      <c r="AB26" s="59">
        <f t="shared" si="9"/>
        <v>0</v>
      </c>
      <c r="AC26" s="59">
        <f t="shared" si="10"/>
        <v>0.2</v>
      </c>
      <c r="AD26" s="59">
        <f t="shared" si="11"/>
        <v>1.2</v>
      </c>
      <c r="AE26" s="59">
        <f t="shared" si="12"/>
        <v>0.7</v>
      </c>
      <c r="AF26" s="59">
        <f t="shared" si="13"/>
        <v>0</v>
      </c>
      <c r="AG26" s="59">
        <f>ROUND(IF('Indicator Data'!K29=0,0,IF('Indicator Data'!K29&gt;AG$194,10,IF('Indicator Data'!K29&lt;AG$195,0,10-(AG$194-'Indicator Data'!K29)/(AG$194-AG$195)*10))),1)</f>
        <v>0</v>
      </c>
      <c r="AH26" s="59">
        <f t="shared" si="14"/>
        <v>0.1</v>
      </c>
      <c r="AI26" s="59">
        <f t="shared" si="15"/>
        <v>0.1</v>
      </c>
      <c r="AJ26" s="59">
        <f t="shared" si="16"/>
        <v>0.5</v>
      </c>
      <c r="AK26" s="59">
        <f t="shared" si="17"/>
        <v>0</v>
      </c>
      <c r="AL26" s="59">
        <f t="shared" si="18"/>
        <v>0.3</v>
      </c>
      <c r="AM26" s="59">
        <f t="shared" si="19"/>
        <v>2.2999999999999998</v>
      </c>
      <c r="AN26" s="59">
        <f t="shared" si="20"/>
        <v>0</v>
      </c>
      <c r="AO26" s="61">
        <f t="shared" si="21"/>
        <v>0.1</v>
      </c>
      <c r="AP26" s="61">
        <f t="shared" si="22"/>
        <v>2</v>
      </c>
      <c r="AQ26" s="61">
        <f t="shared" si="23"/>
        <v>4.3</v>
      </c>
      <c r="AR26" s="61">
        <f t="shared" si="24"/>
        <v>1.4</v>
      </c>
      <c r="AS26" s="59">
        <f t="shared" si="25"/>
        <v>0</v>
      </c>
      <c r="AT26" s="59">
        <f>IF('Indicator Data'!L29="No data","x",IF('Indicator Data'!BE29&lt;1000,"x",ROUND((IF('Indicator Data'!L29&gt;AT$194,10,IF('Indicator Data'!L29&lt;AT$195,0,10-(AT$194-'Indicator Data'!L29)/(AT$194-AT$195)*10))),1)))</f>
        <v>4</v>
      </c>
      <c r="AU26" s="61">
        <f t="shared" si="26"/>
        <v>2</v>
      </c>
      <c r="AV26" s="62">
        <f t="shared" si="27"/>
        <v>2.1</v>
      </c>
      <c r="AW26" s="59">
        <f>ROUND(IF('Indicator Data'!M29=0,0,IF('Indicator Data'!M29&gt;AW$194,10,IF('Indicator Data'!M29&lt;AW$195,0,10-(AW$194-'Indicator Data'!M29)/(AW$194-AW$195)*10))),1)</f>
        <v>0</v>
      </c>
      <c r="AX26" s="59">
        <f>ROUND(IF('Indicator Data'!N29=0,0,IF(LOG('Indicator Data'!N29)&gt;LOG(AX$194),10,IF(LOG('Indicator Data'!N29)&lt;LOG(AX$195),0,10-(LOG(AX$194)-LOG('Indicator Data'!N29))/(LOG(AX$194)-LOG(AX$195))*10))),1)</f>
        <v>5.3</v>
      </c>
      <c r="AY26" s="61">
        <f t="shared" si="28"/>
        <v>3.1</v>
      </c>
      <c r="AZ26" s="59">
        <f>'Indicator Data'!O29</f>
        <v>0</v>
      </c>
      <c r="BA26" s="59">
        <f>'Indicator Data'!P29</f>
        <v>0</v>
      </c>
      <c r="BB26" s="61">
        <f t="shared" si="29"/>
        <v>0</v>
      </c>
      <c r="BC26" s="62">
        <f t="shared" si="30"/>
        <v>2.2000000000000002</v>
      </c>
      <c r="BD26" s="16"/>
      <c r="BE26" s="108"/>
    </row>
    <row r="27" spans="1:57" s="4" customFormat="1" x14ac:dyDescent="0.25">
      <c r="A27" s="131" t="s">
        <v>47</v>
      </c>
      <c r="B27" s="63" t="s">
        <v>46</v>
      </c>
      <c r="C27" s="59">
        <f>ROUND(IF('Indicator Data'!C30=0,0.1,IF(LOG('Indicator Data'!C30)&gt;C$194,10,IF(LOG('Indicator Data'!C30)&lt;C$195,0,10-(C$194-LOG('Indicator Data'!C30))/(C$194-C$195)*10))),1)</f>
        <v>7.9</v>
      </c>
      <c r="D27" s="59">
        <f>ROUND(IF('Indicator Data'!D30=0,0.1,IF(LOG('Indicator Data'!D30)&gt;D$194,10,IF(LOG('Indicator Data'!D30)&lt;D$195,0,10-(D$194-LOG('Indicator Data'!D30))/(D$194-D$195)*10))),1)</f>
        <v>1.6</v>
      </c>
      <c r="E27" s="59">
        <f t="shared" si="0"/>
        <v>5.6</v>
      </c>
      <c r="F27" s="59">
        <f>ROUND(IF('Indicator Data'!E30="No data",0.1,IF('Indicator Data'!E30=0,0,IF(LOG('Indicator Data'!E30)&gt;F$194,10,IF(LOG('Indicator Data'!E30)&lt;F$195,0,10-(F$194-LOG('Indicator Data'!E30))/(F$194-F$195)*10)))),1)</f>
        <v>6.3</v>
      </c>
      <c r="G27" s="59">
        <f>ROUND(IF('Indicator Data'!F30=0,0,IF(LOG('Indicator Data'!F30)&gt;G$194,10,IF(LOG('Indicator Data'!F30)&lt;G$195,0,10-(G$194-LOG('Indicator Data'!F30))/(G$194-G$195)*10))),1)</f>
        <v>0</v>
      </c>
      <c r="H27" s="59">
        <f>ROUND(IF('Indicator Data'!G30=0,0,IF(LOG('Indicator Data'!G30)&gt;H$194,10,IF(LOG('Indicator Data'!G30)&lt;H$195,0,10-(H$194-LOG('Indicator Data'!G30))/(H$194-H$195)*10))),1)</f>
        <v>0</v>
      </c>
      <c r="I27" s="59">
        <f>ROUND(IF('Indicator Data'!H30=0,0,IF(LOG('Indicator Data'!H30)&gt;I$194,10,IF(LOG('Indicator Data'!H30)&lt;I$195,0,10-(I$194-LOG('Indicator Data'!H30))/(I$194-I$195)*10))),1)</f>
        <v>0</v>
      </c>
      <c r="J27" s="59">
        <f t="shared" si="1"/>
        <v>0</v>
      </c>
      <c r="K27" s="59">
        <f>ROUND(IF('Indicator Data'!I30=0,0,IF(LOG('Indicator Data'!I30)&gt;K$194,10,IF(LOG('Indicator Data'!I30)&lt;K$195,0,10-(K$194-LOG('Indicator Data'!I30))/(K$194-K$195)*10))),1)</f>
        <v>0</v>
      </c>
      <c r="L27" s="59">
        <f t="shared" si="2"/>
        <v>0</v>
      </c>
      <c r="M27" s="59">
        <f>ROUND(IF('Indicator Data'!J30=0,0,IF(LOG('Indicator Data'!J30)&gt;M$194,10,IF(LOG('Indicator Data'!J30)&lt;M$195,0,10-(M$194-LOG('Indicator Data'!J30))/(M$194-M$195)*10))),1)</f>
        <v>0</v>
      </c>
      <c r="N27" s="60">
        <f>'Indicator Data'!C30/'Indicator Data'!$BD30</f>
        <v>1.9891445074003873E-3</v>
      </c>
      <c r="O27" s="60">
        <f>'Indicator Data'!D30/'Indicator Data'!$BD30</f>
        <v>4.174718802430974E-6</v>
      </c>
      <c r="P27" s="60">
        <f>IF(F27=0.1,0,'Indicator Data'!E30/'Indicator Data'!$BD30)</f>
        <v>4.659664534625148E-3</v>
      </c>
      <c r="Q27" s="60">
        <f>'Indicator Data'!F30/'Indicator Data'!$BD30</f>
        <v>0</v>
      </c>
      <c r="R27" s="60">
        <f>'Indicator Data'!G30/'Indicator Data'!$BD30</f>
        <v>0</v>
      </c>
      <c r="S27" s="60">
        <f>'Indicator Data'!H30/'Indicator Data'!$BD30</f>
        <v>0</v>
      </c>
      <c r="T27" s="60">
        <f>'Indicator Data'!I30/'Indicator Data'!$BD30</f>
        <v>0</v>
      </c>
      <c r="U27" s="60">
        <f>'Indicator Data'!J30/'Indicator Data'!$BD30</f>
        <v>0</v>
      </c>
      <c r="V27" s="59">
        <f t="shared" si="3"/>
        <v>9.9</v>
      </c>
      <c r="W27" s="59">
        <f t="shared" si="4"/>
        <v>0</v>
      </c>
      <c r="X27" s="59">
        <f t="shared" si="5"/>
        <v>7.4</v>
      </c>
      <c r="Y27" s="59">
        <f t="shared" si="6"/>
        <v>3.1</v>
      </c>
      <c r="Z27" s="59">
        <f t="shared" si="7"/>
        <v>0</v>
      </c>
      <c r="AA27" s="59">
        <f t="shared" si="8"/>
        <v>0</v>
      </c>
      <c r="AB27" s="59">
        <f t="shared" si="9"/>
        <v>0</v>
      </c>
      <c r="AC27" s="59">
        <f t="shared" si="10"/>
        <v>0</v>
      </c>
      <c r="AD27" s="59">
        <f t="shared" si="11"/>
        <v>0</v>
      </c>
      <c r="AE27" s="59">
        <f t="shared" si="12"/>
        <v>0</v>
      </c>
      <c r="AF27" s="59">
        <f t="shared" si="13"/>
        <v>0</v>
      </c>
      <c r="AG27" s="59">
        <f>ROUND(IF('Indicator Data'!K30=0,0,IF('Indicator Data'!K30&gt;AG$194,10,IF('Indicator Data'!K30&lt;AG$195,0,10-(AG$194-'Indicator Data'!K30)/(AG$194-AG$195)*10))),1)</f>
        <v>1</v>
      </c>
      <c r="AH27" s="59">
        <f t="shared" si="14"/>
        <v>8.9</v>
      </c>
      <c r="AI27" s="59">
        <f t="shared" si="15"/>
        <v>0.8</v>
      </c>
      <c r="AJ27" s="59">
        <f t="shared" si="16"/>
        <v>0</v>
      </c>
      <c r="AK27" s="59">
        <f t="shared" si="17"/>
        <v>0</v>
      </c>
      <c r="AL27" s="59">
        <f t="shared" si="18"/>
        <v>0</v>
      </c>
      <c r="AM27" s="59">
        <f t="shared" si="19"/>
        <v>0</v>
      </c>
      <c r="AN27" s="59">
        <f t="shared" si="20"/>
        <v>0</v>
      </c>
      <c r="AO27" s="61">
        <f t="shared" si="21"/>
        <v>6.6</v>
      </c>
      <c r="AP27" s="61">
        <f t="shared" si="22"/>
        <v>4.9000000000000004</v>
      </c>
      <c r="AQ27" s="61">
        <f t="shared" si="23"/>
        <v>0</v>
      </c>
      <c r="AR27" s="61">
        <f t="shared" si="24"/>
        <v>0</v>
      </c>
      <c r="AS27" s="59">
        <f t="shared" si="25"/>
        <v>0.5</v>
      </c>
      <c r="AT27" s="59">
        <f>IF('Indicator Data'!L30="No data","x",IF('Indicator Data'!BE30&lt;1000,"x",ROUND((IF('Indicator Data'!L30&gt;AT$194,10,IF('Indicator Data'!L30&lt;AT$195,0,10-(AT$194-'Indicator Data'!L30)/(AT$194-AT$195)*10))),1)))</f>
        <v>5.0999999999999996</v>
      </c>
      <c r="AU27" s="61">
        <f t="shared" si="26"/>
        <v>2.8</v>
      </c>
      <c r="AV27" s="62">
        <f t="shared" si="27"/>
        <v>3.3</v>
      </c>
      <c r="AW27" s="59">
        <f>ROUND(IF('Indicator Data'!M30=0,0,IF('Indicator Data'!M30&gt;AW$194,10,IF('Indicator Data'!M30&lt;AW$195,0,10-(AW$194-'Indicator Data'!M30)/(AW$194-AW$195)*10))),1)</f>
        <v>0.7</v>
      </c>
      <c r="AX27" s="59">
        <f>ROUND(IF('Indicator Data'!N30=0,0,IF(LOG('Indicator Data'!N30)&gt;LOG(AX$194),10,IF(LOG('Indicator Data'!N30)&lt;LOG(AX$195),0,10-(LOG(AX$194)-LOG('Indicator Data'!N30))/(LOG(AX$194)-LOG(AX$195))*10))),1)</f>
        <v>3.2</v>
      </c>
      <c r="AY27" s="61">
        <f t="shared" si="28"/>
        <v>2</v>
      </c>
      <c r="AZ27" s="59">
        <f>'Indicator Data'!O30</f>
        <v>0</v>
      </c>
      <c r="BA27" s="59">
        <f>'Indicator Data'!P30</f>
        <v>0</v>
      </c>
      <c r="BB27" s="61">
        <f t="shared" si="29"/>
        <v>0</v>
      </c>
      <c r="BC27" s="62">
        <f t="shared" si="30"/>
        <v>1.4</v>
      </c>
      <c r="BD27" s="16"/>
      <c r="BE27" s="108"/>
    </row>
    <row r="28" spans="1:57" s="4" customFormat="1" x14ac:dyDescent="0.25">
      <c r="A28" s="131" t="s">
        <v>49</v>
      </c>
      <c r="B28" s="63" t="s">
        <v>48</v>
      </c>
      <c r="C28" s="59">
        <f>ROUND(IF('Indicator Data'!C31=0,0.1,IF(LOG('Indicator Data'!C31)&gt;C$194,10,IF(LOG('Indicator Data'!C31)&lt;C$195,0,10-(C$194-LOG('Indicator Data'!C31))/(C$194-C$195)*10))),1)</f>
        <v>0.1</v>
      </c>
      <c r="D28" s="59">
        <f>ROUND(IF('Indicator Data'!D31=0,0.1,IF(LOG('Indicator Data'!D31)&gt;D$194,10,IF(LOG('Indicator Data'!D31)&lt;D$195,0,10-(D$194-LOG('Indicator Data'!D31))/(D$194-D$195)*10))),1)</f>
        <v>0.1</v>
      </c>
      <c r="E28" s="59">
        <f t="shared" si="0"/>
        <v>0.1</v>
      </c>
      <c r="F28" s="59">
        <f>ROUND(IF('Indicator Data'!E31="No data",0.1,IF('Indicator Data'!E31=0,0,IF(LOG('Indicator Data'!E31)&gt;F$194,10,IF(LOG('Indicator Data'!E31)&lt;F$195,0,10-(F$194-LOG('Indicator Data'!E31))/(F$194-F$195)*10)))),1)</f>
        <v>6.8</v>
      </c>
      <c r="G28" s="59">
        <f>ROUND(IF('Indicator Data'!F31=0,0,IF(LOG('Indicator Data'!F31)&gt;G$194,10,IF(LOG('Indicator Data'!F31)&lt;G$195,0,10-(G$194-LOG('Indicator Data'!F31))/(G$194-G$195)*10))),1)</f>
        <v>0</v>
      </c>
      <c r="H28" s="59">
        <f>ROUND(IF('Indicator Data'!G31=0,0,IF(LOG('Indicator Data'!G31)&gt;H$194,10,IF(LOG('Indicator Data'!G31)&lt;H$195,0,10-(H$194-LOG('Indicator Data'!G31))/(H$194-H$195)*10))),1)</f>
        <v>0</v>
      </c>
      <c r="I28" s="59">
        <f>ROUND(IF('Indicator Data'!H31=0,0,IF(LOG('Indicator Data'!H31)&gt;I$194,10,IF(LOG('Indicator Data'!H31)&lt;I$195,0,10-(I$194-LOG('Indicator Data'!H31))/(I$194-I$195)*10))),1)</f>
        <v>0</v>
      </c>
      <c r="J28" s="59">
        <f t="shared" si="1"/>
        <v>0</v>
      </c>
      <c r="K28" s="59">
        <f>ROUND(IF('Indicator Data'!I31=0,0,IF(LOG('Indicator Data'!I31)&gt;K$194,10,IF(LOG('Indicator Data'!I31)&lt;K$195,0,10-(K$194-LOG('Indicator Data'!I31))/(K$194-K$195)*10))),1)</f>
        <v>0</v>
      </c>
      <c r="L28" s="59">
        <f t="shared" si="2"/>
        <v>0</v>
      </c>
      <c r="M28" s="59">
        <f>ROUND(IF('Indicator Data'!J31=0,0,IF(LOG('Indicator Data'!J31)&gt;M$194,10,IF(LOG('Indicator Data'!J31)&lt;M$195,0,10-(M$194-LOG('Indicator Data'!J31))/(M$194-M$195)*10))),1)</f>
        <v>10</v>
      </c>
      <c r="N28" s="60">
        <f>'Indicator Data'!C31/'Indicator Data'!$BD31</f>
        <v>0</v>
      </c>
      <c r="O28" s="60">
        <f>'Indicator Data'!D31/'Indicator Data'!$BD31</f>
        <v>0</v>
      </c>
      <c r="P28" s="60">
        <f>IF(F28=0.1,0,'Indicator Data'!E31/'Indicator Data'!$BD31)</f>
        <v>2.8496814413298023E-3</v>
      </c>
      <c r="Q28" s="60">
        <f>'Indicator Data'!F31/'Indicator Data'!$BD31</f>
        <v>0</v>
      </c>
      <c r="R28" s="60">
        <f>'Indicator Data'!G31/'Indicator Data'!$BD31</f>
        <v>0</v>
      </c>
      <c r="S28" s="60">
        <f>'Indicator Data'!H31/'Indicator Data'!$BD31</f>
        <v>0</v>
      </c>
      <c r="T28" s="60">
        <f>'Indicator Data'!I31/'Indicator Data'!$BD31</f>
        <v>0</v>
      </c>
      <c r="U28" s="60">
        <f>'Indicator Data'!J31/'Indicator Data'!$BD31</f>
        <v>1.6468074210771188E-2</v>
      </c>
      <c r="V28" s="59">
        <f t="shared" si="3"/>
        <v>0</v>
      </c>
      <c r="W28" s="59">
        <f t="shared" si="4"/>
        <v>0</v>
      </c>
      <c r="X28" s="59">
        <f t="shared" si="5"/>
        <v>0</v>
      </c>
      <c r="Y28" s="59">
        <f t="shared" si="6"/>
        <v>1.9</v>
      </c>
      <c r="Z28" s="59">
        <f t="shared" si="7"/>
        <v>0</v>
      </c>
      <c r="AA28" s="59">
        <f t="shared" si="8"/>
        <v>0</v>
      </c>
      <c r="AB28" s="59">
        <f t="shared" si="9"/>
        <v>0</v>
      </c>
      <c r="AC28" s="59">
        <f t="shared" si="10"/>
        <v>0</v>
      </c>
      <c r="AD28" s="59">
        <f t="shared" si="11"/>
        <v>0</v>
      </c>
      <c r="AE28" s="59">
        <f t="shared" si="12"/>
        <v>0</v>
      </c>
      <c r="AF28" s="59">
        <f t="shared" si="13"/>
        <v>5.5</v>
      </c>
      <c r="AG28" s="59">
        <f>ROUND(IF('Indicator Data'!K31=0,0,IF('Indicator Data'!K31&gt;AG$194,10,IF('Indicator Data'!K31&lt;AG$195,0,10-(AG$194-'Indicator Data'!K31)/(AG$194-AG$195)*10))),1)</f>
        <v>7.1</v>
      </c>
      <c r="AH28" s="59">
        <f t="shared" si="14"/>
        <v>0.1</v>
      </c>
      <c r="AI28" s="59">
        <f t="shared" si="15"/>
        <v>0.1</v>
      </c>
      <c r="AJ28" s="59">
        <f t="shared" si="16"/>
        <v>0</v>
      </c>
      <c r="AK28" s="59">
        <f t="shared" si="17"/>
        <v>0</v>
      </c>
      <c r="AL28" s="59">
        <f t="shared" si="18"/>
        <v>0</v>
      </c>
      <c r="AM28" s="59">
        <f t="shared" si="19"/>
        <v>0</v>
      </c>
      <c r="AN28" s="59">
        <f t="shared" si="20"/>
        <v>8.6</v>
      </c>
      <c r="AO28" s="61">
        <f t="shared" si="21"/>
        <v>0.1</v>
      </c>
      <c r="AP28" s="61">
        <f t="shared" si="22"/>
        <v>4.8</v>
      </c>
      <c r="AQ28" s="61">
        <f t="shared" si="23"/>
        <v>0</v>
      </c>
      <c r="AR28" s="61">
        <f t="shared" si="24"/>
        <v>0</v>
      </c>
      <c r="AS28" s="59">
        <f t="shared" si="25"/>
        <v>7.9</v>
      </c>
      <c r="AT28" s="59">
        <f>IF('Indicator Data'!L31="No data","x",IF('Indicator Data'!BE31&lt;1000,"x",ROUND((IF('Indicator Data'!L31&gt;AT$194,10,IF('Indicator Data'!L31&lt;AT$195,0,10-(AT$194-'Indicator Data'!L31)/(AT$194-AT$195)*10))),1)))</f>
        <v>4</v>
      </c>
      <c r="AU28" s="61">
        <f t="shared" si="26"/>
        <v>6</v>
      </c>
      <c r="AV28" s="62">
        <f t="shared" si="27"/>
        <v>2.6</v>
      </c>
      <c r="AW28" s="59">
        <f>ROUND(IF('Indicator Data'!M31=0,0,IF('Indicator Data'!M31&gt;AW$194,10,IF('Indicator Data'!M31&lt;AW$195,0,10-(AW$194-'Indicator Data'!M31)/(AW$194-AW$195)*10))),1)</f>
        <v>7.8</v>
      </c>
      <c r="AX28" s="59">
        <f>ROUND(IF('Indicator Data'!N31=0,0,IF(LOG('Indicator Data'!N31)&gt;LOG(AX$194),10,IF(LOG('Indicator Data'!N31)&lt;LOG(AX$195),0,10-(LOG(AX$194)-LOG('Indicator Data'!N31))/(LOG(AX$194)-LOG(AX$195))*10))),1)</f>
        <v>7.7</v>
      </c>
      <c r="AY28" s="61">
        <f t="shared" si="28"/>
        <v>7.8</v>
      </c>
      <c r="AZ28" s="59">
        <f>'Indicator Data'!O31</f>
        <v>0</v>
      </c>
      <c r="BA28" s="59">
        <f>'Indicator Data'!P31</f>
        <v>0</v>
      </c>
      <c r="BB28" s="61">
        <f t="shared" si="29"/>
        <v>0</v>
      </c>
      <c r="BC28" s="62">
        <f t="shared" si="30"/>
        <v>5.5</v>
      </c>
      <c r="BD28" s="16"/>
      <c r="BE28" s="108"/>
    </row>
    <row r="29" spans="1:57" s="4" customFormat="1" x14ac:dyDescent="0.25">
      <c r="A29" s="131" t="s">
        <v>51</v>
      </c>
      <c r="B29" s="63" t="s">
        <v>50</v>
      </c>
      <c r="C29" s="59">
        <f>ROUND(IF('Indicator Data'!C32=0,0.1,IF(LOG('Indicator Data'!C32)&gt;C$194,10,IF(LOG('Indicator Data'!C32)&lt;C$195,0,10-(C$194-LOG('Indicator Data'!C32))/(C$194-C$195)*10))),1)</f>
        <v>7.6</v>
      </c>
      <c r="D29" s="59">
        <f>ROUND(IF('Indicator Data'!D32=0,0.1,IF(LOG('Indicator Data'!D32)&gt;D$194,10,IF(LOG('Indicator Data'!D32)&lt;D$195,0,10-(D$194-LOG('Indicator Data'!D32))/(D$194-D$195)*10))),1)</f>
        <v>0.1</v>
      </c>
      <c r="E29" s="59">
        <f t="shared" si="0"/>
        <v>4.9000000000000004</v>
      </c>
      <c r="F29" s="59">
        <f>ROUND(IF('Indicator Data'!E32="No data",0.1,IF('Indicator Data'!E32=0,0,IF(LOG('Indicator Data'!E32)&gt;F$194,10,IF(LOG('Indicator Data'!E32)&lt;F$195,0,10-(F$194-LOG('Indicator Data'!E32))/(F$194-F$195)*10)))),1)</f>
        <v>6.3</v>
      </c>
      <c r="G29" s="59">
        <f>ROUND(IF('Indicator Data'!F32=0,0,IF(LOG('Indicator Data'!F32)&gt;G$194,10,IF(LOG('Indicator Data'!F32)&lt;G$195,0,10-(G$194-LOG('Indicator Data'!F32))/(G$194-G$195)*10))),1)</f>
        <v>0</v>
      </c>
      <c r="H29" s="59">
        <f>ROUND(IF('Indicator Data'!G32=0,0,IF(LOG('Indicator Data'!G32)&gt;H$194,10,IF(LOG('Indicator Data'!G32)&lt;H$195,0,10-(H$194-LOG('Indicator Data'!G32))/(H$194-H$195)*10))),1)</f>
        <v>0</v>
      </c>
      <c r="I29" s="59">
        <f>ROUND(IF('Indicator Data'!H32=0,0,IF(LOG('Indicator Data'!H32)&gt;I$194,10,IF(LOG('Indicator Data'!H32)&lt;I$195,0,10-(I$194-LOG('Indicator Data'!H32))/(I$194-I$195)*10))),1)</f>
        <v>0</v>
      </c>
      <c r="J29" s="59">
        <f t="shared" si="1"/>
        <v>0</v>
      </c>
      <c r="K29" s="59">
        <f>ROUND(IF('Indicator Data'!I32=0,0,IF(LOG('Indicator Data'!I32)&gt;K$194,10,IF(LOG('Indicator Data'!I32)&lt;K$195,0,10-(K$194-LOG('Indicator Data'!I32))/(K$194-K$195)*10))),1)</f>
        <v>0</v>
      </c>
      <c r="L29" s="59">
        <f t="shared" si="2"/>
        <v>0</v>
      </c>
      <c r="M29" s="59">
        <f>ROUND(IF('Indicator Data'!J32=0,0,IF(LOG('Indicator Data'!J32)&gt;M$194,10,IF(LOG('Indicator Data'!J32)&lt;M$195,0,10-(M$194-LOG('Indicator Data'!J32))/(M$194-M$195)*10))),1)</f>
        <v>9.9</v>
      </c>
      <c r="N29" s="60">
        <f>'Indicator Data'!C32/'Indicator Data'!$BD32</f>
        <v>1.0132619161581258E-3</v>
      </c>
      <c r="O29" s="60">
        <f>'Indicator Data'!D32/'Indicator Data'!$BD32</f>
        <v>0</v>
      </c>
      <c r="P29" s="60">
        <f>IF(F29=0.1,0,'Indicator Data'!E32/'Indicator Data'!$BD32)</f>
        <v>2.8833472568119498E-3</v>
      </c>
      <c r="Q29" s="60">
        <f>'Indicator Data'!F32/'Indicator Data'!$BD32</f>
        <v>0</v>
      </c>
      <c r="R29" s="60">
        <f>'Indicator Data'!G32/'Indicator Data'!$BD32</f>
        <v>0</v>
      </c>
      <c r="S29" s="60">
        <f>'Indicator Data'!H32/'Indicator Data'!$BD32</f>
        <v>0</v>
      </c>
      <c r="T29" s="60">
        <f>'Indicator Data'!I32/'Indicator Data'!$BD32</f>
        <v>0</v>
      </c>
      <c r="U29" s="60">
        <f>'Indicator Data'!J32/'Indicator Data'!$BD32</f>
        <v>8.3131498133453639E-3</v>
      </c>
      <c r="V29" s="59">
        <f t="shared" si="3"/>
        <v>5.0999999999999996</v>
      </c>
      <c r="W29" s="59">
        <f t="shared" si="4"/>
        <v>0</v>
      </c>
      <c r="X29" s="59">
        <f t="shared" si="5"/>
        <v>2.9</v>
      </c>
      <c r="Y29" s="59">
        <f t="shared" si="6"/>
        <v>1.9</v>
      </c>
      <c r="Z29" s="59">
        <f t="shared" si="7"/>
        <v>0</v>
      </c>
      <c r="AA29" s="59">
        <f t="shared" si="8"/>
        <v>0</v>
      </c>
      <c r="AB29" s="59">
        <f t="shared" si="9"/>
        <v>0</v>
      </c>
      <c r="AC29" s="59">
        <f t="shared" si="10"/>
        <v>0</v>
      </c>
      <c r="AD29" s="59">
        <f t="shared" si="11"/>
        <v>0</v>
      </c>
      <c r="AE29" s="59">
        <f t="shared" si="12"/>
        <v>0</v>
      </c>
      <c r="AF29" s="59">
        <f t="shared" si="13"/>
        <v>2.8</v>
      </c>
      <c r="AG29" s="59">
        <f>ROUND(IF('Indicator Data'!K32=0,0,IF('Indicator Data'!K32&gt;AG$194,10,IF('Indicator Data'!K32&lt;AG$195,0,10-(AG$194-'Indicator Data'!K32)/(AG$194-AG$195)*10))),1)</f>
        <v>6.1</v>
      </c>
      <c r="AH29" s="59">
        <f t="shared" si="14"/>
        <v>6.4</v>
      </c>
      <c r="AI29" s="59">
        <f t="shared" si="15"/>
        <v>0.1</v>
      </c>
      <c r="AJ29" s="59">
        <f t="shared" si="16"/>
        <v>0</v>
      </c>
      <c r="AK29" s="59">
        <f t="shared" si="17"/>
        <v>0</v>
      </c>
      <c r="AL29" s="59">
        <f t="shared" si="18"/>
        <v>0</v>
      </c>
      <c r="AM29" s="59">
        <f t="shared" si="19"/>
        <v>0</v>
      </c>
      <c r="AN29" s="59">
        <f t="shared" si="20"/>
        <v>7.9</v>
      </c>
      <c r="AO29" s="61">
        <f t="shared" si="21"/>
        <v>4</v>
      </c>
      <c r="AP29" s="61">
        <f t="shared" si="22"/>
        <v>4.5</v>
      </c>
      <c r="AQ29" s="61">
        <f t="shared" si="23"/>
        <v>0</v>
      </c>
      <c r="AR29" s="61">
        <f t="shared" si="24"/>
        <v>0</v>
      </c>
      <c r="AS29" s="59">
        <f t="shared" si="25"/>
        <v>7</v>
      </c>
      <c r="AT29" s="59">
        <f>IF('Indicator Data'!L32="No data","x",IF('Indicator Data'!BE32&lt;1000,"x",ROUND((IF('Indicator Data'!L32&gt;AT$194,10,IF('Indicator Data'!L32&lt;AT$195,0,10-(AT$194-'Indicator Data'!L32)/(AT$194-AT$195)*10))),1)))</f>
        <v>3</v>
      </c>
      <c r="AU29" s="61">
        <f t="shared" si="26"/>
        <v>5</v>
      </c>
      <c r="AV29" s="62">
        <f t="shared" si="27"/>
        <v>3</v>
      </c>
      <c r="AW29" s="59">
        <f>ROUND(IF('Indicator Data'!M32=0,0,IF('Indicator Data'!M32&gt;AW$194,10,IF('Indicator Data'!M32&lt;AW$195,0,10-(AW$194-'Indicator Data'!M32)/(AW$194-AW$195)*10))),1)</f>
        <v>8.4</v>
      </c>
      <c r="AX29" s="59">
        <f>ROUND(IF('Indicator Data'!N32=0,0,IF(LOG('Indicator Data'!N32)&gt;LOG(AX$194),10,IF(LOG('Indicator Data'!N32)&lt;LOG(AX$195),0,10-(LOG(AX$194)-LOG('Indicator Data'!N32))/(LOG(AX$194)-LOG(AX$195))*10))),1)</f>
        <v>9.1</v>
      </c>
      <c r="AY29" s="61">
        <f t="shared" si="28"/>
        <v>8.8000000000000007</v>
      </c>
      <c r="AZ29" s="59">
        <f>'Indicator Data'!O32</f>
        <v>0</v>
      </c>
      <c r="BA29" s="59">
        <f>'Indicator Data'!P32</f>
        <v>0</v>
      </c>
      <c r="BB29" s="61">
        <f t="shared" si="29"/>
        <v>0</v>
      </c>
      <c r="BC29" s="62">
        <f t="shared" si="30"/>
        <v>6.2</v>
      </c>
      <c r="BD29" s="16"/>
      <c r="BE29" s="108"/>
    </row>
    <row r="30" spans="1:57" s="4" customFormat="1" x14ac:dyDescent="0.25">
      <c r="A30" s="131" t="s">
        <v>844</v>
      </c>
      <c r="B30" s="63" t="s">
        <v>58</v>
      </c>
      <c r="C30" s="59">
        <f>ROUND(IF('Indicator Data'!C33=0,0.1,IF(LOG('Indicator Data'!C33)&gt;C$194,10,IF(LOG('Indicator Data'!C33)&lt;C$195,0,10-(C$194-LOG('Indicator Data'!C33))/(C$194-C$195)*10))),1)</f>
        <v>0.1</v>
      </c>
      <c r="D30" s="59">
        <f>ROUND(IF('Indicator Data'!D33=0,0.1,IF(LOG('Indicator Data'!D33)&gt;D$194,10,IF(LOG('Indicator Data'!D33)&lt;D$195,0,10-(D$194-LOG('Indicator Data'!D33))/(D$194-D$195)*10))),1)</f>
        <v>0.1</v>
      </c>
      <c r="E30" s="59">
        <f t="shared" si="0"/>
        <v>0.1</v>
      </c>
      <c r="F30" s="59">
        <f>ROUND(IF('Indicator Data'!E33="No data",0.1,IF('Indicator Data'!E33=0,0,IF(LOG('Indicator Data'!E33)&gt;F$194,10,IF(LOG('Indicator Data'!E33)&lt;F$195,0,10-(F$194-LOG('Indicator Data'!E33))/(F$194-F$195)*10)))),1)</f>
        <v>0.1</v>
      </c>
      <c r="G30" s="59">
        <f>ROUND(IF('Indicator Data'!F33=0,0,IF(LOG('Indicator Data'!F33)&gt;G$194,10,IF(LOG('Indicator Data'!F33)&lt;G$195,0,10-(G$194-LOG('Indicator Data'!F33))/(G$194-G$195)*10))),1)</f>
        <v>0</v>
      </c>
      <c r="H30" s="59">
        <f>ROUND(IF('Indicator Data'!G33=0,0,IF(LOG('Indicator Data'!G33)&gt;H$194,10,IF(LOG('Indicator Data'!G33)&lt;H$195,0,10-(H$194-LOG('Indicator Data'!G33))/(H$194-H$195)*10))),1)</f>
        <v>0</v>
      </c>
      <c r="I30" s="59">
        <f>ROUND(IF('Indicator Data'!H33=0,0,IF(LOG('Indicator Data'!H33)&gt;I$194,10,IF(LOG('Indicator Data'!H33)&lt;I$195,0,10-(I$194-LOG('Indicator Data'!H33))/(I$194-I$195)*10))),1)</f>
        <v>0</v>
      </c>
      <c r="J30" s="59">
        <f t="shared" si="1"/>
        <v>0</v>
      </c>
      <c r="K30" s="59">
        <f>ROUND(IF('Indicator Data'!I33=0,0,IF(LOG('Indicator Data'!I33)&gt;K$194,10,IF(LOG('Indicator Data'!I33)&lt;K$195,0,10-(K$194-LOG('Indicator Data'!I33))/(K$194-K$195)*10))),1)</f>
        <v>0</v>
      </c>
      <c r="L30" s="59">
        <f t="shared" si="2"/>
        <v>0</v>
      </c>
      <c r="M30" s="59">
        <f>ROUND(IF('Indicator Data'!J33=0,0,IF(LOG('Indicator Data'!J33)&gt;M$194,10,IF(LOG('Indicator Data'!J33)&lt;M$195,0,10-(M$194-LOG('Indicator Data'!J33))/(M$194-M$195)*10))),1)</f>
        <v>5.2</v>
      </c>
      <c r="N30" s="60">
        <f>'Indicator Data'!C33/'Indicator Data'!$BD33</f>
        <v>0</v>
      </c>
      <c r="O30" s="60">
        <f>'Indicator Data'!D33/'Indicator Data'!$BD33</f>
        <v>0</v>
      </c>
      <c r="P30" s="60">
        <f>IF(F30=0.1,0,'Indicator Data'!E33/'Indicator Data'!$BD33)</f>
        <v>0</v>
      </c>
      <c r="Q30" s="60">
        <f>'Indicator Data'!F33/'Indicator Data'!$BD33</f>
        <v>0</v>
      </c>
      <c r="R30" s="60">
        <f>'Indicator Data'!G33/'Indicator Data'!$BD33</f>
        <v>0</v>
      </c>
      <c r="S30" s="60">
        <f>'Indicator Data'!H33/'Indicator Data'!$BD33</f>
        <v>0</v>
      </c>
      <c r="T30" s="60">
        <f>'Indicator Data'!I33/'Indicator Data'!$BD33</f>
        <v>0</v>
      </c>
      <c r="U30" s="60">
        <f>'Indicator Data'!J33/'Indicator Data'!$BD33</f>
        <v>2.3318006041133576E-3</v>
      </c>
      <c r="V30" s="59">
        <f t="shared" si="3"/>
        <v>0</v>
      </c>
      <c r="W30" s="59">
        <f t="shared" si="4"/>
        <v>0</v>
      </c>
      <c r="X30" s="59">
        <f t="shared" si="5"/>
        <v>0</v>
      </c>
      <c r="Y30" s="59">
        <f t="shared" si="6"/>
        <v>0.1</v>
      </c>
      <c r="Z30" s="59">
        <f t="shared" si="7"/>
        <v>0</v>
      </c>
      <c r="AA30" s="59">
        <f t="shared" si="8"/>
        <v>0</v>
      </c>
      <c r="AB30" s="59">
        <f t="shared" si="9"/>
        <v>0</v>
      </c>
      <c r="AC30" s="59">
        <f t="shared" si="10"/>
        <v>0</v>
      </c>
      <c r="AD30" s="59">
        <f t="shared" si="11"/>
        <v>0</v>
      </c>
      <c r="AE30" s="59">
        <f t="shared" si="12"/>
        <v>0</v>
      </c>
      <c r="AF30" s="59">
        <f t="shared" si="13"/>
        <v>0.8</v>
      </c>
      <c r="AG30" s="59">
        <f>ROUND(IF('Indicator Data'!K33=0,0,IF('Indicator Data'!K33&gt;AG$194,10,IF('Indicator Data'!K33&lt;AG$195,0,10-(AG$194-'Indicator Data'!K33)/(AG$194-AG$195)*10))),1)</f>
        <v>3</v>
      </c>
      <c r="AH30" s="59">
        <f t="shared" si="14"/>
        <v>0.1</v>
      </c>
      <c r="AI30" s="59">
        <f t="shared" si="15"/>
        <v>0.1</v>
      </c>
      <c r="AJ30" s="59">
        <f t="shared" si="16"/>
        <v>0</v>
      </c>
      <c r="AK30" s="59">
        <f t="shared" si="17"/>
        <v>0</v>
      </c>
      <c r="AL30" s="59">
        <f t="shared" si="18"/>
        <v>0</v>
      </c>
      <c r="AM30" s="59">
        <f t="shared" si="19"/>
        <v>0</v>
      </c>
      <c r="AN30" s="59">
        <f t="shared" si="20"/>
        <v>3.3</v>
      </c>
      <c r="AO30" s="61">
        <f t="shared" si="21"/>
        <v>0.1</v>
      </c>
      <c r="AP30" s="61">
        <f t="shared" si="22"/>
        <v>0.1</v>
      </c>
      <c r="AQ30" s="61">
        <f t="shared" si="23"/>
        <v>0</v>
      </c>
      <c r="AR30" s="61">
        <f t="shared" si="24"/>
        <v>0</v>
      </c>
      <c r="AS30" s="59">
        <f t="shared" si="25"/>
        <v>3.2</v>
      </c>
      <c r="AT30" s="59">
        <f>IF('Indicator Data'!L33="No data","x",IF('Indicator Data'!BE33&lt;1000,"x",ROUND((IF('Indicator Data'!L33&gt;AT$194,10,IF('Indicator Data'!L33&lt;AT$195,0,10-(AT$194-'Indicator Data'!L33)/(AT$194-AT$195)*10))),1)))</f>
        <v>10</v>
      </c>
      <c r="AU30" s="61">
        <f t="shared" si="26"/>
        <v>6.6</v>
      </c>
      <c r="AV30" s="62">
        <f t="shared" si="27"/>
        <v>1.9</v>
      </c>
      <c r="AW30" s="59">
        <f>ROUND(IF('Indicator Data'!M33=0,0,IF('Indicator Data'!M33&gt;AW$194,10,IF('Indicator Data'!M33&lt;AW$195,0,10-(AW$194-'Indicator Data'!M33)/(AW$194-AW$195)*10))),1)</f>
        <v>0</v>
      </c>
      <c r="AX30" s="59">
        <f>ROUND(IF('Indicator Data'!N33=0,0,IF(LOG('Indicator Data'!N33)&gt;LOG(AX$194),10,IF(LOG('Indicator Data'!N33)&lt;LOG(AX$195),0,10-(LOG(AX$194)-LOG('Indicator Data'!N33))/(LOG(AX$194)-LOG(AX$195))*10))),1)</f>
        <v>1.4</v>
      </c>
      <c r="AY30" s="61">
        <f t="shared" si="28"/>
        <v>0.7</v>
      </c>
      <c r="AZ30" s="59">
        <f>'Indicator Data'!O33</f>
        <v>0</v>
      </c>
      <c r="BA30" s="59">
        <f>'Indicator Data'!P33</f>
        <v>0</v>
      </c>
      <c r="BB30" s="61">
        <f t="shared" si="29"/>
        <v>0</v>
      </c>
      <c r="BC30" s="62">
        <f t="shared" si="30"/>
        <v>0.5</v>
      </c>
      <c r="BD30" s="16"/>
      <c r="BE30" s="108"/>
    </row>
    <row r="31" spans="1:57" s="4" customFormat="1" x14ac:dyDescent="0.25">
      <c r="A31" s="131" t="s">
        <v>53</v>
      </c>
      <c r="B31" s="63" t="s">
        <v>52</v>
      </c>
      <c r="C31" s="59">
        <f>ROUND(IF('Indicator Data'!C34=0,0.1,IF(LOG('Indicator Data'!C34)&gt;C$194,10,IF(LOG('Indicator Data'!C34)&lt;C$195,0,10-(C$194-LOG('Indicator Data'!C34))/(C$194-C$195)*10))),1)</f>
        <v>0.1</v>
      </c>
      <c r="D31" s="59">
        <f>ROUND(IF('Indicator Data'!D34=0,0.1,IF(LOG('Indicator Data'!D34)&gt;D$194,10,IF(LOG('Indicator Data'!D34)&lt;D$195,0,10-(D$194-LOG('Indicator Data'!D34))/(D$194-D$195)*10))),1)</f>
        <v>0.1</v>
      </c>
      <c r="E31" s="59">
        <f t="shared" si="0"/>
        <v>0.1</v>
      </c>
      <c r="F31" s="59">
        <f>ROUND(IF('Indicator Data'!E34="No data",0.1,IF('Indicator Data'!E34=0,0,IF(LOG('Indicator Data'!E34)&gt;F$194,10,IF(LOG('Indicator Data'!E34)&lt;F$195,0,10-(F$194-LOG('Indicator Data'!E34))/(F$194-F$195)*10)))),1)</f>
        <v>8.6999999999999993</v>
      </c>
      <c r="G31" s="59">
        <f>ROUND(IF('Indicator Data'!F34=0,0,IF(LOG('Indicator Data'!F34)&gt;G$194,10,IF(LOG('Indicator Data'!F34)&lt;G$195,0,10-(G$194-LOG('Indicator Data'!F34))/(G$194-G$195)*10))),1)</f>
        <v>4.4000000000000004</v>
      </c>
      <c r="H31" s="59">
        <f>ROUND(IF('Indicator Data'!G34=0,0,IF(LOG('Indicator Data'!G34)&gt;H$194,10,IF(LOG('Indicator Data'!G34)&lt;H$195,0,10-(H$194-LOG('Indicator Data'!G34))/(H$194-H$195)*10))),1)</f>
        <v>6.3</v>
      </c>
      <c r="I31" s="59">
        <f>ROUND(IF('Indicator Data'!H34=0,0,IF(LOG('Indicator Data'!H34)&gt;I$194,10,IF(LOG('Indicator Data'!H34)&lt;I$195,0,10-(I$194-LOG('Indicator Data'!H34))/(I$194-I$195)*10))),1)</f>
        <v>6.8</v>
      </c>
      <c r="J31" s="59">
        <f t="shared" si="1"/>
        <v>6.6</v>
      </c>
      <c r="K31" s="59">
        <f>ROUND(IF('Indicator Data'!I34=0,0,IF(LOG('Indicator Data'!I34)&gt;K$194,10,IF(LOG('Indicator Data'!I34)&lt;K$195,0,10-(K$194-LOG('Indicator Data'!I34))/(K$194-K$195)*10))),1)</f>
        <v>5.9</v>
      </c>
      <c r="L31" s="59">
        <f t="shared" si="2"/>
        <v>6.3</v>
      </c>
      <c r="M31" s="59">
        <f>ROUND(IF('Indicator Data'!J34=0,0,IF(LOG('Indicator Data'!J34)&gt;M$194,10,IF(LOG('Indicator Data'!J34)&lt;M$195,0,10-(M$194-LOG('Indicator Data'!J34))/(M$194-M$195)*10))),1)</f>
        <v>10</v>
      </c>
      <c r="N31" s="60">
        <f>'Indicator Data'!C34/'Indicator Data'!$BD34</f>
        <v>0</v>
      </c>
      <c r="O31" s="60">
        <f>'Indicator Data'!D34/'Indicator Data'!$BD34</f>
        <v>0</v>
      </c>
      <c r="P31" s="60">
        <f>IF(F31=0.1,0,'Indicator Data'!E34/'Indicator Data'!$BD34)</f>
        <v>1.9683028839071463E-2</v>
      </c>
      <c r="Q31" s="60">
        <f>'Indicator Data'!F34/'Indicator Data'!$BD34</f>
        <v>3.0639629034361086E-7</v>
      </c>
      <c r="R31" s="60">
        <f>'Indicator Data'!G34/'Indicator Data'!$BD34</f>
        <v>2.1796335410467467E-3</v>
      </c>
      <c r="S31" s="60">
        <f>'Indicator Data'!H34/'Indicator Data'!$BD34</f>
        <v>3.5892476309530081E-5</v>
      </c>
      <c r="T31" s="60">
        <f>'Indicator Data'!I34/'Indicator Data'!$BD34</f>
        <v>6.087023819567629E-4</v>
      </c>
      <c r="U31" s="60">
        <f>'Indicator Data'!J34/'Indicator Data'!$BD34</f>
        <v>1.8132656766597435E-2</v>
      </c>
      <c r="V31" s="59">
        <f t="shared" si="3"/>
        <v>0</v>
      </c>
      <c r="W31" s="59">
        <f t="shared" si="4"/>
        <v>0</v>
      </c>
      <c r="X31" s="59">
        <f t="shared" si="5"/>
        <v>0</v>
      </c>
      <c r="Y31" s="59">
        <f t="shared" si="6"/>
        <v>10</v>
      </c>
      <c r="Z31" s="59">
        <f t="shared" si="7"/>
        <v>4.4000000000000004</v>
      </c>
      <c r="AA31" s="59">
        <f t="shared" si="8"/>
        <v>1.2</v>
      </c>
      <c r="AB31" s="59">
        <f t="shared" si="9"/>
        <v>0.1</v>
      </c>
      <c r="AC31" s="59">
        <f t="shared" si="10"/>
        <v>0.7</v>
      </c>
      <c r="AD31" s="59">
        <f t="shared" si="11"/>
        <v>0.6</v>
      </c>
      <c r="AE31" s="59">
        <f t="shared" si="12"/>
        <v>0.7</v>
      </c>
      <c r="AF31" s="59">
        <f t="shared" si="13"/>
        <v>6</v>
      </c>
      <c r="AG31" s="59">
        <f>ROUND(IF('Indicator Data'!K34=0,0,IF('Indicator Data'!K34&gt;AG$194,10,IF('Indicator Data'!K34&lt;AG$195,0,10-(AG$194-'Indicator Data'!K34)/(AG$194-AG$195)*10))),1)</f>
        <v>6.1</v>
      </c>
      <c r="AH31" s="59">
        <f t="shared" si="14"/>
        <v>0.1</v>
      </c>
      <c r="AI31" s="59">
        <f t="shared" si="15"/>
        <v>0.1</v>
      </c>
      <c r="AJ31" s="59">
        <f t="shared" si="16"/>
        <v>3.8</v>
      </c>
      <c r="AK31" s="59">
        <f t="shared" si="17"/>
        <v>3.5</v>
      </c>
      <c r="AL31" s="59">
        <f t="shared" si="18"/>
        <v>3.7</v>
      </c>
      <c r="AM31" s="59">
        <f t="shared" si="19"/>
        <v>3.3</v>
      </c>
      <c r="AN31" s="59">
        <f t="shared" si="20"/>
        <v>8.6999999999999993</v>
      </c>
      <c r="AO31" s="61">
        <f t="shared" si="21"/>
        <v>0.1</v>
      </c>
      <c r="AP31" s="61">
        <f t="shared" si="22"/>
        <v>9.5</v>
      </c>
      <c r="AQ31" s="61">
        <f t="shared" si="23"/>
        <v>4.4000000000000004</v>
      </c>
      <c r="AR31" s="61">
        <f t="shared" si="24"/>
        <v>4</v>
      </c>
      <c r="AS31" s="59">
        <f t="shared" si="25"/>
        <v>7.4</v>
      </c>
      <c r="AT31" s="59">
        <f>IF('Indicator Data'!L34="No data","x",IF('Indicator Data'!BE34&lt;1000,"x",ROUND((IF('Indicator Data'!L34&gt;AT$194,10,IF('Indicator Data'!L34&lt;AT$195,0,10-(AT$194-'Indicator Data'!L34)/(AT$194-AT$195)*10))),1)))</f>
        <v>2</v>
      </c>
      <c r="AU31" s="61">
        <f t="shared" si="26"/>
        <v>4.7</v>
      </c>
      <c r="AV31" s="62">
        <f t="shared" si="27"/>
        <v>5.5</v>
      </c>
      <c r="AW31" s="59">
        <f>ROUND(IF('Indicator Data'!M34=0,0,IF('Indicator Data'!M34&gt;AW$194,10,IF('Indicator Data'!M34&lt;AW$195,0,10-(AW$194-'Indicator Data'!M34)/(AW$194-AW$195)*10))),1)</f>
        <v>5.7</v>
      </c>
      <c r="AX31" s="59">
        <f>ROUND(IF('Indicator Data'!N34=0,0,IF(LOG('Indicator Data'!N34)&gt;LOG(AX$194),10,IF(LOG('Indicator Data'!N34)&lt;LOG(AX$195),0,10-(LOG(AX$194)-LOG('Indicator Data'!N34))/(LOG(AX$194)-LOG(AX$195))*10))),1)</f>
        <v>5.6</v>
      </c>
      <c r="AY31" s="61">
        <f t="shared" si="28"/>
        <v>5.7</v>
      </c>
      <c r="AZ31" s="59">
        <f>'Indicator Data'!O34</f>
        <v>0</v>
      </c>
      <c r="BA31" s="59">
        <f>'Indicator Data'!P34</f>
        <v>0</v>
      </c>
      <c r="BB31" s="61">
        <f t="shared" si="29"/>
        <v>0</v>
      </c>
      <c r="BC31" s="62">
        <f t="shared" si="30"/>
        <v>4</v>
      </c>
      <c r="BD31" s="16"/>
      <c r="BE31" s="108"/>
    </row>
    <row r="32" spans="1:57" s="4" customFormat="1" x14ac:dyDescent="0.25">
      <c r="A32" s="131" t="s">
        <v>55</v>
      </c>
      <c r="B32" s="63" t="s">
        <v>54</v>
      </c>
      <c r="C32" s="59">
        <f>ROUND(IF('Indicator Data'!C35=0,0.1,IF(LOG('Indicator Data'!C35)&gt;C$194,10,IF(LOG('Indicator Data'!C35)&lt;C$195,0,10-(C$194-LOG('Indicator Data'!C35))/(C$194-C$195)*10))),1)</f>
        <v>2.8</v>
      </c>
      <c r="D32" s="59">
        <f>ROUND(IF('Indicator Data'!D35=0,0.1,IF(LOG('Indicator Data'!D35)&gt;D$194,10,IF(LOG('Indicator Data'!D35)&lt;D$195,0,10-(D$194-LOG('Indicator Data'!D35))/(D$194-D$195)*10))),1)</f>
        <v>0.1</v>
      </c>
      <c r="E32" s="59">
        <f t="shared" si="0"/>
        <v>1.5</v>
      </c>
      <c r="F32" s="59">
        <f>ROUND(IF('Indicator Data'!E35="No data",0.1,IF('Indicator Data'!E35=0,0,IF(LOG('Indicator Data'!E35)&gt;F$194,10,IF(LOG('Indicator Data'!E35)&lt;F$195,0,10-(F$194-LOG('Indicator Data'!E35))/(F$194-F$195)*10)))),1)</f>
        <v>7.7</v>
      </c>
      <c r="G32" s="59">
        <f>ROUND(IF('Indicator Data'!F35=0,0,IF(LOG('Indicator Data'!F35)&gt;G$194,10,IF(LOG('Indicator Data'!F35)&lt;G$195,0,10-(G$194-LOG('Indicator Data'!F35))/(G$194-G$195)*10))),1)</f>
        <v>0</v>
      </c>
      <c r="H32" s="59">
        <f>ROUND(IF('Indicator Data'!G35=0,0,IF(LOG('Indicator Data'!G35)&gt;H$194,10,IF(LOG('Indicator Data'!G35)&lt;H$195,0,10-(H$194-LOG('Indicator Data'!G35))/(H$194-H$195)*10))),1)</f>
        <v>0</v>
      </c>
      <c r="I32" s="59">
        <f>ROUND(IF('Indicator Data'!H35=0,0,IF(LOG('Indicator Data'!H35)&gt;I$194,10,IF(LOG('Indicator Data'!H35)&lt;I$195,0,10-(I$194-LOG('Indicator Data'!H35))/(I$194-I$195)*10))),1)</f>
        <v>0</v>
      </c>
      <c r="J32" s="59">
        <f t="shared" si="1"/>
        <v>0</v>
      </c>
      <c r="K32" s="59">
        <f>ROUND(IF('Indicator Data'!I35=0,0,IF(LOG('Indicator Data'!I35)&gt;K$194,10,IF(LOG('Indicator Data'!I35)&lt;K$195,0,10-(K$194-LOG('Indicator Data'!I35))/(K$194-K$195)*10))),1)</f>
        <v>0</v>
      </c>
      <c r="L32" s="59">
        <f t="shared" si="2"/>
        <v>0</v>
      </c>
      <c r="M32" s="59">
        <f>ROUND(IF('Indicator Data'!J35=0,0,IF(LOG('Indicator Data'!J35)&gt;M$194,10,IF(LOG('Indicator Data'!J35)&lt;M$195,0,10-(M$194-LOG('Indicator Data'!J35))/(M$194-M$195)*10))),1)</f>
        <v>7</v>
      </c>
      <c r="N32" s="60">
        <f>'Indicator Data'!C35/'Indicator Data'!$BD35</f>
        <v>5.4633678941271717E-6</v>
      </c>
      <c r="O32" s="60">
        <f>'Indicator Data'!D35/'Indicator Data'!$BD35</f>
        <v>0</v>
      </c>
      <c r="P32" s="60">
        <f>IF(F32=0.1,0,'Indicator Data'!E35/'Indicator Data'!$BD35)</f>
        <v>5.2702615426178231E-3</v>
      </c>
      <c r="Q32" s="60">
        <f>'Indicator Data'!F35/'Indicator Data'!$BD35</f>
        <v>0</v>
      </c>
      <c r="R32" s="60">
        <f>'Indicator Data'!G35/'Indicator Data'!$BD35</f>
        <v>0</v>
      </c>
      <c r="S32" s="60">
        <f>'Indicator Data'!H35/'Indicator Data'!$BD35</f>
        <v>0</v>
      </c>
      <c r="T32" s="60">
        <f>'Indicator Data'!I35/'Indicator Data'!$BD35</f>
        <v>0</v>
      </c>
      <c r="U32" s="60">
        <f>'Indicator Data'!J35/'Indicator Data'!$BD35</f>
        <v>2.5886250823038465E-4</v>
      </c>
      <c r="V32" s="59">
        <f t="shared" si="3"/>
        <v>0</v>
      </c>
      <c r="W32" s="59">
        <f t="shared" si="4"/>
        <v>0</v>
      </c>
      <c r="X32" s="59">
        <f t="shared" si="5"/>
        <v>0</v>
      </c>
      <c r="Y32" s="59">
        <f t="shared" si="6"/>
        <v>3.5</v>
      </c>
      <c r="Z32" s="59">
        <f t="shared" si="7"/>
        <v>0</v>
      </c>
      <c r="AA32" s="59">
        <f t="shared" si="8"/>
        <v>0</v>
      </c>
      <c r="AB32" s="59">
        <f t="shared" si="9"/>
        <v>0</v>
      </c>
      <c r="AC32" s="59">
        <f t="shared" si="10"/>
        <v>0</v>
      </c>
      <c r="AD32" s="59">
        <f t="shared" si="11"/>
        <v>0</v>
      </c>
      <c r="AE32" s="59">
        <f t="shared" si="12"/>
        <v>0</v>
      </c>
      <c r="AF32" s="59">
        <f t="shared" si="13"/>
        <v>0.1</v>
      </c>
      <c r="AG32" s="59">
        <f>ROUND(IF('Indicator Data'!K35=0,0,IF('Indicator Data'!K35&gt;AG$194,10,IF('Indicator Data'!K35&lt;AG$195,0,10-(AG$194-'Indicator Data'!K35)/(AG$194-AG$195)*10))),1)</f>
        <v>4</v>
      </c>
      <c r="AH32" s="59">
        <f t="shared" si="14"/>
        <v>1.4</v>
      </c>
      <c r="AI32" s="59">
        <f t="shared" si="15"/>
        <v>0.1</v>
      </c>
      <c r="AJ32" s="59">
        <f t="shared" si="16"/>
        <v>0</v>
      </c>
      <c r="AK32" s="59">
        <f t="shared" si="17"/>
        <v>0</v>
      </c>
      <c r="AL32" s="59">
        <f t="shared" si="18"/>
        <v>0</v>
      </c>
      <c r="AM32" s="59">
        <f t="shared" si="19"/>
        <v>0</v>
      </c>
      <c r="AN32" s="59">
        <f t="shared" si="20"/>
        <v>4.4000000000000004</v>
      </c>
      <c r="AO32" s="61">
        <f t="shared" si="21"/>
        <v>0.8</v>
      </c>
      <c r="AP32" s="61">
        <f t="shared" si="22"/>
        <v>6</v>
      </c>
      <c r="AQ32" s="61">
        <f t="shared" si="23"/>
        <v>0</v>
      </c>
      <c r="AR32" s="61">
        <f t="shared" si="24"/>
        <v>0</v>
      </c>
      <c r="AS32" s="59">
        <f t="shared" si="25"/>
        <v>4.2</v>
      </c>
      <c r="AT32" s="59">
        <f>IF('Indicator Data'!L35="No data","x",IF('Indicator Data'!BE35&lt;1000,"x",ROUND((IF('Indicator Data'!L35&gt;AT$194,10,IF('Indicator Data'!L35&lt;AT$195,0,10-(AT$194-'Indicator Data'!L35)/(AT$194-AT$195)*10))),1)))</f>
        <v>2</v>
      </c>
      <c r="AU32" s="61">
        <f t="shared" si="26"/>
        <v>3.1</v>
      </c>
      <c r="AV32" s="62">
        <f t="shared" si="27"/>
        <v>2.2999999999999998</v>
      </c>
      <c r="AW32" s="59">
        <f>ROUND(IF('Indicator Data'!M35=0,0,IF('Indicator Data'!M35&gt;AW$194,10,IF('Indicator Data'!M35&lt;AW$195,0,10-(AW$194-'Indicator Data'!M35)/(AW$194-AW$195)*10))),1)</f>
        <v>9.6</v>
      </c>
      <c r="AX32" s="59">
        <f>ROUND(IF('Indicator Data'!N35=0,0,IF(LOG('Indicator Data'!N35)&gt;LOG(AX$194),10,IF(LOG('Indicator Data'!N35)&lt;LOG(AX$195),0,10-(LOG(AX$194)-LOG('Indicator Data'!N35))/(LOG(AX$194)-LOG(AX$195))*10))),1)</f>
        <v>9.4</v>
      </c>
      <c r="AY32" s="61">
        <f t="shared" si="28"/>
        <v>9.5</v>
      </c>
      <c r="AZ32" s="59">
        <f>'Indicator Data'!O35</f>
        <v>0</v>
      </c>
      <c r="BA32" s="59">
        <f>'Indicator Data'!P35</f>
        <v>5</v>
      </c>
      <c r="BB32" s="61">
        <f t="shared" si="29"/>
        <v>9</v>
      </c>
      <c r="BC32" s="62">
        <f t="shared" si="30"/>
        <v>9</v>
      </c>
      <c r="BD32" s="16"/>
      <c r="BE32" s="108"/>
    </row>
    <row r="33" spans="1:57" s="4" customFormat="1" x14ac:dyDescent="0.25">
      <c r="A33" s="131" t="s">
        <v>57</v>
      </c>
      <c r="B33" s="63" t="s">
        <v>56</v>
      </c>
      <c r="C33" s="59">
        <f>ROUND(IF('Indicator Data'!C36=0,0.1,IF(LOG('Indicator Data'!C36)&gt;C$194,10,IF(LOG('Indicator Data'!C36)&lt;C$195,0,10-(C$194-LOG('Indicator Data'!C36))/(C$194-C$195)*10))),1)</f>
        <v>8.5</v>
      </c>
      <c r="D33" s="59">
        <f>ROUND(IF('Indicator Data'!D36=0,0.1,IF(LOG('Indicator Data'!D36)&gt;D$194,10,IF(LOG('Indicator Data'!D36)&lt;D$195,0,10-(D$194-LOG('Indicator Data'!D36))/(D$194-D$195)*10))),1)</f>
        <v>3.4</v>
      </c>
      <c r="E33" s="59">
        <f t="shared" si="0"/>
        <v>6.6</v>
      </c>
      <c r="F33" s="59">
        <f>ROUND(IF('Indicator Data'!E36="No data",0.1,IF('Indicator Data'!E36=0,0,IF(LOG('Indicator Data'!E36)&gt;F$194,10,IF(LOG('Indicator Data'!E36)&lt;F$195,0,10-(F$194-LOG('Indicator Data'!E36))/(F$194-F$195)*10)))),1)</f>
        <v>7.4</v>
      </c>
      <c r="G33" s="59">
        <f>ROUND(IF('Indicator Data'!F36=0,0,IF(LOG('Indicator Data'!F36)&gt;G$194,10,IF(LOG('Indicator Data'!F36)&lt;G$195,0,10-(G$194-LOG('Indicator Data'!F36))/(G$194-G$195)*10))),1)</f>
        <v>6.3</v>
      </c>
      <c r="H33" s="59">
        <f>ROUND(IF('Indicator Data'!G36=0,0,IF(LOG('Indicator Data'!G36)&gt;H$194,10,IF(LOG('Indicator Data'!G36)&lt;H$195,0,10-(H$194-LOG('Indicator Data'!G36))/(H$194-H$195)*10))),1)</f>
        <v>5.9</v>
      </c>
      <c r="I33" s="59">
        <f>ROUND(IF('Indicator Data'!H36=0,0,IF(LOG('Indicator Data'!H36)&gt;I$194,10,IF(LOG('Indicator Data'!H36)&lt;I$195,0,10-(I$194-LOG('Indicator Data'!H36))/(I$194-I$195)*10))),1)</f>
        <v>6.9</v>
      </c>
      <c r="J33" s="59">
        <f t="shared" si="1"/>
        <v>6.4</v>
      </c>
      <c r="K33" s="59">
        <f>ROUND(IF('Indicator Data'!I36=0,0,IF(LOG('Indicator Data'!I36)&gt;K$194,10,IF(LOG('Indicator Data'!I36)&lt;K$195,0,10-(K$194-LOG('Indicator Data'!I36))/(K$194-K$195)*10))),1)</f>
        <v>1.4</v>
      </c>
      <c r="L33" s="59">
        <f t="shared" si="2"/>
        <v>4.3</v>
      </c>
      <c r="M33" s="59">
        <f>ROUND(IF('Indicator Data'!J36=0,0,IF(LOG('Indicator Data'!J36)&gt;M$194,10,IF(LOG('Indicator Data'!J36)&lt;M$195,0,10-(M$194-LOG('Indicator Data'!J36))/(M$194-M$195)*10))),1)</f>
        <v>4.9000000000000004</v>
      </c>
      <c r="N33" s="60">
        <f>'Indicator Data'!C36/'Indicator Data'!$BD36</f>
        <v>7.4177196958543213E-4</v>
      </c>
      <c r="O33" s="60">
        <f>'Indicator Data'!D36/'Indicator Data'!$BD36</f>
        <v>3.0059305044752736E-6</v>
      </c>
      <c r="P33" s="60">
        <f>IF(F33=0.1,0,'Indicator Data'!E36/'Indicator Data'!$BD36)</f>
        <v>2.6160254104220073E-3</v>
      </c>
      <c r="Q33" s="60">
        <f>'Indicator Data'!F36/'Indicator Data'!$BD36</f>
        <v>1.8353532303647531E-6</v>
      </c>
      <c r="R33" s="60">
        <f>'Indicator Data'!G36/'Indicator Data'!$BD36</f>
        <v>6.643435860746496E-4</v>
      </c>
      <c r="S33" s="60">
        <f>'Indicator Data'!H36/'Indicator Data'!$BD36</f>
        <v>2.0150283952386749E-5</v>
      </c>
      <c r="T33" s="60">
        <f>'Indicator Data'!I36/'Indicator Data'!$BD36</f>
        <v>1.4121378974995033E-6</v>
      </c>
      <c r="U33" s="60">
        <f>'Indicator Data'!J36/'Indicator Data'!$BD36</f>
        <v>2.6166694162325677E-5</v>
      </c>
      <c r="V33" s="59">
        <f t="shared" si="3"/>
        <v>3.7</v>
      </c>
      <c r="W33" s="59">
        <f t="shared" si="4"/>
        <v>0</v>
      </c>
      <c r="X33" s="59">
        <f t="shared" si="5"/>
        <v>2</v>
      </c>
      <c r="Y33" s="59">
        <f t="shared" si="6"/>
        <v>1.7</v>
      </c>
      <c r="Z33" s="59">
        <f t="shared" si="7"/>
        <v>6.1</v>
      </c>
      <c r="AA33" s="59">
        <f t="shared" si="8"/>
        <v>0.4</v>
      </c>
      <c r="AB33" s="59">
        <f t="shared" si="9"/>
        <v>0</v>
      </c>
      <c r="AC33" s="59">
        <f t="shared" si="10"/>
        <v>0.2</v>
      </c>
      <c r="AD33" s="59">
        <f t="shared" si="11"/>
        <v>0</v>
      </c>
      <c r="AE33" s="59">
        <f t="shared" si="12"/>
        <v>0.1</v>
      </c>
      <c r="AF33" s="59">
        <f t="shared" si="13"/>
        <v>0</v>
      </c>
      <c r="AG33" s="59">
        <f>ROUND(IF('Indicator Data'!K36=0,0,IF('Indicator Data'!K36&gt;AG$194,10,IF('Indicator Data'!K36&lt;AG$195,0,10-(AG$194-'Indicator Data'!K36)/(AG$194-AG$195)*10))),1)</f>
        <v>2</v>
      </c>
      <c r="AH33" s="59">
        <f t="shared" si="14"/>
        <v>6.1</v>
      </c>
      <c r="AI33" s="59">
        <f t="shared" si="15"/>
        <v>1.7</v>
      </c>
      <c r="AJ33" s="59">
        <f t="shared" si="16"/>
        <v>3.2</v>
      </c>
      <c r="AK33" s="59">
        <f t="shared" si="17"/>
        <v>3.5</v>
      </c>
      <c r="AL33" s="59">
        <f t="shared" si="18"/>
        <v>3.4</v>
      </c>
      <c r="AM33" s="59">
        <f t="shared" si="19"/>
        <v>0.7</v>
      </c>
      <c r="AN33" s="59">
        <f t="shared" si="20"/>
        <v>2.8</v>
      </c>
      <c r="AO33" s="61">
        <f t="shared" si="21"/>
        <v>4.7</v>
      </c>
      <c r="AP33" s="61">
        <f t="shared" si="22"/>
        <v>5.2</v>
      </c>
      <c r="AQ33" s="61">
        <f t="shared" si="23"/>
        <v>6.2</v>
      </c>
      <c r="AR33" s="61">
        <f t="shared" si="24"/>
        <v>2.5</v>
      </c>
      <c r="AS33" s="59">
        <f t="shared" si="25"/>
        <v>2.4</v>
      </c>
      <c r="AT33" s="59">
        <f>IF('Indicator Data'!L36="No data","x",IF('Indicator Data'!BE36&lt;1000,"x",ROUND((IF('Indicator Data'!L36&gt;AT$194,10,IF('Indicator Data'!L36&lt;AT$195,0,10-(AT$194-'Indicator Data'!L36)/(AT$194-AT$195)*10))),1)))</f>
        <v>7.1</v>
      </c>
      <c r="AU33" s="61">
        <f t="shared" si="26"/>
        <v>4.8</v>
      </c>
      <c r="AV33" s="62">
        <f t="shared" si="27"/>
        <v>4.8</v>
      </c>
      <c r="AW33" s="59">
        <f>ROUND(IF('Indicator Data'!M36=0,0,IF('Indicator Data'!M36&gt;AW$194,10,IF('Indicator Data'!M36&lt;AW$195,0,10-(AW$194-'Indicator Data'!M36)/(AW$194-AW$195)*10))),1)</f>
        <v>0.3</v>
      </c>
      <c r="AX33" s="59">
        <f>ROUND(IF('Indicator Data'!N36=0,0,IF(LOG('Indicator Data'!N36)&gt;LOG(AX$194),10,IF(LOG('Indicator Data'!N36)&lt;LOG(AX$195),0,10-(LOG(AX$194)-LOG('Indicator Data'!N36))/(LOG(AX$194)-LOG(AX$195))*10))),1)</f>
        <v>1.2</v>
      </c>
      <c r="AY33" s="61">
        <f t="shared" si="28"/>
        <v>0.8</v>
      </c>
      <c r="AZ33" s="59">
        <f>'Indicator Data'!O36</f>
        <v>0</v>
      </c>
      <c r="BA33" s="59">
        <f>'Indicator Data'!P36</f>
        <v>0</v>
      </c>
      <c r="BB33" s="61">
        <f t="shared" si="29"/>
        <v>0</v>
      </c>
      <c r="BC33" s="62">
        <f t="shared" si="30"/>
        <v>0.6</v>
      </c>
      <c r="BD33" s="16"/>
      <c r="BE33" s="108"/>
    </row>
    <row r="34" spans="1:57" s="4" customFormat="1" x14ac:dyDescent="0.25">
      <c r="A34" s="131" t="s">
        <v>60</v>
      </c>
      <c r="B34" s="63" t="s">
        <v>59</v>
      </c>
      <c r="C34" s="59">
        <f>ROUND(IF('Indicator Data'!C37=0,0.1,IF(LOG('Indicator Data'!C37)&gt;C$194,10,IF(LOG('Indicator Data'!C37)&lt;C$195,0,10-(C$194-LOG('Indicator Data'!C37))/(C$194-C$195)*10))),1)</f>
        <v>1.7</v>
      </c>
      <c r="D34" s="59">
        <f>ROUND(IF('Indicator Data'!D37=0,0.1,IF(LOG('Indicator Data'!D37)&gt;D$194,10,IF(LOG('Indicator Data'!D37)&lt;D$195,0,10-(D$194-LOG('Indicator Data'!D37))/(D$194-D$195)*10))),1)</f>
        <v>0.1</v>
      </c>
      <c r="E34" s="59">
        <f t="shared" si="0"/>
        <v>0.9</v>
      </c>
      <c r="F34" s="59">
        <f>ROUND(IF('Indicator Data'!E37="No data",0.1,IF('Indicator Data'!E37=0,0,IF(LOG('Indicator Data'!E37)&gt;F$194,10,IF(LOG('Indicator Data'!E37)&lt;F$195,0,10-(F$194-LOG('Indicator Data'!E37))/(F$194-F$195)*10)))),1)</f>
        <v>6.4</v>
      </c>
      <c r="G34" s="59">
        <f>ROUND(IF('Indicator Data'!F37=0,0,IF(LOG('Indicator Data'!F37)&gt;G$194,10,IF(LOG('Indicator Data'!F37)&lt;G$195,0,10-(G$194-LOG('Indicator Data'!F37))/(G$194-G$195)*10))),1)</f>
        <v>0</v>
      </c>
      <c r="H34" s="59">
        <f>ROUND(IF('Indicator Data'!G37=0,0,IF(LOG('Indicator Data'!G37)&gt;H$194,10,IF(LOG('Indicator Data'!G37)&lt;H$195,0,10-(H$194-LOG('Indicator Data'!G37))/(H$194-H$195)*10))),1)</f>
        <v>0</v>
      </c>
      <c r="I34" s="59">
        <f>ROUND(IF('Indicator Data'!H37=0,0,IF(LOG('Indicator Data'!H37)&gt;I$194,10,IF(LOG('Indicator Data'!H37)&lt;I$195,0,10-(I$194-LOG('Indicator Data'!H37))/(I$194-I$195)*10))),1)</f>
        <v>0</v>
      </c>
      <c r="J34" s="59">
        <f t="shared" si="1"/>
        <v>0</v>
      </c>
      <c r="K34" s="59">
        <f>ROUND(IF('Indicator Data'!I37=0,0,IF(LOG('Indicator Data'!I37)&gt;K$194,10,IF(LOG('Indicator Data'!I37)&lt;K$195,0,10-(K$194-LOG('Indicator Data'!I37))/(K$194-K$195)*10))),1)</f>
        <v>0</v>
      </c>
      <c r="L34" s="59">
        <f t="shared" si="2"/>
        <v>0</v>
      </c>
      <c r="M34" s="59">
        <f>ROUND(IF('Indicator Data'!J37=0,0,IF(LOG('Indicator Data'!J37)&gt;M$194,10,IF(LOG('Indicator Data'!J37)&lt;M$195,0,10-(M$194-LOG('Indicator Data'!J37))/(M$194-M$195)*10))),1)</f>
        <v>0</v>
      </c>
      <c r="N34" s="60">
        <f>'Indicator Data'!C37/'Indicator Data'!$BD37</f>
        <v>9.8713453392949658E-6</v>
      </c>
      <c r="O34" s="60">
        <f>'Indicator Data'!D37/'Indicator Data'!$BD37</f>
        <v>0</v>
      </c>
      <c r="P34" s="60">
        <f>IF(F34=0.1,0,'Indicator Data'!E37/'Indicator Data'!$BD37)</f>
        <v>7.1765014863988908E-3</v>
      </c>
      <c r="Q34" s="60">
        <f>'Indicator Data'!F37/'Indicator Data'!$BD37</f>
        <v>0</v>
      </c>
      <c r="R34" s="60">
        <f>'Indicator Data'!G37/'Indicator Data'!$BD37</f>
        <v>0</v>
      </c>
      <c r="S34" s="60">
        <f>'Indicator Data'!H37/'Indicator Data'!$BD37</f>
        <v>0</v>
      </c>
      <c r="T34" s="60">
        <f>'Indicator Data'!I37/'Indicator Data'!$BD37</f>
        <v>0</v>
      </c>
      <c r="U34" s="60">
        <f>'Indicator Data'!J37/'Indicator Data'!$BD37</f>
        <v>0</v>
      </c>
      <c r="V34" s="59">
        <f t="shared" si="3"/>
        <v>0</v>
      </c>
      <c r="W34" s="59">
        <f t="shared" si="4"/>
        <v>0</v>
      </c>
      <c r="X34" s="59">
        <f t="shared" si="5"/>
        <v>0</v>
      </c>
      <c r="Y34" s="59">
        <f t="shared" si="6"/>
        <v>4.8</v>
      </c>
      <c r="Z34" s="59">
        <f t="shared" si="7"/>
        <v>0</v>
      </c>
      <c r="AA34" s="59">
        <f t="shared" si="8"/>
        <v>0</v>
      </c>
      <c r="AB34" s="59">
        <f t="shared" si="9"/>
        <v>0</v>
      </c>
      <c r="AC34" s="59">
        <f t="shared" si="10"/>
        <v>0</v>
      </c>
      <c r="AD34" s="59">
        <f t="shared" si="11"/>
        <v>0</v>
      </c>
      <c r="AE34" s="59">
        <f t="shared" si="12"/>
        <v>0</v>
      </c>
      <c r="AF34" s="59">
        <f t="shared" si="13"/>
        <v>0</v>
      </c>
      <c r="AG34" s="59">
        <f>ROUND(IF('Indicator Data'!K37=0,0,IF('Indicator Data'!K37&gt;AG$194,10,IF('Indicator Data'!K37&lt;AG$195,0,10-(AG$194-'Indicator Data'!K37)/(AG$194-AG$195)*10))),1)</f>
        <v>0</v>
      </c>
      <c r="AH34" s="59">
        <f t="shared" si="14"/>
        <v>0.9</v>
      </c>
      <c r="AI34" s="59">
        <f t="shared" si="15"/>
        <v>0.1</v>
      </c>
      <c r="AJ34" s="59">
        <f t="shared" si="16"/>
        <v>0</v>
      </c>
      <c r="AK34" s="59">
        <f t="shared" si="17"/>
        <v>0</v>
      </c>
      <c r="AL34" s="59">
        <f t="shared" si="18"/>
        <v>0</v>
      </c>
      <c r="AM34" s="59">
        <f t="shared" si="19"/>
        <v>0</v>
      </c>
      <c r="AN34" s="59">
        <f t="shared" si="20"/>
        <v>0</v>
      </c>
      <c r="AO34" s="61">
        <f t="shared" si="21"/>
        <v>0.5</v>
      </c>
      <c r="AP34" s="61">
        <f t="shared" si="22"/>
        <v>5.7</v>
      </c>
      <c r="AQ34" s="61">
        <f t="shared" si="23"/>
        <v>0</v>
      </c>
      <c r="AR34" s="61">
        <f t="shared" si="24"/>
        <v>0</v>
      </c>
      <c r="AS34" s="59">
        <f t="shared" si="25"/>
        <v>0</v>
      </c>
      <c r="AT34" s="59">
        <f>IF('Indicator Data'!L37="No data","x",IF('Indicator Data'!BE37&lt;1000,"x",ROUND((IF('Indicator Data'!L37&gt;AT$194,10,IF('Indicator Data'!L37&lt;AT$195,0,10-(AT$194-'Indicator Data'!L37)/(AT$194-AT$195)*10))),1)))</f>
        <v>1</v>
      </c>
      <c r="AU34" s="61">
        <f t="shared" si="26"/>
        <v>0.5</v>
      </c>
      <c r="AV34" s="62">
        <f t="shared" si="27"/>
        <v>1.7</v>
      </c>
      <c r="AW34" s="59">
        <f>ROUND(IF('Indicator Data'!M37=0,0,IF('Indicator Data'!M37&gt;AW$194,10,IF('Indicator Data'!M37&lt;AW$195,0,10-(AW$194-'Indicator Data'!M37)/(AW$194-AW$195)*10))),1)</f>
        <v>10</v>
      </c>
      <c r="AX34" s="59">
        <f>ROUND(IF('Indicator Data'!N37=0,0,IF(LOG('Indicator Data'!N37)&gt;LOG(AX$194),10,IF(LOG('Indicator Data'!N37)&lt;LOG(AX$195),0,10-(LOG(AX$194)-LOG('Indicator Data'!N37))/(LOG(AX$194)-LOG(AX$195))*10))),1)</f>
        <v>9.6</v>
      </c>
      <c r="AY34" s="61">
        <f t="shared" si="28"/>
        <v>9.8000000000000007</v>
      </c>
      <c r="AZ34" s="59">
        <f>'Indicator Data'!O37</f>
        <v>4</v>
      </c>
      <c r="BA34" s="59">
        <f>'Indicator Data'!P37</f>
        <v>0</v>
      </c>
      <c r="BB34" s="61">
        <f t="shared" si="29"/>
        <v>8</v>
      </c>
      <c r="BC34" s="62">
        <f t="shared" si="30"/>
        <v>8</v>
      </c>
      <c r="BD34" s="16"/>
      <c r="BE34" s="108"/>
    </row>
    <row r="35" spans="1:57" s="4" customFormat="1" x14ac:dyDescent="0.25">
      <c r="A35" s="131" t="s">
        <v>62</v>
      </c>
      <c r="B35" s="63" t="s">
        <v>61</v>
      </c>
      <c r="C35" s="59">
        <f>ROUND(IF('Indicator Data'!C38=0,0.1,IF(LOG('Indicator Data'!C38)&gt;C$194,10,IF(LOG('Indicator Data'!C38)&lt;C$195,0,10-(C$194-LOG('Indicator Data'!C38))/(C$194-C$195)*10))),1)</f>
        <v>0.1</v>
      </c>
      <c r="D35" s="59">
        <f>ROUND(IF('Indicator Data'!D38=0,0.1,IF(LOG('Indicator Data'!D38)&gt;D$194,10,IF(LOG('Indicator Data'!D38)&lt;D$195,0,10-(D$194-LOG('Indicator Data'!D38))/(D$194-D$195)*10))),1)</f>
        <v>0.1</v>
      </c>
      <c r="E35" s="59">
        <f t="shared" ref="E35:E66" si="31">ROUND((10-GEOMEAN(((10-C35)/10*9+1),((10-D35)/10*9+1)))/9*10,1)</f>
        <v>0.1</v>
      </c>
      <c r="F35" s="59">
        <f>ROUND(IF('Indicator Data'!E38="No data",0.1,IF('Indicator Data'!E38=0,0,IF(LOG('Indicator Data'!E38)&gt;F$194,10,IF(LOG('Indicator Data'!E38)&lt;F$195,0,10-(F$194-LOG('Indicator Data'!E38))/(F$194-F$195)*10)))),1)</f>
        <v>8.1</v>
      </c>
      <c r="G35" s="59">
        <f>ROUND(IF('Indicator Data'!F38=0,0,IF(LOG('Indicator Data'!F38)&gt;G$194,10,IF(LOG('Indicator Data'!F38)&lt;G$195,0,10-(G$194-LOG('Indicator Data'!F38))/(G$194-G$195)*10))),1)</f>
        <v>0</v>
      </c>
      <c r="H35" s="59">
        <f>ROUND(IF('Indicator Data'!G38=0,0,IF(LOG('Indicator Data'!G38)&gt;H$194,10,IF(LOG('Indicator Data'!G38)&lt;H$195,0,10-(H$194-LOG('Indicator Data'!G38))/(H$194-H$195)*10))),1)</f>
        <v>0</v>
      </c>
      <c r="I35" s="59">
        <f>ROUND(IF('Indicator Data'!H38=0,0,IF(LOG('Indicator Data'!H38)&gt;I$194,10,IF(LOG('Indicator Data'!H38)&lt;I$195,0,10-(I$194-LOG('Indicator Data'!H38))/(I$194-I$195)*10))),1)</f>
        <v>0</v>
      </c>
      <c r="J35" s="59">
        <f t="shared" ref="J35:J66" si="32">ROUND((10-GEOMEAN(((10-H35)/10*9+1),((10-I35)/10*9+1)))/9*10,1)</f>
        <v>0</v>
      </c>
      <c r="K35" s="59">
        <f>ROUND(IF('Indicator Data'!I38=0,0,IF(LOG('Indicator Data'!I38)&gt;K$194,10,IF(LOG('Indicator Data'!I38)&lt;K$195,0,10-(K$194-LOG('Indicator Data'!I38))/(K$194-K$195)*10))),1)</f>
        <v>0</v>
      </c>
      <c r="L35" s="59">
        <f t="shared" ref="L35:L66" si="33">ROUND((10-GEOMEAN(((10-J35)/10*9+1),((10-K35)/10*9+1)))/9*10,1)</f>
        <v>0</v>
      </c>
      <c r="M35" s="59">
        <f>ROUND(IF('Indicator Data'!J38=0,0,IF(LOG('Indicator Data'!J38)&gt;M$194,10,IF(LOG('Indicator Data'!J38)&lt;M$195,0,10-(M$194-LOG('Indicator Data'!J38))/(M$194-M$195)*10))),1)</f>
        <v>10</v>
      </c>
      <c r="N35" s="60">
        <f>'Indicator Data'!C38/'Indicator Data'!$BD38</f>
        <v>0</v>
      </c>
      <c r="O35" s="60">
        <f>'Indicator Data'!D38/'Indicator Data'!$BD38</f>
        <v>0</v>
      </c>
      <c r="P35" s="60">
        <f>IF(F35=0.1,0,'Indicator Data'!E38/'Indicator Data'!$BD38)</f>
        <v>1.2955293488332666E-2</v>
      </c>
      <c r="Q35" s="60">
        <f>'Indicator Data'!F38/'Indicator Data'!$BD38</f>
        <v>0</v>
      </c>
      <c r="R35" s="60">
        <f>'Indicator Data'!G38/'Indicator Data'!$BD38</f>
        <v>0</v>
      </c>
      <c r="S35" s="60">
        <f>'Indicator Data'!H38/'Indicator Data'!$BD38</f>
        <v>0</v>
      </c>
      <c r="T35" s="60">
        <f>'Indicator Data'!I38/'Indicator Data'!$BD38</f>
        <v>0</v>
      </c>
      <c r="U35" s="60">
        <f>'Indicator Data'!J38/'Indicator Data'!$BD38</f>
        <v>1.17872145869356E-2</v>
      </c>
      <c r="V35" s="59">
        <f t="shared" ref="V35:V66" si="34">ROUND(IF(N35&gt;V$194,10,IF(N35&lt;V$195,0,10-(V$194-N35)/(V$194-V$195)*10)),1)</f>
        <v>0</v>
      </c>
      <c r="W35" s="59">
        <f t="shared" ref="W35:W66" si="35">ROUND(IF(O35&gt;W$194,10,IF(O35&lt;W$195,0,10-(W$194-O35)/(W$194-W$195)*10)),1)</f>
        <v>0</v>
      </c>
      <c r="X35" s="59">
        <f t="shared" ref="X35:X66" si="36">ROUND(((10-GEOMEAN(((10-V35)/10*9+1),((10-W35)/10*9+1)))/9*10),1)</f>
        <v>0</v>
      </c>
      <c r="Y35" s="59">
        <f t="shared" ref="Y35:Y66" si="37">ROUND(IF(P35=0,0.1,IF(P35&gt;Y$194,10,IF(P35&lt;Y$195,0,10-(Y$194-P35)/(Y$194-Y$195)*10))),1)</f>
        <v>8.6</v>
      </c>
      <c r="Z35" s="59">
        <f t="shared" ref="Z35:Z66" si="38">ROUND(IF(Q35=0,0,IF(LOG(Q35)&gt;Z$194,10,IF(LOG(Q35)&lt;=Z$195,0,10-(Z$194-LOG(Q35))/(Z$194-Z$195)*10))),1)</f>
        <v>0</v>
      </c>
      <c r="AA35" s="59">
        <f t="shared" ref="AA35:AA66" si="39">ROUND(IF(R35&gt;AA$194,10,IF(R35&lt;AA$195,0,10-(AA$194-R35)/(AA$194-AA$195)*10)),1)</f>
        <v>0</v>
      </c>
      <c r="AB35" s="59">
        <f t="shared" ref="AB35:AB66" si="40">ROUND(IF(S35&gt;AB$194,10,IF(S35&lt;AB$195,0,10-(AB$194-S35)/(AB$194-AB$195)*10)),1)</f>
        <v>0</v>
      </c>
      <c r="AC35" s="59">
        <f t="shared" ref="AC35:AC66" si="41">ROUND(((10-GEOMEAN(((10-AA35)/10*9+1),((10-AB35)/10*9+1)))/9*10),1)</f>
        <v>0</v>
      </c>
      <c r="AD35" s="59">
        <f t="shared" ref="AD35:AD66" si="42">ROUND(IF(T35=0,0,IF(T35&gt;AD$194,10,IF(T35&lt;=AD$195,0,10-(AD$194-T35)/(AD$194-AD$195)*10))),1)</f>
        <v>0</v>
      </c>
      <c r="AE35" s="59">
        <f t="shared" ref="AE35:AE66" si="43">ROUND((10-GEOMEAN(((10-AC35)/10*9+1),((10-AD35)/10*9+1)))/9*10,1)</f>
        <v>0</v>
      </c>
      <c r="AF35" s="59">
        <f t="shared" ref="AF35:AF66" si="44">ROUND(IF(U35&gt;AF$194,10,IF(U35&lt;AF$195,0,10-(AF$194-U35)/(AF$194-AF$195)*10)),1)</f>
        <v>3.9</v>
      </c>
      <c r="AG35" s="59">
        <f>ROUND(IF('Indicator Data'!K38=0,0,IF('Indicator Data'!K38&gt;AG$194,10,IF('Indicator Data'!K38&lt;AG$195,0,10-(AG$194-'Indicator Data'!K38)/(AG$194-AG$195)*10))),1)</f>
        <v>5.0999999999999996</v>
      </c>
      <c r="AH35" s="59">
        <f t="shared" ref="AH35:AH66" si="45">ROUND(AVERAGE(C35,V35),1)</f>
        <v>0.1</v>
      </c>
      <c r="AI35" s="59">
        <f t="shared" ref="AI35:AI66" si="46">ROUND(AVERAGE(D35,W35),1)</f>
        <v>0.1</v>
      </c>
      <c r="AJ35" s="59">
        <f t="shared" ref="AJ35:AJ66" si="47">ROUND(AVERAGE(AA35,H35),1)</f>
        <v>0</v>
      </c>
      <c r="AK35" s="59">
        <f t="shared" ref="AK35:AK66" si="48">ROUND(AVERAGE(AB35,I35),1)</f>
        <v>0</v>
      </c>
      <c r="AL35" s="59">
        <f t="shared" ref="AL35:AL66" si="49">ROUND((10-GEOMEAN(((10-AJ35)/10*9+1),((10-AK35)/10*9+1)))/9*10,1)</f>
        <v>0</v>
      </c>
      <c r="AM35" s="59">
        <f t="shared" ref="AM35:AM66" si="50">ROUND(AVERAGE(AD35,K35),1)</f>
        <v>0</v>
      </c>
      <c r="AN35" s="59">
        <f t="shared" ref="AN35:AN66" si="51">ROUND((10-GEOMEAN(((10-M35)/10*9+1),((10-AF35)/10*9+1)))/9*10,1)</f>
        <v>8.3000000000000007</v>
      </c>
      <c r="AO35" s="61">
        <f t="shared" ref="AO35:AO66" si="52">ROUND((10-GEOMEAN(((10-E35)/10*9+1),((10-X35)/10*9+1)))/9*10,1)</f>
        <v>0.1</v>
      </c>
      <c r="AP35" s="61">
        <f t="shared" ref="AP35:AP66" si="53">ROUND(IF(AND(Y35="x",F35="x"),"x",(10-GEOMEAN(((10-F35)/10*9+1),((10-Y35)/10*9+1)))/9*10),1)</f>
        <v>8.4</v>
      </c>
      <c r="AQ35" s="61">
        <f t="shared" ref="AQ35:AQ66" si="54">ROUND((10-GEOMEAN(((10-G35)/10*9+1),((10-Z35)/10*9+1)))/9*10,1)</f>
        <v>0</v>
      </c>
      <c r="AR35" s="61">
        <f t="shared" ref="AR35:AR66" si="55">ROUND((10-GEOMEAN(((10-L35)/10*9+1),((10-AE35)/10*9+1)))/9*10,1)</f>
        <v>0</v>
      </c>
      <c r="AS35" s="59">
        <f t="shared" ref="AS35:AS66" si="56">ROUND(AVERAGE(AG35,AN35),1)</f>
        <v>6.7</v>
      </c>
      <c r="AT35" s="59">
        <f>IF('Indicator Data'!L38="No data","x",IF('Indicator Data'!BE38&lt;1000,"x",ROUND((IF('Indicator Data'!L38&gt;AT$194,10,IF('Indicator Data'!L38&lt;AT$195,0,10-(AT$194-'Indicator Data'!L38)/(AT$194-AT$195)*10))),1)))</f>
        <v>4</v>
      </c>
      <c r="AU35" s="61">
        <f t="shared" ref="AU35:AU66" si="57">ROUND(AVERAGE(AS35,AT35),1)</f>
        <v>5.4</v>
      </c>
      <c r="AV35" s="62">
        <f t="shared" ref="AV35:AV66" si="58">IF(ROUND(IF(AP35="x",(10-GEOMEAN(((10-AO35)/10*9+1),((10-AU35)/10*9+1),((10-AQ35)/10*9+1),((10-AR35)/10*9+1)))/9*10,(10-GEOMEAN(((10-AO35)/10*9+1),((10-AP35)/10*9+1),((10-AQ35)/10*9+1),((10-AR35)/10*9+1),((10-AU35)/10*9+1)))/9*10),1)=0,0.1,ROUND(IF(AP35="x",(10-GEOMEAN(((10-AO35)/10*9+1),((10-AU35)/10*9+1),((10-AQ35)/10*9+1),((10-AR35)/10*9+1)))/9*10,(10-GEOMEAN(((10-AO35)/10*9+1),((10-AP35)/10*9+1),((10-AQ35)/10*9+1),((10-AR35)/10*9+1),((10-AU35)/10*9+1)))/9*10),1))</f>
        <v>3.8</v>
      </c>
      <c r="AW35" s="59">
        <f>ROUND(IF('Indicator Data'!M38=0,0,IF('Indicator Data'!M38&gt;AW$194,10,IF('Indicator Data'!M38&lt;AW$195,0,10-(AW$194-'Indicator Data'!M38)/(AW$194-AW$195)*10))),1)</f>
        <v>10</v>
      </c>
      <c r="AX35" s="59">
        <f>ROUND(IF('Indicator Data'!N38=0,0,IF(LOG('Indicator Data'!N38)&gt;LOG(AX$194),10,IF(LOG('Indicator Data'!N38)&lt;LOG(AX$195),0,10-(LOG(AX$194)-LOG('Indicator Data'!N38))/(LOG(AX$194)-LOG(AX$195))*10))),1)</f>
        <v>10</v>
      </c>
      <c r="AY35" s="61">
        <f t="shared" ref="AY35:AY66" si="59">ROUND((10-GEOMEAN(((10-AW35)/10*9+1),((10-AX35)/10*9+1)))/9*10,1)</f>
        <v>10</v>
      </c>
      <c r="AZ35" s="59">
        <f>'Indicator Data'!O38</f>
        <v>0</v>
      </c>
      <c r="BA35" s="59">
        <f>'Indicator Data'!P38</f>
        <v>5</v>
      </c>
      <c r="BB35" s="61">
        <f t="shared" ref="BB35:BB66" si="60">ROUND(IF(AZ35=5,10,IF(BA35=5,9,IF(AZ35=4,8,IF(BA35=4,7,0)))),1)</f>
        <v>9</v>
      </c>
      <c r="BC35" s="62">
        <f t="shared" ref="BC35:BC66" si="61">ROUND(IF(BB35&gt;5,BB35,AY35/10*7),1)</f>
        <v>9</v>
      </c>
      <c r="BD35" s="16"/>
      <c r="BE35" s="108"/>
    </row>
    <row r="36" spans="1:57" s="4" customFormat="1" x14ac:dyDescent="0.25">
      <c r="A36" s="131" t="s">
        <v>64</v>
      </c>
      <c r="B36" s="63" t="s">
        <v>63</v>
      </c>
      <c r="C36" s="59">
        <f>ROUND(IF('Indicator Data'!C39=0,0.1,IF(LOG('Indicator Data'!C39)&gt;C$194,10,IF(LOG('Indicator Data'!C39)&lt;C$195,0,10-(C$194-LOG('Indicator Data'!C39))/(C$194-C$195)*10))),1)</f>
        <v>8.9</v>
      </c>
      <c r="D36" s="59">
        <f>ROUND(IF('Indicator Data'!D39=0,0.1,IF(LOG('Indicator Data'!D39)&gt;D$194,10,IF(LOG('Indicator Data'!D39)&lt;D$195,0,10-(D$194-LOG('Indicator Data'!D39))/(D$194-D$195)*10))),1)</f>
        <v>10</v>
      </c>
      <c r="E36" s="59">
        <f t="shared" si="31"/>
        <v>9.5</v>
      </c>
      <c r="F36" s="59">
        <f>ROUND(IF('Indicator Data'!E39="No data",0.1,IF('Indicator Data'!E39=0,0,IF(LOG('Indicator Data'!E39)&gt;F$194,10,IF(LOG('Indicator Data'!E39)&lt;F$195,0,10-(F$194-LOG('Indicator Data'!E39))/(F$194-F$195)*10)))),1)</f>
        <v>7.4</v>
      </c>
      <c r="G36" s="59">
        <f>ROUND(IF('Indicator Data'!F39=0,0,IF(LOG('Indicator Data'!F39)&gt;G$194,10,IF(LOG('Indicator Data'!F39)&lt;G$195,0,10-(G$194-LOG('Indicator Data'!F39))/(G$194-G$195)*10))),1)</f>
        <v>8.3000000000000007</v>
      </c>
      <c r="H36" s="59">
        <f>ROUND(IF('Indicator Data'!G39=0,0,IF(LOG('Indicator Data'!G39)&gt;H$194,10,IF(LOG('Indicator Data'!G39)&lt;H$195,0,10-(H$194-LOG('Indicator Data'!G39))/(H$194-H$195)*10))),1)</f>
        <v>0</v>
      </c>
      <c r="I36" s="59">
        <f>ROUND(IF('Indicator Data'!H39=0,0,IF(LOG('Indicator Data'!H39)&gt;I$194,10,IF(LOG('Indicator Data'!H39)&lt;I$195,0,10-(I$194-LOG('Indicator Data'!H39))/(I$194-I$195)*10))),1)</f>
        <v>0</v>
      </c>
      <c r="J36" s="59">
        <f t="shared" si="32"/>
        <v>0</v>
      </c>
      <c r="K36" s="59">
        <f>ROUND(IF('Indicator Data'!I39=0,0,IF(LOG('Indicator Data'!I39)&gt;K$194,10,IF(LOG('Indicator Data'!I39)&lt;K$195,0,10-(K$194-LOG('Indicator Data'!I39))/(K$194-K$195)*10))),1)</f>
        <v>0</v>
      </c>
      <c r="L36" s="59">
        <f t="shared" si="33"/>
        <v>0</v>
      </c>
      <c r="M36" s="59">
        <f>ROUND(IF('Indicator Data'!J39=0,0,IF(LOG('Indicator Data'!J39)&gt;M$194,10,IF(LOG('Indicator Data'!J39)&lt;M$195,0,10-(M$194-LOG('Indicator Data'!J39))/(M$194-M$195)*10))),1)</f>
        <v>0</v>
      </c>
      <c r="N36" s="60">
        <f>'Indicator Data'!C39/'Indicator Data'!$BD39</f>
        <v>1.9840495522890317E-3</v>
      </c>
      <c r="O36" s="60">
        <f>'Indicator Data'!D39/'Indicator Data'!$BD39</f>
        <v>1.556566511967129E-3</v>
      </c>
      <c r="P36" s="60">
        <f>IF(F36=0.1,0,'Indicator Data'!E39/'Indicator Data'!$BD39)</f>
        <v>4.8735188874449824E-3</v>
      </c>
      <c r="Q36" s="60">
        <f>'Indicator Data'!F39/'Indicator Data'!$BD39</f>
        <v>5.3230641408566935E-5</v>
      </c>
      <c r="R36" s="60">
        <f>'Indicator Data'!G39/'Indicator Data'!$BD39</f>
        <v>0</v>
      </c>
      <c r="S36" s="60">
        <f>'Indicator Data'!H39/'Indicator Data'!$BD39</f>
        <v>0</v>
      </c>
      <c r="T36" s="60">
        <f>'Indicator Data'!I39/'Indicator Data'!$BD39</f>
        <v>0</v>
      </c>
      <c r="U36" s="60">
        <f>'Indicator Data'!J39/'Indicator Data'!$BD39</f>
        <v>0</v>
      </c>
      <c r="V36" s="59">
        <f t="shared" si="34"/>
        <v>9.9</v>
      </c>
      <c r="W36" s="59">
        <f t="shared" si="35"/>
        <v>10</v>
      </c>
      <c r="X36" s="59">
        <f t="shared" si="36"/>
        <v>10</v>
      </c>
      <c r="Y36" s="59">
        <f t="shared" si="37"/>
        <v>3.2</v>
      </c>
      <c r="Z36" s="59">
        <f t="shared" si="38"/>
        <v>9.4</v>
      </c>
      <c r="AA36" s="59">
        <f t="shared" si="39"/>
        <v>0</v>
      </c>
      <c r="AB36" s="59">
        <f t="shared" si="40"/>
        <v>0</v>
      </c>
      <c r="AC36" s="59">
        <f t="shared" si="41"/>
        <v>0</v>
      </c>
      <c r="AD36" s="59">
        <f t="shared" si="42"/>
        <v>0</v>
      </c>
      <c r="AE36" s="59">
        <f t="shared" si="43"/>
        <v>0</v>
      </c>
      <c r="AF36" s="59">
        <f t="shared" si="44"/>
        <v>0</v>
      </c>
      <c r="AG36" s="59">
        <f>ROUND(IF('Indicator Data'!K39=0,0,IF('Indicator Data'!K39&gt;AG$194,10,IF('Indicator Data'!K39&lt;AG$195,0,10-(AG$194-'Indicator Data'!K39)/(AG$194-AG$195)*10))),1)</f>
        <v>1</v>
      </c>
      <c r="AH36" s="59">
        <f t="shared" si="45"/>
        <v>9.4</v>
      </c>
      <c r="AI36" s="59">
        <f t="shared" si="46"/>
        <v>10</v>
      </c>
      <c r="AJ36" s="59">
        <f t="shared" si="47"/>
        <v>0</v>
      </c>
      <c r="AK36" s="59">
        <f t="shared" si="48"/>
        <v>0</v>
      </c>
      <c r="AL36" s="59">
        <f t="shared" si="49"/>
        <v>0</v>
      </c>
      <c r="AM36" s="59">
        <f t="shared" si="50"/>
        <v>0</v>
      </c>
      <c r="AN36" s="59">
        <f t="shared" si="51"/>
        <v>0</v>
      </c>
      <c r="AO36" s="61">
        <f t="shared" si="52"/>
        <v>9.8000000000000007</v>
      </c>
      <c r="AP36" s="61">
        <f t="shared" si="53"/>
        <v>5.7</v>
      </c>
      <c r="AQ36" s="61">
        <f t="shared" si="54"/>
        <v>8.9</v>
      </c>
      <c r="AR36" s="61">
        <f t="shared" si="55"/>
        <v>0</v>
      </c>
      <c r="AS36" s="59">
        <f t="shared" si="56"/>
        <v>0.5</v>
      </c>
      <c r="AT36" s="59">
        <f>IF('Indicator Data'!L39="No data","x",IF('Indicator Data'!BE39&lt;1000,"x",ROUND((IF('Indicator Data'!L39&gt;AT$194,10,IF('Indicator Data'!L39&lt;AT$195,0,10-(AT$194-'Indicator Data'!L39)/(AT$194-AT$195)*10))),1)))</f>
        <v>0</v>
      </c>
      <c r="AU36" s="61">
        <f t="shared" si="57"/>
        <v>0.3</v>
      </c>
      <c r="AV36" s="62">
        <f t="shared" si="58"/>
        <v>6.6</v>
      </c>
      <c r="AW36" s="59">
        <f>ROUND(IF('Indicator Data'!M39=0,0,IF('Indicator Data'!M39&gt;AW$194,10,IF('Indicator Data'!M39&lt;AW$195,0,10-(AW$194-'Indicator Data'!M39)/(AW$194-AW$195)*10))),1)</f>
        <v>0.9</v>
      </c>
      <c r="AX36" s="59">
        <f>ROUND(IF('Indicator Data'!N39=0,0,IF(LOG('Indicator Data'!N39)&gt;LOG(AX$194),10,IF(LOG('Indicator Data'!N39)&lt;LOG(AX$195),0,10-(LOG(AX$194)-LOG('Indicator Data'!N39))/(LOG(AX$194)-LOG(AX$195))*10))),1)</f>
        <v>3.7</v>
      </c>
      <c r="AY36" s="61">
        <f t="shared" si="59"/>
        <v>2.4</v>
      </c>
      <c r="AZ36" s="59">
        <f>'Indicator Data'!O39</f>
        <v>0</v>
      </c>
      <c r="BA36" s="59">
        <f>'Indicator Data'!P39</f>
        <v>0</v>
      </c>
      <c r="BB36" s="61">
        <f t="shared" si="60"/>
        <v>0</v>
      </c>
      <c r="BC36" s="62">
        <f t="shared" si="61"/>
        <v>1.7</v>
      </c>
      <c r="BD36" s="16"/>
      <c r="BE36" s="108"/>
    </row>
    <row r="37" spans="1:57" s="4" customFormat="1" x14ac:dyDescent="0.25">
      <c r="A37" s="131" t="s">
        <v>376</v>
      </c>
      <c r="B37" s="63" t="s">
        <v>65</v>
      </c>
      <c r="C37" s="59">
        <f>ROUND(IF('Indicator Data'!C40=0,0.1,IF(LOG('Indicator Data'!C40)&gt;C$194,10,IF(LOG('Indicator Data'!C40)&lt;C$195,0,10-(C$194-LOG('Indicator Data'!C40))/(C$194-C$195)*10))),1)</f>
        <v>10</v>
      </c>
      <c r="D37" s="59">
        <f>ROUND(IF('Indicator Data'!D40=0,0.1,IF(LOG('Indicator Data'!D40)&gt;D$194,10,IF(LOG('Indicator Data'!D40)&lt;D$195,0,10-(D$194-LOG('Indicator Data'!D40))/(D$194-D$195)*10))),1)</f>
        <v>10</v>
      </c>
      <c r="E37" s="59">
        <f t="shared" si="31"/>
        <v>10</v>
      </c>
      <c r="F37" s="59">
        <f>ROUND(IF('Indicator Data'!E40="No data",0.1,IF('Indicator Data'!E40=0,0,IF(LOG('Indicator Data'!E40)&gt;F$194,10,IF(LOG('Indicator Data'!E40)&lt;F$195,0,10-(F$194-LOG('Indicator Data'!E40))/(F$194-F$195)*10)))),1)</f>
        <v>10</v>
      </c>
      <c r="G37" s="59">
        <f>ROUND(IF('Indicator Data'!F40=0,0,IF(LOG('Indicator Data'!F40)&gt;G$194,10,IF(LOG('Indicator Data'!F40)&lt;G$195,0,10-(G$194-LOG('Indicator Data'!F40))/(G$194-G$195)*10))),1)</f>
        <v>10</v>
      </c>
      <c r="H37" s="59">
        <f>ROUND(IF('Indicator Data'!G40=0,0,IF(LOG('Indicator Data'!G40)&gt;H$194,10,IF(LOG('Indicator Data'!G40)&lt;H$195,0,10-(H$194-LOG('Indicator Data'!G40))/(H$194-H$195)*10))),1)</f>
        <v>10</v>
      </c>
      <c r="I37" s="59">
        <f>ROUND(IF('Indicator Data'!H40=0,0,IF(LOG('Indicator Data'!H40)&gt;I$194,10,IF(LOG('Indicator Data'!H40)&lt;I$195,0,10-(I$194-LOG('Indicator Data'!H40))/(I$194-I$195)*10))),1)</f>
        <v>10</v>
      </c>
      <c r="J37" s="59">
        <f t="shared" si="32"/>
        <v>10</v>
      </c>
      <c r="K37" s="59">
        <f>ROUND(IF('Indicator Data'!I40=0,0,IF(LOG('Indicator Data'!I40)&gt;K$194,10,IF(LOG('Indicator Data'!I40)&lt;K$195,0,10-(K$194-LOG('Indicator Data'!I40))/(K$194-K$195)*10))),1)</f>
        <v>10</v>
      </c>
      <c r="L37" s="59">
        <f t="shared" si="33"/>
        <v>10</v>
      </c>
      <c r="M37" s="59">
        <f>ROUND(IF('Indicator Data'!J40=0,0,IF(LOG('Indicator Data'!J40)&gt;M$194,10,IF(LOG('Indicator Data'!J40)&lt;M$195,0,10-(M$194-LOG('Indicator Data'!J40))/(M$194-M$195)*10))),1)</f>
        <v>10</v>
      </c>
      <c r="N37" s="60">
        <f>'Indicator Data'!C40/'Indicator Data'!$BD40</f>
        <v>6.3045501761970098E-4</v>
      </c>
      <c r="O37" s="60">
        <f>'Indicator Data'!D40/'Indicator Data'!$BD40</f>
        <v>1.190468392232056E-4</v>
      </c>
      <c r="P37" s="60">
        <f>IF(F37=0.1,0,'Indicator Data'!E40/'Indicator Data'!$BD40)</f>
        <v>6.8113159650430924E-3</v>
      </c>
      <c r="Q37" s="60">
        <f>'Indicator Data'!F40/'Indicator Data'!$BD40</f>
        <v>1.1064568323138632E-5</v>
      </c>
      <c r="R37" s="60">
        <f>'Indicator Data'!G40/'Indicator Data'!$BD40</f>
        <v>7.3843951967019726E-3</v>
      </c>
      <c r="S37" s="60">
        <f>'Indicator Data'!H40/'Indicator Data'!$BD40</f>
        <v>2.1600187098094773E-3</v>
      </c>
      <c r="T37" s="60">
        <f>'Indicator Data'!I40/'Indicator Data'!$BD40</f>
        <v>1.6651544903751752E-3</v>
      </c>
      <c r="U37" s="60">
        <f>'Indicator Data'!J40/'Indicator Data'!$BD40</f>
        <v>1.1128592335002753E-2</v>
      </c>
      <c r="V37" s="59">
        <f t="shared" si="34"/>
        <v>3.2</v>
      </c>
      <c r="W37" s="59">
        <f t="shared" si="35"/>
        <v>1.2</v>
      </c>
      <c r="X37" s="59">
        <f t="shared" si="36"/>
        <v>2.2999999999999998</v>
      </c>
      <c r="Y37" s="59">
        <f t="shared" si="37"/>
        <v>4.5</v>
      </c>
      <c r="Z37" s="59">
        <f t="shared" si="38"/>
        <v>7.9</v>
      </c>
      <c r="AA37" s="59">
        <f t="shared" si="39"/>
        <v>4.0999999999999996</v>
      </c>
      <c r="AB37" s="59">
        <f t="shared" si="40"/>
        <v>4.3</v>
      </c>
      <c r="AC37" s="59">
        <f t="shared" si="41"/>
        <v>4.2</v>
      </c>
      <c r="AD37" s="59">
        <f t="shared" si="42"/>
        <v>1.7</v>
      </c>
      <c r="AE37" s="59">
        <f t="shared" si="43"/>
        <v>3</v>
      </c>
      <c r="AF37" s="59">
        <f t="shared" si="44"/>
        <v>3.7</v>
      </c>
      <c r="AG37" s="59">
        <f>ROUND(IF('Indicator Data'!K40=0,0,IF('Indicator Data'!K40&gt;AG$194,10,IF('Indicator Data'!K40&lt;AG$195,0,10-(AG$194-'Indicator Data'!K40)/(AG$194-AG$195)*10))),1)</f>
        <v>10</v>
      </c>
      <c r="AH37" s="59">
        <f t="shared" si="45"/>
        <v>6.6</v>
      </c>
      <c r="AI37" s="59">
        <f t="shared" si="46"/>
        <v>5.6</v>
      </c>
      <c r="AJ37" s="59">
        <f t="shared" si="47"/>
        <v>7.1</v>
      </c>
      <c r="AK37" s="59">
        <f t="shared" si="48"/>
        <v>7.2</v>
      </c>
      <c r="AL37" s="59">
        <f t="shared" si="49"/>
        <v>7.2</v>
      </c>
      <c r="AM37" s="59">
        <f t="shared" si="50"/>
        <v>5.9</v>
      </c>
      <c r="AN37" s="59">
        <f t="shared" si="51"/>
        <v>8.1999999999999993</v>
      </c>
      <c r="AO37" s="61">
        <f t="shared" si="52"/>
        <v>8</v>
      </c>
      <c r="AP37" s="61">
        <f t="shared" si="53"/>
        <v>8.4</v>
      </c>
      <c r="AQ37" s="61">
        <f t="shared" si="54"/>
        <v>9.1999999999999993</v>
      </c>
      <c r="AR37" s="61">
        <f t="shared" si="55"/>
        <v>8.1</v>
      </c>
      <c r="AS37" s="59">
        <f t="shared" si="56"/>
        <v>9.1</v>
      </c>
      <c r="AT37" s="59">
        <f>IF('Indicator Data'!L40="No data","x",IF('Indicator Data'!BE40&lt;1000,"x",ROUND((IF('Indicator Data'!L40&gt;AT$194,10,IF('Indicator Data'!L40&lt;AT$195,0,10-(AT$194-'Indicator Data'!L40)/(AT$194-AT$195)*10))),1)))</f>
        <v>0</v>
      </c>
      <c r="AU37" s="61">
        <f t="shared" si="57"/>
        <v>4.5999999999999996</v>
      </c>
      <c r="AV37" s="62">
        <f t="shared" si="58"/>
        <v>7.9</v>
      </c>
      <c r="AW37" s="59">
        <f>ROUND(IF('Indicator Data'!M40=0,0,IF('Indicator Data'!M40&gt;AW$194,10,IF('Indicator Data'!M40&lt;AW$195,0,10-(AW$194-'Indicator Data'!M40)/(AW$194-AW$195)*10))),1)</f>
        <v>7.1</v>
      </c>
      <c r="AX37" s="59">
        <f>ROUND(IF('Indicator Data'!N40=0,0,IF(LOG('Indicator Data'!N40)&gt;LOG(AX$194),10,IF(LOG('Indicator Data'!N40)&lt;LOG(AX$195),0,10-(LOG(AX$194)-LOG('Indicator Data'!N40))/(LOG(AX$194)-LOG(AX$195))*10))),1)</f>
        <v>8.8000000000000007</v>
      </c>
      <c r="AY37" s="61">
        <f t="shared" si="59"/>
        <v>8.1</v>
      </c>
      <c r="AZ37" s="59">
        <f>'Indicator Data'!O40</f>
        <v>0</v>
      </c>
      <c r="BA37" s="59">
        <f>'Indicator Data'!P40</f>
        <v>0</v>
      </c>
      <c r="BB37" s="61">
        <f t="shared" si="60"/>
        <v>0</v>
      </c>
      <c r="BC37" s="62">
        <f t="shared" si="61"/>
        <v>5.7</v>
      </c>
      <c r="BD37" s="16"/>
      <c r="BE37" s="108"/>
    </row>
    <row r="38" spans="1:57" s="4" customFormat="1" x14ac:dyDescent="0.25">
      <c r="A38" s="131" t="s">
        <v>67</v>
      </c>
      <c r="B38" s="63" t="s">
        <v>66</v>
      </c>
      <c r="C38" s="59">
        <f>ROUND(IF('Indicator Data'!C41=0,0.1,IF(LOG('Indicator Data'!C41)&gt;C$194,10,IF(LOG('Indicator Data'!C41)&lt;C$195,0,10-(C$194-LOG('Indicator Data'!C41))/(C$194-C$195)*10))),1)</f>
        <v>10</v>
      </c>
      <c r="D38" s="59">
        <f>ROUND(IF('Indicator Data'!D41=0,0.1,IF(LOG('Indicator Data'!D41)&gt;D$194,10,IF(LOG('Indicator Data'!D41)&lt;D$195,0,10-(D$194-LOG('Indicator Data'!D41))/(D$194-D$195)*10))),1)</f>
        <v>8.3000000000000007</v>
      </c>
      <c r="E38" s="59">
        <f t="shared" si="31"/>
        <v>9.3000000000000007</v>
      </c>
      <c r="F38" s="59">
        <f>ROUND(IF('Indicator Data'!E41="No data",0.1,IF('Indicator Data'!E41=0,0,IF(LOG('Indicator Data'!E41)&gt;F$194,10,IF(LOG('Indicator Data'!E41)&lt;F$195,0,10-(F$194-LOG('Indicator Data'!E41))/(F$194-F$195)*10)))),1)</f>
        <v>8.6</v>
      </c>
      <c r="G38" s="59">
        <f>ROUND(IF('Indicator Data'!F41=0,0,IF(LOG('Indicator Data'!F41)&gt;G$194,10,IF(LOG('Indicator Data'!F41)&lt;G$195,0,10-(G$194-LOG('Indicator Data'!F41))/(G$194-G$195)*10))),1)</f>
        <v>7.9</v>
      </c>
      <c r="H38" s="59">
        <f>ROUND(IF('Indicator Data'!G41=0,0,IF(LOG('Indicator Data'!G41)&gt;H$194,10,IF(LOG('Indicator Data'!G41)&lt;H$195,0,10-(H$194-LOG('Indicator Data'!G41))/(H$194-H$195)*10))),1)</f>
        <v>5.5</v>
      </c>
      <c r="I38" s="59">
        <f>ROUND(IF('Indicator Data'!H41=0,0,IF(LOG('Indicator Data'!H41)&gt;I$194,10,IF(LOG('Indicator Data'!H41)&lt;I$195,0,10-(I$194-LOG('Indicator Data'!H41))/(I$194-I$195)*10))),1)</f>
        <v>5.6</v>
      </c>
      <c r="J38" s="59">
        <f t="shared" si="32"/>
        <v>5.6</v>
      </c>
      <c r="K38" s="59">
        <f>ROUND(IF('Indicator Data'!I41=0,0,IF(LOG('Indicator Data'!I41)&gt;K$194,10,IF(LOG('Indicator Data'!I41)&lt;K$195,0,10-(K$194-LOG('Indicator Data'!I41))/(K$194-K$195)*10))),1)</f>
        <v>7.5</v>
      </c>
      <c r="L38" s="59">
        <f t="shared" si="33"/>
        <v>6.7</v>
      </c>
      <c r="M38" s="59">
        <f>ROUND(IF('Indicator Data'!J41=0,0,IF(LOG('Indicator Data'!J41)&gt;M$194,10,IF(LOG('Indicator Data'!J41)&lt;M$195,0,10-(M$194-LOG('Indicator Data'!J41))/(M$194-M$195)*10))),1)</f>
        <v>6.2</v>
      </c>
      <c r="N38" s="60">
        <f>'Indicator Data'!C41/'Indicator Data'!$BD41</f>
        <v>2.074299328840434E-3</v>
      </c>
      <c r="O38" s="60">
        <f>'Indicator Data'!D41/'Indicator Data'!$BD41</f>
        <v>6.5500094241789048E-5</v>
      </c>
      <c r="P38" s="60">
        <f>IF(F38=0.1,0,'Indicator Data'!E41/'Indicator Data'!$BD41)</f>
        <v>5.9440946867231025E-3</v>
      </c>
      <c r="Q38" s="60">
        <f>'Indicator Data'!F41/'Indicator Data'!$BD41</f>
        <v>1.1290989481605318E-5</v>
      </c>
      <c r="R38" s="60">
        <f>'Indicator Data'!G41/'Indicator Data'!$BD41</f>
        <v>3.3398711959140031E-4</v>
      </c>
      <c r="S38" s="60">
        <f>'Indicator Data'!H41/'Indicator Data'!$BD41</f>
        <v>1.775453996039989E-6</v>
      </c>
      <c r="T38" s="60">
        <f>'Indicator Data'!I41/'Indicator Data'!$BD41</f>
        <v>1.1183128592591816E-3</v>
      </c>
      <c r="U38" s="60">
        <f>'Indicator Data'!J41/'Indicator Data'!$BD41</f>
        <v>6.3013788539950554E-5</v>
      </c>
      <c r="V38" s="59">
        <f t="shared" si="34"/>
        <v>10</v>
      </c>
      <c r="W38" s="59">
        <f t="shared" si="35"/>
        <v>0.7</v>
      </c>
      <c r="X38" s="59">
        <f t="shared" si="36"/>
        <v>7.7</v>
      </c>
      <c r="Y38" s="59">
        <f t="shared" si="37"/>
        <v>4</v>
      </c>
      <c r="Z38" s="59">
        <f t="shared" si="38"/>
        <v>7.9</v>
      </c>
      <c r="AA38" s="59">
        <f t="shared" si="39"/>
        <v>0.2</v>
      </c>
      <c r="AB38" s="59">
        <f t="shared" si="40"/>
        <v>0</v>
      </c>
      <c r="AC38" s="59">
        <f t="shared" si="41"/>
        <v>0.1</v>
      </c>
      <c r="AD38" s="59">
        <f t="shared" si="42"/>
        <v>1.1000000000000001</v>
      </c>
      <c r="AE38" s="59">
        <f t="shared" si="43"/>
        <v>0.6</v>
      </c>
      <c r="AF38" s="59">
        <f t="shared" si="44"/>
        <v>0</v>
      </c>
      <c r="AG38" s="59">
        <f>ROUND(IF('Indicator Data'!K41=0,0,IF('Indicator Data'!K41&gt;AG$194,10,IF('Indicator Data'!K41&lt;AG$195,0,10-(AG$194-'Indicator Data'!K41)/(AG$194-AG$195)*10))),1)</f>
        <v>2</v>
      </c>
      <c r="AH38" s="59">
        <f t="shared" si="45"/>
        <v>10</v>
      </c>
      <c r="AI38" s="59">
        <f t="shared" si="46"/>
        <v>4.5</v>
      </c>
      <c r="AJ38" s="59">
        <f t="shared" si="47"/>
        <v>2.9</v>
      </c>
      <c r="AK38" s="59">
        <f t="shared" si="48"/>
        <v>2.8</v>
      </c>
      <c r="AL38" s="59">
        <f t="shared" si="49"/>
        <v>2.9</v>
      </c>
      <c r="AM38" s="59">
        <f t="shared" si="50"/>
        <v>4.3</v>
      </c>
      <c r="AN38" s="59">
        <f t="shared" si="51"/>
        <v>3.7</v>
      </c>
      <c r="AO38" s="61">
        <f t="shared" si="52"/>
        <v>8.6</v>
      </c>
      <c r="AP38" s="61">
        <f t="shared" si="53"/>
        <v>6.9</v>
      </c>
      <c r="AQ38" s="61">
        <f t="shared" si="54"/>
        <v>7.9</v>
      </c>
      <c r="AR38" s="61">
        <f t="shared" si="55"/>
        <v>4.3</v>
      </c>
      <c r="AS38" s="59">
        <f t="shared" si="56"/>
        <v>2.9</v>
      </c>
      <c r="AT38" s="59">
        <f>IF('Indicator Data'!L41="No data","x",IF('Indicator Data'!BE41&lt;1000,"x",ROUND((IF('Indicator Data'!L41&gt;AT$194,10,IF('Indicator Data'!L41&lt;AT$195,0,10-(AT$194-'Indicator Data'!L41)/(AT$194-AT$195)*10))),1)))</f>
        <v>1</v>
      </c>
      <c r="AU38" s="61">
        <f t="shared" si="57"/>
        <v>2</v>
      </c>
      <c r="AV38" s="62">
        <f t="shared" si="58"/>
        <v>6.5</v>
      </c>
      <c r="AW38" s="59">
        <f>ROUND(IF('Indicator Data'!M41=0,0,IF('Indicator Data'!M41&gt;AW$194,10,IF('Indicator Data'!M41&lt;AW$195,0,10-(AW$194-'Indicator Data'!M41)/(AW$194-AW$195)*10))),1)</f>
        <v>9.6999999999999993</v>
      </c>
      <c r="AX38" s="59">
        <f>ROUND(IF('Indicator Data'!N41=0,0,IF(LOG('Indicator Data'!N41)&gt;LOG(AX$194),10,IF(LOG('Indicator Data'!N41)&lt;LOG(AX$195),0,10-(LOG(AX$194)-LOG('Indicator Data'!N41))/(LOG(AX$194)-LOG(AX$195))*10))),1)</f>
        <v>8.1999999999999993</v>
      </c>
      <c r="AY38" s="61">
        <f t="shared" si="59"/>
        <v>9.1</v>
      </c>
      <c r="AZ38" s="59">
        <f>'Indicator Data'!O41</f>
        <v>0</v>
      </c>
      <c r="BA38" s="59">
        <f>'Indicator Data'!P41</f>
        <v>4</v>
      </c>
      <c r="BB38" s="61">
        <f t="shared" si="60"/>
        <v>7</v>
      </c>
      <c r="BC38" s="62">
        <f t="shared" si="61"/>
        <v>7</v>
      </c>
      <c r="BD38" s="16"/>
      <c r="BE38" s="108"/>
    </row>
    <row r="39" spans="1:57" s="4" customFormat="1" x14ac:dyDescent="0.25">
      <c r="A39" s="131" t="s">
        <v>69</v>
      </c>
      <c r="B39" s="63" t="s">
        <v>68</v>
      </c>
      <c r="C39" s="59">
        <f>ROUND(IF('Indicator Data'!C42=0,0.1,IF(LOG('Indicator Data'!C42)&gt;C$194,10,IF(LOG('Indicator Data'!C42)&lt;C$195,0,10-(C$194-LOG('Indicator Data'!C42))/(C$194-C$195)*10))),1)</f>
        <v>0.1</v>
      </c>
      <c r="D39" s="59">
        <f>ROUND(IF('Indicator Data'!D42=0,0.1,IF(LOG('Indicator Data'!D42)&gt;D$194,10,IF(LOG('Indicator Data'!D42)&lt;D$195,0,10-(D$194-LOG('Indicator Data'!D42))/(D$194-D$195)*10))),1)</f>
        <v>0.1</v>
      </c>
      <c r="E39" s="59">
        <f t="shared" si="31"/>
        <v>0.1</v>
      </c>
      <c r="F39" s="59">
        <f>ROUND(IF('Indicator Data'!E42="No data",0.1,IF('Indicator Data'!E42=0,0,IF(LOG('Indicator Data'!E42)&gt;F$194,10,IF(LOG('Indicator Data'!E42)&lt;F$195,0,10-(F$194-LOG('Indicator Data'!E42))/(F$194-F$195)*10)))),1)</f>
        <v>0.1</v>
      </c>
      <c r="G39" s="59">
        <f>ROUND(IF('Indicator Data'!F42=0,0,IF(LOG('Indicator Data'!F42)&gt;G$194,10,IF(LOG('Indicator Data'!F42)&lt;G$195,0,10-(G$194-LOG('Indicator Data'!F42))/(G$194-G$195)*10))),1)</f>
        <v>4.9000000000000004</v>
      </c>
      <c r="H39" s="59">
        <f>ROUND(IF('Indicator Data'!G42=0,0,IF(LOG('Indicator Data'!G42)&gt;H$194,10,IF(LOG('Indicator Data'!G42)&lt;H$195,0,10-(H$194-LOG('Indicator Data'!G42))/(H$194-H$195)*10))),1)</f>
        <v>4.5999999999999996</v>
      </c>
      <c r="I39" s="59">
        <f>ROUND(IF('Indicator Data'!H42=0,0,IF(LOG('Indicator Data'!H42)&gt;I$194,10,IF(LOG('Indicator Data'!H42)&lt;I$195,0,10-(I$194-LOG('Indicator Data'!H42))/(I$194-I$195)*10))),1)</f>
        <v>7</v>
      </c>
      <c r="J39" s="59">
        <f t="shared" si="32"/>
        <v>5.9</v>
      </c>
      <c r="K39" s="59">
        <f>ROUND(IF('Indicator Data'!I42=0,0,IF(LOG('Indicator Data'!I42)&gt;K$194,10,IF(LOG('Indicator Data'!I42)&lt;K$195,0,10-(K$194-LOG('Indicator Data'!I42))/(K$194-K$195)*10))),1)</f>
        <v>0</v>
      </c>
      <c r="L39" s="59">
        <f t="shared" si="33"/>
        <v>3.5</v>
      </c>
      <c r="M39" s="59">
        <f>ROUND(IF('Indicator Data'!J42=0,0,IF(LOG('Indicator Data'!J42)&gt;M$194,10,IF(LOG('Indicator Data'!J42)&lt;M$195,0,10-(M$194-LOG('Indicator Data'!J42))/(M$194-M$195)*10))),1)</f>
        <v>0</v>
      </c>
      <c r="N39" s="60">
        <f>'Indicator Data'!C42/'Indicator Data'!$BD42</f>
        <v>0</v>
      </c>
      <c r="O39" s="60">
        <f>'Indicator Data'!D42/'Indicator Data'!$BD42</f>
        <v>0</v>
      </c>
      <c r="P39" s="60">
        <f>IF(F39=0.1,0,'Indicator Data'!E42/'Indicator Data'!$BD42)</f>
        <v>0</v>
      </c>
      <c r="Q39" s="60">
        <f>'Indicator Data'!F42/'Indicator Data'!$BD42</f>
        <v>1.0500188002398301E-5</v>
      </c>
      <c r="R39" s="60">
        <f>'Indicator Data'!G42/'Indicator Data'!$BD42</f>
        <v>8.6244605570434847E-3</v>
      </c>
      <c r="S39" s="60">
        <f>'Indicator Data'!H42/'Indicator Data'!$BD42</f>
        <v>1.0419623607829537E-3</v>
      </c>
      <c r="T39" s="60">
        <f>'Indicator Data'!I42/'Indicator Data'!$BD42</f>
        <v>0</v>
      </c>
      <c r="U39" s="60">
        <f>'Indicator Data'!J42/'Indicator Data'!$BD42</f>
        <v>0</v>
      </c>
      <c r="V39" s="59">
        <f t="shared" si="34"/>
        <v>0</v>
      </c>
      <c r="W39" s="59">
        <f t="shared" si="35"/>
        <v>0</v>
      </c>
      <c r="X39" s="59">
        <f t="shared" si="36"/>
        <v>0</v>
      </c>
      <c r="Y39" s="59">
        <f t="shared" si="37"/>
        <v>0.1</v>
      </c>
      <c r="Z39" s="59">
        <f t="shared" si="38"/>
        <v>7.8</v>
      </c>
      <c r="AA39" s="59">
        <f t="shared" si="39"/>
        <v>4.8</v>
      </c>
      <c r="AB39" s="59">
        <f t="shared" si="40"/>
        <v>2.1</v>
      </c>
      <c r="AC39" s="59">
        <f t="shared" si="41"/>
        <v>3.6</v>
      </c>
      <c r="AD39" s="59">
        <f t="shared" si="42"/>
        <v>0</v>
      </c>
      <c r="AE39" s="59">
        <f t="shared" si="43"/>
        <v>2</v>
      </c>
      <c r="AF39" s="59">
        <f t="shared" si="44"/>
        <v>0</v>
      </c>
      <c r="AG39" s="59">
        <f>ROUND(IF('Indicator Data'!K42=0,0,IF('Indicator Data'!K42&gt;AG$194,10,IF('Indicator Data'!K42&lt;AG$195,0,10-(AG$194-'Indicator Data'!K42)/(AG$194-AG$195)*10))),1)</f>
        <v>0</v>
      </c>
      <c r="AH39" s="59">
        <f t="shared" si="45"/>
        <v>0.1</v>
      </c>
      <c r="AI39" s="59">
        <f t="shared" si="46"/>
        <v>0.1</v>
      </c>
      <c r="AJ39" s="59">
        <f t="shared" si="47"/>
        <v>4.7</v>
      </c>
      <c r="AK39" s="59">
        <f t="shared" si="48"/>
        <v>4.5999999999999996</v>
      </c>
      <c r="AL39" s="59">
        <f t="shared" si="49"/>
        <v>4.7</v>
      </c>
      <c r="AM39" s="59">
        <f t="shared" si="50"/>
        <v>0</v>
      </c>
      <c r="AN39" s="59">
        <f t="shared" si="51"/>
        <v>0</v>
      </c>
      <c r="AO39" s="61">
        <f t="shared" si="52"/>
        <v>0.1</v>
      </c>
      <c r="AP39" s="61">
        <f t="shared" si="53"/>
        <v>0.1</v>
      </c>
      <c r="AQ39" s="61">
        <f t="shared" si="54"/>
        <v>6.6</v>
      </c>
      <c r="AR39" s="61">
        <f t="shared" si="55"/>
        <v>2.8</v>
      </c>
      <c r="AS39" s="59">
        <f t="shared" si="56"/>
        <v>0</v>
      </c>
      <c r="AT39" s="59">
        <f>IF('Indicator Data'!L42="No data","x",IF('Indicator Data'!BE42&lt;1000,"x",ROUND((IF('Indicator Data'!L42&gt;AT$194,10,IF('Indicator Data'!L42&lt;AT$195,0,10-(AT$194-'Indicator Data'!L42)/(AT$194-AT$195)*10))),1)))</f>
        <v>2</v>
      </c>
      <c r="AU39" s="61">
        <f t="shared" si="57"/>
        <v>1</v>
      </c>
      <c r="AV39" s="62">
        <f t="shared" si="58"/>
        <v>2.6</v>
      </c>
      <c r="AW39" s="59">
        <f>ROUND(IF('Indicator Data'!M42=0,0,IF('Indicator Data'!M42&gt;AW$194,10,IF('Indicator Data'!M42&lt;AW$195,0,10-(AW$194-'Indicator Data'!M42)/(AW$194-AW$195)*10))),1)</f>
        <v>1.2</v>
      </c>
      <c r="AX39" s="59">
        <f>ROUND(IF('Indicator Data'!N42=0,0,IF(LOG('Indicator Data'!N42)&gt;LOG(AX$194),10,IF(LOG('Indicator Data'!N42)&lt;LOG(AX$195),0,10-(LOG(AX$194)-LOG('Indicator Data'!N42))/(LOG(AX$194)-LOG(AX$195))*10))),1)</f>
        <v>0</v>
      </c>
      <c r="AY39" s="61">
        <f t="shared" si="59"/>
        <v>0.6</v>
      </c>
      <c r="AZ39" s="59">
        <f>'Indicator Data'!O42</f>
        <v>0</v>
      </c>
      <c r="BA39" s="59">
        <f>'Indicator Data'!P42</f>
        <v>0</v>
      </c>
      <c r="BB39" s="61">
        <f t="shared" si="60"/>
        <v>0</v>
      </c>
      <c r="BC39" s="62">
        <f t="shared" si="61"/>
        <v>0.4</v>
      </c>
      <c r="BD39" s="16"/>
      <c r="BE39" s="108"/>
    </row>
    <row r="40" spans="1:57" s="4" customFormat="1" x14ac:dyDescent="0.25">
      <c r="A40" s="131" t="s">
        <v>374</v>
      </c>
      <c r="B40" s="63" t="s">
        <v>71</v>
      </c>
      <c r="C40" s="59">
        <f>ROUND(IF('Indicator Data'!C43=0,0.1,IF(LOG('Indicator Data'!C43)&gt;C$194,10,IF(LOG('Indicator Data'!C43)&lt;C$195,0,10-(C$194-LOG('Indicator Data'!C43))/(C$194-C$195)*10))),1)</f>
        <v>4.5</v>
      </c>
      <c r="D40" s="59">
        <f>ROUND(IF('Indicator Data'!D43=0,0.1,IF(LOG('Indicator Data'!D43)&gt;D$194,10,IF(LOG('Indicator Data'!D43)&lt;D$195,0,10-(D$194-LOG('Indicator Data'!D43))/(D$194-D$195)*10))),1)</f>
        <v>0.1</v>
      </c>
      <c r="E40" s="59">
        <f t="shared" si="31"/>
        <v>2.6</v>
      </c>
      <c r="F40" s="59">
        <f>ROUND(IF('Indicator Data'!E43="No data",0.1,IF('Indicator Data'!E43=0,0,IF(LOG('Indicator Data'!E43)&gt;F$194,10,IF(LOG('Indicator Data'!E43)&lt;F$195,0,10-(F$194-LOG('Indicator Data'!E43))/(F$194-F$195)*10)))),1)</f>
        <v>6.8</v>
      </c>
      <c r="G40" s="59">
        <f>ROUND(IF('Indicator Data'!F43=0,0,IF(LOG('Indicator Data'!F43)&gt;G$194,10,IF(LOG('Indicator Data'!F43)&lt;G$195,0,10-(G$194-LOG('Indicator Data'!F43))/(G$194-G$195)*10))),1)</f>
        <v>0</v>
      </c>
      <c r="H40" s="59">
        <f>ROUND(IF('Indicator Data'!G43=0,0,IF(LOG('Indicator Data'!G43)&gt;H$194,10,IF(LOG('Indicator Data'!G43)&lt;H$195,0,10-(H$194-LOG('Indicator Data'!G43))/(H$194-H$195)*10))),1)</f>
        <v>0</v>
      </c>
      <c r="I40" s="59">
        <f>ROUND(IF('Indicator Data'!H43=0,0,IF(LOG('Indicator Data'!H43)&gt;I$194,10,IF(LOG('Indicator Data'!H43)&lt;I$195,0,10-(I$194-LOG('Indicator Data'!H43))/(I$194-I$195)*10))),1)</f>
        <v>0</v>
      </c>
      <c r="J40" s="59">
        <f t="shared" si="32"/>
        <v>0</v>
      </c>
      <c r="K40" s="59">
        <f>ROUND(IF('Indicator Data'!I43=0,0,IF(LOG('Indicator Data'!I43)&gt;K$194,10,IF(LOG('Indicator Data'!I43)&lt;K$195,0,10-(K$194-LOG('Indicator Data'!I43))/(K$194-K$195)*10))),1)</f>
        <v>0</v>
      </c>
      <c r="L40" s="59">
        <f t="shared" si="33"/>
        <v>0</v>
      </c>
      <c r="M40" s="59">
        <f>ROUND(IF('Indicator Data'!J43=0,0,IF(LOG('Indicator Data'!J43)&gt;M$194,10,IF(LOG('Indicator Data'!J43)&lt;M$195,0,10-(M$194-LOG('Indicator Data'!J43))/(M$194-M$195)*10))),1)</f>
        <v>0</v>
      </c>
      <c r="N40" s="60">
        <f>'Indicator Data'!C43/'Indicator Data'!$BD43</f>
        <v>1.3342430707769236E-4</v>
      </c>
      <c r="O40" s="60">
        <f>'Indicator Data'!D43/'Indicator Data'!$BD43</f>
        <v>0</v>
      </c>
      <c r="P40" s="60">
        <f>IF(F40=0.1,0,'Indicator Data'!E43/'Indicator Data'!$BD43)</f>
        <v>1.1262506560991828E-2</v>
      </c>
      <c r="Q40" s="60">
        <f>'Indicator Data'!F43/'Indicator Data'!$BD43</f>
        <v>0</v>
      </c>
      <c r="R40" s="60">
        <f>'Indicator Data'!G43/'Indicator Data'!$BD43</f>
        <v>0</v>
      </c>
      <c r="S40" s="60">
        <f>'Indicator Data'!H43/'Indicator Data'!$BD43</f>
        <v>0</v>
      </c>
      <c r="T40" s="60">
        <f>'Indicator Data'!I43/'Indicator Data'!$BD43</f>
        <v>0</v>
      </c>
      <c r="U40" s="60">
        <f>'Indicator Data'!J43/'Indicator Data'!$BD43</f>
        <v>0</v>
      </c>
      <c r="V40" s="59">
        <f t="shared" si="34"/>
        <v>0.7</v>
      </c>
      <c r="W40" s="59">
        <f t="shared" si="35"/>
        <v>0</v>
      </c>
      <c r="X40" s="59">
        <f t="shared" si="36"/>
        <v>0.4</v>
      </c>
      <c r="Y40" s="59">
        <f t="shared" si="37"/>
        <v>7.5</v>
      </c>
      <c r="Z40" s="59">
        <f t="shared" si="38"/>
        <v>0</v>
      </c>
      <c r="AA40" s="59">
        <f t="shared" si="39"/>
        <v>0</v>
      </c>
      <c r="AB40" s="59">
        <f t="shared" si="40"/>
        <v>0</v>
      </c>
      <c r="AC40" s="59">
        <f t="shared" si="41"/>
        <v>0</v>
      </c>
      <c r="AD40" s="59">
        <f t="shared" si="42"/>
        <v>0</v>
      </c>
      <c r="AE40" s="59">
        <f t="shared" si="43"/>
        <v>0</v>
      </c>
      <c r="AF40" s="59">
        <f t="shared" si="44"/>
        <v>0</v>
      </c>
      <c r="AG40" s="59">
        <f>ROUND(IF('Indicator Data'!K43=0,0,IF('Indicator Data'!K43&gt;AG$194,10,IF('Indicator Data'!K43&lt;AG$195,0,10-(AG$194-'Indicator Data'!K43)/(AG$194-AG$195)*10))),1)</f>
        <v>0</v>
      </c>
      <c r="AH40" s="59">
        <f t="shared" si="45"/>
        <v>2.6</v>
      </c>
      <c r="AI40" s="59">
        <f t="shared" si="46"/>
        <v>0.1</v>
      </c>
      <c r="AJ40" s="59">
        <f t="shared" si="47"/>
        <v>0</v>
      </c>
      <c r="AK40" s="59">
        <f t="shared" si="48"/>
        <v>0</v>
      </c>
      <c r="AL40" s="59">
        <f t="shared" si="49"/>
        <v>0</v>
      </c>
      <c r="AM40" s="59">
        <f t="shared" si="50"/>
        <v>0</v>
      </c>
      <c r="AN40" s="59">
        <f t="shared" si="51"/>
        <v>0</v>
      </c>
      <c r="AO40" s="61">
        <f t="shared" si="52"/>
        <v>1.6</v>
      </c>
      <c r="AP40" s="61">
        <f t="shared" si="53"/>
        <v>7.2</v>
      </c>
      <c r="AQ40" s="61">
        <f t="shared" si="54"/>
        <v>0</v>
      </c>
      <c r="AR40" s="61">
        <f t="shared" si="55"/>
        <v>0</v>
      </c>
      <c r="AS40" s="59">
        <f t="shared" si="56"/>
        <v>0</v>
      </c>
      <c r="AT40" s="59">
        <f>IF('Indicator Data'!L43="No data","x",IF('Indicator Data'!BE43&lt;1000,"x",ROUND((IF('Indicator Data'!L43&gt;AT$194,10,IF('Indicator Data'!L43&lt;AT$195,0,10-(AT$194-'Indicator Data'!L43)/(AT$194-AT$195)*10))),1)))</f>
        <v>1</v>
      </c>
      <c r="AU40" s="61">
        <f t="shared" si="57"/>
        <v>0.5</v>
      </c>
      <c r="AV40" s="62">
        <f t="shared" si="58"/>
        <v>2.5</v>
      </c>
      <c r="AW40" s="59">
        <f>ROUND(IF('Indicator Data'!M43=0,0,IF('Indicator Data'!M43&gt;AW$194,10,IF('Indicator Data'!M43&lt;AW$195,0,10-(AW$194-'Indicator Data'!M43)/(AW$194-AW$195)*10))),1)</f>
        <v>5.8</v>
      </c>
      <c r="AX40" s="59">
        <f>ROUND(IF('Indicator Data'!N43=0,0,IF(LOG('Indicator Data'!N43)&gt;LOG(AX$194),10,IF(LOG('Indicator Data'!N43)&lt;LOG(AX$195),0,10-(LOG(AX$194)-LOG('Indicator Data'!N43))/(LOG(AX$194)-LOG(AX$195))*10))),1)</f>
        <v>7.1</v>
      </c>
      <c r="AY40" s="61">
        <f t="shared" si="59"/>
        <v>6.5</v>
      </c>
      <c r="AZ40" s="59">
        <f>'Indicator Data'!O43</f>
        <v>0</v>
      </c>
      <c r="BA40" s="59">
        <f>'Indicator Data'!P43</f>
        <v>0</v>
      </c>
      <c r="BB40" s="61">
        <f t="shared" si="60"/>
        <v>0</v>
      </c>
      <c r="BC40" s="62">
        <f t="shared" si="61"/>
        <v>4.5999999999999996</v>
      </c>
      <c r="BD40" s="16"/>
      <c r="BE40" s="108"/>
    </row>
    <row r="41" spans="1:57" s="4" customFormat="1" x14ac:dyDescent="0.25">
      <c r="A41" s="131" t="s">
        <v>846</v>
      </c>
      <c r="B41" s="63" t="s">
        <v>70</v>
      </c>
      <c r="C41" s="59">
        <f>ROUND(IF('Indicator Data'!C44=0,0.1,IF(LOG('Indicator Data'!C44)&gt;C$194,10,IF(LOG('Indicator Data'!C44)&lt;C$195,0,10-(C$194-LOG('Indicator Data'!C44))/(C$194-C$195)*10))),1)</f>
        <v>8.8000000000000007</v>
      </c>
      <c r="D41" s="59">
        <f>ROUND(IF('Indicator Data'!D44=0,0.1,IF(LOG('Indicator Data'!D44)&gt;D$194,10,IF(LOG('Indicator Data'!D44)&lt;D$195,0,10-(D$194-LOG('Indicator Data'!D44))/(D$194-D$195)*10))),1)</f>
        <v>0.1</v>
      </c>
      <c r="E41" s="59">
        <f t="shared" si="31"/>
        <v>6.1</v>
      </c>
      <c r="F41" s="59">
        <f>ROUND(IF('Indicator Data'!E44="No data",0.1,IF('Indicator Data'!E44=0,0,IF(LOG('Indicator Data'!E44)&gt;F$194,10,IF(LOG('Indicator Data'!E44)&lt;F$195,0,10-(F$194-LOG('Indicator Data'!E44))/(F$194-F$195)*10)))),1)</f>
        <v>9.1999999999999993</v>
      </c>
      <c r="G41" s="59">
        <f>ROUND(IF('Indicator Data'!F44=0,0,IF(LOG('Indicator Data'!F44)&gt;G$194,10,IF(LOG('Indicator Data'!F44)&lt;G$195,0,10-(G$194-LOG('Indicator Data'!F44))/(G$194-G$195)*10))),1)</f>
        <v>0</v>
      </c>
      <c r="H41" s="59">
        <f>ROUND(IF('Indicator Data'!G44=0,0,IF(LOG('Indicator Data'!G44)&gt;H$194,10,IF(LOG('Indicator Data'!G44)&lt;H$195,0,10-(H$194-LOG('Indicator Data'!G44))/(H$194-H$195)*10))),1)</f>
        <v>0</v>
      </c>
      <c r="I41" s="59">
        <f>ROUND(IF('Indicator Data'!H44=0,0,IF(LOG('Indicator Data'!H44)&gt;I$194,10,IF(LOG('Indicator Data'!H44)&lt;I$195,0,10-(I$194-LOG('Indicator Data'!H44))/(I$194-I$195)*10))),1)</f>
        <v>0</v>
      </c>
      <c r="J41" s="59">
        <f t="shared" si="32"/>
        <v>0</v>
      </c>
      <c r="K41" s="59">
        <f>ROUND(IF('Indicator Data'!I44=0,0,IF(LOG('Indicator Data'!I44)&gt;K$194,10,IF(LOG('Indicator Data'!I44)&lt;K$195,0,10-(K$194-LOG('Indicator Data'!I44))/(K$194-K$195)*10))),1)</f>
        <v>0</v>
      </c>
      <c r="L41" s="59">
        <f t="shared" si="33"/>
        <v>0</v>
      </c>
      <c r="M41" s="59">
        <f>ROUND(IF('Indicator Data'!J44=0,0,IF(LOG('Indicator Data'!J44)&gt;M$194,10,IF(LOG('Indicator Data'!J44)&lt;M$195,0,10-(M$194-LOG('Indicator Data'!J44))/(M$194-M$195)*10))),1)</f>
        <v>7.4</v>
      </c>
      <c r="N41" s="60">
        <f>'Indicator Data'!C44/'Indicator Data'!$BD44</f>
        <v>4.2883559206715585E-4</v>
      </c>
      <c r="O41" s="60">
        <f>'Indicator Data'!D44/'Indicator Data'!$BD44</f>
        <v>0</v>
      </c>
      <c r="P41" s="60">
        <f>IF(F41=0.1,0,'Indicator Data'!E44/'Indicator Data'!$BD44)</f>
        <v>6.0019676638663312E-3</v>
      </c>
      <c r="Q41" s="60">
        <f>'Indicator Data'!F44/'Indicator Data'!$BD44</f>
        <v>0</v>
      </c>
      <c r="R41" s="60">
        <f>'Indicator Data'!G44/'Indicator Data'!$BD44</f>
        <v>0</v>
      </c>
      <c r="S41" s="60">
        <f>'Indicator Data'!H44/'Indicator Data'!$BD44</f>
        <v>0</v>
      </c>
      <c r="T41" s="60">
        <f>'Indicator Data'!I44/'Indicator Data'!$BD44</f>
        <v>0</v>
      </c>
      <c r="U41" s="60">
        <f>'Indicator Data'!J44/'Indicator Data'!$BD44</f>
        <v>1.1797728681546454E-4</v>
      </c>
      <c r="V41" s="59">
        <f t="shared" si="34"/>
        <v>2.1</v>
      </c>
      <c r="W41" s="59">
        <f t="shared" si="35"/>
        <v>0</v>
      </c>
      <c r="X41" s="59">
        <f t="shared" si="36"/>
        <v>1.1000000000000001</v>
      </c>
      <c r="Y41" s="59">
        <f t="shared" si="37"/>
        <v>4</v>
      </c>
      <c r="Z41" s="59">
        <f t="shared" si="38"/>
        <v>0</v>
      </c>
      <c r="AA41" s="59">
        <f t="shared" si="39"/>
        <v>0</v>
      </c>
      <c r="AB41" s="59">
        <f t="shared" si="40"/>
        <v>0</v>
      </c>
      <c r="AC41" s="59">
        <f t="shared" si="41"/>
        <v>0</v>
      </c>
      <c r="AD41" s="59">
        <f t="shared" si="42"/>
        <v>0</v>
      </c>
      <c r="AE41" s="59">
        <f t="shared" si="43"/>
        <v>0</v>
      </c>
      <c r="AF41" s="59">
        <f t="shared" si="44"/>
        <v>0</v>
      </c>
      <c r="AG41" s="59">
        <f>ROUND(IF('Indicator Data'!K44=0,0,IF('Indicator Data'!K44&gt;AG$194,10,IF('Indicator Data'!K44&lt;AG$195,0,10-(AG$194-'Indicator Data'!K44)/(AG$194-AG$195)*10))),1)</f>
        <v>1</v>
      </c>
      <c r="AH41" s="59">
        <f t="shared" si="45"/>
        <v>5.5</v>
      </c>
      <c r="AI41" s="59">
        <f t="shared" si="46"/>
        <v>0.1</v>
      </c>
      <c r="AJ41" s="59">
        <f t="shared" si="47"/>
        <v>0</v>
      </c>
      <c r="AK41" s="59">
        <f t="shared" si="48"/>
        <v>0</v>
      </c>
      <c r="AL41" s="59">
        <f t="shared" si="49"/>
        <v>0</v>
      </c>
      <c r="AM41" s="59">
        <f t="shared" si="50"/>
        <v>0</v>
      </c>
      <c r="AN41" s="59">
        <f t="shared" si="51"/>
        <v>4.7</v>
      </c>
      <c r="AO41" s="61">
        <f t="shared" si="52"/>
        <v>4</v>
      </c>
      <c r="AP41" s="61">
        <f t="shared" si="53"/>
        <v>7.4</v>
      </c>
      <c r="AQ41" s="61">
        <f t="shared" si="54"/>
        <v>0</v>
      </c>
      <c r="AR41" s="61">
        <f t="shared" si="55"/>
        <v>0</v>
      </c>
      <c r="AS41" s="59">
        <f t="shared" si="56"/>
        <v>2.9</v>
      </c>
      <c r="AT41" s="59">
        <f>IF('Indicator Data'!L44="No data","x",IF('Indicator Data'!BE44&lt;1000,"x",ROUND((IF('Indicator Data'!L44&gt;AT$194,10,IF('Indicator Data'!L44&lt;AT$195,0,10-(AT$194-'Indicator Data'!L44)/(AT$194-AT$195)*10))),1)))</f>
        <v>1</v>
      </c>
      <c r="AU41" s="61">
        <f t="shared" si="57"/>
        <v>2</v>
      </c>
      <c r="AV41" s="62">
        <f t="shared" si="58"/>
        <v>3.3</v>
      </c>
      <c r="AW41" s="59">
        <f>ROUND(IF('Indicator Data'!M44=0,0,IF('Indicator Data'!M44&gt;AW$194,10,IF('Indicator Data'!M44&lt;AW$195,0,10-(AW$194-'Indicator Data'!M44)/(AW$194-AW$195)*10))),1)</f>
        <v>10</v>
      </c>
      <c r="AX41" s="59">
        <f>ROUND(IF('Indicator Data'!N44=0,0,IF(LOG('Indicator Data'!N44)&gt;LOG(AX$194),10,IF(LOG('Indicator Data'!N44)&lt;LOG(AX$195),0,10-(LOG(AX$194)-LOG('Indicator Data'!N44))/(LOG(AX$194)-LOG(AX$195))*10))),1)</f>
        <v>10</v>
      </c>
      <c r="AY41" s="61">
        <f t="shared" si="59"/>
        <v>10</v>
      </c>
      <c r="AZ41" s="59">
        <f>'Indicator Data'!O44</f>
        <v>4</v>
      </c>
      <c r="BA41" s="59">
        <f>'Indicator Data'!P44</f>
        <v>4</v>
      </c>
      <c r="BB41" s="61">
        <f t="shared" si="60"/>
        <v>8</v>
      </c>
      <c r="BC41" s="62">
        <f t="shared" si="61"/>
        <v>8</v>
      </c>
      <c r="BD41" s="16"/>
      <c r="BE41" s="108"/>
    </row>
    <row r="42" spans="1:57" s="4" customFormat="1" x14ac:dyDescent="0.25">
      <c r="A42" s="131" t="s">
        <v>73</v>
      </c>
      <c r="B42" s="63" t="s">
        <v>72</v>
      </c>
      <c r="C42" s="59">
        <f>ROUND(IF('Indicator Data'!C45=0,0.1,IF(LOG('Indicator Data'!C45)&gt;C$194,10,IF(LOG('Indicator Data'!C45)&lt;C$195,0,10-(C$194-LOG('Indicator Data'!C45))/(C$194-C$195)*10))),1)</f>
        <v>7.5</v>
      </c>
      <c r="D42" s="59">
        <f>ROUND(IF('Indicator Data'!D45=0,0.1,IF(LOG('Indicator Data'!D45)&gt;D$194,10,IF(LOG('Indicator Data'!D45)&lt;D$195,0,10-(D$194-LOG('Indicator Data'!D45))/(D$194-D$195)*10))),1)</f>
        <v>10</v>
      </c>
      <c r="E42" s="59">
        <f t="shared" si="31"/>
        <v>9.1</v>
      </c>
      <c r="F42" s="59">
        <f>ROUND(IF('Indicator Data'!E45="No data",0.1,IF('Indicator Data'!E45=0,0,IF(LOG('Indicator Data'!E45)&gt;F$194,10,IF(LOG('Indicator Data'!E45)&lt;F$195,0,10-(F$194-LOG('Indicator Data'!E45))/(F$194-F$195)*10)))),1)</f>
        <v>5.0999999999999996</v>
      </c>
      <c r="G42" s="59">
        <f>ROUND(IF('Indicator Data'!F45=0,0,IF(LOG('Indicator Data'!F45)&gt;G$194,10,IF(LOG('Indicator Data'!F45)&lt;G$195,0,10-(G$194-LOG('Indicator Data'!F45))/(G$194-G$195)*10))),1)</f>
        <v>7.4</v>
      </c>
      <c r="H42" s="59">
        <f>ROUND(IF('Indicator Data'!G45=0,0,IF(LOG('Indicator Data'!G45)&gt;H$194,10,IF(LOG('Indicator Data'!G45)&lt;H$195,0,10-(H$194-LOG('Indicator Data'!G45))/(H$194-H$195)*10))),1)</f>
        <v>3.4</v>
      </c>
      <c r="I42" s="59">
        <f>ROUND(IF('Indicator Data'!H45=0,0,IF(LOG('Indicator Data'!H45)&gt;I$194,10,IF(LOG('Indicator Data'!H45)&lt;I$195,0,10-(I$194-LOG('Indicator Data'!H45))/(I$194-I$195)*10))),1)</f>
        <v>0</v>
      </c>
      <c r="J42" s="59">
        <f t="shared" si="32"/>
        <v>1.9</v>
      </c>
      <c r="K42" s="59">
        <f>ROUND(IF('Indicator Data'!I45=0,0,IF(LOG('Indicator Data'!I45)&gt;K$194,10,IF(LOG('Indicator Data'!I45)&lt;K$195,0,10-(K$194-LOG('Indicator Data'!I45))/(K$194-K$195)*10))),1)</f>
        <v>4.5999999999999996</v>
      </c>
      <c r="L42" s="59">
        <f t="shared" si="33"/>
        <v>3.4</v>
      </c>
      <c r="M42" s="59">
        <f>ROUND(IF('Indicator Data'!J45=0,0,IF(LOG('Indicator Data'!J45)&gt;M$194,10,IF(LOG('Indicator Data'!J45)&lt;M$195,0,10-(M$194-LOG('Indicator Data'!J45))/(M$194-M$195)*10))),1)</f>
        <v>0</v>
      </c>
      <c r="N42" s="60">
        <f>'Indicator Data'!C45/'Indicator Data'!$BD45</f>
        <v>2.0388094350098501E-3</v>
      </c>
      <c r="O42" s="60">
        <f>'Indicator Data'!D45/'Indicator Data'!$BD45</f>
        <v>2.0302893075673585E-3</v>
      </c>
      <c r="P42" s="60">
        <f>IF(F42=0.1,0,'Indicator Data'!E45/'Indicator Data'!$BD45)</f>
        <v>2.2888737195937191E-3</v>
      </c>
      <c r="Q42" s="60">
        <f>'Indicator Data'!F45/'Indicator Data'!$BD45</f>
        <v>5.9030368143029247E-5</v>
      </c>
      <c r="R42" s="60">
        <f>'Indicator Data'!G45/'Indicator Data'!$BD45</f>
        <v>4.8181079087894734E-4</v>
      </c>
      <c r="S42" s="60">
        <f>'Indicator Data'!H45/'Indicator Data'!$BD45</f>
        <v>0</v>
      </c>
      <c r="T42" s="60">
        <f>'Indicator Data'!I45/'Indicator Data'!$BD45</f>
        <v>4.0197427772100921E-4</v>
      </c>
      <c r="U42" s="60">
        <f>'Indicator Data'!J45/'Indicator Data'!$BD45</f>
        <v>0</v>
      </c>
      <c r="V42" s="59">
        <f t="shared" si="34"/>
        <v>10</v>
      </c>
      <c r="W42" s="59">
        <f t="shared" si="35"/>
        <v>10</v>
      </c>
      <c r="X42" s="59">
        <f t="shared" si="36"/>
        <v>10</v>
      </c>
      <c r="Y42" s="59">
        <f t="shared" si="37"/>
        <v>1.5</v>
      </c>
      <c r="Z42" s="59">
        <f t="shared" si="38"/>
        <v>9.5</v>
      </c>
      <c r="AA42" s="59">
        <f t="shared" si="39"/>
        <v>0.3</v>
      </c>
      <c r="AB42" s="59">
        <f t="shared" si="40"/>
        <v>0</v>
      </c>
      <c r="AC42" s="59">
        <f t="shared" si="41"/>
        <v>0.2</v>
      </c>
      <c r="AD42" s="59">
        <f t="shared" si="42"/>
        <v>0.4</v>
      </c>
      <c r="AE42" s="59">
        <f t="shared" si="43"/>
        <v>0.3</v>
      </c>
      <c r="AF42" s="59">
        <f t="shared" si="44"/>
        <v>0</v>
      </c>
      <c r="AG42" s="59">
        <f>ROUND(IF('Indicator Data'!K45=0,0,IF('Indicator Data'!K45&gt;AG$194,10,IF('Indicator Data'!K45&lt;AG$195,0,10-(AG$194-'Indicator Data'!K45)/(AG$194-AG$195)*10))),1)</f>
        <v>3</v>
      </c>
      <c r="AH42" s="59">
        <f t="shared" si="45"/>
        <v>8.8000000000000007</v>
      </c>
      <c r="AI42" s="59">
        <f t="shared" si="46"/>
        <v>10</v>
      </c>
      <c r="AJ42" s="59">
        <f t="shared" si="47"/>
        <v>1.9</v>
      </c>
      <c r="AK42" s="59">
        <f t="shared" si="48"/>
        <v>0</v>
      </c>
      <c r="AL42" s="59">
        <f t="shared" si="49"/>
        <v>1</v>
      </c>
      <c r="AM42" s="59">
        <f t="shared" si="50"/>
        <v>2.5</v>
      </c>
      <c r="AN42" s="59">
        <f t="shared" si="51"/>
        <v>0</v>
      </c>
      <c r="AO42" s="61">
        <f t="shared" si="52"/>
        <v>9.6</v>
      </c>
      <c r="AP42" s="61">
        <f t="shared" si="53"/>
        <v>3.5</v>
      </c>
      <c r="AQ42" s="61">
        <f t="shared" si="54"/>
        <v>8.6999999999999993</v>
      </c>
      <c r="AR42" s="61">
        <f t="shared" si="55"/>
        <v>2</v>
      </c>
      <c r="AS42" s="59">
        <f t="shared" si="56"/>
        <v>1.5</v>
      </c>
      <c r="AT42" s="59">
        <f>IF('Indicator Data'!L45="No data","x",IF('Indicator Data'!BE45&lt;1000,"x",ROUND((IF('Indicator Data'!L45&gt;AT$194,10,IF('Indicator Data'!L45&lt;AT$195,0,10-(AT$194-'Indicator Data'!L45)/(AT$194-AT$195)*10))),1)))</f>
        <v>0</v>
      </c>
      <c r="AU42" s="61">
        <f t="shared" si="57"/>
        <v>0.8</v>
      </c>
      <c r="AV42" s="62">
        <f t="shared" si="58"/>
        <v>6.3</v>
      </c>
      <c r="AW42" s="59">
        <f>ROUND(IF('Indicator Data'!M45=0,0,IF('Indicator Data'!M45&gt;AW$194,10,IF('Indicator Data'!M45&lt;AW$195,0,10-(AW$194-'Indicator Data'!M45)/(AW$194-AW$195)*10))),1)</f>
        <v>0.1</v>
      </c>
      <c r="AX42" s="59">
        <f>ROUND(IF('Indicator Data'!N45=0,0,IF(LOG('Indicator Data'!N45)&gt;LOG(AX$194),10,IF(LOG('Indicator Data'!N45)&lt;LOG(AX$195),0,10-(LOG(AX$194)-LOG('Indicator Data'!N45))/(LOG(AX$194)-LOG(AX$195))*10))),1)</f>
        <v>0</v>
      </c>
      <c r="AY42" s="61">
        <f t="shared" si="59"/>
        <v>0.1</v>
      </c>
      <c r="AZ42" s="59">
        <f>'Indicator Data'!O45</f>
        <v>0</v>
      </c>
      <c r="BA42" s="59">
        <f>'Indicator Data'!P45</f>
        <v>0</v>
      </c>
      <c r="BB42" s="61">
        <f t="shared" si="60"/>
        <v>0</v>
      </c>
      <c r="BC42" s="62">
        <f t="shared" si="61"/>
        <v>0.1</v>
      </c>
      <c r="BD42" s="16"/>
      <c r="BE42" s="108"/>
    </row>
    <row r="43" spans="1:57" s="4" customFormat="1" x14ac:dyDescent="0.25">
      <c r="A43" s="131" t="s">
        <v>371</v>
      </c>
      <c r="B43" s="63" t="s">
        <v>74</v>
      </c>
      <c r="C43" s="59">
        <f>ROUND(IF('Indicator Data'!C46=0,0.1,IF(LOG('Indicator Data'!C46)&gt;C$194,10,IF(LOG('Indicator Data'!C46)&lt;C$195,0,10-(C$194-LOG('Indicator Data'!C46))/(C$194-C$195)*10))),1)</f>
        <v>0.1</v>
      </c>
      <c r="D43" s="59">
        <f>ROUND(IF('Indicator Data'!D46=0,0.1,IF(LOG('Indicator Data'!D46)&gt;D$194,10,IF(LOG('Indicator Data'!D46)&lt;D$195,0,10-(D$194-LOG('Indicator Data'!D46))/(D$194-D$195)*10))),1)</f>
        <v>0.1</v>
      </c>
      <c r="E43" s="59">
        <f t="shared" si="31"/>
        <v>0.1</v>
      </c>
      <c r="F43" s="59">
        <f>ROUND(IF('Indicator Data'!E46="No data",0.1,IF('Indicator Data'!E46=0,0,IF(LOG('Indicator Data'!E46)&gt;F$194,10,IF(LOG('Indicator Data'!E46)&lt;F$195,0,10-(F$194-LOG('Indicator Data'!E46))/(F$194-F$195)*10)))),1)</f>
        <v>7.5</v>
      </c>
      <c r="G43" s="59">
        <f>ROUND(IF('Indicator Data'!F46=0,0,IF(LOG('Indicator Data'!F46)&gt;G$194,10,IF(LOG('Indicator Data'!F46)&lt;G$195,0,10-(G$194-LOG('Indicator Data'!F46))/(G$194-G$195)*10))),1)</f>
        <v>2</v>
      </c>
      <c r="H43" s="59">
        <f>ROUND(IF('Indicator Data'!G46=0,0,IF(LOG('Indicator Data'!G46)&gt;H$194,10,IF(LOG('Indicator Data'!G46)&lt;H$195,0,10-(H$194-LOG('Indicator Data'!G46))/(H$194-H$195)*10))),1)</f>
        <v>0</v>
      </c>
      <c r="I43" s="59">
        <f>ROUND(IF('Indicator Data'!H46=0,0,IF(LOG('Indicator Data'!H46)&gt;I$194,10,IF(LOG('Indicator Data'!H46)&lt;I$195,0,10-(I$194-LOG('Indicator Data'!H46))/(I$194-I$195)*10))),1)</f>
        <v>0</v>
      </c>
      <c r="J43" s="59">
        <f t="shared" si="32"/>
        <v>0</v>
      </c>
      <c r="K43" s="59">
        <f>ROUND(IF('Indicator Data'!I46=0,0,IF(LOG('Indicator Data'!I46)&gt;K$194,10,IF(LOG('Indicator Data'!I46)&lt;K$195,0,10-(K$194-LOG('Indicator Data'!I46))/(K$194-K$195)*10))),1)</f>
        <v>0</v>
      </c>
      <c r="L43" s="59">
        <f t="shared" si="33"/>
        <v>0</v>
      </c>
      <c r="M43" s="59">
        <f>ROUND(IF('Indicator Data'!J46=0,0,IF(LOG('Indicator Data'!J46)&gt;M$194,10,IF(LOG('Indicator Data'!J46)&lt;M$195,0,10-(M$194-LOG('Indicator Data'!J46))/(M$194-M$195)*10))),1)</f>
        <v>0</v>
      </c>
      <c r="N43" s="60">
        <f>'Indicator Data'!C46/'Indicator Data'!$BD46</f>
        <v>0</v>
      </c>
      <c r="O43" s="60">
        <f>'Indicator Data'!D46/'Indicator Data'!$BD46</f>
        <v>0</v>
      </c>
      <c r="P43" s="60">
        <f>IF(F43=0.1,0,'Indicator Data'!E46/'Indicator Data'!$BD46)</f>
        <v>4.5623320570049291E-3</v>
      </c>
      <c r="Q43" s="60">
        <f>'Indicator Data'!F46/'Indicator Data'!$BD46</f>
        <v>7.1700527609660204E-9</v>
      </c>
      <c r="R43" s="60">
        <f>'Indicator Data'!G46/'Indicator Data'!$BD46</f>
        <v>0</v>
      </c>
      <c r="S43" s="60">
        <f>'Indicator Data'!H46/'Indicator Data'!$BD46</f>
        <v>0</v>
      </c>
      <c r="T43" s="60">
        <f>'Indicator Data'!I46/'Indicator Data'!$BD46</f>
        <v>0</v>
      </c>
      <c r="U43" s="60">
        <f>'Indicator Data'!J46/'Indicator Data'!$BD46</f>
        <v>0</v>
      </c>
      <c r="V43" s="59">
        <f t="shared" si="34"/>
        <v>0</v>
      </c>
      <c r="W43" s="59">
        <f t="shared" si="35"/>
        <v>0</v>
      </c>
      <c r="X43" s="59">
        <f t="shared" si="36"/>
        <v>0</v>
      </c>
      <c r="Y43" s="59">
        <f t="shared" si="37"/>
        <v>3</v>
      </c>
      <c r="Z43" s="59">
        <f t="shared" si="38"/>
        <v>0.8</v>
      </c>
      <c r="AA43" s="59">
        <f t="shared" si="39"/>
        <v>0</v>
      </c>
      <c r="AB43" s="59">
        <f t="shared" si="40"/>
        <v>0</v>
      </c>
      <c r="AC43" s="59">
        <f t="shared" si="41"/>
        <v>0</v>
      </c>
      <c r="AD43" s="59">
        <f t="shared" si="42"/>
        <v>0</v>
      </c>
      <c r="AE43" s="59">
        <f t="shared" si="43"/>
        <v>0</v>
      </c>
      <c r="AF43" s="59">
        <f t="shared" si="44"/>
        <v>0</v>
      </c>
      <c r="AG43" s="59">
        <f>ROUND(IF('Indicator Data'!K46=0,0,IF('Indicator Data'!K46&gt;AG$194,10,IF('Indicator Data'!K46&lt;AG$195,0,10-(AG$194-'Indicator Data'!K46)/(AG$194-AG$195)*10))),1)</f>
        <v>0</v>
      </c>
      <c r="AH43" s="59">
        <f t="shared" si="45"/>
        <v>0.1</v>
      </c>
      <c r="AI43" s="59">
        <f t="shared" si="46"/>
        <v>0.1</v>
      </c>
      <c r="AJ43" s="59">
        <f t="shared" si="47"/>
        <v>0</v>
      </c>
      <c r="AK43" s="59">
        <f t="shared" si="48"/>
        <v>0</v>
      </c>
      <c r="AL43" s="59">
        <f t="shared" si="49"/>
        <v>0</v>
      </c>
      <c r="AM43" s="59">
        <f t="shared" si="50"/>
        <v>0</v>
      </c>
      <c r="AN43" s="59">
        <f t="shared" si="51"/>
        <v>0</v>
      </c>
      <c r="AO43" s="61">
        <f t="shared" si="52"/>
        <v>0.1</v>
      </c>
      <c r="AP43" s="61">
        <f t="shared" si="53"/>
        <v>5.7</v>
      </c>
      <c r="AQ43" s="61">
        <f t="shared" si="54"/>
        <v>1.4</v>
      </c>
      <c r="AR43" s="61">
        <f t="shared" si="55"/>
        <v>0</v>
      </c>
      <c r="AS43" s="59">
        <f t="shared" si="56"/>
        <v>0</v>
      </c>
      <c r="AT43" s="59">
        <f>IF('Indicator Data'!L46="No data","x",IF('Indicator Data'!BE46&lt;1000,"x",ROUND((IF('Indicator Data'!L46&gt;AT$194,10,IF('Indicator Data'!L46&lt;AT$195,0,10-(AT$194-'Indicator Data'!L46)/(AT$194-AT$195)*10))),1)))</f>
        <v>2</v>
      </c>
      <c r="AU43" s="61">
        <f t="shared" si="57"/>
        <v>1</v>
      </c>
      <c r="AV43" s="62">
        <f t="shared" si="58"/>
        <v>1.9</v>
      </c>
      <c r="AW43" s="59">
        <f>ROUND(IF('Indicator Data'!M46=0,0,IF('Indicator Data'!M46&gt;AW$194,10,IF('Indicator Data'!M46&lt;AW$195,0,10-(AW$194-'Indicator Data'!M46)/(AW$194-AW$195)*10))),1)</f>
        <v>7.2</v>
      </c>
      <c r="AX43" s="59">
        <f>ROUND(IF('Indicator Data'!N46=0,0,IF(LOG('Indicator Data'!N46)&gt;LOG(AX$194),10,IF(LOG('Indicator Data'!N46)&lt;LOG(AX$195),0,10-(LOG(AX$194)-LOG('Indicator Data'!N46))/(LOG(AX$194)-LOG(AX$195))*10))),1)</f>
        <v>8.1</v>
      </c>
      <c r="AY43" s="61">
        <f t="shared" si="59"/>
        <v>7.7</v>
      </c>
      <c r="AZ43" s="59">
        <f>'Indicator Data'!O46</f>
        <v>0</v>
      </c>
      <c r="BA43" s="59">
        <f>'Indicator Data'!P46</f>
        <v>0</v>
      </c>
      <c r="BB43" s="61">
        <f t="shared" si="60"/>
        <v>0</v>
      </c>
      <c r="BC43" s="62">
        <f t="shared" si="61"/>
        <v>5.4</v>
      </c>
      <c r="BD43" s="16"/>
      <c r="BE43" s="108"/>
    </row>
    <row r="44" spans="1:57" s="4" customFormat="1" x14ac:dyDescent="0.25">
      <c r="A44" s="131" t="s">
        <v>76</v>
      </c>
      <c r="B44" s="63" t="s">
        <v>75</v>
      </c>
      <c r="C44" s="59">
        <f>ROUND(IF('Indicator Data'!C47=0,0.1,IF(LOG('Indicator Data'!C47)&gt;C$194,10,IF(LOG('Indicator Data'!C47)&lt;C$195,0,10-(C$194-LOG('Indicator Data'!C47))/(C$194-C$195)*10))),1)</f>
        <v>7.1</v>
      </c>
      <c r="D44" s="59">
        <f>ROUND(IF('Indicator Data'!D47=0,0.1,IF(LOG('Indicator Data'!D47)&gt;D$194,10,IF(LOG('Indicator Data'!D47)&lt;D$195,0,10-(D$194-LOG('Indicator Data'!D47))/(D$194-D$195)*10))),1)</f>
        <v>5.7</v>
      </c>
      <c r="E44" s="59">
        <f t="shared" si="31"/>
        <v>6.5</v>
      </c>
      <c r="F44" s="59">
        <f>ROUND(IF('Indicator Data'!E47="No data",0.1,IF('Indicator Data'!E47=0,0,IF(LOG('Indicator Data'!E47)&gt;F$194,10,IF(LOG('Indicator Data'!E47)&lt;F$195,0,10-(F$194-LOG('Indicator Data'!E47))/(F$194-F$195)*10)))),1)</f>
        <v>6.6</v>
      </c>
      <c r="G44" s="59">
        <f>ROUND(IF('Indicator Data'!F47=0,0,IF(LOG('Indicator Data'!F47)&gt;G$194,10,IF(LOG('Indicator Data'!F47)&lt;G$195,0,10-(G$194-LOG('Indicator Data'!F47))/(G$194-G$195)*10))),1)</f>
        <v>5.8</v>
      </c>
      <c r="H44" s="59">
        <f>ROUND(IF('Indicator Data'!G47=0,0,IF(LOG('Indicator Data'!G47)&gt;H$194,10,IF(LOG('Indicator Data'!G47)&lt;H$195,0,10-(H$194-LOG('Indicator Data'!G47))/(H$194-H$195)*10))),1)</f>
        <v>0</v>
      </c>
      <c r="I44" s="59">
        <f>ROUND(IF('Indicator Data'!H47=0,0,IF(LOG('Indicator Data'!H47)&gt;I$194,10,IF(LOG('Indicator Data'!H47)&lt;I$195,0,10-(I$194-LOG('Indicator Data'!H47))/(I$194-I$195)*10))),1)</f>
        <v>0</v>
      </c>
      <c r="J44" s="59">
        <f t="shared" si="32"/>
        <v>0</v>
      </c>
      <c r="K44" s="59">
        <f>ROUND(IF('Indicator Data'!I47=0,0,IF(LOG('Indicator Data'!I47)&gt;K$194,10,IF(LOG('Indicator Data'!I47)&lt;K$195,0,10-(K$194-LOG('Indicator Data'!I47))/(K$194-K$195)*10))),1)</f>
        <v>0</v>
      </c>
      <c r="L44" s="59">
        <f t="shared" si="33"/>
        <v>0</v>
      </c>
      <c r="M44" s="59">
        <f>ROUND(IF('Indicator Data'!J47=0,0,IF(LOG('Indicator Data'!J47)&gt;M$194,10,IF(LOG('Indicator Data'!J47)&lt;M$195,0,10-(M$194-LOG('Indicator Data'!J47))/(M$194-M$195)*10))),1)</f>
        <v>0</v>
      </c>
      <c r="N44" s="60">
        <f>'Indicator Data'!C47/'Indicator Data'!$BD47</f>
        <v>1.6140283615688363E-3</v>
      </c>
      <c r="O44" s="60">
        <f>'Indicator Data'!D47/'Indicator Data'!$BD47</f>
        <v>1.2107427879833309E-4</v>
      </c>
      <c r="P44" s="60">
        <f>IF(F44=0.1,0,'Indicator Data'!E47/'Indicator Data'!$BD47)</f>
        <v>1.0040921959977522E-2</v>
      </c>
      <c r="Q44" s="60">
        <f>'Indicator Data'!F47/'Indicator Data'!$BD47</f>
        <v>7.2444304749930943E-6</v>
      </c>
      <c r="R44" s="60">
        <f>'Indicator Data'!G47/'Indicator Data'!$BD47</f>
        <v>0</v>
      </c>
      <c r="S44" s="60">
        <f>'Indicator Data'!H47/'Indicator Data'!$BD47</f>
        <v>0</v>
      </c>
      <c r="T44" s="60">
        <f>'Indicator Data'!I47/'Indicator Data'!$BD47</f>
        <v>0</v>
      </c>
      <c r="U44" s="60">
        <f>'Indicator Data'!J47/'Indicator Data'!$BD47</f>
        <v>0</v>
      </c>
      <c r="V44" s="59">
        <f t="shared" si="34"/>
        <v>8.1</v>
      </c>
      <c r="W44" s="59">
        <f t="shared" si="35"/>
        <v>1.2</v>
      </c>
      <c r="X44" s="59">
        <f t="shared" si="36"/>
        <v>5.6</v>
      </c>
      <c r="Y44" s="59">
        <f t="shared" si="37"/>
        <v>6.7</v>
      </c>
      <c r="Z44" s="59">
        <f t="shared" si="38"/>
        <v>7.5</v>
      </c>
      <c r="AA44" s="59">
        <f t="shared" si="39"/>
        <v>0</v>
      </c>
      <c r="AB44" s="59">
        <f t="shared" si="40"/>
        <v>0</v>
      </c>
      <c r="AC44" s="59">
        <f t="shared" si="41"/>
        <v>0</v>
      </c>
      <c r="AD44" s="59">
        <f t="shared" si="42"/>
        <v>0</v>
      </c>
      <c r="AE44" s="59">
        <f t="shared" si="43"/>
        <v>0</v>
      </c>
      <c r="AF44" s="59">
        <f t="shared" si="44"/>
        <v>0</v>
      </c>
      <c r="AG44" s="59">
        <f>ROUND(IF('Indicator Data'!K47=0,0,IF('Indicator Data'!K47&gt;AG$194,10,IF('Indicator Data'!K47&lt;AG$195,0,10-(AG$194-'Indicator Data'!K47)/(AG$194-AG$195)*10))),1)</f>
        <v>1</v>
      </c>
      <c r="AH44" s="59">
        <f t="shared" si="45"/>
        <v>7.6</v>
      </c>
      <c r="AI44" s="59">
        <f t="shared" si="46"/>
        <v>3.5</v>
      </c>
      <c r="AJ44" s="59">
        <f t="shared" si="47"/>
        <v>0</v>
      </c>
      <c r="AK44" s="59">
        <f t="shared" si="48"/>
        <v>0</v>
      </c>
      <c r="AL44" s="59">
        <f t="shared" si="49"/>
        <v>0</v>
      </c>
      <c r="AM44" s="59">
        <f t="shared" si="50"/>
        <v>0</v>
      </c>
      <c r="AN44" s="59">
        <f t="shared" si="51"/>
        <v>0</v>
      </c>
      <c r="AO44" s="61">
        <f t="shared" si="52"/>
        <v>6.1</v>
      </c>
      <c r="AP44" s="61">
        <f t="shared" si="53"/>
        <v>6.7</v>
      </c>
      <c r="AQ44" s="61">
        <f t="shared" si="54"/>
        <v>6.7</v>
      </c>
      <c r="AR44" s="61">
        <f t="shared" si="55"/>
        <v>0</v>
      </c>
      <c r="AS44" s="59">
        <f t="shared" si="56"/>
        <v>0.5</v>
      </c>
      <c r="AT44" s="59">
        <f>IF('Indicator Data'!L47="No data","x",IF('Indicator Data'!BE47&lt;1000,"x",ROUND((IF('Indicator Data'!L47&gt;AT$194,10,IF('Indicator Data'!L47&lt;AT$195,0,10-(AT$194-'Indicator Data'!L47)/(AT$194-AT$195)*10))),1)))</f>
        <v>6.1</v>
      </c>
      <c r="AU44" s="61">
        <f t="shared" si="57"/>
        <v>3.3</v>
      </c>
      <c r="AV44" s="62">
        <f t="shared" si="58"/>
        <v>5</v>
      </c>
      <c r="AW44" s="59">
        <f>ROUND(IF('Indicator Data'!M47=0,0,IF('Indicator Data'!M47&gt;AW$194,10,IF('Indicator Data'!M47&lt;AW$195,0,10-(AW$194-'Indicator Data'!M47)/(AW$194-AW$195)*10))),1)</f>
        <v>0.2</v>
      </c>
      <c r="AX44" s="59">
        <f>ROUND(IF('Indicator Data'!N47=0,0,IF(LOG('Indicator Data'!N47)&gt;LOG(AX$194),10,IF(LOG('Indicator Data'!N47)&lt;LOG(AX$195),0,10-(LOG(AX$194)-LOG('Indicator Data'!N47))/(LOG(AX$194)-LOG(AX$195))*10))),1)</f>
        <v>1.6</v>
      </c>
      <c r="AY44" s="61">
        <f t="shared" si="59"/>
        <v>0.9</v>
      </c>
      <c r="AZ44" s="59">
        <f>'Indicator Data'!O47</f>
        <v>0</v>
      </c>
      <c r="BA44" s="59">
        <f>'Indicator Data'!P47</f>
        <v>0</v>
      </c>
      <c r="BB44" s="61">
        <f t="shared" si="60"/>
        <v>0</v>
      </c>
      <c r="BC44" s="62">
        <f t="shared" si="61"/>
        <v>0.6</v>
      </c>
      <c r="BD44" s="16"/>
      <c r="BE44" s="108"/>
    </row>
    <row r="45" spans="1:57" s="4" customFormat="1" x14ac:dyDescent="0.25">
      <c r="A45" s="131" t="s">
        <v>78</v>
      </c>
      <c r="B45" s="63" t="s">
        <v>77</v>
      </c>
      <c r="C45" s="59">
        <f>ROUND(IF('Indicator Data'!C48=0,0.1,IF(LOG('Indicator Data'!C48)&gt;C$194,10,IF(LOG('Indicator Data'!C48)&lt;C$195,0,10-(C$194-LOG('Indicator Data'!C48))/(C$194-C$195)*10))),1)</f>
        <v>7.3</v>
      </c>
      <c r="D45" s="59">
        <f>ROUND(IF('Indicator Data'!D48=0,0.1,IF(LOG('Indicator Data'!D48)&gt;D$194,10,IF(LOG('Indicator Data'!D48)&lt;D$195,0,10-(D$194-LOG('Indicator Data'!D48))/(D$194-D$195)*10))),1)</f>
        <v>6.7</v>
      </c>
      <c r="E45" s="59">
        <f t="shared" si="31"/>
        <v>7</v>
      </c>
      <c r="F45" s="59">
        <f>ROUND(IF('Indicator Data'!E48="No data",0.1,IF('Indicator Data'!E48=0,0,IF(LOG('Indicator Data'!E48)&gt;F$194,10,IF(LOG('Indicator Data'!E48)&lt;F$195,0,10-(F$194-LOG('Indicator Data'!E48))/(F$194-F$195)*10)))),1)</f>
        <v>5.7</v>
      </c>
      <c r="G45" s="59">
        <f>ROUND(IF('Indicator Data'!F48=0,0,IF(LOG('Indicator Data'!F48)&gt;G$194,10,IF(LOG('Indicator Data'!F48)&lt;G$195,0,10-(G$194-LOG('Indicator Data'!F48))/(G$194-G$195)*10))),1)</f>
        <v>4.3</v>
      </c>
      <c r="H45" s="59">
        <f>ROUND(IF('Indicator Data'!G48=0,0,IF(LOG('Indicator Data'!G48)&gt;H$194,10,IF(LOG('Indicator Data'!G48)&lt;H$195,0,10-(H$194-LOG('Indicator Data'!G48))/(H$194-H$195)*10))),1)</f>
        <v>8.3000000000000007</v>
      </c>
      <c r="I45" s="59">
        <f>ROUND(IF('Indicator Data'!H48=0,0,IF(LOG('Indicator Data'!H48)&gt;I$194,10,IF(LOG('Indicator Data'!H48)&lt;I$195,0,10-(I$194-LOG('Indicator Data'!H48))/(I$194-I$195)*10))),1)</f>
        <v>9.6999999999999993</v>
      </c>
      <c r="J45" s="59">
        <f t="shared" si="32"/>
        <v>9.1</v>
      </c>
      <c r="K45" s="59">
        <f>ROUND(IF('Indicator Data'!I48=0,0,IF(LOG('Indicator Data'!I48)&gt;K$194,10,IF(LOG('Indicator Data'!I48)&lt;K$195,0,10-(K$194-LOG('Indicator Data'!I48))/(K$194-K$195)*10))),1)</f>
        <v>6.9</v>
      </c>
      <c r="L45" s="59">
        <f t="shared" si="33"/>
        <v>8.1999999999999993</v>
      </c>
      <c r="M45" s="59">
        <f>ROUND(IF('Indicator Data'!J48=0,0,IF(LOG('Indicator Data'!J48)&gt;M$194,10,IF(LOG('Indicator Data'!J48)&lt;M$195,0,10-(M$194-LOG('Indicator Data'!J48))/(M$194-M$195)*10))),1)</f>
        <v>8.6</v>
      </c>
      <c r="N45" s="60">
        <f>'Indicator Data'!C48/'Indicator Data'!$BD48</f>
        <v>7.3530610591793384E-4</v>
      </c>
      <c r="O45" s="60">
        <f>'Indicator Data'!D48/'Indicator Data'!$BD48</f>
        <v>8.756879335836365E-5</v>
      </c>
      <c r="P45" s="60">
        <f>IF(F45=0.1,0,'Indicator Data'!E48/'Indicator Data'!$BD48)</f>
        <v>1.7125417646265538E-3</v>
      </c>
      <c r="Q45" s="60">
        <f>'Indicator Data'!F48/'Indicator Data'!$BD48</f>
        <v>3.4823661639359965E-7</v>
      </c>
      <c r="R45" s="60">
        <f>'Indicator Data'!G48/'Indicator Data'!$BD48</f>
        <v>1.8783378961349961E-2</v>
      </c>
      <c r="S45" s="60">
        <f>'Indicator Data'!H48/'Indicator Data'!$BD48</f>
        <v>5.0985384211148987E-3</v>
      </c>
      <c r="T45" s="60">
        <f>'Indicator Data'!I48/'Indicator Data'!$BD48</f>
        <v>2.4557646188076649E-3</v>
      </c>
      <c r="U45" s="60">
        <f>'Indicator Data'!J48/'Indicator Data'!$BD48</f>
        <v>2.4540294215927125E-3</v>
      </c>
      <c r="V45" s="59">
        <f t="shared" si="34"/>
        <v>3.7</v>
      </c>
      <c r="W45" s="59">
        <f t="shared" si="35"/>
        <v>0.9</v>
      </c>
      <c r="X45" s="59">
        <f t="shared" si="36"/>
        <v>2.4</v>
      </c>
      <c r="Y45" s="59">
        <f t="shared" si="37"/>
        <v>1.1000000000000001</v>
      </c>
      <c r="Z45" s="59">
        <f t="shared" si="38"/>
        <v>4.5</v>
      </c>
      <c r="AA45" s="59">
        <f t="shared" si="39"/>
        <v>10</v>
      </c>
      <c r="AB45" s="59">
        <f t="shared" si="40"/>
        <v>10</v>
      </c>
      <c r="AC45" s="59">
        <f t="shared" si="41"/>
        <v>10</v>
      </c>
      <c r="AD45" s="59">
        <f t="shared" si="42"/>
        <v>2.5</v>
      </c>
      <c r="AE45" s="59">
        <f t="shared" si="43"/>
        <v>8</v>
      </c>
      <c r="AF45" s="59">
        <f t="shared" si="44"/>
        <v>0.8</v>
      </c>
      <c r="AG45" s="59">
        <f>ROUND(IF('Indicator Data'!K48=0,0,IF('Indicator Data'!K48&gt;AG$194,10,IF('Indicator Data'!K48&lt;AG$195,0,10-(AG$194-'Indicator Data'!K48)/(AG$194-AG$195)*10))),1)</f>
        <v>6.1</v>
      </c>
      <c r="AH45" s="59">
        <f t="shared" si="45"/>
        <v>5.5</v>
      </c>
      <c r="AI45" s="59">
        <f t="shared" si="46"/>
        <v>3.8</v>
      </c>
      <c r="AJ45" s="59">
        <f t="shared" si="47"/>
        <v>9.1999999999999993</v>
      </c>
      <c r="AK45" s="59">
        <f t="shared" si="48"/>
        <v>9.9</v>
      </c>
      <c r="AL45" s="59">
        <f t="shared" si="49"/>
        <v>9.6</v>
      </c>
      <c r="AM45" s="59">
        <f t="shared" si="50"/>
        <v>4.7</v>
      </c>
      <c r="AN45" s="59">
        <f t="shared" si="51"/>
        <v>6</v>
      </c>
      <c r="AO45" s="61">
        <f t="shared" si="52"/>
        <v>5.0999999999999996</v>
      </c>
      <c r="AP45" s="61">
        <f t="shared" si="53"/>
        <v>3.8</v>
      </c>
      <c r="AQ45" s="61">
        <f t="shared" si="54"/>
        <v>4.4000000000000004</v>
      </c>
      <c r="AR45" s="61">
        <f t="shared" si="55"/>
        <v>8.1</v>
      </c>
      <c r="AS45" s="59">
        <f t="shared" si="56"/>
        <v>6.1</v>
      </c>
      <c r="AT45" s="59">
        <f>IF('Indicator Data'!L48="No data","x",IF('Indicator Data'!BE48&lt;1000,"x",ROUND((IF('Indicator Data'!L48&gt;AT$194,10,IF('Indicator Data'!L48&lt;AT$195,0,10-(AT$194-'Indicator Data'!L48)/(AT$194-AT$195)*10))),1)))</f>
        <v>4</v>
      </c>
      <c r="AU45" s="61">
        <f t="shared" si="57"/>
        <v>5.0999999999999996</v>
      </c>
      <c r="AV45" s="62">
        <f t="shared" si="58"/>
        <v>5.5</v>
      </c>
      <c r="AW45" s="59">
        <f>ROUND(IF('Indicator Data'!M48=0,0,IF('Indicator Data'!M48&gt;AW$194,10,IF('Indicator Data'!M48&lt;AW$195,0,10-(AW$194-'Indicator Data'!M48)/(AW$194-AW$195)*10))),1)</f>
        <v>0.1</v>
      </c>
      <c r="AX45" s="59">
        <f>ROUND(IF('Indicator Data'!N48=0,0,IF(LOG('Indicator Data'!N48)&gt;LOG(AX$194),10,IF(LOG('Indicator Data'!N48)&lt;LOG(AX$195),0,10-(LOG(AX$194)-LOG('Indicator Data'!N48))/(LOG(AX$194)-LOG(AX$195))*10))),1)</f>
        <v>1.6</v>
      </c>
      <c r="AY45" s="61">
        <f t="shared" si="59"/>
        <v>0.9</v>
      </c>
      <c r="AZ45" s="59">
        <f>'Indicator Data'!O48</f>
        <v>0</v>
      </c>
      <c r="BA45" s="59">
        <f>'Indicator Data'!P48</f>
        <v>0</v>
      </c>
      <c r="BB45" s="61">
        <f t="shared" si="60"/>
        <v>0</v>
      </c>
      <c r="BC45" s="62">
        <f t="shared" si="61"/>
        <v>0.6</v>
      </c>
      <c r="BD45" s="16"/>
      <c r="BE45" s="108"/>
    </row>
    <row r="46" spans="1:57" s="4" customFormat="1" x14ac:dyDescent="0.25">
      <c r="A46" s="131" t="s">
        <v>80</v>
      </c>
      <c r="B46" s="63" t="s">
        <v>79</v>
      </c>
      <c r="C46" s="59">
        <f>ROUND(IF('Indicator Data'!C49=0,0.1,IF(LOG('Indicator Data'!C49)&gt;C$194,10,IF(LOG('Indicator Data'!C49)&lt;C$195,0,10-(C$194-LOG('Indicator Data'!C49))/(C$194-C$195)*10))),1)</f>
        <v>5.6</v>
      </c>
      <c r="D46" s="59">
        <f>ROUND(IF('Indicator Data'!D49=0,0.1,IF(LOG('Indicator Data'!D49)&gt;D$194,10,IF(LOG('Indicator Data'!D49)&lt;D$195,0,10-(D$194-LOG('Indicator Data'!D49))/(D$194-D$195)*10))),1)</f>
        <v>3.9</v>
      </c>
      <c r="E46" s="59">
        <f t="shared" si="31"/>
        <v>4.8</v>
      </c>
      <c r="F46" s="59">
        <f>ROUND(IF('Indicator Data'!E49="No data",0.1,IF('Indicator Data'!E49=0,0,IF(LOG('Indicator Data'!E49)&gt;F$194,10,IF(LOG('Indicator Data'!E49)&lt;F$195,0,10-(F$194-LOG('Indicator Data'!E49))/(F$194-F$195)*10)))),1)</f>
        <v>0</v>
      </c>
      <c r="G46" s="59">
        <f>ROUND(IF('Indicator Data'!F49=0,0,IF(LOG('Indicator Data'!F49)&gt;G$194,10,IF(LOG('Indicator Data'!F49)&lt;G$195,0,10-(G$194-LOG('Indicator Data'!F49))/(G$194-G$195)*10))),1)</f>
        <v>4.3</v>
      </c>
      <c r="H46" s="59">
        <f>ROUND(IF('Indicator Data'!G49=0,0,IF(LOG('Indicator Data'!G49)&gt;H$194,10,IF(LOG('Indicator Data'!G49)&lt;H$195,0,10-(H$194-LOG('Indicator Data'!G49))/(H$194-H$195)*10))),1)</f>
        <v>0</v>
      </c>
      <c r="I46" s="59">
        <f>ROUND(IF('Indicator Data'!H49=0,0,IF(LOG('Indicator Data'!H49)&gt;I$194,10,IF(LOG('Indicator Data'!H49)&lt;I$195,0,10-(I$194-LOG('Indicator Data'!H49))/(I$194-I$195)*10))),1)</f>
        <v>0</v>
      </c>
      <c r="J46" s="59">
        <f t="shared" si="32"/>
        <v>0</v>
      </c>
      <c r="K46" s="59">
        <f>ROUND(IF('Indicator Data'!I49=0,0,IF(LOG('Indicator Data'!I49)&gt;K$194,10,IF(LOG('Indicator Data'!I49)&lt;K$195,0,10-(K$194-LOG('Indicator Data'!I49))/(K$194-K$195)*10))),1)</f>
        <v>0</v>
      </c>
      <c r="L46" s="59">
        <f t="shared" si="33"/>
        <v>0</v>
      </c>
      <c r="M46" s="59">
        <f>ROUND(IF('Indicator Data'!J49=0,0,IF(LOG('Indicator Data'!J49)&gt;M$194,10,IF(LOG('Indicator Data'!J49)&lt;M$195,0,10-(M$194-LOG('Indicator Data'!J49))/(M$194-M$195)*10))),1)</f>
        <v>0</v>
      </c>
      <c r="N46" s="60">
        <f>'Indicator Data'!C49/'Indicator Data'!$BD49</f>
        <v>1.4908286892551898E-3</v>
      </c>
      <c r="O46" s="60">
        <f>'Indicator Data'!D49/'Indicator Data'!$BD49</f>
        <v>1.2851180565193524E-4</v>
      </c>
      <c r="P46" s="60">
        <f>IF(F46=0.1,0,'Indicator Data'!E49/'Indicator Data'!$BD49)</f>
        <v>6.2872482687393924E-5</v>
      </c>
      <c r="Q46" s="60">
        <f>'Indicator Data'!F49/'Indicator Data'!$BD49</f>
        <v>3.4772259003160639E-6</v>
      </c>
      <c r="R46" s="60">
        <f>'Indicator Data'!G49/'Indicator Data'!$BD49</f>
        <v>0</v>
      </c>
      <c r="S46" s="60">
        <f>'Indicator Data'!H49/'Indicator Data'!$BD49</f>
        <v>0</v>
      </c>
      <c r="T46" s="60">
        <f>'Indicator Data'!I49/'Indicator Data'!$BD49</f>
        <v>0</v>
      </c>
      <c r="U46" s="60">
        <f>'Indicator Data'!J49/'Indicator Data'!$BD49</f>
        <v>0</v>
      </c>
      <c r="V46" s="59">
        <f t="shared" si="34"/>
        <v>7.5</v>
      </c>
      <c r="W46" s="59">
        <f t="shared" si="35"/>
        <v>1.3</v>
      </c>
      <c r="X46" s="59">
        <f t="shared" si="36"/>
        <v>5.2</v>
      </c>
      <c r="Y46" s="59">
        <f t="shared" si="37"/>
        <v>0</v>
      </c>
      <c r="Z46" s="59">
        <f t="shared" si="38"/>
        <v>6.8</v>
      </c>
      <c r="AA46" s="59">
        <f t="shared" si="39"/>
        <v>0</v>
      </c>
      <c r="AB46" s="59">
        <f t="shared" si="40"/>
        <v>0</v>
      </c>
      <c r="AC46" s="59">
        <f t="shared" si="41"/>
        <v>0</v>
      </c>
      <c r="AD46" s="59">
        <f t="shared" si="42"/>
        <v>0</v>
      </c>
      <c r="AE46" s="59">
        <f t="shared" si="43"/>
        <v>0</v>
      </c>
      <c r="AF46" s="59">
        <f t="shared" si="44"/>
        <v>0</v>
      </c>
      <c r="AG46" s="59">
        <f>ROUND(IF('Indicator Data'!K49=0,0,IF('Indicator Data'!K49&gt;AG$194,10,IF('Indicator Data'!K49&lt;AG$195,0,10-(AG$194-'Indicator Data'!K49)/(AG$194-AG$195)*10))),1)</f>
        <v>2</v>
      </c>
      <c r="AH46" s="59">
        <f t="shared" si="45"/>
        <v>6.6</v>
      </c>
      <c r="AI46" s="59">
        <f t="shared" si="46"/>
        <v>2.6</v>
      </c>
      <c r="AJ46" s="59">
        <f t="shared" si="47"/>
        <v>0</v>
      </c>
      <c r="AK46" s="59">
        <f t="shared" si="48"/>
        <v>0</v>
      </c>
      <c r="AL46" s="59">
        <f t="shared" si="49"/>
        <v>0</v>
      </c>
      <c r="AM46" s="59">
        <f t="shared" si="50"/>
        <v>0</v>
      </c>
      <c r="AN46" s="59">
        <f t="shared" si="51"/>
        <v>0</v>
      </c>
      <c r="AO46" s="61">
        <f t="shared" si="52"/>
        <v>5</v>
      </c>
      <c r="AP46" s="61">
        <f t="shared" si="53"/>
        <v>0</v>
      </c>
      <c r="AQ46" s="61">
        <f t="shared" si="54"/>
        <v>5.7</v>
      </c>
      <c r="AR46" s="61">
        <f t="shared" si="55"/>
        <v>0</v>
      </c>
      <c r="AS46" s="59">
        <f t="shared" si="56"/>
        <v>1</v>
      </c>
      <c r="AT46" s="59">
        <f>IF('Indicator Data'!L49="No data","x",IF('Indicator Data'!BE49&lt;1000,"x",ROUND((IF('Indicator Data'!L49&gt;AT$194,10,IF('Indicator Data'!L49&lt;AT$195,0,10-(AT$194-'Indicator Data'!L49)/(AT$194-AT$195)*10))),1)))</f>
        <v>5.0999999999999996</v>
      </c>
      <c r="AU46" s="61">
        <f t="shared" si="57"/>
        <v>3.1</v>
      </c>
      <c r="AV46" s="62">
        <f t="shared" si="58"/>
        <v>3.1</v>
      </c>
      <c r="AW46" s="59">
        <f>ROUND(IF('Indicator Data'!M49=0,0,IF('Indicator Data'!M49&gt;AW$194,10,IF('Indicator Data'!M49&lt;AW$195,0,10-(AW$194-'Indicator Data'!M49)/(AW$194-AW$195)*10))),1)</f>
        <v>0.3</v>
      </c>
      <c r="AX46" s="59">
        <f>ROUND(IF('Indicator Data'!N49=0,0,IF(LOG('Indicator Data'!N49)&gt;LOG(AX$194),10,IF(LOG('Indicator Data'!N49)&lt;LOG(AX$195),0,10-(LOG(AX$194)-LOG('Indicator Data'!N49))/(LOG(AX$194)-LOG(AX$195))*10))),1)</f>
        <v>1.5</v>
      </c>
      <c r="AY46" s="61">
        <f t="shared" si="59"/>
        <v>0.9</v>
      </c>
      <c r="AZ46" s="59">
        <f>'Indicator Data'!O49</f>
        <v>0</v>
      </c>
      <c r="BA46" s="59">
        <f>'Indicator Data'!P49</f>
        <v>0</v>
      </c>
      <c r="BB46" s="61">
        <f t="shared" si="60"/>
        <v>0</v>
      </c>
      <c r="BC46" s="62">
        <f t="shared" si="61"/>
        <v>0.6</v>
      </c>
      <c r="BD46" s="16"/>
      <c r="BE46" s="108"/>
    </row>
    <row r="47" spans="1:57" s="4" customFormat="1" x14ac:dyDescent="0.25">
      <c r="A47" s="131" t="s">
        <v>82</v>
      </c>
      <c r="B47" s="63" t="s">
        <v>81</v>
      </c>
      <c r="C47" s="59">
        <f>ROUND(IF('Indicator Data'!C50=0,0.1,IF(LOG('Indicator Data'!C50)&gt;C$194,10,IF(LOG('Indicator Data'!C50)&lt;C$195,0,10-(C$194-LOG('Indicator Data'!C50))/(C$194-C$195)*10))),1)</f>
        <v>6</v>
      </c>
      <c r="D47" s="59">
        <f>ROUND(IF('Indicator Data'!D50=0,0.1,IF(LOG('Indicator Data'!D50)&gt;D$194,10,IF(LOG('Indicator Data'!D50)&lt;D$195,0,10-(D$194-LOG('Indicator Data'!D50))/(D$194-D$195)*10))),1)</f>
        <v>0.1</v>
      </c>
      <c r="E47" s="59">
        <f t="shared" si="31"/>
        <v>3.6</v>
      </c>
      <c r="F47" s="59">
        <f>ROUND(IF('Indicator Data'!E50="No data",0.1,IF('Indicator Data'!E50=0,0,IF(LOG('Indicator Data'!E50)&gt;F$194,10,IF(LOG('Indicator Data'!E50)&lt;F$195,0,10-(F$194-LOG('Indicator Data'!E50))/(F$194-F$195)*10)))),1)</f>
        <v>6.9</v>
      </c>
      <c r="G47" s="59">
        <f>ROUND(IF('Indicator Data'!F50=0,0,IF(LOG('Indicator Data'!F50)&gt;G$194,10,IF(LOG('Indicator Data'!F50)&lt;G$195,0,10-(G$194-LOG('Indicator Data'!F50))/(G$194-G$195)*10))),1)</f>
        <v>0</v>
      </c>
      <c r="H47" s="59">
        <f>ROUND(IF('Indicator Data'!G50=0,0,IF(LOG('Indicator Data'!G50)&gt;H$194,10,IF(LOG('Indicator Data'!G50)&lt;H$195,0,10-(H$194-LOG('Indicator Data'!G50))/(H$194-H$195)*10))),1)</f>
        <v>0</v>
      </c>
      <c r="I47" s="59">
        <f>ROUND(IF('Indicator Data'!H50=0,0,IF(LOG('Indicator Data'!H50)&gt;I$194,10,IF(LOG('Indicator Data'!H50)&lt;I$195,0,10-(I$194-LOG('Indicator Data'!H50))/(I$194-I$195)*10))),1)</f>
        <v>0</v>
      </c>
      <c r="J47" s="59">
        <f t="shared" si="32"/>
        <v>0</v>
      </c>
      <c r="K47" s="59">
        <f>ROUND(IF('Indicator Data'!I50=0,0,IF(LOG('Indicator Data'!I50)&gt;K$194,10,IF(LOG('Indicator Data'!I50)&lt;K$195,0,10-(K$194-LOG('Indicator Data'!I50))/(K$194-K$195)*10))),1)</f>
        <v>0</v>
      </c>
      <c r="L47" s="59">
        <f t="shared" si="33"/>
        <v>0</v>
      </c>
      <c r="M47" s="59">
        <f>ROUND(IF('Indicator Data'!J50=0,0,IF(LOG('Indicator Data'!J50)&gt;M$194,10,IF(LOG('Indicator Data'!J50)&lt;M$195,0,10-(M$194-LOG('Indicator Data'!J50))/(M$194-M$195)*10))),1)</f>
        <v>0</v>
      </c>
      <c r="N47" s="60">
        <f>'Indicator Data'!C50/'Indicator Data'!$BD50</f>
        <v>2.347528732198817E-4</v>
      </c>
      <c r="O47" s="60">
        <f>'Indicator Data'!D50/'Indicator Data'!$BD50</f>
        <v>0</v>
      </c>
      <c r="P47" s="60">
        <f>IF(F47=0.1,0,'Indicator Data'!E50/'Indicator Data'!$BD50)</f>
        <v>5.2662547062205592E-3</v>
      </c>
      <c r="Q47" s="60">
        <f>'Indicator Data'!F50/'Indicator Data'!$BD50</f>
        <v>0</v>
      </c>
      <c r="R47" s="60">
        <f>'Indicator Data'!G50/'Indicator Data'!$BD50</f>
        <v>0</v>
      </c>
      <c r="S47" s="60">
        <f>'Indicator Data'!H50/'Indicator Data'!$BD50</f>
        <v>0</v>
      </c>
      <c r="T47" s="60">
        <f>'Indicator Data'!I50/'Indicator Data'!$BD50</f>
        <v>0</v>
      </c>
      <c r="U47" s="60">
        <f>'Indicator Data'!J50/'Indicator Data'!$BD50</f>
        <v>0</v>
      </c>
      <c r="V47" s="59">
        <f t="shared" si="34"/>
        <v>1.2</v>
      </c>
      <c r="W47" s="59">
        <f t="shared" si="35"/>
        <v>0</v>
      </c>
      <c r="X47" s="59">
        <f t="shared" si="36"/>
        <v>0.6</v>
      </c>
      <c r="Y47" s="59">
        <f t="shared" si="37"/>
        <v>3.5</v>
      </c>
      <c r="Z47" s="59">
        <f t="shared" si="38"/>
        <v>0</v>
      </c>
      <c r="AA47" s="59">
        <f t="shared" si="39"/>
        <v>0</v>
      </c>
      <c r="AB47" s="59">
        <f t="shared" si="40"/>
        <v>0</v>
      </c>
      <c r="AC47" s="59">
        <f t="shared" si="41"/>
        <v>0</v>
      </c>
      <c r="AD47" s="59">
        <f t="shared" si="42"/>
        <v>0</v>
      </c>
      <c r="AE47" s="59">
        <f t="shared" si="43"/>
        <v>0</v>
      </c>
      <c r="AF47" s="59">
        <f t="shared" si="44"/>
        <v>0</v>
      </c>
      <c r="AG47" s="59">
        <f>ROUND(IF('Indicator Data'!K50=0,0,IF('Indicator Data'!K50&gt;AG$194,10,IF('Indicator Data'!K50&lt;AG$195,0,10-(AG$194-'Indicator Data'!K50)/(AG$194-AG$195)*10))),1)</f>
        <v>0</v>
      </c>
      <c r="AH47" s="59">
        <f t="shared" si="45"/>
        <v>3.6</v>
      </c>
      <c r="AI47" s="59">
        <f t="shared" si="46"/>
        <v>0.1</v>
      </c>
      <c r="AJ47" s="59">
        <f t="shared" si="47"/>
        <v>0</v>
      </c>
      <c r="AK47" s="59">
        <f t="shared" si="48"/>
        <v>0</v>
      </c>
      <c r="AL47" s="59">
        <f t="shared" si="49"/>
        <v>0</v>
      </c>
      <c r="AM47" s="59">
        <f t="shared" si="50"/>
        <v>0</v>
      </c>
      <c r="AN47" s="59">
        <f t="shared" si="51"/>
        <v>0</v>
      </c>
      <c r="AO47" s="61">
        <f t="shared" si="52"/>
        <v>2.2000000000000002</v>
      </c>
      <c r="AP47" s="61">
        <f t="shared" si="53"/>
        <v>5.4</v>
      </c>
      <c r="AQ47" s="61">
        <f t="shared" si="54"/>
        <v>0</v>
      </c>
      <c r="AR47" s="61">
        <f t="shared" si="55"/>
        <v>0</v>
      </c>
      <c r="AS47" s="59">
        <f t="shared" si="56"/>
        <v>0</v>
      </c>
      <c r="AT47" s="59">
        <f>IF('Indicator Data'!L50="No data","x",IF('Indicator Data'!BE50&lt;1000,"x",ROUND((IF('Indicator Data'!L50&gt;AT$194,10,IF('Indicator Data'!L50&lt;AT$195,0,10-(AT$194-'Indicator Data'!L50)/(AT$194-AT$195)*10))),1)))</f>
        <v>3</v>
      </c>
      <c r="AU47" s="61">
        <f t="shared" si="57"/>
        <v>1.5</v>
      </c>
      <c r="AV47" s="62">
        <f t="shared" si="58"/>
        <v>2.1</v>
      </c>
      <c r="AW47" s="59">
        <f>ROUND(IF('Indicator Data'!M50=0,0,IF('Indicator Data'!M50&gt;AW$194,10,IF('Indicator Data'!M50&lt;AW$195,0,10-(AW$194-'Indicator Data'!M50)/(AW$194-AW$195)*10))),1)</f>
        <v>0.2</v>
      </c>
      <c r="AX47" s="59">
        <f>ROUND(IF('Indicator Data'!N50=0,0,IF(LOG('Indicator Data'!N50)&gt;LOG(AX$194),10,IF(LOG('Indicator Data'!N50)&lt;LOG(AX$195),0,10-(LOG(AX$194)-LOG('Indicator Data'!N50))/(LOG(AX$194)-LOG(AX$195))*10))),1)</f>
        <v>0</v>
      </c>
      <c r="AY47" s="61">
        <f t="shared" si="59"/>
        <v>0.1</v>
      </c>
      <c r="AZ47" s="59">
        <f>'Indicator Data'!O50</f>
        <v>0</v>
      </c>
      <c r="BA47" s="59">
        <f>'Indicator Data'!P50</f>
        <v>0</v>
      </c>
      <c r="BB47" s="61">
        <f t="shared" si="60"/>
        <v>0</v>
      </c>
      <c r="BC47" s="62">
        <f t="shared" si="61"/>
        <v>0.1</v>
      </c>
      <c r="BD47" s="16"/>
      <c r="BE47" s="108"/>
    </row>
    <row r="48" spans="1:57" s="4" customFormat="1" x14ac:dyDescent="0.25">
      <c r="A48" s="131" t="s">
        <v>84</v>
      </c>
      <c r="B48" s="63" t="s">
        <v>83</v>
      </c>
      <c r="C48" s="59">
        <f>ROUND(IF('Indicator Data'!C51=0,0.1,IF(LOG('Indicator Data'!C51)&gt;C$194,10,IF(LOG('Indicator Data'!C51)&lt;C$195,0,10-(C$194-LOG('Indicator Data'!C51))/(C$194-C$195)*10))),1)</f>
        <v>0.1</v>
      </c>
      <c r="D48" s="59">
        <f>ROUND(IF('Indicator Data'!D51=0,0.1,IF(LOG('Indicator Data'!D51)&gt;D$194,10,IF(LOG('Indicator Data'!D51)&lt;D$195,0,10-(D$194-LOG('Indicator Data'!D51))/(D$194-D$195)*10))),1)</f>
        <v>0.1</v>
      </c>
      <c r="E48" s="59">
        <f t="shared" si="31"/>
        <v>0.1</v>
      </c>
      <c r="F48" s="59">
        <f>ROUND(IF('Indicator Data'!E51="No data",0.1,IF('Indicator Data'!E51=0,0,IF(LOG('Indicator Data'!E51)&gt;F$194,10,IF(LOG('Indicator Data'!E51)&lt;F$195,0,10-(F$194-LOG('Indicator Data'!E51))/(F$194-F$195)*10)))),1)</f>
        <v>3.9</v>
      </c>
      <c r="G48" s="59">
        <f>ROUND(IF('Indicator Data'!F51=0,0,IF(LOG('Indicator Data'!F51)&gt;G$194,10,IF(LOG('Indicator Data'!F51)&lt;G$195,0,10-(G$194-LOG('Indicator Data'!F51))/(G$194-G$195)*10))),1)</f>
        <v>0</v>
      </c>
      <c r="H48" s="59">
        <f>ROUND(IF('Indicator Data'!G51=0,0,IF(LOG('Indicator Data'!G51)&gt;H$194,10,IF(LOG('Indicator Data'!G51)&lt;H$195,0,10-(H$194-LOG('Indicator Data'!G51))/(H$194-H$195)*10))),1)</f>
        <v>0</v>
      </c>
      <c r="I48" s="59">
        <f>ROUND(IF('Indicator Data'!H51=0,0,IF(LOG('Indicator Data'!H51)&gt;I$194,10,IF(LOG('Indicator Data'!H51)&lt;I$195,0,10-(I$194-LOG('Indicator Data'!H51))/(I$194-I$195)*10))),1)</f>
        <v>0</v>
      </c>
      <c r="J48" s="59">
        <f t="shared" si="32"/>
        <v>0</v>
      </c>
      <c r="K48" s="59">
        <f>ROUND(IF('Indicator Data'!I51=0,0,IF(LOG('Indicator Data'!I51)&gt;K$194,10,IF(LOG('Indicator Data'!I51)&lt;K$195,0,10-(K$194-LOG('Indicator Data'!I51))/(K$194-K$195)*10))),1)</f>
        <v>0</v>
      </c>
      <c r="L48" s="59">
        <f t="shared" si="33"/>
        <v>0</v>
      </c>
      <c r="M48" s="59">
        <f>ROUND(IF('Indicator Data'!J51=0,0,IF(LOG('Indicator Data'!J51)&gt;M$194,10,IF(LOG('Indicator Data'!J51)&lt;M$195,0,10-(M$194-LOG('Indicator Data'!J51))/(M$194-M$195)*10))),1)</f>
        <v>0</v>
      </c>
      <c r="N48" s="60">
        <f>'Indicator Data'!C51/'Indicator Data'!$BD51</f>
        <v>0</v>
      </c>
      <c r="O48" s="60">
        <f>'Indicator Data'!D51/'Indicator Data'!$BD51</f>
        <v>0</v>
      </c>
      <c r="P48" s="60">
        <f>IF(F48=0.1,0,'Indicator Data'!E51/'Indicator Data'!$BD51)</f>
        <v>6.5282956858198169E-4</v>
      </c>
      <c r="Q48" s="60">
        <f>'Indicator Data'!F51/'Indicator Data'!$BD51</f>
        <v>0</v>
      </c>
      <c r="R48" s="60">
        <f>'Indicator Data'!G51/'Indicator Data'!$BD51</f>
        <v>0</v>
      </c>
      <c r="S48" s="60">
        <f>'Indicator Data'!H51/'Indicator Data'!$BD51</f>
        <v>0</v>
      </c>
      <c r="T48" s="60">
        <f>'Indicator Data'!I51/'Indicator Data'!$BD51</f>
        <v>0</v>
      </c>
      <c r="U48" s="60">
        <f>'Indicator Data'!J51/'Indicator Data'!$BD51</f>
        <v>0</v>
      </c>
      <c r="V48" s="59">
        <f t="shared" si="34"/>
        <v>0</v>
      </c>
      <c r="W48" s="59">
        <f t="shared" si="35"/>
        <v>0</v>
      </c>
      <c r="X48" s="59">
        <f t="shared" si="36"/>
        <v>0</v>
      </c>
      <c r="Y48" s="59">
        <f t="shared" si="37"/>
        <v>0.4</v>
      </c>
      <c r="Z48" s="59">
        <f t="shared" si="38"/>
        <v>0</v>
      </c>
      <c r="AA48" s="59">
        <f t="shared" si="39"/>
        <v>0</v>
      </c>
      <c r="AB48" s="59">
        <f t="shared" si="40"/>
        <v>0</v>
      </c>
      <c r="AC48" s="59">
        <f t="shared" si="41"/>
        <v>0</v>
      </c>
      <c r="AD48" s="59">
        <f t="shared" si="42"/>
        <v>0</v>
      </c>
      <c r="AE48" s="59">
        <f t="shared" si="43"/>
        <v>0</v>
      </c>
      <c r="AF48" s="59">
        <f t="shared" si="44"/>
        <v>0</v>
      </c>
      <c r="AG48" s="59">
        <f>ROUND(IF('Indicator Data'!K51=0,0,IF('Indicator Data'!K51&gt;AG$194,10,IF('Indicator Data'!K51&lt;AG$195,0,10-(AG$194-'Indicator Data'!K51)/(AG$194-AG$195)*10))),1)</f>
        <v>1</v>
      </c>
      <c r="AH48" s="59">
        <f t="shared" si="45"/>
        <v>0.1</v>
      </c>
      <c r="AI48" s="59">
        <f t="shared" si="46"/>
        <v>0.1</v>
      </c>
      <c r="AJ48" s="59">
        <f t="shared" si="47"/>
        <v>0</v>
      </c>
      <c r="AK48" s="59">
        <f t="shared" si="48"/>
        <v>0</v>
      </c>
      <c r="AL48" s="59">
        <f t="shared" si="49"/>
        <v>0</v>
      </c>
      <c r="AM48" s="59">
        <f t="shared" si="50"/>
        <v>0</v>
      </c>
      <c r="AN48" s="59">
        <f t="shared" si="51"/>
        <v>0</v>
      </c>
      <c r="AO48" s="61">
        <f t="shared" si="52"/>
        <v>0.1</v>
      </c>
      <c r="AP48" s="61">
        <f t="shared" si="53"/>
        <v>2.2999999999999998</v>
      </c>
      <c r="AQ48" s="61">
        <f t="shared" si="54"/>
        <v>0</v>
      </c>
      <c r="AR48" s="61">
        <f t="shared" si="55"/>
        <v>0</v>
      </c>
      <c r="AS48" s="59">
        <f t="shared" si="56"/>
        <v>0.5</v>
      </c>
      <c r="AT48" s="59">
        <f>IF('Indicator Data'!L51="No data","x",IF('Indicator Data'!BE51&lt;1000,"x",ROUND((IF('Indicator Data'!L51&gt;AT$194,10,IF('Indicator Data'!L51&lt;AT$195,0,10-(AT$194-'Indicator Data'!L51)/(AT$194-AT$195)*10))),1)))</f>
        <v>4</v>
      </c>
      <c r="AU48" s="61">
        <f t="shared" si="57"/>
        <v>2.2999999999999998</v>
      </c>
      <c r="AV48" s="62">
        <f t="shared" si="58"/>
        <v>1</v>
      </c>
      <c r="AW48" s="59">
        <f>ROUND(IF('Indicator Data'!M51=0,0,IF('Indicator Data'!M51&gt;AW$194,10,IF('Indicator Data'!M51&lt;AW$195,0,10-(AW$194-'Indicator Data'!M51)/(AW$194-AW$195)*10))),1)</f>
        <v>0</v>
      </c>
      <c r="AX48" s="59">
        <f>ROUND(IF('Indicator Data'!N51=0,0,IF(LOG('Indicator Data'!N51)&gt;LOG(AX$194),10,IF(LOG('Indicator Data'!N51)&lt;LOG(AX$195),0,10-(LOG(AX$194)-LOG('Indicator Data'!N51))/(LOG(AX$194)-LOG(AX$195))*10))),1)</f>
        <v>0</v>
      </c>
      <c r="AY48" s="61">
        <f t="shared" si="59"/>
        <v>0</v>
      </c>
      <c r="AZ48" s="59">
        <f>'Indicator Data'!O51</f>
        <v>0</v>
      </c>
      <c r="BA48" s="59">
        <f>'Indicator Data'!P51</f>
        <v>0</v>
      </c>
      <c r="BB48" s="61">
        <f t="shared" si="60"/>
        <v>0</v>
      </c>
      <c r="BC48" s="62">
        <f t="shared" si="61"/>
        <v>0</v>
      </c>
      <c r="BD48" s="16"/>
      <c r="BE48" s="108"/>
    </row>
    <row r="49" spans="1:57" s="4" customFormat="1" x14ac:dyDescent="0.25">
      <c r="A49" s="131" t="s">
        <v>86</v>
      </c>
      <c r="B49" s="63" t="s">
        <v>85</v>
      </c>
      <c r="C49" s="59">
        <f>ROUND(IF('Indicator Data'!C52=0,0.1,IF(LOG('Indicator Data'!C52)&gt;C$194,10,IF(LOG('Indicator Data'!C52)&lt;C$195,0,10-(C$194-LOG('Indicator Data'!C52))/(C$194-C$195)*10))),1)</f>
        <v>5.5</v>
      </c>
      <c r="D49" s="59">
        <f>ROUND(IF('Indicator Data'!D52=0,0.1,IF(LOG('Indicator Data'!D52)&gt;D$194,10,IF(LOG('Indicator Data'!D52)&lt;D$195,0,10-(D$194-LOG('Indicator Data'!D52))/(D$194-D$195)*10))),1)</f>
        <v>0.1</v>
      </c>
      <c r="E49" s="59">
        <f t="shared" si="31"/>
        <v>3.3</v>
      </c>
      <c r="F49" s="59">
        <f>ROUND(IF('Indicator Data'!E52="No data",0.1,IF('Indicator Data'!E52=0,0,IF(LOG('Indicator Data'!E52)&gt;F$194,10,IF(LOG('Indicator Data'!E52)&lt;F$195,0,10-(F$194-LOG('Indicator Data'!E52))/(F$194-F$195)*10)))),1)</f>
        <v>0.6</v>
      </c>
      <c r="G49" s="59">
        <f>ROUND(IF('Indicator Data'!F52=0,0,IF(LOG('Indicator Data'!F52)&gt;G$194,10,IF(LOG('Indicator Data'!F52)&lt;G$195,0,10-(G$194-LOG('Indicator Data'!F52))/(G$194-G$195)*10))),1)</f>
        <v>3</v>
      </c>
      <c r="H49" s="59">
        <f>ROUND(IF('Indicator Data'!G52=0,0,IF(LOG('Indicator Data'!G52)&gt;H$194,10,IF(LOG('Indicator Data'!G52)&lt;H$195,0,10-(H$194-LOG('Indicator Data'!G52))/(H$194-H$195)*10))),1)</f>
        <v>0</v>
      </c>
      <c r="I49" s="59">
        <f>ROUND(IF('Indicator Data'!H52=0,0,IF(LOG('Indicator Data'!H52)&gt;I$194,10,IF(LOG('Indicator Data'!H52)&lt;I$195,0,10-(I$194-LOG('Indicator Data'!H52))/(I$194-I$195)*10))),1)</f>
        <v>0</v>
      </c>
      <c r="J49" s="59">
        <f t="shared" si="32"/>
        <v>0</v>
      </c>
      <c r="K49" s="59">
        <f>ROUND(IF('Indicator Data'!I52=0,0,IF(LOG('Indicator Data'!I52)&gt;K$194,10,IF(LOG('Indicator Data'!I52)&lt;K$195,0,10-(K$194-LOG('Indicator Data'!I52))/(K$194-K$195)*10))),1)</f>
        <v>0</v>
      </c>
      <c r="L49" s="59">
        <f t="shared" si="33"/>
        <v>0</v>
      </c>
      <c r="M49" s="59">
        <f>ROUND(IF('Indicator Data'!J52=0,0,IF(LOG('Indicator Data'!J52)&gt;M$194,10,IF(LOG('Indicator Data'!J52)&lt;M$195,0,10-(M$194-LOG('Indicator Data'!J52))/(M$194-M$195)*10))),1)</f>
        <v>8.6999999999999993</v>
      </c>
      <c r="N49" s="60">
        <f>'Indicator Data'!C52/'Indicator Data'!$BD52</f>
        <v>1.819360326914215E-3</v>
      </c>
      <c r="O49" s="60">
        <f>'Indicator Data'!D52/'Indicator Data'!$BD52</f>
        <v>0</v>
      </c>
      <c r="P49" s="60">
        <f>IF(F49=0.1,0,'Indicator Data'!E52/'Indicator Data'!$BD52)</f>
        <v>1.8832577011732759E-4</v>
      </c>
      <c r="Q49" s="60">
        <f>'Indicator Data'!F52/'Indicator Data'!$BD52</f>
        <v>6.8339595916765529E-7</v>
      </c>
      <c r="R49" s="60">
        <f>'Indicator Data'!G52/'Indicator Data'!$BD52</f>
        <v>0</v>
      </c>
      <c r="S49" s="60">
        <f>'Indicator Data'!H52/'Indicator Data'!$BD52</f>
        <v>0</v>
      </c>
      <c r="T49" s="60">
        <f>'Indicator Data'!I52/'Indicator Data'!$BD52</f>
        <v>0</v>
      </c>
      <c r="U49" s="60">
        <f>'Indicator Data'!J52/'Indicator Data'!$BD52</f>
        <v>3.2909011353845739E-2</v>
      </c>
      <c r="V49" s="59">
        <f t="shared" si="34"/>
        <v>9.1</v>
      </c>
      <c r="W49" s="59">
        <f t="shared" si="35"/>
        <v>0</v>
      </c>
      <c r="X49" s="59">
        <f t="shared" si="36"/>
        <v>6.4</v>
      </c>
      <c r="Y49" s="59">
        <f t="shared" si="37"/>
        <v>0.1</v>
      </c>
      <c r="Z49" s="59">
        <f t="shared" si="38"/>
        <v>5.2</v>
      </c>
      <c r="AA49" s="59">
        <f t="shared" si="39"/>
        <v>0</v>
      </c>
      <c r="AB49" s="59">
        <f t="shared" si="40"/>
        <v>0</v>
      </c>
      <c r="AC49" s="59">
        <f t="shared" si="41"/>
        <v>0</v>
      </c>
      <c r="AD49" s="59">
        <f t="shared" si="42"/>
        <v>0</v>
      </c>
      <c r="AE49" s="59">
        <f t="shared" si="43"/>
        <v>0</v>
      </c>
      <c r="AF49" s="59">
        <f t="shared" si="44"/>
        <v>10</v>
      </c>
      <c r="AG49" s="59">
        <f>ROUND(IF('Indicator Data'!K52=0,0,IF('Indicator Data'!K52&gt;AG$194,10,IF('Indicator Data'!K52&lt;AG$195,0,10-(AG$194-'Indicator Data'!K52)/(AG$194-AG$195)*10))),1)</f>
        <v>7.1</v>
      </c>
      <c r="AH49" s="59">
        <f t="shared" si="45"/>
        <v>7.3</v>
      </c>
      <c r="AI49" s="59">
        <f t="shared" si="46"/>
        <v>0.1</v>
      </c>
      <c r="AJ49" s="59">
        <f t="shared" si="47"/>
        <v>0</v>
      </c>
      <c r="AK49" s="59">
        <f t="shared" si="48"/>
        <v>0</v>
      </c>
      <c r="AL49" s="59">
        <f t="shared" si="49"/>
        <v>0</v>
      </c>
      <c r="AM49" s="59">
        <f t="shared" si="50"/>
        <v>0</v>
      </c>
      <c r="AN49" s="59">
        <f t="shared" si="51"/>
        <v>9.5</v>
      </c>
      <c r="AO49" s="61">
        <f t="shared" si="52"/>
        <v>5</v>
      </c>
      <c r="AP49" s="61">
        <f t="shared" si="53"/>
        <v>0.4</v>
      </c>
      <c r="AQ49" s="61">
        <f t="shared" si="54"/>
        <v>4.2</v>
      </c>
      <c r="AR49" s="61">
        <f t="shared" si="55"/>
        <v>0</v>
      </c>
      <c r="AS49" s="59">
        <f t="shared" si="56"/>
        <v>8.3000000000000007</v>
      </c>
      <c r="AT49" s="59">
        <f>IF('Indicator Data'!L52="No data","x",IF('Indicator Data'!BE52&lt;1000,"x",ROUND((IF('Indicator Data'!L52&gt;AT$194,10,IF('Indicator Data'!L52&lt;AT$195,0,10-(AT$194-'Indicator Data'!L52)/(AT$194-AT$195)*10))),1)))</f>
        <v>10</v>
      </c>
      <c r="AU49" s="61">
        <f t="shared" si="57"/>
        <v>9.1999999999999993</v>
      </c>
      <c r="AV49" s="62">
        <f t="shared" si="58"/>
        <v>4.9000000000000004</v>
      </c>
      <c r="AW49" s="59">
        <f>ROUND(IF('Indicator Data'!M52=0,0,IF('Indicator Data'!M52&gt;AW$194,10,IF('Indicator Data'!M52&lt;AW$195,0,10-(AW$194-'Indicator Data'!M52)/(AW$194-AW$195)*10))),1)</f>
        <v>3.5</v>
      </c>
      <c r="AX49" s="59">
        <f>ROUND(IF('Indicator Data'!N52=0,0,IF(LOG('Indicator Data'!N52)&gt;LOG(AX$194),10,IF(LOG('Indicator Data'!N52)&lt;LOG(AX$195),0,10-(LOG(AX$194)-LOG('Indicator Data'!N52))/(LOG(AX$194)-LOG(AX$195))*10))),1)</f>
        <v>3.1</v>
      </c>
      <c r="AY49" s="61">
        <f t="shared" si="59"/>
        <v>3.3</v>
      </c>
      <c r="AZ49" s="59">
        <f>'Indicator Data'!O52</f>
        <v>0</v>
      </c>
      <c r="BA49" s="59">
        <f>'Indicator Data'!P52</f>
        <v>0</v>
      </c>
      <c r="BB49" s="61">
        <f t="shared" si="60"/>
        <v>0</v>
      </c>
      <c r="BC49" s="62">
        <f t="shared" si="61"/>
        <v>2.2999999999999998</v>
      </c>
      <c r="BD49" s="16"/>
      <c r="BE49" s="108"/>
    </row>
    <row r="50" spans="1:57" s="4" customFormat="1" x14ac:dyDescent="0.25">
      <c r="A50" s="131" t="s">
        <v>88</v>
      </c>
      <c r="B50" s="63" t="s">
        <v>87</v>
      </c>
      <c r="C50" s="59">
        <f>ROUND(IF('Indicator Data'!C53=0,0.1,IF(LOG('Indicator Data'!C53)&gt;C$194,10,IF(LOG('Indicator Data'!C53)&lt;C$195,0,10-(C$194-LOG('Indicator Data'!C53))/(C$194-C$195)*10))),1)</f>
        <v>1.6</v>
      </c>
      <c r="D50" s="59">
        <f>ROUND(IF('Indicator Data'!D53=0,0.1,IF(LOG('Indicator Data'!D53)&gt;D$194,10,IF(LOG('Indicator Data'!D53)&lt;D$195,0,10-(D$194-LOG('Indicator Data'!D53))/(D$194-D$195)*10))),1)</f>
        <v>0.1</v>
      </c>
      <c r="E50" s="59">
        <f t="shared" si="31"/>
        <v>0.9</v>
      </c>
      <c r="F50" s="59">
        <f>ROUND(IF('Indicator Data'!E53="No data",0.1,IF('Indicator Data'!E53=0,0,IF(LOG('Indicator Data'!E53)&gt;F$194,10,IF(LOG('Indicator Data'!E53)&lt;F$195,0,10-(F$194-LOG('Indicator Data'!E53))/(F$194-F$195)*10)))),1)</f>
        <v>0.1</v>
      </c>
      <c r="G50" s="59">
        <f>ROUND(IF('Indicator Data'!F53=0,0,IF(LOG('Indicator Data'!F53)&gt;G$194,10,IF(LOG('Indicator Data'!F53)&lt;G$195,0,10-(G$194-LOG('Indicator Data'!F53))/(G$194-G$195)*10))),1)</f>
        <v>4.3</v>
      </c>
      <c r="H50" s="59">
        <f>ROUND(IF('Indicator Data'!G53=0,0,IF(LOG('Indicator Data'!G53)&gt;H$194,10,IF(LOG('Indicator Data'!G53)&lt;H$195,0,10-(H$194-LOG('Indicator Data'!G53))/(H$194-H$195)*10))),1)</f>
        <v>2.7</v>
      </c>
      <c r="I50" s="59">
        <f>ROUND(IF('Indicator Data'!H53=0,0,IF(LOG('Indicator Data'!H53)&gt;I$194,10,IF(LOG('Indicator Data'!H53)&lt;I$195,0,10-(I$194-LOG('Indicator Data'!H53))/(I$194-I$195)*10))),1)</f>
        <v>5.8</v>
      </c>
      <c r="J50" s="59">
        <f t="shared" si="32"/>
        <v>4.4000000000000004</v>
      </c>
      <c r="K50" s="59">
        <f>ROUND(IF('Indicator Data'!I53=0,0,IF(LOG('Indicator Data'!I53)&gt;K$194,10,IF(LOG('Indicator Data'!I53)&lt;K$195,0,10-(K$194-LOG('Indicator Data'!I53))/(K$194-K$195)*10))),1)</f>
        <v>3.2</v>
      </c>
      <c r="L50" s="59">
        <f t="shared" si="33"/>
        <v>3.8</v>
      </c>
      <c r="M50" s="59">
        <f>ROUND(IF('Indicator Data'!J53=0,0,IF(LOG('Indicator Data'!J53)&gt;M$194,10,IF(LOG('Indicator Data'!J53)&lt;M$195,0,10-(M$194-LOG('Indicator Data'!J53))/(M$194-M$195)*10))),1)</f>
        <v>0</v>
      </c>
      <c r="N50" s="60">
        <f>'Indicator Data'!C53/'Indicator Data'!$BD53</f>
        <v>5.989844374655127E-4</v>
      </c>
      <c r="O50" s="60">
        <f>'Indicator Data'!D53/'Indicator Data'!$BD53</f>
        <v>0</v>
      </c>
      <c r="P50" s="60">
        <f>IF(F50=0.1,0,'Indicator Data'!E53/'Indicator Data'!$BD53)</f>
        <v>0</v>
      </c>
      <c r="Q50" s="60">
        <f>'Indicator Data'!F53/'Indicator Data'!$BD53</f>
        <v>4.9589060017957037E-5</v>
      </c>
      <c r="R50" s="60">
        <f>'Indicator Data'!G53/'Indicator Data'!$BD53</f>
        <v>1.6179874206500452E-2</v>
      </c>
      <c r="S50" s="60">
        <f>'Indicator Data'!H53/'Indicator Data'!$BD53</f>
        <v>1.7031446533158369E-3</v>
      </c>
      <c r="T50" s="60">
        <f>'Indicator Data'!I53/'Indicator Data'!$BD53</f>
        <v>5.7632985703432562E-3</v>
      </c>
      <c r="U50" s="60">
        <f>'Indicator Data'!J53/'Indicator Data'!$BD53</f>
        <v>0</v>
      </c>
      <c r="V50" s="59">
        <f t="shared" si="34"/>
        <v>3</v>
      </c>
      <c r="W50" s="59">
        <f t="shared" si="35"/>
        <v>0</v>
      </c>
      <c r="X50" s="59">
        <f t="shared" si="36"/>
        <v>1.6</v>
      </c>
      <c r="Y50" s="59">
        <f t="shared" si="37"/>
        <v>0.1</v>
      </c>
      <c r="Z50" s="59">
        <f t="shared" si="38"/>
        <v>9.3000000000000007</v>
      </c>
      <c r="AA50" s="59">
        <f t="shared" si="39"/>
        <v>9</v>
      </c>
      <c r="AB50" s="59">
        <f t="shared" si="40"/>
        <v>3.4</v>
      </c>
      <c r="AC50" s="59">
        <f t="shared" si="41"/>
        <v>7.1</v>
      </c>
      <c r="AD50" s="59">
        <f t="shared" si="42"/>
        <v>5.8</v>
      </c>
      <c r="AE50" s="59">
        <f t="shared" si="43"/>
        <v>6.5</v>
      </c>
      <c r="AF50" s="59">
        <f t="shared" si="44"/>
        <v>0</v>
      </c>
      <c r="AG50" s="59">
        <f>ROUND(IF('Indicator Data'!K53=0,0,IF('Indicator Data'!K53&gt;AG$194,10,IF('Indicator Data'!K53&lt;AG$195,0,10-(AG$194-'Indicator Data'!K53)/(AG$194-AG$195)*10))),1)</f>
        <v>0</v>
      </c>
      <c r="AH50" s="59">
        <f t="shared" si="45"/>
        <v>2.2999999999999998</v>
      </c>
      <c r="AI50" s="59">
        <f t="shared" si="46"/>
        <v>0.1</v>
      </c>
      <c r="AJ50" s="59">
        <f t="shared" si="47"/>
        <v>5.9</v>
      </c>
      <c r="AK50" s="59">
        <f t="shared" si="48"/>
        <v>4.5999999999999996</v>
      </c>
      <c r="AL50" s="59">
        <f t="shared" si="49"/>
        <v>5.3</v>
      </c>
      <c r="AM50" s="59">
        <f t="shared" si="50"/>
        <v>4.5</v>
      </c>
      <c r="AN50" s="59">
        <f t="shared" si="51"/>
        <v>0</v>
      </c>
      <c r="AO50" s="61">
        <f t="shared" si="52"/>
        <v>1.3</v>
      </c>
      <c r="AP50" s="61">
        <f t="shared" si="53"/>
        <v>0.1</v>
      </c>
      <c r="AQ50" s="61">
        <f t="shared" si="54"/>
        <v>7.6</v>
      </c>
      <c r="AR50" s="61">
        <f t="shared" si="55"/>
        <v>5.3</v>
      </c>
      <c r="AS50" s="59">
        <f t="shared" si="56"/>
        <v>0</v>
      </c>
      <c r="AT50" s="59" t="str">
        <f>IF('Indicator Data'!L53="No data","x",IF('Indicator Data'!BE53&lt;1000,"x",ROUND((IF('Indicator Data'!L53&gt;AT$194,10,IF('Indicator Data'!L53&lt;AT$195,0,10-(AT$194-'Indicator Data'!L53)/(AT$194-AT$195)*10))),1)))</f>
        <v>x</v>
      </c>
      <c r="AU50" s="61">
        <f t="shared" si="57"/>
        <v>0</v>
      </c>
      <c r="AV50" s="62">
        <f t="shared" si="58"/>
        <v>3.6</v>
      </c>
      <c r="AW50" s="59">
        <f>ROUND(IF('Indicator Data'!M53=0,0,IF('Indicator Data'!M53&gt;AW$194,10,IF('Indicator Data'!M53&lt;AW$195,0,10-(AW$194-'Indicator Data'!M53)/(AW$194-AW$195)*10))),1)</f>
        <v>0.1</v>
      </c>
      <c r="AX50" s="59">
        <f>ROUND(IF('Indicator Data'!N53=0,0,IF(LOG('Indicator Data'!N53)&gt;LOG(AX$194),10,IF(LOG('Indicator Data'!N53)&lt;LOG(AX$195),0,10-(LOG(AX$194)-LOG('Indicator Data'!N53))/(LOG(AX$194)-LOG(AX$195))*10))),1)</f>
        <v>0</v>
      </c>
      <c r="AY50" s="61">
        <f t="shared" si="59"/>
        <v>0.1</v>
      </c>
      <c r="AZ50" s="59">
        <f>'Indicator Data'!O53</f>
        <v>0</v>
      </c>
      <c r="BA50" s="59">
        <f>'Indicator Data'!P53</f>
        <v>0</v>
      </c>
      <c r="BB50" s="61">
        <f t="shared" si="60"/>
        <v>0</v>
      </c>
      <c r="BC50" s="62">
        <f t="shared" si="61"/>
        <v>0.1</v>
      </c>
      <c r="BD50" s="16"/>
      <c r="BE50" s="108"/>
    </row>
    <row r="51" spans="1:57" s="4" customFormat="1" x14ac:dyDescent="0.25">
      <c r="A51" s="131" t="s">
        <v>90</v>
      </c>
      <c r="B51" s="63" t="s">
        <v>89</v>
      </c>
      <c r="C51" s="59">
        <f>ROUND(IF('Indicator Data'!C54=0,0.1,IF(LOG('Indicator Data'!C54)&gt;C$194,10,IF(LOG('Indicator Data'!C54)&lt;C$195,0,10-(C$194-LOG('Indicator Data'!C54))/(C$194-C$195)*10))),1)</f>
        <v>7.7</v>
      </c>
      <c r="D51" s="59">
        <f>ROUND(IF('Indicator Data'!D54=0,0.1,IF(LOG('Indicator Data'!D54)&gt;D$194,10,IF(LOG('Indicator Data'!D54)&lt;D$195,0,10-(D$194-LOG('Indicator Data'!D54))/(D$194-D$195)*10))),1)</f>
        <v>9</v>
      </c>
      <c r="E51" s="59">
        <f t="shared" si="31"/>
        <v>8.4</v>
      </c>
      <c r="F51" s="59">
        <f>ROUND(IF('Indicator Data'!E54="No data",0.1,IF('Indicator Data'!E54=0,0,IF(LOG('Indicator Data'!E54)&gt;F$194,10,IF(LOG('Indicator Data'!E54)&lt;F$195,0,10-(F$194-LOG('Indicator Data'!E54))/(F$194-F$195)*10)))),1)</f>
        <v>6.4</v>
      </c>
      <c r="G51" s="59">
        <f>ROUND(IF('Indicator Data'!F54=0,0,IF(LOG('Indicator Data'!F54)&gt;G$194,10,IF(LOG('Indicator Data'!F54)&lt;G$195,0,10-(G$194-LOG('Indicator Data'!F54))/(G$194-G$195)*10))),1)</f>
        <v>5</v>
      </c>
      <c r="H51" s="59">
        <f>ROUND(IF('Indicator Data'!G54=0,0,IF(LOG('Indicator Data'!G54)&gt;H$194,10,IF(LOG('Indicator Data'!G54)&lt;H$195,0,10-(H$194-LOG('Indicator Data'!G54))/(H$194-H$195)*10))),1)</f>
        <v>8.1999999999999993</v>
      </c>
      <c r="I51" s="59">
        <f>ROUND(IF('Indicator Data'!H54=0,0,IF(LOG('Indicator Data'!H54)&gt;I$194,10,IF(LOG('Indicator Data'!H54)&lt;I$195,0,10-(I$194-LOG('Indicator Data'!H54))/(I$194-I$195)*10))),1)</f>
        <v>9.6</v>
      </c>
      <c r="J51" s="59">
        <f t="shared" si="32"/>
        <v>9</v>
      </c>
      <c r="K51" s="59">
        <f>ROUND(IF('Indicator Data'!I54=0,0,IF(LOG('Indicator Data'!I54)&gt;K$194,10,IF(LOG('Indicator Data'!I54)&lt;K$195,0,10-(K$194-LOG('Indicator Data'!I54))/(K$194-K$195)*10))),1)</f>
        <v>6.3</v>
      </c>
      <c r="L51" s="59">
        <f t="shared" si="33"/>
        <v>7.9</v>
      </c>
      <c r="M51" s="59">
        <f>ROUND(IF('Indicator Data'!J54=0,0,IF(LOG('Indicator Data'!J54)&gt;M$194,10,IF(LOG('Indicator Data'!J54)&lt;M$195,0,10-(M$194-LOG('Indicator Data'!J54))/(M$194-M$195)*10))),1)</f>
        <v>0</v>
      </c>
      <c r="N51" s="60">
        <f>'Indicator Data'!C54/'Indicator Data'!$BD54</f>
        <v>1.1909793284938502E-3</v>
      </c>
      <c r="O51" s="60">
        <f>'Indicator Data'!D54/'Indicator Data'!$BD54</f>
        <v>4.8253148543369624E-4</v>
      </c>
      <c r="P51" s="60">
        <f>IF(F51=0.1,0,'Indicator Data'!E54/'Indicator Data'!$BD54)</f>
        <v>3.5070426853274477E-3</v>
      </c>
      <c r="Q51" s="60">
        <f>'Indicator Data'!F54/'Indicator Data'!$BD54</f>
        <v>9.9267981943624441E-7</v>
      </c>
      <c r="R51" s="60">
        <f>'Indicator Data'!G54/'Indicator Data'!$BD54</f>
        <v>1.875171319397731E-2</v>
      </c>
      <c r="S51" s="60">
        <f>'Indicator Data'!H54/'Indicator Data'!$BD54</f>
        <v>5.2930558886202959E-3</v>
      </c>
      <c r="T51" s="60">
        <f>'Indicator Data'!I54/'Indicator Data'!$BD54</f>
        <v>1.4162788445801025E-3</v>
      </c>
      <c r="U51" s="60">
        <f>'Indicator Data'!J54/'Indicator Data'!$BD54</f>
        <v>0</v>
      </c>
      <c r="V51" s="59">
        <f t="shared" si="34"/>
        <v>6</v>
      </c>
      <c r="W51" s="59">
        <f t="shared" si="35"/>
        <v>4.8</v>
      </c>
      <c r="X51" s="59">
        <f t="shared" si="36"/>
        <v>5.4</v>
      </c>
      <c r="Y51" s="59">
        <f t="shared" si="37"/>
        <v>2.2999999999999998</v>
      </c>
      <c r="Z51" s="59">
        <f t="shared" si="38"/>
        <v>5.5</v>
      </c>
      <c r="AA51" s="59">
        <f t="shared" si="39"/>
        <v>10</v>
      </c>
      <c r="AB51" s="59">
        <f t="shared" si="40"/>
        <v>10</v>
      </c>
      <c r="AC51" s="59">
        <f t="shared" si="41"/>
        <v>10</v>
      </c>
      <c r="AD51" s="59">
        <f t="shared" si="42"/>
        <v>1.4</v>
      </c>
      <c r="AE51" s="59">
        <f t="shared" si="43"/>
        <v>7.8</v>
      </c>
      <c r="AF51" s="59">
        <f t="shared" si="44"/>
        <v>0</v>
      </c>
      <c r="AG51" s="59">
        <f>ROUND(IF('Indicator Data'!K54=0,0,IF('Indicator Data'!K54&gt;AG$194,10,IF('Indicator Data'!K54&lt;AG$195,0,10-(AG$194-'Indicator Data'!K54)/(AG$194-AG$195)*10))),1)</f>
        <v>0</v>
      </c>
      <c r="AH51" s="59">
        <f t="shared" si="45"/>
        <v>6.9</v>
      </c>
      <c r="AI51" s="59">
        <f t="shared" si="46"/>
        <v>6.9</v>
      </c>
      <c r="AJ51" s="59">
        <f t="shared" si="47"/>
        <v>9.1</v>
      </c>
      <c r="AK51" s="59">
        <f t="shared" si="48"/>
        <v>9.8000000000000007</v>
      </c>
      <c r="AL51" s="59">
        <f t="shared" si="49"/>
        <v>9.5</v>
      </c>
      <c r="AM51" s="59">
        <f t="shared" si="50"/>
        <v>3.9</v>
      </c>
      <c r="AN51" s="59">
        <f t="shared" si="51"/>
        <v>0</v>
      </c>
      <c r="AO51" s="61">
        <f t="shared" si="52"/>
        <v>7.2</v>
      </c>
      <c r="AP51" s="61">
        <f t="shared" si="53"/>
        <v>4.7</v>
      </c>
      <c r="AQ51" s="61">
        <f t="shared" si="54"/>
        <v>5.3</v>
      </c>
      <c r="AR51" s="61">
        <f t="shared" si="55"/>
        <v>7.9</v>
      </c>
      <c r="AS51" s="59">
        <f t="shared" si="56"/>
        <v>0</v>
      </c>
      <c r="AT51" s="59">
        <f>IF('Indicator Data'!L54="No data","x",IF('Indicator Data'!BE54&lt;1000,"x",ROUND((IF('Indicator Data'!L54&gt;AT$194,10,IF('Indicator Data'!L54&lt;AT$195,0,10-(AT$194-'Indicator Data'!L54)/(AT$194-AT$195)*10))),1)))</f>
        <v>2</v>
      </c>
      <c r="AU51" s="61">
        <f t="shared" si="57"/>
        <v>1</v>
      </c>
      <c r="AV51" s="62">
        <f t="shared" si="58"/>
        <v>5.7</v>
      </c>
      <c r="AW51" s="59">
        <f>ROUND(IF('Indicator Data'!M54=0,0,IF('Indicator Data'!M54&gt;AW$194,10,IF('Indicator Data'!M54&lt;AW$195,0,10-(AW$194-'Indicator Data'!M54)/(AW$194-AW$195)*10))),1)</f>
        <v>2.4</v>
      </c>
      <c r="AX51" s="59">
        <f>ROUND(IF('Indicator Data'!N54=0,0,IF(LOG('Indicator Data'!N54)&gt;LOG(AX$194),10,IF(LOG('Indicator Data'!N54)&lt;LOG(AX$195),0,10-(LOG(AX$194)-LOG('Indicator Data'!N54))/(LOG(AX$194)-LOG(AX$195))*10))),1)</f>
        <v>5.7</v>
      </c>
      <c r="AY51" s="61">
        <f t="shared" si="59"/>
        <v>4.2</v>
      </c>
      <c r="AZ51" s="59">
        <f>'Indicator Data'!O54</f>
        <v>0</v>
      </c>
      <c r="BA51" s="59">
        <f>'Indicator Data'!P54</f>
        <v>0</v>
      </c>
      <c r="BB51" s="61">
        <f t="shared" si="60"/>
        <v>0</v>
      </c>
      <c r="BC51" s="62">
        <f t="shared" si="61"/>
        <v>2.9</v>
      </c>
      <c r="BD51" s="16"/>
      <c r="BE51" s="108"/>
    </row>
    <row r="52" spans="1:57" s="4" customFormat="1" x14ac:dyDescent="0.25">
      <c r="A52" s="131" t="s">
        <v>93</v>
      </c>
      <c r="B52" s="63" t="s">
        <v>92</v>
      </c>
      <c r="C52" s="59">
        <f>ROUND(IF('Indicator Data'!C55=0,0.1,IF(LOG('Indicator Data'!C55)&gt;C$194,10,IF(LOG('Indicator Data'!C55)&lt;C$195,0,10-(C$194-LOG('Indicator Data'!C55))/(C$194-C$195)*10))),1)</f>
        <v>8.8000000000000007</v>
      </c>
      <c r="D52" s="59">
        <f>ROUND(IF('Indicator Data'!D55=0,0.1,IF(LOG('Indicator Data'!D55)&gt;D$194,10,IF(LOG('Indicator Data'!D55)&lt;D$195,0,10-(D$194-LOG('Indicator Data'!D55))/(D$194-D$195)*10))),1)</f>
        <v>10</v>
      </c>
      <c r="E52" s="59">
        <f t="shared" si="31"/>
        <v>9.5</v>
      </c>
      <c r="F52" s="59">
        <f>ROUND(IF('Indicator Data'!E55="No data",0.1,IF('Indicator Data'!E55=0,0,IF(LOG('Indicator Data'!E55)&gt;F$194,10,IF(LOG('Indicator Data'!E55)&lt;F$195,0,10-(F$194-LOG('Indicator Data'!E55))/(F$194-F$195)*10)))),1)</f>
        <v>7.8</v>
      </c>
      <c r="G52" s="59">
        <f>ROUND(IF('Indicator Data'!F55=0,0,IF(LOG('Indicator Data'!F55)&gt;G$194,10,IF(LOG('Indicator Data'!F55)&lt;G$195,0,10-(G$194-LOG('Indicator Data'!F55))/(G$194-G$195)*10))),1)</f>
        <v>8.3000000000000007</v>
      </c>
      <c r="H52" s="59">
        <f>ROUND(IF('Indicator Data'!G55=0,0,IF(LOG('Indicator Data'!G55)&gt;H$194,10,IF(LOG('Indicator Data'!G55)&lt;H$195,0,10-(H$194-LOG('Indicator Data'!G55))/(H$194-H$195)*10))),1)</f>
        <v>0</v>
      </c>
      <c r="I52" s="59">
        <f>ROUND(IF('Indicator Data'!H55=0,0,IF(LOG('Indicator Data'!H55)&gt;I$194,10,IF(LOG('Indicator Data'!H55)&lt;I$195,0,10-(I$194-LOG('Indicator Data'!H55))/(I$194-I$195)*10))),1)</f>
        <v>0</v>
      </c>
      <c r="J52" s="59">
        <f t="shared" si="32"/>
        <v>0</v>
      </c>
      <c r="K52" s="59">
        <f>ROUND(IF('Indicator Data'!I55=0,0,IF(LOG('Indicator Data'!I55)&gt;K$194,10,IF(LOG('Indicator Data'!I55)&lt;K$195,0,10-(K$194-LOG('Indicator Data'!I55))/(K$194-K$195)*10))),1)</f>
        <v>0</v>
      </c>
      <c r="L52" s="59">
        <f t="shared" si="33"/>
        <v>0</v>
      </c>
      <c r="M52" s="59">
        <f>ROUND(IF('Indicator Data'!J55=0,0,IF(LOG('Indicator Data'!J55)&gt;M$194,10,IF(LOG('Indicator Data'!J55)&lt;M$195,0,10-(M$194-LOG('Indicator Data'!J55))/(M$194-M$195)*10))),1)</f>
        <v>6.6</v>
      </c>
      <c r="N52" s="60">
        <f>'Indicator Data'!C55/'Indicator Data'!$BD55</f>
        <v>2.0779291977320678E-3</v>
      </c>
      <c r="O52" s="60">
        <f>'Indicator Data'!D55/'Indicator Data'!$BD55</f>
        <v>7.8557426568954766E-4</v>
      </c>
      <c r="P52" s="60">
        <f>IF(F52=0.1,0,'Indicator Data'!E55/'Indicator Data'!$BD55)</f>
        <v>8.0760846804280289E-3</v>
      </c>
      <c r="Q52" s="60">
        <f>'Indicator Data'!F55/'Indicator Data'!$BD55</f>
        <v>5.8595417166382232E-5</v>
      </c>
      <c r="R52" s="60">
        <f>'Indicator Data'!G55/'Indicator Data'!$BD55</f>
        <v>0</v>
      </c>
      <c r="S52" s="60">
        <f>'Indicator Data'!H55/'Indicator Data'!$BD55</f>
        <v>0</v>
      </c>
      <c r="T52" s="60">
        <f>'Indicator Data'!I55/'Indicator Data'!$BD55</f>
        <v>0</v>
      </c>
      <c r="U52" s="60">
        <f>'Indicator Data'!J55/'Indicator Data'!$BD55</f>
        <v>2.7586502062378976E-4</v>
      </c>
      <c r="V52" s="59">
        <f t="shared" si="34"/>
        <v>10</v>
      </c>
      <c r="W52" s="59">
        <f t="shared" si="35"/>
        <v>7.9</v>
      </c>
      <c r="X52" s="59">
        <f t="shared" si="36"/>
        <v>9.1999999999999993</v>
      </c>
      <c r="Y52" s="59">
        <f t="shared" si="37"/>
        <v>5.4</v>
      </c>
      <c r="Z52" s="59">
        <f t="shared" si="38"/>
        <v>9.5</v>
      </c>
      <c r="AA52" s="59">
        <f t="shared" si="39"/>
        <v>0</v>
      </c>
      <c r="AB52" s="59">
        <f t="shared" si="40"/>
        <v>0</v>
      </c>
      <c r="AC52" s="59">
        <f t="shared" si="41"/>
        <v>0</v>
      </c>
      <c r="AD52" s="59">
        <f t="shared" si="42"/>
        <v>0</v>
      </c>
      <c r="AE52" s="59">
        <f t="shared" si="43"/>
        <v>0</v>
      </c>
      <c r="AF52" s="59">
        <f t="shared" si="44"/>
        <v>0.1</v>
      </c>
      <c r="AG52" s="59">
        <f>ROUND(IF('Indicator Data'!K55=0,0,IF('Indicator Data'!K55&gt;AG$194,10,IF('Indicator Data'!K55&lt;AG$195,0,10-(AG$194-'Indicator Data'!K55)/(AG$194-AG$195)*10))),1)</f>
        <v>3</v>
      </c>
      <c r="AH52" s="59">
        <f t="shared" si="45"/>
        <v>9.4</v>
      </c>
      <c r="AI52" s="59">
        <f t="shared" si="46"/>
        <v>9</v>
      </c>
      <c r="AJ52" s="59">
        <f t="shared" si="47"/>
        <v>0</v>
      </c>
      <c r="AK52" s="59">
        <f t="shared" si="48"/>
        <v>0</v>
      </c>
      <c r="AL52" s="59">
        <f t="shared" si="49"/>
        <v>0</v>
      </c>
      <c r="AM52" s="59">
        <f t="shared" si="50"/>
        <v>0</v>
      </c>
      <c r="AN52" s="59">
        <f t="shared" si="51"/>
        <v>4.0999999999999996</v>
      </c>
      <c r="AO52" s="61">
        <f t="shared" si="52"/>
        <v>9.4</v>
      </c>
      <c r="AP52" s="61">
        <f t="shared" si="53"/>
        <v>6.8</v>
      </c>
      <c r="AQ52" s="61">
        <f t="shared" si="54"/>
        <v>9</v>
      </c>
      <c r="AR52" s="61">
        <f t="shared" si="55"/>
        <v>0</v>
      </c>
      <c r="AS52" s="59">
        <f t="shared" si="56"/>
        <v>3.6</v>
      </c>
      <c r="AT52" s="59">
        <f>IF('Indicator Data'!L55="No data","x",IF('Indicator Data'!BE55&lt;1000,"x",ROUND((IF('Indicator Data'!L55&gt;AT$194,10,IF('Indicator Data'!L55&lt;AT$195,0,10-(AT$194-'Indicator Data'!L55)/(AT$194-AT$195)*10))),1)))</f>
        <v>2</v>
      </c>
      <c r="AU52" s="61">
        <f t="shared" si="57"/>
        <v>2.8</v>
      </c>
      <c r="AV52" s="62">
        <f t="shared" si="58"/>
        <v>6.8</v>
      </c>
      <c r="AW52" s="59">
        <f>ROUND(IF('Indicator Data'!M55=0,0,IF('Indicator Data'!M55&gt;AW$194,10,IF('Indicator Data'!M55&lt;AW$195,0,10-(AW$194-'Indicator Data'!M55)/(AW$194-AW$195)*10))),1)</f>
        <v>3.6</v>
      </c>
      <c r="AX52" s="59">
        <f>ROUND(IF('Indicator Data'!N55=0,0,IF(LOG('Indicator Data'!N55)&gt;LOG(AX$194),10,IF(LOG('Indicator Data'!N55)&lt;LOG(AX$195),0,10-(LOG(AX$194)-LOG('Indicator Data'!N55))/(LOG(AX$194)-LOG(AX$195))*10))),1)</f>
        <v>2.8</v>
      </c>
      <c r="AY52" s="61">
        <f t="shared" si="59"/>
        <v>3.2</v>
      </c>
      <c r="AZ52" s="59">
        <f>'Indicator Data'!O55</f>
        <v>0</v>
      </c>
      <c r="BA52" s="59">
        <f>'Indicator Data'!P55</f>
        <v>0</v>
      </c>
      <c r="BB52" s="61">
        <f t="shared" si="60"/>
        <v>0</v>
      </c>
      <c r="BC52" s="62">
        <f t="shared" si="61"/>
        <v>2.2000000000000002</v>
      </c>
      <c r="BD52" s="16"/>
      <c r="BE52" s="108"/>
    </row>
    <row r="53" spans="1:57" s="4" customFormat="1" x14ac:dyDescent="0.25">
      <c r="A53" s="131" t="s">
        <v>95</v>
      </c>
      <c r="B53" s="63" t="s">
        <v>94</v>
      </c>
      <c r="C53" s="59">
        <f>ROUND(IF('Indicator Data'!C56=0,0.1,IF(LOG('Indicator Data'!C56)&gt;C$194,10,IF(LOG('Indicator Data'!C56)&lt;C$195,0,10-(C$194-LOG('Indicator Data'!C56))/(C$194-C$195)*10))),1)</f>
        <v>10</v>
      </c>
      <c r="D53" s="59">
        <f>ROUND(IF('Indicator Data'!D56=0,0.1,IF(LOG('Indicator Data'!D56)&gt;D$194,10,IF(LOG('Indicator Data'!D56)&lt;D$195,0,10-(D$194-LOG('Indicator Data'!D56))/(D$194-D$195)*10))),1)</f>
        <v>0.1</v>
      </c>
      <c r="E53" s="59">
        <f t="shared" si="31"/>
        <v>7.6</v>
      </c>
      <c r="F53" s="59">
        <f>ROUND(IF('Indicator Data'!E56="No data",0.1,IF('Indicator Data'!E56=0,0,IF(LOG('Indicator Data'!E56)&gt;F$194,10,IF(LOG('Indicator Data'!E56)&lt;F$195,0,10-(F$194-LOG('Indicator Data'!E56))/(F$194-F$195)*10)))),1)</f>
        <v>9.6</v>
      </c>
      <c r="G53" s="59">
        <f>ROUND(IF('Indicator Data'!F56=0,0,IF(LOG('Indicator Data'!F56)&gt;G$194,10,IF(LOG('Indicator Data'!F56)&lt;G$195,0,10-(G$194-LOG('Indicator Data'!F56))/(G$194-G$195)*10))),1)</f>
        <v>7.2</v>
      </c>
      <c r="H53" s="59">
        <f>ROUND(IF('Indicator Data'!G56=0,0,IF(LOG('Indicator Data'!G56)&gt;H$194,10,IF(LOG('Indicator Data'!G56)&lt;H$195,0,10-(H$194-LOG('Indicator Data'!G56))/(H$194-H$195)*10))),1)</f>
        <v>0</v>
      </c>
      <c r="I53" s="59">
        <f>ROUND(IF('Indicator Data'!H56=0,0,IF(LOG('Indicator Data'!H56)&gt;I$194,10,IF(LOG('Indicator Data'!H56)&lt;I$195,0,10-(I$194-LOG('Indicator Data'!H56))/(I$194-I$195)*10))),1)</f>
        <v>0</v>
      </c>
      <c r="J53" s="59">
        <f t="shared" si="32"/>
        <v>0</v>
      </c>
      <c r="K53" s="59">
        <f>ROUND(IF('Indicator Data'!I56=0,0,IF(LOG('Indicator Data'!I56)&gt;K$194,10,IF(LOG('Indicator Data'!I56)&lt;K$195,0,10-(K$194-LOG('Indicator Data'!I56))/(K$194-K$195)*10))),1)</f>
        <v>0</v>
      </c>
      <c r="L53" s="59">
        <f t="shared" si="33"/>
        <v>0</v>
      </c>
      <c r="M53" s="59">
        <f>ROUND(IF('Indicator Data'!J56=0,0,IF(LOG('Indicator Data'!J56)&gt;M$194,10,IF(LOG('Indicator Data'!J56)&lt;M$195,0,10-(M$194-LOG('Indicator Data'!J56))/(M$194-M$195)*10))),1)</f>
        <v>0</v>
      </c>
      <c r="N53" s="60">
        <f>'Indicator Data'!C56/'Indicator Data'!$BD56</f>
        <v>1.2354828392821871E-3</v>
      </c>
      <c r="O53" s="60">
        <f>'Indicator Data'!D56/'Indicator Data'!$BD56</f>
        <v>0</v>
      </c>
      <c r="P53" s="60">
        <f>IF(F53=0.1,0,'Indicator Data'!E56/'Indicator Data'!$BD56)</f>
        <v>7.7546321903903537E-3</v>
      </c>
      <c r="Q53" s="60">
        <f>'Indicator Data'!F56/'Indicator Data'!$BD56</f>
        <v>2.1531710065484475E-6</v>
      </c>
      <c r="R53" s="60">
        <f>'Indicator Data'!G56/'Indicator Data'!$BD56</f>
        <v>0</v>
      </c>
      <c r="S53" s="60">
        <f>'Indicator Data'!H56/'Indicator Data'!$BD56</f>
        <v>0</v>
      </c>
      <c r="T53" s="60">
        <f>'Indicator Data'!I56/'Indicator Data'!$BD56</f>
        <v>0</v>
      </c>
      <c r="U53" s="60">
        <f>'Indicator Data'!J56/'Indicator Data'!$BD56</f>
        <v>0</v>
      </c>
      <c r="V53" s="59">
        <f t="shared" si="34"/>
        <v>6.2</v>
      </c>
      <c r="W53" s="59">
        <f t="shared" si="35"/>
        <v>0</v>
      </c>
      <c r="X53" s="59">
        <f t="shared" si="36"/>
        <v>3.7</v>
      </c>
      <c r="Y53" s="59">
        <f t="shared" si="37"/>
        <v>5.2</v>
      </c>
      <c r="Z53" s="59">
        <f t="shared" si="38"/>
        <v>6.3</v>
      </c>
      <c r="AA53" s="59">
        <f t="shared" si="39"/>
        <v>0</v>
      </c>
      <c r="AB53" s="59">
        <f t="shared" si="40"/>
        <v>0</v>
      </c>
      <c r="AC53" s="59">
        <f t="shared" si="41"/>
        <v>0</v>
      </c>
      <c r="AD53" s="59">
        <f t="shared" si="42"/>
        <v>0</v>
      </c>
      <c r="AE53" s="59">
        <f t="shared" si="43"/>
        <v>0</v>
      </c>
      <c r="AF53" s="59">
        <f t="shared" si="44"/>
        <v>0</v>
      </c>
      <c r="AG53" s="59">
        <f>ROUND(IF('Indicator Data'!K56=0,0,IF('Indicator Data'!K56&gt;AG$194,10,IF('Indicator Data'!K56&lt;AG$195,0,10-(AG$194-'Indicator Data'!K56)/(AG$194-AG$195)*10))),1)</f>
        <v>0</v>
      </c>
      <c r="AH53" s="59">
        <f t="shared" si="45"/>
        <v>8.1</v>
      </c>
      <c r="AI53" s="59">
        <f t="shared" si="46"/>
        <v>0.1</v>
      </c>
      <c r="AJ53" s="59">
        <f t="shared" si="47"/>
        <v>0</v>
      </c>
      <c r="AK53" s="59">
        <f t="shared" si="48"/>
        <v>0</v>
      </c>
      <c r="AL53" s="59">
        <f t="shared" si="49"/>
        <v>0</v>
      </c>
      <c r="AM53" s="59">
        <f t="shared" si="50"/>
        <v>0</v>
      </c>
      <c r="AN53" s="59">
        <f t="shared" si="51"/>
        <v>0</v>
      </c>
      <c r="AO53" s="61">
        <f t="shared" si="52"/>
        <v>6</v>
      </c>
      <c r="AP53" s="61">
        <f t="shared" si="53"/>
        <v>8.1</v>
      </c>
      <c r="AQ53" s="61">
        <f t="shared" si="54"/>
        <v>6.8</v>
      </c>
      <c r="AR53" s="61">
        <f t="shared" si="55"/>
        <v>0</v>
      </c>
      <c r="AS53" s="59">
        <f t="shared" si="56"/>
        <v>0</v>
      </c>
      <c r="AT53" s="59">
        <f>IF('Indicator Data'!L56="No data","x",IF('Indicator Data'!BE56&lt;1000,"x",ROUND((IF('Indicator Data'!L56&gt;AT$194,10,IF('Indicator Data'!L56&lt;AT$195,0,10-(AT$194-'Indicator Data'!L56)/(AT$194-AT$195)*10))),1)))</f>
        <v>6.1</v>
      </c>
      <c r="AU53" s="61">
        <f t="shared" si="57"/>
        <v>3.1</v>
      </c>
      <c r="AV53" s="62">
        <f t="shared" si="58"/>
        <v>5.4</v>
      </c>
      <c r="AW53" s="59">
        <f>ROUND(IF('Indicator Data'!M56=0,0,IF('Indicator Data'!M56&gt;AW$194,10,IF('Indicator Data'!M56&lt;AW$195,0,10-(AW$194-'Indicator Data'!M56)/(AW$194-AW$195)*10))),1)</f>
        <v>8.6</v>
      </c>
      <c r="AX53" s="59">
        <f>ROUND(IF('Indicator Data'!N56=0,0,IF(LOG('Indicator Data'!N56)&gt;LOG(AX$194),10,IF(LOG('Indicator Data'!N56)&lt;LOG(AX$195),0,10-(LOG(AX$194)-LOG('Indicator Data'!N56))/(LOG(AX$194)-LOG(AX$195))*10))),1)</f>
        <v>7.9</v>
      </c>
      <c r="AY53" s="61">
        <f t="shared" si="59"/>
        <v>8.3000000000000007</v>
      </c>
      <c r="AZ53" s="59">
        <f>'Indicator Data'!O56</f>
        <v>0</v>
      </c>
      <c r="BA53" s="59">
        <f>'Indicator Data'!P56</f>
        <v>4</v>
      </c>
      <c r="BB53" s="61">
        <f t="shared" si="60"/>
        <v>7</v>
      </c>
      <c r="BC53" s="62">
        <f t="shared" si="61"/>
        <v>7</v>
      </c>
      <c r="BD53" s="16"/>
      <c r="BE53" s="108"/>
    </row>
    <row r="54" spans="1:57" s="4" customFormat="1" x14ac:dyDescent="0.25">
      <c r="A54" s="131" t="s">
        <v>97</v>
      </c>
      <c r="B54" s="63" t="s">
        <v>96</v>
      </c>
      <c r="C54" s="59">
        <f>ROUND(IF('Indicator Data'!C57=0,0.1,IF(LOG('Indicator Data'!C57)&gt;C$194,10,IF(LOG('Indicator Data'!C57)&lt;C$195,0,10-(C$194-LOG('Indicator Data'!C57))/(C$194-C$195)*10))),1)</f>
        <v>7.7</v>
      </c>
      <c r="D54" s="59">
        <f>ROUND(IF('Indicator Data'!D57=0,0.1,IF(LOG('Indicator Data'!D57)&gt;D$194,10,IF(LOG('Indicator Data'!D57)&lt;D$195,0,10-(D$194-LOG('Indicator Data'!D57))/(D$194-D$195)*10))),1)</f>
        <v>9</v>
      </c>
      <c r="E54" s="59">
        <f t="shared" si="31"/>
        <v>8.4</v>
      </c>
      <c r="F54" s="59">
        <f>ROUND(IF('Indicator Data'!E57="No data",0.1,IF('Indicator Data'!E57=0,0,IF(LOG('Indicator Data'!E57)&gt;F$194,10,IF(LOG('Indicator Data'!E57)&lt;F$195,0,10-(F$194-LOG('Indicator Data'!E57))/(F$194-F$195)*10)))),1)</f>
        <v>5.0999999999999996</v>
      </c>
      <c r="G54" s="59">
        <f>ROUND(IF('Indicator Data'!F57=0,0,IF(LOG('Indicator Data'!F57)&gt;G$194,10,IF(LOG('Indicator Data'!F57)&lt;G$195,0,10-(G$194-LOG('Indicator Data'!F57))/(G$194-G$195)*10))),1)</f>
        <v>7.2</v>
      </c>
      <c r="H54" s="59">
        <f>ROUND(IF('Indicator Data'!G57=0,0,IF(LOG('Indicator Data'!G57)&gt;H$194,10,IF(LOG('Indicator Data'!G57)&lt;H$195,0,10-(H$194-LOG('Indicator Data'!G57))/(H$194-H$195)*10))),1)</f>
        <v>6.4</v>
      </c>
      <c r="I54" s="59">
        <f>ROUND(IF('Indicator Data'!H57=0,0,IF(LOG('Indicator Data'!H57)&gt;I$194,10,IF(LOG('Indicator Data'!H57)&lt;I$195,0,10-(I$194-LOG('Indicator Data'!H57))/(I$194-I$195)*10))),1)</f>
        <v>7.1</v>
      </c>
      <c r="J54" s="59">
        <f t="shared" si="32"/>
        <v>6.8</v>
      </c>
      <c r="K54" s="59">
        <f>ROUND(IF('Indicator Data'!I57=0,0,IF(LOG('Indicator Data'!I57)&gt;K$194,10,IF(LOG('Indicator Data'!I57)&lt;K$195,0,10-(K$194-LOG('Indicator Data'!I57))/(K$194-K$195)*10))),1)</f>
        <v>4.5</v>
      </c>
      <c r="L54" s="59">
        <f t="shared" si="33"/>
        <v>5.8</v>
      </c>
      <c r="M54" s="59">
        <f>ROUND(IF('Indicator Data'!J57=0,0,IF(LOG('Indicator Data'!J57)&gt;M$194,10,IF(LOG('Indicator Data'!J57)&lt;M$195,0,10-(M$194-LOG('Indicator Data'!J57))/(M$194-M$195)*10))),1)</f>
        <v>8.8000000000000007</v>
      </c>
      <c r="N54" s="60">
        <f>'Indicator Data'!C57/'Indicator Data'!$BD57</f>
        <v>1.9180034483946568E-3</v>
      </c>
      <c r="O54" s="60">
        <f>'Indicator Data'!D57/'Indicator Data'!$BD57</f>
        <v>8.0794770192051362E-4</v>
      </c>
      <c r="P54" s="60">
        <f>IF(F54=0.1,0,'Indicator Data'!E57/'Indicator Data'!$BD57)</f>
        <v>1.7630282596272787E-3</v>
      </c>
      <c r="Q54" s="60">
        <f>'Indicator Data'!F57/'Indicator Data'!$BD57</f>
        <v>3.5022979955340701E-5</v>
      </c>
      <c r="R54" s="60">
        <f>'Indicator Data'!G57/'Indicator Data'!$BD57</f>
        <v>5.9800319236757585E-3</v>
      </c>
      <c r="S54" s="60">
        <f>'Indicator Data'!H57/'Indicator Data'!$BD57</f>
        <v>1.4223765441919765E-4</v>
      </c>
      <c r="T54" s="60">
        <f>'Indicator Data'!I57/'Indicator Data'!$BD57</f>
        <v>2.9430506432636983E-4</v>
      </c>
      <c r="U54" s="60">
        <f>'Indicator Data'!J57/'Indicator Data'!$BD57</f>
        <v>5.453250641594987E-3</v>
      </c>
      <c r="V54" s="59">
        <f t="shared" si="34"/>
        <v>9.6</v>
      </c>
      <c r="W54" s="59">
        <f t="shared" si="35"/>
        <v>8.1</v>
      </c>
      <c r="X54" s="59">
        <f t="shared" si="36"/>
        <v>9</v>
      </c>
      <c r="Y54" s="59">
        <f t="shared" si="37"/>
        <v>1.2</v>
      </c>
      <c r="Z54" s="59">
        <f t="shared" si="38"/>
        <v>9</v>
      </c>
      <c r="AA54" s="59">
        <f t="shared" si="39"/>
        <v>3.3</v>
      </c>
      <c r="AB54" s="59">
        <f t="shared" si="40"/>
        <v>0.3</v>
      </c>
      <c r="AC54" s="59">
        <f t="shared" si="41"/>
        <v>1.9</v>
      </c>
      <c r="AD54" s="59">
        <f t="shared" si="42"/>
        <v>0.3</v>
      </c>
      <c r="AE54" s="59">
        <f t="shared" si="43"/>
        <v>1.1000000000000001</v>
      </c>
      <c r="AF54" s="59">
        <f t="shared" si="44"/>
        <v>1.8</v>
      </c>
      <c r="AG54" s="59">
        <f>ROUND(IF('Indicator Data'!K57=0,0,IF('Indicator Data'!K57&gt;AG$194,10,IF('Indicator Data'!K57&lt;AG$195,0,10-(AG$194-'Indicator Data'!K57)/(AG$194-AG$195)*10))),1)</f>
        <v>5.0999999999999996</v>
      </c>
      <c r="AH54" s="59">
        <f t="shared" si="45"/>
        <v>8.6999999999999993</v>
      </c>
      <c r="AI54" s="59">
        <f t="shared" si="46"/>
        <v>8.6</v>
      </c>
      <c r="AJ54" s="59">
        <f t="shared" si="47"/>
        <v>4.9000000000000004</v>
      </c>
      <c r="AK54" s="59">
        <f t="shared" si="48"/>
        <v>3.7</v>
      </c>
      <c r="AL54" s="59">
        <f t="shared" si="49"/>
        <v>4.3</v>
      </c>
      <c r="AM54" s="59">
        <f t="shared" si="50"/>
        <v>2.4</v>
      </c>
      <c r="AN54" s="59">
        <f t="shared" si="51"/>
        <v>6.5</v>
      </c>
      <c r="AO54" s="61">
        <f t="shared" si="52"/>
        <v>8.6999999999999993</v>
      </c>
      <c r="AP54" s="61">
        <f t="shared" si="53"/>
        <v>3.4</v>
      </c>
      <c r="AQ54" s="61">
        <f t="shared" si="54"/>
        <v>8.1999999999999993</v>
      </c>
      <c r="AR54" s="61">
        <f t="shared" si="55"/>
        <v>3.8</v>
      </c>
      <c r="AS54" s="59">
        <f t="shared" si="56"/>
        <v>5.8</v>
      </c>
      <c r="AT54" s="59">
        <f>IF('Indicator Data'!L57="No data","x",IF('Indicator Data'!BE57&lt;1000,"x",ROUND((IF('Indicator Data'!L57&gt;AT$194,10,IF('Indicator Data'!L57&lt;AT$195,0,10-(AT$194-'Indicator Data'!L57)/(AT$194-AT$195)*10))),1)))</f>
        <v>1</v>
      </c>
      <c r="AU54" s="61">
        <f t="shared" si="57"/>
        <v>3.4</v>
      </c>
      <c r="AV54" s="62">
        <f t="shared" si="58"/>
        <v>6.1</v>
      </c>
      <c r="AW54" s="59">
        <f>ROUND(IF('Indicator Data'!M57=0,0,IF('Indicator Data'!M57&gt;AW$194,10,IF('Indicator Data'!M57&lt;AW$195,0,10-(AW$194-'Indicator Data'!M57)/(AW$194-AW$195)*10))),1)</f>
        <v>7.1</v>
      </c>
      <c r="AX54" s="59">
        <f>ROUND(IF('Indicator Data'!N57=0,0,IF(LOG('Indicator Data'!N57)&gt;LOG(AX$194),10,IF(LOG('Indicator Data'!N57)&lt;LOG(AX$195),0,10-(LOG(AX$194)-LOG('Indicator Data'!N57))/(LOG(AX$194)-LOG(AX$195))*10))),1)</f>
        <v>8.4</v>
      </c>
      <c r="AY54" s="61">
        <f t="shared" si="59"/>
        <v>7.8</v>
      </c>
      <c r="AZ54" s="59">
        <f>'Indicator Data'!O57</f>
        <v>0</v>
      </c>
      <c r="BA54" s="59">
        <f>'Indicator Data'!P57</f>
        <v>4</v>
      </c>
      <c r="BB54" s="61">
        <f t="shared" si="60"/>
        <v>7</v>
      </c>
      <c r="BC54" s="62">
        <f t="shared" si="61"/>
        <v>7</v>
      </c>
      <c r="BD54" s="16"/>
      <c r="BE54" s="108"/>
    </row>
    <row r="55" spans="1:57" s="4" customFormat="1" x14ac:dyDescent="0.25">
      <c r="A55" s="131" t="s">
        <v>99</v>
      </c>
      <c r="B55" s="63" t="s">
        <v>98</v>
      </c>
      <c r="C55" s="59">
        <f>ROUND(IF('Indicator Data'!C58=0,0.1,IF(LOG('Indicator Data'!C58)&gt;C$194,10,IF(LOG('Indicator Data'!C58)&lt;C$195,0,10-(C$194-LOG('Indicator Data'!C58))/(C$194-C$195)*10))),1)</f>
        <v>0</v>
      </c>
      <c r="D55" s="59">
        <f>ROUND(IF('Indicator Data'!D58=0,0.1,IF(LOG('Indicator Data'!D58)&gt;D$194,10,IF(LOG('Indicator Data'!D58)&lt;D$195,0,10-(D$194-LOG('Indicator Data'!D58))/(D$194-D$195)*10))),1)</f>
        <v>0.1</v>
      </c>
      <c r="E55" s="59">
        <f t="shared" si="31"/>
        <v>0.1</v>
      </c>
      <c r="F55" s="59">
        <f>ROUND(IF('Indicator Data'!E58="No data",0.1,IF('Indicator Data'!E58=0,0,IF(LOG('Indicator Data'!E58)&gt;F$194,10,IF(LOG('Indicator Data'!E58)&lt;F$195,0,10-(F$194-LOG('Indicator Data'!E58))/(F$194-F$195)*10)))),1)</f>
        <v>3.5</v>
      </c>
      <c r="G55" s="59">
        <f>ROUND(IF('Indicator Data'!F58=0,0,IF(LOG('Indicator Data'!F58)&gt;G$194,10,IF(LOG('Indicator Data'!F58)&lt;G$195,0,10-(G$194-LOG('Indicator Data'!F58))/(G$194-G$195)*10))),1)</f>
        <v>0</v>
      </c>
      <c r="H55" s="59">
        <f>ROUND(IF('Indicator Data'!G58=0,0,IF(LOG('Indicator Data'!G58)&gt;H$194,10,IF(LOG('Indicator Data'!G58)&lt;H$195,0,10-(H$194-LOG('Indicator Data'!G58))/(H$194-H$195)*10))),1)</f>
        <v>0</v>
      </c>
      <c r="I55" s="59">
        <f>ROUND(IF('Indicator Data'!H58=0,0,IF(LOG('Indicator Data'!H58)&gt;I$194,10,IF(LOG('Indicator Data'!H58)&lt;I$195,0,10-(I$194-LOG('Indicator Data'!H58))/(I$194-I$195)*10))),1)</f>
        <v>0</v>
      </c>
      <c r="J55" s="59">
        <f t="shared" si="32"/>
        <v>0</v>
      </c>
      <c r="K55" s="59">
        <f>ROUND(IF('Indicator Data'!I58=0,0,IF(LOG('Indicator Data'!I58)&gt;K$194,10,IF(LOG('Indicator Data'!I58)&lt;K$195,0,10-(K$194-LOG('Indicator Data'!I58))/(K$194-K$195)*10))),1)</f>
        <v>0</v>
      </c>
      <c r="L55" s="59">
        <f t="shared" si="33"/>
        <v>0</v>
      </c>
      <c r="M55" s="59">
        <f>ROUND(IF('Indicator Data'!J58=0,0,IF(LOG('Indicator Data'!J58)&gt;M$194,10,IF(LOG('Indicator Data'!J58)&lt;M$195,0,10-(M$194-LOG('Indicator Data'!J58))/(M$194-M$195)*10))),1)</f>
        <v>0</v>
      </c>
      <c r="N55" s="60">
        <f>'Indicator Data'!C58/'Indicator Data'!$BD58</f>
        <v>4.8567587926656595E-7</v>
      </c>
      <c r="O55" s="60">
        <f>'Indicator Data'!D58/'Indicator Data'!$BD58</f>
        <v>0</v>
      </c>
      <c r="P55" s="60">
        <f>IF(F55=0.1,0,'Indicator Data'!E58/'Indicator Data'!$BD58)</f>
        <v>3.0492994477887623E-3</v>
      </c>
      <c r="Q55" s="60">
        <f>'Indicator Data'!F58/'Indicator Data'!$BD58</f>
        <v>0</v>
      </c>
      <c r="R55" s="60">
        <f>'Indicator Data'!G58/'Indicator Data'!$BD58</f>
        <v>0</v>
      </c>
      <c r="S55" s="60">
        <f>'Indicator Data'!H58/'Indicator Data'!$BD58</f>
        <v>0</v>
      </c>
      <c r="T55" s="60">
        <f>'Indicator Data'!I58/'Indicator Data'!$BD58</f>
        <v>0</v>
      </c>
      <c r="U55" s="60">
        <f>'Indicator Data'!J58/'Indicator Data'!$BD58</f>
        <v>0</v>
      </c>
      <c r="V55" s="59">
        <f t="shared" si="34"/>
        <v>0</v>
      </c>
      <c r="W55" s="59">
        <f t="shared" si="35"/>
        <v>0</v>
      </c>
      <c r="X55" s="59">
        <f t="shared" si="36"/>
        <v>0</v>
      </c>
      <c r="Y55" s="59">
        <f t="shared" si="37"/>
        <v>2</v>
      </c>
      <c r="Z55" s="59">
        <f t="shared" si="38"/>
        <v>0</v>
      </c>
      <c r="AA55" s="59">
        <f t="shared" si="39"/>
        <v>0</v>
      </c>
      <c r="AB55" s="59">
        <f t="shared" si="40"/>
        <v>0</v>
      </c>
      <c r="AC55" s="59">
        <f t="shared" si="41"/>
        <v>0</v>
      </c>
      <c r="AD55" s="59">
        <f t="shared" si="42"/>
        <v>0</v>
      </c>
      <c r="AE55" s="59">
        <f t="shared" si="43"/>
        <v>0</v>
      </c>
      <c r="AF55" s="59">
        <f t="shared" si="44"/>
        <v>0</v>
      </c>
      <c r="AG55" s="59">
        <f>ROUND(IF('Indicator Data'!K58=0,0,IF('Indicator Data'!K58&gt;AG$194,10,IF('Indicator Data'!K58&lt;AG$195,0,10-(AG$194-'Indicator Data'!K58)/(AG$194-AG$195)*10))),1)</f>
        <v>0</v>
      </c>
      <c r="AH55" s="59">
        <f t="shared" si="45"/>
        <v>0</v>
      </c>
      <c r="AI55" s="59">
        <f t="shared" si="46"/>
        <v>0.1</v>
      </c>
      <c r="AJ55" s="59">
        <f t="shared" si="47"/>
        <v>0</v>
      </c>
      <c r="AK55" s="59">
        <f t="shared" si="48"/>
        <v>0</v>
      </c>
      <c r="AL55" s="59">
        <f t="shared" si="49"/>
        <v>0</v>
      </c>
      <c r="AM55" s="59">
        <f t="shared" si="50"/>
        <v>0</v>
      </c>
      <c r="AN55" s="59">
        <f t="shared" si="51"/>
        <v>0</v>
      </c>
      <c r="AO55" s="61">
        <f t="shared" si="52"/>
        <v>0.1</v>
      </c>
      <c r="AP55" s="61">
        <f t="shared" si="53"/>
        <v>2.8</v>
      </c>
      <c r="AQ55" s="61">
        <f t="shared" si="54"/>
        <v>0</v>
      </c>
      <c r="AR55" s="61">
        <f t="shared" si="55"/>
        <v>0</v>
      </c>
      <c r="AS55" s="59">
        <f t="shared" si="56"/>
        <v>0</v>
      </c>
      <c r="AT55" s="59">
        <f>IF('Indicator Data'!L58="No data","x",IF('Indicator Data'!BE58&lt;1000,"x",ROUND((IF('Indicator Data'!L58&gt;AT$194,10,IF('Indicator Data'!L58&lt;AT$195,0,10-(AT$194-'Indicator Data'!L58)/(AT$194-AT$195)*10))),1)))</f>
        <v>7.1</v>
      </c>
      <c r="AU55" s="61">
        <f t="shared" si="57"/>
        <v>3.6</v>
      </c>
      <c r="AV55" s="62">
        <f t="shared" si="58"/>
        <v>1.4</v>
      </c>
      <c r="AW55" s="59">
        <f>ROUND(IF('Indicator Data'!M58=0,0,IF('Indicator Data'!M58&gt;AW$194,10,IF('Indicator Data'!M58&lt;AW$195,0,10-(AW$194-'Indicator Data'!M58)/(AW$194-AW$195)*10))),1)</f>
        <v>3.7</v>
      </c>
      <c r="AX55" s="59">
        <f>ROUND(IF('Indicator Data'!N58=0,0,IF(LOG('Indicator Data'!N58)&gt;LOG(AX$194),10,IF(LOG('Indicator Data'!N58)&lt;LOG(AX$195),0,10-(LOG(AX$194)-LOG('Indicator Data'!N58))/(LOG(AX$194)-LOG(AX$195))*10))),1)</f>
        <v>7.3</v>
      </c>
      <c r="AY55" s="61">
        <f t="shared" si="59"/>
        <v>5.8</v>
      </c>
      <c r="AZ55" s="59">
        <f>'Indicator Data'!O58</f>
        <v>0</v>
      </c>
      <c r="BA55" s="59">
        <f>'Indicator Data'!P58</f>
        <v>0</v>
      </c>
      <c r="BB55" s="61">
        <f t="shared" si="60"/>
        <v>0</v>
      </c>
      <c r="BC55" s="62">
        <f t="shared" si="61"/>
        <v>4.0999999999999996</v>
      </c>
      <c r="BD55" s="16"/>
      <c r="BE55" s="108"/>
    </row>
    <row r="56" spans="1:57" s="4" customFormat="1" x14ac:dyDescent="0.25">
      <c r="A56" s="131" t="s">
        <v>101</v>
      </c>
      <c r="B56" s="63" t="s">
        <v>100</v>
      </c>
      <c r="C56" s="59">
        <f>ROUND(IF('Indicator Data'!C59=0,0.1,IF(LOG('Indicator Data'!C59)&gt;C$194,10,IF(LOG('Indicator Data'!C59)&lt;C$195,0,10-(C$194-LOG('Indicator Data'!C59))/(C$194-C$195)*10))),1)</f>
        <v>6.2</v>
      </c>
      <c r="D56" s="59">
        <f>ROUND(IF('Indicator Data'!D59=0,0.1,IF(LOG('Indicator Data'!D59)&gt;D$194,10,IF(LOG('Indicator Data'!D59)&lt;D$195,0,10-(D$194-LOG('Indicator Data'!D59))/(D$194-D$195)*10))),1)</f>
        <v>0.1</v>
      </c>
      <c r="E56" s="59">
        <f t="shared" si="31"/>
        <v>3.8</v>
      </c>
      <c r="F56" s="59">
        <f>ROUND(IF('Indicator Data'!E59="No data",0.1,IF('Indicator Data'!E59=0,0,IF(LOG('Indicator Data'!E59)&gt;F$194,10,IF(LOG('Indicator Data'!E59)&lt;F$195,0,10-(F$194-LOG('Indicator Data'!E59))/(F$194-F$195)*10)))),1)</f>
        <v>6.3</v>
      </c>
      <c r="G56" s="59">
        <f>ROUND(IF('Indicator Data'!F59=0,0,IF(LOG('Indicator Data'!F59)&gt;G$194,10,IF(LOG('Indicator Data'!F59)&lt;G$195,0,10-(G$194-LOG('Indicator Data'!F59))/(G$194-G$195)*10))),1)</f>
        <v>0</v>
      </c>
      <c r="H56" s="59">
        <f>ROUND(IF('Indicator Data'!G59=0,0,IF(LOG('Indicator Data'!G59)&gt;H$194,10,IF(LOG('Indicator Data'!G59)&lt;H$195,0,10-(H$194-LOG('Indicator Data'!G59))/(H$194-H$195)*10))),1)</f>
        <v>0</v>
      </c>
      <c r="I56" s="59">
        <f>ROUND(IF('Indicator Data'!H59=0,0,IF(LOG('Indicator Data'!H59)&gt;I$194,10,IF(LOG('Indicator Data'!H59)&lt;I$195,0,10-(I$194-LOG('Indicator Data'!H59))/(I$194-I$195)*10))),1)</f>
        <v>0</v>
      </c>
      <c r="J56" s="59">
        <f t="shared" si="32"/>
        <v>0</v>
      </c>
      <c r="K56" s="59">
        <f>ROUND(IF('Indicator Data'!I59=0,0,IF(LOG('Indicator Data'!I59)&gt;K$194,10,IF(LOG('Indicator Data'!I59)&lt;K$195,0,10-(K$194-LOG('Indicator Data'!I59))/(K$194-K$195)*10))),1)</f>
        <v>0</v>
      </c>
      <c r="L56" s="59">
        <f t="shared" si="33"/>
        <v>0</v>
      </c>
      <c r="M56" s="59">
        <f>ROUND(IF('Indicator Data'!J59=0,0,IF(LOG('Indicator Data'!J59)&gt;M$194,10,IF(LOG('Indicator Data'!J59)&lt;M$195,0,10-(M$194-LOG('Indicator Data'!J59))/(M$194-M$195)*10))),1)</f>
        <v>10</v>
      </c>
      <c r="N56" s="60">
        <f>'Indicator Data'!C59/'Indicator Data'!$BD59</f>
        <v>5.5312775947297501E-4</v>
      </c>
      <c r="O56" s="60">
        <f>'Indicator Data'!D59/'Indicator Data'!$BD59</f>
        <v>0</v>
      </c>
      <c r="P56" s="60">
        <f>IF(F56=0.1,0,'Indicator Data'!E59/'Indicator Data'!$BD59)</f>
        <v>6.266936638548189E-3</v>
      </c>
      <c r="Q56" s="60">
        <f>'Indicator Data'!F59/'Indicator Data'!$BD59</f>
        <v>0</v>
      </c>
      <c r="R56" s="60">
        <f>'Indicator Data'!G59/'Indicator Data'!$BD59</f>
        <v>0</v>
      </c>
      <c r="S56" s="60">
        <f>'Indicator Data'!H59/'Indicator Data'!$BD59</f>
        <v>0</v>
      </c>
      <c r="T56" s="60">
        <f>'Indicator Data'!I59/'Indicator Data'!$BD59</f>
        <v>0</v>
      </c>
      <c r="U56" s="60">
        <f>'Indicator Data'!J59/'Indicator Data'!$BD59</f>
        <v>3.2526196952010748E-2</v>
      </c>
      <c r="V56" s="59">
        <f t="shared" si="34"/>
        <v>2.8</v>
      </c>
      <c r="W56" s="59">
        <f t="shared" si="35"/>
        <v>0</v>
      </c>
      <c r="X56" s="59">
        <f t="shared" si="36"/>
        <v>1.5</v>
      </c>
      <c r="Y56" s="59">
        <f t="shared" si="37"/>
        <v>4.2</v>
      </c>
      <c r="Z56" s="59">
        <f t="shared" si="38"/>
        <v>0</v>
      </c>
      <c r="AA56" s="59">
        <f t="shared" si="39"/>
        <v>0</v>
      </c>
      <c r="AB56" s="59">
        <f t="shared" si="40"/>
        <v>0</v>
      </c>
      <c r="AC56" s="59">
        <f t="shared" si="41"/>
        <v>0</v>
      </c>
      <c r="AD56" s="59">
        <f t="shared" si="42"/>
        <v>0</v>
      </c>
      <c r="AE56" s="59">
        <f t="shared" si="43"/>
        <v>0</v>
      </c>
      <c r="AF56" s="59">
        <f t="shared" si="44"/>
        <v>10</v>
      </c>
      <c r="AG56" s="59">
        <f>ROUND(IF('Indicator Data'!K59=0,0,IF('Indicator Data'!K59&gt;AG$194,10,IF('Indicator Data'!K59&lt;AG$195,0,10-(AG$194-'Indicator Data'!K59)/(AG$194-AG$195)*10))),1)</f>
        <v>3</v>
      </c>
      <c r="AH56" s="59">
        <f t="shared" si="45"/>
        <v>4.5</v>
      </c>
      <c r="AI56" s="59">
        <f t="shared" si="46"/>
        <v>0.1</v>
      </c>
      <c r="AJ56" s="59">
        <f t="shared" si="47"/>
        <v>0</v>
      </c>
      <c r="AK56" s="59">
        <f t="shared" si="48"/>
        <v>0</v>
      </c>
      <c r="AL56" s="59">
        <f t="shared" si="49"/>
        <v>0</v>
      </c>
      <c r="AM56" s="59">
        <f t="shared" si="50"/>
        <v>0</v>
      </c>
      <c r="AN56" s="59">
        <f t="shared" si="51"/>
        <v>10</v>
      </c>
      <c r="AO56" s="61">
        <f t="shared" si="52"/>
        <v>2.7</v>
      </c>
      <c r="AP56" s="61">
        <f t="shared" si="53"/>
        <v>5.3</v>
      </c>
      <c r="AQ56" s="61">
        <f t="shared" si="54"/>
        <v>0</v>
      </c>
      <c r="AR56" s="61">
        <f t="shared" si="55"/>
        <v>0</v>
      </c>
      <c r="AS56" s="59">
        <f t="shared" si="56"/>
        <v>6.5</v>
      </c>
      <c r="AT56" s="59">
        <f>IF('Indicator Data'!L59="No data","x",IF('Indicator Data'!BE59&lt;1000,"x",ROUND((IF('Indicator Data'!L59&gt;AT$194,10,IF('Indicator Data'!L59&lt;AT$195,0,10-(AT$194-'Indicator Data'!L59)/(AT$194-AT$195)*10))),1)))</f>
        <v>10</v>
      </c>
      <c r="AU56" s="61">
        <f t="shared" si="57"/>
        <v>8.3000000000000007</v>
      </c>
      <c r="AV56" s="62">
        <f t="shared" si="58"/>
        <v>4.0999999999999996</v>
      </c>
      <c r="AW56" s="59">
        <f>ROUND(IF('Indicator Data'!M59=0,0,IF('Indicator Data'!M59&gt;AW$194,10,IF('Indicator Data'!M59&lt;AW$195,0,10-(AW$194-'Indicator Data'!M59)/(AW$194-AW$195)*10))),1)</f>
        <v>6.5</v>
      </c>
      <c r="AX56" s="59">
        <f>ROUND(IF('Indicator Data'!N59=0,0,IF(LOG('Indicator Data'!N59)&gt;LOG(AX$194),10,IF(LOG('Indicator Data'!N59)&lt;LOG(AX$195),0,10-(LOG(AX$194)-LOG('Indicator Data'!N59))/(LOG(AX$194)-LOG(AX$195))*10))),1)</f>
        <v>7.2</v>
      </c>
      <c r="AY56" s="61">
        <f t="shared" si="59"/>
        <v>6.9</v>
      </c>
      <c r="AZ56" s="59">
        <f>'Indicator Data'!O59</f>
        <v>0</v>
      </c>
      <c r="BA56" s="59">
        <f>'Indicator Data'!P59</f>
        <v>0</v>
      </c>
      <c r="BB56" s="61">
        <f t="shared" si="60"/>
        <v>0</v>
      </c>
      <c r="BC56" s="62">
        <f t="shared" si="61"/>
        <v>4.8</v>
      </c>
      <c r="BD56" s="16"/>
      <c r="BE56" s="108"/>
    </row>
    <row r="57" spans="1:57" s="4" customFormat="1" x14ac:dyDescent="0.25">
      <c r="A57" s="131" t="s">
        <v>103</v>
      </c>
      <c r="B57" s="63" t="s">
        <v>102</v>
      </c>
      <c r="C57" s="59">
        <f>ROUND(IF('Indicator Data'!C60=0,0.1,IF(LOG('Indicator Data'!C60)&gt;C$194,10,IF(LOG('Indicator Data'!C60)&lt;C$195,0,10-(C$194-LOG('Indicator Data'!C60))/(C$194-C$195)*10))),1)</f>
        <v>0.1</v>
      </c>
      <c r="D57" s="59">
        <f>ROUND(IF('Indicator Data'!D60=0,0.1,IF(LOG('Indicator Data'!D60)&gt;D$194,10,IF(LOG('Indicator Data'!D60)&lt;D$195,0,10-(D$194-LOG('Indicator Data'!D60))/(D$194-D$195)*10))),1)</f>
        <v>0.1</v>
      </c>
      <c r="E57" s="59">
        <f t="shared" si="31"/>
        <v>0.1</v>
      </c>
      <c r="F57" s="59">
        <f>ROUND(IF('Indicator Data'!E60="No data",0.1,IF('Indicator Data'!E60=0,0,IF(LOG('Indicator Data'!E60)&gt;F$194,10,IF(LOG('Indicator Data'!E60)&lt;F$195,0,10-(F$194-LOG('Indicator Data'!E60))/(F$194-F$195)*10)))),1)</f>
        <v>4.3</v>
      </c>
      <c r="G57" s="59">
        <f>ROUND(IF('Indicator Data'!F60=0,0,IF(LOG('Indicator Data'!F60)&gt;G$194,10,IF(LOG('Indicator Data'!F60)&lt;G$195,0,10-(G$194-LOG('Indicator Data'!F60))/(G$194-G$195)*10))),1)</f>
        <v>0</v>
      </c>
      <c r="H57" s="59">
        <f>ROUND(IF('Indicator Data'!G60=0,0,IF(LOG('Indicator Data'!G60)&gt;H$194,10,IF(LOG('Indicator Data'!G60)&lt;H$195,0,10-(H$194-LOG('Indicator Data'!G60))/(H$194-H$195)*10))),1)</f>
        <v>0</v>
      </c>
      <c r="I57" s="59">
        <f>ROUND(IF('Indicator Data'!H60=0,0,IF(LOG('Indicator Data'!H60)&gt;I$194,10,IF(LOG('Indicator Data'!H60)&lt;I$195,0,10-(I$194-LOG('Indicator Data'!H60))/(I$194-I$195)*10))),1)</f>
        <v>0</v>
      </c>
      <c r="J57" s="59">
        <f t="shared" si="32"/>
        <v>0</v>
      </c>
      <c r="K57" s="59">
        <f>ROUND(IF('Indicator Data'!I60=0,0,IF(LOG('Indicator Data'!I60)&gt;K$194,10,IF(LOG('Indicator Data'!I60)&lt;K$195,0,10-(K$194-LOG('Indicator Data'!I60))/(K$194-K$195)*10))),1)</f>
        <v>0</v>
      </c>
      <c r="L57" s="59">
        <f t="shared" si="33"/>
        <v>0</v>
      </c>
      <c r="M57" s="59">
        <f>ROUND(IF('Indicator Data'!J60=0,0,IF(LOG('Indicator Data'!J60)&gt;M$194,10,IF(LOG('Indicator Data'!J60)&lt;M$195,0,10-(M$194-LOG('Indicator Data'!J60))/(M$194-M$195)*10))),1)</f>
        <v>0</v>
      </c>
      <c r="N57" s="60">
        <f>'Indicator Data'!C60/'Indicator Data'!$BD60</f>
        <v>0</v>
      </c>
      <c r="O57" s="60">
        <f>'Indicator Data'!D60/'Indicator Data'!$BD60</f>
        <v>0</v>
      </c>
      <c r="P57" s="60">
        <f>IF(F57=0.1,0,'Indicator Data'!E60/'Indicator Data'!$BD60)</f>
        <v>4.4236832023508013E-3</v>
      </c>
      <c r="Q57" s="60">
        <f>'Indicator Data'!F60/'Indicator Data'!$BD60</f>
        <v>0</v>
      </c>
      <c r="R57" s="60">
        <f>'Indicator Data'!G60/'Indicator Data'!$BD60</f>
        <v>0</v>
      </c>
      <c r="S57" s="60">
        <f>'Indicator Data'!H60/'Indicator Data'!$BD60</f>
        <v>0</v>
      </c>
      <c r="T57" s="60">
        <f>'Indicator Data'!I60/'Indicator Data'!$BD60</f>
        <v>0</v>
      </c>
      <c r="U57" s="60">
        <f>'Indicator Data'!J60/'Indicator Data'!$BD60</f>
        <v>0</v>
      </c>
      <c r="V57" s="59">
        <f t="shared" si="34"/>
        <v>0</v>
      </c>
      <c r="W57" s="59">
        <f t="shared" si="35"/>
        <v>0</v>
      </c>
      <c r="X57" s="59">
        <f t="shared" si="36"/>
        <v>0</v>
      </c>
      <c r="Y57" s="59">
        <f t="shared" si="37"/>
        <v>2.9</v>
      </c>
      <c r="Z57" s="59">
        <f t="shared" si="38"/>
        <v>0</v>
      </c>
      <c r="AA57" s="59">
        <f t="shared" si="39"/>
        <v>0</v>
      </c>
      <c r="AB57" s="59">
        <f t="shared" si="40"/>
        <v>0</v>
      </c>
      <c r="AC57" s="59">
        <f t="shared" si="41"/>
        <v>0</v>
      </c>
      <c r="AD57" s="59">
        <f t="shared" si="42"/>
        <v>0</v>
      </c>
      <c r="AE57" s="59">
        <f t="shared" si="43"/>
        <v>0</v>
      </c>
      <c r="AF57" s="59">
        <f t="shared" si="44"/>
        <v>0</v>
      </c>
      <c r="AG57" s="59">
        <f>ROUND(IF('Indicator Data'!K60=0,0,IF('Indicator Data'!K60&gt;AG$194,10,IF('Indicator Data'!K60&lt;AG$195,0,10-(AG$194-'Indicator Data'!K60)/(AG$194-AG$195)*10))),1)</f>
        <v>0</v>
      </c>
      <c r="AH57" s="59">
        <f t="shared" si="45"/>
        <v>0.1</v>
      </c>
      <c r="AI57" s="59">
        <f t="shared" si="46"/>
        <v>0.1</v>
      </c>
      <c r="AJ57" s="59">
        <f t="shared" si="47"/>
        <v>0</v>
      </c>
      <c r="AK57" s="59">
        <f t="shared" si="48"/>
        <v>0</v>
      </c>
      <c r="AL57" s="59">
        <f t="shared" si="49"/>
        <v>0</v>
      </c>
      <c r="AM57" s="59">
        <f t="shared" si="50"/>
        <v>0</v>
      </c>
      <c r="AN57" s="59">
        <f t="shared" si="51"/>
        <v>0</v>
      </c>
      <c r="AO57" s="61">
        <f t="shared" si="52"/>
        <v>0.1</v>
      </c>
      <c r="AP57" s="61">
        <f t="shared" si="53"/>
        <v>3.6</v>
      </c>
      <c r="AQ57" s="61">
        <f t="shared" si="54"/>
        <v>0</v>
      </c>
      <c r="AR57" s="61">
        <f t="shared" si="55"/>
        <v>0</v>
      </c>
      <c r="AS57" s="59">
        <f t="shared" si="56"/>
        <v>0</v>
      </c>
      <c r="AT57" s="59">
        <f>IF('Indicator Data'!L60="No data","x",IF('Indicator Data'!BE60&lt;1000,"x",ROUND((IF('Indicator Data'!L60&gt;AT$194,10,IF('Indicator Data'!L60&lt;AT$195,0,10-(AT$194-'Indicator Data'!L60)/(AT$194-AT$195)*10))),1)))</f>
        <v>0</v>
      </c>
      <c r="AU57" s="61">
        <f t="shared" si="57"/>
        <v>0</v>
      </c>
      <c r="AV57" s="62">
        <f t="shared" si="58"/>
        <v>0.9</v>
      </c>
      <c r="AW57" s="59">
        <f>ROUND(IF('Indicator Data'!M60=0,0,IF('Indicator Data'!M60&gt;AW$194,10,IF('Indicator Data'!M60&lt;AW$195,0,10-(AW$194-'Indicator Data'!M60)/(AW$194-AW$195)*10))),1)</f>
        <v>0.1</v>
      </c>
      <c r="AX57" s="59">
        <f>ROUND(IF('Indicator Data'!N60=0,0,IF(LOG('Indicator Data'!N60)&gt;LOG(AX$194),10,IF(LOG('Indicator Data'!N60)&lt;LOG(AX$195),0,10-(LOG(AX$194)-LOG('Indicator Data'!N60))/(LOG(AX$194)-LOG(AX$195))*10))),1)</f>
        <v>0</v>
      </c>
      <c r="AY57" s="61">
        <f t="shared" si="59"/>
        <v>0.1</v>
      </c>
      <c r="AZ57" s="59">
        <f>'Indicator Data'!O60</f>
        <v>0</v>
      </c>
      <c r="BA57" s="59">
        <f>'Indicator Data'!P60</f>
        <v>0</v>
      </c>
      <c r="BB57" s="61">
        <f t="shared" si="60"/>
        <v>0</v>
      </c>
      <c r="BC57" s="62">
        <f t="shared" si="61"/>
        <v>0.1</v>
      </c>
      <c r="BD57" s="16"/>
      <c r="BE57" s="108"/>
    </row>
    <row r="58" spans="1:57" s="4" customFormat="1" x14ac:dyDescent="0.25">
      <c r="A58" s="131" t="s">
        <v>105</v>
      </c>
      <c r="B58" s="63" t="s">
        <v>104</v>
      </c>
      <c r="C58" s="59">
        <f>ROUND(IF('Indicator Data'!C61=0,0.1,IF(LOG('Indicator Data'!C61)&gt;C$194,10,IF(LOG('Indicator Data'!C61)&lt;C$195,0,10-(C$194-LOG('Indicator Data'!C61))/(C$194-C$195)*10))),1)</f>
        <v>9.9</v>
      </c>
      <c r="D58" s="59">
        <f>ROUND(IF('Indicator Data'!D61=0,0.1,IF(LOG('Indicator Data'!D61)&gt;D$194,10,IF(LOG('Indicator Data'!D61)&lt;D$195,0,10-(D$194-LOG('Indicator Data'!D61))/(D$194-D$195)*10))),1)</f>
        <v>0.1</v>
      </c>
      <c r="E58" s="59">
        <f t="shared" si="31"/>
        <v>7.5</v>
      </c>
      <c r="F58" s="59">
        <f>ROUND(IF('Indicator Data'!E61="No data",0.1,IF('Indicator Data'!E61=0,0,IF(LOG('Indicator Data'!E61)&gt;F$194,10,IF(LOG('Indicator Data'!E61)&lt;F$195,0,10-(F$194-LOG('Indicator Data'!E61))/(F$194-F$195)*10)))),1)</f>
        <v>8.8000000000000007</v>
      </c>
      <c r="G58" s="59">
        <f>ROUND(IF('Indicator Data'!F61=0,0,IF(LOG('Indicator Data'!F61)&gt;G$194,10,IF(LOG('Indicator Data'!F61)&lt;G$195,0,10-(G$194-LOG('Indicator Data'!F61))/(G$194-G$195)*10))),1)</f>
        <v>0</v>
      </c>
      <c r="H58" s="59">
        <f>ROUND(IF('Indicator Data'!G61=0,0,IF(LOG('Indicator Data'!G61)&gt;H$194,10,IF(LOG('Indicator Data'!G61)&lt;H$195,0,10-(H$194-LOG('Indicator Data'!G61))/(H$194-H$195)*10))),1)</f>
        <v>0</v>
      </c>
      <c r="I58" s="59">
        <f>ROUND(IF('Indicator Data'!H61=0,0,IF(LOG('Indicator Data'!H61)&gt;I$194,10,IF(LOG('Indicator Data'!H61)&lt;I$195,0,10-(I$194-LOG('Indicator Data'!H61))/(I$194-I$195)*10))),1)</f>
        <v>0</v>
      </c>
      <c r="J58" s="59">
        <f t="shared" si="32"/>
        <v>0</v>
      </c>
      <c r="K58" s="59">
        <f>ROUND(IF('Indicator Data'!I61=0,0,IF(LOG('Indicator Data'!I61)&gt;K$194,10,IF(LOG('Indicator Data'!I61)&lt;K$195,0,10-(K$194-LOG('Indicator Data'!I61))/(K$194-K$195)*10))),1)</f>
        <v>0</v>
      </c>
      <c r="L58" s="59">
        <f t="shared" si="33"/>
        <v>0</v>
      </c>
      <c r="M58" s="59">
        <f>ROUND(IF('Indicator Data'!J61=0,0,IF(LOG('Indicator Data'!J61)&gt;M$194,10,IF(LOG('Indicator Data'!J61)&lt;M$195,0,10-(M$194-LOG('Indicator Data'!J61))/(M$194-M$195)*10))),1)</f>
        <v>10</v>
      </c>
      <c r="N58" s="60">
        <f>'Indicator Data'!C61/'Indicator Data'!$BD61</f>
        <v>9.0598139046304507E-4</v>
      </c>
      <c r="O58" s="60">
        <f>'Indicator Data'!D61/'Indicator Data'!$BD61</f>
        <v>0</v>
      </c>
      <c r="P58" s="60">
        <f>IF(F58=0.1,0,'Indicator Data'!E61/'Indicator Data'!$BD61)</f>
        <v>3.325161001206548E-3</v>
      </c>
      <c r="Q58" s="60">
        <f>'Indicator Data'!F61/'Indicator Data'!$BD61</f>
        <v>0</v>
      </c>
      <c r="R58" s="60">
        <f>'Indicator Data'!G61/'Indicator Data'!$BD61</f>
        <v>0</v>
      </c>
      <c r="S58" s="60">
        <f>'Indicator Data'!H61/'Indicator Data'!$BD61</f>
        <v>0</v>
      </c>
      <c r="T58" s="60">
        <f>'Indicator Data'!I61/'Indicator Data'!$BD61</f>
        <v>0</v>
      </c>
      <c r="U58" s="60">
        <f>'Indicator Data'!J61/'Indicator Data'!$BD61</f>
        <v>1.929066839095181E-2</v>
      </c>
      <c r="V58" s="59">
        <f t="shared" si="34"/>
        <v>4.5</v>
      </c>
      <c r="W58" s="59">
        <f t="shared" si="35"/>
        <v>0</v>
      </c>
      <c r="X58" s="59">
        <f t="shared" si="36"/>
        <v>2.5</v>
      </c>
      <c r="Y58" s="59">
        <f t="shared" si="37"/>
        <v>2.2000000000000002</v>
      </c>
      <c r="Z58" s="59">
        <f t="shared" si="38"/>
        <v>0</v>
      </c>
      <c r="AA58" s="59">
        <f t="shared" si="39"/>
        <v>0</v>
      </c>
      <c r="AB58" s="59">
        <f t="shared" si="40"/>
        <v>0</v>
      </c>
      <c r="AC58" s="59">
        <f t="shared" si="41"/>
        <v>0</v>
      </c>
      <c r="AD58" s="59">
        <f t="shared" si="42"/>
        <v>0</v>
      </c>
      <c r="AE58" s="59">
        <f t="shared" si="43"/>
        <v>0</v>
      </c>
      <c r="AF58" s="59">
        <f t="shared" si="44"/>
        <v>6.4</v>
      </c>
      <c r="AG58" s="59">
        <f>ROUND(IF('Indicator Data'!K61=0,0,IF('Indicator Data'!K61&gt;AG$194,10,IF('Indicator Data'!K61&lt;AG$195,0,10-(AG$194-'Indicator Data'!K61)/(AG$194-AG$195)*10))),1)</f>
        <v>10</v>
      </c>
      <c r="AH58" s="59">
        <f t="shared" si="45"/>
        <v>7.2</v>
      </c>
      <c r="AI58" s="59">
        <f t="shared" si="46"/>
        <v>0.1</v>
      </c>
      <c r="AJ58" s="59">
        <f t="shared" si="47"/>
        <v>0</v>
      </c>
      <c r="AK58" s="59">
        <f t="shared" si="48"/>
        <v>0</v>
      </c>
      <c r="AL58" s="59">
        <f t="shared" si="49"/>
        <v>0</v>
      </c>
      <c r="AM58" s="59">
        <f t="shared" si="50"/>
        <v>0</v>
      </c>
      <c r="AN58" s="59">
        <f t="shared" si="51"/>
        <v>8.8000000000000007</v>
      </c>
      <c r="AO58" s="61">
        <f t="shared" si="52"/>
        <v>5.5</v>
      </c>
      <c r="AP58" s="61">
        <f t="shared" si="53"/>
        <v>6.6</v>
      </c>
      <c r="AQ58" s="61">
        <f t="shared" si="54"/>
        <v>0</v>
      </c>
      <c r="AR58" s="61">
        <f t="shared" si="55"/>
        <v>0</v>
      </c>
      <c r="AS58" s="59">
        <f t="shared" si="56"/>
        <v>9.4</v>
      </c>
      <c r="AT58" s="59">
        <f>IF('Indicator Data'!L61="No data","x",IF('Indicator Data'!BE61&lt;1000,"x",ROUND((IF('Indicator Data'!L61&gt;AT$194,10,IF('Indicator Data'!L61&lt;AT$195,0,10-(AT$194-'Indicator Data'!L61)/(AT$194-AT$195)*10))),1)))</f>
        <v>2</v>
      </c>
      <c r="AU58" s="61">
        <f t="shared" si="57"/>
        <v>5.7</v>
      </c>
      <c r="AV58" s="62">
        <f t="shared" si="58"/>
        <v>4.0999999999999996</v>
      </c>
      <c r="AW58" s="59">
        <f>ROUND(IF('Indicator Data'!M61=0,0,IF('Indicator Data'!M61&gt;AW$194,10,IF('Indicator Data'!M61&lt;AW$195,0,10-(AW$194-'Indicator Data'!M61)/(AW$194-AW$195)*10))),1)</f>
        <v>9.6</v>
      </c>
      <c r="AX58" s="59">
        <f>ROUND(IF('Indicator Data'!N61=0,0,IF(LOG('Indicator Data'!N61)&gt;LOG(AX$194),10,IF(LOG('Indicator Data'!N61)&lt;LOG(AX$195),0,10-(LOG(AX$194)-LOG('Indicator Data'!N61))/(LOG(AX$194)-LOG(AX$195))*10))),1)</f>
        <v>9.5</v>
      </c>
      <c r="AY58" s="61">
        <f t="shared" si="59"/>
        <v>9.6</v>
      </c>
      <c r="AZ58" s="59">
        <f>'Indicator Data'!O61</f>
        <v>0</v>
      </c>
      <c r="BA58" s="59">
        <f>'Indicator Data'!P61</f>
        <v>0</v>
      </c>
      <c r="BB58" s="61">
        <f t="shared" si="60"/>
        <v>0</v>
      </c>
      <c r="BC58" s="62">
        <f t="shared" si="61"/>
        <v>6.7</v>
      </c>
      <c r="BD58" s="16"/>
      <c r="BE58" s="108"/>
    </row>
    <row r="59" spans="1:57" s="4" customFormat="1" x14ac:dyDescent="0.25">
      <c r="A59" s="131" t="s">
        <v>107</v>
      </c>
      <c r="B59" s="63" t="s">
        <v>106</v>
      </c>
      <c r="C59" s="59">
        <f>ROUND(IF('Indicator Data'!C62=0,0.1,IF(LOG('Indicator Data'!C62)&gt;C$194,10,IF(LOG('Indicator Data'!C62)&lt;C$195,0,10-(C$194-LOG('Indicator Data'!C62))/(C$194-C$195)*10))),1)</f>
        <v>4.9000000000000004</v>
      </c>
      <c r="D59" s="59">
        <f>ROUND(IF('Indicator Data'!D62=0,0.1,IF(LOG('Indicator Data'!D62)&gt;D$194,10,IF(LOG('Indicator Data'!D62)&lt;D$195,0,10-(D$194-LOG('Indicator Data'!D62))/(D$194-D$195)*10))),1)</f>
        <v>0.1</v>
      </c>
      <c r="E59" s="59">
        <f t="shared" si="31"/>
        <v>2.8</v>
      </c>
      <c r="F59" s="59">
        <f>ROUND(IF('Indicator Data'!E62="No data",0.1,IF('Indicator Data'!E62=0,0,IF(LOG('Indicator Data'!E62)&gt;F$194,10,IF(LOG('Indicator Data'!E62)&lt;F$195,0,10-(F$194-LOG('Indicator Data'!E62))/(F$194-F$195)*10)))),1)</f>
        <v>0.1</v>
      </c>
      <c r="G59" s="59">
        <f>ROUND(IF('Indicator Data'!F62=0,0,IF(LOG('Indicator Data'!F62)&gt;G$194,10,IF(LOG('Indicator Data'!F62)&lt;G$195,0,10-(G$194-LOG('Indicator Data'!F62))/(G$194-G$195)*10))),1)</f>
        <v>5.6</v>
      </c>
      <c r="H59" s="59">
        <f>ROUND(IF('Indicator Data'!G62=0,0,IF(LOG('Indicator Data'!G62)&gt;H$194,10,IF(LOG('Indicator Data'!G62)&lt;H$195,0,10-(H$194-LOG('Indicator Data'!G62))/(H$194-H$195)*10))),1)</f>
        <v>5.0999999999999996</v>
      </c>
      <c r="I59" s="59">
        <f>ROUND(IF('Indicator Data'!H62=0,0,IF(LOG('Indicator Data'!H62)&gt;I$194,10,IF(LOG('Indicator Data'!H62)&lt;I$195,0,10-(I$194-LOG('Indicator Data'!H62))/(I$194-I$195)*10))),1)</f>
        <v>6.6</v>
      </c>
      <c r="J59" s="59">
        <f t="shared" si="32"/>
        <v>5.9</v>
      </c>
      <c r="K59" s="59">
        <f>ROUND(IF('Indicator Data'!I62=0,0,IF(LOG('Indicator Data'!I62)&gt;K$194,10,IF(LOG('Indicator Data'!I62)&lt;K$195,0,10-(K$194-LOG('Indicator Data'!I62))/(K$194-K$195)*10))),1)</f>
        <v>0</v>
      </c>
      <c r="L59" s="59">
        <f t="shared" si="33"/>
        <v>3.5</v>
      </c>
      <c r="M59" s="59">
        <f>ROUND(IF('Indicator Data'!J62=0,0,IF(LOG('Indicator Data'!J62)&gt;M$194,10,IF(LOG('Indicator Data'!J62)&lt;M$195,0,10-(M$194-LOG('Indicator Data'!J62))/(M$194-M$195)*10))),1)</f>
        <v>7.5</v>
      </c>
      <c r="N59" s="60">
        <f>'Indicator Data'!C62/'Indicator Data'!$BD62</f>
        <v>1.1752775190447529E-3</v>
      </c>
      <c r="O59" s="60">
        <f>'Indicator Data'!D62/'Indicator Data'!$BD62</f>
        <v>0</v>
      </c>
      <c r="P59" s="60">
        <f>IF(F59=0.1,0,'Indicator Data'!E62/'Indicator Data'!$BD62)</f>
        <v>0</v>
      </c>
      <c r="Q59" s="60">
        <f>'Indicator Data'!F62/'Indicator Data'!$BD62</f>
        <v>2.9469974176695216E-5</v>
      </c>
      <c r="R59" s="60">
        <f>'Indicator Data'!G62/'Indicator Data'!$BD62</f>
        <v>1.3742329776153573E-2</v>
      </c>
      <c r="S59" s="60">
        <f>'Indicator Data'!H62/'Indicator Data'!$BD62</f>
        <v>5.3347775819112238E-4</v>
      </c>
      <c r="T59" s="60">
        <f>'Indicator Data'!I62/'Indicator Data'!$BD62</f>
        <v>0</v>
      </c>
      <c r="U59" s="60">
        <f>'Indicator Data'!J62/'Indicator Data'!$BD62</f>
        <v>1.2479186815158978E-2</v>
      </c>
      <c r="V59" s="59">
        <f t="shared" si="34"/>
        <v>5.9</v>
      </c>
      <c r="W59" s="59">
        <f t="shared" si="35"/>
        <v>0</v>
      </c>
      <c r="X59" s="59">
        <f t="shared" si="36"/>
        <v>3.5</v>
      </c>
      <c r="Y59" s="59">
        <f t="shared" si="37"/>
        <v>0.1</v>
      </c>
      <c r="Z59" s="59">
        <f t="shared" si="38"/>
        <v>8.8000000000000007</v>
      </c>
      <c r="AA59" s="59">
        <f t="shared" si="39"/>
        <v>7.6</v>
      </c>
      <c r="AB59" s="59">
        <f t="shared" si="40"/>
        <v>1.1000000000000001</v>
      </c>
      <c r="AC59" s="59">
        <f t="shared" si="41"/>
        <v>5.2</v>
      </c>
      <c r="AD59" s="59">
        <f t="shared" si="42"/>
        <v>0</v>
      </c>
      <c r="AE59" s="59">
        <f t="shared" si="43"/>
        <v>3</v>
      </c>
      <c r="AF59" s="59">
        <f t="shared" si="44"/>
        <v>4.2</v>
      </c>
      <c r="AG59" s="59">
        <f>ROUND(IF('Indicator Data'!K62=0,0,IF('Indicator Data'!K62&gt;AG$194,10,IF('Indicator Data'!K62&lt;AG$195,0,10-(AG$194-'Indicator Data'!K62)/(AG$194-AG$195)*10))),1)</f>
        <v>2</v>
      </c>
      <c r="AH59" s="59">
        <f t="shared" si="45"/>
        <v>5.4</v>
      </c>
      <c r="AI59" s="59">
        <f t="shared" si="46"/>
        <v>0.1</v>
      </c>
      <c r="AJ59" s="59">
        <f t="shared" si="47"/>
        <v>6.4</v>
      </c>
      <c r="AK59" s="59">
        <f t="shared" si="48"/>
        <v>3.9</v>
      </c>
      <c r="AL59" s="59">
        <f t="shared" si="49"/>
        <v>5.3</v>
      </c>
      <c r="AM59" s="59">
        <f t="shared" si="50"/>
        <v>0</v>
      </c>
      <c r="AN59" s="59">
        <f t="shared" si="51"/>
        <v>6.1</v>
      </c>
      <c r="AO59" s="61">
        <f t="shared" si="52"/>
        <v>3.2</v>
      </c>
      <c r="AP59" s="61">
        <f t="shared" si="53"/>
        <v>0.1</v>
      </c>
      <c r="AQ59" s="61">
        <f t="shared" si="54"/>
        <v>7.5</v>
      </c>
      <c r="AR59" s="61">
        <f t="shared" si="55"/>
        <v>3.3</v>
      </c>
      <c r="AS59" s="59">
        <f t="shared" si="56"/>
        <v>4.0999999999999996</v>
      </c>
      <c r="AT59" s="59">
        <f>IF('Indicator Data'!L62="No data","x",IF('Indicator Data'!BE62&lt;1000,"x",ROUND((IF('Indicator Data'!L62&gt;AT$194,10,IF('Indicator Data'!L62&lt;AT$195,0,10-(AT$194-'Indicator Data'!L62)/(AT$194-AT$195)*10))),1)))</f>
        <v>1</v>
      </c>
      <c r="AU59" s="61">
        <f t="shared" si="57"/>
        <v>2.6</v>
      </c>
      <c r="AV59" s="62">
        <f t="shared" si="58"/>
        <v>3.8</v>
      </c>
      <c r="AW59" s="59">
        <f>ROUND(IF('Indicator Data'!M62=0,0,IF('Indicator Data'!M62&gt;AW$194,10,IF('Indicator Data'!M62&lt;AW$195,0,10-(AW$194-'Indicator Data'!M62)/(AW$194-AW$195)*10))),1)</f>
        <v>0.4</v>
      </c>
      <c r="AX59" s="59">
        <f>ROUND(IF('Indicator Data'!N62=0,0,IF(LOG('Indicator Data'!N62)&gt;LOG(AX$194),10,IF(LOG('Indicator Data'!N62)&lt;LOG(AX$195),0,10-(LOG(AX$194)-LOG('Indicator Data'!N62))/(LOG(AX$194)-LOG(AX$195))*10))),1)</f>
        <v>1.7</v>
      </c>
      <c r="AY59" s="61">
        <f t="shared" si="59"/>
        <v>1.1000000000000001</v>
      </c>
      <c r="AZ59" s="59">
        <f>'Indicator Data'!O62</f>
        <v>0</v>
      </c>
      <c r="BA59" s="59">
        <f>'Indicator Data'!P62</f>
        <v>0</v>
      </c>
      <c r="BB59" s="61">
        <f t="shared" si="60"/>
        <v>0</v>
      </c>
      <c r="BC59" s="62">
        <f t="shared" si="61"/>
        <v>0.8</v>
      </c>
      <c r="BD59" s="16"/>
      <c r="BE59" s="108"/>
    </row>
    <row r="60" spans="1:57" s="4" customFormat="1" x14ac:dyDescent="0.25">
      <c r="A60" s="131" t="s">
        <v>109</v>
      </c>
      <c r="B60" s="63" t="s">
        <v>108</v>
      </c>
      <c r="C60" s="59">
        <f>ROUND(IF('Indicator Data'!C63=0,0.1,IF(LOG('Indicator Data'!C63)&gt;C$194,10,IF(LOG('Indicator Data'!C63)&lt;C$195,0,10-(C$194-LOG('Indicator Data'!C63))/(C$194-C$195)*10))),1)</f>
        <v>0.1</v>
      </c>
      <c r="D60" s="59">
        <f>ROUND(IF('Indicator Data'!D63=0,0.1,IF(LOG('Indicator Data'!D63)&gt;D$194,10,IF(LOG('Indicator Data'!D63)&lt;D$195,0,10-(D$194-LOG('Indicator Data'!D63))/(D$194-D$195)*10))),1)</f>
        <v>0.1</v>
      </c>
      <c r="E60" s="59">
        <f t="shared" si="31"/>
        <v>0.1</v>
      </c>
      <c r="F60" s="59">
        <f>ROUND(IF('Indicator Data'!E63="No data",0.1,IF('Indicator Data'!E63=0,0,IF(LOG('Indicator Data'!E63)&gt;F$194,10,IF(LOG('Indicator Data'!E63)&lt;F$195,0,10-(F$194-LOG('Indicator Data'!E63))/(F$194-F$195)*10)))),1)</f>
        <v>0.1</v>
      </c>
      <c r="G60" s="59">
        <f>ROUND(IF('Indicator Data'!F63=0,0,IF(LOG('Indicator Data'!F63)&gt;G$194,10,IF(LOG('Indicator Data'!F63)&lt;G$195,0,10-(G$194-LOG('Indicator Data'!F63))/(G$194-G$195)*10))),1)</f>
        <v>0</v>
      </c>
      <c r="H60" s="59">
        <f>ROUND(IF('Indicator Data'!G63=0,0,IF(LOG('Indicator Data'!G63)&gt;H$194,10,IF(LOG('Indicator Data'!G63)&lt;H$195,0,10-(H$194-LOG('Indicator Data'!G63))/(H$194-H$195)*10))),1)</f>
        <v>0</v>
      </c>
      <c r="I60" s="59">
        <f>ROUND(IF('Indicator Data'!H63=0,0,IF(LOG('Indicator Data'!H63)&gt;I$194,10,IF(LOG('Indicator Data'!H63)&lt;I$195,0,10-(I$194-LOG('Indicator Data'!H63))/(I$194-I$195)*10))),1)</f>
        <v>0</v>
      </c>
      <c r="J60" s="59">
        <f t="shared" si="32"/>
        <v>0</v>
      </c>
      <c r="K60" s="59">
        <f>ROUND(IF('Indicator Data'!I63=0,0,IF(LOG('Indicator Data'!I63)&gt;K$194,10,IF(LOG('Indicator Data'!I63)&lt;K$195,0,10-(K$194-LOG('Indicator Data'!I63))/(K$194-K$195)*10))),1)</f>
        <v>0</v>
      </c>
      <c r="L60" s="59">
        <f t="shared" si="33"/>
        <v>0</v>
      </c>
      <c r="M60" s="59">
        <f>ROUND(IF('Indicator Data'!J63=0,0,IF(LOG('Indicator Data'!J63)&gt;M$194,10,IF(LOG('Indicator Data'!J63)&lt;M$195,0,10-(M$194-LOG('Indicator Data'!J63))/(M$194-M$195)*10))),1)</f>
        <v>0</v>
      </c>
      <c r="N60" s="60">
        <f>'Indicator Data'!C63/'Indicator Data'!$BD63</f>
        <v>0</v>
      </c>
      <c r="O60" s="60">
        <f>'Indicator Data'!D63/'Indicator Data'!$BD63</f>
        <v>0</v>
      </c>
      <c r="P60" s="60">
        <f>IF(F60=0.1,0,'Indicator Data'!E63/'Indicator Data'!$BD63)</f>
        <v>0</v>
      </c>
      <c r="Q60" s="60">
        <f>'Indicator Data'!F63/'Indicator Data'!$BD63</f>
        <v>0</v>
      </c>
      <c r="R60" s="60">
        <f>'Indicator Data'!G63/'Indicator Data'!$BD63</f>
        <v>0</v>
      </c>
      <c r="S60" s="60">
        <f>'Indicator Data'!H63/'Indicator Data'!$BD63</f>
        <v>0</v>
      </c>
      <c r="T60" s="60">
        <f>'Indicator Data'!I63/'Indicator Data'!$BD63</f>
        <v>0</v>
      </c>
      <c r="U60" s="60">
        <f>'Indicator Data'!J63/'Indicator Data'!$BD63</f>
        <v>0</v>
      </c>
      <c r="V60" s="59">
        <f t="shared" si="34"/>
        <v>0</v>
      </c>
      <c r="W60" s="59">
        <f t="shared" si="35"/>
        <v>0</v>
      </c>
      <c r="X60" s="59">
        <f t="shared" si="36"/>
        <v>0</v>
      </c>
      <c r="Y60" s="59">
        <f t="shared" si="37"/>
        <v>0.1</v>
      </c>
      <c r="Z60" s="59">
        <f t="shared" si="38"/>
        <v>0</v>
      </c>
      <c r="AA60" s="59">
        <f t="shared" si="39"/>
        <v>0</v>
      </c>
      <c r="AB60" s="59">
        <f t="shared" si="40"/>
        <v>0</v>
      </c>
      <c r="AC60" s="59">
        <f t="shared" si="41"/>
        <v>0</v>
      </c>
      <c r="AD60" s="59">
        <f t="shared" si="42"/>
        <v>0</v>
      </c>
      <c r="AE60" s="59">
        <f t="shared" si="43"/>
        <v>0</v>
      </c>
      <c r="AF60" s="59">
        <f t="shared" si="44"/>
        <v>0</v>
      </c>
      <c r="AG60" s="59">
        <f>ROUND(IF('Indicator Data'!K63=0,0,IF('Indicator Data'!K63&gt;AG$194,10,IF('Indicator Data'!K63&lt;AG$195,0,10-(AG$194-'Indicator Data'!K63)/(AG$194-AG$195)*10))),1)</f>
        <v>0</v>
      </c>
      <c r="AH60" s="59">
        <f t="shared" si="45"/>
        <v>0.1</v>
      </c>
      <c r="AI60" s="59">
        <f t="shared" si="46"/>
        <v>0.1</v>
      </c>
      <c r="AJ60" s="59">
        <f t="shared" si="47"/>
        <v>0</v>
      </c>
      <c r="AK60" s="59">
        <f t="shared" si="48"/>
        <v>0</v>
      </c>
      <c r="AL60" s="59">
        <f t="shared" si="49"/>
        <v>0</v>
      </c>
      <c r="AM60" s="59">
        <f t="shared" si="50"/>
        <v>0</v>
      </c>
      <c r="AN60" s="59">
        <f t="shared" si="51"/>
        <v>0</v>
      </c>
      <c r="AO60" s="61">
        <f t="shared" si="52"/>
        <v>0.1</v>
      </c>
      <c r="AP60" s="61">
        <f t="shared" si="53"/>
        <v>0.1</v>
      </c>
      <c r="AQ60" s="61">
        <f t="shared" si="54"/>
        <v>0</v>
      </c>
      <c r="AR60" s="61">
        <f t="shared" si="55"/>
        <v>0</v>
      </c>
      <c r="AS60" s="59">
        <f t="shared" si="56"/>
        <v>0</v>
      </c>
      <c r="AT60" s="59">
        <f>IF('Indicator Data'!L63="No data","x",IF('Indicator Data'!BE63&lt;1000,"x",ROUND((IF('Indicator Data'!L63&gt;AT$194,10,IF('Indicator Data'!L63&lt;AT$195,0,10-(AT$194-'Indicator Data'!L63)/(AT$194-AT$195)*10))),1)))</f>
        <v>0</v>
      </c>
      <c r="AU60" s="61">
        <f t="shared" si="57"/>
        <v>0</v>
      </c>
      <c r="AV60" s="62">
        <f t="shared" si="58"/>
        <v>0.1</v>
      </c>
      <c r="AW60" s="59">
        <f>ROUND(IF('Indicator Data'!M63=0,0,IF('Indicator Data'!M63&gt;AW$194,10,IF('Indicator Data'!M63&lt;AW$195,0,10-(AW$194-'Indicator Data'!M63)/(AW$194-AW$195)*10))),1)</f>
        <v>0</v>
      </c>
      <c r="AX60" s="59">
        <f>ROUND(IF('Indicator Data'!N63=0,0,IF(LOG('Indicator Data'!N63)&gt;LOG(AX$194),10,IF(LOG('Indicator Data'!N63)&lt;LOG(AX$195),0,10-(LOG(AX$194)-LOG('Indicator Data'!N63))/(LOG(AX$194)-LOG(AX$195))*10))),1)</f>
        <v>0</v>
      </c>
      <c r="AY60" s="61">
        <f t="shared" si="59"/>
        <v>0</v>
      </c>
      <c r="AZ60" s="59">
        <f>'Indicator Data'!O63</f>
        <v>0</v>
      </c>
      <c r="BA60" s="59">
        <f>'Indicator Data'!P63</f>
        <v>0</v>
      </c>
      <c r="BB60" s="61">
        <f t="shared" si="60"/>
        <v>0</v>
      </c>
      <c r="BC60" s="62">
        <f t="shared" si="61"/>
        <v>0</v>
      </c>
      <c r="BD60" s="16"/>
      <c r="BE60" s="108"/>
    </row>
    <row r="61" spans="1:57" s="4" customFormat="1" x14ac:dyDescent="0.25">
      <c r="A61" s="131" t="s">
        <v>111</v>
      </c>
      <c r="B61" s="63" t="s">
        <v>110</v>
      </c>
      <c r="C61" s="59">
        <f>ROUND(IF('Indicator Data'!C64=0,0.1,IF(LOG('Indicator Data'!C64)&gt;C$194,10,IF(LOG('Indicator Data'!C64)&lt;C$195,0,10-(C$194-LOG('Indicator Data'!C64))/(C$194-C$195)*10))),1)</f>
        <v>7.6</v>
      </c>
      <c r="D61" s="59">
        <f>ROUND(IF('Indicator Data'!D64=0,0.1,IF(LOG('Indicator Data'!D64)&gt;D$194,10,IF(LOG('Indicator Data'!D64)&lt;D$195,0,10-(D$194-LOG('Indicator Data'!D64))/(D$194-D$195)*10))),1)</f>
        <v>0.1</v>
      </c>
      <c r="E61" s="59">
        <f t="shared" si="31"/>
        <v>4.9000000000000004</v>
      </c>
      <c r="F61" s="59">
        <f>ROUND(IF('Indicator Data'!E64="No data",0.1,IF('Indicator Data'!E64=0,0,IF(LOG('Indicator Data'!E64)&gt;F$194,10,IF(LOG('Indicator Data'!E64)&lt;F$195,0,10-(F$194-LOG('Indicator Data'!E64))/(F$194-F$195)*10)))),1)</f>
        <v>8.6</v>
      </c>
      <c r="G61" s="59">
        <f>ROUND(IF('Indicator Data'!F64=0,0,IF(LOG('Indicator Data'!F64)&gt;G$194,10,IF(LOG('Indicator Data'!F64)&lt;G$195,0,10-(G$194-LOG('Indicator Data'!F64))/(G$194-G$195)*10))),1)</f>
        <v>5.5</v>
      </c>
      <c r="H61" s="59">
        <f>ROUND(IF('Indicator Data'!G64=0,0,IF(LOG('Indicator Data'!G64)&gt;H$194,10,IF(LOG('Indicator Data'!G64)&lt;H$195,0,10-(H$194-LOG('Indicator Data'!G64))/(H$194-H$195)*10))),1)</f>
        <v>0</v>
      </c>
      <c r="I61" s="59">
        <f>ROUND(IF('Indicator Data'!H64=0,0,IF(LOG('Indicator Data'!H64)&gt;I$194,10,IF(LOG('Indicator Data'!H64)&lt;I$195,0,10-(I$194-LOG('Indicator Data'!H64))/(I$194-I$195)*10))),1)</f>
        <v>0</v>
      </c>
      <c r="J61" s="59">
        <f t="shared" si="32"/>
        <v>0</v>
      </c>
      <c r="K61" s="59">
        <f>ROUND(IF('Indicator Data'!I64=0,0,IF(LOG('Indicator Data'!I64)&gt;K$194,10,IF(LOG('Indicator Data'!I64)&lt;K$195,0,10-(K$194-LOG('Indicator Data'!I64))/(K$194-K$195)*10))),1)</f>
        <v>0</v>
      </c>
      <c r="L61" s="59">
        <f t="shared" si="33"/>
        <v>0</v>
      </c>
      <c r="M61" s="59">
        <f>ROUND(IF('Indicator Data'!J64=0,0,IF(LOG('Indicator Data'!J64)&gt;M$194,10,IF(LOG('Indicator Data'!J64)&lt;M$195,0,10-(M$194-LOG('Indicator Data'!J64))/(M$194-M$195)*10))),1)</f>
        <v>0</v>
      </c>
      <c r="N61" s="60">
        <f>'Indicator Data'!C64/'Indicator Data'!$BD64</f>
        <v>1.673938677163481E-4</v>
      </c>
      <c r="O61" s="60">
        <f>'Indicator Data'!D64/'Indicator Data'!$BD64</f>
        <v>0</v>
      </c>
      <c r="P61" s="60">
        <f>IF(F61=0.1,0,'Indicator Data'!E64/'Indicator Data'!$BD64)</f>
        <v>4.1805696516558771E-3</v>
      </c>
      <c r="Q61" s="60">
        <f>'Indicator Data'!F64/'Indicator Data'!$BD64</f>
        <v>3.3138232889992891E-7</v>
      </c>
      <c r="R61" s="60">
        <f>'Indicator Data'!G64/'Indicator Data'!$BD64</f>
        <v>0</v>
      </c>
      <c r="S61" s="60">
        <f>'Indicator Data'!H64/'Indicator Data'!$BD64</f>
        <v>0</v>
      </c>
      <c r="T61" s="60">
        <f>'Indicator Data'!I64/'Indicator Data'!$BD64</f>
        <v>0</v>
      </c>
      <c r="U61" s="60">
        <f>'Indicator Data'!J64/'Indicator Data'!$BD64</f>
        <v>0</v>
      </c>
      <c r="V61" s="59">
        <f t="shared" si="34"/>
        <v>0.8</v>
      </c>
      <c r="W61" s="59">
        <f t="shared" si="35"/>
        <v>0</v>
      </c>
      <c r="X61" s="59">
        <f t="shared" si="36"/>
        <v>0.4</v>
      </c>
      <c r="Y61" s="59">
        <f t="shared" si="37"/>
        <v>2.8</v>
      </c>
      <c r="Z61" s="59">
        <f t="shared" si="38"/>
        <v>4.5</v>
      </c>
      <c r="AA61" s="59">
        <f t="shared" si="39"/>
        <v>0</v>
      </c>
      <c r="AB61" s="59">
        <f t="shared" si="40"/>
        <v>0</v>
      </c>
      <c r="AC61" s="59">
        <f t="shared" si="41"/>
        <v>0</v>
      </c>
      <c r="AD61" s="59">
        <f t="shared" si="42"/>
        <v>0</v>
      </c>
      <c r="AE61" s="59">
        <f t="shared" si="43"/>
        <v>0</v>
      </c>
      <c r="AF61" s="59">
        <f t="shared" si="44"/>
        <v>0</v>
      </c>
      <c r="AG61" s="59">
        <f>ROUND(IF('Indicator Data'!K64=0,0,IF('Indicator Data'!K64&gt;AG$194,10,IF('Indicator Data'!K64&lt;AG$195,0,10-(AG$194-'Indicator Data'!K64)/(AG$194-AG$195)*10))),1)</f>
        <v>3</v>
      </c>
      <c r="AH61" s="59">
        <f t="shared" si="45"/>
        <v>4.2</v>
      </c>
      <c r="AI61" s="59">
        <f t="shared" si="46"/>
        <v>0.1</v>
      </c>
      <c r="AJ61" s="59">
        <f t="shared" si="47"/>
        <v>0</v>
      </c>
      <c r="AK61" s="59">
        <f t="shared" si="48"/>
        <v>0</v>
      </c>
      <c r="AL61" s="59">
        <f t="shared" si="49"/>
        <v>0</v>
      </c>
      <c r="AM61" s="59">
        <f t="shared" si="50"/>
        <v>0</v>
      </c>
      <c r="AN61" s="59">
        <f t="shared" si="51"/>
        <v>0</v>
      </c>
      <c r="AO61" s="61">
        <f t="shared" si="52"/>
        <v>3</v>
      </c>
      <c r="AP61" s="61">
        <f t="shared" si="53"/>
        <v>6.5</v>
      </c>
      <c r="AQ61" s="61">
        <f t="shared" si="54"/>
        <v>5</v>
      </c>
      <c r="AR61" s="61">
        <f t="shared" si="55"/>
        <v>0</v>
      </c>
      <c r="AS61" s="59">
        <f t="shared" si="56"/>
        <v>1.5</v>
      </c>
      <c r="AT61" s="59">
        <f>IF('Indicator Data'!L64="No data","x",IF('Indicator Data'!BE64&lt;1000,"x",ROUND((IF('Indicator Data'!L64&gt;AT$194,10,IF('Indicator Data'!L64&lt;AT$195,0,10-(AT$194-'Indicator Data'!L64)/(AT$194-AT$195)*10))),1)))</f>
        <v>3</v>
      </c>
      <c r="AU61" s="61">
        <f t="shared" si="57"/>
        <v>2.2999999999999998</v>
      </c>
      <c r="AV61" s="62">
        <f t="shared" si="58"/>
        <v>3.7</v>
      </c>
      <c r="AW61" s="59">
        <f>ROUND(IF('Indicator Data'!M64=0,0,IF('Indicator Data'!M64&gt;AW$194,10,IF('Indicator Data'!M64&lt;AW$195,0,10-(AW$194-'Indicator Data'!M64)/(AW$194-AW$195)*10))),1)</f>
        <v>1.4</v>
      </c>
      <c r="AX61" s="59">
        <f>ROUND(IF('Indicator Data'!N64=0,0,IF(LOG('Indicator Data'!N64)&gt;LOG(AX$194),10,IF(LOG('Indicator Data'!N64)&lt;LOG(AX$195),0,10-(LOG(AX$194)-LOG('Indicator Data'!N64))/(LOG(AX$194)-LOG(AX$195))*10))),1)</f>
        <v>6.8</v>
      </c>
      <c r="AY61" s="61">
        <f t="shared" si="59"/>
        <v>4.5999999999999996</v>
      </c>
      <c r="AZ61" s="59">
        <f>'Indicator Data'!O64</f>
        <v>0</v>
      </c>
      <c r="BA61" s="59">
        <f>'Indicator Data'!P64</f>
        <v>0</v>
      </c>
      <c r="BB61" s="61">
        <f t="shared" si="60"/>
        <v>0</v>
      </c>
      <c r="BC61" s="62">
        <f t="shared" si="61"/>
        <v>3.2</v>
      </c>
      <c r="BD61" s="16"/>
      <c r="BE61" s="108"/>
    </row>
    <row r="62" spans="1:57" s="4" customFormat="1" x14ac:dyDescent="0.25">
      <c r="A62" s="131" t="s">
        <v>113</v>
      </c>
      <c r="B62" s="63" t="s">
        <v>112</v>
      </c>
      <c r="C62" s="59">
        <f>ROUND(IF('Indicator Data'!C65=0,0.1,IF(LOG('Indicator Data'!C65)&gt;C$194,10,IF(LOG('Indicator Data'!C65)&lt;C$195,0,10-(C$194-LOG('Indicator Data'!C65))/(C$194-C$195)*10))),1)</f>
        <v>4.4000000000000004</v>
      </c>
      <c r="D62" s="59">
        <f>ROUND(IF('Indicator Data'!D65=0,0.1,IF(LOG('Indicator Data'!D65)&gt;D$194,10,IF(LOG('Indicator Data'!D65)&lt;D$195,0,10-(D$194-LOG('Indicator Data'!D65))/(D$194-D$195)*10))),1)</f>
        <v>0.1</v>
      </c>
      <c r="E62" s="59">
        <f t="shared" si="31"/>
        <v>2.5</v>
      </c>
      <c r="F62" s="59">
        <f>ROUND(IF('Indicator Data'!E65="No data",0.1,IF('Indicator Data'!E65=0,0,IF(LOG('Indicator Data'!E65)&gt;F$194,10,IF(LOG('Indicator Data'!E65)&lt;F$195,0,10-(F$194-LOG('Indicator Data'!E65))/(F$194-F$195)*10)))),1)</f>
        <v>5.0999999999999996</v>
      </c>
      <c r="G62" s="59">
        <f>ROUND(IF('Indicator Data'!F65=0,0,IF(LOG('Indicator Data'!F65)&gt;G$194,10,IF(LOG('Indicator Data'!F65)&lt;G$195,0,10-(G$194-LOG('Indicator Data'!F65))/(G$194-G$195)*10))),1)</f>
        <v>0</v>
      </c>
      <c r="H62" s="59">
        <f>ROUND(IF('Indicator Data'!G65=0,0,IF(LOG('Indicator Data'!G65)&gt;H$194,10,IF(LOG('Indicator Data'!G65)&lt;H$195,0,10-(H$194-LOG('Indicator Data'!G65))/(H$194-H$195)*10))),1)</f>
        <v>0</v>
      </c>
      <c r="I62" s="59">
        <f>ROUND(IF('Indicator Data'!H65=0,0,IF(LOG('Indicator Data'!H65)&gt;I$194,10,IF(LOG('Indicator Data'!H65)&lt;I$195,0,10-(I$194-LOG('Indicator Data'!H65))/(I$194-I$195)*10))),1)</f>
        <v>0</v>
      </c>
      <c r="J62" s="59">
        <f t="shared" si="32"/>
        <v>0</v>
      </c>
      <c r="K62" s="59">
        <f>ROUND(IF('Indicator Data'!I65=0,0,IF(LOG('Indicator Data'!I65)&gt;K$194,10,IF(LOG('Indicator Data'!I65)&lt;K$195,0,10-(K$194-LOG('Indicator Data'!I65))/(K$194-K$195)*10))),1)</f>
        <v>0</v>
      </c>
      <c r="L62" s="59">
        <f t="shared" si="33"/>
        <v>0</v>
      </c>
      <c r="M62" s="59">
        <f>ROUND(IF('Indicator Data'!J65=0,0,IF(LOG('Indicator Data'!J65)&gt;M$194,10,IF(LOG('Indicator Data'!J65)&lt;M$195,0,10-(M$194-LOG('Indicator Data'!J65))/(M$194-M$195)*10))),1)</f>
        <v>0</v>
      </c>
      <c r="N62" s="60">
        <f>'Indicator Data'!C65/'Indicator Data'!$BD65</f>
        <v>3.4510524129112517E-4</v>
      </c>
      <c r="O62" s="60">
        <f>'Indicator Data'!D65/'Indicator Data'!$BD65</f>
        <v>0</v>
      </c>
      <c r="P62" s="60">
        <f>IF(F62=0.1,0,'Indicator Data'!E65/'Indicator Data'!$BD65)</f>
        <v>6.2571980446749628E-3</v>
      </c>
      <c r="Q62" s="60">
        <f>'Indicator Data'!F65/'Indicator Data'!$BD65</f>
        <v>0</v>
      </c>
      <c r="R62" s="60">
        <f>'Indicator Data'!G65/'Indicator Data'!$BD65</f>
        <v>0</v>
      </c>
      <c r="S62" s="60">
        <f>'Indicator Data'!H65/'Indicator Data'!$BD65</f>
        <v>0</v>
      </c>
      <c r="T62" s="60">
        <f>'Indicator Data'!I65/'Indicator Data'!$BD65</f>
        <v>0</v>
      </c>
      <c r="U62" s="60">
        <f>'Indicator Data'!J65/'Indicator Data'!$BD65</f>
        <v>0</v>
      </c>
      <c r="V62" s="59">
        <f t="shared" si="34"/>
        <v>1.7</v>
      </c>
      <c r="W62" s="59">
        <f t="shared" si="35"/>
        <v>0</v>
      </c>
      <c r="X62" s="59">
        <f t="shared" si="36"/>
        <v>0.9</v>
      </c>
      <c r="Y62" s="59">
        <f t="shared" si="37"/>
        <v>4.2</v>
      </c>
      <c r="Z62" s="59">
        <f t="shared" si="38"/>
        <v>0</v>
      </c>
      <c r="AA62" s="59">
        <f t="shared" si="39"/>
        <v>0</v>
      </c>
      <c r="AB62" s="59">
        <f t="shared" si="40"/>
        <v>0</v>
      </c>
      <c r="AC62" s="59">
        <f t="shared" si="41"/>
        <v>0</v>
      </c>
      <c r="AD62" s="59">
        <f t="shared" si="42"/>
        <v>0</v>
      </c>
      <c r="AE62" s="59">
        <f t="shared" si="43"/>
        <v>0</v>
      </c>
      <c r="AF62" s="59">
        <f t="shared" si="44"/>
        <v>0</v>
      </c>
      <c r="AG62" s="59">
        <f>ROUND(IF('Indicator Data'!K65=0,0,IF('Indicator Data'!K65&gt;AG$194,10,IF('Indicator Data'!K65&lt;AG$195,0,10-(AG$194-'Indicator Data'!K65)/(AG$194-AG$195)*10))),1)</f>
        <v>0</v>
      </c>
      <c r="AH62" s="59">
        <f t="shared" si="45"/>
        <v>3.1</v>
      </c>
      <c r="AI62" s="59">
        <f t="shared" si="46"/>
        <v>0.1</v>
      </c>
      <c r="AJ62" s="59">
        <f t="shared" si="47"/>
        <v>0</v>
      </c>
      <c r="AK62" s="59">
        <f t="shared" si="48"/>
        <v>0</v>
      </c>
      <c r="AL62" s="59">
        <f t="shared" si="49"/>
        <v>0</v>
      </c>
      <c r="AM62" s="59">
        <f t="shared" si="50"/>
        <v>0</v>
      </c>
      <c r="AN62" s="59">
        <f t="shared" si="51"/>
        <v>0</v>
      </c>
      <c r="AO62" s="61">
        <f t="shared" si="52"/>
        <v>1.7</v>
      </c>
      <c r="AP62" s="61">
        <f t="shared" si="53"/>
        <v>4.7</v>
      </c>
      <c r="AQ62" s="61">
        <f t="shared" si="54"/>
        <v>0</v>
      </c>
      <c r="AR62" s="61">
        <f t="shared" si="55"/>
        <v>0</v>
      </c>
      <c r="AS62" s="59">
        <f t="shared" si="56"/>
        <v>0</v>
      </c>
      <c r="AT62" s="59">
        <f>IF('Indicator Data'!L65="No data","x",IF('Indicator Data'!BE65&lt;1000,"x",ROUND((IF('Indicator Data'!L65&gt;AT$194,10,IF('Indicator Data'!L65&lt;AT$195,0,10-(AT$194-'Indicator Data'!L65)/(AT$194-AT$195)*10))),1)))</f>
        <v>3</v>
      </c>
      <c r="AU62" s="61">
        <f t="shared" si="57"/>
        <v>1.5</v>
      </c>
      <c r="AV62" s="62">
        <f t="shared" si="58"/>
        <v>1.8</v>
      </c>
      <c r="AW62" s="59">
        <f>ROUND(IF('Indicator Data'!M65=0,0,IF('Indicator Data'!M65&gt;AW$194,10,IF('Indicator Data'!M65&lt;AW$195,0,10-(AW$194-'Indicator Data'!M65)/(AW$194-AW$195)*10))),1)</f>
        <v>9.3000000000000007</v>
      </c>
      <c r="AX62" s="59">
        <f>ROUND(IF('Indicator Data'!N65=0,0,IF(LOG('Indicator Data'!N65)&gt;LOG(AX$194),10,IF(LOG('Indicator Data'!N65)&lt;LOG(AX$195),0,10-(LOG(AX$194)-LOG('Indicator Data'!N65))/(LOG(AX$194)-LOG(AX$195))*10))),1)</f>
        <v>7.2</v>
      </c>
      <c r="AY62" s="61">
        <f t="shared" si="59"/>
        <v>8.4</v>
      </c>
      <c r="AZ62" s="59">
        <f>'Indicator Data'!O65</f>
        <v>0</v>
      </c>
      <c r="BA62" s="59">
        <f>'Indicator Data'!P65</f>
        <v>0</v>
      </c>
      <c r="BB62" s="61">
        <f t="shared" si="60"/>
        <v>0</v>
      </c>
      <c r="BC62" s="62">
        <f t="shared" si="61"/>
        <v>5.9</v>
      </c>
      <c r="BD62" s="16"/>
      <c r="BE62" s="108"/>
    </row>
    <row r="63" spans="1:57" s="4" customFormat="1" x14ac:dyDescent="0.25">
      <c r="A63" s="131" t="s">
        <v>115</v>
      </c>
      <c r="B63" s="63" t="s">
        <v>114</v>
      </c>
      <c r="C63" s="59">
        <f>ROUND(IF('Indicator Data'!C66=0,0.1,IF(LOG('Indicator Data'!C66)&gt;C$194,10,IF(LOG('Indicator Data'!C66)&lt;C$195,0,10-(C$194-LOG('Indicator Data'!C66))/(C$194-C$195)*10))),1)</f>
        <v>0.1</v>
      </c>
      <c r="D63" s="59">
        <f>ROUND(IF('Indicator Data'!D66=0,0.1,IF(LOG('Indicator Data'!D66)&gt;D$194,10,IF(LOG('Indicator Data'!D66)&lt;D$195,0,10-(D$194-LOG('Indicator Data'!D66))/(D$194-D$195)*10))),1)</f>
        <v>0.1</v>
      </c>
      <c r="E63" s="59">
        <f t="shared" si="31"/>
        <v>0.1</v>
      </c>
      <c r="F63" s="59">
        <f>ROUND(IF('Indicator Data'!E66="No data",0.1,IF('Indicator Data'!E66=0,0,IF(LOG('Indicator Data'!E66)&gt;F$194,10,IF(LOG('Indicator Data'!E66)&lt;F$195,0,10-(F$194-LOG('Indicator Data'!E66))/(F$194-F$195)*10)))),1)</f>
        <v>4.4000000000000004</v>
      </c>
      <c r="G63" s="59">
        <f>ROUND(IF('Indicator Data'!F66=0,0,IF(LOG('Indicator Data'!F66)&gt;G$194,10,IF(LOG('Indicator Data'!F66)&lt;G$195,0,10-(G$194-LOG('Indicator Data'!F66))/(G$194-G$195)*10))),1)</f>
        <v>2.9</v>
      </c>
      <c r="H63" s="59">
        <f>ROUND(IF('Indicator Data'!G66=0,0,IF(LOG('Indicator Data'!G66)&gt;H$194,10,IF(LOG('Indicator Data'!G66)&lt;H$195,0,10-(H$194-LOG('Indicator Data'!G66))/(H$194-H$195)*10))),1)</f>
        <v>0</v>
      </c>
      <c r="I63" s="59">
        <f>ROUND(IF('Indicator Data'!H66=0,0,IF(LOG('Indicator Data'!H66)&gt;I$194,10,IF(LOG('Indicator Data'!H66)&lt;I$195,0,10-(I$194-LOG('Indicator Data'!H66))/(I$194-I$195)*10))),1)</f>
        <v>0</v>
      </c>
      <c r="J63" s="59">
        <f t="shared" si="32"/>
        <v>0</v>
      </c>
      <c r="K63" s="59">
        <f>ROUND(IF('Indicator Data'!I66=0,0,IF(LOG('Indicator Data'!I66)&gt;K$194,10,IF(LOG('Indicator Data'!I66)&lt;K$195,0,10-(K$194-LOG('Indicator Data'!I66))/(K$194-K$195)*10))),1)</f>
        <v>0</v>
      </c>
      <c r="L63" s="59">
        <f t="shared" si="33"/>
        <v>0</v>
      </c>
      <c r="M63" s="59">
        <f>ROUND(IF('Indicator Data'!J66=0,0,IF(LOG('Indicator Data'!J66)&gt;M$194,10,IF(LOG('Indicator Data'!J66)&lt;M$195,0,10-(M$194-LOG('Indicator Data'!J66))/(M$194-M$195)*10))),1)</f>
        <v>7.9</v>
      </c>
      <c r="N63" s="60">
        <f>'Indicator Data'!C66/'Indicator Data'!$BD66</f>
        <v>0</v>
      </c>
      <c r="O63" s="60">
        <f>'Indicator Data'!D66/'Indicator Data'!$BD66</f>
        <v>0</v>
      </c>
      <c r="P63" s="60">
        <f>IF(F63=0.1,0,'Indicator Data'!E66/'Indicator Data'!$BD66)</f>
        <v>3.0248748026678552E-3</v>
      </c>
      <c r="Q63" s="60">
        <f>'Indicator Data'!F66/'Indicator Data'!$BD66</f>
        <v>2.5882927590747612E-7</v>
      </c>
      <c r="R63" s="60">
        <f>'Indicator Data'!G66/'Indicator Data'!$BD66</f>
        <v>0</v>
      </c>
      <c r="S63" s="60">
        <f>'Indicator Data'!H66/'Indicator Data'!$BD66</f>
        <v>0</v>
      </c>
      <c r="T63" s="60">
        <f>'Indicator Data'!I66/'Indicator Data'!$BD66</f>
        <v>0</v>
      </c>
      <c r="U63" s="60">
        <f>'Indicator Data'!J66/'Indicator Data'!$BD66</f>
        <v>7.4934600287532138E-3</v>
      </c>
      <c r="V63" s="59">
        <f t="shared" si="34"/>
        <v>0</v>
      </c>
      <c r="W63" s="59">
        <f t="shared" si="35"/>
        <v>0</v>
      </c>
      <c r="X63" s="59">
        <f t="shared" si="36"/>
        <v>0</v>
      </c>
      <c r="Y63" s="59">
        <f t="shared" si="37"/>
        <v>2</v>
      </c>
      <c r="Z63" s="59">
        <f t="shared" si="38"/>
        <v>4.3</v>
      </c>
      <c r="AA63" s="59">
        <f t="shared" si="39"/>
        <v>0</v>
      </c>
      <c r="AB63" s="59">
        <f t="shared" si="40"/>
        <v>0</v>
      </c>
      <c r="AC63" s="59">
        <f t="shared" si="41"/>
        <v>0</v>
      </c>
      <c r="AD63" s="59">
        <f t="shared" si="42"/>
        <v>0</v>
      </c>
      <c r="AE63" s="59">
        <f t="shared" si="43"/>
        <v>0</v>
      </c>
      <c r="AF63" s="59">
        <f t="shared" si="44"/>
        <v>2.5</v>
      </c>
      <c r="AG63" s="59">
        <f>ROUND(IF('Indicator Data'!K66=0,0,IF('Indicator Data'!K66&gt;AG$194,10,IF('Indicator Data'!K66&lt;AG$195,0,10-(AG$194-'Indicator Data'!K66)/(AG$194-AG$195)*10))),1)</f>
        <v>3</v>
      </c>
      <c r="AH63" s="59">
        <f t="shared" si="45"/>
        <v>0.1</v>
      </c>
      <c r="AI63" s="59">
        <f t="shared" si="46"/>
        <v>0.1</v>
      </c>
      <c r="AJ63" s="59">
        <f t="shared" si="47"/>
        <v>0</v>
      </c>
      <c r="AK63" s="59">
        <f t="shared" si="48"/>
        <v>0</v>
      </c>
      <c r="AL63" s="59">
        <f t="shared" si="49"/>
        <v>0</v>
      </c>
      <c r="AM63" s="59">
        <f t="shared" si="50"/>
        <v>0</v>
      </c>
      <c r="AN63" s="59">
        <f t="shared" si="51"/>
        <v>5.9</v>
      </c>
      <c r="AO63" s="61">
        <f t="shared" si="52"/>
        <v>0.1</v>
      </c>
      <c r="AP63" s="61">
        <f t="shared" si="53"/>
        <v>3.3</v>
      </c>
      <c r="AQ63" s="61">
        <f t="shared" si="54"/>
        <v>3.6</v>
      </c>
      <c r="AR63" s="61">
        <f t="shared" si="55"/>
        <v>0</v>
      </c>
      <c r="AS63" s="59">
        <f t="shared" si="56"/>
        <v>4.5</v>
      </c>
      <c r="AT63" s="59">
        <f>IF('Indicator Data'!L66="No data","x",IF('Indicator Data'!BE66&lt;1000,"x",ROUND((IF('Indicator Data'!L66&gt;AT$194,10,IF('Indicator Data'!L66&lt;AT$195,0,10-(AT$194-'Indicator Data'!L66)/(AT$194-AT$195)*10))),1)))</f>
        <v>2</v>
      </c>
      <c r="AU63" s="61">
        <f t="shared" si="57"/>
        <v>3.3</v>
      </c>
      <c r="AV63" s="62">
        <f t="shared" si="58"/>
        <v>2.2000000000000002</v>
      </c>
      <c r="AW63" s="59">
        <f>ROUND(IF('Indicator Data'!M66=0,0,IF('Indicator Data'!M66&gt;AW$194,10,IF('Indicator Data'!M66&lt;AW$195,0,10-(AW$194-'Indicator Data'!M66)/(AW$194-AW$195)*10))),1)</f>
        <v>2.1</v>
      </c>
      <c r="AX63" s="59">
        <f>ROUND(IF('Indicator Data'!N66=0,0,IF(LOG('Indicator Data'!N66)&gt;LOG(AX$194),10,IF(LOG('Indicator Data'!N66)&lt;LOG(AX$195),0,10-(LOG(AX$194)-LOG('Indicator Data'!N66))/(LOG(AX$194)-LOG(AX$195))*10))),1)</f>
        <v>5.6</v>
      </c>
      <c r="AY63" s="61">
        <f t="shared" si="59"/>
        <v>4.0999999999999996</v>
      </c>
      <c r="AZ63" s="59">
        <f>'Indicator Data'!O66</f>
        <v>0</v>
      </c>
      <c r="BA63" s="59">
        <f>'Indicator Data'!P66</f>
        <v>0</v>
      </c>
      <c r="BB63" s="61">
        <f t="shared" si="60"/>
        <v>0</v>
      </c>
      <c r="BC63" s="62">
        <f t="shared" si="61"/>
        <v>2.9</v>
      </c>
      <c r="BD63" s="16"/>
      <c r="BE63" s="108"/>
    </row>
    <row r="64" spans="1:57" s="4" customFormat="1" x14ac:dyDescent="0.25">
      <c r="A64" s="131" t="s">
        <v>117</v>
      </c>
      <c r="B64" s="63" t="s">
        <v>116</v>
      </c>
      <c r="C64" s="59">
        <f>ROUND(IF('Indicator Data'!C67=0,0.1,IF(LOG('Indicator Data'!C67)&gt;C$194,10,IF(LOG('Indicator Data'!C67)&lt;C$195,0,10-(C$194-LOG('Indicator Data'!C67))/(C$194-C$195)*10))),1)</f>
        <v>7.3</v>
      </c>
      <c r="D64" s="59">
        <f>ROUND(IF('Indicator Data'!D67=0,0.1,IF(LOG('Indicator Data'!D67)&gt;D$194,10,IF(LOG('Indicator Data'!D67)&lt;D$195,0,10-(D$194-LOG('Indicator Data'!D67))/(D$194-D$195)*10))),1)</f>
        <v>7.2</v>
      </c>
      <c r="E64" s="59">
        <f t="shared" si="31"/>
        <v>7.3</v>
      </c>
      <c r="F64" s="59">
        <f>ROUND(IF('Indicator Data'!E67="No data",0.1,IF('Indicator Data'!E67=0,0,IF(LOG('Indicator Data'!E67)&gt;F$194,10,IF(LOG('Indicator Data'!E67)&lt;F$195,0,10-(F$194-LOG('Indicator Data'!E67))/(F$194-F$195)*10)))),1)</f>
        <v>6.2</v>
      </c>
      <c r="G64" s="59">
        <f>ROUND(IF('Indicator Data'!F67=0,0,IF(LOG('Indicator Data'!F67)&gt;G$194,10,IF(LOG('Indicator Data'!F67)&lt;G$195,0,10-(G$194-LOG('Indicator Data'!F67))/(G$194-G$195)*10))),1)</f>
        <v>0</v>
      </c>
      <c r="H64" s="59">
        <f>ROUND(IF('Indicator Data'!G67=0,0,IF(LOG('Indicator Data'!G67)&gt;H$194,10,IF(LOG('Indicator Data'!G67)&lt;H$195,0,10-(H$194-LOG('Indicator Data'!G67))/(H$194-H$195)*10))),1)</f>
        <v>0</v>
      </c>
      <c r="I64" s="59">
        <f>ROUND(IF('Indicator Data'!H67=0,0,IF(LOG('Indicator Data'!H67)&gt;I$194,10,IF(LOG('Indicator Data'!H67)&lt;I$195,0,10-(I$194-LOG('Indicator Data'!H67))/(I$194-I$195)*10))),1)</f>
        <v>0</v>
      </c>
      <c r="J64" s="59">
        <f t="shared" si="32"/>
        <v>0</v>
      </c>
      <c r="K64" s="59">
        <f>ROUND(IF('Indicator Data'!I67=0,0,IF(LOG('Indicator Data'!I67)&gt;K$194,10,IF(LOG('Indicator Data'!I67)&lt;K$195,0,10-(K$194-LOG('Indicator Data'!I67))/(K$194-K$195)*10))),1)</f>
        <v>0</v>
      </c>
      <c r="L64" s="59">
        <f t="shared" si="33"/>
        <v>0</v>
      </c>
      <c r="M64" s="59">
        <f>ROUND(IF('Indicator Data'!J67=0,0,IF(LOG('Indicator Data'!J67)&gt;M$194,10,IF(LOG('Indicator Data'!J67)&lt;M$195,0,10-(M$194-LOG('Indicator Data'!J67))/(M$194-M$195)*10))),1)</f>
        <v>8.3000000000000007</v>
      </c>
      <c r="N64" s="60">
        <f>'Indicator Data'!C67/'Indicator Data'!$BD67</f>
        <v>2.0247712823821401E-3</v>
      </c>
      <c r="O64" s="60">
        <f>'Indicator Data'!D67/'Indicator Data'!$BD67</f>
        <v>3.7504630223808149E-4</v>
      </c>
      <c r="P64" s="60">
        <f>IF(F64=0.1,0,'Indicator Data'!E67/'Indicator Data'!$BD67)</f>
        <v>7.8644024376307558E-3</v>
      </c>
      <c r="Q64" s="60">
        <f>'Indicator Data'!F67/'Indicator Data'!$BD67</f>
        <v>0</v>
      </c>
      <c r="R64" s="60">
        <f>'Indicator Data'!G67/'Indicator Data'!$BD67</f>
        <v>0</v>
      </c>
      <c r="S64" s="60">
        <f>'Indicator Data'!H67/'Indicator Data'!$BD67</f>
        <v>0</v>
      </c>
      <c r="T64" s="60">
        <f>'Indicator Data'!I67/'Indicator Data'!$BD67</f>
        <v>0</v>
      </c>
      <c r="U64" s="60">
        <f>'Indicator Data'!J67/'Indicator Data'!$BD67</f>
        <v>5.3203660028360153E-3</v>
      </c>
      <c r="V64" s="59">
        <f t="shared" si="34"/>
        <v>10</v>
      </c>
      <c r="W64" s="59">
        <f t="shared" si="35"/>
        <v>3.8</v>
      </c>
      <c r="X64" s="59">
        <f t="shared" si="36"/>
        <v>8.3000000000000007</v>
      </c>
      <c r="Y64" s="59">
        <f t="shared" si="37"/>
        <v>5.2</v>
      </c>
      <c r="Z64" s="59">
        <f t="shared" si="38"/>
        <v>0</v>
      </c>
      <c r="AA64" s="59">
        <f t="shared" si="39"/>
        <v>0</v>
      </c>
      <c r="AB64" s="59">
        <f t="shared" si="40"/>
        <v>0</v>
      </c>
      <c r="AC64" s="59">
        <f t="shared" si="41"/>
        <v>0</v>
      </c>
      <c r="AD64" s="59">
        <f t="shared" si="42"/>
        <v>0</v>
      </c>
      <c r="AE64" s="59">
        <f t="shared" si="43"/>
        <v>0</v>
      </c>
      <c r="AF64" s="59">
        <f t="shared" si="44"/>
        <v>1.8</v>
      </c>
      <c r="AG64" s="59">
        <f>ROUND(IF('Indicator Data'!K67=0,0,IF('Indicator Data'!K67&gt;AG$194,10,IF('Indicator Data'!K67&lt;AG$195,0,10-(AG$194-'Indicator Data'!K67)/(AG$194-AG$195)*10))),1)</f>
        <v>1</v>
      </c>
      <c r="AH64" s="59">
        <f t="shared" si="45"/>
        <v>8.6999999999999993</v>
      </c>
      <c r="AI64" s="59">
        <f t="shared" si="46"/>
        <v>5.5</v>
      </c>
      <c r="AJ64" s="59">
        <f t="shared" si="47"/>
        <v>0</v>
      </c>
      <c r="AK64" s="59">
        <f t="shared" si="48"/>
        <v>0</v>
      </c>
      <c r="AL64" s="59">
        <f t="shared" si="49"/>
        <v>0</v>
      </c>
      <c r="AM64" s="59">
        <f t="shared" si="50"/>
        <v>0</v>
      </c>
      <c r="AN64" s="59">
        <f t="shared" si="51"/>
        <v>6</v>
      </c>
      <c r="AO64" s="61">
        <f t="shared" si="52"/>
        <v>7.8</v>
      </c>
      <c r="AP64" s="61">
        <f t="shared" si="53"/>
        <v>5.7</v>
      </c>
      <c r="AQ64" s="61">
        <f t="shared" si="54"/>
        <v>0</v>
      </c>
      <c r="AR64" s="61">
        <f t="shared" si="55"/>
        <v>0</v>
      </c>
      <c r="AS64" s="59">
        <f t="shared" si="56"/>
        <v>3.5</v>
      </c>
      <c r="AT64" s="59">
        <f>IF('Indicator Data'!L67="No data","x",IF('Indicator Data'!BE67&lt;1000,"x",ROUND((IF('Indicator Data'!L67&gt;AT$194,10,IF('Indicator Data'!L67&lt;AT$195,0,10-(AT$194-'Indicator Data'!L67)/(AT$194-AT$195)*10))),1)))</f>
        <v>7.1</v>
      </c>
      <c r="AU64" s="61">
        <f t="shared" si="57"/>
        <v>5.3</v>
      </c>
      <c r="AV64" s="62">
        <f t="shared" si="58"/>
        <v>4.5</v>
      </c>
      <c r="AW64" s="59">
        <f>ROUND(IF('Indicator Data'!M67=0,0,IF('Indicator Data'!M67&gt;AW$194,10,IF('Indicator Data'!M67&lt;AW$195,0,10-(AW$194-'Indicator Data'!M67)/(AW$194-AW$195)*10))),1)</f>
        <v>3</v>
      </c>
      <c r="AX64" s="59">
        <f>ROUND(IF('Indicator Data'!N67=0,0,IF(LOG('Indicator Data'!N67)&gt;LOG(AX$194),10,IF(LOG('Indicator Data'!N67)&lt;LOG(AX$195),0,10-(LOG(AX$194)-LOG('Indicator Data'!N67))/(LOG(AX$194)-LOG(AX$195))*10))),1)</f>
        <v>5.6</v>
      </c>
      <c r="AY64" s="61">
        <f t="shared" si="59"/>
        <v>4.4000000000000004</v>
      </c>
      <c r="AZ64" s="59">
        <f>'Indicator Data'!O67</f>
        <v>0</v>
      </c>
      <c r="BA64" s="59">
        <f>'Indicator Data'!P67</f>
        <v>0</v>
      </c>
      <c r="BB64" s="61">
        <f t="shared" si="60"/>
        <v>0</v>
      </c>
      <c r="BC64" s="62">
        <f t="shared" si="61"/>
        <v>3.1</v>
      </c>
      <c r="BD64" s="16"/>
      <c r="BE64" s="108"/>
    </row>
    <row r="65" spans="1:57" s="4" customFormat="1" x14ac:dyDescent="0.25">
      <c r="A65" s="131" t="s">
        <v>119</v>
      </c>
      <c r="B65" s="63" t="s">
        <v>118</v>
      </c>
      <c r="C65" s="59">
        <f>ROUND(IF('Indicator Data'!C68=0,0.1,IF(LOG('Indicator Data'!C68)&gt;C$194,10,IF(LOG('Indicator Data'!C68)&lt;C$195,0,10-(C$194-LOG('Indicator Data'!C68))/(C$194-C$195)*10))),1)</f>
        <v>7.3</v>
      </c>
      <c r="D65" s="59">
        <f>ROUND(IF('Indicator Data'!D68=0,0.1,IF(LOG('Indicator Data'!D68)&gt;D$194,10,IF(LOG('Indicator Data'!D68)&lt;D$195,0,10-(D$194-LOG('Indicator Data'!D68))/(D$194-D$195)*10))),1)</f>
        <v>0.1</v>
      </c>
      <c r="E65" s="59">
        <f t="shared" si="31"/>
        <v>4.5999999999999996</v>
      </c>
      <c r="F65" s="59">
        <f>ROUND(IF('Indicator Data'!E68="No data",0.1,IF('Indicator Data'!E68=0,0,IF(LOG('Indicator Data'!E68)&gt;F$194,10,IF(LOG('Indicator Data'!E68)&lt;F$195,0,10-(F$194-LOG('Indicator Data'!E68))/(F$194-F$195)*10)))),1)</f>
        <v>8.4</v>
      </c>
      <c r="G65" s="59">
        <f>ROUND(IF('Indicator Data'!F68=0,0,IF(LOG('Indicator Data'!F68)&gt;G$194,10,IF(LOG('Indicator Data'!F68)&lt;G$195,0,10-(G$194-LOG('Indicator Data'!F68))/(G$194-G$195)*10))),1)</f>
        <v>0</v>
      </c>
      <c r="H65" s="59">
        <f>ROUND(IF('Indicator Data'!G68=0,0,IF(LOG('Indicator Data'!G68)&gt;H$194,10,IF(LOG('Indicator Data'!G68)&lt;H$195,0,10-(H$194-LOG('Indicator Data'!G68))/(H$194-H$195)*10))),1)</f>
        <v>0</v>
      </c>
      <c r="I65" s="59">
        <f>ROUND(IF('Indicator Data'!H68=0,0,IF(LOG('Indicator Data'!H68)&gt;I$194,10,IF(LOG('Indicator Data'!H68)&lt;I$195,0,10-(I$194-LOG('Indicator Data'!H68))/(I$194-I$195)*10))),1)</f>
        <v>0</v>
      </c>
      <c r="J65" s="59">
        <f t="shared" si="32"/>
        <v>0</v>
      </c>
      <c r="K65" s="59">
        <f>ROUND(IF('Indicator Data'!I68=0,0,IF(LOG('Indicator Data'!I68)&gt;K$194,10,IF(LOG('Indicator Data'!I68)&lt;K$195,0,10-(K$194-LOG('Indicator Data'!I68))/(K$194-K$195)*10))),1)</f>
        <v>0</v>
      </c>
      <c r="L65" s="59">
        <f t="shared" si="33"/>
        <v>0</v>
      </c>
      <c r="M65" s="59">
        <f>ROUND(IF('Indicator Data'!J68=0,0,IF(LOG('Indicator Data'!J68)&gt;M$194,10,IF(LOG('Indicator Data'!J68)&lt;M$195,0,10-(M$194-LOG('Indicator Data'!J68))/(M$194-M$195)*10))),1)</f>
        <v>0</v>
      </c>
      <c r="N65" s="60">
        <f>'Indicator Data'!C68/'Indicator Data'!$BD68</f>
        <v>1.0446589673127293E-4</v>
      </c>
      <c r="O65" s="60">
        <f>'Indicator Data'!D68/'Indicator Data'!$BD68</f>
        <v>0</v>
      </c>
      <c r="P65" s="60">
        <f>IF(F65=0.1,0,'Indicator Data'!E68/'Indicator Data'!$BD68)</f>
        <v>2.7736689536535025E-3</v>
      </c>
      <c r="Q65" s="60">
        <f>'Indicator Data'!F68/'Indicator Data'!$BD68</f>
        <v>0</v>
      </c>
      <c r="R65" s="60">
        <f>'Indicator Data'!G68/'Indicator Data'!$BD68</f>
        <v>0</v>
      </c>
      <c r="S65" s="60">
        <f>'Indicator Data'!H68/'Indicator Data'!$BD68</f>
        <v>0</v>
      </c>
      <c r="T65" s="60">
        <f>'Indicator Data'!I68/'Indicator Data'!$BD68</f>
        <v>0</v>
      </c>
      <c r="U65" s="60">
        <f>'Indicator Data'!J68/'Indicator Data'!$BD68</f>
        <v>0</v>
      </c>
      <c r="V65" s="59">
        <f t="shared" si="34"/>
        <v>0.5</v>
      </c>
      <c r="W65" s="59">
        <f t="shared" si="35"/>
        <v>0</v>
      </c>
      <c r="X65" s="59">
        <f t="shared" si="36"/>
        <v>0.3</v>
      </c>
      <c r="Y65" s="59">
        <f t="shared" si="37"/>
        <v>1.8</v>
      </c>
      <c r="Z65" s="59">
        <f t="shared" si="38"/>
        <v>0</v>
      </c>
      <c r="AA65" s="59">
        <f t="shared" si="39"/>
        <v>0</v>
      </c>
      <c r="AB65" s="59">
        <f t="shared" si="40"/>
        <v>0</v>
      </c>
      <c r="AC65" s="59">
        <f t="shared" si="41"/>
        <v>0</v>
      </c>
      <c r="AD65" s="59">
        <f t="shared" si="42"/>
        <v>0</v>
      </c>
      <c r="AE65" s="59">
        <f t="shared" si="43"/>
        <v>0</v>
      </c>
      <c r="AF65" s="59">
        <f t="shared" si="44"/>
        <v>0</v>
      </c>
      <c r="AG65" s="59">
        <f>ROUND(IF('Indicator Data'!K68=0,0,IF('Indicator Data'!K68&gt;AG$194,10,IF('Indicator Data'!K68&lt;AG$195,0,10-(AG$194-'Indicator Data'!K68)/(AG$194-AG$195)*10))),1)</f>
        <v>0</v>
      </c>
      <c r="AH65" s="59">
        <f t="shared" si="45"/>
        <v>3.9</v>
      </c>
      <c r="AI65" s="59">
        <f t="shared" si="46"/>
        <v>0.1</v>
      </c>
      <c r="AJ65" s="59">
        <f t="shared" si="47"/>
        <v>0</v>
      </c>
      <c r="AK65" s="59">
        <f t="shared" si="48"/>
        <v>0</v>
      </c>
      <c r="AL65" s="59">
        <f t="shared" si="49"/>
        <v>0</v>
      </c>
      <c r="AM65" s="59">
        <f t="shared" si="50"/>
        <v>0</v>
      </c>
      <c r="AN65" s="59">
        <f t="shared" si="51"/>
        <v>0</v>
      </c>
      <c r="AO65" s="61">
        <f t="shared" si="52"/>
        <v>2.7</v>
      </c>
      <c r="AP65" s="61">
        <f t="shared" si="53"/>
        <v>6.1</v>
      </c>
      <c r="AQ65" s="61">
        <f t="shared" si="54"/>
        <v>0</v>
      </c>
      <c r="AR65" s="61">
        <f t="shared" si="55"/>
        <v>0</v>
      </c>
      <c r="AS65" s="59">
        <f t="shared" si="56"/>
        <v>0</v>
      </c>
      <c r="AT65" s="59">
        <f>IF('Indicator Data'!L68="No data","x",IF('Indicator Data'!BE68&lt;1000,"x",ROUND((IF('Indicator Data'!L68&gt;AT$194,10,IF('Indicator Data'!L68&lt;AT$195,0,10-(AT$194-'Indicator Data'!L68)/(AT$194-AT$195)*10))),1)))</f>
        <v>1</v>
      </c>
      <c r="AU65" s="61">
        <f t="shared" si="57"/>
        <v>0.5</v>
      </c>
      <c r="AV65" s="62">
        <f t="shared" si="58"/>
        <v>2.2000000000000002</v>
      </c>
      <c r="AW65" s="59">
        <f>ROUND(IF('Indicator Data'!M68=0,0,IF('Indicator Data'!M68&gt;AW$194,10,IF('Indicator Data'!M68&lt;AW$195,0,10-(AW$194-'Indicator Data'!M68)/(AW$194-AW$195)*10))),1)</f>
        <v>0.3</v>
      </c>
      <c r="AX65" s="59">
        <f>ROUND(IF('Indicator Data'!N68=0,0,IF(LOG('Indicator Data'!N68)&gt;LOG(AX$194),10,IF(LOG('Indicator Data'!N68)&lt;LOG(AX$195),0,10-(LOG(AX$194)-LOG('Indicator Data'!N68))/(LOG(AX$194)-LOG(AX$195))*10))),1)</f>
        <v>3.5</v>
      </c>
      <c r="AY65" s="61">
        <f t="shared" si="59"/>
        <v>2</v>
      </c>
      <c r="AZ65" s="59">
        <f>'Indicator Data'!O68</f>
        <v>0</v>
      </c>
      <c r="BA65" s="59">
        <f>'Indicator Data'!P68</f>
        <v>0</v>
      </c>
      <c r="BB65" s="61">
        <f t="shared" si="60"/>
        <v>0</v>
      </c>
      <c r="BC65" s="62">
        <f t="shared" si="61"/>
        <v>1.4</v>
      </c>
      <c r="BD65" s="16"/>
      <c r="BE65" s="108"/>
    </row>
    <row r="66" spans="1:57" s="4" customFormat="1" x14ac:dyDescent="0.25">
      <c r="A66" s="131" t="s">
        <v>121</v>
      </c>
      <c r="B66" s="63" t="s">
        <v>120</v>
      </c>
      <c r="C66" s="59">
        <f>ROUND(IF('Indicator Data'!C69=0,0.1,IF(LOG('Indicator Data'!C69)&gt;C$194,10,IF(LOG('Indicator Data'!C69)&lt;C$195,0,10-(C$194-LOG('Indicator Data'!C69))/(C$194-C$195)*10))),1)</f>
        <v>0.1</v>
      </c>
      <c r="D66" s="59">
        <f>ROUND(IF('Indicator Data'!D69=0,0.1,IF(LOG('Indicator Data'!D69)&gt;D$194,10,IF(LOG('Indicator Data'!D69)&lt;D$195,0,10-(D$194-LOG('Indicator Data'!D69))/(D$194-D$195)*10))),1)</f>
        <v>0.1</v>
      </c>
      <c r="E66" s="59">
        <f t="shared" si="31"/>
        <v>0.1</v>
      </c>
      <c r="F66" s="59">
        <f>ROUND(IF('Indicator Data'!E69="No data",0.1,IF('Indicator Data'!E69=0,0,IF(LOG('Indicator Data'!E69)&gt;F$194,10,IF(LOG('Indicator Data'!E69)&lt;F$195,0,10-(F$194-LOG('Indicator Data'!E69))/(F$194-F$195)*10)))),1)</f>
        <v>7.3</v>
      </c>
      <c r="G66" s="59">
        <f>ROUND(IF('Indicator Data'!F69=0,0,IF(LOG('Indicator Data'!F69)&gt;G$194,10,IF(LOG('Indicator Data'!F69)&lt;G$195,0,10-(G$194-LOG('Indicator Data'!F69))/(G$194-G$195)*10))),1)</f>
        <v>4.5</v>
      </c>
      <c r="H66" s="59">
        <f>ROUND(IF('Indicator Data'!G69=0,0,IF(LOG('Indicator Data'!G69)&gt;H$194,10,IF(LOG('Indicator Data'!G69)&lt;H$195,0,10-(H$194-LOG('Indicator Data'!G69))/(H$194-H$195)*10))),1)</f>
        <v>0</v>
      </c>
      <c r="I66" s="59">
        <f>ROUND(IF('Indicator Data'!H69=0,0,IF(LOG('Indicator Data'!H69)&gt;I$194,10,IF(LOG('Indicator Data'!H69)&lt;I$195,0,10-(I$194-LOG('Indicator Data'!H69))/(I$194-I$195)*10))),1)</f>
        <v>0</v>
      </c>
      <c r="J66" s="59">
        <f t="shared" si="32"/>
        <v>0</v>
      </c>
      <c r="K66" s="59">
        <f>ROUND(IF('Indicator Data'!I69=0,0,IF(LOG('Indicator Data'!I69)&gt;K$194,10,IF(LOG('Indicator Data'!I69)&lt;K$195,0,10-(K$194-LOG('Indicator Data'!I69))/(K$194-K$195)*10))),1)</f>
        <v>0</v>
      </c>
      <c r="L66" s="59">
        <f t="shared" si="33"/>
        <v>0</v>
      </c>
      <c r="M66" s="59">
        <f>ROUND(IF('Indicator Data'!J69=0,0,IF(LOG('Indicator Data'!J69)&gt;M$194,10,IF(LOG('Indicator Data'!J69)&lt;M$195,0,10-(M$194-LOG('Indicator Data'!J69))/(M$194-M$195)*10))),1)</f>
        <v>0</v>
      </c>
      <c r="N66" s="60">
        <f>'Indicator Data'!C69/'Indicator Data'!$BD69</f>
        <v>0</v>
      </c>
      <c r="O66" s="60">
        <f>'Indicator Data'!D69/'Indicator Data'!$BD69</f>
        <v>0</v>
      </c>
      <c r="P66" s="60">
        <f>IF(F66=0.1,0,'Indicator Data'!E69/'Indicator Data'!$BD69)</f>
        <v>2.9591970271986593E-3</v>
      </c>
      <c r="Q66" s="60">
        <f>'Indicator Data'!F69/'Indicator Data'!$BD69</f>
        <v>1.7294976934106979E-7</v>
      </c>
      <c r="R66" s="60">
        <f>'Indicator Data'!G69/'Indicator Data'!$BD69</f>
        <v>0</v>
      </c>
      <c r="S66" s="60">
        <f>'Indicator Data'!H69/'Indicator Data'!$BD69</f>
        <v>0</v>
      </c>
      <c r="T66" s="60">
        <f>'Indicator Data'!I69/'Indicator Data'!$BD69</f>
        <v>0</v>
      </c>
      <c r="U66" s="60">
        <f>'Indicator Data'!J69/'Indicator Data'!$BD69</f>
        <v>0</v>
      </c>
      <c r="V66" s="59">
        <f t="shared" si="34"/>
        <v>0</v>
      </c>
      <c r="W66" s="59">
        <f t="shared" si="35"/>
        <v>0</v>
      </c>
      <c r="X66" s="59">
        <f t="shared" si="36"/>
        <v>0</v>
      </c>
      <c r="Y66" s="59">
        <f t="shared" si="37"/>
        <v>2</v>
      </c>
      <c r="Z66" s="59">
        <f t="shared" si="38"/>
        <v>3.9</v>
      </c>
      <c r="AA66" s="59">
        <f t="shared" si="39"/>
        <v>0</v>
      </c>
      <c r="AB66" s="59">
        <f t="shared" si="40"/>
        <v>0</v>
      </c>
      <c r="AC66" s="59">
        <f t="shared" si="41"/>
        <v>0</v>
      </c>
      <c r="AD66" s="59">
        <f t="shared" si="42"/>
        <v>0</v>
      </c>
      <c r="AE66" s="59">
        <f t="shared" si="43"/>
        <v>0</v>
      </c>
      <c r="AF66" s="59">
        <f t="shared" si="44"/>
        <v>0</v>
      </c>
      <c r="AG66" s="59">
        <f>ROUND(IF('Indicator Data'!K69=0,0,IF('Indicator Data'!K69&gt;AG$194,10,IF('Indicator Data'!K69&lt;AG$195,0,10-(AG$194-'Indicator Data'!K69)/(AG$194-AG$195)*10))),1)</f>
        <v>0</v>
      </c>
      <c r="AH66" s="59">
        <f t="shared" si="45"/>
        <v>0.1</v>
      </c>
      <c r="AI66" s="59">
        <f t="shared" si="46"/>
        <v>0.1</v>
      </c>
      <c r="AJ66" s="59">
        <f t="shared" si="47"/>
        <v>0</v>
      </c>
      <c r="AK66" s="59">
        <f t="shared" si="48"/>
        <v>0</v>
      </c>
      <c r="AL66" s="59">
        <f t="shared" si="49"/>
        <v>0</v>
      </c>
      <c r="AM66" s="59">
        <f t="shared" si="50"/>
        <v>0</v>
      </c>
      <c r="AN66" s="59">
        <f t="shared" si="51"/>
        <v>0</v>
      </c>
      <c r="AO66" s="61">
        <f t="shared" si="52"/>
        <v>0.1</v>
      </c>
      <c r="AP66" s="61">
        <f t="shared" si="53"/>
        <v>5.2</v>
      </c>
      <c r="AQ66" s="61">
        <f t="shared" si="54"/>
        <v>4.2</v>
      </c>
      <c r="AR66" s="61">
        <f t="shared" si="55"/>
        <v>0</v>
      </c>
      <c r="AS66" s="59">
        <f t="shared" si="56"/>
        <v>0</v>
      </c>
      <c r="AT66" s="59">
        <f>IF('Indicator Data'!L69="No data","x",IF('Indicator Data'!BE69&lt;1000,"x",ROUND((IF('Indicator Data'!L69&gt;AT$194,10,IF('Indicator Data'!L69&lt;AT$195,0,10-(AT$194-'Indicator Data'!L69)/(AT$194-AT$195)*10))),1)))</f>
        <v>2</v>
      </c>
      <c r="AU66" s="61">
        <f t="shared" si="57"/>
        <v>1</v>
      </c>
      <c r="AV66" s="62">
        <f t="shared" si="58"/>
        <v>2.4</v>
      </c>
      <c r="AW66" s="59">
        <f>ROUND(IF('Indicator Data'!M69=0,0,IF('Indicator Data'!M69&gt;AW$194,10,IF('Indicator Data'!M69&lt;AW$195,0,10-(AW$194-'Indicator Data'!M69)/(AW$194-AW$195)*10))),1)</f>
        <v>5.2</v>
      </c>
      <c r="AX66" s="59">
        <f>ROUND(IF('Indicator Data'!N69=0,0,IF(LOG('Indicator Data'!N69)&gt;LOG(AX$194),10,IF(LOG('Indicator Data'!N69)&lt;LOG(AX$195),0,10-(LOG(AX$194)-LOG('Indicator Data'!N69))/(LOG(AX$194)-LOG(AX$195))*10))),1)</f>
        <v>2.6</v>
      </c>
      <c r="AY66" s="61">
        <f t="shared" si="59"/>
        <v>4</v>
      </c>
      <c r="AZ66" s="59">
        <f>'Indicator Data'!O69</f>
        <v>0</v>
      </c>
      <c r="BA66" s="59">
        <f>'Indicator Data'!P69</f>
        <v>0</v>
      </c>
      <c r="BB66" s="61">
        <f t="shared" si="60"/>
        <v>0</v>
      </c>
      <c r="BC66" s="62">
        <f t="shared" si="61"/>
        <v>2.8</v>
      </c>
      <c r="BD66" s="16"/>
      <c r="BE66" s="108"/>
    </row>
    <row r="67" spans="1:57" s="4" customFormat="1" x14ac:dyDescent="0.25">
      <c r="A67" s="131" t="s">
        <v>123</v>
      </c>
      <c r="B67" s="63" t="s">
        <v>122</v>
      </c>
      <c r="C67" s="59">
        <f>ROUND(IF('Indicator Data'!C70=0,0.1,IF(LOG('Indicator Data'!C70)&gt;C$194,10,IF(LOG('Indicator Data'!C70)&lt;C$195,0,10-(C$194-LOG('Indicator Data'!C70))/(C$194-C$195)*10))),1)</f>
        <v>7.9</v>
      </c>
      <c r="D67" s="59">
        <f>ROUND(IF('Indicator Data'!D70=0,0.1,IF(LOG('Indicator Data'!D70)&gt;D$194,10,IF(LOG('Indicator Data'!D70)&lt;D$195,0,10-(D$194-LOG('Indicator Data'!D70))/(D$194-D$195)*10))),1)</f>
        <v>6.4</v>
      </c>
      <c r="E67" s="59">
        <f t="shared" ref="E67:E98" si="62">ROUND((10-GEOMEAN(((10-C67)/10*9+1),((10-D67)/10*9+1)))/9*10,1)</f>
        <v>7.2</v>
      </c>
      <c r="F67" s="59">
        <f>ROUND(IF('Indicator Data'!E70="No data",0.1,IF('Indicator Data'!E70=0,0,IF(LOG('Indicator Data'!E70)&gt;F$194,10,IF(LOG('Indicator Data'!E70)&lt;F$195,0,10-(F$194-LOG('Indicator Data'!E70))/(F$194-F$195)*10)))),1)</f>
        <v>5.0999999999999996</v>
      </c>
      <c r="G67" s="59">
        <f>ROUND(IF('Indicator Data'!F70=0,0,IF(LOG('Indicator Data'!F70)&gt;G$194,10,IF(LOG('Indicator Data'!F70)&lt;G$195,0,10-(G$194-LOG('Indicator Data'!F70))/(G$194-G$195)*10))),1)</f>
        <v>7.5</v>
      </c>
      <c r="H67" s="59">
        <f>ROUND(IF('Indicator Data'!G70=0,0,IF(LOG('Indicator Data'!G70)&gt;H$194,10,IF(LOG('Indicator Data'!G70)&lt;H$195,0,10-(H$194-LOG('Indicator Data'!G70))/(H$194-H$195)*10))),1)</f>
        <v>0</v>
      </c>
      <c r="I67" s="59">
        <f>ROUND(IF('Indicator Data'!H70=0,0,IF(LOG('Indicator Data'!H70)&gt;I$194,10,IF(LOG('Indicator Data'!H70)&lt;I$195,0,10-(I$194-LOG('Indicator Data'!H70))/(I$194-I$195)*10))),1)</f>
        <v>0</v>
      </c>
      <c r="J67" s="59">
        <f t="shared" ref="J67:J98" si="63">ROUND((10-GEOMEAN(((10-H67)/10*9+1),((10-I67)/10*9+1)))/9*10,1)</f>
        <v>0</v>
      </c>
      <c r="K67" s="59">
        <f>ROUND(IF('Indicator Data'!I70=0,0,IF(LOG('Indicator Data'!I70)&gt;K$194,10,IF(LOG('Indicator Data'!I70)&lt;K$195,0,10-(K$194-LOG('Indicator Data'!I70))/(K$194-K$195)*10))),1)</f>
        <v>0</v>
      </c>
      <c r="L67" s="59">
        <f t="shared" ref="L67:L98" si="64">ROUND((10-GEOMEAN(((10-J67)/10*9+1),((10-K67)/10*9+1)))/9*10,1)</f>
        <v>0</v>
      </c>
      <c r="M67" s="59">
        <f>ROUND(IF('Indicator Data'!J70=0,0,IF(LOG('Indicator Data'!J70)&gt;M$194,10,IF(LOG('Indicator Data'!J70)&lt;M$195,0,10-(M$194-LOG('Indicator Data'!J70))/(M$194-M$195)*10))),1)</f>
        <v>0</v>
      </c>
      <c r="N67" s="60">
        <f>'Indicator Data'!C70/'Indicator Data'!$BD70</f>
        <v>1.3048002087703609E-3</v>
      </c>
      <c r="O67" s="60">
        <f>'Indicator Data'!D70/'Indicator Data'!$BD70</f>
        <v>7.6559576389464108E-5</v>
      </c>
      <c r="P67" s="60">
        <f>IF(F67=0.1,0,'Indicator Data'!E70/'Indicator Data'!$BD70)</f>
        <v>1.025208325794328E-3</v>
      </c>
      <c r="Q67" s="60">
        <f>'Indicator Data'!F70/'Indicator Data'!$BD70</f>
        <v>3.0816376418040737E-5</v>
      </c>
      <c r="R67" s="60">
        <f>'Indicator Data'!G70/'Indicator Data'!$BD70</f>
        <v>0</v>
      </c>
      <c r="S67" s="60">
        <f>'Indicator Data'!H70/'Indicator Data'!$BD70</f>
        <v>0</v>
      </c>
      <c r="T67" s="60">
        <f>'Indicator Data'!I70/'Indicator Data'!$BD70</f>
        <v>0</v>
      </c>
      <c r="U67" s="60">
        <f>'Indicator Data'!J70/'Indicator Data'!$BD70</f>
        <v>0</v>
      </c>
      <c r="V67" s="59">
        <f t="shared" ref="V67:V98" si="65">ROUND(IF(N67&gt;V$194,10,IF(N67&lt;V$195,0,10-(V$194-N67)/(V$194-V$195)*10)),1)</f>
        <v>6.5</v>
      </c>
      <c r="W67" s="59">
        <f t="shared" ref="W67:W98" si="66">ROUND(IF(O67&gt;W$194,10,IF(O67&lt;W$195,0,10-(W$194-O67)/(W$194-W$195)*10)),1)</f>
        <v>0.8</v>
      </c>
      <c r="X67" s="59">
        <f t="shared" ref="X67:X98" si="67">ROUND(((10-GEOMEAN(((10-V67)/10*9+1),((10-W67)/10*9+1)))/9*10),1)</f>
        <v>4.2</v>
      </c>
      <c r="Y67" s="59">
        <f t="shared" ref="Y67:Y98" si="68">ROUND(IF(P67=0,0.1,IF(P67&gt;Y$194,10,IF(P67&lt;Y$195,0,10-(Y$194-P67)/(Y$194-Y$195)*10))),1)</f>
        <v>0.7</v>
      </c>
      <c r="Z67" s="59">
        <f t="shared" ref="Z67:Z98" si="69">ROUND(IF(Q67=0,0,IF(LOG(Q67)&gt;Z$194,10,IF(LOG(Q67)&lt;=Z$195,0,10-(Z$194-LOG(Q67))/(Z$194-Z$195)*10))),1)</f>
        <v>8.9</v>
      </c>
      <c r="AA67" s="59">
        <f t="shared" ref="AA67:AA98" si="70">ROUND(IF(R67&gt;AA$194,10,IF(R67&lt;AA$195,0,10-(AA$194-R67)/(AA$194-AA$195)*10)),1)</f>
        <v>0</v>
      </c>
      <c r="AB67" s="59">
        <f t="shared" ref="AB67:AB98" si="71">ROUND(IF(S67&gt;AB$194,10,IF(S67&lt;AB$195,0,10-(AB$194-S67)/(AB$194-AB$195)*10)),1)</f>
        <v>0</v>
      </c>
      <c r="AC67" s="59">
        <f t="shared" ref="AC67:AC98" si="72">ROUND(((10-GEOMEAN(((10-AA67)/10*9+1),((10-AB67)/10*9+1)))/9*10),1)</f>
        <v>0</v>
      </c>
      <c r="AD67" s="59">
        <f t="shared" ref="AD67:AD98" si="73">ROUND(IF(T67=0,0,IF(T67&gt;AD$194,10,IF(T67&lt;=AD$195,0,10-(AD$194-T67)/(AD$194-AD$195)*10))),1)</f>
        <v>0</v>
      </c>
      <c r="AE67" s="59">
        <f t="shared" ref="AE67:AE98" si="74">ROUND((10-GEOMEAN(((10-AC67)/10*9+1),((10-AD67)/10*9+1)))/9*10,1)</f>
        <v>0</v>
      </c>
      <c r="AF67" s="59">
        <f t="shared" ref="AF67:AF98" si="75">ROUND(IF(U67&gt;AF$194,10,IF(U67&lt;AF$195,0,10-(AF$194-U67)/(AF$194-AF$195)*10)),1)</f>
        <v>0</v>
      </c>
      <c r="AG67" s="59">
        <f>ROUND(IF('Indicator Data'!K70=0,0,IF('Indicator Data'!K70&gt;AG$194,10,IF('Indicator Data'!K70&lt;AG$195,0,10-(AG$194-'Indicator Data'!K70)/(AG$194-AG$195)*10))),1)</f>
        <v>1</v>
      </c>
      <c r="AH67" s="59">
        <f t="shared" ref="AH67:AH98" si="76">ROUND(AVERAGE(C67,V67),1)</f>
        <v>7.2</v>
      </c>
      <c r="AI67" s="59">
        <f t="shared" ref="AI67:AI98" si="77">ROUND(AVERAGE(D67,W67),1)</f>
        <v>3.6</v>
      </c>
      <c r="AJ67" s="59">
        <f t="shared" ref="AJ67:AJ98" si="78">ROUND(AVERAGE(AA67,H67),1)</f>
        <v>0</v>
      </c>
      <c r="AK67" s="59">
        <f t="shared" ref="AK67:AK98" si="79">ROUND(AVERAGE(AB67,I67),1)</f>
        <v>0</v>
      </c>
      <c r="AL67" s="59">
        <f t="shared" ref="AL67:AL98" si="80">ROUND((10-GEOMEAN(((10-AJ67)/10*9+1),((10-AK67)/10*9+1)))/9*10,1)</f>
        <v>0</v>
      </c>
      <c r="AM67" s="59">
        <f t="shared" ref="AM67:AM98" si="81">ROUND(AVERAGE(AD67,K67),1)</f>
        <v>0</v>
      </c>
      <c r="AN67" s="59">
        <f t="shared" ref="AN67:AN98" si="82">ROUND((10-GEOMEAN(((10-M67)/10*9+1),((10-AF67)/10*9+1)))/9*10,1)</f>
        <v>0</v>
      </c>
      <c r="AO67" s="61">
        <f t="shared" ref="AO67:AO98" si="83">ROUND((10-GEOMEAN(((10-E67)/10*9+1),((10-X67)/10*9+1)))/9*10,1)</f>
        <v>5.9</v>
      </c>
      <c r="AP67" s="61">
        <f t="shared" ref="AP67:AP98" si="84">ROUND(IF(AND(Y67="x",F67="x"),"x",(10-GEOMEAN(((10-F67)/10*9+1),((10-Y67)/10*9+1)))/9*10),1)</f>
        <v>3.2</v>
      </c>
      <c r="AQ67" s="61">
        <f t="shared" ref="AQ67:AQ98" si="85">ROUND((10-GEOMEAN(((10-G67)/10*9+1),((10-Z67)/10*9+1)))/9*10,1)</f>
        <v>8.3000000000000007</v>
      </c>
      <c r="AR67" s="61">
        <f t="shared" ref="AR67:AR98" si="86">ROUND((10-GEOMEAN(((10-L67)/10*9+1),((10-AE67)/10*9+1)))/9*10,1)</f>
        <v>0</v>
      </c>
      <c r="AS67" s="59">
        <f t="shared" ref="AS67:AS98" si="87">ROUND(AVERAGE(AG67,AN67),1)</f>
        <v>0.5</v>
      </c>
      <c r="AT67" s="59">
        <f>IF('Indicator Data'!L70="No data","x",IF('Indicator Data'!BE70&lt;1000,"x",ROUND((IF('Indicator Data'!L70&gt;AT$194,10,IF('Indicator Data'!L70&lt;AT$195,0,10-(AT$194-'Indicator Data'!L70)/(AT$194-AT$195)*10))),1)))</f>
        <v>4</v>
      </c>
      <c r="AU67" s="61">
        <f t="shared" ref="AU67:AU98" si="88">ROUND(AVERAGE(AS67,AT67),1)</f>
        <v>2.2999999999999998</v>
      </c>
      <c r="AV67" s="62">
        <f t="shared" ref="AV67:AV98" si="89">IF(ROUND(IF(AP67="x",(10-GEOMEAN(((10-AO67)/10*9+1),((10-AU67)/10*9+1),((10-AQ67)/10*9+1),((10-AR67)/10*9+1)))/9*10,(10-GEOMEAN(((10-AO67)/10*9+1),((10-AP67)/10*9+1),((10-AQ67)/10*9+1),((10-AR67)/10*9+1),((10-AU67)/10*9+1)))/9*10),1)=0,0.1,ROUND(IF(AP67="x",(10-GEOMEAN(((10-AO67)/10*9+1),((10-AU67)/10*9+1),((10-AQ67)/10*9+1),((10-AR67)/10*9+1)))/9*10,(10-GEOMEAN(((10-AO67)/10*9+1),((10-AP67)/10*9+1),((10-AQ67)/10*9+1),((10-AR67)/10*9+1),((10-AU67)/10*9+1)))/9*10),1))</f>
        <v>4.5999999999999996</v>
      </c>
      <c r="AW67" s="59">
        <f>ROUND(IF('Indicator Data'!M70=0,0,IF('Indicator Data'!M70&gt;AW$194,10,IF('Indicator Data'!M70&lt;AW$195,0,10-(AW$194-'Indicator Data'!M70)/(AW$194-AW$195)*10))),1)</f>
        <v>1.8</v>
      </c>
      <c r="AX67" s="59">
        <f>ROUND(IF('Indicator Data'!N70=0,0,IF(LOG('Indicator Data'!N70)&gt;LOG(AX$194),10,IF(LOG('Indicator Data'!N70)&lt;LOG(AX$195),0,10-(LOG(AX$194)-LOG('Indicator Data'!N70))/(LOG(AX$194)-LOG(AX$195))*10))),1)</f>
        <v>7.4</v>
      </c>
      <c r="AY67" s="61">
        <f t="shared" ref="AY67:AY98" si="90">ROUND((10-GEOMEAN(((10-AW67)/10*9+1),((10-AX67)/10*9+1)))/9*10,1)</f>
        <v>5.2</v>
      </c>
      <c r="AZ67" s="59">
        <f>'Indicator Data'!O70</f>
        <v>0</v>
      </c>
      <c r="BA67" s="59">
        <f>'Indicator Data'!P70</f>
        <v>0</v>
      </c>
      <c r="BB67" s="61">
        <f t="shared" ref="BB67:BB98" si="91">ROUND(IF(AZ67=5,10,IF(BA67=5,9,IF(AZ67=4,8,IF(BA67=4,7,0)))),1)</f>
        <v>0</v>
      </c>
      <c r="BC67" s="62">
        <f t="shared" ref="BC67:BC98" si="92">ROUND(IF(BB67&gt;5,BB67,AY67/10*7),1)</f>
        <v>3.6</v>
      </c>
      <c r="BD67" s="16"/>
      <c r="BE67" s="108"/>
    </row>
    <row r="68" spans="1:57" s="4" customFormat="1" x14ac:dyDescent="0.25">
      <c r="A68" s="131" t="s">
        <v>125</v>
      </c>
      <c r="B68" s="63" t="s">
        <v>124</v>
      </c>
      <c r="C68" s="59">
        <f>ROUND(IF('Indicator Data'!C71=0,0.1,IF(LOG('Indicator Data'!C71)&gt;C$194,10,IF(LOG('Indicator Data'!C71)&lt;C$195,0,10-(C$194-LOG('Indicator Data'!C71))/(C$194-C$195)*10))),1)</f>
        <v>0.5</v>
      </c>
      <c r="D68" s="59">
        <f>ROUND(IF('Indicator Data'!D71=0,0.1,IF(LOG('Indicator Data'!D71)&gt;D$194,10,IF(LOG('Indicator Data'!D71)&lt;D$195,0,10-(D$194-LOG('Indicator Data'!D71))/(D$194-D$195)*10))),1)</f>
        <v>0.1</v>
      </c>
      <c r="E68" s="59">
        <f t="shared" si="62"/>
        <v>0.3</v>
      </c>
      <c r="F68" s="59">
        <f>ROUND(IF('Indicator Data'!E71="No data",0.1,IF('Indicator Data'!E71=0,0,IF(LOG('Indicator Data'!E71)&gt;F$194,10,IF(LOG('Indicator Data'!E71)&lt;F$195,0,10-(F$194-LOG('Indicator Data'!E71))/(F$194-F$195)*10)))),1)</f>
        <v>0.1</v>
      </c>
      <c r="G68" s="59">
        <f>ROUND(IF('Indicator Data'!F71=0,0,IF(LOG('Indicator Data'!F71)&gt;G$194,10,IF(LOG('Indicator Data'!F71)&lt;G$195,0,10-(G$194-LOG('Indicator Data'!F71))/(G$194-G$195)*10))),1)</f>
        <v>0</v>
      </c>
      <c r="H68" s="59">
        <f>ROUND(IF('Indicator Data'!G71=0,0,IF(LOG('Indicator Data'!G71)&gt;H$194,10,IF(LOG('Indicator Data'!G71)&lt;H$195,0,10-(H$194-LOG('Indicator Data'!G71))/(H$194-H$195)*10))),1)</f>
        <v>1.9</v>
      </c>
      <c r="I68" s="59">
        <f>ROUND(IF('Indicator Data'!H71=0,0,IF(LOG('Indicator Data'!H71)&gt;I$194,10,IF(LOG('Indicator Data'!H71)&lt;I$195,0,10-(I$194-LOG('Indicator Data'!H71))/(I$194-I$195)*10))),1)</f>
        <v>5.2</v>
      </c>
      <c r="J68" s="59">
        <f t="shared" si="63"/>
        <v>3.7</v>
      </c>
      <c r="K68" s="59">
        <f>ROUND(IF('Indicator Data'!I71=0,0,IF(LOG('Indicator Data'!I71)&gt;K$194,10,IF(LOG('Indicator Data'!I71)&lt;K$195,0,10-(K$194-LOG('Indicator Data'!I71))/(K$194-K$195)*10))),1)</f>
        <v>0</v>
      </c>
      <c r="L68" s="59">
        <f t="shared" si="64"/>
        <v>2</v>
      </c>
      <c r="M68" s="59">
        <f>ROUND(IF('Indicator Data'!J71=0,0,IF(LOG('Indicator Data'!J71)&gt;M$194,10,IF(LOG('Indicator Data'!J71)&lt;M$195,0,10-(M$194-LOG('Indicator Data'!J71))/(M$194-M$195)*10))),1)</f>
        <v>0</v>
      </c>
      <c r="N68" s="60">
        <f>'Indicator Data'!C71/'Indicator Data'!$BD71</f>
        <v>1.5580728711631032E-4</v>
      </c>
      <c r="O68" s="60">
        <f>'Indicator Data'!D71/'Indicator Data'!$BD71</f>
        <v>0</v>
      </c>
      <c r="P68" s="60">
        <f>IF(F68=0.1,0,'Indicator Data'!E71/'Indicator Data'!$BD71)</f>
        <v>0</v>
      </c>
      <c r="Q68" s="60">
        <f>'Indicator Data'!F71/'Indicator Data'!$BD71</f>
        <v>0</v>
      </c>
      <c r="R68" s="60">
        <f>'Indicator Data'!G71/'Indicator Data'!$BD71</f>
        <v>5.4308611294511281E-3</v>
      </c>
      <c r="S68" s="60">
        <f>'Indicator Data'!H71/'Indicator Data'!$BD71</f>
        <v>4.224459231357507E-4</v>
      </c>
      <c r="T68" s="60">
        <f>'Indicator Data'!I71/'Indicator Data'!$BD71</f>
        <v>0</v>
      </c>
      <c r="U68" s="60">
        <f>'Indicator Data'!J71/'Indicator Data'!$BD71</f>
        <v>0</v>
      </c>
      <c r="V68" s="59">
        <f t="shared" si="65"/>
        <v>0.8</v>
      </c>
      <c r="W68" s="59">
        <f t="shared" si="66"/>
        <v>0</v>
      </c>
      <c r="X68" s="59">
        <f t="shared" si="67"/>
        <v>0.4</v>
      </c>
      <c r="Y68" s="59">
        <f t="shared" si="68"/>
        <v>0.1</v>
      </c>
      <c r="Z68" s="59">
        <f t="shared" si="69"/>
        <v>0</v>
      </c>
      <c r="AA68" s="59">
        <f t="shared" si="70"/>
        <v>3</v>
      </c>
      <c r="AB68" s="59">
        <f t="shared" si="71"/>
        <v>0.8</v>
      </c>
      <c r="AC68" s="59">
        <f t="shared" si="72"/>
        <v>2</v>
      </c>
      <c r="AD68" s="59">
        <f t="shared" si="73"/>
        <v>0</v>
      </c>
      <c r="AE68" s="59">
        <f t="shared" si="74"/>
        <v>1</v>
      </c>
      <c r="AF68" s="59">
        <f t="shared" si="75"/>
        <v>0</v>
      </c>
      <c r="AG68" s="59">
        <f>ROUND(IF('Indicator Data'!K71=0,0,IF('Indicator Data'!K71&gt;AG$194,10,IF('Indicator Data'!K71&lt;AG$195,0,10-(AG$194-'Indicator Data'!K71)/(AG$194-AG$195)*10))),1)</f>
        <v>1</v>
      </c>
      <c r="AH68" s="59">
        <f t="shared" si="76"/>
        <v>0.7</v>
      </c>
      <c r="AI68" s="59">
        <f t="shared" si="77"/>
        <v>0.1</v>
      </c>
      <c r="AJ68" s="59">
        <f t="shared" si="78"/>
        <v>2.5</v>
      </c>
      <c r="AK68" s="59">
        <f t="shared" si="79"/>
        <v>3</v>
      </c>
      <c r="AL68" s="59">
        <f t="shared" si="80"/>
        <v>2.8</v>
      </c>
      <c r="AM68" s="59">
        <f t="shared" si="81"/>
        <v>0</v>
      </c>
      <c r="AN68" s="59">
        <f t="shared" si="82"/>
        <v>0</v>
      </c>
      <c r="AO68" s="61">
        <f t="shared" si="83"/>
        <v>0.4</v>
      </c>
      <c r="AP68" s="61">
        <f t="shared" si="84"/>
        <v>0.1</v>
      </c>
      <c r="AQ68" s="61">
        <f t="shared" si="85"/>
        <v>0</v>
      </c>
      <c r="AR68" s="61">
        <f t="shared" si="86"/>
        <v>1.5</v>
      </c>
      <c r="AS68" s="59">
        <f t="shared" si="87"/>
        <v>0.5</v>
      </c>
      <c r="AT68" s="59" t="str">
        <f>IF('Indicator Data'!L71="No data","x",IF('Indicator Data'!BE71&lt;1000,"x",ROUND((IF('Indicator Data'!L71&gt;AT$194,10,IF('Indicator Data'!L71&lt;AT$195,0,10-(AT$194-'Indicator Data'!L71)/(AT$194-AT$195)*10))),1)))</f>
        <v>x</v>
      </c>
      <c r="AU68" s="61">
        <f t="shared" si="88"/>
        <v>0.5</v>
      </c>
      <c r="AV68" s="62">
        <f t="shared" si="89"/>
        <v>0.5</v>
      </c>
      <c r="AW68" s="59">
        <f>ROUND(IF('Indicator Data'!M71=0,0,IF('Indicator Data'!M71&gt;AW$194,10,IF('Indicator Data'!M71&lt;AW$195,0,10-(AW$194-'Indicator Data'!M71)/(AW$194-AW$195)*10))),1)</f>
        <v>0.1</v>
      </c>
      <c r="AX68" s="59">
        <f>ROUND(IF('Indicator Data'!N71=0,0,IF(LOG('Indicator Data'!N71)&gt;LOG(AX$194),10,IF(LOG('Indicator Data'!N71)&lt;LOG(AX$195),0,10-(LOG(AX$194)-LOG('Indicator Data'!N71))/(LOG(AX$194)-LOG(AX$195))*10))),1)</f>
        <v>0</v>
      </c>
      <c r="AY68" s="61">
        <f t="shared" si="90"/>
        <v>0.1</v>
      </c>
      <c r="AZ68" s="59">
        <f>'Indicator Data'!O71</f>
        <v>0</v>
      </c>
      <c r="BA68" s="59">
        <f>'Indicator Data'!P71</f>
        <v>0</v>
      </c>
      <c r="BB68" s="61">
        <f t="shared" si="91"/>
        <v>0</v>
      </c>
      <c r="BC68" s="62">
        <f t="shared" si="92"/>
        <v>0.1</v>
      </c>
      <c r="BD68" s="16"/>
      <c r="BE68" s="108"/>
    </row>
    <row r="69" spans="1:57" s="4" customFormat="1" x14ac:dyDescent="0.25">
      <c r="A69" s="131" t="s">
        <v>127</v>
      </c>
      <c r="B69" s="63" t="s">
        <v>126</v>
      </c>
      <c r="C69" s="59">
        <f>ROUND(IF('Indicator Data'!C72=0,0.1,IF(LOG('Indicator Data'!C72)&gt;C$194,10,IF(LOG('Indicator Data'!C72)&lt;C$195,0,10-(C$194-LOG('Indicator Data'!C72))/(C$194-C$195)*10))),1)</f>
        <v>8.8000000000000007</v>
      </c>
      <c r="D69" s="59">
        <f>ROUND(IF('Indicator Data'!D72=0,0.1,IF(LOG('Indicator Data'!D72)&gt;D$194,10,IF(LOG('Indicator Data'!D72)&lt;D$195,0,10-(D$194-LOG('Indicator Data'!D72))/(D$194-D$195)*10))),1)</f>
        <v>10</v>
      </c>
      <c r="E69" s="59">
        <f t="shared" si="62"/>
        <v>9.5</v>
      </c>
      <c r="F69" s="59">
        <f>ROUND(IF('Indicator Data'!E72="No data",0.1,IF('Indicator Data'!E72=0,0,IF(LOG('Indicator Data'!E72)&gt;F$194,10,IF(LOG('Indicator Data'!E72)&lt;F$195,0,10-(F$194-LOG('Indicator Data'!E72))/(F$194-F$195)*10)))),1)</f>
        <v>7.2</v>
      </c>
      <c r="G69" s="59">
        <f>ROUND(IF('Indicator Data'!F72=0,0,IF(LOG('Indicator Data'!F72)&gt;G$194,10,IF(LOG('Indicator Data'!F72)&lt;G$195,0,10-(G$194-LOG('Indicator Data'!F72))/(G$194-G$195)*10))),1)</f>
        <v>7.1</v>
      </c>
      <c r="H69" s="59">
        <f>ROUND(IF('Indicator Data'!G72=0,0,IF(LOG('Indicator Data'!G72)&gt;H$194,10,IF(LOG('Indicator Data'!G72)&lt;H$195,0,10-(H$194-LOG('Indicator Data'!G72))/(H$194-H$195)*10))),1)</f>
        <v>7.6</v>
      </c>
      <c r="I69" s="59">
        <f>ROUND(IF('Indicator Data'!H72=0,0,IF(LOG('Indicator Data'!H72)&gt;I$194,10,IF(LOG('Indicator Data'!H72)&lt;I$195,0,10-(I$194-LOG('Indicator Data'!H72))/(I$194-I$195)*10))),1)</f>
        <v>8.5</v>
      </c>
      <c r="J69" s="59">
        <f t="shared" si="63"/>
        <v>8.1</v>
      </c>
      <c r="K69" s="59">
        <f>ROUND(IF('Indicator Data'!I72=0,0,IF(LOG('Indicator Data'!I72)&gt;K$194,10,IF(LOG('Indicator Data'!I72)&lt;K$195,0,10-(K$194-LOG('Indicator Data'!I72))/(K$194-K$195)*10))),1)</f>
        <v>4.5999999999999996</v>
      </c>
      <c r="L69" s="59">
        <f t="shared" si="64"/>
        <v>6.7</v>
      </c>
      <c r="M69" s="59">
        <f>ROUND(IF('Indicator Data'!J72=0,0,IF(LOG('Indicator Data'!J72)&gt;M$194,10,IF(LOG('Indicator Data'!J72)&lt;M$195,0,10-(M$194-LOG('Indicator Data'!J72))/(M$194-M$195)*10))),1)</f>
        <v>10</v>
      </c>
      <c r="N69" s="60">
        <f>'Indicator Data'!C72/'Indicator Data'!$BD72</f>
        <v>2.0571244788114575E-3</v>
      </c>
      <c r="O69" s="60">
        <f>'Indicator Data'!D72/'Indicator Data'!$BD72</f>
        <v>9.8092349501644588E-4</v>
      </c>
      <c r="P69" s="60">
        <f>IF(F69=0.1,0,'Indicator Data'!E72/'Indicator Data'!$BD72)</f>
        <v>4.6554078027888877E-3</v>
      </c>
      <c r="Q69" s="60">
        <f>'Indicator Data'!F72/'Indicator Data'!$BD72</f>
        <v>1.0478631610381244E-5</v>
      </c>
      <c r="R69" s="60">
        <f>'Indicator Data'!G72/'Indicator Data'!$BD72</f>
        <v>6.672090087243206E-3</v>
      </c>
      <c r="S69" s="60">
        <f>'Indicator Data'!H72/'Indicator Data'!$BD72</f>
        <v>5.0723520111743627E-4</v>
      </c>
      <c r="T69" s="60">
        <f>'Indicator Data'!I72/'Indicator Data'!$BD72</f>
        <v>1.25224549116661E-4</v>
      </c>
      <c r="U69" s="60">
        <f>'Indicator Data'!J72/'Indicator Data'!$BD72</f>
        <v>7.9060551029607237E-3</v>
      </c>
      <c r="V69" s="59">
        <f t="shared" si="65"/>
        <v>10</v>
      </c>
      <c r="W69" s="59">
        <f t="shared" si="66"/>
        <v>9.8000000000000007</v>
      </c>
      <c r="X69" s="59">
        <f t="shared" si="67"/>
        <v>9.9</v>
      </c>
      <c r="Y69" s="59">
        <f t="shared" si="68"/>
        <v>3.1</v>
      </c>
      <c r="Z69" s="59">
        <f t="shared" si="69"/>
        <v>7.8</v>
      </c>
      <c r="AA69" s="59">
        <f t="shared" si="70"/>
        <v>3.7</v>
      </c>
      <c r="AB69" s="59">
        <f t="shared" si="71"/>
        <v>1</v>
      </c>
      <c r="AC69" s="59">
        <f t="shared" si="72"/>
        <v>2.5</v>
      </c>
      <c r="AD69" s="59">
        <f t="shared" si="73"/>
        <v>0.1</v>
      </c>
      <c r="AE69" s="59">
        <f t="shared" si="74"/>
        <v>1.4</v>
      </c>
      <c r="AF69" s="59">
        <f t="shared" si="75"/>
        <v>2.6</v>
      </c>
      <c r="AG69" s="59">
        <f>ROUND(IF('Indicator Data'!K72=0,0,IF('Indicator Data'!K72&gt;AG$194,10,IF('Indicator Data'!K72&lt;AG$195,0,10-(AG$194-'Indicator Data'!K72)/(AG$194-AG$195)*10))),1)</f>
        <v>6.1</v>
      </c>
      <c r="AH69" s="59">
        <f t="shared" si="76"/>
        <v>9.4</v>
      </c>
      <c r="AI69" s="59">
        <f t="shared" si="77"/>
        <v>9.9</v>
      </c>
      <c r="AJ69" s="59">
        <f t="shared" si="78"/>
        <v>5.7</v>
      </c>
      <c r="AK69" s="59">
        <f t="shared" si="79"/>
        <v>4.8</v>
      </c>
      <c r="AL69" s="59">
        <f t="shared" si="80"/>
        <v>5.3</v>
      </c>
      <c r="AM69" s="59">
        <f t="shared" si="81"/>
        <v>2.4</v>
      </c>
      <c r="AN69" s="59">
        <f t="shared" si="82"/>
        <v>8</v>
      </c>
      <c r="AO69" s="61">
        <f t="shared" si="83"/>
        <v>9.6999999999999993</v>
      </c>
      <c r="AP69" s="61">
        <f t="shared" si="84"/>
        <v>5.5</v>
      </c>
      <c r="AQ69" s="61">
        <f t="shared" si="85"/>
        <v>7.5</v>
      </c>
      <c r="AR69" s="61">
        <f t="shared" si="86"/>
        <v>4.5999999999999996</v>
      </c>
      <c r="AS69" s="59">
        <f t="shared" si="87"/>
        <v>7.1</v>
      </c>
      <c r="AT69" s="59">
        <f>IF('Indicator Data'!L72="No data","x",IF('Indicator Data'!BE72&lt;1000,"x",ROUND((IF('Indicator Data'!L72&gt;AT$194,10,IF('Indicator Data'!L72&lt;AT$195,0,10-(AT$194-'Indicator Data'!L72)/(AT$194-AT$195)*10))),1)))</f>
        <v>0</v>
      </c>
      <c r="AU69" s="61">
        <f t="shared" si="88"/>
        <v>3.6</v>
      </c>
      <c r="AV69" s="62">
        <f t="shared" si="89"/>
        <v>6.9</v>
      </c>
      <c r="AW69" s="59">
        <f>ROUND(IF('Indicator Data'!M72=0,0,IF('Indicator Data'!M72&gt;AW$194,10,IF('Indicator Data'!M72&lt;AW$195,0,10-(AW$194-'Indicator Data'!M72)/(AW$194-AW$195)*10))),1)</f>
        <v>5.8</v>
      </c>
      <c r="AX69" s="59">
        <f>ROUND(IF('Indicator Data'!N72=0,0,IF(LOG('Indicator Data'!N72)&gt;LOG(AX$194),10,IF(LOG('Indicator Data'!N72)&lt;LOG(AX$195),0,10-(LOG(AX$194)-LOG('Indicator Data'!N72))/(LOG(AX$194)-LOG(AX$195))*10))),1)</f>
        <v>5.9</v>
      </c>
      <c r="AY69" s="61">
        <f t="shared" si="90"/>
        <v>5.9</v>
      </c>
      <c r="AZ69" s="59">
        <f>'Indicator Data'!O72</f>
        <v>0</v>
      </c>
      <c r="BA69" s="59">
        <f>'Indicator Data'!P72</f>
        <v>0</v>
      </c>
      <c r="BB69" s="61">
        <f t="shared" si="91"/>
        <v>0</v>
      </c>
      <c r="BC69" s="62">
        <f t="shared" si="92"/>
        <v>4.0999999999999996</v>
      </c>
      <c r="BD69" s="16"/>
      <c r="BE69" s="108"/>
    </row>
    <row r="70" spans="1:57" s="4" customFormat="1" x14ac:dyDescent="0.25">
      <c r="A70" s="131" t="s">
        <v>129</v>
      </c>
      <c r="B70" s="63" t="s">
        <v>128</v>
      </c>
      <c r="C70" s="59">
        <f>ROUND(IF('Indicator Data'!C73=0,0.1,IF(LOG('Indicator Data'!C73)&gt;C$194,10,IF(LOG('Indicator Data'!C73)&lt;C$195,0,10-(C$194-LOG('Indicator Data'!C73))/(C$194-C$195)*10))),1)</f>
        <v>0.1</v>
      </c>
      <c r="D70" s="59">
        <f>ROUND(IF('Indicator Data'!D73=0,0.1,IF(LOG('Indicator Data'!D73)&gt;D$194,10,IF(LOG('Indicator Data'!D73)&lt;D$195,0,10-(D$194-LOG('Indicator Data'!D73))/(D$194-D$195)*10))),1)</f>
        <v>0.1</v>
      </c>
      <c r="E70" s="59">
        <f t="shared" si="62"/>
        <v>0.1</v>
      </c>
      <c r="F70" s="59">
        <f>ROUND(IF('Indicator Data'!E73="No data",0.1,IF('Indicator Data'!E73=0,0,IF(LOG('Indicator Data'!E73)&gt;F$194,10,IF(LOG('Indicator Data'!E73)&lt;F$195,0,10-(F$194-LOG('Indicator Data'!E73))/(F$194-F$195)*10)))),1)</f>
        <v>7.1</v>
      </c>
      <c r="G70" s="59">
        <f>ROUND(IF('Indicator Data'!F73=0,0,IF(LOG('Indicator Data'!F73)&gt;G$194,10,IF(LOG('Indicator Data'!F73)&lt;G$195,0,10-(G$194-LOG('Indicator Data'!F73))/(G$194-G$195)*10))),1)</f>
        <v>3.8</v>
      </c>
      <c r="H70" s="59">
        <f>ROUND(IF('Indicator Data'!G73=0,0,IF(LOG('Indicator Data'!G73)&gt;H$194,10,IF(LOG('Indicator Data'!G73)&lt;H$195,0,10-(H$194-LOG('Indicator Data'!G73))/(H$194-H$195)*10))),1)</f>
        <v>0</v>
      </c>
      <c r="I70" s="59">
        <f>ROUND(IF('Indicator Data'!H73=0,0,IF(LOG('Indicator Data'!H73)&gt;I$194,10,IF(LOG('Indicator Data'!H73)&lt;I$195,0,10-(I$194-LOG('Indicator Data'!H73))/(I$194-I$195)*10))),1)</f>
        <v>0</v>
      </c>
      <c r="J70" s="59">
        <f t="shared" si="63"/>
        <v>0</v>
      </c>
      <c r="K70" s="59">
        <f>ROUND(IF('Indicator Data'!I73=0,0,IF(LOG('Indicator Data'!I73)&gt;K$194,10,IF(LOG('Indicator Data'!I73)&lt;K$195,0,10-(K$194-LOG('Indicator Data'!I73))/(K$194-K$195)*10))),1)</f>
        <v>0</v>
      </c>
      <c r="L70" s="59">
        <f t="shared" si="64"/>
        <v>0</v>
      </c>
      <c r="M70" s="59">
        <f>ROUND(IF('Indicator Data'!J73=0,0,IF(LOG('Indicator Data'!J73)&gt;M$194,10,IF(LOG('Indicator Data'!J73)&lt;M$195,0,10-(M$194-LOG('Indicator Data'!J73))/(M$194-M$195)*10))),1)</f>
        <v>0</v>
      </c>
      <c r="N70" s="60">
        <f>'Indicator Data'!C73/'Indicator Data'!$BD73</f>
        <v>0</v>
      </c>
      <c r="O70" s="60">
        <f>'Indicator Data'!D73/'Indicator Data'!$BD73</f>
        <v>0</v>
      </c>
      <c r="P70" s="60">
        <f>IF(F70=0.1,0,'Indicator Data'!E73/'Indicator Data'!$BD73)</f>
        <v>5.4408110058270986E-3</v>
      </c>
      <c r="Q70" s="60">
        <f>'Indicator Data'!F73/'Indicator Data'!$BD73</f>
        <v>1.5350298380447281E-7</v>
      </c>
      <c r="R70" s="60">
        <f>'Indicator Data'!G73/'Indicator Data'!$BD73</f>
        <v>0</v>
      </c>
      <c r="S70" s="60">
        <f>'Indicator Data'!H73/'Indicator Data'!$BD73</f>
        <v>0</v>
      </c>
      <c r="T70" s="60">
        <f>'Indicator Data'!I73/'Indicator Data'!$BD73</f>
        <v>0</v>
      </c>
      <c r="U70" s="60">
        <f>'Indicator Data'!J73/'Indicator Data'!$BD73</f>
        <v>0</v>
      </c>
      <c r="V70" s="59">
        <f t="shared" si="65"/>
        <v>0</v>
      </c>
      <c r="W70" s="59">
        <f t="shared" si="66"/>
        <v>0</v>
      </c>
      <c r="X70" s="59">
        <f t="shared" si="67"/>
        <v>0</v>
      </c>
      <c r="Y70" s="59">
        <f t="shared" si="68"/>
        <v>3.6</v>
      </c>
      <c r="Z70" s="59">
        <f t="shared" si="69"/>
        <v>3.7</v>
      </c>
      <c r="AA70" s="59">
        <f t="shared" si="70"/>
        <v>0</v>
      </c>
      <c r="AB70" s="59">
        <f t="shared" si="71"/>
        <v>0</v>
      </c>
      <c r="AC70" s="59">
        <f t="shared" si="72"/>
        <v>0</v>
      </c>
      <c r="AD70" s="59">
        <f t="shared" si="73"/>
        <v>0</v>
      </c>
      <c r="AE70" s="59">
        <f t="shared" si="74"/>
        <v>0</v>
      </c>
      <c r="AF70" s="59">
        <f t="shared" si="75"/>
        <v>0</v>
      </c>
      <c r="AG70" s="59">
        <f>ROUND(IF('Indicator Data'!K73=0,0,IF('Indicator Data'!K73&gt;AG$194,10,IF('Indicator Data'!K73&lt;AG$195,0,10-(AG$194-'Indicator Data'!K73)/(AG$194-AG$195)*10))),1)</f>
        <v>1</v>
      </c>
      <c r="AH70" s="59">
        <f t="shared" si="76"/>
        <v>0.1</v>
      </c>
      <c r="AI70" s="59">
        <f t="shared" si="77"/>
        <v>0.1</v>
      </c>
      <c r="AJ70" s="59">
        <f t="shared" si="78"/>
        <v>0</v>
      </c>
      <c r="AK70" s="59">
        <f t="shared" si="79"/>
        <v>0</v>
      </c>
      <c r="AL70" s="59">
        <f t="shared" si="80"/>
        <v>0</v>
      </c>
      <c r="AM70" s="59">
        <f t="shared" si="81"/>
        <v>0</v>
      </c>
      <c r="AN70" s="59">
        <f t="shared" si="82"/>
        <v>0</v>
      </c>
      <c r="AO70" s="61">
        <f t="shared" si="83"/>
        <v>0.1</v>
      </c>
      <c r="AP70" s="61">
        <f t="shared" si="84"/>
        <v>5.6</v>
      </c>
      <c r="AQ70" s="61">
        <f t="shared" si="85"/>
        <v>3.8</v>
      </c>
      <c r="AR70" s="61">
        <f t="shared" si="86"/>
        <v>0</v>
      </c>
      <c r="AS70" s="59">
        <f t="shared" si="87"/>
        <v>0.5</v>
      </c>
      <c r="AT70" s="59">
        <f>IF('Indicator Data'!L73="No data","x",IF('Indicator Data'!BE73&lt;1000,"x",ROUND((IF('Indicator Data'!L73&gt;AT$194,10,IF('Indicator Data'!L73&lt;AT$195,0,10-(AT$194-'Indicator Data'!L73)/(AT$194-AT$195)*10))),1)))</f>
        <v>1</v>
      </c>
      <c r="AU70" s="61">
        <f t="shared" si="88"/>
        <v>0.8</v>
      </c>
      <c r="AV70" s="62">
        <f t="shared" si="89"/>
        <v>2.4</v>
      </c>
      <c r="AW70" s="59">
        <f>ROUND(IF('Indicator Data'!M73=0,0,IF('Indicator Data'!M73&gt;AW$194,10,IF('Indicator Data'!M73&lt;AW$195,0,10-(AW$194-'Indicator Data'!M73)/(AW$194-AW$195)*10))),1)</f>
        <v>7.5</v>
      </c>
      <c r="AX70" s="59">
        <f>ROUND(IF('Indicator Data'!N73=0,0,IF(LOG('Indicator Data'!N73)&gt;LOG(AX$194),10,IF(LOG('Indicator Data'!N73)&lt;LOG(AX$195),0,10-(LOG(AX$194)-LOG('Indicator Data'!N73))/(LOG(AX$194)-LOG(AX$195))*10))),1)</f>
        <v>5.4</v>
      </c>
      <c r="AY70" s="61">
        <f t="shared" si="90"/>
        <v>6.6</v>
      </c>
      <c r="AZ70" s="59">
        <f>'Indicator Data'!O73</f>
        <v>0</v>
      </c>
      <c r="BA70" s="59">
        <f>'Indicator Data'!P73</f>
        <v>0</v>
      </c>
      <c r="BB70" s="61">
        <f t="shared" si="91"/>
        <v>0</v>
      </c>
      <c r="BC70" s="62">
        <f t="shared" si="92"/>
        <v>4.5999999999999996</v>
      </c>
      <c r="BD70" s="16"/>
      <c r="BE70" s="108"/>
    </row>
    <row r="71" spans="1:57" s="4" customFormat="1" x14ac:dyDescent="0.25">
      <c r="A71" s="131" t="s">
        <v>372</v>
      </c>
      <c r="B71" s="63" t="s">
        <v>130</v>
      </c>
      <c r="C71" s="59">
        <f>ROUND(IF('Indicator Data'!C74=0,0.1,IF(LOG('Indicator Data'!C74)&gt;C$194,10,IF(LOG('Indicator Data'!C74)&lt;C$195,0,10-(C$194-LOG('Indicator Data'!C74))/(C$194-C$195)*10))),1)</f>
        <v>0.1</v>
      </c>
      <c r="D71" s="59">
        <f>ROUND(IF('Indicator Data'!D74=0,0.1,IF(LOG('Indicator Data'!D74)&gt;D$194,10,IF(LOG('Indicator Data'!D74)&lt;D$195,0,10-(D$194-LOG('Indicator Data'!D74))/(D$194-D$195)*10))),1)</f>
        <v>0.1</v>
      </c>
      <c r="E71" s="59">
        <f t="shared" si="62"/>
        <v>0.1</v>
      </c>
      <c r="F71" s="59">
        <f>ROUND(IF('Indicator Data'!E74="No data",0.1,IF('Indicator Data'!E74=0,0,IF(LOG('Indicator Data'!E74)&gt;F$194,10,IF(LOG('Indicator Data'!E74)&lt;F$195,0,10-(F$194-LOG('Indicator Data'!E74))/(F$194-F$195)*10)))),1)</f>
        <v>4.7</v>
      </c>
      <c r="G71" s="59">
        <f>ROUND(IF('Indicator Data'!F74=0,0,IF(LOG('Indicator Data'!F74)&gt;G$194,10,IF(LOG('Indicator Data'!F74)&lt;G$195,0,10-(G$194-LOG('Indicator Data'!F74))/(G$194-G$195)*10))),1)</f>
        <v>3.4</v>
      </c>
      <c r="H71" s="59">
        <f>ROUND(IF('Indicator Data'!G74=0,0,IF(LOG('Indicator Data'!G74)&gt;H$194,10,IF(LOG('Indicator Data'!G74)&lt;H$195,0,10-(H$194-LOG('Indicator Data'!G74))/(H$194-H$195)*10))),1)</f>
        <v>0</v>
      </c>
      <c r="I71" s="59">
        <f>ROUND(IF('Indicator Data'!H74=0,0,IF(LOG('Indicator Data'!H74)&gt;I$194,10,IF(LOG('Indicator Data'!H74)&lt;I$195,0,10-(I$194-LOG('Indicator Data'!H74))/(I$194-I$195)*10))),1)</f>
        <v>0</v>
      </c>
      <c r="J71" s="59">
        <f t="shared" si="63"/>
        <v>0</v>
      </c>
      <c r="K71" s="59">
        <f>ROUND(IF('Indicator Data'!I74=0,0,IF(LOG('Indicator Data'!I74)&gt;K$194,10,IF(LOG('Indicator Data'!I74)&lt;K$195,0,10-(K$194-LOG('Indicator Data'!I74))/(K$194-K$195)*10))),1)</f>
        <v>0</v>
      </c>
      <c r="L71" s="59">
        <f t="shared" si="64"/>
        <v>0</v>
      </c>
      <c r="M71" s="59">
        <f>ROUND(IF('Indicator Data'!J74=0,0,IF(LOG('Indicator Data'!J74)&gt;M$194,10,IF(LOG('Indicator Data'!J74)&lt;M$195,0,10-(M$194-LOG('Indicator Data'!J74))/(M$194-M$195)*10))),1)</f>
        <v>6.5</v>
      </c>
      <c r="N71" s="60">
        <f>'Indicator Data'!C74/'Indicator Data'!$BD74</f>
        <v>0</v>
      </c>
      <c r="O71" s="60">
        <f>'Indicator Data'!D74/'Indicator Data'!$BD74</f>
        <v>0</v>
      </c>
      <c r="P71" s="60">
        <f>IF(F71=0.1,0,'Indicator Data'!E74/'Indicator Data'!$BD74)</f>
        <v>4.0086771489142477E-3</v>
      </c>
      <c r="Q71" s="60">
        <f>'Indicator Data'!F74/'Indicator Data'!$BD74</f>
        <v>5.9731729462049953E-7</v>
      </c>
      <c r="R71" s="60">
        <f>'Indicator Data'!G74/'Indicator Data'!$BD74</f>
        <v>0</v>
      </c>
      <c r="S71" s="60">
        <f>'Indicator Data'!H74/'Indicator Data'!$BD74</f>
        <v>0</v>
      </c>
      <c r="T71" s="60">
        <f>'Indicator Data'!I74/'Indicator Data'!$BD74</f>
        <v>0</v>
      </c>
      <c r="U71" s="60">
        <f>'Indicator Data'!J74/'Indicator Data'!$BD74</f>
        <v>2.176019288234971E-3</v>
      </c>
      <c r="V71" s="59">
        <f t="shared" si="65"/>
        <v>0</v>
      </c>
      <c r="W71" s="59">
        <f t="shared" si="66"/>
        <v>0</v>
      </c>
      <c r="X71" s="59">
        <f t="shared" si="67"/>
        <v>0</v>
      </c>
      <c r="Y71" s="59">
        <f t="shared" si="68"/>
        <v>2.7</v>
      </c>
      <c r="Z71" s="59">
        <f t="shared" si="69"/>
        <v>5.0999999999999996</v>
      </c>
      <c r="AA71" s="59">
        <f t="shared" si="70"/>
        <v>0</v>
      </c>
      <c r="AB71" s="59">
        <f t="shared" si="71"/>
        <v>0</v>
      </c>
      <c r="AC71" s="59">
        <f t="shared" si="72"/>
        <v>0</v>
      </c>
      <c r="AD71" s="59">
        <f t="shared" si="73"/>
        <v>0</v>
      </c>
      <c r="AE71" s="59">
        <f t="shared" si="74"/>
        <v>0</v>
      </c>
      <c r="AF71" s="59">
        <f t="shared" si="75"/>
        <v>0.7</v>
      </c>
      <c r="AG71" s="59">
        <f>ROUND(IF('Indicator Data'!K74=0,0,IF('Indicator Data'!K74&gt;AG$194,10,IF('Indicator Data'!K74&lt;AG$195,0,10-(AG$194-'Indicator Data'!K74)/(AG$194-AG$195)*10))),1)</f>
        <v>2</v>
      </c>
      <c r="AH71" s="59">
        <f t="shared" si="76"/>
        <v>0.1</v>
      </c>
      <c r="AI71" s="59">
        <f t="shared" si="77"/>
        <v>0.1</v>
      </c>
      <c r="AJ71" s="59">
        <f t="shared" si="78"/>
        <v>0</v>
      </c>
      <c r="AK71" s="59">
        <f t="shared" si="79"/>
        <v>0</v>
      </c>
      <c r="AL71" s="59">
        <f t="shared" si="80"/>
        <v>0</v>
      </c>
      <c r="AM71" s="59">
        <f t="shared" si="81"/>
        <v>0</v>
      </c>
      <c r="AN71" s="59">
        <f t="shared" si="82"/>
        <v>4.2</v>
      </c>
      <c r="AO71" s="61">
        <f t="shared" si="83"/>
        <v>0.1</v>
      </c>
      <c r="AP71" s="61">
        <f t="shared" si="84"/>
        <v>3.8</v>
      </c>
      <c r="AQ71" s="61">
        <f t="shared" si="85"/>
        <v>4.3</v>
      </c>
      <c r="AR71" s="61">
        <f t="shared" si="86"/>
        <v>0</v>
      </c>
      <c r="AS71" s="59">
        <f t="shared" si="87"/>
        <v>3.1</v>
      </c>
      <c r="AT71" s="59">
        <f>IF('Indicator Data'!L74="No data","x",IF('Indicator Data'!BE74&lt;1000,"x",ROUND((IF('Indicator Data'!L74&gt;AT$194,10,IF('Indicator Data'!L74&lt;AT$195,0,10-(AT$194-'Indicator Data'!L74)/(AT$194-AT$195)*10))),1)))</f>
        <v>1</v>
      </c>
      <c r="AU71" s="61">
        <f t="shared" si="88"/>
        <v>2.1</v>
      </c>
      <c r="AV71" s="62">
        <f t="shared" si="89"/>
        <v>2.2000000000000002</v>
      </c>
      <c r="AW71" s="59">
        <f>ROUND(IF('Indicator Data'!M74=0,0,IF('Indicator Data'!M74&gt;AW$194,10,IF('Indicator Data'!M74&lt;AW$195,0,10-(AW$194-'Indicator Data'!M74)/(AW$194-AW$195)*10))),1)</f>
        <v>4.8</v>
      </c>
      <c r="AX71" s="59">
        <f>ROUND(IF('Indicator Data'!N74=0,0,IF(LOG('Indicator Data'!N74)&gt;LOG(AX$194),10,IF(LOG('Indicator Data'!N74)&lt;LOG(AX$195),0,10-(LOG(AX$194)-LOG('Indicator Data'!N74))/(LOG(AX$194)-LOG(AX$195))*10))),1)</f>
        <v>6.2</v>
      </c>
      <c r="AY71" s="61">
        <f t="shared" si="90"/>
        <v>5.5</v>
      </c>
      <c r="AZ71" s="59">
        <f>'Indicator Data'!O74</f>
        <v>0</v>
      </c>
      <c r="BA71" s="59">
        <f>'Indicator Data'!P74</f>
        <v>0</v>
      </c>
      <c r="BB71" s="61">
        <f t="shared" si="91"/>
        <v>0</v>
      </c>
      <c r="BC71" s="62">
        <f t="shared" si="92"/>
        <v>3.9</v>
      </c>
      <c r="BD71" s="16"/>
      <c r="BE71" s="108"/>
    </row>
    <row r="72" spans="1:57" s="4" customFormat="1" x14ac:dyDescent="0.25">
      <c r="A72" s="131" t="s">
        <v>132</v>
      </c>
      <c r="B72" s="63" t="s">
        <v>131</v>
      </c>
      <c r="C72" s="59">
        <f>ROUND(IF('Indicator Data'!C75=0,0.1,IF(LOG('Indicator Data'!C75)&gt;C$194,10,IF(LOG('Indicator Data'!C75)&lt;C$195,0,10-(C$194-LOG('Indicator Data'!C75))/(C$194-C$195)*10))),1)</f>
        <v>0.1</v>
      </c>
      <c r="D72" s="59">
        <f>ROUND(IF('Indicator Data'!D75=0,0.1,IF(LOG('Indicator Data'!D75)&gt;D$194,10,IF(LOG('Indicator Data'!D75)&lt;D$195,0,10-(D$194-LOG('Indicator Data'!D75))/(D$194-D$195)*10))),1)</f>
        <v>0.1</v>
      </c>
      <c r="E72" s="59">
        <f t="shared" si="62"/>
        <v>0.1</v>
      </c>
      <c r="F72" s="59">
        <f>ROUND(IF('Indicator Data'!E75="No data",0.1,IF('Indicator Data'!E75=0,0,IF(LOG('Indicator Data'!E75)&gt;F$194,10,IF(LOG('Indicator Data'!E75)&lt;F$195,0,10-(F$194-LOG('Indicator Data'!E75))/(F$194-F$195)*10)))),1)</f>
        <v>4.4000000000000004</v>
      </c>
      <c r="G72" s="59">
        <f>ROUND(IF('Indicator Data'!F75=0,0,IF(LOG('Indicator Data'!F75)&gt;G$194,10,IF(LOG('Indicator Data'!F75)&lt;G$195,0,10-(G$194-LOG('Indicator Data'!F75))/(G$194-G$195)*10))),1)</f>
        <v>2.7</v>
      </c>
      <c r="H72" s="59">
        <f>ROUND(IF('Indicator Data'!G75=0,0,IF(LOG('Indicator Data'!G75)&gt;H$194,10,IF(LOG('Indicator Data'!G75)&lt;H$195,0,10-(H$194-LOG('Indicator Data'!G75))/(H$194-H$195)*10))),1)</f>
        <v>0</v>
      </c>
      <c r="I72" s="59">
        <f>ROUND(IF('Indicator Data'!H75=0,0,IF(LOG('Indicator Data'!H75)&gt;I$194,10,IF(LOG('Indicator Data'!H75)&lt;I$195,0,10-(I$194-LOG('Indicator Data'!H75))/(I$194-I$195)*10))),1)</f>
        <v>0</v>
      </c>
      <c r="J72" s="59">
        <f t="shared" si="63"/>
        <v>0</v>
      </c>
      <c r="K72" s="59">
        <f>ROUND(IF('Indicator Data'!I75=0,0,IF(LOG('Indicator Data'!I75)&gt;K$194,10,IF(LOG('Indicator Data'!I75)&lt;K$195,0,10-(K$194-LOG('Indicator Data'!I75))/(K$194-K$195)*10))),1)</f>
        <v>0</v>
      </c>
      <c r="L72" s="59">
        <f t="shared" si="64"/>
        <v>0</v>
      </c>
      <c r="M72" s="59">
        <f>ROUND(IF('Indicator Data'!J75=0,0,IF(LOG('Indicator Data'!J75)&gt;M$194,10,IF(LOG('Indicator Data'!J75)&lt;M$195,0,10-(M$194-LOG('Indicator Data'!J75))/(M$194-M$195)*10))),1)</f>
        <v>8.1999999999999993</v>
      </c>
      <c r="N72" s="60">
        <f>'Indicator Data'!C75/'Indicator Data'!$BD75</f>
        <v>0</v>
      </c>
      <c r="O72" s="60">
        <f>'Indicator Data'!D75/'Indicator Data'!$BD75</f>
        <v>0</v>
      </c>
      <c r="P72" s="60">
        <f>IF(F72=0.1,0,'Indicator Data'!E75/'Indicator Data'!$BD75)</f>
        <v>7.9806573950232558E-3</v>
      </c>
      <c r="Q72" s="60">
        <f>'Indicator Data'!F75/'Indicator Data'!$BD75</f>
        <v>5.3123914212927628E-7</v>
      </c>
      <c r="R72" s="60">
        <f>'Indicator Data'!G75/'Indicator Data'!$BD75</f>
        <v>0</v>
      </c>
      <c r="S72" s="60">
        <f>'Indicator Data'!H75/'Indicator Data'!$BD75</f>
        <v>0</v>
      </c>
      <c r="T72" s="60">
        <f>'Indicator Data'!I75/'Indicator Data'!$BD75</f>
        <v>0</v>
      </c>
      <c r="U72" s="60">
        <f>'Indicator Data'!J75/'Indicator Data'!$BD75</f>
        <v>2.4683838927218895E-2</v>
      </c>
      <c r="V72" s="59">
        <f t="shared" si="65"/>
        <v>0</v>
      </c>
      <c r="W72" s="59">
        <f t="shared" si="66"/>
        <v>0</v>
      </c>
      <c r="X72" s="59">
        <f t="shared" si="67"/>
        <v>0</v>
      </c>
      <c r="Y72" s="59">
        <f t="shared" si="68"/>
        <v>5.3</v>
      </c>
      <c r="Z72" s="59">
        <f t="shared" si="69"/>
        <v>4.9000000000000004</v>
      </c>
      <c r="AA72" s="59">
        <f t="shared" si="70"/>
        <v>0</v>
      </c>
      <c r="AB72" s="59">
        <f t="shared" si="71"/>
        <v>0</v>
      </c>
      <c r="AC72" s="59">
        <f t="shared" si="72"/>
        <v>0</v>
      </c>
      <c r="AD72" s="59">
        <f t="shared" si="73"/>
        <v>0</v>
      </c>
      <c r="AE72" s="59">
        <f t="shared" si="74"/>
        <v>0</v>
      </c>
      <c r="AF72" s="59">
        <f t="shared" si="75"/>
        <v>8.1999999999999993</v>
      </c>
      <c r="AG72" s="59">
        <f>ROUND(IF('Indicator Data'!K75=0,0,IF('Indicator Data'!K75&gt;AG$194,10,IF('Indicator Data'!K75&lt;AG$195,0,10-(AG$194-'Indicator Data'!K75)/(AG$194-AG$195)*10))),1)</f>
        <v>3</v>
      </c>
      <c r="AH72" s="59">
        <f t="shared" si="76"/>
        <v>0.1</v>
      </c>
      <c r="AI72" s="59">
        <f t="shared" si="77"/>
        <v>0.1</v>
      </c>
      <c r="AJ72" s="59">
        <f t="shared" si="78"/>
        <v>0</v>
      </c>
      <c r="AK72" s="59">
        <f t="shared" si="79"/>
        <v>0</v>
      </c>
      <c r="AL72" s="59">
        <f t="shared" si="80"/>
        <v>0</v>
      </c>
      <c r="AM72" s="59">
        <f t="shared" si="81"/>
        <v>0</v>
      </c>
      <c r="AN72" s="59">
        <f t="shared" si="82"/>
        <v>8.1999999999999993</v>
      </c>
      <c r="AO72" s="61">
        <f t="shared" si="83"/>
        <v>0.1</v>
      </c>
      <c r="AP72" s="61">
        <f t="shared" si="84"/>
        <v>4.9000000000000004</v>
      </c>
      <c r="AQ72" s="61">
        <f t="shared" si="85"/>
        <v>3.9</v>
      </c>
      <c r="AR72" s="61">
        <f t="shared" si="86"/>
        <v>0</v>
      </c>
      <c r="AS72" s="59">
        <f t="shared" si="87"/>
        <v>5.6</v>
      </c>
      <c r="AT72" s="59">
        <f>IF('Indicator Data'!L75="No data","x",IF('Indicator Data'!BE75&lt;1000,"x",ROUND((IF('Indicator Data'!L75&gt;AT$194,10,IF('Indicator Data'!L75&lt;AT$195,0,10-(AT$194-'Indicator Data'!L75)/(AT$194-AT$195)*10))),1)))</f>
        <v>3</v>
      </c>
      <c r="AU72" s="61">
        <f t="shared" si="88"/>
        <v>4.3</v>
      </c>
      <c r="AV72" s="62">
        <f t="shared" si="89"/>
        <v>2.9</v>
      </c>
      <c r="AW72" s="59">
        <f>ROUND(IF('Indicator Data'!M75=0,0,IF('Indicator Data'!M75&gt;AW$194,10,IF('Indicator Data'!M75&lt;AW$195,0,10-(AW$194-'Indicator Data'!M75)/(AW$194-AW$195)*10))),1)</f>
        <v>0.7</v>
      </c>
      <c r="AX72" s="59">
        <f>ROUND(IF('Indicator Data'!N75=0,0,IF(LOG('Indicator Data'!N75)&gt;LOG(AX$194),10,IF(LOG('Indicator Data'!N75)&lt;LOG(AX$195),0,10-(LOG(AX$194)-LOG('Indicator Data'!N75))/(LOG(AX$194)-LOG(AX$195))*10))),1)</f>
        <v>0</v>
      </c>
      <c r="AY72" s="61">
        <f t="shared" si="90"/>
        <v>0.4</v>
      </c>
      <c r="AZ72" s="59">
        <f>'Indicator Data'!O75</f>
        <v>0</v>
      </c>
      <c r="BA72" s="59">
        <f>'Indicator Data'!P75</f>
        <v>0</v>
      </c>
      <c r="BB72" s="61">
        <f t="shared" si="91"/>
        <v>0</v>
      </c>
      <c r="BC72" s="62">
        <f t="shared" si="92"/>
        <v>0.3</v>
      </c>
      <c r="BD72" s="16"/>
      <c r="BE72" s="108"/>
    </row>
    <row r="73" spans="1:57" s="4" customFormat="1" x14ac:dyDescent="0.25">
      <c r="A73" s="131" t="s">
        <v>134</v>
      </c>
      <c r="B73" s="63" t="s">
        <v>133</v>
      </c>
      <c r="C73" s="59">
        <f>ROUND(IF('Indicator Data'!C76=0,0.1,IF(LOG('Indicator Data'!C76)&gt;C$194,10,IF(LOG('Indicator Data'!C76)&lt;C$195,0,10-(C$194-LOG('Indicator Data'!C76))/(C$194-C$195)*10))),1)</f>
        <v>8.1999999999999993</v>
      </c>
      <c r="D73" s="59">
        <f>ROUND(IF('Indicator Data'!D76=0,0.1,IF(LOG('Indicator Data'!D76)&gt;D$194,10,IF(LOG('Indicator Data'!D76)&lt;D$195,0,10-(D$194-LOG('Indicator Data'!D76))/(D$194-D$195)*10))),1)</f>
        <v>0.1</v>
      </c>
      <c r="E73" s="59">
        <f t="shared" si="62"/>
        <v>5.4</v>
      </c>
      <c r="F73" s="59">
        <f>ROUND(IF('Indicator Data'!E76="No data",0.1,IF('Indicator Data'!E76=0,0,IF(LOG('Indicator Data'!E76)&gt;F$194,10,IF(LOG('Indicator Data'!E76)&lt;F$195,0,10-(F$194-LOG('Indicator Data'!E76))/(F$194-F$195)*10)))),1)</f>
        <v>6.2</v>
      </c>
      <c r="G73" s="59">
        <f>ROUND(IF('Indicator Data'!F76=0,0,IF(LOG('Indicator Data'!F76)&gt;G$194,10,IF(LOG('Indicator Data'!F76)&lt;G$195,0,10-(G$194-LOG('Indicator Data'!F76))/(G$194-G$195)*10))),1)</f>
        <v>5.7</v>
      </c>
      <c r="H73" s="59">
        <f>ROUND(IF('Indicator Data'!G76=0,0,IF(LOG('Indicator Data'!G76)&gt;H$194,10,IF(LOG('Indicator Data'!G76)&lt;H$195,0,10-(H$194-LOG('Indicator Data'!G76))/(H$194-H$195)*10))),1)</f>
        <v>8.1999999999999993</v>
      </c>
      <c r="I73" s="59">
        <f>ROUND(IF('Indicator Data'!H76=0,0,IF(LOG('Indicator Data'!H76)&gt;I$194,10,IF(LOG('Indicator Data'!H76)&lt;I$195,0,10-(I$194-LOG('Indicator Data'!H76))/(I$194-I$195)*10))),1)</f>
        <v>9.1</v>
      </c>
      <c r="J73" s="59">
        <f t="shared" si="63"/>
        <v>8.6999999999999993</v>
      </c>
      <c r="K73" s="59">
        <f>ROUND(IF('Indicator Data'!I76=0,0,IF(LOG('Indicator Data'!I76)&gt;K$194,10,IF(LOG('Indicator Data'!I76)&lt;K$195,0,10-(K$194-LOG('Indicator Data'!I76))/(K$194-K$195)*10))),1)</f>
        <v>6.8</v>
      </c>
      <c r="L73" s="59">
        <f t="shared" si="64"/>
        <v>7.9</v>
      </c>
      <c r="M73" s="59">
        <f>ROUND(IF('Indicator Data'!J76=0,0,IF(LOG('Indicator Data'!J76)&gt;M$194,10,IF(LOG('Indicator Data'!J76)&lt;M$195,0,10-(M$194-LOG('Indicator Data'!J76))/(M$194-M$195)*10))),1)</f>
        <v>10</v>
      </c>
      <c r="N73" s="60">
        <f>'Indicator Data'!C76/'Indicator Data'!$BD76</f>
        <v>1.7452827840760065E-3</v>
      </c>
      <c r="O73" s="60">
        <f>'Indicator Data'!D76/'Indicator Data'!$BD76</f>
        <v>0</v>
      </c>
      <c r="P73" s="60">
        <f>IF(F73=0.1,0,'Indicator Data'!E76/'Indicator Data'!$BD76)</f>
        <v>2.8364805565954864E-3</v>
      </c>
      <c r="Q73" s="60">
        <f>'Indicator Data'!F76/'Indicator Data'!$BD76</f>
        <v>2.5126858336663763E-6</v>
      </c>
      <c r="R73" s="60">
        <f>'Indicator Data'!G76/'Indicator Data'!$BD76</f>
        <v>1.8374600653775764E-2</v>
      </c>
      <c r="S73" s="60">
        <f>'Indicator Data'!H76/'Indicator Data'!$BD76</f>
        <v>2.0477647704868385E-3</v>
      </c>
      <c r="T73" s="60">
        <f>'Indicator Data'!I76/'Indicator Data'!$BD76</f>
        <v>2.3062015688933239E-3</v>
      </c>
      <c r="U73" s="60">
        <f>'Indicator Data'!J76/'Indicator Data'!$BD76</f>
        <v>1.5985793401615853E-2</v>
      </c>
      <c r="V73" s="59">
        <f t="shared" si="65"/>
        <v>8.6999999999999993</v>
      </c>
      <c r="W73" s="59">
        <f t="shared" si="66"/>
        <v>0</v>
      </c>
      <c r="X73" s="59">
        <f t="shared" si="67"/>
        <v>5.9</v>
      </c>
      <c r="Y73" s="59">
        <f t="shared" si="68"/>
        <v>1.9</v>
      </c>
      <c r="Z73" s="59">
        <f t="shared" si="69"/>
        <v>6.4</v>
      </c>
      <c r="AA73" s="59">
        <f t="shared" si="70"/>
        <v>10</v>
      </c>
      <c r="AB73" s="59">
        <f t="shared" si="71"/>
        <v>4.0999999999999996</v>
      </c>
      <c r="AC73" s="59">
        <f t="shared" si="72"/>
        <v>8.3000000000000007</v>
      </c>
      <c r="AD73" s="59">
        <f t="shared" si="73"/>
        <v>2.2999999999999998</v>
      </c>
      <c r="AE73" s="59">
        <f t="shared" si="74"/>
        <v>6.1</v>
      </c>
      <c r="AF73" s="59">
        <f t="shared" si="75"/>
        <v>5.3</v>
      </c>
      <c r="AG73" s="59">
        <f>ROUND(IF('Indicator Data'!K76=0,0,IF('Indicator Data'!K76&gt;AG$194,10,IF('Indicator Data'!K76&lt;AG$195,0,10-(AG$194-'Indicator Data'!K76)/(AG$194-AG$195)*10))),1)</f>
        <v>5.0999999999999996</v>
      </c>
      <c r="AH73" s="59">
        <f t="shared" si="76"/>
        <v>8.5</v>
      </c>
      <c r="AI73" s="59">
        <f t="shared" si="77"/>
        <v>0.1</v>
      </c>
      <c r="AJ73" s="59">
        <f t="shared" si="78"/>
        <v>9.1</v>
      </c>
      <c r="AK73" s="59">
        <f t="shared" si="79"/>
        <v>6.6</v>
      </c>
      <c r="AL73" s="59">
        <f t="shared" si="80"/>
        <v>8.1</v>
      </c>
      <c r="AM73" s="59">
        <f t="shared" si="81"/>
        <v>4.5999999999999996</v>
      </c>
      <c r="AN73" s="59">
        <f t="shared" si="82"/>
        <v>8.6</v>
      </c>
      <c r="AO73" s="61">
        <f t="shared" si="83"/>
        <v>5.7</v>
      </c>
      <c r="AP73" s="61">
        <f t="shared" si="84"/>
        <v>4.4000000000000004</v>
      </c>
      <c r="AQ73" s="61">
        <f t="shared" si="85"/>
        <v>6.1</v>
      </c>
      <c r="AR73" s="61">
        <f t="shared" si="86"/>
        <v>7.1</v>
      </c>
      <c r="AS73" s="59">
        <f t="shared" si="87"/>
        <v>6.9</v>
      </c>
      <c r="AT73" s="59">
        <f>IF('Indicator Data'!L76="No data","x",IF('Indicator Data'!BE76&lt;1000,"x",ROUND((IF('Indicator Data'!L76&gt;AT$194,10,IF('Indicator Data'!L76&lt;AT$195,0,10-(AT$194-'Indicator Data'!L76)/(AT$194-AT$195)*10))),1)))</f>
        <v>1</v>
      </c>
      <c r="AU73" s="61">
        <f t="shared" si="88"/>
        <v>4</v>
      </c>
      <c r="AV73" s="62">
        <f t="shared" si="89"/>
        <v>5.6</v>
      </c>
      <c r="AW73" s="59">
        <f>ROUND(IF('Indicator Data'!M76=0,0,IF('Indicator Data'!M76&gt;AW$194,10,IF('Indicator Data'!M76&lt;AW$195,0,10-(AW$194-'Indicator Data'!M76)/(AW$194-AW$195)*10))),1)</f>
        <v>8.6999999999999993</v>
      </c>
      <c r="AX73" s="59">
        <f>ROUND(IF('Indicator Data'!N76=0,0,IF(LOG('Indicator Data'!N76)&gt;LOG(AX$194),10,IF(LOG('Indicator Data'!N76)&lt;LOG(AX$195),0,10-(LOG(AX$194)-LOG('Indicator Data'!N76))/(LOG(AX$194)-LOG(AX$195))*10))),1)</f>
        <v>7.5</v>
      </c>
      <c r="AY73" s="61">
        <f t="shared" si="90"/>
        <v>8.1999999999999993</v>
      </c>
      <c r="AZ73" s="59">
        <f>'Indicator Data'!O76</f>
        <v>0</v>
      </c>
      <c r="BA73" s="59">
        <f>'Indicator Data'!P76</f>
        <v>0</v>
      </c>
      <c r="BB73" s="61">
        <f t="shared" si="91"/>
        <v>0</v>
      </c>
      <c r="BC73" s="62">
        <f t="shared" si="92"/>
        <v>5.7</v>
      </c>
      <c r="BD73" s="16"/>
      <c r="BE73" s="108"/>
    </row>
    <row r="74" spans="1:57" s="4" customFormat="1" x14ac:dyDescent="0.25">
      <c r="A74" s="131" t="s">
        <v>136</v>
      </c>
      <c r="B74" s="63" t="s">
        <v>135</v>
      </c>
      <c r="C74" s="59">
        <f>ROUND(IF('Indicator Data'!C77=0,0.1,IF(LOG('Indicator Data'!C77)&gt;C$194,10,IF(LOG('Indicator Data'!C77)&lt;C$195,0,10-(C$194-LOG('Indicator Data'!C77))/(C$194-C$195)*10))),1)</f>
        <v>8.1</v>
      </c>
      <c r="D74" s="59">
        <f>ROUND(IF('Indicator Data'!D77=0,0.1,IF(LOG('Indicator Data'!D77)&gt;D$194,10,IF(LOG('Indicator Data'!D77)&lt;D$195,0,10-(D$194-LOG('Indicator Data'!D77))/(D$194-D$195)*10))),1)</f>
        <v>0.1</v>
      </c>
      <c r="E74" s="59">
        <f t="shared" si="62"/>
        <v>5.4</v>
      </c>
      <c r="F74" s="59">
        <f>ROUND(IF('Indicator Data'!E77="No data",0.1,IF('Indicator Data'!E77=0,0,IF(LOG('Indicator Data'!E77)&gt;F$194,10,IF(LOG('Indicator Data'!E77)&lt;F$195,0,10-(F$194-LOG('Indicator Data'!E77))/(F$194-F$195)*10)))),1)</f>
        <v>6.7</v>
      </c>
      <c r="G74" s="59">
        <f>ROUND(IF('Indicator Data'!F77=0,0,IF(LOG('Indicator Data'!F77)&gt;G$194,10,IF(LOG('Indicator Data'!F77)&lt;G$195,0,10-(G$194-LOG('Indicator Data'!F77))/(G$194-G$195)*10))),1)</f>
        <v>6.3</v>
      </c>
      <c r="H74" s="59">
        <f>ROUND(IF('Indicator Data'!G77=0,0,IF(LOG('Indicator Data'!G77)&gt;H$194,10,IF(LOG('Indicator Data'!G77)&lt;H$195,0,10-(H$194-LOG('Indicator Data'!G77))/(H$194-H$195)*10))),1)</f>
        <v>6.8</v>
      </c>
      <c r="I74" s="59">
        <f>ROUND(IF('Indicator Data'!H77=0,0,IF(LOG('Indicator Data'!H77)&gt;I$194,10,IF(LOG('Indicator Data'!H77)&lt;I$195,0,10-(I$194-LOG('Indicator Data'!H77))/(I$194-I$195)*10))),1)</f>
        <v>8</v>
      </c>
      <c r="J74" s="59">
        <f t="shared" si="63"/>
        <v>7.4</v>
      </c>
      <c r="K74" s="59">
        <f>ROUND(IF('Indicator Data'!I77=0,0,IF(LOG('Indicator Data'!I77)&gt;K$194,10,IF(LOG('Indicator Data'!I77)&lt;K$195,0,10-(K$194-LOG('Indicator Data'!I77))/(K$194-K$195)*10))),1)</f>
        <v>4.9000000000000004</v>
      </c>
      <c r="L74" s="59">
        <f t="shared" si="64"/>
        <v>6.3</v>
      </c>
      <c r="M74" s="59">
        <f>ROUND(IF('Indicator Data'!J77=0,0,IF(LOG('Indicator Data'!J77)&gt;M$194,10,IF(LOG('Indicator Data'!J77)&lt;M$195,0,10-(M$194-LOG('Indicator Data'!J77))/(M$194-M$195)*10))),1)</f>
        <v>8.9</v>
      </c>
      <c r="N74" s="60">
        <f>'Indicator Data'!C77/'Indicator Data'!$BD77</f>
        <v>2.1074505951839315E-3</v>
      </c>
      <c r="O74" s="60">
        <f>'Indicator Data'!D77/'Indicator Data'!$BD77</f>
        <v>0</v>
      </c>
      <c r="P74" s="60">
        <f>IF(F74=0.1,0,'Indicator Data'!E77/'Indicator Data'!$BD77)</f>
        <v>5.992361518066717E-3</v>
      </c>
      <c r="Q74" s="60">
        <f>'Indicator Data'!F77/'Indicator Data'!$BD77</f>
        <v>8.1287081354869154E-6</v>
      </c>
      <c r="R74" s="60">
        <f>'Indicator Data'!G77/'Indicator Data'!$BD77</f>
        <v>6.7765269975695545E-3</v>
      </c>
      <c r="S74" s="60">
        <f>'Indicator Data'!H77/'Indicator Data'!$BD77</f>
        <v>4.8541117361786102E-4</v>
      </c>
      <c r="T74" s="60">
        <f>'Indicator Data'!I77/'Indicator Data'!$BD77</f>
        <v>3.4610882160086918E-4</v>
      </c>
      <c r="U74" s="60">
        <f>'Indicator Data'!J77/'Indicator Data'!$BD77</f>
        <v>4.4435856581277258E-3</v>
      </c>
      <c r="V74" s="59">
        <f t="shared" si="65"/>
        <v>10</v>
      </c>
      <c r="W74" s="59">
        <f t="shared" si="66"/>
        <v>0</v>
      </c>
      <c r="X74" s="59">
        <f t="shared" si="67"/>
        <v>7.6</v>
      </c>
      <c r="Y74" s="59">
        <f t="shared" si="68"/>
        <v>4</v>
      </c>
      <c r="Z74" s="59">
        <f t="shared" si="69"/>
        <v>7.6</v>
      </c>
      <c r="AA74" s="59">
        <f t="shared" si="70"/>
        <v>3.8</v>
      </c>
      <c r="AB74" s="59">
        <f t="shared" si="71"/>
        <v>1</v>
      </c>
      <c r="AC74" s="59">
        <f t="shared" si="72"/>
        <v>2.5</v>
      </c>
      <c r="AD74" s="59">
        <f t="shared" si="73"/>
        <v>0.3</v>
      </c>
      <c r="AE74" s="59">
        <f t="shared" si="74"/>
        <v>1.5</v>
      </c>
      <c r="AF74" s="59">
        <f t="shared" si="75"/>
        <v>1.5</v>
      </c>
      <c r="AG74" s="59">
        <f>ROUND(IF('Indicator Data'!K77=0,0,IF('Indicator Data'!K77&gt;AG$194,10,IF('Indicator Data'!K77&lt;AG$195,0,10-(AG$194-'Indicator Data'!K77)/(AG$194-AG$195)*10))),1)</f>
        <v>9.1</v>
      </c>
      <c r="AH74" s="59">
        <f t="shared" si="76"/>
        <v>9.1</v>
      </c>
      <c r="AI74" s="59">
        <f t="shared" si="77"/>
        <v>0.1</v>
      </c>
      <c r="AJ74" s="59">
        <f t="shared" si="78"/>
        <v>5.3</v>
      </c>
      <c r="AK74" s="59">
        <f t="shared" si="79"/>
        <v>4.5</v>
      </c>
      <c r="AL74" s="59">
        <f t="shared" si="80"/>
        <v>4.9000000000000004</v>
      </c>
      <c r="AM74" s="59">
        <f t="shared" si="81"/>
        <v>2.6</v>
      </c>
      <c r="AN74" s="59">
        <f t="shared" si="82"/>
        <v>6.5</v>
      </c>
      <c r="AO74" s="61">
        <f t="shared" si="83"/>
        <v>6.6</v>
      </c>
      <c r="AP74" s="61">
        <f t="shared" si="84"/>
        <v>5.5</v>
      </c>
      <c r="AQ74" s="61">
        <f t="shared" si="85"/>
        <v>7</v>
      </c>
      <c r="AR74" s="61">
        <f t="shared" si="86"/>
        <v>4.3</v>
      </c>
      <c r="AS74" s="59">
        <f t="shared" si="87"/>
        <v>7.8</v>
      </c>
      <c r="AT74" s="59">
        <f>IF('Indicator Data'!L77="No data","x",IF('Indicator Data'!BE77&lt;1000,"x",ROUND((IF('Indicator Data'!L77&gt;AT$194,10,IF('Indicator Data'!L77&lt;AT$195,0,10-(AT$194-'Indicator Data'!L77)/(AT$194-AT$195)*10))),1)))</f>
        <v>1</v>
      </c>
      <c r="AU74" s="61">
        <f t="shared" si="88"/>
        <v>4.4000000000000004</v>
      </c>
      <c r="AV74" s="62">
        <f t="shared" si="89"/>
        <v>5.7</v>
      </c>
      <c r="AW74" s="59">
        <f>ROUND(IF('Indicator Data'!M77=0,0,IF('Indicator Data'!M77&gt;AW$194,10,IF('Indicator Data'!M77&lt;AW$195,0,10-(AW$194-'Indicator Data'!M77)/(AW$194-AW$195)*10))),1)</f>
        <v>4.5</v>
      </c>
      <c r="AX74" s="59">
        <f>ROUND(IF('Indicator Data'!N77=0,0,IF(LOG('Indicator Data'!N77)&gt;LOG(AX$194),10,IF(LOG('Indicator Data'!N77)&lt;LOG(AX$195),0,10-(LOG(AX$194)-LOG('Indicator Data'!N77))/(LOG(AX$194)-LOG(AX$195))*10))),1)</f>
        <v>3.3</v>
      </c>
      <c r="AY74" s="61">
        <f t="shared" si="90"/>
        <v>3.9</v>
      </c>
      <c r="AZ74" s="59">
        <f>'Indicator Data'!O77</f>
        <v>0</v>
      </c>
      <c r="BA74" s="59">
        <f>'Indicator Data'!P77</f>
        <v>0</v>
      </c>
      <c r="BB74" s="61">
        <f t="shared" si="91"/>
        <v>0</v>
      </c>
      <c r="BC74" s="62">
        <f t="shared" si="92"/>
        <v>2.7</v>
      </c>
      <c r="BD74" s="16"/>
      <c r="BE74" s="108"/>
    </row>
    <row r="75" spans="1:57" s="4" customFormat="1" x14ac:dyDescent="0.25">
      <c r="A75" s="131" t="s">
        <v>138</v>
      </c>
      <c r="B75" s="63" t="s">
        <v>137</v>
      </c>
      <c r="C75" s="59">
        <f>ROUND(IF('Indicator Data'!C78=0,0.1,IF(LOG('Indicator Data'!C78)&gt;C$194,10,IF(LOG('Indicator Data'!C78)&lt;C$195,0,10-(C$194-LOG('Indicator Data'!C78))/(C$194-C$195)*10))),1)</f>
        <v>7.4</v>
      </c>
      <c r="D75" s="59">
        <f>ROUND(IF('Indicator Data'!D78=0,0.1,IF(LOG('Indicator Data'!D78)&gt;D$194,10,IF(LOG('Indicator Data'!D78)&lt;D$195,0,10-(D$194-LOG('Indicator Data'!D78))/(D$194-D$195)*10))),1)</f>
        <v>0.1</v>
      </c>
      <c r="E75" s="59">
        <f t="shared" si="62"/>
        <v>4.7</v>
      </c>
      <c r="F75" s="59">
        <f>ROUND(IF('Indicator Data'!E78="No data",0.1,IF('Indicator Data'!E78=0,0,IF(LOG('Indicator Data'!E78)&gt;F$194,10,IF(LOG('Indicator Data'!E78)&lt;F$195,0,10-(F$194-LOG('Indicator Data'!E78))/(F$194-F$195)*10)))),1)</f>
        <v>7.6</v>
      </c>
      <c r="G75" s="59">
        <f>ROUND(IF('Indicator Data'!F78=0,0,IF(LOG('Indicator Data'!F78)&gt;G$194,10,IF(LOG('Indicator Data'!F78)&lt;G$195,0,10-(G$194-LOG('Indicator Data'!F78))/(G$194-G$195)*10))),1)</f>
        <v>0</v>
      </c>
      <c r="H75" s="59">
        <f>ROUND(IF('Indicator Data'!G78=0,0,IF(LOG('Indicator Data'!G78)&gt;H$194,10,IF(LOG('Indicator Data'!G78)&lt;H$195,0,10-(H$194-LOG('Indicator Data'!G78))/(H$194-H$195)*10))),1)</f>
        <v>0</v>
      </c>
      <c r="I75" s="59">
        <f>ROUND(IF('Indicator Data'!H78=0,0,IF(LOG('Indicator Data'!H78)&gt;I$194,10,IF(LOG('Indicator Data'!H78)&lt;I$195,0,10-(I$194-LOG('Indicator Data'!H78))/(I$194-I$195)*10))),1)</f>
        <v>0</v>
      </c>
      <c r="J75" s="59">
        <f t="shared" si="63"/>
        <v>0</v>
      </c>
      <c r="K75" s="59">
        <f>ROUND(IF('Indicator Data'!I78=0,0,IF(LOG('Indicator Data'!I78)&gt;K$194,10,IF(LOG('Indicator Data'!I78)&lt;K$195,0,10-(K$194-LOG('Indicator Data'!I78))/(K$194-K$195)*10))),1)</f>
        <v>0</v>
      </c>
      <c r="L75" s="59">
        <f t="shared" si="64"/>
        <v>0</v>
      </c>
      <c r="M75" s="59">
        <f>ROUND(IF('Indicator Data'!J78=0,0,IF(LOG('Indicator Data'!J78)&gt;M$194,10,IF(LOG('Indicator Data'!J78)&lt;M$195,0,10-(M$194-LOG('Indicator Data'!J78))/(M$194-M$195)*10))),1)</f>
        <v>0</v>
      </c>
      <c r="N75" s="60">
        <f>'Indicator Data'!C78/'Indicator Data'!$BD78</f>
        <v>9.5995735751055317E-4</v>
      </c>
      <c r="O75" s="60">
        <f>'Indicator Data'!D78/'Indicator Data'!$BD78</f>
        <v>0</v>
      </c>
      <c r="P75" s="60">
        <f>IF(F75=0.1,0,'Indicator Data'!E78/'Indicator Data'!$BD78)</f>
        <v>1.107778465725366E-2</v>
      </c>
      <c r="Q75" s="60">
        <f>'Indicator Data'!F78/'Indicator Data'!$BD78</f>
        <v>0</v>
      </c>
      <c r="R75" s="60">
        <f>'Indicator Data'!G78/'Indicator Data'!$BD78</f>
        <v>0</v>
      </c>
      <c r="S75" s="60">
        <f>'Indicator Data'!H78/'Indicator Data'!$BD78</f>
        <v>0</v>
      </c>
      <c r="T75" s="60">
        <f>'Indicator Data'!I78/'Indicator Data'!$BD78</f>
        <v>0</v>
      </c>
      <c r="U75" s="60">
        <f>'Indicator Data'!J78/'Indicator Data'!$BD78</f>
        <v>0</v>
      </c>
      <c r="V75" s="59">
        <f t="shared" si="65"/>
        <v>4.8</v>
      </c>
      <c r="W75" s="59">
        <f t="shared" si="66"/>
        <v>0</v>
      </c>
      <c r="X75" s="59">
        <f t="shared" si="67"/>
        <v>2.7</v>
      </c>
      <c r="Y75" s="59">
        <f t="shared" si="68"/>
        <v>7.4</v>
      </c>
      <c r="Z75" s="59">
        <f t="shared" si="69"/>
        <v>0</v>
      </c>
      <c r="AA75" s="59">
        <f t="shared" si="70"/>
        <v>0</v>
      </c>
      <c r="AB75" s="59">
        <f t="shared" si="71"/>
        <v>0</v>
      </c>
      <c r="AC75" s="59">
        <f t="shared" si="72"/>
        <v>0</v>
      </c>
      <c r="AD75" s="59">
        <f t="shared" si="73"/>
        <v>0</v>
      </c>
      <c r="AE75" s="59">
        <f t="shared" si="74"/>
        <v>0</v>
      </c>
      <c r="AF75" s="59">
        <f t="shared" si="75"/>
        <v>0</v>
      </c>
      <c r="AG75" s="59">
        <f>ROUND(IF('Indicator Data'!K78=0,0,IF('Indicator Data'!K78&gt;AG$194,10,IF('Indicator Data'!K78&lt;AG$195,0,10-(AG$194-'Indicator Data'!K78)/(AG$194-AG$195)*10))),1)</f>
        <v>3</v>
      </c>
      <c r="AH75" s="59">
        <f t="shared" si="76"/>
        <v>6.1</v>
      </c>
      <c r="AI75" s="59">
        <f t="shared" si="77"/>
        <v>0.1</v>
      </c>
      <c r="AJ75" s="59">
        <f t="shared" si="78"/>
        <v>0</v>
      </c>
      <c r="AK75" s="59">
        <f t="shared" si="79"/>
        <v>0</v>
      </c>
      <c r="AL75" s="59">
        <f t="shared" si="80"/>
        <v>0</v>
      </c>
      <c r="AM75" s="59">
        <f t="shared" si="81"/>
        <v>0</v>
      </c>
      <c r="AN75" s="59">
        <f t="shared" si="82"/>
        <v>0</v>
      </c>
      <c r="AO75" s="61">
        <f t="shared" si="83"/>
        <v>3.8</v>
      </c>
      <c r="AP75" s="61">
        <f t="shared" si="84"/>
        <v>7.5</v>
      </c>
      <c r="AQ75" s="61">
        <f t="shared" si="85"/>
        <v>0</v>
      </c>
      <c r="AR75" s="61">
        <f t="shared" si="86"/>
        <v>0</v>
      </c>
      <c r="AS75" s="59">
        <f t="shared" si="87"/>
        <v>1.5</v>
      </c>
      <c r="AT75" s="59">
        <f>IF('Indicator Data'!L78="No data","x",IF('Indicator Data'!BE78&lt;1000,"x",ROUND((IF('Indicator Data'!L78&gt;AT$194,10,IF('Indicator Data'!L78&lt;AT$195,0,10-(AT$194-'Indicator Data'!L78)/(AT$194-AT$195)*10))),1)))</f>
        <v>6.1</v>
      </c>
      <c r="AU75" s="61">
        <f t="shared" si="88"/>
        <v>3.8</v>
      </c>
      <c r="AV75" s="62">
        <f t="shared" si="89"/>
        <v>3.6</v>
      </c>
      <c r="AW75" s="59">
        <f>ROUND(IF('Indicator Data'!M78=0,0,IF('Indicator Data'!M78&gt;AW$194,10,IF('Indicator Data'!M78&lt;AW$195,0,10-(AW$194-'Indicator Data'!M78)/(AW$194-AW$195)*10))),1)</f>
        <v>0.1</v>
      </c>
      <c r="AX75" s="59">
        <f>ROUND(IF('Indicator Data'!N78=0,0,IF(LOG('Indicator Data'!N78)&gt;LOG(AX$194),10,IF(LOG('Indicator Data'!N78)&lt;LOG(AX$195),0,10-(LOG(AX$194)-LOG('Indicator Data'!N78))/(LOG(AX$194)-LOG(AX$195))*10))),1)</f>
        <v>1.5</v>
      </c>
      <c r="AY75" s="61">
        <f t="shared" si="90"/>
        <v>0.8</v>
      </c>
      <c r="AZ75" s="59">
        <f>'Indicator Data'!O78</f>
        <v>0</v>
      </c>
      <c r="BA75" s="59">
        <f>'Indicator Data'!P78</f>
        <v>0</v>
      </c>
      <c r="BB75" s="61">
        <f t="shared" si="91"/>
        <v>0</v>
      </c>
      <c r="BC75" s="62">
        <f t="shared" si="92"/>
        <v>0.6</v>
      </c>
      <c r="BD75" s="16"/>
      <c r="BE75" s="108"/>
    </row>
    <row r="76" spans="1:57" s="4" customFormat="1" x14ac:dyDescent="0.25">
      <c r="A76" s="131" t="s">
        <v>140</v>
      </c>
      <c r="B76" s="63" t="s">
        <v>139</v>
      </c>
      <c r="C76" s="59">
        <f>ROUND(IF('Indicator Data'!C79=0,0.1,IF(LOG('Indicator Data'!C79)&gt;C$194,10,IF(LOG('Indicator Data'!C79)&lt;C$195,0,10-(C$194-LOG('Indicator Data'!C79))/(C$194-C$195)*10))),1)</f>
        <v>4.2</v>
      </c>
      <c r="D76" s="59">
        <f>ROUND(IF('Indicator Data'!D79=0,0.1,IF(LOG('Indicator Data'!D79)&gt;D$194,10,IF(LOG('Indicator Data'!D79)&lt;D$195,0,10-(D$194-LOG('Indicator Data'!D79))/(D$194-D$195)*10))),1)</f>
        <v>3.6</v>
      </c>
      <c r="E76" s="59">
        <f t="shared" si="62"/>
        <v>3.9</v>
      </c>
      <c r="F76" s="59">
        <f>ROUND(IF('Indicator Data'!E79="No data",0.1,IF('Indicator Data'!E79=0,0,IF(LOG('Indicator Data'!E79)&gt;F$194,10,IF(LOG('Indicator Data'!E79)&lt;F$195,0,10-(F$194-LOG('Indicator Data'!E79))/(F$194-F$195)*10)))),1)</f>
        <v>0.1</v>
      </c>
      <c r="G76" s="59">
        <f>ROUND(IF('Indicator Data'!F79=0,0,IF(LOG('Indicator Data'!F79)&gt;G$194,10,IF(LOG('Indicator Data'!F79)&lt;G$195,0,10-(G$194-LOG('Indicator Data'!F79))/(G$194-G$195)*10))),1)</f>
        <v>0</v>
      </c>
      <c r="H76" s="59">
        <f>ROUND(IF('Indicator Data'!G79=0,0,IF(LOG('Indicator Data'!G79)&gt;H$194,10,IF(LOG('Indicator Data'!G79)&lt;H$195,0,10-(H$194-LOG('Indicator Data'!G79))/(H$194-H$195)*10))),1)</f>
        <v>0</v>
      </c>
      <c r="I76" s="59">
        <f>ROUND(IF('Indicator Data'!H79=0,0,IF(LOG('Indicator Data'!H79)&gt;I$194,10,IF(LOG('Indicator Data'!H79)&lt;I$195,0,10-(I$194-LOG('Indicator Data'!H79))/(I$194-I$195)*10))),1)</f>
        <v>0</v>
      </c>
      <c r="J76" s="59">
        <f t="shared" si="63"/>
        <v>0</v>
      </c>
      <c r="K76" s="59">
        <f>ROUND(IF('Indicator Data'!I79=0,0,IF(LOG('Indicator Data'!I79)&gt;K$194,10,IF(LOG('Indicator Data'!I79)&lt;K$195,0,10-(K$194-LOG('Indicator Data'!I79))/(K$194-K$195)*10))),1)</f>
        <v>0</v>
      </c>
      <c r="L76" s="59">
        <f t="shared" si="64"/>
        <v>0</v>
      </c>
      <c r="M76" s="59">
        <f>ROUND(IF('Indicator Data'!J79=0,0,IF(LOG('Indicator Data'!J79)&gt;M$194,10,IF(LOG('Indicator Data'!J79)&lt;M$195,0,10-(M$194-LOG('Indicator Data'!J79))/(M$194-M$195)*10))),1)</f>
        <v>0</v>
      </c>
      <c r="N76" s="60">
        <f>'Indicator Data'!C79/'Indicator Data'!$BD79</f>
        <v>1.5483961777469505E-3</v>
      </c>
      <c r="O76" s="60">
        <f>'Indicator Data'!D79/'Indicator Data'!$BD79</f>
        <v>3.7035742596029685E-4</v>
      </c>
      <c r="P76" s="60">
        <f>IF(F76=0.1,0,'Indicator Data'!E79/'Indicator Data'!$BD79)</f>
        <v>0</v>
      </c>
      <c r="Q76" s="60">
        <f>'Indicator Data'!F79/'Indicator Data'!$BD79</f>
        <v>0</v>
      </c>
      <c r="R76" s="60">
        <f>'Indicator Data'!G79/'Indicator Data'!$BD79</f>
        <v>0</v>
      </c>
      <c r="S76" s="60">
        <f>'Indicator Data'!H79/'Indicator Data'!$BD79</f>
        <v>0</v>
      </c>
      <c r="T76" s="60">
        <f>'Indicator Data'!I79/'Indicator Data'!$BD79</f>
        <v>0</v>
      </c>
      <c r="U76" s="60">
        <f>'Indicator Data'!J79/'Indicator Data'!$BD79</f>
        <v>0</v>
      </c>
      <c r="V76" s="59">
        <f t="shared" si="65"/>
        <v>7.7</v>
      </c>
      <c r="W76" s="59">
        <f t="shared" si="66"/>
        <v>3.7</v>
      </c>
      <c r="X76" s="59">
        <f t="shared" si="67"/>
        <v>6.1</v>
      </c>
      <c r="Y76" s="59">
        <f t="shared" si="68"/>
        <v>0.1</v>
      </c>
      <c r="Z76" s="59">
        <f t="shared" si="69"/>
        <v>0</v>
      </c>
      <c r="AA76" s="59">
        <f t="shared" si="70"/>
        <v>0</v>
      </c>
      <c r="AB76" s="59">
        <f t="shared" si="71"/>
        <v>0</v>
      </c>
      <c r="AC76" s="59">
        <f t="shared" si="72"/>
        <v>0</v>
      </c>
      <c r="AD76" s="59">
        <f t="shared" si="73"/>
        <v>0</v>
      </c>
      <c r="AE76" s="59">
        <f t="shared" si="74"/>
        <v>0</v>
      </c>
      <c r="AF76" s="59">
        <f t="shared" si="75"/>
        <v>0</v>
      </c>
      <c r="AG76" s="59">
        <f>ROUND(IF('Indicator Data'!K79=0,0,IF('Indicator Data'!K79&gt;AG$194,10,IF('Indicator Data'!K79&lt;AG$195,0,10-(AG$194-'Indicator Data'!K79)/(AG$194-AG$195)*10))),1)</f>
        <v>0</v>
      </c>
      <c r="AH76" s="59">
        <f t="shared" si="76"/>
        <v>6</v>
      </c>
      <c r="AI76" s="59">
        <f t="shared" si="77"/>
        <v>3.7</v>
      </c>
      <c r="AJ76" s="59">
        <f t="shared" si="78"/>
        <v>0</v>
      </c>
      <c r="AK76" s="59">
        <f t="shared" si="79"/>
        <v>0</v>
      </c>
      <c r="AL76" s="59">
        <f t="shared" si="80"/>
        <v>0</v>
      </c>
      <c r="AM76" s="59">
        <f t="shared" si="81"/>
        <v>0</v>
      </c>
      <c r="AN76" s="59">
        <f t="shared" si="82"/>
        <v>0</v>
      </c>
      <c r="AO76" s="61">
        <f t="shared" si="83"/>
        <v>5.0999999999999996</v>
      </c>
      <c r="AP76" s="61">
        <f t="shared" si="84"/>
        <v>0.1</v>
      </c>
      <c r="AQ76" s="61">
        <f t="shared" si="85"/>
        <v>0</v>
      </c>
      <c r="AR76" s="61">
        <f t="shared" si="86"/>
        <v>0</v>
      </c>
      <c r="AS76" s="59">
        <f t="shared" si="87"/>
        <v>0</v>
      </c>
      <c r="AT76" s="59" t="str">
        <f>IF('Indicator Data'!L79="No data","x",IF('Indicator Data'!BE79&lt;1000,"x",ROUND((IF('Indicator Data'!L79&gt;AT$194,10,IF('Indicator Data'!L79&lt;AT$195,0,10-(AT$194-'Indicator Data'!L79)/(AT$194-AT$195)*10))),1)))</f>
        <v>x</v>
      </c>
      <c r="AU76" s="61">
        <f t="shared" si="88"/>
        <v>0</v>
      </c>
      <c r="AV76" s="62">
        <f t="shared" si="89"/>
        <v>1.3</v>
      </c>
      <c r="AW76" s="59">
        <f>ROUND(IF('Indicator Data'!M79=0,0,IF('Indicator Data'!M79&gt;AW$194,10,IF('Indicator Data'!M79&lt;AW$195,0,10-(AW$194-'Indicator Data'!M79)/(AW$194-AW$195)*10))),1)</f>
        <v>0</v>
      </c>
      <c r="AX76" s="59">
        <f>ROUND(IF('Indicator Data'!N79=0,0,IF(LOG('Indicator Data'!N79)&gt;LOG(AX$194),10,IF(LOG('Indicator Data'!N79)&lt;LOG(AX$195),0,10-(LOG(AX$194)-LOG('Indicator Data'!N79))/(LOG(AX$194)-LOG(AX$195))*10))),1)</f>
        <v>0</v>
      </c>
      <c r="AY76" s="61">
        <f t="shared" si="90"/>
        <v>0</v>
      </c>
      <c r="AZ76" s="59">
        <f>'Indicator Data'!O79</f>
        <v>0</v>
      </c>
      <c r="BA76" s="59">
        <f>'Indicator Data'!P79</f>
        <v>0</v>
      </c>
      <c r="BB76" s="61">
        <f t="shared" si="91"/>
        <v>0</v>
      </c>
      <c r="BC76" s="62">
        <f t="shared" si="92"/>
        <v>0</v>
      </c>
      <c r="BD76" s="16"/>
      <c r="BE76" s="108"/>
    </row>
    <row r="77" spans="1:57" s="4" customFormat="1" x14ac:dyDescent="0.25">
      <c r="A77" s="131" t="s">
        <v>142</v>
      </c>
      <c r="B77" s="63" t="s">
        <v>141</v>
      </c>
      <c r="C77" s="59">
        <f>ROUND(IF('Indicator Data'!C80=0,0.1,IF(LOG('Indicator Data'!C80)&gt;C$194,10,IF(LOG('Indicator Data'!C80)&lt;C$195,0,10-(C$194-LOG('Indicator Data'!C80))/(C$194-C$195)*10))),1)</f>
        <v>10</v>
      </c>
      <c r="D77" s="59">
        <f>ROUND(IF('Indicator Data'!D80=0,0.1,IF(LOG('Indicator Data'!D80)&gt;D$194,10,IF(LOG('Indicator Data'!D80)&lt;D$195,0,10-(D$194-LOG('Indicator Data'!D80))/(D$194-D$195)*10))),1)</f>
        <v>10</v>
      </c>
      <c r="E77" s="59">
        <f t="shared" si="62"/>
        <v>10</v>
      </c>
      <c r="F77" s="59">
        <f>ROUND(IF('Indicator Data'!E80="No data",0.1,IF('Indicator Data'!E80=0,0,IF(LOG('Indicator Data'!E80)&gt;F$194,10,IF(LOG('Indicator Data'!E80)&lt;F$195,0,10-(F$194-LOG('Indicator Data'!E80))/(F$194-F$195)*10)))),1)</f>
        <v>10</v>
      </c>
      <c r="G77" s="59">
        <f>ROUND(IF('Indicator Data'!F80=0,0,IF(LOG('Indicator Data'!F80)&gt;G$194,10,IF(LOG('Indicator Data'!F80)&lt;G$195,0,10-(G$194-LOG('Indicator Data'!F80))/(G$194-G$195)*10))),1)</f>
        <v>9.3000000000000007</v>
      </c>
      <c r="H77" s="59">
        <f>ROUND(IF('Indicator Data'!G80=0,0,IF(LOG('Indicator Data'!G80)&gt;H$194,10,IF(LOG('Indicator Data'!G80)&lt;H$195,0,10-(H$194-LOG('Indicator Data'!G80))/(H$194-H$195)*10))),1)</f>
        <v>10</v>
      </c>
      <c r="I77" s="59">
        <f>ROUND(IF('Indicator Data'!H80=0,0,IF(LOG('Indicator Data'!H80)&gt;I$194,10,IF(LOG('Indicator Data'!H80)&lt;I$195,0,10-(I$194-LOG('Indicator Data'!H80))/(I$194-I$195)*10))),1)</f>
        <v>9.3000000000000007</v>
      </c>
      <c r="J77" s="59">
        <f t="shared" si="63"/>
        <v>9.6999999999999993</v>
      </c>
      <c r="K77" s="59">
        <f>ROUND(IF('Indicator Data'!I80=0,0,IF(LOG('Indicator Data'!I80)&gt;K$194,10,IF(LOG('Indicator Data'!I80)&lt;K$195,0,10-(K$194-LOG('Indicator Data'!I80))/(K$194-K$195)*10))),1)</f>
        <v>10</v>
      </c>
      <c r="L77" s="59">
        <f t="shared" si="64"/>
        <v>9.9</v>
      </c>
      <c r="M77" s="59">
        <f>ROUND(IF('Indicator Data'!J80=0,0,IF(LOG('Indicator Data'!J80)&gt;M$194,10,IF(LOG('Indicator Data'!J80)&lt;M$195,0,10-(M$194-LOG('Indicator Data'!J80))/(M$194-M$195)*10))),1)</f>
        <v>10</v>
      </c>
      <c r="N77" s="60">
        <f>'Indicator Data'!C80/'Indicator Data'!$BD80</f>
        <v>6.2603787183000584E-4</v>
      </c>
      <c r="O77" s="60">
        <f>'Indicator Data'!D80/'Indicator Data'!$BD80</f>
        <v>6.4821729754273105E-5</v>
      </c>
      <c r="P77" s="60">
        <f>IF(F77=0.1,0,'Indicator Data'!E80/'Indicator Data'!$BD80)</f>
        <v>7.3248342188203122E-3</v>
      </c>
      <c r="Q77" s="60">
        <f>'Indicator Data'!F80/'Indicator Data'!$BD80</f>
        <v>3.0685176884535799E-6</v>
      </c>
      <c r="R77" s="60">
        <f>'Indicator Data'!G80/'Indicator Data'!$BD80</f>
        <v>1.2402808906912413E-3</v>
      </c>
      <c r="S77" s="60">
        <f>'Indicator Data'!H80/'Indicator Data'!$BD80</f>
        <v>2.5636021369804096E-5</v>
      </c>
      <c r="T77" s="60">
        <f>'Indicator Data'!I80/'Indicator Data'!$BD80</f>
        <v>8.5226372691817542E-4</v>
      </c>
      <c r="U77" s="60">
        <f>'Indicator Data'!J80/'Indicator Data'!$BD80</f>
        <v>2.2706248425425016E-2</v>
      </c>
      <c r="V77" s="59">
        <f t="shared" si="65"/>
        <v>3.1</v>
      </c>
      <c r="W77" s="59">
        <f t="shared" si="66"/>
        <v>0.6</v>
      </c>
      <c r="X77" s="59">
        <f t="shared" si="67"/>
        <v>1.9</v>
      </c>
      <c r="Y77" s="59">
        <f t="shared" si="68"/>
        <v>4.9000000000000004</v>
      </c>
      <c r="Z77" s="59">
        <f t="shared" si="69"/>
        <v>6.6</v>
      </c>
      <c r="AA77" s="59">
        <f t="shared" si="70"/>
        <v>0.7</v>
      </c>
      <c r="AB77" s="59">
        <f t="shared" si="71"/>
        <v>0.1</v>
      </c>
      <c r="AC77" s="59">
        <f t="shared" si="72"/>
        <v>0.4</v>
      </c>
      <c r="AD77" s="59">
        <f t="shared" si="73"/>
        <v>0.9</v>
      </c>
      <c r="AE77" s="59">
        <f t="shared" si="74"/>
        <v>0.7</v>
      </c>
      <c r="AF77" s="59">
        <f t="shared" si="75"/>
        <v>7.6</v>
      </c>
      <c r="AG77" s="59">
        <f>ROUND(IF('Indicator Data'!K80=0,0,IF('Indicator Data'!K80&gt;AG$194,10,IF('Indicator Data'!K80&lt;AG$195,0,10-(AG$194-'Indicator Data'!K80)/(AG$194-AG$195)*10))),1)</f>
        <v>7.1</v>
      </c>
      <c r="AH77" s="59">
        <f t="shared" si="76"/>
        <v>6.6</v>
      </c>
      <c r="AI77" s="59">
        <f t="shared" si="77"/>
        <v>5.3</v>
      </c>
      <c r="AJ77" s="59">
        <f t="shared" si="78"/>
        <v>5.4</v>
      </c>
      <c r="AK77" s="59">
        <f t="shared" si="79"/>
        <v>4.7</v>
      </c>
      <c r="AL77" s="59">
        <f t="shared" si="80"/>
        <v>5.0999999999999996</v>
      </c>
      <c r="AM77" s="59">
        <f t="shared" si="81"/>
        <v>5.5</v>
      </c>
      <c r="AN77" s="59">
        <f t="shared" si="82"/>
        <v>9.1</v>
      </c>
      <c r="AO77" s="61">
        <f t="shared" si="83"/>
        <v>7.9</v>
      </c>
      <c r="AP77" s="61">
        <f t="shared" si="84"/>
        <v>8.5</v>
      </c>
      <c r="AQ77" s="61">
        <f t="shared" si="85"/>
        <v>8.3000000000000007</v>
      </c>
      <c r="AR77" s="61">
        <f t="shared" si="86"/>
        <v>7.6</v>
      </c>
      <c r="AS77" s="59">
        <f t="shared" si="87"/>
        <v>8.1</v>
      </c>
      <c r="AT77" s="59">
        <f>IF('Indicator Data'!L80="No data","x",IF('Indicator Data'!BE80&lt;1000,"x",ROUND((IF('Indicator Data'!L80&gt;AT$194,10,IF('Indicator Data'!L80&lt;AT$195,0,10-(AT$194-'Indicator Data'!L80)/(AT$194-AT$195)*10))),1)))</f>
        <v>4</v>
      </c>
      <c r="AU77" s="61">
        <f t="shared" si="88"/>
        <v>6.1</v>
      </c>
      <c r="AV77" s="62">
        <f t="shared" si="89"/>
        <v>7.8</v>
      </c>
      <c r="AW77" s="59">
        <f>ROUND(IF('Indicator Data'!M80=0,0,IF('Indicator Data'!M80&gt;AW$194,10,IF('Indicator Data'!M80&lt;AW$195,0,10-(AW$194-'Indicator Data'!M80)/(AW$194-AW$195)*10))),1)</f>
        <v>10</v>
      </c>
      <c r="AX77" s="59">
        <f>ROUND(IF('Indicator Data'!N80=0,0,IF(LOG('Indicator Data'!N80)&gt;LOG(AX$194),10,IF(LOG('Indicator Data'!N80)&lt;LOG(AX$195),0,10-(LOG(AX$194)-LOG('Indicator Data'!N80))/(LOG(AX$194)-LOG(AX$195))*10))),1)</f>
        <v>8.5</v>
      </c>
      <c r="AY77" s="61">
        <f t="shared" si="90"/>
        <v>9.4</v>
      </c>
      <c r="AZ77" s="59">
        <f>'Indicator Data'!O80</f>
        <v>0</v>
      </c>
      <c r="BA77" s="59">
        <f>'Indicator Data'!P80</f>
        <v>4</v>
      </c>
      <c r="BB77" s="61">
        <f t="shared" si="91"/>
        <v>7</v>
      </c>
      <c r="BC77" s="62">
        <f t="shared" si="92"/>
        <v>7</v>
      </c>
      <c r="BD77" s="16"/>
      <c r="BE77" s="108"/>
    </row>
    <row r="78" spans="1:57" s="4" customFormat="1" x14ac:dyDescent="0.25">
      <c r="A78" s="131" t="s">
        <v>144</v>
      </c>
      <c r="B78" s="63" t="s">
        <v>143</v>
      </c>
      <c r="C78" s="59">
        <f>ROUND(IF('Indicator Data'!C81=0,0.1,IF(LOG('Indicator Data'!C81)&gt;C$194,10,IF(LOG('Indicator Data'!C81)&lt;C$195,0,10-(C$194-LOG('Indicator Data'!C81))/(C$194-C$195)*10))),1)</f>
        <v>10</v>
      </c>
      <c r="D78" s="59">
        <f>ROUND(IF('Indicator Data'!D81=0,0.1,IF(LOG('Indicator Data'!D81)&gt;D$194,10,IF(LOG('Indicator Data'!D81)&lt;D$195,0,10-(D$194-LOG('Indicator Data'!D81))/(D$194-D$195)*10))),1)</f>
        <v>9.5</v>
      </c>
      <c r="E78" s="59">
        <f t="shared" si="62"/>
        <v>9.8000000000000007</v>
      </c>
      <c r="F78" s="59">
        <f>ROUND(IF('Indicator Data'!E81="No data",0.1,IF('Indicator Data'!E81=0,0,IF(LOG('Indicator Data'!E81)&gt;F$194,10,IF(LOG('Indicator Data'!E81)&lt;F$195,0,10-(F$194-LOG('Indicator Data'!E81))/(F$194-F$195)*10)))),1)</f>
        <v>10</v>
      </c>
      <c r="G78" s="59">
        <f>ROUND(IF('Indicator Data'!F81=0,0,IF(LOG('Indicator Data'!F81)&gt;G$194,10,IF(LOG('Indicator Data'!F81)&lt;G$195,0,10-(G$194-LOG('Indicator Data'!F81))/(G$194-G$195)*10))),1)</f>
        <v>10</v>
      </c>
      <c r="H78" s="59">
        <f>ROUND(IF('Indicator Data'!G81=0,0,IF(LOG('Indicator Data'!G81)&gt;H$194,10,IF(LOG('Indicator Data'!G81)&lt;H$195,0,10-(H$194-LOG('Indicator Data'!G81))/(H$194-H$195)*10))),1)</f>
        <v>7.6</v>
      </c>
      <c r="I78" s="59">
        <f>ROUND(IF('Indicator Data'!H81=0,0,IF(LOG('Indicator Data'!H81)&gt;I$194,10,IF(LOG('Indicator Data'!H81)&lt;I$195,0,10-(I$194-LOG('Indicator Data'!H81))/(I$194-I$195)*10))),1)</f>
        <v>8.5</v>
      </c>
      <c r="J78" s="59">
        <f t="shared" si="63"/>
        <v>8.1</v>
      </c>
      <c r="K78" s="59">
        <f>ROUND(IF('Indicator Data'!I81=0,0,IF(LOG('Indicator Data'!I81)&gt;K$194,10,IF(LOG('Indicator Data'!I81)&lt;K$195,0,10-(K$194-LOG('Indicator Data'!I81))/(K$194-K$195)*10))),1)</f>
        <v>9.5</v>
      </c>
      <c r="L78" s="59">
        <f t="shared" si="64"/>
        <v>8.9</v>
      </c>
      <c r="M78" s="59">
        <f>ROUND(IF('Indicator Data'!J81=0,0,IF(LOG('Indicator Data'!J81)&gt;M$194,10,IF(LOG('Indicator Data'!J81)&lt;M$195,0,10-(M$194-LOG('Indicator Data'!J81))/(M$194-M$195)*10))),1)</f>
        <v>8.8000000000000007</v>
      </c>
      <c r="N78" s="60">
        <f>'Indicator Data'!C81/'Indicator Data'!$BD81</f>
        <v>1.666692952639692E-3</v>
      </c>
      <c r="O78" s="60">
        <f>'Indicator Data'!D81/'Indicator Data'!$BD81</f>
        <v>2.844031026781012E-5</v>
      </c>
      <c r="P78" s="60">
        <f>IF(F78=0.1,0,'Indicator Data'!E81/'Indicator Data'!$BD81)</f>
        <v>5.1365570000538666E-3</v>
      </c>
      <c r="Q78" s="60">
        <f>'Indicator Data'!F81/'Indicator Data'!$BD81</f>
        <v>4.0761707380062842E-5</v>
      </c>
      <c r="R78" s="60">
        <f>'Indicator Data'!G81/'Indicator Data'!$BD81</f>
        <v>4.4157755702396934E-4</v>
      </c>
      <c r="S78" s="60">
        <f>'Indicator Data'!H81/'Indicator Data'!$BD81</f>
        <v>3.2328333303539566E-5</v>
      </c>
      <c r="T78" s="60">
        <f>'Indicator Data'!I81/'Indicator Data'!$BD81</f>
        <v>2.0944469821822E-3</v>
      </c>
      <c r="U78" s="60">
        <f>'Indicator Data'!J81/'Indicator Data'!$BD81</f>
        <v>1.277854814993778E-4</v>
      </c>
      <c r="V78" s="59">
        <f t="shared" si="65"/>
        <v>8.3000000000000007</v>
      </c>
      <c r="W78" s="59">
        <f t="shared" si="66"/>
        <v>0.3</v>
      </c>
      <c r="X78" s="59">
        <f t="shared" si="67"/>
        <v>5.6</v>
      </c>
      <c r="Y78" s="59">
        <f t="shared" si="68"/>
        <v>3.4</v>
      </c>
      <c r="Z78" s="59">
        <f t="shared" si="69"/>
        <v>9.1</v>
      </c>
      <c r="AA78" s="59">
        <f t="shared" si="70"/>
        <v>0.2</v>
      </c>
      <c r="AB78" s="59">
        <f t="shared" si="71"/>
        <v>0.1</v>
      </c>
      <c r="AC78" s="59">
        <f t="shared" si="72"/>
        <v>0.2</v>
      </c>
      <c r="AD78" s="59">
        <f t="shared" si="73"/>
        <v>2.1</v>
      </c>
      <c r="AE78" s="59">
        <f t="shared" si="74"/>
        <v>1.2</v>
      </c>
      <c r="AF78" s="59">
        <f t="shared" si="75"/>
        <v>0</v>
      </c>
      <c r="AG78" s="59">
        <f>ROUND(IF('Indicator Data'!K81=0,0,IF('Indicator Data'!K81&gt;AG$194,10,IF('Indicator Data'!K81&lt;AG$195,0,10-(AG$194-'Indicator Data'!K81)/(AG$194-AG$195)*10))),1)</f>
        <v>6.1</v>
      </c>
      <c r="AH78" s="59">
        <f t="shared" si="76"/>
        <v>9.1999999999999993</v>
      </c>
      <c r="AI78" s="59">
        <f t="shared" si="77"/>
        <v>4.9000000000000004</v>
      </c>
      <c r="AJ78" s="59">
        <f t="shared" si="78"/>
        <v>3.9</v>
      </c>
      <c r="AK78" s="59">
        <f t="shared" si="79"/>
        <v>4.3</v>
      </c>
      <c r="AL78" s="59">
        <f t="shared" si="80"/>
        <v>4.0999999999999996</v>
      </c>
      <c r="AM78" s="59">
        <f t="shared" si="81"/>
        <v>5.8</v>
      </c>
      <c r="AN78" s="59">
        <f t="shared" si="82"/>
        <v>6</v>
      </c>
      <c r="AO78" s="61">
        <f t="shared" si="83"/>
        <v>8.4</v>
      </c>
      <c r="AP78" s="61">
        <f t="shared" si="84"/>
        <v>8.1999999999999993</v>
      </c>
      <c r="AQ78" s="61">
        <f t="shared" si="85"/>
        <v>9.6</v>
      </c>
      <c r="AR78" s="61">
        <f t="shared" si="86"/>
        <v>6.4</v>
      </c>
      <c r="AS78" s="59">
        <f t="shared" si="87"/>
        <v>6.1</v>
      </c>
      <c r="AT78" s="59">
        <f>IF('Indicator Data'!L81="No data","x",IF('Indicator Data'!BE81&lt;1000,"x",ROUND((IF('Indicator Data'!L81&gt;AT$194,10,IF('Indicator Data'!L81&lt;AT$195,0,10-(AT$194-'Indicator Data'!L81)/(AT$194-AT$195)*10))),1)))</f>
        <v>1</v>
      </c>
      <c r="AU78" s="61">
        <f t="shared" si="88"/>
        <v>3.6</v>
      </c>
      <c r="AV78" s="62">
        <f t="shared" si="89"/>
        <v>7.8</v>
      </c>
      <c r="AW78" s="59">
        <f>ROUND(IF('Indicator Data'!M81=0,0,IF('Indicator Data'!M81&gt;AW$194,10,IF('Indicator Data'!M81&lt;AW$195,0,10-(AW$194-'Indicator Data'!M81)/(AW$194-AW$195)*10))),1)</f>
        <v>9.9</v>
      </c>
      <c r="AX78" s="59">
        <f>ROUND(IF('Indicator Data'!N81=0,0,IF(LOG('Indicator Data'!N81)&gt;LOG(AX$194),10,IF(LOG('Indicator Data'!N81)&lt;LOG(AX$195),0,10-(LOG(AX$194)-LOG('Indicator Data'!N81))/(LOG(AX$194)-LOG(AX$195))*10))),1)</f>
        <v>8.9</v>
      </c>
      <c r="AY78" s="61">
        <f t="shared" si="90"/>
        <v>9.5</v>
      </c>
      <c r="AZ78" s="59">
        <f>'Indicator Data'!O81</f>
        <v>0</v>
      </c>
      <c r="BA78" s="59">
        <f>'Indicator Data'!P81</f>
        <v>0</v>
      </c>
      <c r="BB78" s="61">
        <f t="shared" si="91"/>
        <v>0</v>
      </c>
      <c r="BC78" s="62">
        <f t="shared" si="92"/>
        <v>6.7</v>
      </c>
      <c r="BD78" s="16"/>
      <c r="BE78" s="108"/>
    </row>
    <row r="79" spans="1:57" s="4" customFormat="1" x14ac:dyDescent="0.25">
      <c r="A79" s="131" t="s">
        <v>847</v>
      </c>
      <c r="B79" s="63" t="s">
        <v>145</v>
      </c>
      <c r="C79" s="59">
        <f>ROUND(IF('Indicator Data'!C82=0,0.1,IF(LOG('Indicator Data'!C82)&gt;C$194,10,IF(LOG('Indicator Data'!C82)&lt;C$195,0,10-(C$194-LOG('Indicator Data'!C82))/(C$194-C$195)*10))),1)</f>
        <v>10</v>
      </c>
      <c r="D79" s="59">
        <f>ROUND(IF('Indicator Data'!D82=0,0.1,IF(LOG('Indicator Data'!D82)&gt;D$194,10,IF(LOG('Indicator Data'!D82)&lt;D$195,0,10-(D$194-LOG('Indicator Data'!D82))/(D$194-D$195)*10))),1)</f>
        <v>10</v>
      </c>
      <c r="E79" s="59">
        <f t="shared" si="62"/>
        <v>10</v>
      </c>
      <c r="F79" s="59">
        <f>ROUND(IF('Indicator Data'!E82="No data",0.1,IF('Indicator Data'!E82=0,0,IF(LOG('Indicator Data'!E82)&gt;F$194,10,IF(LOG('Indicator Data'!E82)&lt;F$195,0,10-(F$194-LOG('Indicator Data'!E82))/(F$194-F$195)*10)))),1)</f>
        <v>8.6999999999999993</v>
      </c>
      <c r="G79" s="59">
        <f>ROUND(IF('Indicator Data'!F82=0,0,IF(LOG('Indicator Data'!F82)&gt;G$194,10,IF(LOG('Indicator Data'!F82)&lt;G$195,0,10-(G$194-LOG('Indicator Data'!F82))/(G$194-G$195)*10))),1)</f>
        <v>6.4</v>
      </c>
      <c r="H79" s="59">
        <f>ROUND(IF('Indicator Data'!G82=0,0,IF(LOG('Indicator Data'!G82)&gt;H$194,10,IF(LOG('Indicator Data'!G82)&lt;H$195,0,10-(H$194-LOG('Indicator Data'!G82))/(H$194-H$195)*10))),1)</f>
        <v>2.1</v>
      </c>
      <c r="I79" s="59">
        <f>ROUND(IF('Indicator Data'!H82=0,0,IF(LOG('Indicator Data'!H82)&gt;I$194,10,IF(LOG('Indicator Data'!H82)&lt;I$195,0,10-(I$194-LOG('Indicator Data'!H82))/(I$194-I$195)*10))),1)</f>
        <v>0</v>
      </c>
      <c r="J79" s="59">
        <f t="shared" si="63"/>
        <v>1.1000000000000001</v>
      </c>
      <c r="K79" s="59">
        <f>ROUND(IF('Indicator Data'!I82=0,0,IF(LOG('Indicator Data'!I82)&gt;K$194,10,IF(LOG('Indicator Data'!I82)&lt;K$195,0,10-(K$194-LOG('Indicator Data'!I82))/(K$194-K$195)*10))),1)</f>
        <v>5.3</v>
      </c>
      <c r="L79" s="59">
        <f t="shared" si="64"/>
        <v>3.5</v>
      </c>
      <c r="M79" s="59">
        <f>ROUND(IF('Indicator Data'!J82=0,0,IF(LOG('Indicator Data'!J82)&gt;M$194,10,IF(LOG('Indicator Data'!J82)&lt;M$195,0,10-(M$194-LOG('Indicator Data'!J82))/(M$194-M$195)*10))),1)</f>
        <v>10</v>
      </c>
      <c r="N79" s="60">
        <f>'Indicator Data'!C82/'Indicator Data'!$BD82</f>
        <v>2.0653168160517038E-3</v>
      </c>
      <c r="O79" s="60">
        <f>'Indicator Data'!D82/'Indicator Data'!$BD82</f>
        <v>1.1381975432822311E-3</v>
      </c>
      <c r="P79" s="60">
        <f>IF(F79=0.1,0,'Indicator Data'!E82/'Indicator Data'!$BD82)</f>
        <v>3.9414782834529365E-3</v>
      </c>
      <c r="Q79" s="60">
        <f>'Indicator Data'!F82/'Indicator Data'!$BD82</f>
        <v>8.9691094235909076E-7</v>
      </c>
      <c r="R79" s="60">
        <f>'Indicator Data'!G82/'Indicator Data'!$BD82</f>
        <v>8.4876023155735903E-6</v>
      </c>
      <c r="S79" s="60">
        <f>'Indicator Data'!H82/'Indicator Data'!$BD82</f>
        <v>0</v>
      </c>
      <c r="T79" s="60">
        <f>'Indicator Data'!I82/'Indicator Data'!$BD82</f>
        <v>5.6037366451229725E-5</v>
      </c>
      <c r="U79" s="60">
        <f>'Indicator Data'!J82/'Indicator Data'!$BD82</f>
        <v>1.4200165374683287E-2</v>
      </c>
      <c r="V79" s="59">
        <f t="shared" si="65"/>
        <v>10</v>
      </c>
      <c r="W79" s="59">
        <f t="shared" si="66"/>
        <v>10</v>
      </c>
      <c r="X79" s="59">
        <f t="shared" si="67"/>
        <v>10</v>
      </c>
      <c r="Y79" s="59">
        <f t="shared" si="68"/>
        <v>2.6</v>
      </c>
      <c r="Z79" s="59">
        <f t="shared" si="69"/>
        <v>5.5</v>
      </c>
      <c r="AA79" s="59">
        <f t="shared" si="70"/>
        <v>0</v>
      </c>
      <c r="AB79" s="59">
        <f t="shared" si="71"/>
        <v>0</v>
      </c>
      <c r="AC79" s="59">
        <f t="shared" si="72"/>
        <v>0</v>
      </c>
      <c r="AD79" s="59">
        <f t="shared" si="73"/>
        <v>0.1</v>
      </c>
      <c r="AE79" s="59">
        <f t="shared" si="74"/>
        <v>0.1</v>
      </c>
      <c r="AF79" s="59">
        <f t="shared" si="75"/>
        <v>4.7</v>
      </c>
      <c r="AG79" s="59">
        <f>ROUND(IF('Indicator Data'!K82=0,0,IF('Indicator Data'!K82&gt;AG$194,10,IF('Indicator Data'!K82&lt;AG$195,0,10-(AG$194-'Indicator Data'!K82)/(AG$194-AG$195)*10))),1)</f>
        <v>1</v>
      </c>
      <c r="AH79" s="59">
        <f t="shared" si="76"/>
        <v>10</v>
      </c>
      <c r="AI79" s="59">
        <f t="shared" si="77"/>
        <v>10</v>
      </c>
      <c r="AJ79" s="59">
        <f t="shared" si="78"/>
        <v>1.1000000000000001</v>
      </c>
      <c r="AK79" s="59">
        <f t="shared" si="79"/>
        <v>0</v>
      </c>
      <c r="AL79" s="59">
        <f t="shared" si="80"/>
        <v>0.6</v>
      </c>
      <c r="AM79" s="59">
        <f t="shared" si="81"/>
        <v>2.7</v>
      </c>
      <c r="AN79" s="59">
        <f t="shared" si="82"/>
        <v>8.4</v>
      </c>
      <c r="AO79" s="61">
        <f t="shared" si="83"/>
        <v>10</v>
      </c>
      <c r="AP79" s="61">
        <f t="shared" si="84"/>
        <v>6.6</v>
      </c>
      <c r="AQ79" s="61">
        <f t="shared" si="85"/>
        <v>6</v>
      </c>
      <c r="AR79" s="61">
        <f t="shared" si="86"/>
        <v>2</v>
      </c>
      <c r="AS79" s="59">
        <f t="shared" si="87"/>
        <v>4.7</v>
      </c>
      <c r="AT79" s="59">
        <f>IF('Indicator Data'!L82="No data","x",IF('Indicator Data'!BE82&lt;1000,"x",ROUND((IF('Indicator Data'!L82&gt;AT$194,10,IF('Indicator Data'!L82&lt;AT$195,0,10-(AT$194-'Indicator Data'!L82)/(AT$194-AT$195)*10))),1)))</f>
        <v>6.1</v>
      </c>
      <c r="AU79" s="61">
        <f t="shared" si="88"/>
        <v>5.4</v>
      </c>
      <c r="AV79" s="62">
        <f t="shared" si="89"/>
        <v>6.9</v>
      </c>
      <c r="AW79" s="59">
        <f>ROUND(IF('Indicator Data'!M82=0,0,IF('Indicator Data'!M82&gt;AW$194,10,IF('Indicator Data'!M82&lt;AW$195,0,10-(AW$194-'Indicator Data'!M82)/(AW$194-AW$195)*10))),1)</f>
        <v>7</v>
      </c>
      <c r="AX79" s="59">
        <f>ROUND(IF('Indicator Data'!N82=0,0,IF(LOG('Indicator Data'!N82)&gt;LOG(AX$194),10,IF(LOG('Indicator Data'!N82)&lt;LOG(AX$195),0,10-(LOG(AX$194)-LOG('Indicator Data'!N82))/(LOG(AX$194)-LOG(AX$195))*10))),1)</f>
        <v>8.5</v>
      </c>
      <c r="AY79" s="61">
        <f t="shared" si="90"/>
        <v>7.8</v>
      </c>
      <c r="AZ79" s="59">
        <f>'Indicator Data'!O82</f>
        <v>0</v>
      </c>
      <c r="BA79" s="59">
        <f>'Indicator Data'!P82</f>
        <v>0</v>
      </c>
      <c r="BB79" s="61">
        <f t="shared" si="91"/>
        <v>0</v>
      </c>
      <c r="BC79" s="62">
        <f t="shared" si="92"/>
        <v>5.5</v>
      </c>
      <c r="BD79" s="16"/>
      <c r="BE79" s="108"/>
    </row>
    <row r="80" spans="1:57" s="4" customFormat="1" x14ac:dyDescent="0.25">
      <c r="A80" s="131" t="s">
        <v>147</v>
      </c>
      <c r="B80" s="63" t="s">
        <v>146</v>
      </c>
      <c r="C80" s="59">
        <f>ROUND(IF('Indicator Data'!C83=0,0.1,IF(LOG('Indicator Data'!C83)&gt;C$194,10,IF(LOG('Indicator Data'!C83)&lt;C$195,0,10-(C$194-LOG('Indicator Data'!C83))/(C$194-C$195)*10))),1)</f>
        <v>8.9</v>
      </c>
      <c r="D80" s="59">
        <f>ROUND(IF('Indicator Data'!D83=0,0.1,IF(LOG('Indicator Data'!D83)&gt;D$194,10,IF(LOG('Indicator Data'!D83)&lt;D$195,0,10-(D$194-LOG('Indicator Data'!D83))/(D$194-D$195)*10))),1)</f>
        <v>8.8000000000000007</v>
      </c>
      <c r="E80" s="59">
        <f t="shared" si="62"/>
        <v>8.9</v>
      </c>
      <c r="F80" s="59">
        <f>ROUND(IF('Indicator Data'!E83="No data",0.1,IF('Indicator Data'!E83=0,0,IF(LOG('Indicator Data'!E83)&gt;F$194,10,IF(LOG('Indicator Data'!E83)&lt;F$195,0,10-(F$194-LOG('Indicator Data'!E83))/(F$194-F$195)*10)))),1)</f>
        <v>9.3000000000000007</v>
      </c>
      <c r="G80" s="59">
        <f>ROUND(IF('Indicator Data'!F83=0,0,IF(LOG('Indicator Data'!F83)&gt;G$194,10,IF(LOG('Indicator Data'!F83)&lt;G$195,0,10-(G$194-LOG('Indicator Data'!F83))/(G$194-G$195)*10))),1)</f>
        <v>0</v>
      </c>
      <c r="H80" s="59">
        <f>ROUND(IF('Indicator Data'!G83=0,0,IF(LOG('Indicator Data'!G83)&gt;H$194,10,IF(LOG('Indicator Data'!G83)&lt;H$195,0,10-(H$194-LOG('Indicator Data'!G83))/(H$194-H$195)*10))),1)</f>
        <v>0</v>
      </c>
      <c r="I80" s="59">
        <f>ROUND(IF('Indicator Data'!H83=0,0,IF(LOG('Indicator Data'!H83)&gt;I$194,10,IF(LOG('Indicator Data'!H83)&lt;I$195,0,10-(I$194-LOG('Indicator Data'!H83))/(I$194-I$195)*10))),1)</f>
        <v>0</v>
      </c>
      <c r="J80" s="59">
        <f t="shared" si="63"/>
        <v>0</v>
      </c>
      <c r="K80" s="59">
        <f>ROUND(IF('Indicator Data'!I83=0,0,IF(LOG('Indicator Data'!I83)&gt;K$194,10,IF(LOG('Indicator Data'!I83)&lt;K$195,0,10-(K$194-LOG('Indicator Data'!I83))/(K$194-K$195)*10))),1)</f>
        <v>0</v>
      </c>
      <c r="L80" s="59">
        <f t="shared" si="64"/>
        <v>0</v>
      </c>
      <c r="M80" s="59">
        <f>ROUND(IF('Indicator Data'!J83=0,0,IF(LOG('Indicator Data'!J83)&gt;M$194,10,IF(LOG('Indicator Data'!J83)&lt;M$195,0,10-(M$194-LOG('Indicator Data'!J83))/(M$194-M$195)*10))),1)</f>
        <v>0</v>
      </c>
      <c r="N80" s="60">
        <f>'Indicator Data'!C83/'Indicator Data'!$BD83</f>
        <v>9.9234292277116157E-4</v>
      </c>
      <c r="O80" s="60">
        <f>'Indicator Data'!D83/'Indicator Data'!$BD83</f>
        <v>1.1859095879235798E-4</v>
      </c>
      <c r="P80" s="60">
        <f>IF(F80=0.1,0,'Indicator Data'!E83/'Indicator Data'!$BD83)</f>
        <v>1.4691696425377314E-2</v>
      </c>
      <c r="Q80" s="60">
        <f>'Indicator Data'!F83/'Indicator Data'!$BD83</f>
        <v>0</v>
      </c>
      <c r="R80" s="60">
        <f>'Indicator Data'!G83/'Indicator Data'!$BD83</f>
        <v>0</v>
      </c>
      <c r="S80" s="60">
        <f>'Indicator Data'!H83/'Indicator Data'!$BD83</f>
        <v>0</v>
      </c>
      <c r="T80" s="60">
        <f>'Indicator Data'!I83/'Indicator Data'!$BD83</f>
        <v>0</v>
      </c>
      <c r="U80" s="60">
        <f>'Indicator Data'!J83/'Indicator Data'!$BD83</f>
        <v>0</v>
      </c>
      <c r="V80" s="59">
        <f t="shared" si="65"/>
        <v>5</v>
      </c>
      <c r="W80" s="59">
        <f t="shared" si="66"/>
        <v>1.2</v>
      </c>
      <c r="X80" s="59">
        <f t="shared" si="67"/>
        <v>3.3</v>
      </c>
      <c r="Y80" s="59">
        <f t="shared" si="68"/>
        <v>9.8000000000000007</v>
      </c>
      <c r="Z80" s="59">
        <f t="shared" si="69"/>
        <v>0</v>
      </c>
      <c r="AA80" s="59">
        <f t="shared" si="70"/>
        <v>0</v>
      </c>
      <c r="AB80" s="59">
        <f t="shared" si="71"/>
        <v>0</v>
      </c>
      <c r="AC80" s="59">
        <f t="shared" si="72"/>
        <v>0</v>
      </c>
      <c r="AD80" s="59">
        <f t="shared" si="73"/>
        <v>0</v>
      </c>
      <c r="AE80" s="59">
        <f t="shared" si="74"/>
        <v>0</v>
      </c>
      <c r="AF80" s="59">
        <f t="shared" si="75"/>
        <v>0</v>
      </c>
      <c r="AG80" s="59">
        <f>ROUND(IF('Indicator Data'!K83=0,0,IF('Indicator Data'!K83&gt;AG$194,10,IF('Indicator Data'!K83&lt;AG$195,0,10-(AG$194-'Indicator Data'!K83)/(AG$194-AG$195)*10))),1)</f>
        <v>1</v>
      </c>
      <c r="AH80" s="59">
        <f t="shared" si="76"/>
        <v>7</v>
      </c>
      <c r="AI80" s="59">
        <f t="shared" si="77"/>
        <v>5</v>
      </c>
      <c r="AJ80" s="59">
        <f t="shared" si="78"/>
        <v>0</v>
      </c>
      <c r="AK80" s="59">
        <f t="shared" si="79"/>
        <v>0</v>
      </c>
      <c r="AL80" s="59">
        <f t="shared" si="80"/>
        <v>0</v>
      </c>
      <c r="AM80" s="59">
        <f t="shared" si="81"/>
        <v>0</v>
      </c>
      <c r="AN80" s="59">
        <f t="shared" si="82"/>
        <v>0</v>
      </c>
      <c r="AO80" s="61">
        <f t="shared" si="83"/>
        <v>7</v>
      </c>
      <c r="AP80" s="61">
        <f t="shared" si="84"/>
        <v>9.6</v>
      </c>
      <c r="AQ80" s="61">
        <f t="shared" si="85"/>
        <v>0</v>
      </c>
      <c r="AR80" s="61">
        <f t="shared" si="86"/>
        <v>0</v>
      </c>
      <c r="AS80" s="59">
        <f t="shared" si="87"/>
        <v>0.5</v>
      </c>
      <c r="AT80" s="59">
        <f>IF('Indicator Data'!L83="No data","x",IF('Indicator Data'!BE83&lt;1000,"x",ROUND((IF('Indicator Data'!L83&gt;AT$194,10,IF('Indicator Data'!L83&lt;AT$195,0,10-(AT$194-'Indicator Data'!L83)/(AT$194-AT$195)*10))),1)))</f>
        <v>6.1</v>
      </c>
      <c r="AU80" s="61">
        <f t="shared" si="88"/>
        <v>3.3</v>
      </c>
      <c r="AV80" s="62">
        <f t="shared" si="89"/>
        <v>5.4</v>
      </c>
      <c r="AW80" s="59">
        <f>ROUND(IF('Indicator Data'!M83=0,0,IF('Indicator Data'!M83&gt;AW$194,10,IF('Indicator Data'!M83&lt;AW$195,0,10-(AW$194-'Indicator Data'!M83)/(AW$194-AW$195)*10))),1)</f>
        <v>10</v>
      </c>
      <c r="AX80" s="59">
        <f>ROUND(IF('Indicator Data'!N83=0,0,IF(LOG('Indicator Data'!N83)&gt;LOG(AX$194),10,IF(LOG('Indicator Data'!N83)&lt;LOG(AX$195),0,10-(LOG(AX$194)-LOG('Indicator Data'!N83))/(LOG(AX$194)-LOG(AX$195))*10))),1)</f>
        <v>10</v>
      </c>
      <c r="AY80" s="61">
        <f t="shared" si="90"/>
        <v>10</v>
      </c>
      <c r="AZ80" s="59">
        <f>'Indicator Data'!O83</f>
        <v>0</v>
      </c>
      <c r="BA80" s="59">
        <f>'Indicator Data'!P83</f>
        <v>5</v>
      </c>
      <c r="BB80" s="61">
        <f t="shared" si="91"/>
        <v>9</v>
      </c>
      <c r="BC80" s="62">
        <f t="shared" si="92"/>
        <v>9</v>
      </c>
      <c r="BD80" s="16"/>
      <c r="BE80" s="108"/>
    </row>
    <row r="81" spans="1:57" s="4" customFormat="1" x14ac:dyDescent="0.25">
      <c r="A81" s="131" t="s">
        <v>149</v>
      </c>
      <c r="B81" s="63" t="s">
        <v>148</v>
      </c>
      <c r="C81" s="59">
        <f>ROUND(IF('Indicator Data'!C84=0,0.1,IF(LOG('Indicator Data'!C84)&gt;C$194,10,IF(LOG('Indicator Data'!C84)&lt;C$195,0,10-(C$194-LOG('Indicator Data'!C84))/(C$194-C$195)*10))),1)</f>
        <v>0.1</v>
      </c>
      <c r="D81" s="59">
        <f>ROUND(IF('Indicator Data'!D84=0,0.1,IF(LOG('Indicator Data'!D84)&gt;D$194,10,IF(LOG('Indicator Data'!D84)&lt;D$195,0,10-(D$194-LOG('Indicator Data'!D84))/(D$194-D$195)*10))),1)</f>
        <v>0.1</v>
      </c>
      <c r="E81" s="59">
        <f t="shared" si="62"/>
        <v>0.1</v>
      </c>
      <c r="F81" s="59">
        <f>ROUND(IF('Indicator Data'!E84="No data",0.1,IF('Indicator Data'!E84=0,0,IF(LOG('Indicator Data'!E84)&gt;F$194,10,IF(LOG('Indicator Data'!E84)&lt;F$195,0,10-(F$194-LOG('Indicator Data'!E84))/(F$194-F$195)*10)))),1)</f>
        <v>5.4</v>
      </c>
      <c r="G81" s="59">
        <f>ROUND(IF('Indicator Data'!F84=0,0,IF(LOG('Indicator Data'!F84)&gt;G$194,10,IF(LOG('Indicator Data'!F84)&lt;G$195,0,10-(G$194-LOG('Indicator Data'!F84))/(G$194-G$195)*10))),1)</f>
        <v>4</v>
      </c>
      <c r="H81" s="59">
        <f>ROUND(IF('Indicator Data'!G84=0,0,IF(LOG('Indicator Data'!G84)&gt;H$194,10,IF(LOG('Indicator Data'!G84)&lt;H$195,0,10-(H$194-LOG('Indicator Data'!G84))/(H$194-H$195)*10))),1)</f>
        <v>0</v>
      </c>
      <c r="I81" s="59">
        <f>ROUND(IF('Indicator Data'!H84=0,0,IF(LOG('Indicator Data'!H84)&gt;I$194,10,IF(LOG('Indicator Data'!H84)&lt;I$195,0,10-(I$194-LOG('Indicator Data'!H84))/(I$194-I$195)*10))),1)</f>
        <v>0</v>
      </c>
      <c r="J81" s="59">
        <f t="shared" si="63"/>
        <v>0</v>
      </c>
      <c r="K81" s="59">
        <f>ROUND(IF('Indicator Data'!I84=0,0,IF(LOG('Indicator Data'!I84)&gt;K$194,10,IF(LOG('Indicator Data'!I84)&lt;K$195,0,10-(K$194-LOG('Indicator Data'!I84))/(K$194-K$195)*10))),1)</f>
        <v>0</v>
      </c>
      <c r="L81" s="59">
        <f t="shared" si="64"/>
        <v>0</v>
      </c>
      <c r="M81" s="59">
        <f>ROUND(IF('Indicator Data'!J84=0,0,IF(LOG('Indicator Data'!J84)&gt;M$194,10,IF(LOG('Indicator Data'!J84)&lt;M$195,0,10-(M$194-LOG('Indicator Data'!J84))/(M$194-M$195)*10))),1)</f>
        <v>0</v>
      </c>
      <c r="N81" s="60">
        <f>'Indicator Data'!C84/'Indicator Data'!$BD84</f>
        <v>0</v>
      </c>
      <c r="O81" s="60">
        <f>'Indicator Data'!D84/'Indicator Data'!$BD84</f>
        <v>0</v>
      </c>
      <c r="P81" s="60">
        <f>IF(F81=0.1,0,'Indicator Data'!E84/'Indicator Data'!$BD84)</f>
        <v>3.0887496470404217E-3</v>
      </c>
      <c r="Q81" s="60">
        <f>'Indicator Data'!F84/'Indicator Data'!$BD84</f>
        <v>5.4874817362997131E-7</v>
      </c>
      <c r="R81" s="60">
        <f>'Indicator Data'!G84/'Indicator Data'!$BD84</f>
        <v>0</v>
      </c>
      <c r="S81" s="60">
        <f>'Indicator Data'!H84/'Indicator Data'!$BD84</f>
        <v>0</v>
      </c>
      <c r="T81" s="60">
        <f>'Indicator Data'!I84/'Indicator Data'!$BD84</f>
        <v>0</v>
      </c>
      <c r="U81" s="60">
        <f>'Indicator Data'!J84/'Indicator Data'!$BD84</f>
        <v>0</v>
      </c>
      <c r="V81" s="59">
        <f t="shared" si="65"/>
        <v>0</v>
      </c>
      <c r="W81" s="59">
        <f t="shared" si="66"/>
        <v>0</v>
      </c>
      <c r="X81" s="59">
        <f t="shared" si="67"/>
        <v>0</v>
      </c>
      <c r="Y81" s="59">
        <f t="shared" si="68"/>
        <v>2.1</v>
      </c>
      <c r="Z81" s="59">
        <f t="shared" si="69"/>
        <v>5</v>
      </c>
      <c r="AA81" s="59">
        <f t="shared" si="70"/>
        <v>0</v>
      </c>
      <c r="AB81" s="59">
        <f t="shared" si="71"/>
        <v>0</v>
      </c>
      <c r="AC81" s="59">
        <f t="shared" si="72"/>
        <v>0</v>
      </c>
      <c r="AD81" s="59">
        <f t="shared" si="73"/>
        <v>0</v>
      </c>
      <c r="AE81" s="59">
        <f t="shared" si="74"/>
        <v>0</v>
      </c>
      <c r="AF81" s="59">
        <f t="shared" si="75"/>
        <v>0</v>
      </c>
      <c r="AG81" s="59">
        <f>ROUND(IF('Indicator Data'!K84=0,0,IF('Indicator Data'!K84&gt;AG$194,10,IF('Indicator Data'!K84&lt;AG$195,0,10-(AG$194-'Indicator Data'!K84)/(AG$194-AG$195)*10))),1)</f>
        <v>0</v>
      </c>
      <c r="AH81" s="59">
        <f t="shared" si="76"/>
        <v>0.1</v>
      </c>
      <c r="AI81" s="59">
        <f t="shared" si="77"/>
        <v>0.1</v>
      </c>
      <c r="AJ81" s="59">
        <f t="shared" si="78"/>
        <v>0</v>
      </c>
      <c r="AK81" s="59">
        <f t="shared" si="79"/>
        <v>0</v>
      </c>
      <c r="AL81" s="59">
        <f t="shared" si="80"/>
        <v>0</v>
      </c>
      <c r="AM81" s="59">
        <f t="shared" si="81"/>
        <v>0</v>
      </c>
      <c r="AN81" s="59">
        <f t="shared" si="82"/>
        <v>0</v>
      </c>
      <c r="AO81" s="61">
        <f t="shared" si="83"/>
        <v>0.1</v>
      </c>
      <c r="AP81" s="61">
        <f t="shared" si="84"/>
        <v>3.9</v>
      </c>
      <c r="AQ81" s="61">
        <f t="shared" si="85"/>
        <v>4.5</v>
      </c>
      <c r="AR81" s="61">
        <f t="shared" si="86"/>
        <v>0</v>
      </c>
      <c r="AS81" s="59">
        <f t="shared" si="87"/>
        <v>0</v>
      </c>
      <c r="AT81" s="59">
        <f>IF('Indicator Data'!L84="No data","x",IF('Indicator Data'!BE84&lt;1000,"x",ROUND((IF('Indicator Data'!L84&gt;AT$194,10,IF('Indicator Data'!L84&lt;AT$195,0,10-(AT$194-'Indicator Data'!L84)/(AT$194-AT$195)*10))),1)))</f>
        <v>1</v>
      </c>
      <c r="AU81" s="61">
        <f t="shared" si="88"/>
        <v>0.5</v>
      </c>
      <c r="AV81" s="62">
        <f t="shared" si="89"/>
        <v>2</v>
      </c>
      <c r="AW81" s="59">
        <f>ROUND(IF('Indicator Data'!M84=0,0,IF('Indicator Data'!M84&gt;AW$194,10,IF('Indicator Data'!M84&lt;AW$195,0,10-(AW$194-'Indicator Data'!M84)/(AW$194-AW$195)*10))),1)</f>
        <v>0</v>
      </c>
      <c r="AX81" s="59">
        <f>ROUND(IF('Indicator Data'!N84=0,0,IF(LOG('Indicator Data'!N84)&gt;LOG(AX$194),10,IF(LOG('Indicator Data'!N84)&lt;LOG(AX$195),0,10-(LOG(AX$194)-LOG('Indicator Data'!N84))/(LOG(AX$194)-LOG(AX$195))*10))),1)</f>
        <v>0</v>
      </c>
      <c r="AY81" s="61">
        <f t="shared" si="90"/>
        <v>0</v>
      </c>
      <c r="AZ81" s="59">
        <f>'Indicator Data'!O84</f>
        <v>0</v>
      </c>
      <c r="BA81" s="59">
        <f>'Indicator Data'!P84</f>
        <v>0</v>
      </c>
      <c r="BB81" s="61">
        <f t="shared" si="91"/>
        <v>0</v>
      </c>
      <c r="BC81" s="62">
        <f t="shared" si="92"/>
        <v>0</v>
      </c>
      <c r="BD81" s="16"/>
      <c r="BE81" s="108"/>
    </row>
    <row r="82" spans="1:57" s="4" customFormat="1" x14ac:dyDescent="0.25">
      <c r="A82" s="131" t="s">
        <v>151</v>
      </c>
      <c r="B82" s="63" t="s">
        <v>150</v>
      </c>
      <c r="C82" s="59">
        <f>ROUND(IF('Indicator Data'!C85=0,0.1,IF(LOG('Indicator Data'!C85)&gt;C$194,10,IF(LOG('Indicator Data'!C85)&lt;C$195,0,10-(C$194-LOG('Indicator Data'!C85))/(C$194-C$195)*10))),1)</f>
        <v>8.1</v>
      </c>
      <c r="D82" s="59">
        <f>ROUND(IF('Indicator Data'!D85=0,0.1,IF(LOG('Indicator Data'!D85)&gt;D$194,10,IF(LOG('Indicator Data'!D85)&lt;D$195,0,10-(D$194-LOG('Indicator Data'!D85))/(D$194-D$195)*10))),1)</f>
        <v>0.1</v>
      </c>
      <c r="E82" s="59">
        <f t="shared" si="62"/>
        <v>5.4</v>
      </c>
      <c r="F82" s="59">
        <f>ROUND(IF('Indicator Data'!E85="No data",0.1,IF('Indicator Data'!E85=0,0,IF(LOG('Indicator Data'!E85)&gt;F$194,10,IF(LOG('Indicator Data'!E85)&lt;F$195,0,10-(F$194-LOG('Indicator Data'!E85))/(F$194-F$195)*10)))),1)</f>
        <v>4.0999999999999996</v>
      </c>
      <c r="G82" s="59">
        <f>ROUND(IF('Indicator Data'!F85=0,0,IF(LOG('Indicator Data'!F85)&gt;G$194,10,IF(LOG('Indicator Data'!F85)&lt;G$195,0,10-(G$194-LOG('Indicator Data'!F85))/(G$194-G$195)*10))),1)</f>
        <v>4.8</v>
      </c>
      <c r="H82" s="59">
        <f>ROUND(IF('Indicator Data'!G85=0,0,IF(LOG('Indicator Data'!G85)&gt;H$194,10,IF(LOG('Indicator Data'!G85)&lt;H$195,0,10-(H$194-LOG('Indicator Data'!G85))/(H$194-H$195)*10))),1)</f>
        <v>0</v>
      </c>
      <c r="I82" s="59">
        <f>ROUND(IF('Indicator Data'!H85=0,0,IF(LOG('Indicator Data'!H85)&gt;I$194,10,IF(LOG('Indicator Data'!H85)&lt;I$195,0,10-(I$194-LOG('Indicator Data'!H85))/(I$194-I$195)*10))),1)</f>
        <v>0</v>
      </c>
      <c r="J82" s="59">
        <f t="shared" si="63"/>
        <v>0</v>
      </c>
      <c r="K82" s="59">
        <f>ROUND(IF('Indicator Data'!I85=0,0,IF(LOG('Indicator Data'!I85)&gt;K$194,10,IF(LOG('Indicator Data'!I85)&lt;K$195,0,10-(K$194-LOG('Indicator Data'!I85))/(K$194-K$195)*10))),1)</f>
        <v>0</v>
      </c>
      <c r="L82" s="59">
        <f t="shared" si="64"/>
        <v>0</v>
      </c>
      <c r="M82" s="59">
        <f>ROUND(IF('Indicator Data'!J85=0,0,IF(LOG('Indicator Data'!J85)&gt;M$194,10,IF(LOG('Indicator Data'!J85)&lt;M$195,0,10-(M$194-LOG('Indicator Data'!J85))/(M$194-M$195)*10))),1)</f>
        <v>0</v>
      </c>
      <c r="N82" s="60">
        <f>'Indicator Data'!C85/'Indicator Data'!$BD85</f>
        <v>2.0752186066674999E-3</v>
      </c>
      <c r="O82" s="60">
        <f>'Indicator Data'!D85/'Indicator Data'!$BD85</f>
        <v>0</v>
      </c>
      <c r="P82" s="60">
        <f>IF(F82=0.1,0,'Indicator Data'!E85/'Indicator Data'!$BD85)</f>
        <v>5.3243304368942189E-4</v>
      </c>
      <c r="Q82" s="60">
        <f>'Indicator Data'!F85/'Indicator Data'!$BD85</f>
        <v>9.3526354079480728E-7</v>
      </c>
      <c r="R82" s="60">
        <f>'Indicator Data'!G85/'Indicator Data'!$BD85</f>
        <v>0</v>
      </c>
      <c r="S82" s="60">
        <f>'Indicator Data'!H85/'Indicator Data'!$BD85</f>
        <v>0</v>
      </c>
      <c r="T82" s="60">
        <f>'Indicator Data'!I85/'Indicator Data'!$BD85</f>
        <v>0</v>
      </c>
      <c r="U82" s="60">
        <f>'Indicator Data'!J85/'Indicator Data'!$BD85</f>
        <v>0</v>
      </c>
      <c r="V82" s="59">
        <f t="shared" si="65"/>
        <v>10</v>
      </c>
      <c r="W82" s="59">
        <f t="shared" si="66"/>
        <v>0</v>
      </c>
      <c r="X82" s="59">
        <f t="shared" si="67"/>
        <v>7.6</v>
      </c>
      <c r="Y82" s="59">
        <f t="shared" si="68"/>
        <v>0.4</v>
      </c>
      <c r="Z82" s="59">
        <f t="shared" si="69"/>
        <v>5.5</v>
      </c>
      <c r="AA82" s="59">
        <f t="shared" si="70"/>
        <v>0</v>
      </c>
      <c r="AB82" s="59">
        <f t="shared" si="71"/>
        <v>0</v>
      </c>
      <c r="AC82" s="59">
        <f t="shared" si="72"/>
        <v>0</v>
      </c>
      <c r="AD82" s="59">
        <f t="shared" si="73"/>
        <v>0</v>
      </c>
      <c r="AE82" s="59">
        <f t="shared" si="74"/>
        <v>0</v>
      </c>
      <c r="AF82" s="59">
        <f t="shared" si="75"/>
        <v>0</v>
      </c>
      <c r="AG82" s="59">
        <f>ROUND(IF('Indicator Data'!K85=0,0,IF('Indicator Data'!K85&gt;AG$194,10,IF('Indicator Data'!K85&lt;AG$195,0,10-(AG$194-'Indicator Data'!K85)/(AG$194-AG$195)*10))),1)</f>
        <v>1</v>
      </c>
      <c r="AH82" s="59">
        <f t="shared" si="76"/>
        <v>9.1</v>
      </c>
      <c r="AI82" s="59">
        <f t="shared" si="77"/>
        <v>0.1</v>
      </c>
      <c r="AJ82" s="59">
        <f t="shared" si="78"/>
        <v>0</v>
      </c>
      <c r="AK82" s="59">
        <f t="shared" si="79"/>
        <v>0</v>
      </c>
      <c r="AL82" s="59">
        <f t="shared" si="80"/>
        <v>0</v>
      </c>
      <c r="AM82" s="59">
        <f t="shared" si="81"/>
        <v>0</v>
      </c>
      <c r="AN82" s="59">
        <f t="shared" si="82"/>
        <v>0</v>
      </c>
      <c r="AO82" s="61">
        <f t="shared" si="83"/>
        <v>6.6</v>
      </c>
      <c r="AP82" s="61">
        <f t="shared" si="84"/>
        <v>2.4</v>
      </c>
      <c r="AQ82" s="61">
        <f t="shared" si="85"/>
        <v>5.2</v>
      </c>
      <c r="AR82" s="61">
        <f t="shared" si="86"/>
        <v>0</v>
      </c>
      <c r="AS82" s="59">
        <f t="shared" si="87"/>
        <v>0.5</v>
      </c>
      <c r="AT82" s="59">
        <f>IF('Indicator Data'!L85="No data","x",IF('Indicator Data'!BE85&lt;1000,"x",ROUND((IF('Indicator Data'!L85&gt;AT$194,10,IF('Indicator Data'!L85&lt;AT$195,0,10-(AT$194-'Indicator Data'!L85)/(AT$194-AT$195)*10))),1)))</f>
        <v>10</v>
      </c>
      <c r="AU82" s="61">
        <f t="shared" si="88"/>
        <v>5.3</v>
      </c>
      <c r="AV82" s="62">
        <f t="shared" si="89"/>
        <v>4.3</v>
      </c>
      <c r="AW82" s="59">
        <f>ROUND(IF('Indicator Data'!M85=0,0,IF('Indicator Data'!M85&gt;AW$194,10,IF('Indicator Data'!M85&lt;AW$195,0,10-(AW$194-'Indicator Data'!M85)/(AW$194-AW$195)*10))),1)</f>
        <v>6.1</v>
      </c>
      <c r="AX82" s="59">
        <f>ROUND(IF('Indicator Data'!N85=0,0,IF(LOG('Indicator Data'!N85)&gt;LOG(AX$194),10,IF(LOG('Indicator Data'!N85)&lt;LOG(AX$195),0,10-(LOG(AX$194)-LOG('Indicator Data'!N85))/(LOG(AX$194)-LOG(AX$195))*10))),1)</f>
        <v>5.9</v>
      </c>
      <c r="AY82" s="61">
        <f t="shared" si="90"/>
        <v>6</v>
      </c>
      <c r="AZ82" s="59">
        <f>'Indicator Data'!O85</f>
        <v>0</v>
      </c>
      <c r="BA82" s="59">
        <f>'Indicator Data'!P85</f>
        <v>0</v>
      </c>
      <c r="BB82" s="61">
        <f t="shared" si="91"/>
        <v>0</v>
      </c>
      <c r="BC82" s="62">
        <f t="shared" si="92"/>
        <v>4.2</v>
      </c>
      <c r="BD82" s="16"/>
      <c r="BE82" s="108"/>
    </row>
    <row r="83" spans="1:57" s="4" customFormat="1" x14ac:dyDescent="0.25">
      <c r="A83" s="131" t="s">
        <v>153</v>
      </c>
      <c r="B83" s="63" t="s">
        <v>152</v>
      </c>
      <c r="C83" s="59">
        <f>ROUND(IF('Indicator Data'!C86=0,0.1,IF(LOG('Indicator Data'!C86)&gt;C$194,10,IF(LOG('Indicator Data'!C86)&lt;C$195,0,10-(C$194-LOG('Indicator Data'!C86))/(C$194-C$195)*10))),1)</f>
        <v>9.8000000000000007</v>
      </c>
      <c r="D83" s="59">
        <f>ROUND(IF('Indicator Data'!D86=0,0.1,IF(LOG('Indicator Data'!D86)&gt;D$194,10,IF(LOG('Indicator Data'!D86)&lt;D$195,0,10-(D$194-LOG('Indicator Data'!D86))/(D$194-D$195)*10))),1)</f>
        <v>0.1</v>
      </c>
      <c r="E83" s="59">
        <f t="shared" si="62"/>
        <v>7.3</v>
      </c>
      <c r="F83" s="59">
        <f>ROUND(IF('Indicator Data'!E86="No data",0.1,IF('Indicator Data'!E86=0,0,IF(LOG('Indicator Data'!E86)&gt;F$194,10,IF(LOG('Indicator Data'!E86)&lt;F$195,0,10-(F$194-LOG('Indicator Data'!E86))/(F$194-F$195)*10)))),1)</f>
        <v>7.9</v>
      </c>
      <c r="G83" s="59">
        <f>ROUND(IF('Indicator Data'!F86=0,0,IF(LOG('Indicator Data'!F86)&gt;G$194,10,IF(LOG('Indicator Data'!F86)&lt;G$195,0,10-(G$194-LOG('Indicator Data'!F86))/(G$194-G$195)*10))),1)</f>
        <v>7.7</v>
      </c>
      <c r="H83" s="59">
        <f>ROUND(IF('Indicator Data'!G86=0,0,IF(LOG('Indicator Data'!G86)&gt;H$194,10,IF(LOG('Indicator Data'!G86)&lt;H$195,0,10-(H$194-LOG('Indicator Data'!G86))/(H$194-H$195)*10))),1)</f>
        <v>0</v>
      </c>
      <c r="I83" s="59">
        <f>ROUND(IF('Indicator Data'!H86=0,0,IF(LOG('Indicator Data'!H86)&gt;I$194,10,IF(LOG('Indicator Data'!H86)&lt;I$195,0,10-(I$194-LOG('Indicator Data'!H86))/(I$194-I$195)*10))),1)</f>
        <v>0</v>
      </c>
      <c r="J83" s="59">
        <f t="shared" si="63"/>
        <v>0</v>
      </c>
      <c r="K83" s="59">
        <f>ROUND(IF('Indicator Data'!I86=0,0,IF(LOG('Indicator Data'!I86)&gt;K$194,10,IF(LOG('Indicator Data'!I86)&lt;K$195,0,10-(K$194-LOG('Indicator Data'!I86))/(K$194-K$195)*10))),1)</f>
        <v>0</v>
      </c>
      <c r="L83" s="59">
        <f t="shared" si="64"/>
        <v>0</v>
      </c>
      <c r="M83" s="59">
        <f>ROUND(IF('Indicator Data'!J86=0,0,IF(LOG('Indicator Data'!J86)&gt;M$194,10,IF(LOG('Indicator Data'!J86)&lt;M$195,0,10-(M$194-LOG('Indicator Data'!J86))/(M$194-M$195)*10))),1)</f>
        <v>0</v>
      </c>
      <c r="N83" s="60">
        <f>'Indicator Data'!C86/'Indicator Data'!$BD86</f>
        <v>1.4216817495274316E-3</v>
      </c>
      <c r="O83" s="60">
        <f>'Indicator Data'!D86/'Indicator Data'!$BD86</f>
        <v>0</v>
      </c>
      <c r="P83" s="60">
        <f>IF(F83=0.1,0,'Indicator Data'!E86/'Indicator Data'!$BD86)</f>
        <v>2.3940909662586345E-3</v>
      </c>
      <c r="Q83" s="60">
        <f>'Indicator Data'!F86/'Indicator Data'!$BD86</f>
        <v>6.8934077606377134E-6</v>
      </c>
      <c r="R83" s="60">
        <f>'Indicator Data'!G86/'Indicator Data'!$BD86</f>
        <v>0</v>
      </c>
      <c r="S83" s="60">
        <f>'Indicator Data'!H86/'Indicator Data'!$BD86</f>
        <v>0</v>
      </c>
      <c r="T83" s="60">
        <f>'Indicator Data'!I86/'Indicator Data'!$BD86</f>
        <v>0</v>
      </c>
      <c r="U83" s="60">
        <f>'Indicator Data'!J86/'Indicator Data'!$BD86</f>
        <v>0</v>
      </c>
      <c r="V83" s="59">
        <f t="shared" si="65"/>
        <v>7.1</v>
      </c>
      <c r="W83" s="59">
        <f t="shared" si="66"/>
        <v>0</v>
      </c>
      <c r="X83" s="59">
        <f t="shared" si="67"/>
        <v>4.4000000000000004</v>
      </c>
      <c r="Y83" s="59">
        <f t="shared" si="68"/>
        <v>1.6</v>
      </c>
      <c r="Z83" s="59">
        <f t="shared" si="69"/>
        <v>7.4</v>
      </c>
      <c r="AA83" s="59">
        <f t="shared" si="70"/>
        <v>0</v>
      </c>
      <c r="AB83" s="59">
        <f t="shared" si="71"/>
        <v>0</v>
      </c>
      <c r="AC83" s="59">
        <f t="shared" si="72"/>
        <v>0</v>
      </c>
      <c r="AD83" s="59">
        <f t="shared" si="73"/>
        <v>0</v>
      </c>
      <c r="AE83" s="59">
        <f t="shared" si="74"/>
        <v>0</v>
      </c>
      <c r="AF83" s="59">
        <f t="shared" si="75"/>
        <v>0</v>
      </c>
      <c r="AG83" s="59">
        <f>ROUND(IF('Indicator Data'!K86=0,0,IF('Indicator Data'!K86&gt;AG$194,10,IF('Indicator Data'!K86&lt;AG$195,0,10-(AG$194-'Indicator Data'!K86)/(AG$194-AG$195)*10))),1)</f>
        <v>3</v>
      </c>
      <c r="AH83" s="59">
        <f t="shared" si="76"/>
        <v>8.5</v>
      </c>
      <c r="AI83" s="59">
        <f t="shared" si="77"/>
        <v>0.1</v>
      </c>
      <c r="AJ83" s="59">
        <f t="shared" si="78"/>
        <v>0</v>
      </c>
      <c r="AK83" s="59">
        <f t="shared" si="79"/>
        <v>0</v>
      </c>
      <c r="AL83" s="59">
        <f t="shared" si="80"/>
        <v>0</v>
      </c>
      <c r="AM83" s="59">
        <f t="shared" si="81"/>
        <v>0</v>
      </c>
      <c r="AN83" s="59">
        <f t="shared" si="82"/>
        <v>0</v>
      </c>
      <c r="AO83" s="61">
        <f t="shared" si="83"/>
        <v>6.1</v>
      </c>
      <c r="AP83" s="61">
        <f t="shared" si="84"/>
        <v>5.6</v>
      </c>
      <c r="AQ83" s="61">
        <f t="shared" si="85"/>
        <v>7.6</v>
      </c>
      <c r="AR83" s="61">
        <f t="shared" si="86"/>
        <v>0</v>
      </c>
      <c r="AS83" s="59">
        <f t="shared" si="87"/>
        <v>1.5</v>
      </c>
      <c r="AT83" s="59">
        <f>IF('Indicator Data'!L86="No data","x",IF('Indicator Data'!BE86&lt;1000,"x",ROUND((IF('Indicator Data'!L86&gt;AT$194,10,IF('Indicator Data'!L86&lt;AT$195,0,10-(AT$194-'Indicator Data'!L86)/(AT$194-AT$195)*10))),1)))</f>
        <v>4</v>
      </c>
      <c r="AU83" s="61">
        <f t="shared" si="88"/>
        <v>2.8</v>
      </c>
      <c r="AV83" s="62">
        <f t="shared" si="89"/>
        <v>4.9000000000000004</v>
      </c>
      <c r="AW83" s="59">
        <f>ROUND(IF('Indicator Data'!M86=0,0,IF('Indicator Data'!M86&gt;AW$194,10,IF('Indicator Data'!M86&lt;AW$195,0,10-(AW$194-'Indicator Data'!M86)/(AW$194-AW$195)*10))),1)</f>
        <v>0.5</v>
      </c>
      <c r="AX83" s="59">
        <f>ROUND(IF('Indicator Data'!N86=0,0,IF(LOG('Indicator Data'!N86)&gt;LOG(AX$194),10,IF(LOG('Indicator Data'!N86)&lt;LOG(AX$195),0,10-(LOG(AX$194)-LOG('Indicator Data'!N86))/(LOG(AX$194)-LOG(AX$195))*10))),1)</f>
        <v>4.5</v>
      </c>
      <c r="AY83" s="61">
        <f t="shared" si="90"/>
        <v>2.7</v>
      </c>
      <c r="AZ83" s="59">
        <f>'Indicator Data'!O86</f>
        <v>0</v>
      </c>
      <c r="BA83" s="59">
        <f>'Indicator Data'!P86</f>
        <v>0</v>
      </c>
      <c r="BB83" s="61">
        <f t="shared" si="91"/>
        <v>0</v>
      </c>
      <c r="BC83" s="62">
        <f t="shared" si="92"/>
        <v>1.9</v>
      </c>
      <c r="BD83" s="16"/>
      <c r="BE83" s="108"/>
    </row>
    <row r="84" spans="1:57" s="4" customFormat="1" x14ac:dyDescent="0.25">
      <c r="A84" s="131" t="s">
        <v>155</v>
      </c>
      <c r="B84" s="63" t="s">
        <v>154</v>
      </c>
      <c r="C84" s="59">
        <f>ROUND(IF('Indicator Data'!C87=0,0.1,IF(LOG('Indicator Data'!C87)&gt;C$194,10,IF(LOG('Indicator Data'!C87)&lt;C$195,0,10-(C$194-LOG('Indicator Data'!C87))/(C$194-C$195)*10))),1)</f>
        <v>6.3</v>
      </c>
      <c r="D84" s="59">
        <f>ROUND(IF('Indicator Data'!D87=0,0.1,IF(LOG('Indicator Data'!D87)&gt;D$194,10,IF(LOG('Indicator Data'!D87)&lt;D$195,0,10-(D$194-LOG('Indicator Data'!D87))/(D$194-D$195)*10))),1)</f>
        <v>0.1</v>
      </c>
      <c r="E84" s="59">
        <f t="shared" si="62"/>
        <v>3.8</v>
      </c>
      <c r="F84" s="59">
        <f>ROUND(IF('Indicator Data'!E87="No data",0.1,IF('Indicator Data'!E87=0,0,IF(LOG('Indicator Data'!E87)&gt;F$194,10,IF(LOG('Indicator Data'!E87)&lt;F$195,0,10-(F$194-LOG('Indicator Data'!E87))/(F$194-F$195)*10)))),1)</f>
        <v>4.4000000000000004</v>
      </c>
      <c r="G84" s="59">
        <f>ROUND(IF('Indicator Data'!F87=0,0,IF(LOG('Indicator Data'!F87)&gt;G$194,10,IF(LOG('Indicator Data'!F87)&lt;G$195,0,10-(G$194-LOG('Indicator Data'!F87))/(G$194-G$195)*10))),1)</f>
        <v>0</v>
      </c>
      <c r="H84" s="59">
        <f>ROUND(IF('Indicator Data'!G87=0,0,IF(LOG('Indicator Data'!G87)&gt;H$194,10,IF(LOG('Indicator Data'!G87)&lt;H$195,0,10-(H$194-LOG('Indicator Data'!G87))/(H$194-H$195)*10))),1)</f>
        <v>6.8</v>
      </c>
      <c r="I84" s="59">
        <f>ROUND(IF('Indicator Data'!H87=0,0,IF(LOG('Indicator Data'!H87)&gt;I$194,10,IF(LOG('Indicator Data'!H87)&lt;I$195,0,10-(I$194-LOG('Indicator Data'!H87))/(I$194-I$195)*10))),1)</f>
        <v>8.3000000000000007</v>
      </c>
      <c r="J84" s="59">
        <f t="shared" si="63"/>
        <v>7.6</v>
      </c>
      <c r="K84" s="59">
        <f>ROUND(IF('Indicator Data'!I87=0,0,IF(LOG('Indicator Data'!I87)&gt;K$194,10,IF(LOG('Indicator Data'!I87)&lt;K$195,0,10-(K$194-LOG('Indicator Data'!I87))/(K$194-K$195)*10))),1)</f>
        <v>6.4</v>
      </c>
      <c r="L84" s="59">
        <f t="shared" si="64"/>
        <v>7</v>
      </c>
      <c r="M84" s="59">
        <f>ROUND(IF('Indicator Data'!J87=0,0,IF(LOG('Indicator Data'!J87)&gt;M$194,10,IF(LOG('Indicator Data'!J87)&lt;M$195,0,10-(M$194-LOG('Indicator Data'!J87))/(M$194-M$195)*10))),1)</f>
        <v>6.1</v>
      </c>
      <c r="N84" s="60">
        <f>'Indicator Data'!C87/'Indicator Data'!$BD87</f>
        <v>1.2139106091407803E-3</v>
      </c>
      <c r="O84" s="60">
        <f>'Indicator Data'!D87/'Indicator Data'!$BD87</f>
        <v>0</v>
      </c>
      <c r="P84" s="60">
        <f>IF(F84=0.1,0,'Indicator Data'!E87/'Indicator Data'!$BD87)</f>
        <v>2.1317628669267285E-3</v>
      </c>
      <c r="Q84" s="60">
        <f>'Indicator Data'!F87/'Indicator Data'!$BD87</f>
        <v>0</v>
      </c>
      <c r="R84" s="60">
        <f>'Indicator Data'!G87/'Indicator Data'!$BD87</f>
        <v>1.8490820556375683E-2</v>
      </c>
      <c r="S84" s="60">
        <f>'Indicator Data'!H87/'Indicator Data'!$BD87</f>
        <v>2.1499445688474171E-3</v>
      </c>
      <c r="T84" s="60">
        <f>'Indicator Data'!I87/'Indicator Data'!$BD87</f>
        <v>5.6935308565069414E-3</v>
      </c>
      <c r="U84" s="60">
        <f>'Indicator Data'!J87/'Indicator Data'!$BD87</f>
        <v>1.0000169433296094E-3</v>
      </c>
      <c r="V84" s="59">
        <f t="shared" si="65"/>
        <v>6.1</v>
      </c>
      <c r="W84" s="59">
        <f t="shared" si="66"/>
        <v>0</v>
      </c>
      <c r="X84" s="59">
        <f t="shared" si="67"/>
        <v>3.6</v>
      </c>
      <c r="Y84" s="59">
        <f t="shared" si="68"/>
        <v>1.4</v>
      </c>
      <c r="Z84" s="59">
        <f t="shared" si="69"/>
        <v>0</v>
      </c>
      <c r="AA84" s="59">
        <f t="shared" si="70"/>
        <v>10</v>
      </c>
      <c r="AB84" s="59">
        <f t="shared" si="71"/>
        <v>4.3</v>
      </c>
      <c r="AC84" s="59">
        <f t="shared" si="72"/>
        <v>8.4</v>
      </c>
      <c r="AD84" s="59">
        <f t="shared" si="73"/>
        <v>5.7</v>
      </c>
      <c r="AE84" s="59">
        <f t="shared" si="74"/>
        <v>7.3</v>
      </c>
      <c r="AF84" s="59">
        <f t="shared" si="75"/>
        <v>0.3</v>
      </c>
      <c r="AG84" s="59">
        <f>ROUND(IF('Indicator Data'!K87=0,0,IF('Indicator Data'!K87&gt;AG$194,10,IF('Indicator Data'!K87&lt;AG$195,0,10-(AG$194-'Indicator Data'!K87)/(AG$194-AG$195)*10))),1)</f>
        <v>2</v>
      </c>
      <c r="AH84" s="59">
        <f t="shared" si="76"/>
        <v>6.2</v>
      </c>
      <c r="AI84" s="59">
        <f t="shared" si="77"/>
        <v>0.1</v>
      </c>
      <c r="AJ84" s="59">
        <f t="shared" si="78"/>
        <v>8.4</v>
      </c>
      <c r="AK84" s="59">
        <f t="shared" si="79"/>
        <v>6.3</v>
      </c>
      <c r="AL84" s="59">
        <f t="shared" si="80"/>
        <v>7.5</v>
      </c>
      <c r="AM84" s="59">
        <f t="shared" si="81"/>
        <v>6.1</v>
      </c>
      <c r="AN84" s="59">
        <f t="shared" si="82"/>
        <v>3.8</v>
      </c>
      <c r="AO84" s="61">
        <f t="shared" si="83"/>
        <v>3.7</v>
      </c>
      <c r="AP84" s="61">
        <f t="shared" si="84"/>
        <v>3</v>
      </c>
      <c r="AQ84" s="61">
        <f t="shared" si="85"/>
        <v>0</v>
      </c>
      <c r="AR84" s="61">
        <f t="shared" si="86"/>
        <v>7.2</v>
      </c>
      <c r="AS84" s="59">
        <f t="shared" si="87"/>
        <v>2.9</v>
      </c>
      <c r="AT84" s="59">
        <f>IF('Indicator Data'!L87="No data","x",IF('Indicator Data'!BE87&lt;1000,"x",ROUND((IF('Indicator Data'!L87&gt;AT$194,10,IF('Indicator Data'!L87&lt;AT$195,0,10-(AT$194-'Indicator Data'!L87)/(AT$194-AT$195)*10))),1)))</f>
        <v>2</v>
      </c>
      <c r="AU84" s="61">
        <f t="shared" si="88"/>
        <v>2.5</v>
      </c>
      <c r="AV84" s="62">
        <f t="shared" si="89"/>
        <v>3.7</v>
      </c>
      <c r="AW84" s="59">
        <f>ROUND(IF('Indicator Data'!M87=0,0,IF('Indicator Data'!M87&gt;AW$194,10,IF('Indicator Data'!M87&lt;AW$195,0,10-(AW$194-'Indicator Data'!M87)/(AW$194-AW$195)*10))),1)</f>
        <v>1</v>
      </c>
      <c r="AX84" s="59">
        <f>ROUND(IF('Indicator Data'!N87=0,0,IF(LOG('Indicator Data'!N87)&gt;LOG(AX$194),10,IF(LOG('Indicator Data'!N87)&lt;LOG(AX$195),0,10-(LOG(AX$194)-LOG('Indicator Data'!N87))/(LOG(AX$194)-LOG(AX$195))*10))),1)</f>
        <v>0.4</v>
      </c>
      <c r="AY84" s="61">
        <f t="shared" si="90"/>
        <v>0.7</v>
      </c>
      <c r="AZ84" s="59">
        <f>'Indicator Data'!O87</f>
        <v>0</v>
      </c>
      <c r="BA84" s="59">
        <f>'Indicator Data'!P87</f>
        <v>0</v>
      </c>
      <c r="BB84" s="61">
        <f t="shared" si="91"/>
        <v>0</v>
      </c>
      <c r="BC84" s="62">
        <f t="shared" si="92"/>
        <v>0.5</v>
      </c>
      <c r="BD84" s="16"/>
      <c r="BE84" s="108"/>
    </row>
    <row r="85" spans="1:57" s="4" customFormat="1" x14ac:dyDescent="0.25">
      <c r="A85" s="131" t="s">
        <v>157</v>
      </c>
      <c r="B85" s="58" t="s">
        <v>156</v>
      </c>
      <c r="C85" s="59">
        <f>ROUND(IF('Indicator Data'!C88=0,0.1,IF(LOG('Indicator Data'!C88)&gt;C$194,10,IF(LOG('Indicator Data'!C88)&lt;C$195,0,10-(C$194-LOG('Indicator Data'!C88))/(C$194-C$195)*10))),1)</f>
        <v>10</v>
      </c>
      <c r="D85" s="59">
        <f>ROUND(IF('Indicator Data'!D88=0,0.1,IF(LOG('Indicator Data'!D88)&gt;D$194,10,IF(LOG('Indicator Data'!D88)&lt;D$195,0,10-(D$194-LOG('Indicator Data'!D88))/(D$194-D$195)*10))),1)</f>
        <v>10</v>
      </c>
      <c r="E85" s="59">
        <f t="shared" si="62"/>
        <v>10</v>
      </c>
      <c r="F85" s="59">
        <f>ROUND(IF('Indicator Data'!E88="No data",0.1,IF('Indicator Data'!E88=0,0,IF(LOG('Indicator Data'!E88)&gt;F$194,10,IF(LOG('Indicator Data'!E88)&lt;F$195,0,10-(F$194-LOG('Indicator Data'!E88))/(F$194-F$195)*10)))),1)</f>
        <v>6.4</v>
      </c>
      <c r="G85" s="59">
        <f>ROUND(IF('Indicator Data'!F88=0,0,IF(LOG('Indicator Data'!F88)&gt;G$194,10,IF(LOG('Indicator Data'!F88)&lt;G$195,0,10-(G$194-LOG('Indicator Data'!F88))/(G$194-G$195)*10))),1)</f>
        <v>10</v>
      </c>
      <c r="H85" s="59">
        <f>ROUND(IF('Indicator Data'!G88=0,0,IF(LOG('Indicator Data'!G88)&gt;H$194,10,IF(LOG('Indicator Data'!G88)&lt;H$195,0,10-(H$194-LOG('Indicator Data'!G88))/(H$194-H$195)*10))),1)</f>
        <v>10</v>
      </c>
      <c r="I85" s="59">
        <f>ROUND(IF('Indicator Data'!H88=0,0,IF(LOG('Indicator Data'!H88)&gt;I$194,10,IF(LOG('Indicator Data'!H88)&lt;I$195,0,10-(I$194-LOG('Indicator Data'!H88))/(I$194-I$195)*10))),1)</f>
        <v>10</v>
      </c>
      <c r="J85" s="59">
        <f t="shared" si="63"/>
        <v>10</v>
      </c>
      <c r="K85" s="59">
        <f>ROUND(IF('Indicator Data'!I88=0,0,IF(LOG('Indicator Data'!I88)&gt;K$194,10,IF(LOG('Indicator Data'!I88)&lt;K$195,0,10-(K$194-LOG('Indicator Data'!I88))/(K$194-K$195)*10))),1)</f>
        <v>10</v>
      </c>
      <c r="L85" s="59">
        <f t="shared" si="64"/>
        <v>10</v>
      </c>
      <c r="M85" s="59">
        <f>ROUND(IF('Indicator Data'!J88=0,0,IF(LOG('Indicator Data'!J88)&gt;M$194,10,IF(LOG('Indicator Data'!J88)&lt;M$195,0,10-(M$194-LOG('Indicator Data'!J88))/(M$194-M$195)*10))),1)</f>
        <v>0</v>
      </c>
      <c r="N85" s="60">
        <f>'Indicator Data'!C88/'Indicator Data'!$BD88</f>
        <v>1.6477057983260023E-3</v>
      </c>
      <c r="O85" s="60">
        <f>'Indicator Data'!D88/'Indicator Data'!$BD88</f>
        <v>8.9892282294423362E-4</v>
      </c>
      <c r="P85" s="60">
        <f>IF(F85=0.1,0,'Indicator Data'!E88/'Indicator Data'!$BD88)</f>
        <v>2.7569326156249891E-4</v>
      </c>
      <c r="Q85" s="60">
        <f>'Indicator Data'!F88/'Indicator Data'!$BD88</f>
        <v>2.9223497657301727E-4</v>
      </c>
      <c r="R85" s="60">
        <f>'Indicator Data'!G88/'Indicator Data'!$BD88</f>
        <v>1.857935026847899E-2</v>
      </c>
      <c r="S85" s="60">
        <f>'Indicator Data'!H88/'Indicator Data'!$BD88</f>
        <v>1.1808252372459241E-2</v>
      </c>
      <c r="T85" s="60">
        <f>'Indicator Data'!I88/'Indicator Data'!$BD88</f>
        <v>1.0188342248757897E-2</v>
      </c>
      <c r="U85" s="60">
        <f>'Indicator Data'!J88/'Indicator Data'!$BD88</f>
        <v>0</v>
      </c>
      <c r="V85" s="59">
        <f t="shared" si="65"/>
        <v>8.1999999999999993</v>
      </c>
      <c r="W85" s="59">
        <f t="shared" si="66"/>
        <v>9</v>
      </c>
      <c r="X85" s="59">
        <f t="shared" si="67"/>
        <v>8.6</v>
      </c>
      <c r="Y85" s="59">
        <f t="shared" si="68"/>
        <v>0.2</v>
      </c>
      <c r="Z85" s="59">
        <f t="shared" si="69"/>
        <v>10</v>
      </c>
      <c r="AA85" s="59">
        <f t="shared" si="70"/>
        <v>10</v>
      </c>
      <c r="AB85" s="59">
        <f t="shared" si="71"/>
        <v>10</v>
      </c>
      <c r="AC85" s="59">
        <f t="shared" si="72"/>
        <v>10</v>
      </c>
      <c r="AD85" s="59">
        <f t="shared" si="73"/>
        <v>10</v>
      </c>
      <c r="AE85" s="59">
        <f t="shared" si="74"/>
        <v>10</v>
      </c>
      <c r="AF85" s="59">
        <f t="shared" si="75"/>
        <v>0</v>
      </c>
      <c r="AG85" s="59">
        <f>ROUND(IF('Indicator Data'!K88=0,0,IF('Indicator Data'!K88&gt;AG$194,10,IF('Indicator Data'!K88&lt;AG$195,0,10-(AG$194-'Indicator Data'!K88)/(AG$194-AG$195)*10))),1)</f>
        <v>0</v>
      </c>
      <c r="AH85" s="59">
        <f t="shared" si="76"/>
        <v>9.1</v>
      </c>
      <c r="AI85" s="59">
        <f t="shared" si="77"/>
        <v>9.5</v>
      </c>
      <c r="AJ85" s="59">
        <f t="shared" si="78"/>
        <v>10</v>
      </c>
      <c r="AK85" s="59">
        <f t="shared" si="79"/>
        <v>10</v>
      </c>
      <c r="AL85" s="59">
        <f t="shared" si="80"/>
        <v>10</v>
      </c>
      <c r="AM85" s="59">
        <f t="shared" si="81"/>
        <v>10</v>
      </c>
      <c r="AN85" s="59">
        <f t="shared" si="82"/>
        <v>0</v>
      </c>
      <c r="AO85" s="61">
        <f t="shared" si="83"/>
        <v>9.4</v>
      </c>
      <c r="AP85" s="61">
        <f t="shared" si="84"/>
        <v>3.9</v>
      </c>
      <c r="AQ85" s="61">
        <f t="shared" si="85"/>
        <v>10</v>
      </c>
      <c r="AR85" s="61">
        <f t="shared" si="86"/>
        <v>10</v>
      </c>
      <c r="AS85" s="59">
        <f t="shared" si="87"/>
        <v>0</v>
      </c>
      <c r="AT85" s="59">
        <f>IF('Indicator Data'!L88="No data","x",IF('Indicator Data'!BE88&lt;1000,"x",ROUND((IF('Indicator Data'!L88&gt;AT$194,10,IF('Indicator Data'!L88&lt;AT$195,0,10-(AT$194-'Indicator Data'!L88)/(AT$194-AT$195)*10))),1)))</f>
        <v>1</v>
      </c>
      <c r="AU85" s="61">
        <f t="shared" si="88"/>
        <v>0.5</v>
      </c>
      <c r="AV85" s="62">
        <f t="shared" si="89"/>
        <v>8.3000000000000007</v>
      </c>
      <c r="AW85" s="59">
        <f>ROUND(IF('Indicator Data'!M88=0,0,IF('Indicator Data'!M88&gt;AW$194,10,IF('Indicator Data'!M88&lt;AW$195,0,10-(AW$194-'Indicator Data'!M88)/(AW$194-AW$195)*10))),1)</f>
        <v>0.3</v>
      </c>
      <c r="AX85" s="59">
        <f>ROUND(IF('Indicator Data'!N88=0,0,IF(LOG('Indicator Data'!N88)&gt;LOG(AX$194),10,IF(LOG('Indicator Data'!N88)&lt;LOG(AX$195),0,10-(LOG(AX$194)-LOG('Indicator Data'!N88))/(LOG(AX$194)-LOG(AX$195))*10))),1)</f>
        <v>1.7</v>
      </c>
      <c r="AY85" s="61">
        <f t="shared" si="90"/>
        <v>1</v>
      </c>
      <c r="AZ85" s="59">
        <f>'Indicator Data'!O88</f>
        <v>0</v>
      </c>
      <c r="BA85" s="59">
        <f>'Indicator Data'!P88</f>
        <v>0</v>
      </c>
      <c r="BB85" s="61">
        <f t="shared" si="91"/>
        <v>0</v>
      </c>
      <c r="BC85" s="62">
        <f t="shared" si="92"/>
        <v>0.7</v>
      </c>
      <c r="BD85" s="16"/>
      <c r="BE85" s="108"/>
    </row>
    <row r="86" spans="1:57" s="4" customFormat="1" x14ac:dyDescent="0.25">
      <c r="A86" s="131" t="s">
        <v>159</v>
      </c>
      <c r="B86" s="63" t="s">
        <v>158</v>
      </c>
      <c r="C86" s="59">
        <f>ROUND(IF('Indicator Data'!C89=0,0.1,IF(LOG('Indicator Data'!C89)&gt;C$194,10,IF(LOG('Indicator Data'!C89)&lt;C$195,0,10-(C$194-LOG('Indicator Data'!C89))/(C$194-C$195)*10))),1)</f>
        <v>8</v>
      </c>
      <c r="D86" s="59">
        <f>ROUND(IF('Indicator Data'!D89=0,0.1,IF(LOG('Indicator Data'!D89)&gt;D$194,10,IF(LOG('Indicator Data'!D89)&lt;D$195,0,10-(D$194-LOG('Indicator Data'!D89))/(D$194-D$195)*10))),1)</f>
        <v>0.1</v>
      </c>
      <c r="E86" s="59">
        <f t="shared" si="62"/>
        <v>5.3</v>
      </c>
      <c r="F86" s="59">
        <f>ROUND(IF('Indicator Data'!E89="No data",0.1,IF('Indicator Data'!E89=0,0,IF(LOG('Indicator Data'!E89)&gt;F$194,10,IF(LOG('Indicator Data'!E89)&lt;F$195,0,10-(F$194-LOG('Indicator Data'!E89))/(F$194-F$195)*10)))),1)</f>
        <v>4.5999999999999996</v>
      </c>
      <c r="G86" s="59">
        <f>ROUND(IF('Indicator Data'!F89=0,0,IF(LOG('Indicator Data'!F89)&gt;G$194,10,IF(LOG('Indicator Data'!F89)&lt;G$195,0,10-(G$194-LOG('Indicator Data'!F89))/(G$194-G$195)*10))),1)</f>
        <v>0</v>
      </c>
      <c r="H86" s="59">
        <f>ROUND(IF('Indicator Data'!G89=0,0,IF(LOG('Indicator Data'!G89)&gt;H$194,10,IF(LOG('Indicator Data'!G89)&lt;H$195,0,10-(H$194-LOG('Indicator Data'!G89))/(H$194-H$195)*10))),1)</f>
        <v>0</v>
      </c>
      <c r="I86" s="59">
        <f>ROUND(IF('Indicator Data'!H89=0,0,IF(LOG('Indicator Data'!H89)&gt;I$194,10,IF(LOG('Indicator Data'!H89)&lt;I$195,0,10-(I$194-LOG('Indicator Data'!H89))/(I$194-I$195)*10))),1)</f>
        <v>0</v>
      </c>
      <c r="J86" s="59">
        <f t="shared" si="63"/>
        <v>0</v>
      </c>
      <c r="K86" s="59">
        <f>ROUND(IF('Indicator Data'!I89=0,0,IF(LOG('Indicator Data'!I89)&gt;K$194,10,IF(LOG('Indicator Data'!I89)&lt;K$195,0,10-(K$194-LOG('Indicator Data'!I89))/(K$194-K$195)*10))),1)</f>
        <v>0</v>
      </c>
      <c r="L86" s="59">
        <f t="shared" si="64"/>
        <v>0</v>
      </c>
      <c r="M86" s="59">
        <f>ROUND(IF('Indicator Data'!J89=0,0,IF(LOG('Indicator Data'!J89)&gt;M$194,10,IF(LOG('Indicator Data'!J89)&lt;M$195,0,10-(M$194-LOG('Indicator Data'!J89))/(M$194-M$195)*10))),1)</f>
        <v>7.5</v>
      </c>
      <c r="N86" s="60">
        <f>'Indicator Data'!C89/'Indicator Data'!$BD89</f>
        <v>2.1001883223565917E-3</v>
      </c>
      <c r="O86" s="60">
        <f>'Indicator Data'!D89/'Indicator Data'!$BD89</f>
        <v>0</v>
      </c>
      <c r="P86" s="60">
        <f>IF(F86=0.1,0,'Indicator Data'!E89/'Indicator Data'!$BD89)</f>
        <v>9.4966887932864991E-4</v>
      </c>
      <c r="Q86" s="60">
        <f>'Indicator Data'!F89/'Indicator Data'!$BD89</f>
        <v>0</v>
      </c>
      <c r="R86" s="60">
        <f>'Indicator Data'!G89/'Indicator Data'!$BD89</f>
        <v>0</v>
      </c>
      <c r="S86" s="60">
        <f>'Indicator Data'!H89/'Indicator Data'!$BD89</f>
        <v>0</v>
      </c>
      <c r="T86" s="60">
        <f>'Indicator Data'!I89/'Indicator Data'!$BD89</f>
        <v>0</v>
      </c>
      <c r="U86" s="60">
        <f>'Indicator Data'!J89/'Indicator Data'!$BD89</f>
        <v>1.3197053520254639E-3</v>
      </c>
      <c r="V86" s="59">
        <f t="shared" si="65"/>
        <v>10</v>
      </c>
      <c r="W86" s="59">
        <f t="shared" si="66"/>
        <v>0</v>
      </c>
      <c r="X86" s="59">
        <f t="shared" si="67"/>
        <v>7.6</v>
      </c>
      <c r="Y86" s="59">
        <f t="shared" si="68"/>
        <v>0.6</v>
      </c>
      <c r="Z86" s="59">
        <f t="shared" si="69"/>
        <v>0</v>
      </c>
      <c r="AA86" s="59">
        <f t="shared" si="70"/>
        <v>0</v>
      </c>
      <c r="AB86" s="59">
        <f t="shared" si="71"/>
        <v>0</v>
      </c>
      <c r="AC86" s="59">
        <f t="shared" si="72"/>
        <v>0</v>
      </c>
      <c r="AD86" s="59">
        <f t="shared" si="73"/>
        <v>0</v>
      </c>
      <c r="AE86" s="59">
        <f t="shared" si="74"/>
        <v>0</v>
      </c>
      <c r="AF86" s="59">
        <f t="shared" si="75"/>
        <v>0.4</v>
      </c>
      <c r="AG86" s="59">
        <f>ROUND(IF('Indicator Data'!K89=0,0,IF('Indicator Data'!K89&gt;AG$194,10,IF('Indicator Data'!K89&lt;AG$195,0,10-(AG$194-'Indicator Data'!K89)/(AG$194-AG$195)*10))),1)</f>
        <v>2</v>
      </c>
      <c r="AH86" s="59">
        <f t="shared" si="76"/>
        <v>9</v>
      </c>
      <c r="AI86" s="59">
        <f t="shared" si="77"/>
        <v>0.1</v>
      </c>
      <c r="AJ86" s="59">
        <f t="shared" si="78"/>
        <v>0</v>
      </c>
      <c r="AK86" s="59">
        <f t="shared" si="79"/>
        <v>0</v>
      </c>
      <c r="AL86" s="59">
        <f t="shared" si="80"/>
        <v>0</v>
      </c>
      <c r="AM86" s="59">
        <f t="shared" si="81"/>
        <v>0</v>
      </c>
      <c r="AN86" s="59">
        <f t="shared" si="82"/>
        <v>4.9000000000000004</v>
      </c>
      <c r="AO86" s="61">
        <f t="shared" si="83"/>
        <v>6.6</v>
      </c>
      <c r="AP86" s="61">
        <f t="shared" si="84"/>
        <v>2.8</v>
      </c>
      <c r="AQ86" s="61">
        <f t="shared" si="85"/>
        <v>0</v>
      </c>
      <c r="AR86" s="61">
        <f t="shared" si="86"/>
        <v>0</v>
      </c>
      <c r="AS86" s="59">
        <f t="shared" si="87"/>
        <v>3.5</v>
      </c>
      <c r="AT86" s="59">
        <f>IF('Indicator Data'!L89="No data","x",IF('Indicator Data'!BE89&lt;1000,"x",ROUND((IF('Indicator Data'!L89&gt;AT$194,10,IF('Indicator Data'!L89&lt;AT$195,0,10-(AT$194-'Indicator Data'!L89)/(AT$194-AT$195)*10))),1)))</f>
        <v>10</v>
      </c>
      <c r="AU86" s="61">
        <f t="shared" si="88"/>
        <v>6.8</v>
      </c>
      <c r="AV86" s="62">
        <f t="shared" si="89"/>
        <v>3.9</v>
      </c>
      <c r="AW86" s="59">
        <f>ROUND(IF('Indicator Data'!M89=0,0,IF('Indicator Data'!M89&gt;AW$194,10,IF('Indicator Data'!M89&lt;AW$195,0,10-(AW$194-'Indicator Data'!M89)/(AW$194-AW$195)*10))),1)</f>
        <v>1.9</v>
      </c>
      <c r="AX86" s="59">
        <f>ROUND(IF('Indicator Data'!N89=0,0,IF(LOG('Indicator Data'!N89)&gt;LOG(AX$194),10,IF(LOG('Indicator Data'!N89)&lt;LOG(AX$195),0,10-(LOG(AX$194)-LOG('Indicator Data'!N89))/(LOG(AX$194)-LOG(AX$195))*10))),1)</f>
        <v>2.5</v>
      </c>
      <c r="AY86" s="61">
        <f t="shared" si="90"/>
        <v>2.2000000000000002</v>
      </c>
      <c r="AZ86" s="59">
        <f>'Indicator Data'!O89</f>
        <v>0</v>
      </c>
      <c r="BA86" s="59">
        <f>'Indicator Data'!P89</f>
        <v>0</v>
      </c>
      <c r="BB86" s="61">
        <f t="shared" si="91"/>
        <v>0</v>
      </c>
      <c r="BC86" s="62">
        <f t="shared" si="92"/>
        <v>1.5</v>
      </c>
      <c r="BD86" s="16"/>
      <c r="BE86" s="108"/>
    </row>
    <row r="87" spans="1:57" s="4" customFormat="1" x14ac:dyDescent="0.25">
      <c r="A87" s="131" t="s">
        <v>161</v>
      </c>
      <c r="B87" s="63" t="s">
        <v>160</v>
      </c>
      <c r="C87" s="59">
        <f>ROUND(IF('Indicator Data'!C90=0,0.1,IF(LOG('Indicator Data'!C90)&gt;C$194,10,IF(LOG('Indicator Data'!C90)&lt;C$195,0,10-(C$194-LOG('Indicator Data'!C90))/(C$194-C$195)*10))),1)</f>
        <v>8</v>
      </c>
      <c r="D87" s="59">
        <f>ROUND(IF('Indicator Data'!D90=0,0.1,IF(LOG('Indicator Data'!D90)&gt;D$194,10,IF(LOG('Indicator Data'!D90)&lt;D$195,0,10-(D$194-LOG('Indicator Data'!D90))/(D$194-D$195)*10))),1)</f>
        <v>9.8000000000000007</v>
      </c>
      <c r="E87" s="59">
        <f t="shared" si="62"/>
        <v>9.1</v>
      </c>
      <c r="F87" s="59">
        <f>ROUND(IF('Indicator Data'!E90="No data",0.1,IF('Indicator Data'!E90=0,0,IF(LOG('Indicator Data'!E90)&gt;F$194,10,IF(LOG('Indicator Data'!E90)&lt;F$195,0,10-(F$194-LOG('Indicator Data'!E90))/(F$194-F$195)*10)))),1)</f>
        <v>7.4</v>
      </c>
      <c r="G87" s="59">
        <f>ROUND(IF('Indicator Data'!F90=0,0,IF(LOG('Indicator Data'!F90)&gt;G$194,10,IF(LOG('Indicator Data'!F90)&lt;G$195,0,10-(G$194-LOG('Indicator Data'!F90))/(G$194-G$195)*10))),1)</f>
        <v>0</v>
      </c>
      <c r="H87" s="59">
        <f>ROUND(IF('Indicator Data'!G90=0,0,IF(LOG('Indicator Data'!G90)&gt;H$194,10,IF(LOG('Indicator Data'!G90)&lt;H$195,0,10-(H$194-LOG('Indicator Data'!G90))/(H$194-H$195)*10))),1)</f>
        <v>0</v>
      </c>
      <c r="I87" s="59">
        <f>ROUND(IF('Indicator Data'!H90=0,0,IF(LOG('Indicator Data'!H90)&gt;I$194,10,IF(LOG('Indicator Data'!H90)&lt;I$195,0,10-(I$194-LOG('Indicator Data'!H90))/(I$194-I$195)*10))),1)</f>
        <v>0</v>
      </c>
      <c r="J87" s="59">
        <f t="shared" si="63"/>
        <v>0</v>
      </c>
      <c r="K87" s="59">
        <f>ROUND(IF('Indicator Data'!I90=0,0,IF(LOG('Indicator Data'!I90)&gt;K$194,10,IF(LOG('Indicator Data'!I90)&lt;K$195,0,10-(K$194-LOG('Indicator Data'!I90))/(K$194-K$195)*10))),1)</f>
        <v>0</v>
      </c>
      <c r="L87" s="59">
        <f t="shared" si="64"/>
        <v>0</v>
      </c>
      <c r="M87" s="59">
        <f>ROUND(IF('Indicator Data'!J90=0,0,IF(LOG('Indicator Data'!J90)&gt;M$194,10,IF(LOG('Indicator Data'!J90)&lt;M$195,0,10-(M$194-LOG('Indicator Data'!J90))/(M$194-M$195)*10))),1)</f>
        <v>0</v>
      </c>
      <c r="N87" s="60">
        <f>'Indicator Data'!C90/'Indicator Data'!$BD90</f>
        <v>8.7744242078928523E-4</v>
      </c>
      <c r="O87" s="60">
        <f>'Indicator Data'!D90/'Indicator Data'!$BD90</f>
        <v>4.9197199816108689E-4</v>
      </c>
      <c r="P87" s="60">
        <f>IF(F87=0.1,0,'Indicator Data'!E90/'Indicator Data'!$BD90)</f>
        <v>5.2388754232374681E-3</v>
      </c>
      <c r="Q87" s="60">
        <f>'Indicator Data'!F90/'Indicator Data'!$BD90</f>
        <v>0</v>
      </c>
      <c r="R87" s="60">
        <f>'Indicator Data'!G90/'Indicator Data'!$BD90</f>
        <v>0</v>
      </c>
      <c r="S87" s="60">
        <f>'Indicator Data'!H90/'Indicator Data'!$BD90</f>
        <v>0</v>
      </c>
      <c r="T87" s="60">
        <f>'Indicator Data'!I90/'Indicator Data'!$BD90</f>
        <v>0</v>
      </c>
      <c r="U87" s="60">
        <f>'Indicator Data'!J90/'Indicator Data'!$BD90</f>
        <v>0</v>
      </c>
      <c r="V87" s="59">
        <f t="shared" si="65"/>
        <v>4.4000000000000004</v>
      </c>
      <c r="W87" s="59">
        <f t="shared" si="66"/>
        <v>4.9000000000000004</v>
      </c>
      <c r="X87" s="59">
        <f t="shared" si="67"/>
        <v>4.7</v>
      </c>
      <c r="Y87" s="59">
        <f t="shared" si="68"/>
        <v>3.5</v>
      </c>
      <c r="Z87" s="59">
        <f t="shared" si="69"/>
        <v>0</v>
      </c>
      <c r="AA87" s="59">
        <f t="shared" si="70"/>
        <v>0</v>
      </c>
      <c r="AB87" s="59">
        <f t="shared" si="71"/>
        <v>0</v>
      </c>
      <c r="AC87" s="59">
        <f t="shared" si="72"/>
        <v>0</v>
      </c>
      <c r="AD87" s="59">
        <f t="shared" si="73"/>
        <v>0</v>
      </c>
      <c r="AE87" s="59">
        <f t="shared" si="74"/>
        <v>0</v>
      </c>
      <c r="AF87" s="59">
        <f t="shared" si="75"/>
        <v>0</v>
      </c>
      <c r="AG87" s="59">
        <f>ROUND(IF('Indicator Data'!K90=0,0,IF('Indicator Data'!K90&gt;AG$194,10,IF('Indicator Data'!K90&lt;AG$195,0,10-(AG$194-'Indicator Data'!K90)/(AG$194-AG$195)*10))),1)</f>
        <v>0</v>
      </c>
      <c r="AH87" s="59">
        <f t="shared" si="76"/>
        <v>6.2</v>
      </c>
      <c r="AI87" s="59">
        <f t="shared" si="77"/>
        <v>7.4</v>
      </c>
      <c r="AJ87" s="59">
        <f t="shared" si="78"/>
        <v>0</v>
      </c>
      <c r="AK87" s="59">
        <f t="shared" si="79"/>
        <v>0</v>
      </c>
      <c r="AL87" s="59">
        <f t="shared" si="80"/>
        <v>0</v>
      </c>
      <c r="AM87" s="59">
        <f t="shared" si="81"/>
        <v>0</v>
      </c>
      <c r="AN87" s="59">
        <f t="shared" si="82"/>
        <v>0</v>
      </c>
      <c r="AO87" s="61">
        <f t="shared" si="83"/>
        <v>7.5</v>
      </c>
      <c r="AP87" s="61">
        <f t="shared" si="84"/>
        <v>5.8</v>
      </c>
      <c r="AQ87" s="61">
        <f t="shared" si="85"/>
        <v>0</v>
      </c>
      <c r="AR87" s="61">
        <f t="shared" si="86"/>
        <v>0</v>
      </c>
      <c r="AS87" s="59">
        <f t="shared" si="87"/>
        <v>0</v>
      </c>
      <c r="AT87" s="59">
        <f>IF('Indicator Data'!L90="No data","x",IF('Indicator Data'!BE90&lt;1000,"x",ROUND((IF('Indicator Data'!L90&gt;AT$194,10,IF('Indicator Data'!L90&lt;AT$195,0,10-(AT$194-'Indicator Data'!L90)/(AT$194-AT$195)*10))),1)))</f>
        <v>10</v>
      </c>
      <c r="AU87" s="61">
        <f t="shared" si="88"/>
        <v>5</v>
      </c>
      <c r="AV87" s="62">
        <f t="shared" si="89"/>
        <v>4.3</v>
      </c>
      <c r="AW87" s="59">
        <f>ROUND(IF('Indicator Data'!M90=0,0,IF('Indicator Data'!M90&gt;AW$194,10,IF('Indicator Data'!M90&lt;AW$195,0,10-(AW$194-'Indicator Data'!M90)/(AW$194-AW$195)*10))),1)</f>
        <v>4</v>
      </c>
      <c r="AX87" s="59">
        <f>ROUND(IF('Indicator Data'!N90=0,0,IF(LOG('Indicator Data'!N90)&gt;LOG(AX$194),10,IF(LOG('Indicator Data'!N90)&lt;LOG(AX$195),0,10-(LOG(AX$194)-LOG('Indicator Data'!N90))/(LOG(AX$194)-LOG(AX$195))*10))),1)</f>
        <v>3.2</v>
      </c>
      <c r="AY87" s="61">
        <f t="shared" si="90"/>
        <v>3.6</v>
      </c>
      <c r="AZ87" s="59">
        <f>'Indicator Data'!O90</f>
        <v>0</v>
      </c>
      <c r="BA87" s="59">
        <f>'Indicator Data'!P90</f>
        <v>0</v>
      </c>
      <c r="BB87" s="61">
        <f t="shared" si="91"/>
        <v>0</v>
      </c>
      <c r="BC87" s="62">
        <f t="shared" si="92"/>
        <v>2.5</v>
      </c>
      <c r="BD87" s="16"/>
      <c r="BE87" s="108"/>
    </row>
    <row r="88" spans="1:57" s="4" customFormat="1" x14ac:dyDescent="0.25">
      <c r="A88" s="131" t="s">
        <v>163</v>
      </c>
      <c r="B88" s="63" t="s">
        <v>162</v>
      </c>
      <c r="C88" s="59">
        <f>ROUND(IF('Indicator Data'!C91=0,0.1,IF(LOG('Indicator Data'!C91)&gt;C$194,10,IF(LOG('Indicator Data'!C91)&lt;C$195,0,10-(C$194-LOG('Indicator Data'!C91))/(C$194-C$195)*10))),1)</f>
        <v>8.6999999999999993</v>
      </c>
      <c r="D88" s="59">
        <f>ROUND(IF('Indicator Data'!D91=0,0.1,IF(LOG('Indicator Data'!D91)&gt;D$194,10,IF(LOG('Indicator Data'!D91)&lt;D$195,0,10-(D$194-LOG('Indicator Data'!D91))/(D$194-D$195)*10))),1)</f>
        <v>0.1</v>
      </c>
      <c r="E88" s="59">
        <f t="shared" si="62"/>
        <v>6</v>
      </c>
      <c r="F88" s="59">
        <f>ROUND(IF('Indicator Data'!E91="No data",0.1,IF('Indicator Data'!E91=0,0,IF(LOG('Indicator Data'!E91)&gt;F$194,10,IF(LOG('Indicator Data'!E91)&lt;F$195,0,10-(F$194-LOG('Indicator Data'!E91))/(F$194-F$195)*10)))),1)</f>
        <v>7.9</v>
      </c>
      <c r="G88" s="59">
        <f>ROUND(IF('Indicator Data'!F91=0,0,IF(LOG('Indicator Data'!F91)&gt;G$194,10,IF(LOG('Indicator Data'!F91)&lt;G$195,0,10-(G$194-LOG('Indicator Data'!F91))/(G$194-G$195)*10))),1)</f>
        <v>5.9</v>
      </c>
      <c r="H88" s="59">
        <f>ROUND(IF('Indicator Data'!G91=0,0,IF(LOG('Indicator Data'!G91)&gt;H$194,10,IF(LOG('Indicator Data'!G91)&lt;H$195,0,10-(H$194-LOG('Indicator Data'!G91))/(H$194-H$195)*10))),1)</f>
        <v>0</v>
      </c>
      <c r="I88" s="59">
        <f>ROUND(IF('Indicator Data'!H91=0,0,IF(LOG('Indicator Data'!H91)&gt;I$194,10,IF(LOG('Indicator Data'!H91)&lt;I$195,0,10-(I$194-LOG('Indicator Data'!H91))/(I$194-I$195)*10))),1)</f>
        <v>0</v>
      </c>
      <c r="J88" s="59">
        <f t="shared" si="63"/>
        <v>0</v>
      </c>
      <c r="K88" s="59">
        <f>ROUND(IF('Indicator Data'!I91=0,0,IF(LOG('Indicator Data'!I91)&gt;K$194,10,IF(LOG('Indicator Data'!I91)&lt;K$195,0,10-(K$194-LOG('Indicator Data'!I91))/(K$194-K$195)*10))),1)</f>
        <v>0</v>
      </c>
      <c r="L88" s="59">
        <f t="shared" si="64"/>
        <v>0</v>
      </c>
      <c r="M88" s="59">
        <f>ROUND(IF('Indicator Data'!J91=0,0,IF(LOG('Indicator Data'!J91)&gt;M$194,10,IF(LOG('Indicator Data'!J91)&lt;M$195,0,10-(M$194-LOG('Indicator Data'!J91))/(M$194-M$195)*10))),1)</f>
        <v>10</v>
      </c>
      <c r="N88" s="60">
        <f>'Indicator Data'!C91/'Indicator Data'!$BD91</f>
        <v>6.6020794963246837E-4</v>
      </c>
      <c r="O88" s="60">
        <f>'Indicator Data'!D91/'Indicator Data'!$BD91</f>
        <v>0</v>
      </c>
      <c r="P88" s="60">
        <f>IF(F88=0.1,0,'Indicator Data'!E91/'Indicator Data'!$BD91)</f>
        <v>3.0997867990037896E-3</v>
      </c>
      <c r="Q88" s="60">
        <f>'Indicator Data'!F91/'Indicator Data'!$BD91</f>
        <v>7.4504734781732197E-7</v>
      </c>
      <c r="R88" s="60">
        <f>'Indicator Data'!G91/'Indicator Data'!$BD91</f>
        <v>0</v>
      </c>
      <c r="S88" s="60">
        <f>'Indicator Data'!H91/'Indicator Data'!$BD91</f>
        <v>0</v>
      </c>
      <c r="T88" s="60">
        <f>'Indicator Data'!I91/'Indicator Data'!$BD91</f>
        <v>0</v>
      </c>
      <c r="U88" s="60">
        <f>'Indicator Data'!J91/'Indicator Data'!$BD91</f>
        <v>3.3745090899458118E-2</v>
      </c>
      <c r="V88" s="59">
        <f t="shared" si="65"/>
        <v>3.3</v>
      </c>
      <c r="W88" s="59">
        <f t="shared" si="66"/>
        <v>0</v>
      </c>
      <c r="X88" s="59">
        <f t="shared" si="67"/>
        <v>1.8</v>
      </c>
      <c r="Y88" s="59">
        <f t="shared" si="68"/>
        <v>2.1</v>
      </c>
      <c r="Z88" s="59">
        <f t="shared" si="69"/>
        <v>5.3</v>
      </c>
      <c r="AA88" s="59">
        <f t="shared" si="70"/>
        <v>0</v>
      </c>
      <c r="AB88" s="59">
        <f t="shared" si="71"/>
        <v>0</v>
      </c>
      <c r="AC88" s="59">
        <f t="shared" si="72"/>
        <v>0</v>
      </c>
      <c r="AD88" s="59">
        <f t="shared" si="73"/>
        <v>0</v>
      </c>
      <c r="AE88" s="59">
        <f t="shared" si="74"/>
        <v>0</v>
      </c>
      <c r="AF88" s="59">
        <f t="shared" si="75"/>
        <v>10</v>
      </c>
      <c r="AG88" s="59">
        <f>ROUND(IF('Indicator Data'!K91=0,0,IF('Indicator Data'!K91&gt;AG$194,10,IF('Indicator Data'!K91&lt;AG$195,0,10-(AG$194-'Indicator Data'!K91)/(AG$194-AG$195)*10))),1)</f>
        <v>10</v>
      </c>
      <c r="AH88" s="59">
        <f t="shared" si="76"/>
        <v>6</v>
      </c>
      <c r="AI88" s="59">
        <f t="shared" si="77"/>
        <v>0.1</v>
      </c>
      <c r="AJ88" s="59">
        <f t="shared" si="78"/>
        <v>0</v>
      </c>
      <c r="AK88" s="59">
        <f t="shared" si="79"/>
        <v>0</v>
      </c>
      <c r="AL88" s="59">
        <f t="shared" si="80"/>
        <v>0</v>
      </c>
      <c r="AM88" s="59">
        <f t="shared" si="81"/>
        <v>0</v>
      </c>
      <c r="AN88" s="59">
        <f t="shared" si="82"/>
        <v>10</v>
      </c>
      <c r="AO88" s="61">
        <f t="shared" si="83"/>
        <v>4.2</v>
      </c>
      <c r="AP88" s="61">
        <f t="shared" si="84"/>
        <v>5.7</v>
      </c>
      <c r="AQ88" s="61">
        <f t="shared" si="85"/>
        <v>5.6</v>
      </c>
      <c r="AR88" s="61">
        <f t="shared" si="86"/>
        <v>0</v>
      </c>
      <c r="AS88" s="59">
        <f t="shared" si="87"/>
        <v>10</v>
      </c>
      <c r="AT88" s="59">
        <f>IF('Indicator Data'!L91="No data","x",IF('Indicator Data'!BE91&lt;1000,"x",ROUND((IF('Indicator Data'!L91&gt;AT$194,10,IF('Indicator Data'!L91&lt;AT$195,0,10-(AT$194-'Indicator Data'!L91)/(AT$194-AT$195)*10))),1)))</f>
        <v>4</v>
      </c>
      <c r="AU88" s="61">
        <f t="shared" si="88"/>
        <v>7</v>
      </c>
      <c r="AV88" s="62">
        <f t="shared" si="89"/>
        <v>4.9000000000000004</v>
      </c>
      <c r="AW88" s="59">
        <f>ROUND(IF('Indicator Data'!M91=0,0,IF('Indicator Data'!M91&gt;AW$194,10,IF('Indicator Data'!M91&lt;AW$195,0,10-(AW$194-'Indicator Data'!M91)/(AW$194-AW$195)*10))),1)</f>
        <v>9.9</v>
      </c>
      <c r="AX88" s="59">
        <f>ROUND(IF('Indicator Data'!N91=0,0,IF(LOG('Indicator Data'!N91)&gt;LOG(AX$194),10,IF(LOG('Indicator Data'!N91)&lt;LOG(AX$195),0,10-(LOG(AX$194)-LOG('Indicator Data'!N91))/(LOG(AX$194)-LOG(AX$195))*10))),1)</f>
        <v>8.6</v>
      </c>
      <c r="AY88" s="61">
        <f t="shared" si="90"/>
        <v>9.4</v>
      </c>
      <c r="AZ88" s="59">
        <f>'Indicator Data'!O91</f>
        <v>0</v>
      </c>
      <c r="BA88" s="59">
        <f>'Indicator Data'!P91</f>
        <v>0</v>
      </c>
      <c r="BB88" s="61">
        <f t="shared" si="91"/>
        <v>0</v>
      </c>
      <c r="BC88" s="62">
        <f t="shared" si="92"/>
        <v>6.6</v>
      </c>
      <c r="BD88" s="16"/>
      <c r="BE88" s="108"/>
    </row>
    <row r="89" spans="1:57" s="4" customFormat="1" x14ac:dyDescent="0.25">
      <c r="A89" s="131" t="s">
        <v>165</v>
      </c>
      <c r="B89" s="63" t="s">
        <v>164</v>
      </c>
      <c r="C89" s="59">
        <f>ROUND(IF('Indicator Data'!C92=0,0.1,IF(LOG('Indicator Data'!C92)&gt;C$194,10,IF(LOG('Indicator Data'!C92)&lt;C$195,0,10-(C$194-LOG('Indicator Data'!C92))/(C$194-C$195)*10))),1)</f>
        <v>0.1</v>
      </c>
      <c r="D89" s="59">
        <f>ROUND(IF('Indicator Data'!D92=0,0.1,IF(LOG('Indicator Data'!D92)&gt;D$194,10,IF(LOG('Indicator Data'!D92)&lt;D$195,0,10-(D$194-LOG('Indicator Data'!D92))/(D$194-D$195)*10))),1)</f>
        <v>0.1</v>
      </c>
      <c r="E89" s="59">
        <f t="shared" si="62"/>
        <v>0.1</v>
      </c>
      <c r="F89" s="59">
        <f>ROUND(IF('Indicator Data'!E92="No data",0.1,IF('Indicator Data'!E92=0,0,IF(LOG('Indicator Data'!E92)&gt;F$194,10,IF(LOG('Indicator Data'!E92)&lt;F$195,0,10-(F$194-LOG('Indicator Data'!E92))/(F$194-F$195)*10)))),1)</f>
        <v>0.1</v>
      </c>
      <c r="G89" s="59">
        <f>ROUND(IF('Indicator Data'!F92=0,0,IF(LOG('Indicator Data'!F92)&gt;G$194,10,IF(LOG('Indicator Data'!F92)&lt;G$195,0,10-(G$194-LOG('Indicator Data'!F92))/(G$194-G$195)*10))),1)</f>
        <v>4.3</v>
      </c>
      <c r="H89" s="59">
        <f>ROUND(IF('Indicator Data'!G92=0,0,IF(LOG('Indicator Data'!G92)&gt;H$194,10,IF(LOG('Indicator Data'!G92)&lt;H$195,0,10-(H$194-LOG('Indicator Data'!G92))/(H$194-H$195)*10))),1)</f>
        <v>0</v>
      </c>
      <c r="I89" s="59">
        <f>ROUND(IF('Indicator Data'!H92=0,0,IF(LOG('Indicator Data'!H92)&gt;I$194,10,IF(LOG('Indicator Data'!H92)&lt;I$195,0,10-(I$194-LOG('Indicator Data'!H92))/(I$194-I$195)*10))),1)</f>
        <v>0</v>
      </c>
      <c r="J89" s="59">
        <f t="shared" si="63"/>
        <v>0</v>
      </c>
      <c r="K89" s="59">
        <f>ROUND(IF('Indicator Data'!I92=0,0,IF(LOG('Indicator Data'!I92)&gt;K$194,10,IF(LOG('Indicator Data'!I92)&lt;K$195,0,10-(K$194-LOG('Indicator Data'!I92))/(K$194-K$195)*10))),1)</f>
        <v>0</v>
      </c>
      <c r="L89" s="59">
        <f t="shared" si="64"/>
        <v>0</v>
      </c>
      <c r="M89" s="59">
        <f>ROUND(IF('Indicator Data'!J92=0,0,IF(LOG('Indicator Data'!J92)&gt;M$194,10,IF(LOG('Indicator Data'!J92)&lt;M$195,0,10-(M$194-LOG('Indicator Data'!J92))/(M$194-M$195)*10))),1)</f>
        <v>6</v>
      </c>
      <c r="N89" s="60">
        <f>'Indicator Data'!C92/'Indicator Data'!$BD92</f>
        <v>0</v>
      </c>
      <c r="O89" s="60">
        <f>'Indicator Data'!D92/'Indicator Data'!$BD92</f>
        <v>0</v>
      </c>
      <c r="P89" s="60">
        <f>IF(F89=0.1,0,'Indicator Data'!E92/'Indicator Data'!$BD92)</f>
        <v>0</v>
      </c>
      <c r="Q89" s="60">
        <f>'Indicator Data'!F92/'Indicator Data'!$BD92</f>
        <v>3.653059734190156E-5</v>
      </c>
      <c r="R89" s="60">
        <f>'Indicator Data'!G92/'Indicator Data'!$BD92</f>
        <v>8.7401418071783277E-6</v>
      </c>
      <c r="S89" s="60">
        <f>'Indicator Data'!H92/'Indicator Data'!$BD92</f>
        <v>0</v>
      </c>
      <c r="T89" s="60">
        <f>'Indicator Data'!I92/'Indicator Data'!$BD92</f>
        <v>0</v>
      </c>
      <c r="U89" s="60">
        <f>'Indicator Data'!J92/'Indicator Data'!$BD92</f>
        <v>2.3230977070249743E-2</v>
      </c>
      <c r="V89" s="59">
        <f t="shared" si="65"/>
        <v>0</v>
      </c>
      <c r="W89" s="59">
        <f t="shared" si="66"/>
        <v>0</v>
      </c>
      <c r="X89" s="59">
        <f t="shared" si="67"/>
        <v>0</v>
      </c>
      <c r="Y89" s="59">
        <f t="shared" si="68"/>
        <v>0.1</v>
      </c>
      <c r="Z89" s="59">
        <f t="shared" si="69"/>
        <v>9</v>
      </c>
      <c r="AA89" s="59">
        <f t="shared" si="70"/>
        <v>0</v>
      </c>
      <c r="AB89" s="59">
        <f t="shared" si="71"/>
        <v>0</v>
      </c>
      <c r="AC89" s="59">
        <f t="shared" si="72"/>
        <v>0</v>
      </c>
      <c r="AD89" s="59">
        <f t="shared" si="73"/>
        <v>0</v>
      </c>
      <c r="AE89" s="59">
        <f t="shared" si="74"/>
        <v>0</v>
      </c>
      <c r="AF89" s="59">
        <f t="shared" si="75"/>
        <v>7.7</v>
      </c>
      <c r="AG89" s="59">
        <f>ROUND(IF('Indicator Data'!K92=0,0,IF('Indicator Data'!K92&gt;AG$194,10,IF('Indicator Data'!K92&lt;AG$195,0,10-(AG$194-'Indicator Data'!K92)/(AG$194-AG$195)*10))),1)</f>
        <v>1</v>
      </c>
      <c r="AH89" s="59">
        <f t="shared" si="76"/>
        <v>0.1</v>
      </c>
      <c r="AI89" s="59">
        <f t="shared" si="77"/>
        <v>0.1</v>
      </c>
      <c r="AJ89" s="59">
        <f t="shared" si="78"/>
        <v>0</v>
      </c>
      <c r="AK89" s="59">
        <f t="shared" si="79"/>
        <v>0</v>
      </c>
      <c r="AL89" s="59">
        <f t="shared" si="80"/>
        <v>0</v>
      </c>
      <c r="AM89" s="59">
        <f t="shared" si="81"/>
        <v>0</v>
      </c>
      <c r="AN89" s="59">
        <f t="shared" si="82"/>
        <v>6.9</v>
      </c>
      <c r="AO89" s="61">
        <f t="shared" si="83"/>
        <v>0.1</v>
      </c>
      <c r="AP89" s="61">
        <f t="shared" si="84"/>
        <v>0.1</v>
      </c>
      <c r="AQ89" s="61">
        <f t="shared" si="85"/>
        <v>7.3</v>
      </c>
      <c r="AR89" s="61">
        <f t="shared" si="86"/>
        <v>0</v>
      </c>
      <c r="AS89" s="59">
        <f t="shared" si="87"/>
        <v>4</v>
      </c>
      <c r="AT89" s="59" t="str">
        <f>IF('Indicator Data'!L92="No data","x",IF('Indicator Data'!BE92&lt;1000,"x",ROUND((IF('Indicator Data'!L92&gt;AT$194,10,IF('Indicator Data'!L92&lt;AT$195,0,10-(AT$194-'Indicator Data'!L92)/(AT$194-AT$195)*10))),1)))</f>
        <v>x</v>
      </c>
      <c r="AU89" s="61">
        <f t="shared" si="88"/>
        <v>4</v>
      </c>
      <c r="AV89" s="62">
        <f t="shared" si="89"/>
        <v>2.9</v>
      </c>
      <c r="AW89" s="59">
        <f>ROUND(IF('Indicator Data'!M92=0,0,IF('Indicator Data'!M92&gt;AW$194,10,IF('Indicator Data'!M92&lt;AW$195,0,10-(AW$194-'Indicator Data'!M92)/(AW$194-AW$195)*10))),1)</f>
        <v>0.1</v>
      </c>
      <c r="AX89" s="59">
        <f>ROUND(IF('Indicator Data'!N92=0,0,IF(LOG('Indicator Data'!N92)&gt;LOG(AX$194),10,IF(LOG('Indicator Data'!N92)&lt;LOG(AX$195),0,10-(LOG(AX$194)-LOG('Indicator Data'!N92))/(LOG(AX$194)-LOG(AX$195))*10))),1)</f>
        <v>0</v>
      </c>
      <c r="AY89" s="61">
        <f t="shared" si="90"/>
        <v>0.1</v>
      </c>
      <c r="AZ89" s="59">
        <f>'Indicator Data'!O92</f>
        <v>0</v>
      </c>
      <c r="BA89" s="59">
        <f>'Indicator Data'!P92</f>
        <v>0</v>
      </c>
      <c r="BB89" s="61">
        <f t="shared" si="91"/>
        <v>0</v>
      </c>
      <c r="BC89" s="62">
        <f t="shared" si="92"/>
        <v>0.1</v>
      </c>
      <c r="BD89" s="16"/>
      <c r="BE89" s="108"/>
    </row>
    <row r="90" spans="1:57" s="4" customFormat="1" x14ac:dyDescent="0.25">
      <c r="A90" s="131" t="s">
        <v>845</v>
      </c>
      <c r="B90" s="63" t="s">
        <v>166</v>
      </c>
      <c r="C90" s="59">
        <f>ROUND(IF('Indicator Data'!C93=0,0.1,IF(LOG('Indicator Data'!C93)&gt;C$194,10,IF(LOG('Indicator Data'!C93)&lt;C$195,0,10-(C$194-LOG('Indicator Data'!C93))/(C$194-C$195)*10))),1)</f>
        <v>3</v>
      </c>
      <c r="D90" s="59">
        <f>ROUND(IF('Indicator Data'!D93=0,0.1,IF(LOG('Indicator Data'!D93)&gt;D$194,10,IF(LOG('Indicator Data'!D93)&lt;D$195,0,10-(D$194-LOG('Indicator Data'!D93))/(D$194-D$195)*10))),1)</f>
        <v>0.1</v>
      </c>
      <c r="E90" s="59">
        <f t="shared" si="62"/>
        <v>1.7</v>
      </c>
      <c r="F90" s="59">
        <f>ROUND(IF('Indicator Data'!E93="No data",0.1,IF('Indicator Data'!E93=0,0,IF(LOG('Indicator Data'!E93)&gt;F$194,10,IF(LOG('Indicator Data'!E93)&lt;F$195,0,10-(F$194-LOG('Indicator Data'!E93))/(F$194-F$195)*10)))),1)</f>
        <v>8.5</v>
      </c>
      <c r="G90" s="59">
        <f>ROUND(IF('Indicator Data'!F93=0,0,IF(LOG('Indicator Data'!F93)&gt;G$194,10,IF(LOG('Indicator Data'!F93)&lt;G$195,0,10-(G$194-LOG('Indicator Data'!F93))/(G$194-G$195)*10))),1)</f>
        <v>3.6</v>
      </c>
      <c r="H90" s="59">
        <f>ROUND(IF('Indicator Data'!G93=0,0,IF(LOG('Indicator Data'!G93)&gt;H$194,10,IF(LOG('Indicator Data'!G93)&lt;H$195,0,10-(H$194-LOG('Indicator Data'!G93))/(H$194-H$195)*10))),1)</f>
        <v>8.6999999999999993</v>
      </c>
      <c r="I90" s="59">
        <f>ROUND(IF('Indicator Data'!H93=0,0,IF(LOG('Indicator Data'!H93)&gt;I$194,10,IF(LOG('Indicator Data'!H93)&lt;I$195,0,10-(I$194-LOG('Indicator Data'!H93))/(I$194-I$195)*10))),1)</f>
        <v>9.3000000000000007</v>
      </c>
      <c r="J90" s="59">
        <f t="shared" si="63"/>
        <v>9</v>
      </c>
      <c r="K90" s="59">
        <f>ROUND(IF('Indicator Data'!I93=0,0,IF(LOG('Indicator Data'!I93)&gt;K$194,10,IF(LOG('Indicator Data'!I93)&lt;K$195,0,10-(K$194-LOG('Indicator Data'!I93))/(K$194-K$195)*10))),1)</f>
        <v>7.4</v>
      </c>
      <c r="L90" s="59">
        <f t="shared" si="64"/>
        <v>8.3000000000000007</v>
      </c>
      <c r="M90" s="59">
        <f>ROUND(IF('Indicator Data'!J93=0,0,IF(LOG('Indicator Data'!J93)&gt;M$194,10,IF(LOG('Indicator Data'!J93)&lt;M$195,0,10-(M$194-LOG('Indicator Data'!J93))/(M$194-M$195)*10))),1)</f>
        <v>10</v>
      </c>
      <c r="N90" s="60">
        <f>'Indicator Data'!C93/'Indicator Data'!$BD93</f>
        <v>6.5903710769255835E-6</v>
      </c>
      <c r="O90" s="60">
        <f>'Indicator Data'!D93/'Indicator Data'!$BD93</f>
        <v>0</v>
      </c>
      <c r="P90" s="60">
        <f>IF(F90=0.1,0,'Indicator Data'!E93/'Indicator Data'!$BD93)</f>
        <v>1.0015709740569194E-2</v>
      </c>
      <c r="Q90" s="60">
        <f>'Indicator Data'!F93/'Indicator Data'!$BD93</f>
        <v>5.475762894524931E-8</v>
      </c>
      <c r="R90" s="60">
        <f>'Indicator Data'!G93/'Indicator Data'!$BD93</f>
        <v>1.2451663236056513E-2</v>
      </c>
      <c r="S90" s="60">
        <f>'Indicator Data'!H93/'Indicator Data'!$BD93</f>
        <v>1.3633598025062893E-3</v>
      </c>
      <c r="T90" s="60">
        <f>'Indicator Data'!I93/'Indicator Data'!$BD93</f>
        <v>2.0092815376643617E-3</v>
      </c>
      <c r="U90" s="60">
        <f>'Indicator Data'!J93/'Indicator Data'!$BD93</f>
        <v>2.5360792597151152E-2</v>
      </c>
      <c r="V90" s="59">
        <f t="shared" si="65"/>
        <v>0</v>
      </c>
      <c r="W90" s="59">
        <f t="shared" si="66"/>
        <v>0</v>
      </c>
      <c r="X90" s="59">
        <f t="shared" si="67"/>
        <v>0</v>
      </c>
      <c r="Y90" s="59">
        <f t="shared" si="68"/>
        <v>6.7</v>
      </c>
      <c r="Z90" s="59">
        <f t="shared" si="69"/>
        <v>2.8</v>
      </c>
      <c r="AA90" s="59">
        <f t="shared" si="70"/>
        <v>6.9</v>
      </c>
      <c r="AB90" s="59">
        <f t="shared" si="71"/>
        <v>2.7</v>
      </c>
      <c r="AC90" s="59">
        <f t="shared" si="72"/>
        <v>5.2</v>
      </c>
      <c r="AD90" s="59">
        <f t="shared" si="73"/>
        <v>2</v>
      </c>
      <c r="AE90" s="59">
        <f t="shared" si="74"/>
        <v>3.8</v>
      </c>
      <c r="AF90" s="59">
        <f t="shared" si="75"/>
        <v>8.5</v>
      </c>
      <c r="AG90" s="59">
        <f>ROUND(IF('Indicator Data'!K93=0,0,IF('Indicator Data'!K93&gt;AG$194,10,IF('Indicator Data'!K93&lt;AG$195,0,10-(AG$194-'Indicator Data'!K93)/(AG$194-AG$195)*10))),1)</f>
        <v>2</v>
      </c>
      <c r="AH90" s="59">
        <f t="shared" si="76"/>
        <v>1.5</v>
      </c>
      <c r="AI90" s="59">
        <f t="shared" si="77"/>
        <v>0.1</v>
      </c>
      <c r="AJ90" s="59">
        <f t="shared" si="78"/>
        <v>7.8</v>
      </c>
      <c r="AK90" s="59">
        <f t="shared" si="79"/>
        <v>6</v>
      </c>
      <c r="AL90" s="59">
        <f t="shared" si="80"/>
        <v>7</v>
      </c>
      <c r="AM90" s="59">
        <f t="shared" si="81"/>
        <v>4.7</v>
      </c>
      <c r="AN90" s="59">
        <f t="shared" si="82"/>
        <v>9.4</v>
      </c>
      <c r="AO90" s="61">
        <f t="shared" si="83"/>
        <v>0.9</v>
      </c>
      <c r="AP90" s="61">
        <f t="shared" si="84"/>
        <v>7.7</v>
      </c>
      <c r="AQ90" s="61">
        <f t="shared" si="85"/>
        <v>3.2</v>
      </c>
      <c r="AR90" s="61">
        <f t="shared" si="86"/>
        <v>6.6</v>
      </c>
      <c r="AS90" s="59">
        <f t="shared" si="87"/>
        <v>5.7</v>
      </c>
      <c r="AT90" s="59">
        <f>IF('Indicator Data'!L93="No data","x",IF('Indicator Data'!BE93&lt;1000,"x",ROUND((IF('Indicator Data'!L93&gt;AT$194,10,IF('Indicator Data'!L93&lt;AT$195,0,10-(AT$194-'Indicator Data'!L93)/(AT$194-AT$195)*10))),1)))</f>
        <v>0</v>
      </c>
      <c r="AU90" s="61">
        <f t="shared" si="88"/>
        <v>2.9</v>
      </c>
      <c r="AV90" s="62">
        <f t="shared" si="89"/>
        <v>4.8</v>
      </c>
      <c r="AW90" s="59">
        <f>ROUND(IF('Indicator Data'!M93=0,0,IF('Indicator Data'!M93&gt;AW$194,10,IF('Indicator Data'!M93&lt;AW$195,0,10-(AW$194-'Indicator Data'!M93)/(AW$194-AW$195)*10))),1)</f>
        <v>1.3</v>
      </c>
      <c r="AX90" s="59">
        <f>ROUND(IF('Indicator Data'!N93=0,0,IF(LOG('Indicator Data'!N93)&gt;LOG(AX$194),10,IF(LOG('Indicator Data'!N93)&lt;LOG(AX$195),0,10-(LOG(AX$194)-LOG('Indicator Data'!N93))/(LOG(AX$194)-LOG(AX$195))*10))),1)</f>
        <v>5.5</v>
      </c>
      <c r="AY90" s="61">
        <f t="shared" si="90"/>
        <v>3.7</v>
      </c>
      <c r="AZ90" s="59">
        <f>'Indicator Data'!O93</f>
        <v>0</v>
      </c>
      <c r="BA90" s="59">
        <f>'Indicator Data'!P93</f>
        <v>0</v>
      </c>
      <c r="BB90" s="61">
        <f t="shared" si="91"/>
        <v>0</v>
      </c>
      <c r="BC90" s="62">
        <f t="shared" si="92"/>
        <v>2.6</v>
      </c>
      <c r="BD90" s="16"/>
      <c r="BE90" s="108"/>
    </row>
    <row r="91" spans="1:57" s="4" customFormat="1" x14ac:dyDescent="0.25">
      <c r="A91" s="131" t="s">
        <v>849</v>
      </c>
      <c r="B91" s="63" t="s">
        <v>297</v>
      </c>
      <c r="C91" s="59">
        <f>ROUND(IF('Indicator Data'!C94=0,0.1,IF(LOG('Indicator Data'!C94)&gt;C$194,10,IF(LOG('Indicator Data'!C94)&lt;C$195,0,10-(C$194-LOG('Indicator Data'!C94))/(C$194-C$195)*10))),1)</f>
        <v>0.1</v>
      </c>
      <c r="D91" s="59">
        <f>ROUND(IF('Indicator Data'!D94=0,0.1,IF(LOG('Indicator Data'!D94)&gt;D$194,10,IF(LOG('Indicator Data'!D94)&lt;D$195,0,10-(D$194-LOG('Indicator Data'!D94))/(D$194-D$195)*10))),1)</f>
        <v>0.1</v>
      </c>
      <c r="E91" s="59">
        <f t="shared" si="62"/>
        <v>0.1</v>
      </c>
      <c r="F91" s="59">
        <f>ROUND(IF('Indicator Data'!E94="No data",0.1,IF('Indicator Data'!E94=0,0,IF(LOG('Indicator Data'!E94)&gt;F$194,10,IF(LOG('Indicator Data'!E94)&lt;F$195,0,10-(F$194-LOG('Indicator Data'!E94))/(F$194-F$195)*10)))),1)</f>
        <v>7.1</v>
      </c>
      <c r="G91" s="59">
        <f>ROUND(IF('Indicator Data'!F94=0,0,IF(LOG('Indicator Data'!F94)&gt;G$194,10,IF(LOG('Indicator Data'!F94)&lt;G$195,0,10-(G$194-LOG('Indicator Data'!F94))/(G$194-G$195)*10))),1)</f>
        <v>7.6</v>
      </c>
      <c r="H91" s="59">
        <f>ROUND(IF('Indicator Data'!G94=0,0,IF(LOG('Indicator Data'!G94)&gt;H$194,10,IF(LOG('Indicator Data'!G94)&lt;H$195,0,10-(H$194-LOG('Indicator Data'!G94))/(H$194-H$195)*10))),1)</f>
        <v>9.9</v>
      </c>
      <c r="I91" s="59">
        <f>ROUND(IF('Indicator Data'!H94=0,0,IF(LOG('Indicator Data'!H94)&gt;I$194,10,IF(LOG('Indicator Data'!H94)&lt;I$195,0,10-(I$194-LOG('Indicator Data'!H94))/(I$194-I$195)*10))),1)</f>
        <v>10</v>
      </c>
      <c r="J91" s="59">
        <f t="shared" si="63"/>
        <v>10</v>
      </c>
      <c r="K91" s="59">
        <f>ROUND(IF('Indicator Data'!I94=0,0,IF(LOG('Indicator Data'!I94)&gt;K$194,10,IF(LOG('Indicator Data'!I94)&lt;K$195,0,10-(K$194-LOG('Indicator Data'!I94))/(K$194-K$195)*10))),1)</f>
        <v>7.6</v>
      </c>
      <c r="L91" s="59">
        <f t="shared" si="64"/>
        <v>9.1</v>
      </c>
      <c r="M91" s="59">
        <f>ROUND(IF('Indicator Data'!J94=0,0,IF(LOG('Indicator Data'!J94)&gt;M$194,10,IF(LOG('Indicator Data'!J94)&lt;M$195,0,10-(M$194-LOG('Indicator Data'!J94))/(M$194-M$195)*10))),1)</f>
        <v>0</v>
      </c>
      <c r="N91" s="60">
        <f>'Indicator Data'!C94/'Indicator Data'!$BD94</f>
        <v>0</v>
      </c>
      <c r="O91" s="60">
        <f>'Indicator Data'!D94/'Indicator Data'!$BD94</f>
        <v>0</v>
      </c>
      <c r="P91" s="60">
        <f>IF(F91=0.1,0,'Indicator Data'!E94/'Indicator Data'!$BD94)</f>
        <v>1.3401352422750918E-3</v>
      </c>
      <c r="Q91" s="60">
        <f>'Indicator Data'!F94/'Indicator Data'!$BD94</f>
        <v>6.8682807395358285E-6</v>
      </c>
      <c r="R91" s="60">
        <f>'Indicator Data'!G94/'Indicator Data'!$BD94</f>
        <v>1.8690576293340595E-2</v>
      </c>
      <c r="S91" s="60">
        <f>'Indicator Data'!H94/'Indicator Data'!$BD94</f>
        <v>4.9948041883367657E-3</v>
      </c>
      <c r="T91" s="60">
        <f>'Indicator Data'!I94/'Indicator Data'!$BD94</f>
        <v>1.2817358001209376E-3</v>
      </c>
      <c r="U91" s="60">
        <f>'Indicator Data'!J94/'Indicator Data'!$BD94</f>
        <v>0</v>
      </c>
      <c r="V91" s="59">
        <f t="shared" si="65"/>
        <v>0</v>
      </c>
      <c r="W91" s="59">
        <f t="shared" si="66"/>
        <v>0</v>
      </c>
      <c r="X91" s="59">
        <f t="shared" si="67"/>
        <v>0</v>
      </c>
      <c r="Y91" s="59">
        <f t="shared" si="68"/>
        <v>0.9</v>
      </c>
      <c r="Z91" s="59">
        <f t="shared" si="69"/>
        <v>7.4</v>
      </c>
      <c r="AA91" s="59">
        <f t="shared" si="70"/>
        <v>10</v>
      </c>
      <c r="AB91" s="59">
        <f t="shared" si="71"/>
        <v>10</v>
      </c>
      <c r="AC91" s="59">
        <f t="shared" si="72"/>
        <v>10</v>
      </c>
      <c r="AD91" s="59">
        <f t="shared" si="73"/>
        <v>1.3</v>
      </c>
      <c r="AE91" s="59">
        <f t="shared" si="74"/>
        <v>7.8</v>
      </c>
      <c r="AF91" s="59">
        <f t="shared" si="75"/>
        <v>0</v>
      </c>
      <c r="AG91" s="59">
        <f>ROUND(IF('Indicator Data'!K94=0,0,IF('Indicator Data'!K94&gt;AG$194,10,IF('Indicator Data'!K94&lt;AG$195,0,10-(AG$194-'Indicator Data'!K94)/(AG$194-AG$195)*10))),1)</f>
        <v>1</v>
      </c>
      <c r="AH91" s="59">
        <f t="shared" si="76"/>
        <v>0.1</v>
      </c>
      <c r="AI91" s="59">
        <f t="shared" si="77"/>
        <v>0.1</v>
      </c>
      <c r="AJ91" s="59">
        <f t="shared" si="78"/>
        <v>10</v>
      </c>
      <c r="AK91" s="59">
        <f t="shared" si="79"/>
        <v>10</v>
      </c>
      <c r="AL91" s="59">
        <f t="shared" si="80"/>
        <v>10</v>
      </c>
      <c r="AM91" s="59">
        <f t="shared" si="81"/>
        <v>4.5</v>
      </c>
      <c r="AN91" s="59">
        <f t="shared" si="82"/>
        <v>0</v>
      </c>
      <c r="AO91" s="61">
        <f t="shared" si="83"/>
        <v>0.1</v>
      </c>
      <c r="AP91" s="61">
        <f t="shared" si="84"/>
        <v>4.7</v>
      </c>
      <c r="AQ91" s="61">
        <f t="shared" si="85"/>
        <v>7.5</v>
      </c>
      <c r="AR91" s="61">
        <f t="shared" si="86"/>
        <v>8.5</v>
      </c>
      <c r="AS91" s="59">
        <f t="shared" si="87"/>
        <v>0.5</v>
      </c>
      <c r="AT91" s="59">
        <f>IF('Indicator Data'!L94="No data","x",IF('Indicator Data'!BE94&lt;1000,"x",ROUND((IF('Indicator Data'!L94&gt;AT$194,10,IF('Indicator Data'!L94&lt;AT$195,0,10-(AT$194-'Indicator Data'!L94)/(AT$194-AT$195)*10))),1)))</f>
        <v>0</v>
      </c>
      <c r="AU91" s="61">
        <f t="shared" si="88"/>
        <v>0.3</v>
      </c>
      <c r="AV91" s="62">
        <f t="shared" si="89"/>
        <v>5.2</v>
      </c>
      <c r="AW91" s="59">
        <f>ROUND(IF('Indicator Data'!M94=0,0,IF('Indicator Data'!M94&gt;AW$194,10,IF('Indicator Data'!M94&lt;AW$195,0,10-(AW$194-'Indicator Data'!M94)/(AW$194-AW$195)*10))),1)</f>
        <v>1.1000000000000001</v>
      </c>
      <c r="AX91" s="59">
        <f>ROUND(IF('Indicator Data'!N94=0,0,IF(LOG('Indicator Data'!N94)&gt;LOG(AX$194),10,IF(LOG('Indicator Data'!N94)&lt;LOG(AX$195),0,10-(LOG(AX$194)-LOG('Indicator Data'!N94))/(LOG(AX$194)-LOG(AX$195))*10))),1)</f>
        <v>1.6</v>
      </c>
      <c r="AY91" s="61">
        <f t="shared" si="90"/>
        <v>1.4</v>
      </c>
      <c r="AZ91" s="59">
        <f>'Indicator Data'!O94</f>
        <v>0</v>
      </c>
      <c r="BA91" s="59">
        <f>'Indicator Data'!P94</f>
        <v>0</v>
      </c>
      <c r="BB91" s="61">
        <f t="shared" si="91"/>
        <v>0</v>
      </c>
      <c r="BC91" s="62">
        <f t="shared" si="92"/>
        <v>1</v>
      </c>
      <c r="BD91" s="16"/>
      <c r="BE91" s="108"/>
    </row>
    <row r="92" spans="1:57" s="4" customFormat="1" x14ac:dyDescent="0.25">
      <c r="A92" s="131" t="s">
        <v>168</v>
      </c>
      <c r="B92" s="63" t="s">
        <v>167</v>
      </c>
      <c r="C92" s="59">
        <f>ROUND(IF('Indicator Data'!C95=0,0.1,IF(LOG('Indicator Data'!C95)&gt;C$194,10,IF(LOG('Indicator Data'!C95)&lt;C$195,0,10-(C$194-LOG('Indicator Data'!C95))/(C$194-C$195)*10))),1)</f>
        <v>7.1</v>
      </c>
      <c r="D92" s="59">
        <f>ROUND(IF('Indicator Data'!D95=0,0.1,IF(LOG('Indicator Data'!D95)&gt;D$194,10,IF(LOG('Indicator Data'!D95)&lt;D$195,0,10-(D$194-LOG('Indicator Data'!D95))/(D$194-D$195)*10))),1)</f>
        <v>0.1</v>
      </c>
      <c r="E92" s="59">
        <f t="shared" si="62"/>
        <v>4.5</v>
      </c>
      <c r="F92" s="59">
        <f>ROUND(IF('Indicator Data'!E95="No data",0.1,IF('Indicator Data'!E95=0,0,IF(LOG('Indicator Data'!E95)&gt;F$194,10,IF(LOG('Indicator Data'!E95)&lt;F$195,0,10-(F$194-LOG('Indicator Data'!E95))/(F$194-F$195)*10)))),1)</f>
        <v>2.1</v>
      </c>
      <c r="G92" s="59">
        <f>ROUND(IF('Indicator Data'!F95=0,0,IF(LOG('Indicator Data'!F95)&gt;G$194,10,IF(LOG('Indicator Data'!F95)&lt;G$195,0,10-(G$194-LOG('Indicator Data'!F95))/(G$194-G$195)*10))),1)</f>
        <v>0</v>
      </c>
      <c r="H92" s="59">
        <f>ROUND(IF('Indicator Data'!G95=0,0,IF(LOG('Indicator Data'!G95)&gt;H$194,10,IF(LOG('Indicator Data'!G95)&lt;H$195,0,10-(H$194-LOG('Indicator Data'!G95))/(H$194-H$195)*10))),1)</f>
        <v>0</v>
      </c>
      <c r="I92" s="59">
        <f>ROUND(IF('Indicator Data'!H95=0,0,IF(LOG('Indicator Data'!H95)&gt;I$194,10,IF(LOG('Indicator Data'!H95)&lt;I$195,0,10-(I$194-LOG('Indicator Data'!H95))/(I$194-I$195)*10))),1)</f>
        <v>0</v>
      </c>
      <c r="J92" s="59">
        <f t="shared" si="63"/>
        <v>0</v>
      </c>
      <c r="K92" s="59">
        <f>ROUND(IF('Indicator Data'!I95=0,0,IF(LOG('Indicator Data'!I95)&gt;K$194,10,IF(LOG('Indicator Data'!I95)&lt;K$195,0,10-(K$194-LOG('Indicator Data'!I95))/(K$194-K$195)*10))),1)</f>
        <v>0</v>
      </c>
      <c r="L92" s="59">
        <f t="shared" si="64"/>
        <v>0</v>
      </c>
      <c r="M92" s="59">
        <f>ROUND(IF('Indicator Data'!J95=0,0,IF(LOG('Indicator Data'!J95)&gt;M$194,10,IF(LOG('Indicator Data'!J95)&lt;M$195,0,10-(M$194-LOG('Indicator Data'!J95))/(M$194-M$195)*10))),1)</f>
        <v>0</v>
      </c>
      <c r="N92" s="60">
        <f>'Indicator Data'!C95/'Indicator Data'!$BD95</f>
        <v>1.8423035006037802E-3</v>
      </c>
      <c r="O92" s="60">
        <f>'Indicator Data'!D95/'Indicator Data'!$BD95</f>
        <v>0</v>
      </c>
      <c r="P92" s="60">
        <f>IF(F92=0.1,0,'Indicator Data'!E95/'Indicator Data'!$BD95)</f>
        <v>1.7611985275876586E-4</v>
      </c>
      <c r="Q92" s="60">
        <f>'Indicator Data'!F95/'Indicator Data'!$BD95</f>
        <v>0</v>
      </c>
      <c r="R92" s="60">
        <f>'Indicator Data'!G95/'Indicator Data'!$BD95</f>
        <v>0</v>
      </c>
      <c r="S92" s="60">
        <f>'Indicator Data'!H95/'Indicator Data'!$BD95</f>
        <v>0</v>
      </c>
      <c r="T92" s="60">
        <f>'Indicator Data'!I95/'Indicator Data'!$BD95</f>
        <v>0</v>
      </c>
      <c r="U92" s="60">
        <f>'Indicator Data'!J95/'Indicator Data'!$BD95</f>
        <v>0</v>
      </c>
      <c r="V92" s="59">
        <f t="shared" si="65"/>
        <v>9.1999999999999993</v>
      </c>
      <c r="W92" s="59">
        <f t="shared" si="66"/>
        <v>0</v>
      </c>
      <c r="X92" s="59">
        <f t="shared" si="67"/>
        <v>6.5</v>
      </c>
      <c r="Y92" s="59">
        <f t="shared" si="68"/>
        <v>0.1</v>
      </c>
      <c r="Z92" s="59">
        <f t="shared" si="69"/>
        <v>0</v>
      </c>
      <c r="AA92" s="59">
        <f t="shared" si="70"/>
        <v>0</v>
      </c>
      <c r="AB92" s="59">
        <f t="shared" si="71"/>
        <v>0</v>
      </c>
      <c r="AC92" s="59">
        <f t="shared" si="72"/>
        <v>0</v>
      </c>
      <c r="AD92" s="59">
        <f t="shared" si="73"/>
        <v>0</v>
      </c>
      <c r="AE92" s="59">
        <f t="shared" si="74"/>
        <v>0</v>
      </c>
      <c r="AF92" s="59">
        <f t="shared" si="75"/>
        <v>0</v>
      </c>
      <c r="AG92" s="59">
        <f>ROUND(IF('Indicator Data'!K95=0,0,IF('Indicator Data'!K95&gt;AG$194,10,IF('Indicator Data'!K95&lt;AG$195,0,10-(AG$194-'Indicator Data'!K95)/(AG$194-AG$195)*10))),1)</f>
        <v>0</v>
      </c>
      <c r="AH92" s="59">
        <f t="shared" si="76"/>
        <v>8.1999999999999993</v>
      </c>
      <c r="AI92" s="59">
        <f t="shared" si="77"/>
        <v>0.1</v>
      </c>
      <c r="AJ92" s="59">
        <f t="shared" si="78"/>
        <v>0</v>
      </c>
      <c r="AK92" s="59">
        <f t="shared" si="79"/>
        <v>0</v>
      </c>
      <c r="AL92" s="59">
        <f t="shared" si="80"/>
        <v>0</v>
      </c>
      <c r="AM92" s="59">
        <f t="shared" si="81"/>
        <v>0</v>
      </c>
      <c r="AN92" s="59">
        <f t="shared" si="82"/>
        <v>0</v>
      </c>
      <c r="AO92" s="61">
        <f t="shared" si="83"/>
        <v>5.6</v>
      </c>
      <c r="AP92" s="61">
        <f t="shared" si="84"/>
        <v>1.2</v>
      </c>
      <c r="AQ92" s="61">
        <f t="shared" si="85"/>
        <v>0</v>
      </c>
      <c r="AR92" s="61">
        <f t="shared" si="86"/>
        <v>0</v>
      </c>
      <c r="AS92" s="59">
        <f t="shared" si="87"/>
        <v>0</v>
      </c>
      <c r="AT92" s="59">
        <f>IF('Indicator Data'!L95="No data","x",IF('Indicator Data'!BE95&lt;1000,"x",ROUND((IF('Indicator Data'!L95&gt;AT$194,10,IF('Indicator Data'!L95&lt;AT$195,0,10-(AT$194-'Indicator Data'!L95)/(AT$194-AT$195)*10))),1)))</f>
        <v>6.1</v>
      </c>
      <c r="AU92" s="61">
        <f t="shared" si="88"/>
        <v>3.1</v>
      </c>
      <c r="AV92" s="62">
        <f t="shared" si="89"/>
        <v>2.2999999999999998</v>
      </c>
      <c r="AW92" s="59">
        <f>ROUND(IF('Indicator Data'!M95=0,0,IF('Indicator Data'!M95&gt;AW$194,10,IF('Indicator Data'!M95&lt;AW$195,0,10-(AW$194-'Indicator Data'!M95)/(AW$194-AW$195)*10))),1)</f>
        <v>0.5</v>
      </c>
      <c r="AX92" s="59">
        <f>ROUND(IF('Indicator Data'!N95=0,0,IF(LOG('Indicator Data'!N95)&gt;LOG(AX$194),10,IF(LOG('Indicator Data'!N95)&lt;LOG(AX$195),0,10-(LOG(AX$194)-LOG('Indicator Data'!N95))/(LOG(AX$194)-LOG(AX$195))*10))),1)</f>
        <v>0</v>
      </c>
      <c r="AY92" s="61">
        <f t="shared" si="90"/>
        <v>0.3</v>
      </c>
      <c r="AZ92" s="59">
        <f>'Indicator Data'!O95</f>
        <v>0</v>
      </c>
      <c r="BA92" s="59">
        <f>'Indicator Data'!P95</f>
        <v>0</v>
      </c>
      <c r="BB92" s="61">
        <f t="shared" si="91"/>
        <v>0</v>
      </c>
      <c r="BC92" s="62">
        <f t="shared" si="92"/>
        <v>0.2</v>
      </c>
      <c r="BD92" s="16"/>
      <c r="BE92" s="108"/>
    </row>
    <row r="93" spans="1:57" s="4" customFormat="1" x14ac:dyDescent="0.25">
      <c r="A93" s="131" t="s">
        <v>170</v>
      </c>
      <c r="B93" s="63" t="s">
        <v>169</v>
      </c>
      <c r="C93" s="59">
        <f>ROUND(IF('Indicator Data'!C96=0,0.1,IF(LOG('Indicator Data'!C96)&gt;C$194,10,IF(LOG('Indicator Data'!C96)&lt;C$195,0,10-(C$194-LOG('Indicator Data'!C96))/(C$194-C$195)*10))),1)</f>
        <v>7.7</v>
      </c>
      <c r="D93" s="59">
        <f>ROUND(IF('Indicator Data'!D96=0,0.1,IF(LOG('Indicator Data'!D96)&gt;D$194,10,IF(LOG('Indicator Data'!D96)&lt;D$195,0,10-(D$194-LOG('Indicator Data'!D96))/(D$194-D$195)*10))),1)</f>
        <v>10</v>
      </c>
      <c r="E93" s="59">
        <f t="shared" si="62"/>
        <v>9.1999999999999993</v>
      </c>
      <c r="F93" s="59">
        <f>ROUND(IF('Indicator Data'!E96="No data",0.1,IF('Indicator Data'!E96=0,0,IF(LOG('Indicator Data'!E96)&gt;F$194,10,IF(LOG('Indicator Data'!E96)&lt;F$195,0,10-(F$194-LOG('Indicator Data'!E96))/(F$194-F$195)*10)))),1)</f>
        <v>6.5</v>
      </c>
      <c r="G93" s="59">
        <f>ROUND(IF('Indicator Data'!F96=0,0,IF(LOG('Indicator Data'!F96)&gt;G$194,10,IF(LOG('Indicator Data'!F96)&lt;G$195,0,10-(G$194-LOG('Indicator Data'!F96))/(G$194-G$195)*10))),1)</f>
        <v>0</v>
      </c>
      <c r="H93" s="59">
        <f>ROUND(IF('Indicator Data'!G96=0,0,IF(LOG('Indicator Data'!G96)&gt;H$194,10,IF(LOG('Indicator Data'!G96)&lt;H$195,0,10-(H$194-LOG('Indicator Data'!G96))/(H$194-H$195)*10))),1)</f>
        <v>0</v>
      </c>
      <c r="I93" s="59">
        <f>ROUND(IF('Indicator Data'!H96=0,0,IF(LOG('Indicator Data'!H96)&gt;I$194,10,IF(LOG('Indicator Data'!H96)&lt;I$195,0,10-(I$194-LOG('Indicator Data'!H96))/(I$194-I$195)*10))),1)</f>
        <v>0</v>
      </c>
      <c r="J93" s="59">
        <f t="shared" si="63"/>
        <v>0</v>
      </c>
      <c r="K93" s="59">
        <f>ROUND(IF('Indicator Data'!I96=0,0,IF(LOG('Indicator Data'!I96)&gt;K$194,10,IF(LOG('Indicator Data'!I96)&lt;K$195,0,10-(K$194-LOG('Indicator Data'!I96))/(K$194-K$195)*10))),1)</f>
        <v>0</v>
      </c>
      <c r="L93" s="59">
        <f t="shared" si="64"/>
        <v>0</v>
      </c>
      <c r="M93" s="59">
        <f>ROUND(IF('Indicator Data'!J96=0,0,IF(LOG('Indicator Data'!J96)&gt;M$194,10,IF(LOG('Indicator Data'!J96)&lt;M$195,0,10-(M$194-LOG('Indicator Data'!J96))/(M$194-M$195)*10))),1)</f>
        <v>9.5</v>
      </c>
      <c r="N93" s="60">
        <f>'Indicator Data'!C96/'Indicator Data'!$BD96</f>
        <v>2.0855249415082833E-3</v>
      </c>
      <c r="O93" s="60">
        <f>'Indicator Data'!D96/'Indicator Data'!$BD96</f>
        <v>2.0466834881512717E-3</v>
      </c>
      <c r="P93" s="60">
        <f>IF(F93=0.1,0,'Indicator Data'!E96/'Indicator Data'!$BD96)</f>
        <v>6.720590119144847E-3</v>
      </c>
      <c r="Q93" s="60">
        <f>'Indicator Data'!F96/'Indicator Data'!$BD96</f>
        <v>0</v>
      </c>
      <c r="R93" s="60">
        <f>'Indicator Data'!G96/'Indicator Data'!$BD96</f>
        <v>0</v>
      </c>
      <c r="S93" s="60">
        <f>'Indicator Data'!H96/'Indicator Data'!$BD96</f>
        <v>0</v>
      </c>
      <c r="T93" s="60">
        <f>'Indicator Data'!I96/'Indicator Data'!$BD96</f>
        <v>0</v>
      </c>
      <c r="U93" s="60">
        <f>'Indicator Data'!J96/'Indicator Data'!$BD96</f>
        <v>1.0228907372236126E-2</v>
      </c>
      <c r="V93" s="59">
        <f t="shared" si="65"/>
        <v>10</v>
      </c>
      <c r="W93" s="59">
        <f t="shared" si="66"/>
        <v>10</v>
      </c>
      <c r="X93" s="59">
        <f t="shared" si="67"/>
        <v>10</v>
      </c>
      <c r="Y93" s="59">
        <f t="shared" si="68"/>
        <v>4.5</v>
      </c>
      <c r="Z93" s="59">
        <f t="shared" si="69"/>
        <v>0</v>
      </c>
      <c r="AA93" s="59">
        <f t="shared" si="70"/>
        <v>0</v>
      </c>
      <c r="AB93" s="59">
        <f t="shared" si="71"/>
        <v>0</v>
      </c>
      <c r="AC93" s="59">
        <f t="shared" si="72"/>
        <v>0</v>
      </c>
      <c r="AD93" s="59">
        <f t="shared" si="73"/>
        <v>0</v>
      </c>
      <c r="AE93" s="59">
        <f t="shared" si="74"/>
        <v>0</v>
      </c>
      <c r="AF93" s="59">
        <f t="shared" si="75"/>
        <v>3.4</v>
      </c>
      <c r="AG93" s="59">
        <f>ROUND(IF('Indicator Data'!K96=0,0,IF('Indicator Data'!K96&gt;AG$194,10,IF('Indicator Data'!K96&lt;AG$195,0,10-(AG$194-'Indicator Data'!K96)/(AG$194-AG$195)*10))),1)</f>
        <v>1</v>
      </c>
      <c r="AH93" s="59">
        <f t="shared" si="76"/>
        <v>8.9</v>
      </c>
      <c r="AI93" s="59">
        <f t="shared" si="77"/>
        <v>10</v>
      </c>
      <c r="AJ93" s="59">
        <f t="shared" si="78"/>
        <v>0</v>
      </c>
      <c r="AK93" s="59">
        <f t="shared" si="79"/>
        <v>0</v>
      </c>
      <c r="AL93" s="59">
        <f t="shared" si="80"/>
        <v>0</v>
      </c>
      <c r="AM93" s="59">
        <f t="shared" si="81"/>
        <v>0</v>
      </c>
      <c r="AN93" s="59">
        <f t="shared" si="82"/>
        <v>7.6</v>
      </c>
      <c r="AO93" s="61">
        <f t="shared" si="83"/>
        <v>9.6999999999999993</v>
      </c>
      <c r="AP93" s="61">
        <f t="shared" si="84"/>
        <v>5.6</v>
      </c>
      <c r="AQ93" s="61">
        <f t="shared" si="85"/>
        <v>0</v>
      </c>
      <c r="AR93" s="61">
        <f t="shared" si="86"/>
        <v>0</v>
      </c>
      <c r="AS93" s="59">
        <f t="shared" si="87"/>
        <v>4.3</v>
      </c>
      <c r="AT93" s="59">
        <f>IF('Indicator Data'!L96="No data","x",IF('Indicator Data'!BE96&lt;1000,"x",ROUND((IF('Indicator Data'!L96&gt;AT$194,10,IF('Indicator Data'!L96&lt;AT$195,0,10-(AT$194-'Indicator Data'!L96)/(AT$194-AT$195)*10))),1)))</f>
        <v>9.1</v>
      </c>
      <c r="AU93" s="61">
        <f t="shared" si="88"/>
        <v>6.7</v>
      </c>
      <c r="AV93" s="62">
        <f t="shared" si="89"/>
        <v>5.8</v>
      </c>
      <c r="AW93" s="59">
        <f>ROUND(IF('Indicator Data'!M96=0,0,IF('Indicator Data'!M96&gt;AW$194,10,IF('Indicator Data'!M96&lt;AW$195,0,10-(AW$194-'Indicator Data'!M96)/(AW$194-AW$195)*10))),1)</f>
        <v>3.1</v>
      </c>
      <c r="AX93" s="59">
        <f>ROUND(IF('Indicator Data'!N96=0,0,IF(LOG('Indicator Data'!N96)&gt;LOG(AX$194),10,IF(LOG('Indicator Data'!N96)&lt;LOG(AX$195),0,10-(LOG(AX$194)-LOG('Indicator Data'!N96))/(LOG(AX$194)-LOG(AX$195))*10))),1)</f>
        <v>1.7</v>
      </c>
      <c r="AY93" s="61">
        <f t="shared" si="90"/>
        <v>2.4</v>
      </c>
      <c r="AZ93" s="59">
        <f>'Indicator Data'!O96</f>
        <v>0</v>
      </c>
      <c r="BA93" s="59">
        <f>'Indicator Data'!P96</f>
        <v>0</v>
      </c>
      <c r="BB93" s="61">
        <f t="shared" si="91"/>
        <v>0</v>
      </c>
      <c r="BC93" s="62">
        <f t="shared" si="92"/>
        <v>1.7</v>
      </c>
      <c r="BD93" s="16"/>
      <c r="BE93" s="108"/>
    </row>
    <row r="94" spans="1:57" s="4" customFormat="1" x14ac:dyDescent="0.25">
      <c r="A94" s="131" t="s">
        <v>848</v>
      </c>
      <c r="B94" s="63" t="s">
        <v>171</v>
      </c>
      <c r="C94" s="59">
        <f>ROUND(IF('Indicator Data'!C97=0,0.1,IF(LOG('Indicator Data'!C97)&gt;C$194,10,IF(LOG('Indicator Data'!C97)&lt;C$195,0,10-(C$194-LOG('Indicator Data'!C97))/(C$194-C$195)*10))),1)</f>
        <v>7.1</v>
      </c>
      <c r="D94" s="59">
        <f>ROUND(IF('Indicator Data'!D97=0,0.1,IF(LOG('Indicator Data'!D97)&gt;D$194,10,IF(LOG('Indicator Data'!D97)&lt;D$195,0,10-(D$194-LOG('Indicator Data'!D97))/(D$194-D$195)*10))),1)</f>
        <v>0.1</v>
      </c>
      <c r="E94" s="59">
        <f t="shared" si="62"/>
        <v>4.5</v>
      </c>
      <c r="F94" s="59">
        <f>ROUND(IF('Indicator Data'!E97="No data",0.1,IF('Indicator Data'!E97=0,0,IF(LOG('Indicator Data'!E97)&gt;F$194,10,IF(LOG('Indicator Data'!E97)&lt;F$195,0,10-(F$194-LOG('Indicator Data'!E97))/(F$194-F$195)*10)))),1)</f>
        <v>7.7</v>
      </c>
      <c r="G94" s="59">
        <f>ROUND(IF('Indicator Data'!F97=0,0,IF(LOG('Indicator Data'!F97)&gt;G$194,10,IF(LOG('Indicator Data'!F97)&lt;G$195,0,10-(G$194-LOG('Indicator Data'!F97))/(G$194-G$195)*10))),1)</f>
        <v>0</v>
      </c>
      <c r="H94" s="59">
        <f>ROUND(IF('Indicator Data'!G97=0,0,IF(LOG('Indicator Data'!G97)&gt;H$194,10,IF(LOG('Indicator Data'!G97)&lt;H$195,0,10-(H$194-LOG('Indicator Data'!G97))/(H$194-H$195)*10))),1)</f>
        <v>6.9</v>
      </c>
      <c r="I94" s="59">
        <f>ROUND(IF('Indicator Data'!H97=0,0,IF(LOG('Indicator Data'!H97)&gt;I$194,10,IF(LOG('Indicator Data'!H97)&lt;I$195,0,10-(I$194-LOG('Indicator Data'!H97))/(I$194-I$195)*10))),1)</f>
        <v>7.8</v>
      </c>
      <c r="J94" s="59">
        <f t="shared" si="63"/>
        <v>7.4</v>
      </c>
      <c r="K94" s="59">
        <f>ROUND(IF('Indicator Data'!I97=0,0,IF(LOG('Indicator Data'!I97)&gt;K$194,10,IF(LOG('Indicator Data'!I97)&lt;K$195,0,10-(K$194-LOG('Indicator Data'!I97))/(K$194-K$195)*10))),1)</f>
        <v>0</v>
      </c>
      <c r="L94" s="59">
        <f t="shared" si="64"/>
        <v>4.7</v>
      </c>
      <c r="M94" s="59">
        <f>ROUND(IF('Indicator Data'!J97=0,0,IF(LOG('Indicator Data'!J97)&gt;M$194,10,IF(LOG('Indicator Data'!J97)&lt;M$195,0,10-(M$194-LOG('Indicator Data'!J97))/(M$194-M$195)*10))),1)</f>
        <v>8.4</v>
      </c>
      <c r="N94" s="60">
        <f>'Indicator Data'!C97/'Indicator Data'!$BD97</f>
        <v>9.8084980858583522E-4</v>
      </c>
      <c r="O94" s="60">
        <f>'Indicator Data'!D97/'Indicator Data'!$BD97</f>
        <v>0</v>
      </c>
      <c r="P94" s="60">
        <f>IF(F94=0.1,0,'Indicator Data'!E97/'Indicator Data'!$BD97)</f>
        <v>1.8014973080385199E-2</v>
      </c>
      <c r="Q94" s="60">
        <f>'Indicator Data'!F97/'Indicator Data'!$BD97</f>
        <v>0</v>
      </c>
      <c r="R94" s="60">
        <f>'Indicator Data'!G97/'Indicator Data'!$BD97</f>
        <v>8.8480256448998946E-3</v>
      </c>
      <c r="S94" s="60">
        <f>'Indicator Data'!H97/'Indicator Data'!$BD97</f>
        <v>4.4737192431493623E-4</v>
      </c>
      <c r="T94" s="60">
        <f>'Indicator Data'!I97/'Indicator Data'!$BD97</f>
        <v>0</v>
      </c>
      <c r="U94" s="60">
        <f>'Indicator Data'!J97/'Indicator Data'!$BD97</f>
        <v>3.3564783192058583E-3</v>
      </c>
      <c r="V94" s="59">
        <f t="shared" si="65"/>
        <v>4.9000000000000004</v>
      </c>
      <c r="W94" s="59">
        <f t="shared" si="66"/>
        <v>0</v>
      </c>
      <c r="X94" s="59">
        <f t="shared" si="67"/>
        <v>2.8</v>
      </c>
      <c r="Y94" s="59">
        <f t="shared" si="68"/>
        <v>10</v>
      </c>
      <c r="Z94" s="59">
        <f t="shared" si="69"/>
        <v>0</v>
      </c>
      <c r="AA94" s="59">
        <f t="shared" si="70"/>
        <v>4.9000000000000004</v>
      </c>
      <c r="AB94" s="59">
        <f t="shared" si="71"/>
        <v>0.9</v>
      </c>
      <c r="AC94" s="59">
        <f t="shared" si="72"/>
        <v>3.1</v>
      </c>
      <c r="AD94" s="59">
        <f t="shared" si="73"/>
        <v>0</v>
      </c>
      <c r="AE94" s="59">
        <f t="shared" si="74"/>
        <v>1.7</v>
      </c>
      <c r="AF94" s="59">
        <f t="shared" si="75"/>
        <v>1.1000000000000001</v>
      </c>
      <c r="AG94" s="59">
        <f>ROUND(IF('Indicator Data'!K97=0,0,IF('Indicator Data'!K97&gt;AG$194,10,IF('Indicator Data'!K97&lt;AG$195,0,10-(AG$194-'Indicator Data'!K97)/(AG$194-AG$195)*10))),1)</f>
        <v>4</v>
      </c>
      <c r="AH94" s="59">
        <f t="shared" si="76"/>
        <v>6</v>
      </c>
      <c r="AI94" s="59">
        <f t="shared" si="77"/>
        <v>0.1</v>
      </c>
      <c r="AJ94" s="59">
        <f t="shared" si="78"/>
        <v>5.9</v>
      </c>
      <c r="AK94" s="59">
        <f t="shared" si="79"/>
        <v>4.4000000000000004</v>
      </c>
      <c r="AL94" s="59">
        <f t="shared" si="80"/>
        <v>5.2</v>
      </c>
      <c r="AM94" s="59">
        <f t="shared" si="81"/>
        <v>0</v>
      </c>
      <c r="AN94" s="59">
        <f t="shared" si="82"/>
        <v>5.9</v>
      </c>
      <c r="AO94" s="61">
        <f t="shared" si="83"/>
        <v>3.7</v>
      </c>
      <c r="AP94" s="61">
        <f t="shared" si="84"/>
        <v>9.1999999999999993</v>
      </c>
      <c r="AQ94" s="61">
        <f t="shared" si="85"/>
        <v>0</v>
      </c>
      <c r="AR94" s="61">
        <f t="shared" si="86"/>
        <v>3.3</v>
      </c>
      <c r="AS94" s="59">
        <f t="shared" si="87"/>
        <v>5</v>
      </c>
      <c r="AT94" s="59">
        <f>IF('Indicator Data'!L97="No data","x",IF('Indicator Data'!BE97&lt;1000,"x",ROUND((IF('Indicator Data'!L97&gt;AT$194,10,IF('Indicator Data'!L97&lt;AT$195,0,10-(AT$194-'Indicator Data'!L97)/(AT$194-AT$195)*10))),1)))</f>
        <v>0</v>
      </c>
      <c r="AU94" s="61">
        <f t="shared" si="88"/>
        <v>2.5</v>
      </c>
      <c r="AV94" s="62">
        <f t="shared" si="89"/>
        <v>4.7</v>
      </c>
      <c r="AW94" s="59">
        <f>ROUND(IF('Indicator Data'!M97=0,0,IF('Indicator Data'!M97&gt;AW$194,10,IF('Indicator Data'!M97&lt;AW$195,0,10-(AW$194-'Indicator Data'!M97)/(AW$194-AW$195)*10))),1)</f>
        <v>2.1</v>
      </c>
      <c r="AX94" s="59">
        <f>ROUND(IF('Indicator Data'!N97=0,0,IF(LOG('Indicator Data'!N97)&gt;LOG(AX$194),10,IF(LOG('Indicator Data'!N97)&lt;LOG(AX$195),0,10-(LOG(AX$194)-LOG('Indicator Data'!N97))/(LOG(AX$194)-LOG(AX$195))*10))),1)</f>
        <v>3.2</v>
      </c>
      <c r="AY94" s="61">
        <f t="shared" si="90"/>
        <v>2.7</v>
      </c>
      <c r="AZ94" s="59">
        <f>'Indicator Data'!O97</f>
        <v>0</v>
      </c>
      <c r="BA94" s="59">
        <f>'Indicator Data'!P97</f>
        <v>0</v>
      </c>
      <c r="BB94" s="61">
        <f t="shared" si="91"/>
        <v>0</v>
      </c>
      <c r="BC94" s="62">
        <f t="shared" si="92"/>
        <v>1.9</v>
      </c>
      <c r="BD94" s="16"/>
      <c r="BE94" s="108"/>
    </row>
    <row r="95" spans="1:57" s="4" customFormat="1" x14ac:dyDescent="0.25">
      <c r="A95" s="131" t="s">
        <v>378</v>
      </c>
      <c r="B95" s="63" t="s">
        <v>172</v>
      </c>
      <c r="C95" s="59">
        <f>ROUND(IF('Indicator Data'!C98=0,0.1,IF(LOG('Indicator Data'!C98)&gt;C$194,10,IF(LOG('Indicator Data'!C98)&lt;C$195,0,10-(C$194-LOG('Indicator Data'!C98))/(C$194-C$195)*10))),1)</f>
        <v>0.1</v>
      </c>
      <c r="D95" s="59">
        <f>ROUND(IF('Indicator Data'!D98=0,0.1,IF(LOG('Indicator Data'!D98)&gt;D$194,10,IF(LOG('Indicator Data'!D98)&lt;D$195,0,10-(D$194-LOG('Indicator Data'!D98))/(D$194-D$195)*10))),1)</f>
        <v>0.1</v>
      </c>
      <c r="E95" s="59">
        <f t="shared" si="62"/>
        <v>0.1</v>
      </c>
      <c r="F95" s="59">
        <f>ROUND(IF('Indicator Data'!E98="No data",0.1,IF('Indicator Data'!E98=0,0,IF(LOG('Indicator Data'!E98)&gt;F$194,10,IF(LOG('Indicator Data'!E98)&lt;F$195,0,10-(F$194-LOG('Indicator Data'!E98))/(F$194-F$195)*10)))),1)</f>
        <v>5.8</v>
      </c>
      <c r="G95" s="59">
        <f>ROUND(IF('Indicator Data'!F98=0,0,IF(LOG('Indicator Data'!F98)&gt;G$194,10,IF(LOG('Indicator Data'!F98)&lt;G$195,0,10-(G$194-LOG('Indicator Data'!F98))/(G$194-G$195)*10))),1)</f>
        <v>0</v>
      </c>
      <c r="H95" s="59">
        <f>ROUND(IF('Indicator Data'!G98=0,0,IF(LOG('Indicator Data'!G98)&gt;H$194,10,IF(LOG('Indicator Data'!G98)&lt;H$195,0,10-(H$194-LOG('Indicator Data'!G98))/(H$194-H$195)*10))),1)</f>
        <v>0</v>
      </c>
      <c r="I95" s="59">
        <f>ROUND(IF('Indicator Data'!H98=0,0,IF(LOG('Indicator Data'!H98)&gt;I$194,10,IF(LOG('Indicator Data'!H98)&lt;I$195,0,10-(I$194-LOG('Indicator Data'!H98))/(I$194-I$195)*10))),1)</f>
        <v>0</v>
      </c>
      <c r="J95" s="59">
        <f t="shared" si="63"/>
        <v>0</v>
      </c>
      <c r="K95" s="59">
        <f>ROUND(IF('Indicator Data'!I98=0,0,IF(LOG('Indicator Data'!I98)&gt;K$194,10,IF(LOG('Indicator Data'!I98)&lt;K$195,0,10-(K$194-LOG('Indicator Data'!I98))/(K$194-K$195)*10))),1)</f>
        <v>0</v>
      </c>
      <c r="L95" s="59">
        <f t="shared" si="64"/>
        <v>0</v>
      </c>
      <c r="M95" s="59">
        <f>ROUND(IF('Indicator Data'!J98=0,0,IF(LOG('Indicator Data'!J98)&gt;M$194,10,IF(LOG('Indicator Data'!J98)&lt;M$195,0,10-(M$194-LOG('Indicator Data'!J98))/(M$194-M$195)*10))),1)</f>
        <v>0</v>
      </c>
      <c r="N95" s="60">
        <f>'Indicator Data'!C98/'Indicator Data'!$BD98</f>
        <v>0</v>
      </c>
      <c r="O95" s="60">
        <f>'Indicator Data'!D98/'Indicator Data'!$BD98</f>
        <v>0</v>
      </c>
      <c r="P95" s="60">
        <f>IF(F95=0.1,0,'Indicator Data'!E98/'Indicator Data'!$BD98)</f>
        <v>1.1059462756226325E-2</v>
      </c>
      <c r="Q95" s="60">
        <f>'Indicator Data'!F98/'Indicator Data'!$BD98</f>
        <v>0</v>
      </c>
      <c r="R95" s="60">
        <f>'Indicator Data'!G98/'Indicator Data'!$BD98</f>
        <v>0</v>
      </c>
      <c r="S95" s="60">
        <f>'Indicator Data'!H98/'Indicator Data'!$BD98</f>
        <v>0</v>
      </c>
      <c r="T95" s="60">
        <f>'Indicator Data'!I98/'Indicator Data'!$BD98</f>
        <v>0</v>
      </c>
      <c r="U95" s="60">
        <f>'Indicator Data'!J98/'Indicator Data'!$BD98</f>
        <v>0</v>
      </c>
      <c r="V95" s="59">
        <f t="shared" si="65"/>
        <v>0</v>
      </c>
      <c r="W95" s="59">
        <f t="shared" si="66"/>
        <v>0</v>
      </c>
      <c r="X95" s="59">
        <f t="shared" si="67"/>
        <v>0</v>
      </c>
      <c r="Y95" s="59">
        <f t="shared" si="68"/>
        <v>7.4</v>
      </c>
      <c r="Z95" s="59">
        <f t="shared" si="69"/>
        <v>0</v>
      </c>
      <c r="AA95" s="59">
        <f t="shared" si="70"/>
        <v>0</v>
      </c>
      <c r="AB95" s="59">
        <f t="shared" si="71"/>
        <v>0</v>
      </c>
      <c r="AC95" s="59">
        <f t="shared" si="72"/>
        <v>0</v>
      </c>
      <c r="AD95" s="59">
        <f t="shared" si="73"/>
        <v>0</v>
      </c>
      <c r="AE95" s="59">
        <f t="shared" si="74"/>
        <v>0</v>
      </c>
      <c r="AF95" s="59">
        <f t="shared" si="75"/>
        <v>0</v>
      </c>
      <c r="AG95" s="59">
        <f>ROUND(IF('Indicator Data'!K98=0,0,IF('Indicator Data'!K98&gt;AG$194,10,IF('Indicator Data'!K98&lt;AG$195,0,10-(AG$194-'Indicator Data'!K98)/(AG$194-AG$195)*10))),1)</f>
        <v>0</v>
      </c>
      <c r="AH95" s="59">
        <f t="shared" si="76"/>
        <v>0.1</v>
      </c>
      <c r="AI95" s="59">
        <f t="shared" si="77"/>
        <v>0.1</v>
      </c>
      <c r="AJ95" s="59">
        <f t="shared" si="78"/>
        <v>0</v>
      </c>
      <c r="AK95" s="59">
        <f t="shared" si="79"/>
        <v>0</v>
      </c>
      <c r="AL95" s="59">
        <f t="shared" si="80"/>
        <v>0</v>
      </c>
      <c r="AM95" s="59">
        <f t="shared" si="81"/>
        <v>0</v>
      </c>
      <c r="AN95" s="59">
        <f t="shared" si="82"/>
        <v>0</v>
      </c>
      <c r="AO95" s="61">
        <f t="shared" si="83"/>
        <v>0.1</v>
      </c>
      <c r="AP95" s="61">
        <f t="shared" si="84"/>
        <v>6.7</v>
      </c>
      <c r="AQ95" s="61">
        <f t="shared" si="85"/>
        <v>0</v>
      </c>
      <c r="AR95" s="61">
        <f t="shared" si="86"/>
        <v>0</v>
      </c>
      <c r="AS95" s="59">
        <f t="shared" si="87"/>
        <v>0</v>
      </c>
      <c r="AT95" s="59">
        <f>IF('Indicator Data'!L98="No data","x",IF('Indicator Data'!BE98&lt;1000,"x",ROUND((IF('Indicator Data'!L98&gt;AT$194,10,IF('Indicator Data'!L98&lt;AT$195,0,10-(AT$194-'Indicator Data'!L98)/(AT$194-AT$195)*10))),1)))</f>
        <v>4</v>
      </c>
      <c r="AU95" s="61">
        <f t="shared" si="88"/>
        <v>2</v>
      </c>
      <c r="AV95" s="62">
        <f t="shared" si="89"/>
        <v>2.2000000000000002</v>
      </c>
      <c r="AW95" s="59">
        <f>ROUND(IF('Indicator Data'!M98=0,0,IF('Indicator Data'!M98&gt;AW$194,10,IF('Indicator Data'!M98&lt;AW$195,0,10-(AW$194-'Indicator Data'!M98)/(AW$194-AW$195)*10))),1)</f>
        <v>0.2</v>
      </c>
      <c r="AX95" s="59">
        <f>ROUND(IF('Indicator Data'!N98=0,0,IF(LOG('Indicator Data'!N98)&gt;LOG(AX$194),10,IF(LOG('Indicator Data'!N98)&lt;LOG(AX$195),0,10-(LOG(AX$194)-LOG('Indicator Data'!N98))/(LOG(AX$194)-LOG(AX$195))*10))),1)</f>
        <v>0</v>
      </c>
      <c r="AY95" s="61">
        <f t="shared" si="90"/>
        <v>0.1</v>
      </c>
      <c r="AZ95" s="59">
        <f>'Indicator Data'!O98</f>
        <v>0</v>
      </c>
      <c r="BA95" s="59">
        <f>'Indicator Data'!P98</f>
        <v>0</v>
      </c>
      <c r="BB95" s="61">
        <f t="shared" si="91"/>
        <v>0</v>
      </c>
      <c r="BC95" s="62">
        <f t="shared" si="92"/>
        <v>0.1</v>
      </c>
      <c r="BD95" s="16"/>
      <c r="BE95" s="108"/>
    </row>
    <row r="96" spans="1:57" s="4" customFormat="1" x14ac:dyDescent="0.25">
      <c r="A96" s="131" t="s">
        <v>174</v>
      </c>
      <c r="B96" s="63" t="s">
        <v>173</v>
      </c>
      <c r="C96" s="59">
        <f>ROUND(IF('Indicator Data'!C99=0,0.1,IF(LOG('Indicator Data'!C99)&gt;C$194,10,IF(LOG('Indicator Data'!C99)&lt;C$195,0,10-(C$194-LOG('Indicator Data'!C99))/(C$194-C$195)*10))),1)</f>
        <v>7.7</v>
      </c>
      <c r="D96" s="59">
        <f>ROUND(IF('Indicator Data'!D99=0,0.1,IF(LOG('Indicator Data'!D99)&gt;D$194,10,IF(LOG('Indicator Data'!D99)&lt;D$195,0,10-(D$194-LOG('Indicator Data'!D99))/(D$194-D$195)*10))),1)</f>
        <v>0.1</v>
      </c>
      <c r="E96" s="59">
        <f t="shared" si="62"/>
        <v>5</v>
      </c>
      <c r="F96" s="59">
        <f>ROUND(IF('Indicator Data'!E99="No data",0.1,IF('Indicator Data'!E99=0,0,IF(LOG('Indicator Data'!E99)&gt;F$194,10,IF(LOG('Indicator Data'!E99)&lt;F$195,0,10-(F$194-LOG('Indicator Data'!E99))/(F$194-F$195)*10)))),1)</f>
        <v>2</v>
      </c>
      <c r="G96" s="59">
        <f>ROUND(IF('Indicator Data'!F99=0,0,IF(LOG('Indicator Data'!F99)&gt;G$194,10,IF(LOG('Indicator Data'!F99)&lt;G$195,0,10-(G$194-LOG('Indicator Data'!F99))/(G$194-G$195)*10))),1)</f>
        <v>5.4</v>
      </c>
      <c r="H96" s="59">
        <f>ROUND(IF('Indicator Data'!G99=0,0,IF(LOG('Indicator Data'!G99)&gt;H$194,10,IF(LOG('Indicator Data'!G99)&lt;H$195,0,10-(H$194-LOG('Indicator Data'!G99))/(H$194-H$195)*10))),1)</f>
        <v>0</v>
      </c>
      <c r="I96" s="59">
        <f>ROUND(IF('Indicator Data'!H99=0,0,IF(LOG('Indicator Data'!H99)&gt;I$194,10,IF(LOG('Indicator Data'!H99)&lt;I$195,0,10-(I$194-LOG('Indicator Data'!H99))/(I$194-I$195)*10))),1)</f>
        <v>0</v>
      </c>
      <c r="J96" s="59">
        <f t="shared" si="63"/>
        <v>0</v>
      </c>
      <c r="K96" s="59">
        <f>ROUND(IF('Indicator Data'!I99=0,0,IF(LOG('Indicator Data'!I99)&gt;K$194,10,IF(LOG('Indicator Data'!I99)&lt;K$195,0,10-(K$194-LOG('Indicator Data'!I99))/(K$194-K$195)*10))),1)</f>
        <v>0</v>
      </c>
      <c r="L96" s="59">
        <f t="shared" si="64"/>
        <v>0</v>
      </c>
      <c r="M96" s="59">
        <f>ROUND(IF('Indicator Data'!J99=0,0,IF(LOG('Indicator Data'!J99)&gt;M$194,10,IF(LOG('Indicator Data'!J99)&lt;M$195,0,10-(M$194-LOG('Indicator Data'!J99))/(M$194-M$195)*10))),1)</f>
        <v>0</v>
      </c>
      <c r="N96" s="60">
        <f>'Indicator Data'!C99/'Indicator Data'!$BD99</f>
        <v>2.0785180258965567E-3</v>
      </c>
      <c r="O96" s="60">
        <f>'Indicator Data'!D99/'Indicator Data'!$BD99</f>
        <v>0</v>
      </c>
      <c r="P96" s="60">
        <f>IF(F96=0.1,0,'Indicator Data'!E99/'Indicator Data'!$BD99)</f>
        <v>1.082490896053316E-4</v>
      </c>
      <c r="Q96" s="60">
        <f>'Indicator Data'!F99/'Indicator Data'!$BD99</f>
        <v>2.9378853466838451E-6</v>
      </c>
      <c r="R96" s="60">
        <f>'Indicator Data'!G99/'Indicator Data'!$BD99</f>
        <v>0</v>
      </c>
      <c r="S96" s="60">
        <f>'Indicator Data'!H99/'Indicator Data'!$BD99</f>
        <v>0</v>
      </c>
      <c r="T96" s="60">
        <f>'Indicator Data'!I99/'Indicator Data'!$BD99</f>
        <v>0</v>
      </c>
      <c r="U96" s="60">
        <f>'Indicator Data'!J99/'Indicator Data'!$BD99</f>
        <v>0</v>
      </c>
      <c r="V96" s="59">
        <f t="shared" si="65"/>
        <v>10</v>
      </c>
      <c r="W96" s="59">
        <f t="shared" si="66"/>
        <v>0</v>
      </c>
      <c r="X96" s="59">
        <f t="shared" si="67"/>
        <v>7.6</v>
      </c>
      <c r="Y96" s="59">
        <f t="shared" si="68"/>
        <v>0.1</v>
      </c>
      <c r="Z96" s="59">
        <f t="shared" si="69"/>
        <v>6.6</v>
      </c>
      <c r="AA96" s="59">
        <f t="shared" si="70"/>
        <v>0</v>
      </c>
      <c r="AB96" s="59">
        <f t="shared" si="71"/>
        <v>0</v>
      </c>
      <c r="AC96" s="59">
        <f t="shared" si="72"/>
        <v>0</v>
      </c>
      <c r="AD96" s="59">
        <f t="shared" si="73"/>
        <v>0</v>
      </c>
      <c r="AE96" s="59">
        <f t="shared" si="74"/>
        <v>0</v>
      </c>
      <c r="AF96" s="59">
        <f t="shared" si="75"/>
        <v>0</v>
      </c>
      <c r="AG96" s="59">
        <f>ROUND(IF('Indicator Data'!K99=0,0,IF('Indicator Data'!K99&gt;AG$194,10,IF('Indicator Data'!K99&lt;AG$195,0,10-(AG$194-'Indicator Data'!K99)/(AG$194-AG$195)*10))),1)</f>
        <v>0</v>
      </c>
      <c r="AH96" s="59">
        <f t="shared" si="76"/>
        <v>8.9</v>
      </c>
      <c r="AI96" s="59">
        <f t="shared" si="77"/>
        <v>0.1</v>
      </c>
      <c r="AJ96" s="59">
        <f t="shared" si="78"/>
        <v>0</v>
      </c>
      <c r="AK96" s="59">
        <f t="shared" si="79"/>
        <v>0</v>
      </c>
      <c r="AL96" s="59">
        <f t="shared" si="80"/>
        <v>0</v>
      </c>
      <c r="AM96" s="59">
        <f t="shared" si="81"/>
        <v>0</v>
      </c>
      <c r="AN96" s="59">
        <f t="shared" si="82"/>
        <v>0</v>
      </c>
      <c r="AO96" s="61">
        <f t="shared" si="83"/>
        <v>6.5</v>
      </c>
      <c r="AP96" s="61">
        <f t="shared" si="84"/>
        <v>1.1000000000000001</v>
      </c>
      <c r="AQ96" s="61">
        <f t="shared" si="85"/>
        <v>6</v>
      </c>
      <c r="AR96" s="61">
        <f t="shared" si="86"/>
        <v>0</v>
      </c>
      <c r="AS96" s="59">
        <f t="shared" si="87"/>
        <v>0</v>
      </c>
      <c r="AT96" s="59">
        <f>IF('Indicator Data'!L99="No data","x",IF('Indicator Data'!BE99&lt;1000,"x",ROUND((IF('Indicator Data'!L99&gt;AT$194,10,IF('Indicator Data'!L99&lt;AT$195,0,10-(AT$194-'Indicator Data'!L99)/(AT$194-AT$195)*10))),1)))</f>
        <v>5.0999999999999996</v>
      </c>
      <c r="AU96" s="61">
        <f t="shared" si="88"/>
        <v>2.6</v>
      </c>
      <c r="AV96" s="62">
        <f t="shared" si="89"/>
        <v>3.7</v>
      </c>
      <c r="AW96" s="59">
        <f>ROUND(IF('Indicator Data'!M99=0,0,IF('Indicator Data'!M99&gt;AW$194,10,IF('Indicator Data'!M99&lt;AW$195,0,10-(AW$194-'Indicator Data'!M99)/(AW$194-AW$195)*10))),1)</f>
        <v>8.1</v>
      </c>
      <c r="AX96" s="59">
        <f>ROUND(IF('Indicator Data'!N99=0,0,IF(LOG('Indicator Data'!N99)&gt;LOG(AX$194),10,IF(LOG('Indicator Data'!N99)&lt;LOG(AX$195),0,10-(LOG(AX$194)-LOG('Indicator Data'!N99))/(LOG(AX$194)-LOG(AX$195))*10))),1)</f>
        <v>5.0999999999999996</v>
      </c>
      <c r="AY96" s="61">
        <f t="shared" si="90"/>
        <v>6.9</v>
      </c>
      <c r="AZ96" s="59">
        <f>'Indicator Data'!O99</f>
        <v>0</v>
      </c>
      <c r="BA96" s="59">
        <f>'Indicator Data'!P99</f>
        <v>0</v>
      </c>
      <c r="BB96" s="61">
        <f t="shared" si="91"/>
        <v>0</v>
      </c>
      <c r="BC96" s="62">
        <f t="shared" si="92"/>
        <v>4.8</v>
      </c>
      <c r="BD96" s="16"/>
      <c r="BE96" s="108"/>
    </row>
    <row r="97" spans="1:57" s="4" customFormat="1" x14ac:dyDescent="0.25">
      <c r="A97" s="131" t="s">
        <v>176</v>
      </c>
      <c r="B97" s="63" t="s">
        <v>175</v>
      </c>
      <c r="C97" s="59">
        <f>ROUND(IF('Indicator Data'!C100=0,0.1,IF(LOG('Indicator Data'!C100)&gt;C$194,10,IF(LOG('Indicator Data'!C100)&lt;C$195,0,10-(C$194-LOG('Indicator Data'!C100))/(C$194-C$195)*10))),1)</f>
        <v>0.1</v>
      </c>
      <c r="D97" s="59">
        <f>ROUND(IF('Indicator Data'!D100=0,0.1,IF(LOG('Indicator Data'!D100)&gt;D$194,10,IF(LOG('Indicator Data'!D100)&lt;D$195,0,10-(D$194-LOG('Indicator Data'!D100))/(D$194-D$195)*10))),1)</f>
        <v>0.1</v>
      </c>
      <c r="E97" s="59">
        <f t="shared" si="62"/>
        <v>0.1</v>
      </c>
      <c r="F97" s="59">
        <f>ROUND(IF('Indicator Data'!E100="No data",0.1,IF('Indicator Data'!E100=0,0,IF(LOG('Indicator Data'!E100)&gt;F$194,10,IF(LOG('Indicator Data'!E100)&lt;F$195,0,10-(F$194-LOG('Indicator Data'!E100))/(F$194-F$195)*10)))),1)</f>
        <v>4.7</v>
      </c>
      <c r="G97" s="59">
        <f>ROUND(IF('Indicator Data'!F100=0,0,IF(LOG('Indicator Data'!F100)&gt;G$194,10,IF(LOG('Indicator Data'!F100)&lt;G$195,0,10-(G$194-LOG('Indicator Data'!F100))/(G$194-G$195)*10))),1)</f>
        <v>0</v>
      </c>
      <c r="H97" s="59">
        <f>ROUND(IF('Indicator Data'!G100=0,0,IF(LOG('Indicator Data'!G100)&gt;H$194,10,IF(LOG('Indicator Data'!G100)&lt;H$195,0,10-(H$194-LOG('Indicator Data'!G100))/(H$194-H$195)*10))),1)</f>
        <v>0</v>
      </c>
      <c r="I97" s="59">
        <f>ROUND(IF('Indicator Data'!H100=0,0,IF(LOG('Indicator Data'!H100)&gt;I$194,10,IF(LOG('Indicator Data'!H100)&lt;I$195,0,10-(I$194-LOG('Indicator Data'!H100))/(I$194-I$195)*10))),1)</f>
        <v>0</v>
      </c>
      <c r="J97" s="59">
        <f t="shared" si="63"/>
        <v>0</v>
      </c>
      <c r="K97" s="59">
        <f>ROUND(IF('Indicator Data'!I100=0,0,IF(LOG('Indicator Data'!I100)&gt;K$194,10,IF(LOG('Indicator Data'!I100)&lt;K$195,0,10-(K$194-LOG('Indicator Data'!I100))/(K$194-K$195)*10))),1)</f>
        <v>0</v>
      </c>
      <c r="L97" s="59">
        <f t="shared" si="64"/>
        <v>0</v>
      </c>
      <c r="M97" s="59">
        <f>ROUND(IF('Indicator Data'!J100=0,0,IF(LOG('Indicator Data'!J100)&gt;M$194,10,IF(LOG('Indicator Data'!J100)&lt;M$195,0,10-(M$194-LOG('Indicator Data'!J100))/(M$194-M$195)*10))),1)</f>
        <v>9.9</v>
      </c>
      <c r="N97" s="60">
        <f>'Indicator Data'!C100/'Indicator Data'!$BD100</f>
        <v>0</v>
      </c>
      <c r="O97" s="60">
        <f>'Indicator Data'!D100/'Indicator Data'!$BD100</f>
        <v>0</v>
      </c>
      <c r="P97" s="60">
        <f>IF(F97=0.1,0,'Indicator Data'!E100/'Indicator Data'!$BD100)</f>
        <v>3.7381337261015884E-3</v>
      </c>
      <c r="Q97" s="60">
        <f>'Indicator Data'!F100/'Indicator Data'!$BD100</f>
        <v>0</v>
      </c>
      <c r="R97" s="60">
        <f>'Indicator Data'!G100/'Indicator Data'!$BD100</f>
        <v>0</v>
      </c>
      <c r="S97" s="60">
        <f>'Indicator Data'!H100/'Indicator Data'!$BD100</f>
        <v>0</v>
      </c>
      <c r="T97" s="60">
        <f>'Indicator Data'!I100/'Indicator Data'!$BD100</f>
        <v>0</v>
      </c>
      <c r="U97" s="60">
        <f>'Indicator Data'!J100/'Indicator Data'!$BD100</f>
        <v>4.2963108758226683E-2</v>
      </c>
      <c r="V97" s="59">
        <f t="shared" si="65"/>
        <v>0</v>
      </c>
      <c r="W97" s="59">
        <f t="shared" si="66"/>
        <v>0</v>
      </c>
      <c r="X97" s="59">
        <f t="shared" si="67"/>
        <v>0</v>
      </c>
      <c r="Y97" s="59">
        <f t="shared" si="68"/>
        <v>2.5</v>
      </c>
      <c r="Z97" s="59">
        <f t="shared" si="69"/>
        <v>0</v>
      </c>
      <c r="AA97" s="59">
        <f t="shared" si="70"/>
        <v>0</v>
      </c>
      <c r="AB97" s="59">
        <f t="shared" si="71"/>
        <v>0</v>
      </c>
      <c r="AC97" s="59">
        <f t="shared" si="72"/>
        <v>0</v>
      </c>
      <c r="AD97" s="59">
        <f t="shared" si="73"/>
        <v>0</v>
      </c>
      <c r="AE97" s="59">
        <f t="shared" si="74"/>
        <v>0</v>
      </c>
      <c r="AF97" s="59">
        <f t="shared" si="75"/>
        <v>10</v>
      </c>
      <c r="AG97" s="59">
        <f>ROUND(IF('Indicator Data'!K100=0,0,IF('Indicator Data'!K100&gt;AG$194,10,IF('Indicator Data'!K100&lt;AG$195,0,10-(AG$194-'Indicator Data'!K100)/(AG$194-AG$195)*10))),1)</f>
        <v>5.0999999999999996</v>
      </c>
      <c r="AH97" s="59">
        <f t="shared" si="76"/>
        <v>0.1</v>
      </c>
      <c r="AI97" s="59">
        <f t="shared" si="77"/>
        <v>0.1</v>
      </c>
      <c r="AJ97" s="59">
        <f t="shared" si="78"/>
        <v>0</v>
      </c>
      <c r="AK97" s="59">
        <f t="shared" si="79"/>
        <v>0</v>
      </c>
      <c r="AL97" s="59">
        <f t="shared" si="80"/>
        <v>0</v>
      </c>
      <c r="AM97" s="59">
        <f t="shared" si="81"/>
        <v>0</v>
      </c>
      <c r="AN97" s="59">
        <f t="shared" si="82"/>
        <v>10</v>
      </c>
      <c r="AO97" s="61">
        <f t="shared" si="83"/>
        <v>0.1</v>
      </c>
      <c r="AP97" s="61">
        <f t="shared" si="84"/>
        <v>3.7</v>
      </c>
      <c r="AQ97" s="61">
        <f t="shared" si="85"/>
        <v>0</v>
      </c>
      <c r="AR97" s="61">
        <f t="shared" si="86"/>
        <v>0</v>
      </c>
      <c r="AS97" s="59">
        <f t="shared" si="87"/>
        <v>7.6</v>
      </c>
      <c r="AT97" s="59">
        <f>IF('Indicator Data'!L100="No data","x",IF('Indicator Data'!BE100&lt;1000,"x",ROUND((IF('Indicator Data'!L100&gt;AT$194,10,IF('Indicator Data'!L100&lt;AT$195,0,10-(AT$194-'Indicator Data'!L100)/(AT$194-AT$195)*10))),1)))</f>
        <v>3</v>
      </c>
      <c r="AU97" s="61">
        <f t="shared" si="88"/>
        <v>5.3</v>
      </c>
      <c r="AV97" s="62">
        <f t="shared" si="89"/>
        <v>2.1</v>
      </c>
      <c r="AW97" s="59">
        <f>ROUND(IF('Indicator Data'!M100=0,0,IF('Indicator Data'!M100&gt;AW$194,10,IF('Indicator Data'!M100&lt;AW$195,0,10-(AW$194-'Indicator Data'!M100)/(AW$194-AW$195)*10))),1)</f>
        <v>4.8</v>
      </c>
      <c r="AX97" s="59">
        <f>ROUND(IF('Indicator Data'!N100=0,0,IF(LOG('Indicator Data'!N100)&gt;LOG(AX$194),10,IF(LOG('Indicator Data'!N100)&lt;LOG(AX$195),0,10-(LOG(AX$194)-LOG('Indicator Data'!N100))/(LOG(AX$194)-LOG(AX$195))*10))),1)</f>
        <v>3.7</v>
      </c>
      <c r="AY97" s="61">
        <f t="shared" si="90"/>
        <v>4.3</v>
      </c>
      <c r="AZ97" s="59">
        <f>'Indicator Data'!O100</f>
        <v>0</v>
      </c>
      <c r="BA97" s="59">
        <f>'Indicator Data'!P100</f>
        <v>0</v>
      </c>
      <c r="BB97" s="61">
        <f t="shared" si="91"/>
        <v>0</v>
      </c>
      <c r="BC97" s="62">
        <f t="shared" si="92"/>
        <v>3</v>
      </c>
      <c r="BD97" s="16"/>
      <c r="BE97" s="108"/>
    </row>
    <row r="98" spans="1:57" s="4" customFormat="1" x14ac:dyDescent="0.25">
      <c r="A98" s="131" t="s">
        <v>178</v>
      </c>
      <c r="B98" s="63" t="s">
        <v>177</v>
      </c>
      <c r="C98" s="59">
        <f>ROUND(IF('Indicator Data'!C101=0,0.1,IF(LOG('Indicator Data'!C101)&gt;C$194,10,IF(LOG('Indicator Data'!C101)&lt;C$195,0,10-(C$194-LOG('Indicator Data'!C101))/(C$194-C$195)*10))),1)</f>
        <v>0.1</v>
      </c>
      <c r="D98" s="59">
        <f>ROUND(IF('Indicator Data'!D101=0,0.1,IF(LOG('Indicator Data'!D101)&gt;D$194,10,IF(LOG('Indicator Data'!D101)&lt;D$195,0,10-(D$194-LOG('Indicator Data'!D101))/(D$194-D$195)*10))),1)</f>
        <v>0.1</v>
      </c>
      <c r="E98" s="59">
        <f t="shared" si="62"/>
        <v>0.1</v>
      </c>
      <c r="F98" s="59">
        <f>ROUND(IF('Indicator Data'!E101="No data",0.1,IF('Indicator Data'!E101=0,0,IF(LOG('Indicator Data'!E101)&gt;F$194,10,IF(LOG('Indicator Data'!E101)&lt;F$195,0,10-(F$194-LOG('Indicator Data'!E101))/(F$194-F$195)*10)))),1)</f>
        <v>6.6</v>
      </c>
      <c r="G98" s="59">
        <f>ROUND(IF('Indicator Data'!F101=0,0,IF(LOG('Indicator Data'!F101)&gt;G$194,10,IF(LOG('Indicator Data'!F101)&lt;G$195,0,10-(G$194-LOG('Indicator Data'!F101))/(G$194-G$195)*10))),1)</f>
        <v>4.4000000000000004</v>
      </c>
      <c r="H98" s="59">
        <f>ROUND(IF('Indicator Data'!G101=0,0,IF(LOG('Indicator Data'!G101)&gt;H$194,10,IF(LOG('Indicator Data'!G101)&lt;H$195,0,10-(H$194-LOG('Indicator Data'!G101))/(H$194-H$195)*10))),1)</f>
        <v>0</v>
      </c>
      <c r="I98" s="59">
        <f>ROUND(IF('Indicator Data'!H101=0,0,IF(LOG('Indicator Data'!H101)&gt;I$194,10,IF(LOG('Indicator Data'!H101)&lt;I$195,0,10-(I$194-LOG('Indicator Data'!H101))/(I$194-I$195)*10))),1)</f>
        <v>0</v>
      </c>
      <c r="J98" s="59">
        <f t="shared" si="63"/>
        <v>0</v>
      </c>
      <c r="K98" s="59">
        <f>ROUND(IF('Indicator Data'!I101=0,0,IF(LOG('Indicator Data'!I101)&gt;K$194,10,IF(LOG('Indicator Data'!I101)&lt;K$195,0,10-(K$194-LOG('Indicator Data'!I101))/(K$194-K$195)*10))),1)</f>
        <v>0</v>
      </c>
      <c r="L98" s="59">
        <f t="shared" si="64"/>
        <v>0</v>
      </c>
      <c r="M98" s="59">
        <f>ROUND(IF('Indicator Data'!J101=0,0,IF(LOG('Indicator Data'!J101)&gt;M$194,10,IF(LOG('Indicator Data'!J101)&lt;M$195,0,10-(M$194-LOG('Indicator Data'!J101))/(M$194-M$195)*10))),1)</f>
        <v>0</v>
      </c>
      <c r="N98" s="60">
        <f>'Indicator Data'!C101/'Indicator Data'!$BD101</f>
        <v>0</v>
      </c>
      <c r="O98" s="60">
        <f>'Indicator Data'!D101/'Indicator Data'!$BD101</f>
        <v>0</v>
      </c>
      <c r="P98" s="60">
        <f>IF(F98=0.1,0,'Indicator Data'!E101/'Indicator Data'!$BD101)</f>
        <v>9.3590906880502544E-3</v>
      </c>
      <c r="Q98" s="60">
        <f>'Indicator Data'!F101/'Indicator Data'!$BD101</f>
        <v>9.9633310871392566E-7</v>
      </c>
      <c r="R98" s="60">
        <f>'Indicator Data'!G101/'Indicator Data'!$BD101</f>
        <v>0</v>
      </c>
      <c r="S98" s="60">
        <f>'Indicator Data'!H101/'Indicator Data'!$BD101</f>
        <v>0</v>
      </c>
      <c r="T98" s="60">
        <f>'Indicator Data'!I101/'Indicator Data'!$BD101</f>
        <v>0</v>
      </c>
      <c r="U98" s="60">
        <f>'Indicator Data'!J101/'Indicator Data'!$BD101</f>
        <v>0</v>
      </c>
      <c r="V98" s="59">
        <f t="shared" si="65"/>
        <v>0</v>
      </c>
      <c r="W98" s="59">
        <f t="shared" si="66"/>
        <v>0</v>
      </c>
      <c r="X98" s="59">
        <f t="shared" si="67"/>
        <v>0</v>
      </c>
      <c r="Y98" s="59">
        <f t="shared" si="68"/>
        <v>6.2</v>
      </c>
      <c r="Z98" s="59">
        <f t="shared" si="69"/>
        <v>5.6</v>
      </c>
      <c r="AA98" s="59">
        <f t="shared" si="70"/>
        <v>0</v>
      </c>
      <c r="AB98" s="59">
        <f t="shared" si="71"/>
        <v>0</v>
      </c>
      <c r="AC98" s="59">
        <f t="shared" si="72"/>
        <v>0</v>
      </c>
      <c r="AD98" s="59">
        <f t="shared" si="73"/>
        <v>0</v>
      </c>
      <c r="AE98" s="59">
        <f t="shared" si="74"/>
        <v>0</v>
      </c>
      <c r="AF98" s="59">
        <f t="shared" si="75"/>
        <v>0</v>
      </c>
      <c r="AG98" s="59">
        <f>ROUND(IF('Indicator Data'!K101=0,0,IF('Indicator Data'!K101&gt;AG$194,10,IF('Indicator Data'!K101&lt;AG$195,0,10-(AG$194-'Indicator Data'!K101)/(AG$194-AG$195)*10))),1)</f>
        <v>0</v>
      </c>
      <c r="AH98" s="59">
        <f t="shared" si="76"/>
        <v>0.1</v>
      </c>
      <c r="AI98" s="59">
        <f t="shared" si="77"/>
        <v>0.1</v>
      </c>
      <c r="AJ98" s="59">
        <f t="shared" si="78"/>
        <v>0</v>
      </c>
      <c r="AK98" s="59">
        <f t="shared" si="79"/>
        <v>0</v>
      </c>
      <c r="AL98" s="59">
        <f t="shared" si="80"/>
        <v>0</v>
      </c>
      <c r="AM98" s="59">
        <f t="shared" si="81"/>
        <v>0</v>
      </c>
      <c r="AN98" s="59">
        <f t="shared" si="82"/>
        <v>0</v>
      </c>
      <c r="AO98" s="61">
        <f t="shared" si="83"/>
        <v>0.1</v>
      </c>
      <c r="AP98" s="61">
        <f t="shared" si="84"/>
        <v>6.4</v>
      </c>
      <c r="AQ98" s="61">
        <f t="shared" si="85"/>
        <v>5</v>
      </c>
      <c r="AR98" s="61">
        <f t="shared" si="86"/>
        <v>0</v>
      </c>
      <c r="AS98" s="59">
        <f t="shared" si="87"/>
        <v>0</v>
      </c>
      <c r="AT98" s="59">
        <f>IF('Indicator Data'!L101="No data","x",IF('Indicator Data'!BE101&lt;1000,"x",ROUND((IF('Indicator Data'!L101&gt;AT$194,10,IF('Indicator Data'!L101&lt;AT$195,0,10-(AT$194-'Indicator Data'!L101)/(AT$194-AT$195)*10))),1)))</f>
        <v>1</v>
      </c>
      <c r="AU98" s="61">
        <f t="shared" si="88"/>
        <v>0.5</v>
      </c>
      <c r="AV98" s="62">
        <f t="shared" si="89"/>
        <v>2.9</v>
      </c>
      <c r="AW98" s="59">
        <f>ROUND(IF('Indicator Data'!M101=0,0,IF('Indicator Data'!M101&gt;AW$194,10,IF('Indicator Data'!M101&lt;AW$195,0,10-(AW$194-'Indicator Data'!M101)/(AW$194-AW$195)*10))),1)</f>
        <v>3.6</v>
      </c>
      <c r="AX98" s="59">
        <f>ROUND(IF('Indicator Data'!N101=0,0,IF(LOG('Indicator Data'!N101)&gt;LOG(AX$194),10,IF(LOG('Indicator Data'!N101)&lt;LOG(AX$195),0,10-(LOG(AX$194)-LOG('Indicator Data'!N101))/(LOG(AX$194)-LOG(AX$195))*10))),1)</f>
        <v>4.0999999999999996</v>
      </c>
      <c r="AY98" s="61">
        <f t="shared" si="90"/>
        <v>3.9</v>
      </c>
      <c r="AZ98" s="59">
        <f>'Indicator Data'!O101</f>
        <v>0</v>
      </c>
      <c r="BA98" s="59">
        <f>'Indicator Data'!P101</f>
        <v>0</v>
      </c>
      <c r="BB98" s="61">
        <f t="shared" si="91"/>
        <v>0</v>
      </c>
      <c r="BC98" s="62">
        <f t="shared" si="92"/>
        <v>2.7</v>
      </c>
      <c r="BD98" s="16"/>
      <c r="BE98" s="108"/>
    </row>
    <row r="99" spans="1:57" s="4" customFormat="1" x14ac:dyDescent="0.25">
      <c r="A99" s="131" t="s">
        <v>180</v>
      </c>
      <c r="B99" s="63" t="s">
        <v>179</v>
      </c>
      <c r="C99" s="59">
        <f>ROUND(IF('Indicator Data'!C102=0,0.1,IF(LOG('Indicator Data'!C102)&gt;C$194,10,IF(LOG('Indicator Data'!C102)&lt;C$195,0,10-(C$194-LOG('Indicator Data'!C102))/(C$194-C$195)*10))),1)</f>
        <v>7.6</v>
      </c>
      <c r="D99" s="59">
        <f>ROUND(IF('Indicator Data'!D102=0,0.1,IF(LOG('Indicator Data'!D102)&gt;D$194,10,IF(LOG('Indicator Data'!D102)&lt;D$195,0,10-(D$194-LOG('Indicator Data'!D102))/(D$194-D$195)*10))),1)</f>
        <v>0.1</v>
      </c>
      <c r="E99" s="59">
        <f t="shared" ref="E99:E130" si="93">ROUND((10-GEOMEAN(((10-C99)/10*9+1),((10-D99)/10*9+1)))/9*10,1)</f>
        <v>4.9000000000000004</v>
      </c>
      <c r="F99" s="59">
        <f>ROUND(IF('Indicator Data'!E102="No data",0.1,IF('Indicator Data'!E102=0,0,IF(LOG('Indicator Data'!E102)&gt;F$194,10,IF(LOG('Indicator Data'!E102)&lt;F$195,0,10-(F$194-LOG('Indicator Data'!E102))/(F$194-F$195)*10)))),1)</f>
        <v>4.3</v>
      </c>
      <c r="G99" s="59">
        <f>ROUND(IF('Indicator Data'!F102=0,0,IF(LOG('Indicator Data'!F102)&gt;G$194,10,IF(LOG('Indicator Data'!F102)&lt;G$195,0,10-(G$194-LOG('Indicator Data'!F102))/(G$194-G$195)*10))),1)</f>
        <v>6.6</v>
      </c>
      <c r="H99" s="59">
        <f>ROUND(IF('Indicator Data'!G102=0,0,IF(LOG('Indicator Data'!G102)&gt;H$194,10,IF(LOG('Indicator Data'!G102)&lt;H$195,0,10-(H$194-LOG('Indicator Data'!G102))/(H$194-H$195)*10))),1)</f>
        <v>0</v>
      </c>
      <c r="I99" s="59">
        <f>ROUND(IF('Indicator Data'!H102=0,0,IF(LOG('Indicator Data'!H102)&gt;I$194,10,IF(LOG('Indicator Data'!H102)&lt;I$195,0,10-(I$194-LOG('Indicator Data'!H102))/(I$194-I$195)*10))),1)</f>
        <v>0</v>
      </c>
      <c r="J99" s="59">
        <f t="shared" ref="J99:J130" si="94">ROUND((10-GEOMEAN(((10-H99)/10*9+1),((10-I99)/10*9+1)))/9*10,1)</f>
        <v>0</v>
      </c>
      <c r="K99" s="59">
        <f>ROUND(IF('Indicator Data'!I102=0,0,IF(LOG('Indicator Data'!I102)&gt;K$194,10,IF(LOG('Indicator Data'!I102)&lt;K$195,0,10-(K$194-LOG('Indicator Data'!I102))/(K$194-K$195)*10))),1)</f>
        <v>0</v>
      </c>
      <c r="L99" s="59">
        <f t="shared" ref="L99:L130" si="95">ROUND((10-GEOMEAN(((10-J99)/10*9+1),((10-K99)/10*9+1)))/9*10,1)</f>
        <v>0</v>
      </c>
      <c r="M99" s="59">
        <f>ROUND(IF('Indicator Data'!J102=0,0,IF(LOG('Indicator Data'!J102)&gt;M$194,10,IF(LOG('Indicator Data'!J102)&lt;M$195,0,10-(M$194-LOG('Indicator Data'!J102))/(M$194-M$195)*10))),1)</f>
        <v>0</v>
      </c>
      <c r="N99" s="60">
        <f>'Indicator Data'!C102/'Indicator Data'!$BD102</f>
        <v>1.7017642098352875E-3</v>
      </c>
      <c r="O99" s="60">
        <f>'Indicator Data'!D102/'Indicator Data'!$BD102</f>
        <v>0</v>
      </c>
      <c r="P99" s="60">
        <f>IF(F99=0.1,0,'Indicator Data'!E102/'Indicator Data'!$BD102)</f>
        <v>8.2249562081896299E-4</v>
      </c>
      <c r="Q99" s="60">
        <f>'Indicator Data'!F102/'Indicator Data'!$BD102</f>
        <v>1.4964790423763823E-5</v>
      </c>
      <c r="R99" s="60">
        <f>'Indicator Data'!G102/'Indicator Data'!$BD102</f>
        <v>0</v>
      </c>
      <c r="S99" s="60">
        <f>'Indicator Data'!H102/'Indicator Data'!$BD102</f>
        <v>0</v>
      </c>
      <c r="T99" s="60">
        <f>'Indicator Data'!I102/'Indicator Data'!$BD102</f>
        <v>0</v>
      </c>
      <c r="U99" s="60">
        <f>'Indicator Data'!J102/'Indicator Data'!$BD102</f>
        <v>0</v>
      </c>
      <c r="V99" s="59">
        <f t="shared" ref="V99:V130" si="96">ROUND(IF(N99&gt;V$194,10,IF(N99&lt;V$195,0,10-(V$194-N99)/(V$194-V$195)*10)),1)</f>
        <v>8.5</v>
      </c>
      <c r="W99" s="59">
        <f t="shared" ref="W99:W130" si="97">ROUND(IF(O99&gt;W$194,10,IF(O99&lt;W$195,0,10-(W$194-O99)/(W$194-W$195)*10)),1)</f>
        <v>0</v>
      </c>
      <c r="X99" s="59">
        <f t="shared" ref="X99:X130" si="98">ROUND(((10-GEOMEAN(((10-V99)/10*9+1),((10-W99)/10*9+1)))/9*10),1)</f>
        <v>5.7</v>
      </c>
      <c r="Y99" s="59">
        <f t="shared" ref="Y99:Y130" si="99">ROUND(IF(P99=0,0.1,IF(P99&gt;Y$194,10,IF(P99&lt;Y$195,0,10-(Y$194-P99)/(Y$194-Y$195)*10))),1)</f>
        <v>0.5</v>
      </c>
      <c r="Z99" s="59">
        <f t="shared" ref="Z99:Z130" si="100">ROUND(IF(Q99=0,0,IF(LOG(Q99)&gt;Z$194,10,IF(LOG(Q99)&lt;=Z$195,0,10-(Z$194-LOG(Q99))/(Z$194-Z$195)*10))),1)</f>
        <v>8.1999999999999993</v>
      </c>
      <c r="AA99" s="59">
        <f t="shared" ref="AA99:AA130" si="101">ROUND(IF(R99&gt;AA$194,10,IF(R99&lt;AA$195,0,10-(AA$194-R99)/(AA$194-AA$195)*10)),1)</f>
        <v>0</v>
      </c>
      <c r="AB99" s="59">
        <f t="shared" ref="AB99:AB130" si="102">ROUND(IF(S99&gt;AB$194,10,IF(S99&lt;AB$195,0,10-(AB$194-S99)/(AB$194-AB$195)*10)),1)</f>
        <v>0</v>
      </c>
      <c r="AC99" s="59">
        <f t="shared" ref="AC99:AC130" si="103">ROUND(((10-GEOMEAN(((10-AA99)/10*9+1),((10-AB99)/10*9+1)))/9*10),1)</f>
        <v>0</v>
      </c>
      <c r="AD99" s="59">
        <f t="shared" ref="AD99:AD130" si="104">ROUND(IF(T99=0,0,IF(T99&gt;AD$194,10,IF(T99&lt;=AD$195,0,10-(AD$194-T99)/(AD$194-AD$195)*10))),1)</f>
        <v>0</v>
      </c>
      <c r="AE99" s="59">
        <f t="shared" ref="AE99:AE130" si="105">ROUND((10-GEOMEAN(((10-AC99)/10*9+1),((10-AD99)/10*9+1)))/9*10,1)</f>
        <v>0</v>
      </c>
      <c r="AF99" s="59">
        <f t="shared" ref="AF99:AF130" si="106">ROUND(IF(U99&gt;AF$194,10,IF(U99&lt;AF$195,0,10-(AF$194-U99)/(AF$194-AF$195)*10)),1)</f>
        <v>0</v>
      </c>
      <c r="AG99" s="59">
        <f>ROUND(IF('Indicator Data'!K102=0,0,IF('Indicator Data'!K102&gt;AG$194,10,IF('Indicator Data'!K102&lt;AG$195,0,10-(AG$194-'Indicator Data'!K102)/(AG$194-AG$195)*10))),1)</f>
        <v>0</v>
      </c>
      <c r="AH99" s="59">
        <f t="shared" ref="AH99:AH130" si="107">ROUND(AVERAGE(C99,V99),1)</f>
        <v>8.1</v>
      </c>
      <c r="AI99" s="59">
        <f t="shared" ref="AI99:AI130" si="108">ROUND(AVERAGE(D99,W99),1)</f>
        <v>0.1</v>
      </c>
      <c r="AJ99" s="59">
        <f t="shared" ref="AJ99:AJ130" si="109">ROUND(AVERAGE(AA99,H99),1)</f>
        <v>0</v>
      </c>
      <c r="AK99" s="59">
        <f t="shared" ref="AK99:AK130" si="110">ROUND(AVERAGE(AB99,I99),1)</f>
        <v>0</v>
      </c>
      <c r="AL99" s="59">
        <f t="shared" ref="AL99:AL130" si="111">ROUND((10-GEOMEAN(((10-AJ99)/10*9+1),((10-AK99)/10*9+1)))/9*10,1)</f>
        <v>0</v>
      </c>
      <c r="AM99" s="59">
        <f t="shared" ref="AM99:AM130" si="112">ROUND(AVERAGE(AD99,K99),1)</f>
        <v>0</v>
      </c>
      <c r="AN99" s="59">
        <f t="shared" ref="AN99:AN130" si="113">ROUND((10-GEOMEAN(((10-M99)/10*9+1),((10-AF99)/10*9+1)))/9*10,1)</f>
        <v>0</v>
      </c>
      <c r="AO99" s="61">
        <f t="shared" ref="AO99:AO130" si="114">ROUND((10-GEOMEAN(((10-E99)/10*9+1),((10-X99)/10*9+1)))/9*10,1)</f>
        <v>5.3</v>
      </c>
      <c r="AP99" s="61">
        <f t="shared" ref="AP99:AP130" si="115">ROUND(IF(AND(Y99="x",F99="x"),"x",(10-GEOMEAN(((10-F99)/10*9+1),((10-Y99)/10*9+1)))/9*10),1)</f>
        <v>2.6</v>
      </c>
      <c r="AQ99" s="61">
        <f t="shared" ref="AQ99:AQ130" si="116">ROUND((10-GEOMEAN(((10-G99)/10*9+1),((10-Z99)/10*9+1)))/9*10,1)</f>
        <v>7.5</v>
      </c>
      <c r="AR99" s="61">
        <f t="shared" ref="AR99:AR130" si="117">ROUND((10-GEOMEAN(((10-L99)/10*9+1),((10-AE99)/10*9+1)))/9*10,1)</f>
        <v>0</v>
      </c>
      <c r="AS99" s="59">
        <f t="shared" ref="AS99:AS130" si="118">ROUND(AVERAGE(AG99,AN99),1)</f>
        <v>0</v>
      </c>
      <c r="AT99" s="59">
        <f>IF('Indicator Data'!L102="No data","x",IF('Indicator Data'!BE102&lt;1000,"x",ROUND((IF('Indicator Data'!L102&gt;AT$194,10,IF('Indicator Data'!L102&lt;AT$195,0,10-(AT$194-'Indicator Data'!L102)/(AT$194-AT$195)*10))),1)))</f>
        <v>10</v>
      </c>
      <c r="AU99" s="61">
        <f t="shared" ref="AU99:AU130" si="119">ROUND(AVERAGE(AS99,AT99),1)</f>
        <v>5</v>
      </c>
      <c r="AV99" s="62">
        <f t="shared" ref="AV99:AV130" si="120">IF(ROUND(IF(AP99="x",(10-GEOMEAN(((10-AO99)/10*9+1),((10-AU99)/10*9+1),((10-AQ99)/10*9+1),((10-AR99)/10*9+1)))/9*10,(10-GEOMEAN(((10-AO99)/10*9+1),((10-AP99)/10*9+1),((10-AQ99)/10*9+1),((10-AR99)/10*9+1),((10-AU99)/10*9+1)))/9*10),1)=0,0.1,ROUND(IF(AP99="x",(10-GEOMEAN(((10-AO99)/10*9+1),((10-AU99)/10*9+1),((10-AQ99)/10*9+1),((10-AR99)/10*9+1)))/9*10,(10-GEOMEAN(((10-AO99)/10*9+1),((10-AP99)/10*9+1),((10-AQ99)/10*9+1),((10-AR99)/10*9+1),((10-AU99)/10*9+1)))/9*10),1))</f>
        <v>4.5999999999999996</v>
      </c>
      <c r="AW99" s="59">
        <f>ROUND(IF('Indicator Data'!M102=0,0,IF('Indicator Data'!M102&gt;AW$194,10,IF('Indicator Data'!M102&lt;AW$195,0,10-(AW$194-'Indicator Data'!M102)/(AW$194-AW$195)*10))),1)</f>
        <v>10</v>
      </c>
      <c r="AX99" s="59">
        <f>ROUND(IF('Indicator Data'!N102=0,0,IF(LOG('Indicator Data'!N102)&gt;LOG(AX$194),10,IF(LOG('Indicator Data'!N102)&lt;LOG(AX$195),0,10-(LOG(AX$194)-LOG('Indicator Data'!N102))/(LOG(AX$194)-LOG(AX$195))*10))),1)</f>
        <v>9.8000000000000007</v>
      </c>
      <c r="AY99" s="61">
        <f t="shared" ref="AY99:AY130" si="121">ROUND((10-GEOMEAN(((10-AW99)/10*9+1),((10-AX99)/10*9+1)))/9*10,1)</f>
        <v>9.9</v>
      </c>
      <c r="AZ99" s="59">
        <f>'Indicator Data'!O102</f>
        <v>5</v>
      </c>
      <c r="BA99" s="59">
        <f>'Indicator Data'!P102</f>
        <v>0</v>
      </c>
      <c r="BB99" s="61">
        <f t="shared" ref="BB99:BB130" si="122">ROUND(IF(AZ99=5,10,IF(BA99=5,9,IF(AZ99=4,8,IF(BA99=4,7,0)))),1)</f>
        <v>10</v>
      </c>
      <c r="BC99" s="62">
        <f t="shared" ref="BC99:BC130" si="123">ROUND(IF(BB99&gt;5,BB99,AY99/10*7),1)</f>
        <v>10</v>
      </c>
      <c r="BD99" s="16"/>
      <c r="BE99" s="108"/>
    </row>
    <row r="100" spans="1:57" s="4" customFormat="1" x14ac:dyDescent="0.25">
      <c r="A100" s="131" t="s">
        <v>182</v>
      </c>
      <c r="B100" s="63" t="s">
        <v>181</v>
      </c>
      <c r="C100" s="59">
        <f>ROUND(IF('Indicator Data'!C103=0,0.1,IF(LOG('Indicator Data'!C103)&gt;C$194,10,IF(LOG('Indicator Data'!C103)&lt;C$195,0,10-(C$194-LOG('Indicator Data'!C103))/(C$194-C$195)*10))),1)</f>
        <v>2.2999999999999998</v>
      </c>
      <c r="D100" s="59">
        <f>ROUND(IF('Indicator Data'!D103=0,0.1,IF(LOG('Indicator Data'!D103)&gt;D$194,10,IF(LOG('Indicator Data'!D103)&lt;D$195,0,10-(D$194-LOG('Indicator Data'!D103))/(D$194-D$195)*10))),1)</f>
        <v>0.1</v>
      </c>
      <c r="E100" s="59">
        <f t="shared" si="93"/>
        <v>1.3</v>
      </c>
      <c r="F100" s="59">
        <f>ROUND(IF('Indicator Data'!E103="No data",0.1,IF('Indicator Data'!E103=0,0,IF(LOG('Indicator Data'!E103)&gt;F$194,10,IF(LOG('Indicator Data'!E103)&lt;F$195,0,10-(F$194-LOG('Indicator Data'!E103))/(F$194-F$195)*10)))),1)</f>
        <v>0.1</v>
      </c>
      <c r="G100" s="59">
        <f>ROUND(IF('Indicator Data'!F103=0,0,IF(LOG('Indicator Data'!F103)&gt;G$194,10,IF(LOG('Indicator Data'!F103)&lt;G$195,0,10-(G$194-LOG('Indicator Data'!F103))/(G$194-G$195)*10))),1)</f>
        <v>0</v>
      </c>
      <c r="H100" s="59">
        <f>ROUND(IF('Indicator Data'!G103=0,0,IF(LOG('Indicator Data'!G103)&gt;H$194,10,IF(LOG('Indicator Data'!G103)&lt;H$195,0,10-(H$194-LOG('Indicator Data'!G103))/(H$194-H$195)*10))),1)</f>
        <v>0</v>
      </c>
      <c r="I100" s="59">
        <f>ROUND(IF('Indicator Data'!H103=0,0,IF(LOG('Indicator Data'!H103)&gt;I$194,10,IF(LOG('Indicator Data'!H103)&lt;I$195,0,10-(I$194-LOG('Indicator Data'!H103))/(I$194-I$195)*10))),1)</f>
        <v>0</v>
      </c>
      <c r="J100" s="59">
        <f t="shared" si="94"/>
        <v>0</v>
      </c>
      <c r="K100" s="59">
        <f>ROUND(IF('Indicator Data'!I103=0,0,IF(LOG('Indicator Data'!I103)&gt;K$194,10,IF(LOG('Indicator Data'!I103)&lt;K$195,0,10-(K$194-LOG('Indicator Data'!I103))/(K$194-K$195)*10))),1)</f>
        <v>0</v>
      </c>
      <c r="L100" s="59">
        <f t="shared" si="95"/>
        <v>0</v>
      </c>
      <c r="M100" s="59">
        <f>ROUND(IF('Indicator Data'!J103=0,0,IF(LOG('Indicator Data'!J103)&gt;M$194,10,IF(LOG('Indicator Data'!J103)&lt;M$195,0,10-(M$194-LOG('Indicator Data'!J103))/(M$194-M$195)*10))),1)</f>
        <v>0</v>
      </c>
      <c r="N100" s="60">
        <f>'Indicator Data'!C103/'Indicator Data'!$BD103</f>
        <v>2.2993785610206101E-3</v>
      </c>
      <c r="O100" s="60">
        <f>'Indicator Data'!D103/'Indicator Data'!$BD103</f>
        <v>0</v>
      </c>
      <c r="P100" s="60">
        <f>IF(F100=0.1,0,'Indicator Data'!E103/'Indicator Data'!$BD103)</f>
        <v>0</v>
      </c>
      <c r="Q100" s="60">
        <f>'Indicator Data'!F103/'Indicator Data'!$BD103</f>
        <v>0</v>
      </c>
      <c r="R100" s="60">
        <f>'Indicator Data'!G103/'Indicator Data'!$BD103</f>
        <v>0</v>
      </c>
      <c r="S100" s="60">
        <f>'Indicator Data'!H103/'Indicator Data'!$BD103</f>
        <v>0</v>
      </c>
      <c r="T100" s="60">
        <f>'Indicator Data'!I103/'Indicator Data'!$BD103</f>
        <v>0</v>
      </c>
      <c r="U100" s="60">
        <f>'Indicator Data'!J103/'Indicator Data'!$BD103</f>
        <v>0</v>
      </c>
      <c r="V100" s="59">
        <f t="shared" si="96"/>
        <v>10</v>
      </c>
      <c r="W100" s="59">
        <f t="shared" si="97"/>
        <v>0</v>
      </c>
      <c r="X100" s="59">
        <f t="shared" si="98"/>
        <v>7.6</v>
      </c>
      <c r="Y100" s="59">
        <f t="shared" si="99"/>
        <v>0.1</v>
      </c>
      <c r="Z100" s="59">
        <f t="shared" si="100"/>
        <v>0</v>
      </c>
      <c r="AA100" s="59">
        <f t="shared" si="101"/>
        <v>0</v>
      </c>
      <c r="AB100" s="59">
        <f t="shared" si="102"/>
        <v>0</v>
      </c>
      <c r="AC100" s="59">
        <f t="shared" si="103"/>
        <v>0</v>
      </c>
      <c r="AD100" s="59">
        <f t="shared" si="104"/>
        <v>0</v>
      </c>
      <c r="AE100" s="59">
        <f t="shared" si="105"/>
        <v>0</v>
      </c>
      <c r="AF100" s="59">
        <f t="shared" si="106"/>
        <v>0</v>
      </c>
      <c r="AG100" s="59">
        <f>ROUND(IF('Indicator Data'!K103=0,0,IF('Indicator Data'!K103&gt;AG$194,10,IF('Indicator Data'!K103&lt;AG$195,0,10-(AG$194-'Indicator Data'!K103)/(AG$194-AG$195)*10))),1)</f>
        <v>0</v>
      </c>
      <c r="AH100" s="59">
        <f t="shared" si="107"/>
        <v>6.2</v>
      </c>
      <c r="AI100" s="59">
        <f t="shared" si="108"/>
        <v>0.1</v>
      </c>
      <c r="AJ100" s="59">
        <f t="shared" si="109"/>
        <v>0</v>
      </c>
      <c r="AK100" s="59">
        <f t="shared" si="110"/>
        <v>0</v>
      </c>
      <c r="AL100" s="59">
        <f t="shared" si="111"/>
        <v>0</v>
      </c>
      <c r="AM100" s="59">
        <f t="shared" si="112"/>
        <v>0</v>
      </c>
      <c r="AN100" s="59">
        <f t="shared" si="113"/>
        <v>0</v>
      </c>
      <c r="AO100" s="61">
        <f t="shared" si="114"/>
        <v>5.2</v>
      </c>
      <c r="AP100" s="61">
        <f t="shared" si="115"/>
        <v>0.1</v>
      </c>
      <c r="AQ100" s="61">
        <f t="shared" si="116"/>
        <v>0</v>
      </c>
      <c r="AR100" s="61">
        <f t="shared" si="117"/>
        <v>0</v>
      </c>
      <c r="AS100" s="59">
        <f t="shared" si="118"/>
        <v>0</v>
      </c>
      <c r="AT100" s="59" t="str">
        <f>IF('Indicator Data'!L103="No data","x",IF('Indicator Data'!BE103&lt;1000,"x",ROUND((IF('Indicator Data'!L103&gt;AT$194,10,IF('Indicator Data'!L103&lt;AT$195,0,10-(AT$194-'Indicator Data'!L103)/(AT$194-AT$195)*10))),1)))</f>
        <v>x</v>
      </c>
      <c r="AU100" s="61">
        <f t="shared" si="119"/>
        <v>0</v>
      </c>
      <c r="AV100" s="62">
        <f t="shared" si="120"/>
        <v>1.3</v>
      </c>
      <c r="AW100" s="59">
        <f>ROUND(IF('Indicator Data'!M103=0,0,IF('Indicator Data'!M103&gt;AW$194,10,IF('Indicator Data'!M103&lt;AW$195,0,10-(AW$194-'Indicator Data'!M103)/(AW$194-AW$195)*10))),1)</f>
        <v>0</v>
      </c>
      <c r="AX100" s="59">
        <f>ROUND(IF('Indicator Data'!N103=0,0,IF(LOG('Indicator Data'!N103)&gt;LOG(AX$194),10,IF(LOG('Indicator Data'!N103)&lt;LOG(AX$195),0,10-(LOG(AX$194)-LOG('Indicator Data'!N103))/(LOG(AX$194)-LOG(AX$195))*10))),1)</f>
        <v>0.9</v>
      </c>
      <c r="AY100" s="61">
        <f t="shared" si="121"/>
        <v>0.5</v>
      </c>
      <c r="AZ100" s="59">
        <f>'Indicator Data'!O103</f>
        <v>0</v>
      </c>
      <c r="BA100" s="59">
        <f>'Indicator Data'!P103</f>
        <v>0</v>
      </c>
      <c r="BB100" s="61">
        <f t="shared" si="122"/>
        <v>0</v>
      </c>
      <c r="BC100" s="62">
        <f t="shared" si="123"/>
        <v>0.4</v>
      </c>
      <c r="BD100" s="16"/>
      <c r="BE100" s="108"/>
    </row>
    <row r="101" spans="1:57" s="4" customFormat="1" x14ac:dyDescent="0.25">
      <c r="A101" s="131" t="s">
        <v>184</v>
      </c>
      <c r="B101" s="63" t="s">
        <v>183</v>
      </c>
      <c r="C101" s="59">
        <f>ROUND(IF('Indicator Data'!C104=0,0.1,IF(LOG('Indicator Data'!C104)&gt;C$194,10,IF(LOG('Indicator Data'!C104)&lt;C$195,0,10-(C$194-LOG('Indicator Data'!C104))/(C$194-C$195)*10))),1)</f>
        <v>0.1</v>
      </c>
      <c r="D101" s="59">
        <f>ROUND(IF('Indicator Data'!D104=0,0.1,IF(LOG('Indicator Data'!D104)&gt;D$194,10,IF(LOG('Indicator Data'!D104)&lt;D$195,0,10-(D$194-LOG('Indicator Data'!D104))/(D$194-D$195)*10))),1)</f>
        <v>0.1</v>
      </c>
      <c r="E101" s="59">
        <f t="shared" si="93"/>
        <v>0.1</v>
      </c>
      <c r="F101" s="59">
        <f>ROUND(IF('Indicator Data'!E104="No data",0.1,IF('Indicator Data'!E104=0,0,IF(LOG('Indicator Data'!E104)&gt;F$194,10,IF(LOG('Indicator Data'!E104)&lt;F$195,0,10-(F$194-LOG('Indicator Data'!E104))/(F$194-F$195)*10)))),1)</f>
        <v>5.5</v>
      </c>
      <c r="G101" s="59">
        <f>ROUND(IF('Indicator Data'!F104=0,0,IF(LOG('Indicator Data'!F104)&gt;G$194,10,IF(LOG('Indicator Data'!F104)&lt;G$195,0,10-(G$194-LOG('Indicator Data'!F104))/(G$194-G$195)*10))),1)</f>
        <v>0</v>
      </c>
      <c r="H101" s="59">
        <f>ROUND(IF('Indicator Data'!G104=0,0,IF(LOG('Indicator Data'!G104)&gt;H$194,10,IF(LOG('Indicator Data'!G104)&lt;H$195,0,10-(H$194-LOG('Indicator Data'!G104))/(H$194-H$195)*10))),1)</f>
        <v>0</v>
      </c>
      <c r="I101" s="59">
        <f>ROUND(IF('Indicator Data'!H104=0,0,IF(LOG('Indicator Data'!H104)&gt;I$194,10,IF(LOG('Indicator Data'!H104)&lt;I$195,0,10-(I$194-LOG('Indicator Data'!H104))/(I$194-I$195)*10))),1)</f>
        <v>0</v>
      </c>
      <c r="J101" s="59">
        <f t="shared" si="94"/>
        <v>0</v>
      </c>
      <c r="K101" s="59">
        <f>ROUND(IF('Indicator Data'!I104=0,0,IF(LOG('Indicator Data'!I104)&gt;K$194,10,IF(LOG('Indicator Data'!I104)&lt;K$195,0,10-(K$194-LOG('Indicator Data'!I104))/(K$194-K$195)*10))),1)</f>
        <v>0</v>
      </c>
      <c r="L101" s="59">
        <f t="shared" si="95"/>
        <v>0</v>
      </c>
      <c r="M101" s="59">
        <f>ROUND(IF('Indicator Data'!J104=0,0,IF(LOG('Indicator Data'!J104)&gt;M$194,10,IF(LOG('Indicator Data'!J104)&lt;M$195,0,10-(M$194-LOG('Indicator Data'!J104))/(M$194-M$195)*10))),1)</f>
        <v>0</v>
      </c>
      <c r="N101" s="60">
        <f>'Indicator Data'!C104/'Indicator Data'!$BD104</f>
        <v>0</v>
      </c>
      <c r="O101" s="60">
        <f>'Indicator Data'!D104/'Indicator Data'!$BD104</f>
        <v>0</v>
      </c>
      <c r="P101" s="60">
        <f>IF(F101=0.1,0,'Indicator Data'!E104/'Indicator Data'!$BD104)</f>
        <v>5.6279086277734418E-3</v>
      </c>
      <c r="Q101" s="60">
        <f>'Indicator Data'!F104/'Indicator Data'!$BD104</f>
        <v>0</v>
      </c>
      <c r="R101" s="60">
        <f>'Indicator Data'!G104/'Indicator Data'!$BD104</f>
        <v>0</v>
      </c>
      <c r="S101" s="60">
        <f>'Indicator Data'!H104/'Indicator Data'!$BD104</f>
        <v>0</v>
      </c>
      <c r="T101" s="60">
        <f>'Indicator Data'!I104/'Indicator Data'!$BD104</f>
        <v>0</v>
      </c>
      <c r="U101" s="60">
        <f>'Indicator Data'!J104/'Indicator Data'!$BD104</f>
        <v>0</v>
      </c>
      <c r="V101" s="59">
        <f t="shared" si="96"/>
        <v>0</v>
      </c>
      <c r="W101" s="59">
        <f t="shared" si="97"/>
        <v>0</v>
      </c>
      <c r="X101" s="59">
        <f t="shared" si="98"/>
        <v>0</v>
      </c>
      <c r="Y101" s="59">
        <f t="shared" si="99"/>
        <v>3.8</v>
      </c>
      <c r="Z101" s="59">
        <f t="shared" si="100"/>
        <v>0</v>
      </c>
      <c r="AA101" s="59">
        <f t="shared" si="101"/>
        <v>0</v>
      </c>
      <c r="AB101" s="59">
        <f t="shared" si="102"/>
        <v>0</v>
      </c>
      <c r="AC101" s="59">
        <f t="shared" si="103"/>
        <v>0</v>
      </c>
      <c r="AD101" s="59">
        <f t="shared" si="104"/>
        <v>0</v>
      </c>
      <c r="AE101" s="59">
        <f t="shared" si="105"/>
        <v>0</v>
      </c>
      <c r="AF101" s="59">
        <f t="shared" si="106"/>
        <v>0</v>
      </c>
      <c r="AG101" s="59">
        <f>ROUND(IF('Indicator Data'!K104=0,0,IF('Indicator Data'!K104&gt;AG$194,10,IF('Indicator Data'!K104&lt;AG$195,0,10-(AG$194-'Indicator Data'!K104)/(AG$194-AG$195)*10))),1)</f>
        <v>2</v>
      </c>
      <c r="AH101" s="59">
        <f t="shared" si="107"/>
        <v>0.1</v>
      </c>
      <c r="AI101" s="59">
        <f t="shared" si="108"/>
        <v>0.1</v>
      </c>
      <c r="AJ101" s="59">
        <f t="shared" si="109"/>
        <v>0</v>
      </c>
      <c r="AK101" s="59">
        <f t="shared" si="110"/>
        <v>0</v>
      </c>
      <c r="AL101" s="59">
        <f t="shared" si="111"/>
        <v>0</v>
      </c>
      <c r="AM101" s="59">
        <f t="shared" si="112"/>
        <v>0</v>
      </c>
      <c r="AN101" s="59">
        <f t="shared" si="113"/>
        <v>0</v>
      </c>
      <c r="AO101" s="61">
        <f t="shared" si="114"/>
        <v>0.1</v>
      </c>
      <c r="AP101" s="61">
        <f t="shared" si="115"/>
        <v>4.7</v>
      </c>
      <c r="AQ101" s="61">
        <f t="shared" si="116"/>
        <v>0</v>
      </c>
      <c r="AR101" s="61">
        <f t="shared" si="117"/>
        <v>0</v>
      </c>
      <c r="AS101" s="59">
        <f t="shared" si="118"/>
        <v>1</v>
      </c>
      <c r="AT101" s="59">
        <f>IF('Indicator Data'!L104="No data","x",IF('Indicator Data'!BE104&lt;1000,"x",ROUND((IF('Indicator Data'!L104&gt;AT$194,10,IF('Indicator Data'!L104&lt;AT$195,0,10-(AT$194-'Indicator Data'!L104)/(AT$194-AT$195)*10))),1)))</f>
        <v>5.0999999999999996</v>
      </c>
      <c r="AU101" s="61">
        <f t="shared" si="119"/>
        <v>3.1</v>
      </c>
      <c r="AV101" s="62">
        <f t="shared" si="120"/>
        <v>1.8</v>
      </c>
      <c r="AW101" s="59">
        <f>ROUND(IF('Indicator Data'!M104=0,0,IF('Indicator Data'!M104&gt;AW$194,10,IF('Indicator Data'!M104&lt;AW$195,0,10-(AW$194-'Indicator Data'!M104)/(AW$194-AW$195)*10))),1)</f>
        <v>0</v>
      </c>
      <c r="AX101" s="59">
        <f>ROUND(IF('Indicator Data'!N104=0,0,IF(LOG('Indicator Data'!N104)&gt;LOG(AX$194),10,IF(LOG('Indicator Data'!N104)&lt;LOG(AX$195),0,10-(LOG(AX$194)-LOG('Indicator Data'!N104))/(LOG(AX$194)-LOG(AX$195))*10))),1)</f>
        <v>0</v>
      </c>
      <c r="AY101" s="61">
        <f t="shared" si="121"/>
        <v>0</v>
      </c>
      <c r="AZ101" s="59">
        <f>'Indicator Data'!O104</f>
        <v>0</v>
      </c>
      <c r="BA101" s="59">
        <f>'Indicator Data'!P104</f>
        <v>0</v>
      </c>
      <c r="BB101" s="61">
        <f t="shared" si="122"/>
        <v>0</v>
      </c>
      <c r="BC101" s="62">
        <f t="shared" si="123"/>
        <v>0</v>
      </c>
      <c r="BD101" s="16"/>
      <c r="BE101" s="108"/>
    </row>
    <row r="102" spans="1:57" s="4" customFormat="1" x14ac:dyDescent="0.25">
      <c r="A102" s="131" t="s">
        <v>186</v>
      </c>
      <c r="B102" s="63" t="s">
        <v>185</v>
      </c>
      <c r="C102" s="59">
        <f>ROUND(IF('Indicator Data'!C105=0,0.1,IF(LOG('Indicator Data'!C105)&gt;C$194,10,IF(LOG('Indicator Data'!C105)&lt;C$195,0,10-(C$194-LOG('Indicator Data'!C105))/(C$194-C$195)*10))),1)</f>
        <v>0.1</v>
      </c>
      <c r="D102" s="59">
        <f>ROUND(IF('Indicator Data'!D105=0,0.1,IF(LOG('Indicator Data'!D105)&gt;D$194,10,IF(LOG('Indicator Data'!D105)&lt;D$195,0,10-(D$194-LOG('Indicator Data'!D105))/(D$194-D$195)*10))),1)</f>
        <v>0.1</v>
      </c>
      <c r="E102" s="59">
        <f t="shared" si="93"/>
        <v>0.1</v>
      </c>
      <c r="F102" s="59">
        <f>ROUND(IF('Indicator Data'!E105="No data",0.1,IF('Indicator Data'!E105=0,0,IF(LOG('Indicator Data'!E105)&gt;F$194,10,IF(LOG('Indicator Data'!E105)&lt;F$195,0,10-(F$194-LOG('Indicator Data'!E105))/(F$194-F$195)*10)))),1)</f>
        <v>2.5</v>
      </c>
      <c r="G102" s="59">
        <f>ROUND(IF('Indicator Data'!F105=0,0,IF(LOG('Indicator Data'!F105)&gt;G$194,10,IF(LOG('Indicator Data'!F105)&lt;G$195,0,10-(G$194-LOG('Indicator Data'!F105))/(G$194-G$195)*10))),1)</f>
        <v>0</v>
      </c>
      <c r="H102" s="59">
        <f>ROUND(IF('Indicator Data'!G105=0,0,IF(LOG('Indicator Data'!G105)&gt;H$194,10,IF(LOG('Indicator Data'!G105)&lt;H$195,0,10-(H$194-LOG('Indicator Data'!G105))/(H$194-H$195)*10))),1)</f>
        <v>0</v>
      </c>
      <c r="I102" s="59">
        <f>ROUND(IF('Indicator Data'!H105=0,0,IF(LOG('Indicator Data'!H105)&gt;I$194,10,IF(LOG('Indicator Data'!H105)&lt;I$195,0,10-(I$194-LOG('Indicator Data'!H105))/(I$194-I$195)*10))),1)</f>
        <v>0</v>
      </c>
      <c r="J102" s="59">
        <f t="shared" si="94"/>
        <v>0</v>
      </c>
      <c r="K102" s="59">
        <f>ROUND(IF('Indicator Data'!I105=0,0,IF(LOG('Indicator Data'!I105)&gt;K$194,10,IF(LOG('Indicator Data'!I105)&lt;K$195,0,10-(K$194-LOG('Indicator Data'!I105))/(K$194-K$195)*10))),1)</f>
        <v>0</v>
      </c>
      <c r="L102" s="59">
        <f t="shared" si="95"/>
        <v>0</v>
      </c>
      <c r="M102" s="59">
        <f>ROUND(IF('Indicator Data'!J105=0,0,IF(LOG('Indicator Data'!J105)&gt;M$194,10,IF(LOG('Indicator Data'!J105)&lt;M$195,0,10-(M$194-LOG('Indicator Data'!J105))/(M$194-M$195)*10))),1)</f>
        <v>0</v>
      </c>
      <c r="N102" s="60">
        <f>'Indicator Data'!C105/'Indicator Data'!$BD105</f>
        <v>0</v>
      </c>
      <c r="O102" s="60">
        <f>'Indicator Data'!D105/'Indicator Data'!$BD105</f>
        <v>0</v>
      </c>
      <c r="P102" s="60">
        <f>IF(F102=0.1,0,'Indicator Data'!E105/'Indicator Data'!$BD105)</f>
        <v>1.7741025152540803E-3</v>
      </c>
      <c r="Q102" s="60">
        <f>'Indicator Data'!F105/'Indicator Data'!$BD105</f>
        <v>0</v>
      </c>
      <c r="R102" s="60">
        <f>'Indicator Data'!G105/'Indicator Data'!$BD105</f>
        <v>0</v>
      </c>
      <c r="S102" s="60">
        <f>'Indicator Data'!H105/'Indicator Data'!$BD105</f>
        <v>0</v>
      </c>
      <c r="T102" s="60">
        <f>'Indicator Data'!I105/'Indicator Data'!$BD105</f>
        <v>0</v>
      </c>
      <c r="U102" s="60">
        <f>'Indicator Data'!J105/'Indicator Data'!$BD105</f>
        <v>0</v>
      </c>
      <c r="V102" s="59">
        <f t="shared" si="96"/>
        <v>0</v>
      </c>
      <c r="W102" s="59">
        <f t="shared" si="97"/>
        <v>0</v>
      </c>
      <c r="X102" s="59">
        <f t="shared" si="98"/>
        <v>0</v>
      </c>
      <c r="Y102" s="59">
        <f t="shared" si="99"/>
        <v>1.2</v>
      </c>
      <c r="Z102" s="59">
        <f t="shared" si="100"/>
        <v>0</v>
      </c>
      <c r="AA102" s="59">
        <f t="shared" si="101"/>
        <v>0</v>
      </c>
      <c r="AB102" s="59">
        <f t="shared" si="102"/>
        <v>0</v>
      </c>
      <c r="AC102" s="59">
        <f t="shared" si="103"/>
        <v>0</v>
      </c>
      <c r="AD102" s="59">
        <f t="shared" si="104"/>
        <v>0</v>
      </c>
      <c r="AE102" s="59">
        <f t="shared" si="105"/>
        <v>0</v>
      </c>
      <c r="AF102" s="59">
        <f t="shared" si="106"/>
        <v>0</v>
      </c>
      <c r="AG102" s="59">
        <f>ROUND(IF('Indicator Data'!K105=0,0,IF('Indicator Data'!K105&gt;AG$194,10,IF('Indicator Data'!K105&lt;AG$195,0,10-(AG$194-'Indicator Data'!K105)/(AG$194-AG$195)*10))),1)</f>
        <v>0</v>
      </c>
      <c r="AH102" s="59">
        <f t="shared" si="107"/>
        <v>0.1</v>
      </c>
      <c r="AI102" s="59">
        <f t="shared" si="108"/>
        <v>0.1</v>
      </c>
      <c r="AJ102" s="59">
        <f t="shared" si="109"/>
        <v>0</v>
      </c>
      <c r="AK102" s="59">
        <f t="shared" si="110"/>
        <v>0</v>
      </c>
      <c r="AL102" s="59">
        <f t="shared" si="111"/>
        <v>0</v>
      </c>
      <c r="AM102" s="59">
        <f t="shared" si="112"/>
        <v>0</v>
      </c>
      <c r="AN102" s="59">
        <f t="shared" si="113"/>
        <v>0</v>
      </c>
      <c r="AO102" s="61">
        <f t="shared" si="114"/>
        <v>0.1</v>
      </c>
      <c r="AP102" s="61">
        <f t="shared" si="115"/>
        <v>1.9</v>
      </c>
      <c r="AQ102" s="61">
        <f t="shared" si="116"/>
        <v>0</v>
      </c>
      <c r="AR102" s="61">
        <f t="shared" si="117"/>
        <v>0</v>
      </c>
      <c r="AS102" s="59">
        <f t="shared" si="118"/>
        <v>0</v>
      </c>
      <c r="AT102" s="59">
        <f>IF('Indicator Data'!L105="No data","x",IF('Indicator Data'!BE105&lt;1000,"x",ROUND((IF('Indicator Data'!L105&gt;AT$194,10,IF('Indicator Data'!L105&lt;AT$195,0,10-(AT$194-'Indicator Data'!L105)/(AT$194-AT$195)*10))),1)))</f>
        <v>0</v>
      </c>
      <c r="AU102" s="61">
        <f t="shared" si="119"/>
        <v>0</v>
      </c>
      <c r="AV102" s="62">
        <f t="shared" si="120"/>
        <v>0.4</v>
      </c>
      <c r="AW102" s="59">
        <f>ROUND(IF('Indicator Data'!M105=0,0,IF('Indicator Data'!M105&gt;AW$194,10,IF('Indicator Data'!M105&lt;AW$195,0,10-(AW$194-'Indicator Data'!M105)/(AW$194-AW$195)*10))),1)</f>
        <v>0</v>
      </c>
      <c r="AX102" s="59">
        <f>ROUND(IF('Indicator Data'!N105=0,0,IF(LOG('Indicator Data'!N105)&gt;LOG(AX$194),10,IF(LOG('Indicator Data'!N105)&lt;LOG(AX$195),0,10-(LOG(AX$194)-LOG('Indicator Data'!N105))/(LOG(AX$194)-LOG(AX$195))*10))),1)</f>
        <v>0</v>
      </c>
      <c r="AY102" s="61">
        <f t="shared" si="121"/>
        <v>0</v>
      </c>
      <c r="AZ102" s="59">
        <f>'Indicator Data'!O105</f>
        <v>0</v>
      </c>
      <c r="BA102" s="59">
        <f>'Indicator Data'!P105</f>
        <v>0</v>
      </c>
      <c r="BB102" s="61">
        <f t="shared" si="122"/>
        <v>0</v>
      </c>
      <c r="BC102" s="62">
        <f t="shared" si="123"/>
        <v>0</v>
      </c>
      <c r="BD102" s="16"/>
      <c r="BE102" s="108"/>
    </row>
    <row r="103" spans="1:57" s="4" customFormat="1" x14ac:dyDescent="0.25">
      <c r="A103" s="131" t="s">
        <v>189</v>
      </c>
      <c r="B103" s="63" t="s">
        <v>188</v>
      </c>
      <c r="C103" s="59">
        <f>ROUND(IF('Indicator Data'!C106=0,0.1,IF(LOG('Indicator Data'!C106)&gt;C$194,10,IF(LOG('Indicator Data'!C106)&lt;C$195,0,10-(C$194-LOG('Indicator Data'!C106))/(C$194-C$195)*10))),1)</f>
        <v>0.1</v>
      </c>
      <c r="D103" s="59">
        <f>ROUND(IF('Indicator Data'!D106=0,0.1,IF(LOG('Indicator Data'!D106)&gt;D$194,10,IF(LOG('Indicator Data'!D106)&lt;D$195,0,10-(D$194-LOG('Indicator Data'!D106))/(D$194-D$195)*10))),1)</f>
        <v>0.1</v>
      </c>
      <c r="E103" s="59">
        <f t="shared" si="93"/>
        <v>0.1</v>
      </c>
      <c r="F103" s="59">
        <f>ROUND(IF('Indicator Data'!E106="No data",0.1,IF('Indicator Data'!E106=0,0,IF(LOG('Indicator Data'!E106)&gt;F$194,10,IF(LOG('Indicator Data'!E106)&lt;F$195,0,10-(F$194-LOG('Indicator Data'!E106))/(F$194-F$195)*10)))),1)</f>
        <v>8.4</v>
      </c>
      <c r="G103" s="59">
        <f>ROUND(IF('Indicator Data'!F106=0,0,IF(LOG('Indicator Data'!F106)&gt;G$194,10,IF(LOG('Indicator Data'!F106)&lt;G$195,0,10-(G$194-LOG('Indicator Data'!F106))/(G$194-G$195)*10))),1)</f>
        <v>7</v>
      </c>
      <c r="H103" s="59">
        <f>ROUND(IF('Indicator Data'!G106=0,0,IF(LOG('Indicator Data'!G106)&gt;H$194,10,IF(LOG('Indicator Data'!G106)&lt;H$195,0,10-(H$194-LOG('Indicator Data'!G106))/(H$194-H$195)*10))),1)</f>
        <v>8.9</v>
      </c>
      <c r="I103" s="59">
        <f>ROUND(IF('Indicator Data'!H106=0,0,IF(LOG('Indicator Data'!H106)&gt;I$194,10,IF(LOG('Indicator Data'!H106)&lt;I$195,0,10-(I$194-LOG('Indicator Data'!H106))/(I$194-I$195)*10))),1)</f>
        <v>9.8000000000000007</v>
      </c>
      <c r="J103" s="59">
        <f t="shared" si="94"/>
        <v>9.4</v>
      </c>
      <c r="K103" s="59">
        <f>ROUND(IF('Indicator Data'!I106=0,0,IF(LOG('Indicator Data'!I106)&gt;K$194,10,IF(LOG('Indicator Data'!I106)&lt;K$195,0,10-(K$194-LOG('Indicator Data'!I106))/(K$194-K$195)*10))),1)</f>
        <v>7.3</v>
      </c>
      <c r="L103" s="59">
        <f t="shared" si="95"/>
        <v>8.6</v>
      </c>
      <c r="M103" s="59">
        <f>ROUND(IF('Indicator Data'!J106=0,0,IF(LOG('Indicator Data'!J106)&gt;M$194,10,IF(LOG('Indicator Data'!J106)&lt;M$195,0,10-(M$194-LOG('Indicator Data'!J106))/(M$194-M$195)*10))),1)</f>
        <v>10</v>
      </c>
      <c r="N103" s="60">
        <f>'Indicator Data'!C106/'Indicator Data'!$BD106</f>
        <v>0</v>
      </c>
      <c r="O103" s="60">
        <f>'Indicator Data'!D106/'Indicator Data'!$BD106</f>
        <v>0</v>
      </c>
      <c r="P103" s="60">
        <f>IF(F103=0.1,0,'Indicator Data'!E106/'Indicator Data'!$BD106)</f>
        <v>1.0241578534538677E-2</v>
      </c>
      <c r="Q103" s="60">
        <f>'Indicator Data'!F106/'Indicator Data'!$BD106</f>
        <v>7.0298975565929869E-6</v>
      </c>
      <c r="R103" s="60">
        <f>'Indicator Data'!G106/'Indicator Data'!$BD106</f>
        <v>1.607924310369279E-2</v>
      </c>
      <c r="S103" s="60">
        <f>'Indicator Data'!H106/'Indicator Data'!$BD106</f>
        <v>3.2454775562724882E-3</v>
      </c>
      <c r="T103" s="60">
        <f>'Indicator Data'!I106/'Indicator Data'!$BD106</f>
        <v>1.950101319275678E-3</v>
      </c>
      <c r="U103" s="60">
        <f>'Indicator Data'!J106/'Indicator Data'!$BD106</f>
        <v>4.8301217236472304E-3</v>
      </c>
      <c r="V103" s="59">
        <f t="shared" si="96"/>
        <v>0</v>
      </c>
      <c r="W103" s="59">
        <f t="shared" si="97"/>
        <v>0</v>
      </c>
      <c r="X103" s="59">
        <f t="shared" si="98"/>
        <v>0</v>
      </c>
      <c r="Y103" s="59">
        <f t="shared" si="99"/>
        <v>6.8</v>
      </c>
      <c r="Z103" s="59">
        <f t="shared" si="100"/>
        <v>7.4</v>
      </c>
      <c r="AA103" s="59">
        <f t="shared" si="101"/>
        <v>8.9</v>
      </c>
      <c r="AB103" s="59">
        <f t="shared" si="102"/>
        <v>6.5</v>
      </c>
      <c r="AC103" s="59">
        <f t="shared" si="103"/>
        <v>7.9</v>
      </c>
      <c r="AD103" s="59">
        <f t="shared" si="104"/>
        <v>2</v>
      </c>
      <c r="AE103" s="59">
        <f t="shared" si="105"/>
        <v>5.7</v>
      </c>
      <c r="AF103" s="59">
        <f t="shared" si="106"/>
        <v>1.6</v>
      </c>
      <c r="AG103" s="59">
        <f>ROUND(IF('Indicator Data'!K106=0,0,IF('Indicator Data'!K106&gt;AG$194,10,IF('Indicator Data'!K106&lt;AG$195,0,10-(AG$194-'Indicator Data'!K106)/(AG$194-AG$195)*10))),1)</f>
        <v>7.1</v>
      </c>
      <c r="AH103" s="59">
        <f t="shared" si="107"/>
        <v>0.1</v>
      </c>
      <c r="AI103" s="59">
        <f t="shared" si="108"/>
        <v>0.1</v>
      </c>
      <c r="AJ103" s="59">
        <f t="shared" si="109"/>
        <v>8.9</v>
      </c>
      <c r="AK103" s="59">
        <f t="shared" si="110"/>
        <v>8.1999999999999993</v>
      </c>
      <c r="AL103" s="59">
        <f t="shared" si="111"/>
        <v>8.6</v>
      </c>
      <c r="AM103" s="59">
        <f t="shared" si="112"/>
        <v>4.7</v>
      </c>
      <c r="AN103" s="59">
        <f t="shared" si="113"/>
        <v>7.9</v>
      </c>
      <c r="AO103" s="61">
        <f t="shared" si="114"/>
        <v>0.1</v>
      </c>
      <c r="AP103" s="61">
        <f t="shared" si="115"/>
        <v>7.7</v>
      </c>
      <c r="AQ103" s="61">
        <f t="shared" si="116"/>
        <v>7.2</v>
      </c>
      <c r="AR103" s="61">
        <f t="shared" si="117"/>
        <v>7.4</v>
      </c>
      <c r="AS103" s="59">
        <f t="shared" si="118"/>
        <v>7.5</v>
      </c>
      <c r="AT103" s="59">
        <f>IF('Indicator Data'!L106="No data","x",IF('Indicator Data'!BE106&lt;1000,"x",ROUND((IF('Indicator Data'!L106&gt;AT$194,10,IF('Indicator Data'!L106&lt;AT$195,0,10-(AT$194-'Indicator Data'!L106)/(AT$194-AT$195)*10))),1)))</f>
        <v>1</v>
      </c>
      <c r="AU103" s="61">
        <f t="shared" si="119"/>
        <v>4.3</v>
      </c>
      <c r="AV103" s="62">
        <f t="shared" si="120"/>
        <v>5.9</v>
      </c>
      <c r="AW103" s="59">
        <f>ROUND(IF('Indicator Data'!M106=0,0,IF('Indicator Data'!M106&gt;AW$194,10,IF('Indicator Data'!M106&lt;AW$195,0,10-(AW$194-'Indicator Data'!M106)/(AW$194-AW$195)*10))),1)</f>
        <v>1.3</v>
      </c>
      <c r="AX103" s="59">
        <f>ROUND(IF('Indicator Data'!N106=0,0,IF(LOG('Indicator Data'!N106)&gt;LOG(AX$194),10,IF(LOG('Indicator Data'!N106)&lt;LOG(AX$195),0,10-(LOG(AX$194)-LOG('Indicator Data'!N106))/(LOG(AX$194)-LOG(AX$195))*10))),1)</f>
        <v>2.1</v>
      </c>
      <c r="AY103" s="61">
        <f t="shared" si="121"/>
        <v>1.7</v>
      </c>
      <c r="AZ103" s="59">
        <f>'Indicator Data'!O106</f>
        <v>0</v>
      </c>
      <c r="BA103" s="59">
        <f>'Indicator Data'!P106</f>
        <v>0</v>
      </c>
      <c r="BB103" s="61">
        <f t="shared" si="122"/>
        <v>0</v>
      </c>
      <c r="BC103" s="62">
        <f t="shared" si="123"/>
        <v>1.2</v>
      </c>
      <c r="BD103" s="16"/>
      <c r="BE103" s="108"/>
    </row>
    <row r="104" spans="1:57" s="4" customFormat="1" x14ac:dyDescent="0.25">
      <c r="A104" s="131" t="s">
        <v>191</v>
      </c>
      <c r="B104" s="63" t="s">
        <v>190</v>
      </c>
      <c r="C104" s="59">
        <f>ROUND(IF('Indicator Data'!C107=0,0.1,IF(LOG('Indicator Data'!C107)&gt;C$194,10,IF(LOG('Indicator Data'!C107)&lt;C$195,0,10-(C$194-LOG('Indicator Data'!C107))/(C$194-C$195)*10))),1)</f>
        <v>8</v>
      </c>
      <c r="D104" s="59">
        <f>ROUND(IF('Indicator Data'!D107=0,0.1,IF(LOG('Indicator Data'!D107)&gt;D$194,10,IF(LOG('Indicator Data'!D107)&lt;D$195,0,10-(D$194-LOG('Indicator Data'!D107))/(D$194-D$195)*10))),1)</f>
        <v>0.1</v>
      </c>
      <c r="E104" s="59">
        <f t="shared" si="93"/>
        <v>5.3</v>
      </c>
      <c r="F104" s="59">
        <f>ROUND(IF('Indicator Data'!E107="No data",0.1,IF('Indicator Data'!E107=0,0,IF(LOG('Indicator Data'!E107)&gt;F$194,10,IF(LOG('Indicator Data'!E107)&lt;F$195,0,10-(F$194-LOG('Indicator Data'!E107))/(F$194-F$195)*10)))),1)</f>
        <v>7.2</v>
      </c>
      <c r="G104" s="59">
        <f>ROUND(IF('Indicator Data'!F107=0,0,IF(LOG('Indicator Data'!F107)&gt;G$194,10,IF(LOG('Indicator Data'!F107)&lt;G$195,0,10-(G$194-LOG('Indicator Data'!F107))/(G$194-G$195)*10))),1)</f>
        <v>0</v>
      </c>
      <c r="H104" s="59">
        <f>ROUND(IF('Indicator Data'!G107=0,0,IF(LOG('Indicator Data'!G107)&gt;H$194,10,IF(LOG('Indicator Data'!G107)&lt;H$195,0,10-(H$194-LOG('Indicator Data'!G107))/(H$194-H$195)*10))),1)</f>
        <v>4.5</v>
      </c>
      <c r="I104" s="59">
        <f>ROUND(IF('Indicator Data'!H107=0,0,IF(LOG('Indicator Data'!H107)&gt;I$194,10,IF(LOG('Indicator Data'!H107)&lt;I$195,0,10-(I$194-LOG('Indicator Data'!H107))/(I$194-I$195)*10))),1)</f>
        <v>0</v>
      </c>
      <c r="J104" s="59">
        <f t="shared" si="94"/>
        <v>2.5</v>
      </c>
      <c r="K104" s="59">
        <f>ROUND(IF('Indicator Data'!I107=0,0,IF(LOG('Indicator Data'!I107)&gt;K$194,10,IF(LOG('Indicator Data'!I107)&lt;K$195,0,10-(K$194-LOG('Indicator Data'!I107))/(K$194-K$195)*10))),1)</f>
        <v>0</v>
      </c>
      <c r="L104" s="59">
        <f t="shared" si="95"/>
        <v>1.3</v>
      </c>
      <c r="M104" s="59">
        <f>ROUND(IF('Indicator Data'!J107=0,0,IF(LOG('Indicator Data'!J107)&gt;M$194,10,IF(LOG('Indicator Data'!J107)&lt;M$195,0,10-(M$194-LOG('Indicator Data'!J107))/(M$194-M$195)*10))),1)</f>
        <v>10</v>
      </c>
      <c r="N104" s="60">
        <f>'Indicator Data'!C107/'Indicator Data'!$BD107</f>
        <v>8.9411758013237502E-4</v>
      </c>
      <c r="O104" s="60">
        <f>'Indicator Data'!D107/'Indicator Data'!$BD107</f>
        <v>0</v>
      </c>
      <c r="P104" s="60">
        <f>IF(F104=0.1,0,'Indicator Data'!E107/'Indicator Data'!$BD107)</f>
        <v>4.3591091406107278E-3</v>
      </c>
      <c r="Q104" s="60">
        <f>'Indicator Data'!F107/'Indicator Data'!$BD107</f>
        <v>0</v>
      </c>
      <c r="R104" s="60">
        <f>'Indicator Data'!G107/'Indicator Data'!$BD107</f>
        <v>3.7410471968539097E-4</v>
      </c>
      <c r="S104" s="60">
        <f>'Indicator Data'!H107/'Indicator Data'!$BD107</f>
        <v>0</v>
      </c>
      <c r="T104" s="60">
        <f>'Indicator Data'!I107/'Indicator Data'!$BD107</f>
        <v>0</v>
      </c>
      <c r="U104" s="60">
        <f>'Indicator Data'!J107/'Indicator Data'!$BD107</f>
        <v>5.0596036938005996E-2</v>
      </c>
      <c r="V104" s="59">
        <f t="shared" si="96"/>
        <v>4.5</v>
      </c>
      <c r="W104" s="59">
        <f t="shared" si="97"/>
        <v>0</v>
      </c>
      <c r="X104" s="59">
        <f t="shared" si="98"/>
        <v>2.5</v>
      </c>
      <c r="Y104" s="59">
        <f t="shared" si="99"/>
        <v>2.9</v>
      </c>
      <c r="Z104" s="59">
        <f t="shared" si="100"/>
        <v>0</v>
      </c>
      <c r="AA104" s="59">
        <f t="shared" si="101"/>
        <v>0.2</v>
      </c>
      <c r="AB104" s="59">
        <f t="shared" si="102"/>
        <v>0</v>
      </c>
      <c r="AC104" s="59">
        <f t="shared" si="103"/>
        <v>0.1</v>
      </c>
      <c r="AD104" s="59">
        <f t="shared" si="104"/>
        <v>0</v>
      </c>
      <c r="AE104" s="59">
        <f t="shared" si="105"/>
        <v>0.1</v>
      </c>
      <c r="AF104" s="59">
        <f t="shared" si="106"/>
        <v>10</v>
      </c>
      <c r="AG104" s="59">
        <f>ROUND(IF('Indicator Data'!K107=0,0,IF('Indicator Data'!K107&gt;AG$194,10,IF('Indicator Data'!K107&lt;AG$195,0,10-(AG$194-'Indicator Data'!K107)/(AG$194-AG$195)*10))),1)</f>
        <v>8.1</v>
      </c>
      <c r="AH104" s="59">
        <f t="shared" si="107"/>
        <v>6.3</v>
      </c>
      <c r="AI104" s="59">
        <f t="shared" si="108"/>
        <v>0.1</v>
      </c>
      <c r="AJ104" s="59">
        <f t="shared" si="109"/>
        <v>2.4</v>
      </c>
      <c r="AK104" s="59">
        <f t="shared" si="110"/>
        <v>0</v>
      </c>
      <c r="AL104" s="59">
        <f t="shared" si="111"/>
        <v>1.3</v>
      </c>
      <c r="AM104" s="59">
        <f t="shared" si="112"/>
        <v>0</v>
      </c>
      <c r="AN104" s="59">
        <f t="shared" si="113"/>
        <v>10</v>
      </c>
      <c r="AO104" s="61">
        <f t="shared" si="114"/>
        <v>4</v>
      </c>
      <c r="AP104" s="61">
        <f t="shared" si="115"/>
        <v>5.4</v>
      </c>
      <c r="AQ104" s="61">
        <f t="shared" si="116"/>
        <v>0</v>
      </c>
      <c r="AR104" s="61">
        <f t="shared" si="117"/>
        <v>0.7</v>
      </c>
      <c r="AS104" s="59">
        <f t="shared" si="118"/>
        <v>9.1</v>
      </c>
      <c r="AT104" s="59">
        <f>IF('Indicator Data'!L107="No data","x",IF('Indicator Data'!BE107&lt;1000,"x",ROUND((IF('Indicator Data'!L107&gt;AT$194,10,IF('Indicator Data'!L107&lt;AT$195,0,10-(AT$194-'Indicator Data'!L107)/(AT$194-AT$195)*10))),1)))</f>
        <v>3</v>
      </c>
      <c r="AU104" s="61">
        <f t="shared" si="119"/>
        <v>6.1</v>
      </c>
      <c r="AV104" s="62">
        <f t="shared" si="120"/>
        <v>3.6</v>
      </c>
      <c r="AW104" s="59">
        <f>ROUND(IF('Indicator Data'!M107=0,0,IF('Indicator Data'!M107&gt;AW$194,10,IF('Indicator Data'!M107&lt;AW$195,0,10-(AW$194-'Indicator Data'!M107)/(AW$194-AW$195)*10))),1)</f>
        <v>1.1000000000000001</v>
      </c>
      <c r="AX104" s="59">
        <f>ROUND(IF('Indicator Data'!N107=0,0,IF(LOG('Indicator Data'!N107)&gt;LOG(AX$194),10,IF(LOG('Indicator Data'!N107)&lt;LOG(AX$195),0,10-(LOG(AX$194)-LOG('Indicator Data'!N107))/(LOG(AX$194)-LOG(AX$195))*10))),1)</f>
        <v>1.7</v>
      </c>
      <c r="AY104" s="61">
        <f t="shared" si="121"/>
        <v>1.4</v>
      </c>
      <c r="AZ104" s="59">
        <f>'Indicator Data'!O107</f>
        <v>0</v>
      </c>
      <c r="BA104" s="59">
        <f>'Indicator Data'!P107</f>
        <v>0</v>
      </c>
      <c r="BB104" s="61">
        <f t="shared" si="122"/>
        <v>0</v>
      </c>
      <c r="BC104" s="62">
        <f t="shared" si="123"/>
        <v>1</v>
      </c>
      <c r="BD104" s="16"/>
      <c r="BE104" s="108"/>
    </row>
    <row r="105" spans="1:57" s="4" customFormat="1" x14ac:dyDescent="0.25">
      <c r="A105" s="131" t="s">
        <v>193</v>
      </c>
      <c r="B105" s="63" t="s">
        <v>192</v>
      </c>
      <c r="C105" s="59">
        <f>ROUND(IF('Indicator Data'!C108=0,0.1,IF(LOG('Indicator Data'!C108)&gt;C$194,10,IF(LOG('Indicator Data'!C108)&lt;C$195,0,10-(C$194-LOG('Indicator Data'!C108))/(C$194-C$195)*10))),1)</f>
        <v>8.4</v>
      </c>
      <c r="D105" s="59">
        <f>ROUND(IF('Indicator Data'!D108=0,0.1,IF(LOG('Indicator Data'!D108)&gt;D$194,10,IF(LOG('Indicator Data'!D108)&lt;D$195,0,10-(D$194-LOG('Indicator Data'!D108))/(D$194-D$195)*10))),1)</f>
        <v>0.1</v>
      </c>
      <c r="E105" s="59">
        <f t="shared" si="93"/>
        <v>5.6</v>
      </c>
      <c r="F105" s="59">
        <f>ROUND(IF('Indicator Data'!E108="No data",0.1,IF('Indicator Data'!E108=0,0,IF(LOG('Indicator Data'!E108)&gt;F$194,10,IF(LOG('Indicator Data'!E108)&lt;F$195,0,10-(F$194-LOG('Indicator Data'!E108))/(F$194-F$195)*10)))),1)</f>
        <v>8.1</v>
      </c>
      <c r="G105" s="59">
        <f>ROUND(IF('Indicator Data'!F108=0,0,IF(LOG('Indicator Data'!F108)&gt;G$194,10,IF(LOG('Indicator Data'!F108)&lt;G$195,0,10-(G$194-LOG('Indicator Data'!F108))/(G$194-G$195)*10))),1)</f>
        <v>6.2</v>
      </c>
      <c r="H105" s="59">
        <f>ROUND(IF('Indicator Data'!G108=0,0,IF(LOG('Indicator Data'!G108)&gt;H$194,10,IF(LOG('Indicator Data'!G108)&lt;H$195,0,10-(H$194-LOG('Indicator Data'!G108))/(H$194-H$195)*10))),1)</f>
        <v>3.8</v>
      </c>
      <c r="I105" s="59">
        <f>ROUND(IF('Indicator Data'!H108=0,0,IF(LOG('Indicator Data'!H108)&gt;I$194,10,IF(LOG('Indicator Data'!H108)&lt;I$195,0,10-(I$194-LOG('Indicator Data'!H108))/(I$194-I$195)*10))),1)</f>
        <v>0</v>
      </c>
      <c r="J105" s="59">
        <f t="shared" si="94"/>
        <v>2.1</v>
      </c>
      <c r="K105" s="59">
        <f>ROUND(IF('Indicator Data'!I108=0,0,IF(LOG('Indicator Data'!I108)&gt;K$194,10,IF(LOG('Indicator Data'!I108)&lt;K$195,0,10-(K$194-LOG('Indicator Data'!I108))/(K$194-K$195)*10))),1)</f>
        <v>6.6</v>
      </c>
      <c r="L105" s="59">
        <f t="shared" si="95"/>
        <v>4.7</v>
      </c>
      <c r="M105" s="59">
        <f>ROUND(IF('Indicator Data'!J108=0,0,IF(LOG('Indicator Data'!J108)&gt;M$194,10,IF(LOG('Indicator Data'!J108)&lt;M$195,0,10-(M$194-LOG('Indicator Data'!J108))/(M$194-M$195)*10))),1)</f>
        <v>9.6</v>
      </c>
      <c r="N105" s="60">
        <f>'Indicator Data'!C108/'Indicator Data'!$BD108</f>
        <v>7.6346089771468469E-4</v>
      </c>
      <c r="O105" s="60">
        <f>'Indicator Data'!D108/'Indicator Data'!$BD108</f>
        <v>0</v>
      </c>
      <c r="P105" s="60">
        <f>IF(F105=0.1,0,'Indicator Data'!E108/'Indicator Data'!$BD108)</f>
        <v>5.9702410720183447E-3</v>
      </c>
      <c r="Q105" s="60">
        <f>'Indicator Data'!F108/'Indicator Data'!$BD108</f>
        <v>1.745193005135453E-6</v>
      </c>
      <c r="R105" s="60">
        <f>'Indicator Data'!G108/'Indicator Data'!$BD108</f>
        <v>1.0735282894324513E-4</v>
      </c>
      <c r="S105" s="60">
        <f>'Indicator Data'!H108/'Indicator Data'!$BD108</f>
        <v>0</v>
      </c>
      <c r="T105" s="60">
        <f>'Indicator Data'!I108/'Indicator Data'!$BD108</f>
        <v>6.5365382716656595E-4</v>
      </c>
      <c r="U105" s="60">
        <f>'Indicator Data'!J108/'Indicator Data'!$BD108</f>
        <v>2.2145682584537511E-3</v>
      </c>
      <c r="V105" s="59">
        <f t="shared" si="96"/>
        <v>3.8</v>
      </c>
      <c r="W105" s="59">
        <f t="shared" si="97"/>
        <v>0</v>
      </c>
      <c r="X105" s="59">
        <f t="shared" si="98"/>
        <v>2.1</v>
      </c>
      <c r="Y105" s="59">
        <f t="shared" si="99"/>
        <v>4</v>
      </c>
      <c r="Z105" s="59">
        <f t="shared" si="100"/>
        <v>6.1</v>
      </c>
      <c r="AA105" s="59">
        <f t="shared" si="101"/>
        <v>0.1</v>
      </c>
      <c r="AB105" s="59">
        <f t="shared" si="102"/>
        <v>0</v>
      </c>
      <c r="AC105" s="59">
        <f t="shared" si="103"/>
        <v>0.1</v>
      </c>
      <c r="AD105" s="59">
        <f t="shared" si="104"/>
        <v>0.7</v>
      </c>
      <c r="AE105" s="59">
        <f t="shared" si="105"/>
        <v>0.4</v>
      </c>
      <c r="AF105" s="59">
        <f t="shared" si="106"/>
        <v>0.7</v>
      </c>
      <c r="AG105" s="59">
        <f>ROUND(IF('Indicator Data'!K108=0,0,IF('Indicator Data'!K108&gt;AG$194,10,IF('Indicator Data'!K108&lt;AG$195,0,10-(AG$194-'Indicator Data'!K108)/(AG$194-AG$195)*10))),1)</f>
        <v>2</v>
      </c>
      <c r="AH105" s="59">
        <f t="shared" si="107"/>
        <v>6.1</v>
      </c>
      <c r="AI105" s="59">
        <f t="shared" si="108"/>
        <v>0.1</v>
      </c>
      <c r="AJ105" s="59">
        <f t="shared" si="109"/>
        <v>2</v>
      </c>
      <c r="AK105" s="59">
        <f t="shared" si="110"/>
        <v>0</v>
      </c>
      <c r="AL105" s="59">
        <f t="shared" si="111"/>
        <v>1</v>
      </c>
      <c r="AM105" s="59">
        <f t="shared" si="112"/>
        <v>3.7</v>
      </c>
      <c r="AN105" s="59">
        <f t="shared" si="113"/>
        <v>7.1</v>
      </c>
      <c r="AO105" s="61">
        <f t="shared" si="114"/>
        <v>4.0999999999999996</v>
      </c>
      <c r="AP105" s="61">
        <f t="shared" si="115"/>
        <v>6.5</v>
      </c>
      <c r="AQ105" s="61">
        <f t="shared" si="116"/>
        <v>6.2</v>
      </c>
      <c r="AR105" s="61">
        <f t="shared" si="117"/>
        <v>2.8</v>
      </c>
      <c r="AS105" s="59">
        <f t="shared" si="118"/>
        <v>4.5999999999999996</v>
      </c>
      <c r="AT105" s="59">
        <f>IF('Indicator Data'!L108="No data","x",IF('Indicator Data'!BE108&lt;1000,"x",ROUND((IF('Indicator Data'!L108&gt;AT$194,10,IF('Indicator Data'!L108&lt;AT$195,0,10-(AT$194-'Indicator Data'!L108)/(AT$194-AT$195)*10))),1)))</f>
        <v>2</v>
      </c>
      <c r="AU105" s="61">
        <f t="shared" si="119"/>
        <v>3.3</v>
      </c>
      <c r="AV105" s="62">
        <f t="shared" si="120"/>
        <v>4.8</v>
      </c>
      <c r="AW105" s="59">
        <f>ROUND(IF('Indicator Data'!M108=0,0,IF('Indicator Data'!M108&gt;AW$194,10,IF('Indicator Data'!M108&lt;AW$195,0,10-(AW$194-'Indicator Data'!M108)/(AW$194-AW$195)*10))),1)</f>
        <v>5.0999999999999996</v>
      </c>
      <c r="AX105" s="59">
        <f>ROUND(IF('Indicator Data'!N108=0,0,IF(LOG('Indicator Data'!N108)&gt;LOG(AX$194),10,IF(LOG('Indicator Data'!N108)&lt;LOG(AX$195),0,10-(LOG(AX$194)-LOG('Indicator Data'!N108))/(LOG(AX$194)-LOG(AX$195))*10))),1)</f>
        <v>0.6</v>
      </c>
      <c r="AY105" s="61">
        <f t="shared" si="121"/>
        <v>3.2</v>
      </c>
      <c r="AZ105" s="59">
        <f>'Indicator Data'!O108</f>
        <v>0</v>
      </c>
      <c r="BA105" s="59">
        <f>'Indicator Data'!P108</f>
        <v>0</v>
      </c>
      <c r="BB105" s="61">
        <f t="shared" si="122"/>
        <v>0</v>
      </c>
      <c r="BC105" s="62">
        <f t="shared" si="123"/>
        <v>2.2000000000000002</v>
      </c>
      <c r="BD105" s="16"/>
      <c r="BE105" s="108"/>
    </row>
    <row r="106" spans="1:57" s="4" customFormat="1" x14ac:dyDescent="0.25">
      <c r="A106" s="131" t="s">
        <v>195</v>
      </c>
      <c r="B106" s="63" t="s">
        <v>194</v>
      </c>
      <c r="C106" s="59">
        <f>ROUND(IF('Indicator Data'!C109=0,0.1,IF(LOG('Indicator Data'!C109)&gt;C$194,10,IF(LOG('Indicator Data'!C109)&lt;C$195,0,10-(C$194-LOG('Indicator Data'!C109))/(C$194-C$195)*10))),1)</f>
        <v>0.1</v>
      </c>
      <c r="D106" s="59">
        <f>ROUND(IF('Indicator Data'!D109=0,0.1,IF(LOG('Indicator Data'!D109)&gt;D$194,10,IF(LOG('Indicator Data'!D109)&lt;D$195,0,10-(D$194-LOG('Indicator Data'!D109))/(D$194-D$195)*10))),1)</f>
        <v>0.1</v>
      </c>
      <c r="E106" s="59">
        <f t="shared" si="93"/>
        <v>0.1</v>
      </c>
      <c r="F106" s="59">
        <f>ROUND(IF('Indicator Data'!E109="No data",0.1,IF('Indicator Data'!E109=0,0,IF(LOG('Indicator Data'!E109)&gt;F$194,10,IF(LOG('Indicator Data'!E109)&lt;F$195,0,10-(F$194-LOG('Indicator Data'!E109))/(F$194-F$195)*10)))),1)</f>
        <v>0.1</v>
      </c>
      <c r="G106" s="59">
        <f>ROUND(IF('Indicator Data'!F109=0,0,IF(LOG('Indicator Data'!F109)&gt;G$194,10,IF(LOG('Indicator Data'!F109)&lt;G$195,0,10-(G$194-LOG('Indicator Data'!F109))/(G$194-G$195)*10))),1)</f>
        <v>6.8</v>
      </c>
      <c r="H106" s="59">
        <f>ROUND(IF('Indicator Data'!G109=0,0,IF(LOG('Indicator Data'!G109)&gt;H$194,10,IF(LOG('Indicator Data'!G109)&lt;H$195,0,10-(H$194-LOG('Indicator Data'!G109))/(H$194-H$195)*10))),1)</f>
        <v>0</v>
      </c>
      <c r="I106" s="59">
        <f>ROUND(IF('Indicator Data'!H109=0,0,IF(LOG('Indicator Data'!H109)&gt;I$194,10,IF(LOG('Indicator Data'!H109)&lt;I$195,0,10-(I$194-LOG('Indicator Data'!H109))/(I$194-I$195)*10))),1)</f>
        <v>0</v>
      </c>
      <c r="J106" s="59">
        <f t="shared" si="94"/>
        <v>0</v>
      </c>
      <c r="K106" s="59">
        <f>ROUND(IF('Indicator Data'!I109=0,0,IF(LOG('Indicator Data'!I109)&gt;K$194,10,IF(LOG('Indicator Data'!I109)&lt;K$195,0,10-(K$194-LOG('Indicator Data'!I109))/(K$194-K$195)*10))),1)</f>
        <v>0</v>
      </c>
      <c r="L106" s="59">
        <f t="shared" si="95"/>
        <v>0</v>
      </c>
      <c r="M106" s="59">
        <f>ROUND(IF('Indicator Data'!J109=0,0,IF(LOG('Indicator Data'!J109)&gt;M$194,10,IF(LOG('Indicator Data'!J109)&lt;M$195,0,10-(M$194-LOG('Indicator Data'!J109))/(M$194-M$195)*10))),1)</f>
        <v>0</v>
      </c>
      <c r="N106" s="60">
        <f>'Indicator Data'!C109/'Indicator Data'!$BD109</f>
        <v>0</v>
      </c>
      <c r="O106" s="60">
        <f>'Indicator Data'!D109/'Indicator Data'!$BD109</f>
        <v>0</v>
      </c>
      <c r="P106" s="60">
        <f>IF(F106=0.1,0,'Indicator Data'!E109/'Indicator Data'!$BD109)</f>
        <v>0</v>
      </c>
      <c r="Q106" s="60">
        <f>'Indicator Data'!F109/'Indicator Data'!$BD109</f>
        <v>3.3904172795454164E-4</v>
      </c>
      <c r="R106" s="60">
        <f>'Indicator Data'!G109/'Indicator Data'!$BD109</f>
        <v>0</v>
      </c>
      <c r="S106" s="60">
        <f>'Indicator Data'!H109/'Indicator Data'!$BD109</f>
        <v>0</v>
      </c>
      <c r="T106" s="60">
        <f>'Indicator Data'!I109/'Indicator Data'!$BD109</f>
        <v>0</v>
      </c>
      <c r="U106" s="60">
        <f>'Indicator Data'!J109/'Indicator Data'!$BD109</f>
        <v>0</v>
      </c>
      <c r="V106" s="59">
        <f t="shared" si="96"/>
        <v>0</v>
      </c>
      <c r="W106" s="59">
        <f t="shared" si="97"/>
        <v>0</v>
      </c>
      <c r="X106" s="59">
        <f t="shared" si="98"/>
        <v>0</v>
      </c>
      <c r="Y106" s="59">
        <f t="shared" si="99"/>
        <v>0.1</v>
      </c>
      <c r="Z106" s="59">
        <f t="shared" si="100"/>
        <v>10</v>
      </c>
      <c r="AA106" s="59">
        <f t="shared" si="101"/>
        <v>0</v>
      </c>
      <c r="AB106" s="59">
        <f t="shared" si="102"/>
        <v>0</v>
      </c>
      <c r="AC106" s="59">
        <f t="shared" si="103"/>
        <v>0</v>
      </c>
      <c r="AD106" s="59">
        <f t="shared" si="104"/>
        <v>0</v>
      </c>
      <c r="AE106" s="59">
        <f t="shared" si="105"/>
        <v>0</v>
      </c>
      <c r="AF106" s="59">
        <f t="shared" si="106"/>
        <v>0</v>
      </c>
      <c r="AG106" s="59">
        <f>ROUND(IF('Indicator Data'!K109=0,0,IF('Indicator Data'!K109&gt;AG$194,10,IF('Indicator Data'!K109&lt;AG$195,0,10-(AG$194-'Indicator Data'!K109)/(AG$194-AG$195)*10))),1)</f>
        <v>0</v>
      </c>
      <c r="AH106" s="59">
        <f t="shared" si="107"/>
        <v>0.1</v>
      </c>
      <c r="AI106" s="59">
        <f t="shared" si="108"/>
        <v>0.1</v>
      </c>
      <c r="AJ106" s="59">
        <f t="shared" si="109"/>
        <v>0</v>
      </c>
      <c r="AK106" s="59">
        <f t="shared" si="110"/>
        <v>0</v>
      </c>
      <c r="AL106" s="59">
        <f t="shared" si="111"/>
        <v>0</v>
      </c>
      <c r="AM106" s="59">
        <f t="shared" si="112"/>
        <v>0</v>
      </c>
      <c r="AN106" s="59">
        <f t="shared" si="113"/>
        <v>0</v>
      </c>
      <c r="AO106" s="61">
        <f t="shared" si="114"/>
        <v>0.1</v>
      </c>
      <c r="AP106" s="61">
        <f t="shared" si="115"/>
        <v>0.1</v>
      </c>
      <c r="AQ106" s="61">
        <f t="shared" si="116"/>
        <v>8.9</v>
      </c>
      <c r="AR106" s="61">
        <f t="shared" si="117"/>
        <v>0</v>
      </c>
      <c r="AS106" s="59">
        <f t="shared" si="118"/>
        <v>0</v>
      </c>
      <c r="AT106" s="59" t="str">
        <f>IF('Indicator Data'!L109="No data","x",IF('Indicator Data'!BE109&lt;1000,"x",ROUND((IF('Indicator Data'!L109&gt;AT$194,10,IF('Indicator Data'!L109&lt;AT$195,0,10-(AT$194-'Indicator Data'!L109)/(AT$194-AT$195)*10))),1)))</f>
        <v>x</v>
      </c>
      <c r="AU106" s="61">
        <f t="shared" si="119"/>
        <v>0</v>
      </c>
      <c r="AV106" s="62">
        <f t="shared" si="120"/>
        <v>3.1</v>
      </c>
      <c r="AW106" s="59">
        <f>ROUND(IF('Indicator Data'!M109=0,0,IF('Indicator Data'!M109&gt;AW$194,10,IF('Indicator Data'!M109&lt;AW$195,0,10-(AW$194-'Indicator Data'!M109)/(AW$194-AW$195)*10))),1)</f>
        <v>0.1</v>
      </c>
      <c r="AX106" s="59">
        <f>ROUND(IF('Indicator Data'!N109=0,0,IF(LOG('Indicator Data'!N109)&gt;LOG(AX$194),10,IF(LOG('Indicator Data'!N109)&lt;LOG(AX$195),0,10-(LOG(AX$194)-LOG('Indicator Data'!N109))/(LOG(AX$194)-LOG(AX$195))*10))),1)</f>
        <v>2.2999999999999998</v>
      </c>
      <c r="AY106" s="61">
        <f t="shared" si="121"/>
        <v>1.3</v>
      </c>
      <c r="AZ106" s="59">
        <f>'Indicator Data'!O109</f>
        <v>0</v>
      </c>
      <c r="BA106" s="59">
        <f>'Indicator Data'!P109</f>
        <v>0</v>
      </c>
      <c r="BB106" s="61">
        <f t="shared" si="122"/>
        <v>0</v>
      </c>
      <c r="BC106" s="62">
        <f t="shared" si="123"/>
        <v>0.9</v>
      </c>
      <c r="BD106" s="16"/>
      <c r="BE106" s="108"/>
    </row>
    <row r="107" spans="1:57" s="4" customFormat="1" x14ac:dyDescent="0.25">
      <c r="A107" s="131" t="s">
        <v>197</v>
      </c>
      <c r="B107" s="63" t="s">
        <v>196</v>
      </c>
      <c r="C107" s="59">
        <f>ROUND(IF('Indicator Data'!C110=0,0.1,IF(LOG('Indicator Data'!C110)&gt;C$194,10,IF(LOG('Indicator Data'!C110)&lt;C$195,0,10-(C$194-LOG('Indicator Data'!C110))/(C$194-C$195)*10))),1)</f>
        <v>0.1</v>
      </c>
      <c r="D107" s="59">
        <f>ROUND(IF('Indicator Data'!D110=0,0.1,IF(LOG('Indicator Data'!D110)&gt;D$194,10,IF(LOG('Indicator Data'!D110)&lt;D$195,0,10-(D$194-LOG('Indicator Data'!D110))/(D$194-D$195)*10))),1)</f>
        <v>0.1</v>
      </c>
      <c r="E107" s="59">
        <f t="shared" si="93"/>
        <v>0.1</v>
      </c>
      <c r="F107" s="59">
        <f>ROUND(IF('Indicator Data'!E110="No data",0.1,IF('Indicator Data'!E110=0,0,IF(LOG('Indicator Data'!E110)&gt;F$194,10,IF(LOG('Indicator Data'!E110)&lt;F$195,0,10-(F$194-LOG('Indicator Data'!E110))/(F$194-F$195)*10)))),1)</f>
        <v>7.9</v>
      </c>
      <c r="G107" s="59">
        <f>ROUND(IF('Indicator Data'!F110=0,0,IF(LOG('Indicator Data'!F110)&gt;G$194,10,IF(LOG('Indicator Data'!F110)&lt;G$195,0,10-(G$194-LOG('Indicator Data'!F110))/(G$194-G$195)*10))),1)</f>
        <v>0</v>
      </c>
      <c r="H107" s="59">
        <f>ROUND(IF('Indicator Data'!G110=0,0,IF(LOG('Indicator Data'!G110)&gt;H$194,10,IF(LOG('Indicator Data'!G110)&lt;H$195,0,10-(H$194-LOG('Indicator Data'!G110))/(H$194-H$195)*10))),1)</f>
        <v>0</v>
      </c>
      <c r="I107" s="59">
        <f>ROUND(IF('Indicator Data'!H110=0,0,IF(LOG('Indicator Data'!H110)&gt;I$194,10,IF(LOG('Indicator Data'!H110)&lt;I$195,0,10-(I$194-LOG('Indicator Data'!H110))/(I$194-I$195)*10))),1)</f>
        <v>0</v>
      </c>
      <c r="J107" s="59">
        <f t="shared" si="94"/>
        <v>0</v>
      </c>
      <c r="K107" s="59">
        <f>ROUND(IF('Indicator Data'!I110=0,0,IF(LOG('Indicator Data'!I110)&gt;K$194,10,IF(LOG('Indicator Data'!I110)&lt;K$195,0,10-(K$194-LOG('Indicator Data'!I110))/(K$194-K$195)*10))),1)</f>
        <v>0</v>
      </c>
      <c r="L107" s="59">
        <f t="shared" si="95"/>
        <v>0</v>
      </c>
      <c r="M107" s="59">
        <f>ROUND(IF('Indicator Data'!J110=0,0,IF(LOG('Indicator Data'!J110)&gt;M$194,10,IF(LOG('Indicator Data'!J110)&lt;M$195,0,10-(M$194-LOG('Indicator Data'!J110))/(M$194-M$195)*10))),1)</f>
        <v>10</v>
      </c>
      <c r="N107" s="60">
        <f>'Indicator Data'!C110/'Indicator Data'!$BD110</f>
        <v>0</v>
      </c>
      <c r="O107" s="60">
        <f>'Indicator Data'!D110/'Indicator Data'!$BD110</f>
        <v>0</v>
      </c>
      <c r="P107" s="60">
        <f>IF(F107=0.1,0,'Indicator Data'!E110/'Indicator Data'!$BD110)</f>
        <v>8.7776489620065533E-3</v>
      </c>
      <c r="Q107" s="60">
        <f>'Indicator Data'!F110/'Indicator Data'!$BD110</f>
        <v>0</v>
      </c>
      <c r="R107" s="60">
        <f>'Indicator Data'!G110/'Indicator Data'!$BD110</f>
        <v>0</v>
      </c>
      <c r="S107" s="60">
        <f>'Indicator Data'!H110/'Indicator Data'!$BD110</f>
        <v>0</v>
      </c>
      <c r="T107" s="60">
        <f>'Indicator Data'!I110/'Indicator Data'!$BD110</f>
        <v>0</v>
      </c>
      <c r="U107" s="60">
        <f>'Indicator Data'!J110/'Indicator Data'!$BD110</f>
        <v>9.6677866016025849E-3</v>
      </c>
      <c r="V107" s="59">
        <f t="shared" si="96"/>
        <v>0</v>
      </c>
      <c r="W107" s="59">
        <f t="shared" si="97"/>
        <v>0</v>
      </c>
      <c r="X107" s="59">
        <f t="shared" si="98"/>
        <v>0</v>
      </c>
      <c r="Y107" s="59">
        <f t="shared" si="99"/>
        <v>5.9</v>
      </c>
      <c r="Z107" s="59">
        <f t="shared" si="100"/>
        <v>0</v>
      </c>
      <c r="AA107" s="59">
        <f t="shared" si="101"/>
        <v>0</v>
      </c>
      <c r="AB107" s="59">
        <f t="shared" si="102"/>
        <v>0</v>
      </c>
      <c r="AC107" s="59">
        <f t="shared" si="103"/>
        <v>0</v>
      </c>
      <c r="AD107" s="59">
        <f t="shared" si="104"/>
        <v>0</v>
      </c>
      <c r="AE107" s="59">
        <f t="shared" si="105"/>
        <v>0</v>
      </c>
      <c r="AF107" s="59">
        <f t="shared" si="106"/>
        <v>3.2</v>
      </c>
      <c r="AG107" s="59">
        <f>ROUND(IF('Indicator Data'!K110=0,0,IF('Indicator Data'!K110&gt;AG$194,10,IF('Indicator Data'!K110&lt;AG$195,0,10-(AG$194-'Indicator Data'!K110)/(AG$194-AG$195)*10))),1)</f>
        <v>6.1</v>
      </c>
      <c r="AH107" s="59">
        <f t="shared" si="107"/>
        <v>0.1</v>
      </c>
      <c r="AI107" s="59">
        <f t="shared" si="108"/>
        <v>0.1</v>
      </c>
      <c r="AJ107" s="59">
        <f t="shared" si="109"/>
        <v>0</v>
      </c>
      <c r="AK107" s="59">
        <f t="shared" si="110"/>
        <v>0</v>
      </c>
      <c r="AL107" s="59">
        <f t="shared" si="111"/>
        <v>0</v>
      </c>
      <c r="AM107" s="59">
        <f t="shared" si="112"/>
        <v>0</v>
      </c>
      <c r="AN107" s="59">
        <f t="shared" si="113"/>
        <v>8.1</v>
      </c>
      <c r="AO107" s="61">
        <f t="shared" si="114"/>
        <v>0.1</v>
      </c>
      <c r="AP107" s="61">
        <f t="shared" si="115"/>
        <v>7</v>
      </c>
      <c r="AQ107" s="61">
        <f t="shared" si="116"/>
        <v>0</v>
      </c>
      <c r="AR107" s="61">
        <f t="shared" si="117"/>
        <v>0</v>
      </c>
      <c r="AS107" s="59">
        <f t="shared" si="118"/>
        <v>7.1</v>
      </c>
      <c r="AT107" s="59">
        <f>IF('Indicator Data'!L110="No data","x",IF('Indicator Data'!BE110&lt;1000,"x",ROUND((IF('Indicator Data'!L110&gt;AT$194,10,IF('Indicator Data'!L110&lt;AT$195,0,10-(AT$194-'Indicator Data'!L110)/(AT$194-AT$195)*10))),1)))</f>
        <v>3</v>
      </c>
      <c r="AU107" s="61">
        <f t="shared" si="119"/>
        <v>5.0999999999999996</v>
      </c>
      <c r="AV107" s="62">
        <f t="shared" si="120"/>
        <v>3.1</v>
      </c>
      <c r="AW107" s="59">
        <f>ROUND(IF('Indicator Data'!M110=0,0,IF('Indicator Data'!M110&gt;AW$194,10,IF('Indicator Data'!M110&lt;AW$195,0,10-(AW$194-'Indicator Data'!M110)/(AW$194-AW$195)*10))),1)</f>
        <v>9.9</v>
      </c>
      <c r="AX107" s="59">
        <f>ROUND(IF('Indicator Data'!N110=0,0,IF(LOG('Indicator Data'!N110)&gt;LOG(AX$194),10,IF(LOG('Indicator Data'!N110)&lt;LOG(AX$195),0,10-(LOG(AX$194)-LOG('Indicator Data'!N110))/(LOG(AX$194)-LOG(AX$195))*10))),1)</f>
        <v>9.8000000000000007</v>
      </c>
      <c r="AY107" s="61">
        <f t="shared" si="121"/>
        <v>9.9</v>
      </c>
      <c r="AZ107" s="59">
        <f>'Indicator Data'!O110</f>
        <v>0</v>
      </c>
      <c r="BA107" s="59">
        <f>'Indicator Data'!P110</f>
        <v>0</v>
      </c>
      <c r="BB107" s="61">
        <f t="shared" si="122"/>
        <v>0</v>
      </c>
      <c r="BC107" s="62">
        <f t="shared" si="123"/>
        <v>6.9</v>
      </c>
      <c r="BD107" s="16"/>
      <c r="BE107" s="108"/>
    </row>
    <row r="108" spans="1:57" s="4" customFormat="1" x14ac:dyDescent="0.25">
      <c r="A108" s="131" t="s">
        <v>199</v>
      </c>
      <c r="B108" s="63" t="s">
        <v>198</v>
      </c>
      <c r="C108" s="59">
        <f>ROUND(IF('Indicator Data'!C111=0,0.1,IF(LOG('Indicator Data'!C111)&gt;C$194,10,IF(LOG('Indicator Data'!C111)&lt;C$195,0,10-(C$194-LOG('Indicator Data'!C111))/(C$194-C$195)*10))),1)</f>
        <v>0.1</v>
      </c>
      <c r="D108" s="59">
        <f>ROUND(IF('Indicator Data'!D111=0,0.1,IF(LOG('Indicator Data'!D111)&gt;D$194,10,IF(LOG('Indicator Data'!D111)&lt;D$195,0,10-(D$194-LOG('Indicator Data'!D111))/(D$194-D$195)*10))),1)</f>
        <v>0.1</v>
      </c>
      <c r="E108" s="59">
        <f t="shared" si="93"/>
        <v>0.1</v>
      </c>
      <c r="F108" s="59">
        <f>ROUND(IF('Indicator Data'!E111="No data",0.1,IF('Indicator Data'!E111=0,0,IF(LOG('Indicator Data'!E111)&gt;F$194,10,IF(LOG('Indicator Data'!E111)&lt;F$195,0,10-(F$194-LOG('Indicator Data'!E111))/(F$194-F$195)*10)))),1)</f>
        <v>0.1</v>
      </c>
      <c r="G108" s="59">
        <f>ROUND(IF('Indicator Data'!F111=0,0,IF(LOG('Indicator Data'!F111)&gt;G$194,10,IF(LOG('Indicator Data'!F111)&lt;G$195,0,10-(G$194-LOG('Indicator Data'!F111))/(G$194-G$195)*10))),1)</f>
        <v>4.9000000000000004</v>
      </c>
      <c r="H108" s="59">
        <f>ROUND(IF('Indicator Data'!G111=0,0,IF(LOG('Indicator Data'!G111)&gt;H$194,10,IF(LOG('Indicator Data'!G111)&lt;H$195,0,10-(H$194-LOG('Indicator Data'!G111))/(H$194-H$195)*10))),1)</f>
        <v>0</v>
      </c>
      <c r="I108" s="59">
        <f>ROUND(IF('Indicator Data'!H111=0,0,IF(LOG('Indicator Data'!H111)&gt;I$194,10,IF(LOG('Indicator Data'!H111)&lt;I$195,0,10-(I$194-LOG('Indicator Data'!H111))/(I$194-I$195)*10))),1)</f>
        <v>0</v>
      </c>
      <c r="J108" s="59">
        <f t="shared" si="94"/>
        <v>0</v>
      </c>
      <c r="K108" s="59">
        <f>ROUND(IF('Indicator Data'!I111=0,0,IF(LOG('Indicator Data'!I111)&gt;K$194,10,IF(LOG('Indicator Data'!I111)&lt;K$195,0,10-(K$194-LOG('Indicator Data'!I111))/(K$194-K$195)*10))),1)</f>
        <v>0</v>
      </c>
      <c r="L108" s="59">
        <f t="shared" si="95"/>
        <v>0</v>
      </c>
      <c r="M108" s="59">
        <f>ROUND(IF('Indicator Data'!J111=0,0,IF(LOG('Indicator Data'!J111)&gt;M$194,10,IF(LOG('Indicator Data'!J111)&lt;M$195,0,10-(M$194-LOG('Indicator Data'!J111))/(M$194-M$195)*10))),1)</f>
        <v>0</v>
      </c>
      <c r="N108" s="60">
        <f>'Indicator Data'!C111/'Indicator Data'!$BD111</f>
        <v>0</v>
      </c>
      <c r="O108" s="60">
        <f>'Indicator Data'!D111/'Indicator Data'!$BD111</f>
        <v>0</v>
      </c>
      <c r="P108" s="60">
        <f>IF(F108=0.1,0,'Indicator Data'!E111/'Indicator Data'!$BD111)</f>
        <v>0</v>
      </c>
      <c r="Q108" s="60">
        <f>'Indicator Data'!F111/'Indicator Data'!$BD111</f>
        <v>2.0513460159223979E-5</v>
      </c>
      <c r="R108" s="60">
        <f>'Indicator Data'!G111/'Indicator Data'!$BD111</f>
        <v>0</v>
      </c>
      <c r="S108" s="60">
        <f>'Indicator Data'!H111/'Indicator Data'!$BD111</f>
        <v>0</v>
      </c>
      <c r="T108" s="60">
        <f>'Indicator Data'!I111/'Indicator Data'!$BD111</f>
        <v>0</v>
      </c>
      <c r="U108" s="60">
        <f>'Indicator Data'!J111/'Indicator Data'!$BD111</f>
        <v>0</v>
      </c>
      <c r="V108" s="59">
        <f t="shared" si="96"/>
        <v>0</v>
      </c>
      <c r="W108" s="59">
        <f t="shared" si="97"/>
        <v>0</v>
      </c>
      <c r="X108" s="59">
        <f t="shared" si="98"/>
        <v>0</v>
      </c>
      <c r="Y108" s="59">
        <f t="shared" si="99"/>
        <v>0.1</v>
      </c>
      <c r="Z108" s="59">
        <f t="shared" si="100"/>
        <v>8.5</v>
      </c>
      <c r="AA108" s="59">
        <f t="shared" si="101"/>
        <v>0</v>
      </c>
      <c r="AB108" s="59">
        <f t="shared" si="102"/>
        <v>0</v>
      </c>
      <c r="AC108" s="59">
        <f t="shared" si="103"/>
        <v>0</v>
      </c>
      <c r="AD108" s="59">
        <f t="shared" si="104"/>
        <v>0</v>
      </c>
      <c r="AE108" s="59">
        <f t="shared" si="105"/>
        <v>0</v>
      </c>
      <c r="AF108" s="59">
        <f t="shared" si="106"/>
        <v>0</v>
      </c>
      <c r="AG108" s="59">
        <f>ROUND(IF('Indicator Data'!K111=0,0,IF('Indicator Data'!K111&gt;AG$194,10,IF('Indicator Data'!K111&lt;AG$195,0,10-(AG$194-'Indicator Data'!K111)/(AG$194-AG$195)*10))),1)</f>
        <v>0</v>
      </c>
      <c r="AH108" s="59">
        <f t="shared" si="107"/>
        <v>0.1</v>
      </c>
      <c r="AI108" s="59">
        <f t="shared" si="108"/>
        <v>0.1</v>
      </c>
      <c r="AJ108" s="59">
        <f t="shared" si="109"/>
        <v>0</v>
      </c>
      <c r="AK108" s="59">
        <f t="shared" si="110"/>
        <v>0</v>
      </c>
      <c r="AL108" s="59">
        <f t="shared" si="111"/>
        <v>0</v>
      </c>
      <c r="AM108" s="59">
        <f t="shared" si="112"/>
        <v>0</v>
      </c>
      <c r="AN108" s="59">
        <f t="shared" si="113"/>
        <v>0</v>
      </c>
      <c r="AO108" s="61">
        <f t="shared" si="114"/>
        <v>0.1</v>
      </c>
      <c r="AP108" s="61">
        <f t="shared" si="115"/>
        <v>0.1</v>
      </c>
      <c r="AQ108" s="61">
        <f t="shared" si="116"/>
        <v>7.1</v>
      </c>
      <c r="AR108" s="61">
        <f t="shared" si="117"/>
        <v>0</v>
      </c>
      <c r="AS108" s="59">
        <f t="shared" si="118"/>
        <v>0</v>
      </c>
      <c r="AT108" s="59" t="str">
        <f>IF('Indicator Data'!L111="No data","x",IF('Indicator Data'!BE111&lt;1000,"x",ROUND((IF('Indicator Data'!L111&gt;AT$194,10,IF('Indicator Data'!L111&lt;AT$195,0,10-(AT$194-'Indicator Data'!L111)/(AT$194-AT$195)*10))),1)))</f>
        <v>x</v>
      </c>
      <c r="AU108" s="61">
        <f t="shared" si="119"/>
        <v>0</v>
      </c>
      <c r="AV108" s="62">
        <f t="shared" si="120"/>
        <v>2.1</v>
      </c>
      <c r="AW108" s="59">
        <f>ROUND(IF('Indicator Data'!M111=0,0,IF('Indicator Data'!M111&gt;AW$194,10,IF('Indicator Data'!M111&lt;AW$195,0,10-(AW$194-'Indicator Data'!M111)/(AW$194-AW$195)*10))),1)</f>
        <v>0</v>
      </c>
      <c r="AX108" s="59">
        <f>ROUND(IF('Indicator Data'!N111=0,0,IF(LOG('Indicator Data'!N111)&gt;LOG(AX$194),10,IF(LOG('Indicator Data'!N111)&lt;LOG(AX$195),0,10-(LOG(AX$194)-LOG('Indicator Data'!N111))/(LOG(AX$194)-LOG(AX$195))*10))),1)</f>
        <v>0</v>
      </c>
      <c r="AY108" s="61">
        <f t="shared" si="121"/>
        <v>0</v>
      </c>
      <c r="AZ108" s="59">
        <f>'Indicator Data'!O111</f>
        <v>0</v>
      </c>
      <c r="BA108" s="59">
        <f>'Indicator Data'!P111</f>
        <v>0</v>
      </c>
      <c r="BB108" s="61">
        <f t="shared" si="122"/>
        <v>0</v>
      </c>
      <c r="BC108" s="62">
        <f t="shared" si="123"/>
        <v>0</v>
      </c>
      <c r="BD108" s="16"/>
      <c r="BE108" s="108"/>
    </row>
    <row r="109" spans="1:57" s="4" customFormat="1" x14ac:dyDescent="0.25">
      <c r="A109" s="131" t="s">
        <v>201</v>
      </c>
      <c r="B109" s="63" t="s">
        <v>200</v>
      </c>
      <c r="C109" s="59">
        <f>ROUND(IF('Indicator Data'!C112=0,0.1,IF(LOG('Indicator Data'!C112)&gt;C$194,10,IF(LOG('Indicator Data'!C112)&lt;C$195,0,10-(C$194-LOG('Indicator Data'!C112))/(C$194-C$195)*10))),1)</f>
        <v>0.1</v>
      </c>
      <c r="D109" s="59">
        <f>ROUND(IF('Indicator Data'!D112=0,0.1,IF(LOG('Indicator Data'!D112)&gt;D$194,10,IF(LOG('Indicator Data'!D112)&lt;D$195,0,10-(D$194-LOG('Indicator Data'!D112))/(D$194-D$195)*10))),1)</f>
        <v>0.1</v>
      </c>
      <c r="E109" s="59">
        <f t="shared" si="93"/>
        <v>0.1</v>
      </c>
      <c r="F109" s="59">
        <f>ROUND(IF('Indicator Data'!E112="No data",0.1,IF('Indicator Data'!E112=0,0,IF(LOG('Indicator Data'!E112)&gt;F$194,10,IF(LOG('Indicator Data'!E112)&lt;F$195,0,10-(F$194-LOG('Indicator Data'!E112))/(F$194-F$195)*10)))),1)</f>
        <v>0.1</v>
      </c>
      <c r="G109" s="59">
        <f>ROUND(IF('Indicator Data'!F112=0,0,IF(LOG('Indicator Data'!F112)&gt;G$194,10,IF(LOG('Indicator Data'!F112)&lt;G$195,0,10-(G$194-LOG('Indicator Data'!F112))/(G$194-G$195)*10))),1)</f>
        <v>3.3</v>
      </c>
      <c r="H109" s="59">
        <f>ROUND(IF('Indicator Data'!G112=0,0,IF(LOG('Indicator Data'!G112)&gt;H$194,10,IF(LOG('Indicator Data'!G112)&lt;H$195,0,10-(H$194-LOG('Indicator Data'!G112))/(H$194-H$195)*10))),1)</f>
        <v>0</v>
      </c>
      <c r="I109" s="59">
        <f>ROUND(IF('Indicator Data'!H112=0,0,IF(LOG('Indicator Data'!H112)&gt;I$194,10,IF(LOG('Indicator Data'!H112)&lt;I$195,0,10-(I$194-LOG('Indicator Data'!H112))/(I$194-I$195)*10))),1)</f>
        <v>1.6</v>
      </c>
      <c r="J109" s="59">
        <f t="shared" si="94"/>
        <v>0.8</v>
      </c>
      <c r="K109" s="59">
        <f>ROUND(IF('Indicator Data'!I112=0,0,IF(LOG('Indicator Data'!I112)&gt;K$194,10,IF(LOG('Indicator Data'!I112)&lt;K$195,0,10-(K$194-LOG('Indicator Data'!I112))/(K$194-K$195)*10))),1)</f>
        <v>0</v>
      </c>
      <c r="L109" s="59">
        <f t="shared" si="95"/>
        <v>0.4</v>
      </c>
      <c r="M109" s="59">
        <f>ROUND(IF('Indicator Data'!J112=0,0,IF(LOG('Indicator Data'!J112)&gt;M$194,10,IF(LOG('Indicator Data'!J112)&lt;M$195,0,10-(M$194-LOG('Indicator Data'!J112))/(M$194-M$195)*10))),1)</f>
        <v>4.8</v>
      </c>
      <c r="N109" s="60">
        <f>'Indicator Data'!C112/'Indicator Data'!$BD112</f>
        <v>0</v>
      </c>
      <c r="O109" s="60">
        <f>'Indicator Data'!D112/'Indicator Data'!$BD112</f>
        <v>0</v>
      </c>
      <c r="P109" s="60">
        <f>IF(F109=0.1,0,'Indicator Data'!E112/'Indicator Data'!$BD112)</f>
        <v>0</v>
      </c>
      <c r="Q109" s="60">
        <f>'Indicator Data'!F112/'Indicator Data'!$BD112</f>
        <v>1.7869766711177441E-5</v>
      </c>
      <c r="R109" s="60">
        <f>'Indicator Data'!G112/'Indicator Data'!$BD112</f>
        <v>2.0298235592732309E-4</v>
      </c>
      <c r="S109" s="60">
        <f>'Indicator Data'!H112/'Indicator Data'!$BD112</f>
        <v>2.6894750509681093E-6</v>
      </c>
      <c r="T109" s="60">
        <f>'Indicator Data'!I112/'Indicator Data'!$BD112</f>
        <v>0</v>
      </c>
      <c r="U109" s="60">
        <f>'Indicator Data'!J112/'Indicator Data'!$BD112</f>
        <v>1.6279161102819888E-2</v>
      </c>
      <c r="V109" s="59">
        <f t="shared" si="96"/>
        <v>0</v>
      </c>
      <c r="W109" s="59">
        <f t="shared" si="97"/>
        <v>0</v>
      </c>
      <c r="X109" s="59">
        <f t="shared" si="98"/>
        <v>0</v>
      </c>
      <c r="Y109" s="59">
        <f t="shared" si="99"/>
        <v>0.1</v>
      </c>
      <c r="Z109" s="59">
        <f t="shared" si="100"/>
        <v>8.3000000000000007</v>
      </c>
      <c r="AA109" s="59">
        <f t="shared" si="101"/>
        <v>0.1</v>
      </c>
      <c r="AB109" s="59">
        <f t="shared" si="102"/>
        <v>0</v>
      </c>
      <c r="AC109" s="59">
        <f t="shared" si="103"/>
        <v>0.1</v>
      </c>
      <c r="AD109" s="59">
        <f t="shared" si="104"/>
        <v>0</v>
      </c>
      <c r="AE109" s="59">
        <f t="shared" si="105"/>
        <v>0.1</v>
      </c>
      <c r="AF109" s="59">
        <f t="shared" si="106"/>
        <v>5.4</v>
      </c>
      <c r="AG109" s="59">
        <f>ROUND(IF('Indicator Data'!K112=0,0,IF('Indicator Data'!K112&gt;AG$194,10,IF('Indicator Data'!K112&lt;AG$195,0,10-(AG$194-'Indicator Data'!K112)/(AG$194-AG$195)*10))),1)</f>
        <v>2</v>
      </c>
      <c r="AH109" s="59">
        <f t="shared" si="107"/>
        <v>0.1</v>
      </c>
      <c r="AI109" s="59">
        <f t="shared" si="108"/>
        <v>0.1</v>
      </c>
      <c r="AJ109" s="59">
        <f t="shared" si="109"/>
        <v>0.1</v>
      </c>
      <c r="AK109" s="59">
        <f t="shared" si="110"/>
        <v>0.8</v>
      </c>
      <c r="AL109" s="59">
        <f t="shared" si="111"/>
        <v>0.5</v>
      </c>
      <c r="AM109" s="59">
        <f t="shared" si="112"/>
        <v>0</v>
      </c>
      <c r="AN109" s="59">
        <f t="shared" si="113"/>
        <v>5.0999999999999996</v>
      </c>
      <c r="AO109" s="61">
        <f t="shared" si="114"/>
        <v>0.1</v>
      </c>
      <c r="AP109" s="61">
        <f t="shared" si="115"/>
        <v>0.1</v>
      </c>
      <c r="AQ109" s="61">
        <f t="shared" si="116"/>
        <v>6.4</v>
      </c>
      <c r="AR109" s="61">
        <f t="shared" si="117"/>
        <v>0.3</v>
      </c>
      <c r="AS109" s="59">
        <f t="shared" si="118"/>
        <v>3.6</v>
      </c>
      <c r="AT109" s="59" t="str">
        <f>IF('Indicator Data'!L112="No data","x",IF('Indicator Data'!BE112&lt;1000,"x",ROUND((IF('Indicator Data'!L112&gt;AT$194,10,IF('Indicator Data'!L112&lt;AT$195,0,10-(AT$194-'Indicator Data'!L112)/(AT$194-AT$195)*10))),1)))</f>
        <v>x</v>
      </c>
      <c r="AU109" s="61">
        <f t="shared" si="119"/>
        <v>3.6</v>
      </c>
      <c r="AV109" s="62">
        <f t="shared" si="120"/>
        <v>2.5</v>
      </c>
      <c r="AW109" s="59">
        <f>ROUND(IF('Indicator Data'!M112=0,0,IF('Indicator Data'!M112&gt;AW$194,10,IF('Indicator Data'!M112&lt;AW$195,0,10-(AW$194-'Indicator Data'!M112)/(AW$194-AW$195)*10))),1)</f>
        <v>0</v>
      </c>
      <c r="AX109" s="59">
        <f>ROUND(IF('Indicator Data'!N112=0,0,IF(LOG('Indicator Data'!N112)&gt;LOG(AX$194),10,IF(LOG('Indicator Data'!N112)&lt;LOG(AX$195),0,10-(LOG(AX$194)-LOG('Indicator Data'!N112))/(LOG(AX$194)-LOG(AX$195))*10))),1)</f>
        <v>4.5</v>
      </c>
      <c r="AY109" s="61">
        <f t="shared" si="121"/>
        <v>2.5</v>
      </c>
      <c r="AZ109" s="59">
        <f>'Indicator Data'!O112</f>
        <v>0</v>
      </c>
      <c r="BA109" s="59">
        <f>'Indicator Data'!P112</f>
        <v>0</v>
      </c>
      <c r="BB109" s="61">
        <f t="shared" si="122"/>
        <v>0</v>
      </c>
      <c r="BC109" s="62">
        <f t="shared" si="123"/>
        <v>1.8</v>
      </c>
      <c r="BD109" s="16"/>
      <c r="BE109" s="108"/>
    </row>
    <row r="110" spans="1:57" s="4" customFormat="1" x14ac:dyDescent="0.25">
      <c r="A110" s="131" t="s">
        <v>203</v>
      </c>
      <c r="B110" s="63" t="s">
        <v>202</v>
      </c>
      <c r="C110" s="59">
        <f>ROUND(IF('Indicator Data'!C113=0,0.1,IF(LOG('Indicator Data'!C113)&gt;C$194,10,IF(LOG('Indicator Data'!C113)&lt;C$195,0,10-(C$194-LOG('Indicator Data'!C113))/(C$194-C$195)*10))),1)</f>
        <v>0.1</v>
      </c>
      <c r="D110" s="59">
        <f>ROUND(IF('Indicator Data'!D113=0,0.1,IF(LOG('Indicator Data'!D113)&gt;D$194,10,IF(LOG('Indicator Data'!D113)&lt;D$195,0,10-(D$194-LOG('Indicator Data'!D113))/(D$194-D$195)*10))),1)</f>
        <v>0.1</v>
      </c>
      <c r="E110" s="59">
        <f t="shared" si="93"/>
        <v>0.1</v>
      </c>
      <c r="F110" s="59">
        <f>ROUND(IF('Indicator Data'!E113="No data",0.1,IF('Indicator Data'!E113=0,0,IF(LOG('Indicator Data'!E113)&gt;F$194,10,IF(LOG('Indicator Data'!E113)&lt;F$195,0,10-(F$194-LOG('Indicator Data'!E113))/(F$194-F$195)*10)))),1)</f>
        <v>6.7</v>
      </c>
      <c r="G110" s="59">
        <f>ROUND(IF('Indicator Data'!F113=0,0,IF(LOG('Indicator Data'!F113)&gt;G$194,10,IF(LOG('Indicator Data'!F113)&lt;G$195,0,10-(G$194-LOG('Indicator Data'!F113))/(G$194-G$195)*10))),1)</f>
        <v>3.4</v>
      </c>
      <c r="H110" s="59">
        <f>ROUND(IF('Indicator Data'!G113=0,0,IF(LOG('Indicator Data'!G113)&gt;H$194,10,IF(LOG('Indicator Data'!G113)&lt;H$195,0,10-(H$194-LOG('Indicator Data'!G113))/(H$194-H$195)*10))),1)</f>
        <v>0</v>
      </c>
      <c r="I110" s="59">
        <f>ROUND(IF('Indicator Data'!H113=0,0,IF(LOG('Indicator Data'!H113)&gt;I$194,10,IF(LOG('Indicator Data'!H113)&lt;I$195,0,10-(I$194-LOG('Indicator Data'!H113))/(I$194-I$195)*10))),1)</f>
        <v>0</v>
      </c>
      <c r="J110" s="59">
        <f t="shared" si="94"/>
        <v>0</v>
      </c>
      <c r="K110" s="59">
        <f>ROUND(IF('Indicator Data'!I113=0,0,IF(LOG('Indicator Data'!I113)&gt;K$194,10,IF(LOG('Indicator Data'!I113)&lt;K$195,0,10-(K$194-LOG('Indicator Data'!I113))/(K$194-K$195)*10))),1)</f>
        <v>0</v>
      </c>
      <c r="L110" s="59">
        <f t="shared" si="95"/>
        <v>0</v>
      </c>
      <c r="M110" s="59">
        <f>ROUND(IF('Indicator Data'!J113=0,0,IF(LOG('Indicator Data'!J113)&gt;M$194,10,IF(LOG('Indicator Data'!J113)&lt;M$195,0,10-(M$194-LOG('Indicator Data'!J113))/(M$194-M$195)*10))),1)</f>
        <v>9.9</v>
      </c>
      <c r="N110" s="60">
        <f>'Indicator Data'!C113/'Indicator Data'!$BD113</f>
        <v>0</v>
      </c>
      <c r="O110" s="60">
        <f>'Indicator Data'!D113/'Indicator Data'!$BD113</f>
        <v>0</v>
      </c>
      <c r="P110" s="60">
        <f>IF(F110=0.1,0,'Indicator Data'!E113/'Indicator Data'!$BD113)</f>
        <v>1.2380949422240028E-2</v>
      </c>
      <c r="Q110" s="60">
        <f>'Indicator Data'!F113/'Indicator Data'!$BD113</f>
        <v>2.8170343823639363E-7</v>
      </c>
      <c r="R110" s="60">
        <f>'Indicator Data'!G113/'Indicator Data'!$BD113</f>
        <v>0</v>
      </c>
      <c r="S110" s="60">
        <f>'Indicator Data'!H113/'Indicator Data'!$BD113</f>
        <v>0</v>
      </c>
      <c r="T110" s="60">
        <f>'Indicator Data'!I113/'Indicator Data'!$BD113</f>
        <v>0</v>
      </c>
      <c r="U110" s="60">
        <f>'Indicator Data'!J113/'Indicator Data'!$BD113</f>
        <v>2.3420425795767558E-2</v>
      </c>
      <c r="V110" s="59">
        <f t="shared" si="96"/>
        <v>0</v>
      </c>
      <c r="W110" s="59">
        <f t="shared" si="97"/>
        <v>0</v>
      </c>
      <c r="X110" s="59">
        <f t="shared" si="98"/>
        <v>0</v>
      </c>
      <c r="Y110" s="59">
        <f t="shared" si="99"/>
        <v>8.3000000000000007</v>
      </c>
      <c r="Z110" s="59">
        <f t="shared" si="100"/>
        <v>4.3</v>
      </c>
      <c r="AA110" s="59">
        <f t="shared" si="101"/>
        <v>0</v>
      </c>
      <c r="AB110" s="59">
        <f t="shared" si="102"/>
        <v>0</v>
      </c>
      <c r="AC110" s="59">
        <f t="shared" si="103"/>
        <v>0</v>
      </c>
      <c r="AD110" s="59">
        <f t="shared" si="104"/>
        <v>0</v>
      </c>
      <c r="AE110" s="59">
        <f t="shared" si="105"/>
        <v>0</v>
      </c>
      <c r="AF110" s="59">
        <f t="shared" si="106"/>
        <v>7.8</v>
      </c>
      <c r="AG110" s="59">
        <f>ROUND(IF('Indicator Data'!K113=0,0,IF('Indicator Data'!K113&gt;AG$194,10,IF('Indicator Data'!K113&lt;AG$195,0,10-(AG$194-'Indicator Data'!K113)/(AG$194-AG$195)*10))),1)</f>
        <v>5.0999999999999996</v>
      </c>
      <c r="AH110" s="59">
        <f t="shared" si="107"/>
        <v>0.1</v>
      </c>
      <c r="AI110" s="59">
        <f t="shared" si="108"/>
        <v>0.1</v>
      </c>
      <c r="AJ110" s="59">
        <f t="shared" si="109"/>
        <v>0</v>
      </c>
      <c r="AK110" s="59">
        <f t="shared" si="110"/>
        <v>0</v>
      </c>
      <c r="AL110" s="59">
        <f t="shared" si="111"/>
        <v>0</v>
      </c>
      <c r="AM110" s="59">
        <f t="shared" si="112"/>
        <v>0</v>
      </c>
      <c r="AN110" s="59">
        <f t="shared" si="113"/>
        <v>9.1</v>
      </c>
      <c r="AO110" s="61">
        <f t="shared" si="114"/>
        <v>0.1</v>
      </c>
      <c r="AP110" s="61">
        <f t="shared" si="115"/>
        <v>7.6</v>
      </c>
      <c r="AQ110" s="61">
        <f t="shared" si="116"/>
        <v>3.9</v>
      </c>
      <c r="AR110" s="61">
        <f t="shared" si="117"/>
        <v>0</v>
      </c>
      <c r="AS110" s="59">
        <f t="shared" si="118"/>
        <v>7.1</v>
      </c>
      <c r="AT110" s="59">
        <f>IF('Indicator Data'!L113="No data","x",IF('Indicator Data'!BE113&lt;1000,"x",ROUND((IF('Indicator Data'!L113&gt;AT$194,10,IF('Indicator Data'!L113&lt;AT$195,0,10-(AT$194-'Indicator Data'!L113)/(AT$194-AT$195)*10))),1)))</f>
        <v>10</v>
      </c>
      <c r="AU110" s="61">
        <f t="shared" si="119"/>
        <v>8.6</v>
      </c>
      <c r="AV110" s="62">
        <f t="shared" si="120"/>
        <v>5.0999999999999996</v>
      </c>
      <c r="AW110" s="59">
        <f>ROUND(IF('Indicator Data'!M113=0,0,IF('Indicator Data'!M113&gt;AW$194,10,IF('Indicator Data'!M113&lt;AW$195,0,10-(AW$194-'Indicator Data'!M113)/(AW$194-AW$195)*10))),1)</f>
        <v>4.8</v>
      </c>
      <c r="AX110" s="59">
        <f>ROUND(IF('Indicator Data'!N113=0,0,IF(LOG('Indicator Data'!N113)&gt;LOG(AX$194),10,IF(LOG('Indicator Data'!N113)&lt;LOG(AX$195),0,10-(LOG(AX$194)-LOG('Indicator Data'!N113))/(LOG(AX$194)-LOG(AX$195))*10))),1)</f>
        <v>6.5</v>
      </c>
      <c r="AY110" s="61">
        <f t="shared" si="121"/>
        <v>5.7</v>
      </c>
      <c r="AZ110" s="59">
        <f>'Indicator Data'!O113</f>
        <v>0</v>
      </c>
      <c r="BA110" s="59">
        <f>'Indicator Data'!P113</f>
        <v>0</v>
      </c>
      <c r="BB110" s="61">
        <f t="shared" si="122"/>
        <v>0</v>
      </c>
      <c r="BC110" s="62">
        <f t="shared" si="123"/>
        <v>4</v>
      </c>
      <c r="BD110" s="16"/>
      <c r="BE110" s="108"/>
    </row>
    <row r="111" spans="1:57" s="4" customFormat="1" x14ac:dyDescent="0.25">
      <c r="A111" s="131" t="s">
        <v>205</v>
      </c>
      <c r="B111" s="63" t="s">
        <v>204</v>
      </c>
      <c r="C111" s="59">
        <f>ROUND(IF('Indicator Data'!C114=0,0.1,IF(LOG('Indicator Data'!C114)&gt;C$194,10,IF(LOG('Indicator Data'!C114)&lt;C$195,0,10-(C$194-LOG('Indicator Data'!C114))/(C$194-C$195)*10))),1)</f>
        <v>0.1</v>
      </c>
      <c r="D111" s="59">
        <f>ROUND(IF('Indicator Data'!D114=0,0.1,IF(LOG('Indicator Data'!D114)&gt;D$194,10,IF(LOG('Indicator Data'!D114)&lt;D$195,0,10-(D$194-LOG('Indicator Data'!D114))/(D$194-D$195)*10))),1)</f>
        <v>0.1</v>
      </c>
      <c r="E111" s="59">
        <f t="shared" si="93"/>
        <v>0.1</v>
      </c>
      <c r="F111" s="59">
        <f>ROUND(IF('Indicator Data'!E114="No data",0.1,IF('Indicator Data'!E114=0,0,IF(LOG('Indicator Data'!E114)&gt;F$194,10,IF(LOG('Indicator Data'!E114)&lt;F$195,0,10-(F$194-LOG('Indicator Data'!E114))/(F$194-F$195)*10)))),1)</f>
        <v>0.1</v>
      </c>
      <c r="G111" s="59">
        <f>ROUND(IF('Indicator Data'!F114=0,0,IF(LOG('Indicator Data'!F114)&gt;G$194,10,IF(LOG('Indicator Data'!F114)&lt;G$195,0,10-(G$194-LOG('Indicator Data'!F114))/(G$194-G$195)*10))),1)</f>
        <v>4.5999999999999996</v>
      </c>
      <c r="H111" s="59">
        <f>ROUND(IF('Indicator Data'!G114=0,0,IF(LOG('Indicator Data'!G114)&gt;H$194,10,IF(LOG('Indicator Data'!G114)&lt;H$195,0,10-(H$194-LOG('Indicator Data'!G114))/(H$194-H$195)*10))),1)</f>
        <v>5.9</v>
      </c>
      <c r="I111" s="59">
        <f>ROUND(IF('Indicator Data'!H114=0,0,IF(LOG('Indicator Data'!H114)&gt;I$194,10,IF(LOG('Indicator Data'!H114)&lt;I$195,0,10-(I$194-LOG('Indicator Data'!H114))/(I$194-I$195)*10))),1)</f>
        <v>8.9</v>
      </c>
      <c r="J111" s="59">
        <f t="shared" si="94"/>
        <v>7.7</v>
      </c>
      <c r="K111" s="59">
        <f>ROUND(IF('Indicator Data'!I114=0,0,IF(LOG('Indicator Data'!I114)&gt;K$194,10,IF(LOG('Indicator Data'!I114)&lt;K$195,0,10-(K$194-LOG('Indicator Data'!I114))/(K$194-K$195)*10))),1)</f>
        <v>3.3</v>
      </c>
      <c r="L111" s="59">
        <f t="shared" si="95"/>
        <v>5.9</v>
      </c>
      <c r="M111" s="59">
        <f>ROUND(IF('Indicator Data'!J114=0,0,IF(LOG('Indicator Data'!J114)&gt;M$194,10,IF(LOG('Indicator Data'!J114)&lt;M$195,0,10-(M$194-LOG('Indicator Data'!J114))/(M$194-M$195)*10))),1)</f>
        <v>0</v>
      </c>
      <c r="N111" s="60">
        <f>'Indicator Data'!C114/'Indicator Data'!$BD114</f>
        <v>0</v>
      </c>
      <c r="O111" s="60">
        <f>'Indicator Data'!D114/'Indicator Data'!$BD114</f>
        <v>0</v>
      </c>
      <c r="P111" s="60">
        <f>IF(F111=0.1,0,'Indicator Data'!E114/'Indicator Data'!$BD114)</f>
        <v>0</v>
      </c>
      <c r="Q111" s="60">
        <f>'Indicator Data'!F114/'Indicator Data'!$BD114</f>
        <v>4.6514305633215219E-6</v>
      </c>
      <c r="R111" s="60">
        <f>'Indicator Data'!G114/'Indicator Data'!$BD114</f>
        <v>1.8664079595125227E-2</v>
      </c>
      <c r="S111" s="60">
        <f>'Indicator Data'!H114/'Indicator Data'!$BD114</f>
        <v>1.3751195779075187E-2</v>
      </c>
      <c r="T111" s="60">
        <f>'Indicator Data'!I114/'Indicator Data'!$BD114</f>
        <v>3.3865064349521335E-4</v>
      </c>
      <c r="U111" s="60">
        <f>'Indicator Data'!J114/'Indicator Data'!$BD114</f>
        <v>0</v>
      </c>
      <c r="V111" s="59">
        <f t="shared" si="96"/>
        <v>0</v>
      </c>
      <c r="W111" s="59">
        <f t="shared" si="97"/>
        <v>0</v>
      </c>
      <c r="X111" s="59">
        <f t="shared" si="98"/>
        <v>0</v>
      </c>
      <c r="Y111" s="59">
        <f t="shared" si="99"/>
        <v>0.1</v>
      </c>
      <c r="Z111" s="59">
        <f t="shared" si="100"/>
        <v>7</v>
      </c>
      <c r="AA111" s="59">
        <f t="shared" si="101"/>
        <v>10</v>
      </c>
      <c r="AB111" s="59">
        <f t="shared" si="102"/>
        <v>10</v>
      </c>
      <c r="AC111" s="59">
        <f t="shared" si="103"/>
        <v>10</v>
      </c>
      <c r="AD111" s="59">
        <f t="shared" si="104"/>
        <v>0.3</v>
      </c>
      <c r="AE111" s="59">
        <f t="shared" si="105"/>
        <v>7.6</v>
      </c>
      <c r="AF111" s="59">
        <f t="shared" si="106"/>
        <v>0</v>
      </c>
      <c r="AG111" s="59">
        <f>ROUND(IF('Indicator Data'!K114=0,0,IF('Indicator Data'!K114&gt;AG$194,10,IF('Indicator Data'!K114&lt;AG$195,0,10-(AG$194-'Indicator Data'!K114)/(AG$194-AG$195)*10))),1)</f>
        <v>1</v>
      </c>
      <c r="AH111" s="59">
        <f t="shared" si="107"/>
        <v>0.1</v>
      </c>
      <c r="AI111" s="59">
        <f t="shared" si="108"/>
        <v>0.1</v>
      </c>
      <c r="AJ111" s="59">
        <f t="shared" si="109"/>
        <v>8</v>
      </c>
      <c r="AK111" s="59">
        <f t="shared" si="110"/>
        <v>9.5</v>
      </c>
      <c r="AL111" s="59">
        <f t="shared" si="111"/>
        <v>8.9</v>
      </c>
      <c r="AM111" s="59">
        <f t="shared" si="112"/>
        <v>1.8</v>
      </c>
      <c r="AN111" s="59">
        <f t="shared" si="113"/>
        <v>0</v>
      </c>
      <c r="AO111" s="61">
        <f t="shared" si="114"/>
        <v>0.1</v>
      </c>
      <c r="AP111" s="61">
        <f t="shared" si="115"/>
        <v>0.1</v>
      </c>
      <c r="AQ111" s="61">
        <f t="shared" si="116"/>
        <v>5.9</v>
      </c>
      <c r="AR111" s="61">
        <f t="shared" si="117"/>
        <v>6.8</v>
      </c>
      <c r="AS111" s="59">
        <f t="shared" si="118"/>
        <v>0.5</v>
      </c>
      <c r="AT111" s="59">
        <f>IF('Indicator Data'!L114="No data","x",IF('Indicator Data'!BE114&lt;1000,"x",ROUND((IF('Indicator Data'!L114&gt;AT$194,10,IF('Indicator Data'!L114&lt;AT$195,0,10-(AT$194-'Indicator Data'!L114)/(AT$194-AT$195)*10))),1)))</f>
        <v>2</v>
      </c>
      <c r="AU111" s="61">
        <f t="shared" si="119"/>
        <v>1.3</v>
      </c>
      <c r="AV111" s="62">
        <f t="shared" si="120"/>
        <v>3.4</v>
      </c>
      <c r="AW111" s="59">
        <f>ROUND(IF('Indicator Data'!M114=0,0,IF('Indicator Data'!M114&gt;AW$194,10,IF('Indicator Data'!M114&lt;AW$195,0,10-(AW$194-'Indicator Data'!M114)/(AW$194-AW$195)*10))),1)</f>
        <v>0.2</v>
      </c>
      <c r="AX111" s="59">
        <f>ROUND(IF('Indicator Data'!N114=0,0,IF(LOG('Indicator Data'!N114)&gt;LOG(AX$194),10,IF(LOG('Indicator Data'!N114)&lt;LOG(AX$195),0,10-(LOG(AX$194)-LOG('Indicator Data'!N114))/(LOG(AX$194)-LOG(AX$195))*10))),1)</f>
        <v>0</v>
      </c>
      <c r="AY111" s="61">
        <f t="shared" si="121"/>
        <v>0.1</v>
      </c>
      <c r="AZ111" s="59">
        <f>'Indicator Data'!O114</f>
        <v>0</v>
      </c>
      <c r="BA111" s="59">
        <f>'Indicator Data'!P114</f>
        <v>0</v>
      </c>
      <c r="BB111" s="61">
        <f t="shared" si="122"/>
        <v>0</v>
      </c>
      <c r="BC111" s="62">
        <f t="shared" si="123"/>
        <v>0.1</v>
      </c>
      <c r="BD111" s="16"/>
      <c r="BE111" s="108"/>
    </row>
    <row r="112" spans="1:57" s="4" customFormat="1" x14ac:dyDescent="0.25">
      <c r="A112" s="131" t="s">
        <v>207</v>
      </c>
      <c r="B112" s="63" t="s">
        <v>206</v>
      </c>
      <c r="C112" s="59">
        <f>ROUND(IF('Indicator Data'!C115=0,0.1,IF(LOG('Indicator Data'!C115)&gt;C$194,10,IF(LOG('Indicator Data'!C115)&lt;C$195,0,10-(C$194-LOG('Indicator Data'!C115))/(C$194-C$195)*10))),1)</f>
        <v>10</v>
      </c>
      <c r="D112" s="59">
        <f>ROUND(IF('Indicator Data'!D115=0,0.1,IF(LOG('Indicator Data'!D115)&gt;D$194,10,IF(LOG('Indicator Data'!D115)&lt;D$195,0,10-(D$194-LOG('Indicator Data'!D115))/(D$194-D$195)*10))),1)</f>
        <v>10</v>
      </c>
      <c r="E112" s="59">
        <f t="shared" si="93"/>
        <v>10</v>
      </c>
      <c r="F112" s="59">
        <f>ROUND(IF('Indicator Data'!E115="No data",0.1,IF('Indicator Data'!E115=0,0,IF(LOG('Indicator Data'!E115)&gt;F$194,10,IF(LOG('Indicator Data'!E115)&lt;F$195,0,10-(F$194-LOG('Indicator Data'!E115))/(F$194-F$195)*10)))),1)</f>
        <v>9.4</v>
      </c>
      <c r="G112" s="59">
        <f>ROUND(IF('Indicator Data'!F115=0,0,IF(LOG('Indicator Data'!F115)&gt;G$194,10,IF(LOG('Indicator Data'!F115)&lt;G$195,0,10-(G$194-LOG('Indicator Data'!F115))/(G$194-G$195)*10))),1)</f>
        <v>6.8</v>
      </c>
      <c r="H112" s="59">
        <f>ROUND(IF('Indicator Data'!G115=0,0,IF(LOG('Indicator Data'!G115)&gt;H$194,10,IF(LOG('Indicator Data'!G115)&lt;H$195,0,10-(H$194-LOG('Indicator Data'!G115))/(H$194-H$195)*10))),1)</f>
        <v>10</v>
      </c>
      <c r="I112" s="59">
        <f>ROUND(IF('Indicator Data'!H115=0,0,IF(LOG('Indicator Data'!H115)&gt;I$194,10,IF(LOG('Indicator Data'!H115)&lt;I$195,0,10-(I$194-LOG('Indicator Data'!H115))/(I$194-I$195)*10))),1)</f>
        <v>10</v>
      </c>
      <c r="J112" s="59">
        <f t="shared" si="94"/>
        <v>10</v>
      </c>
      <c r="K112" s="59">
        <f>ROUND(IF('Indicator Data'!I115=0,0,IF(LOG('Indicator Data'!I115)&gt;K$194,10,IF(LOG('Indicator Data'!I115)&lt;K$195,0,10-(K$194-LOG('Indicator Data'!I115))/(K$194-K$195)*10))),1)</f>
        <v>7.9</v>
      </c>
      <c r="L112" s="59">
        <f t="shared" si="95"/>
        <v>9.1999999999999993</v>
      </c>
      <c r="M112" s="59">
        <f>ROUND(IF('Indicator Data'!J115=0,0,IF(LOG('Indicator Data'!J115)&gt;M$194,10,IF(LOG('Indicator Data'!J115)&lt;M$195,0,10-(M$194-LOG('Indicator Data'!J115))/(M$194-M$195)*10))),1)</f>
        <v>9.6999999999999993</v>
      </c>
      <c r="N112" s="60">
        <f>'Indicator Data'!C115/'Indicator Data'!$BD115</f>
        <v>1.3780933661023227E-3</v>
      </c>
      <c r="O112" s="60">
        <f>'Indicator Data'!D115/'Indicator Data'!$BD115</f>
        <v>2.2553678653414026E-4</v>
      </c>
      <c r="P112" s="60">
        <f>IF(F112=0.1,0,'Indicator Data'!E115/'Indicator Data'!$BD115)</f>
        <v>4.3920007810961019E-3</v>
      </c>
      <c r="Q112" s="60">
        <f>'Indicator Data'!F115/'Indicator Data'!$BD115</f>
        <v>9.8418172320152874E-7</v>
      </c>
      <c r="R112" s="60">
        <f>'Indicator Data'!G115/'Indicator Data'!$BD115</f>
        <v>1.2191820893248696E-2</v>
      </c>
      <c r="S112" s="60">
        <f>'Indicator Data'!H115/'Indicator Data'!$BD115</f>
        <v>4.1050201094137697E-3</v>
      </c>
      <c r="T112" s="60">
        <f>'Indicator Data'!I115/'Indicator Data'!$BD115</f>
        <v>6.9519248827320797E-4</v>
      </c>
      <c r="U112" s="60">
        <f>'Indicator Data'!J115/'Indicator Data'!$BD115</f>
        <v>6.1767241133716506E-4</v>
      </c>
      <c r="V112" s="59">
        <f t="shared" si="96"/>
        <v>6.9</v>
      </c>
      <c r="W112" s="59">
        <f t="shared" si="97"/>
        <v>2.2999999999999998</v>
      </c>
      <c r="X112" s="59">
        <f t="shared" si="98"/>
        <v>5</v>
      </c>
      <c r="Y112" s="59">
        <f t="shared" si="99"/>
        <v>2.9</v>
      </c>
      <c r="Z112" s="59">
        <f t="shared" si="100"/>
        <v>5.5</v>
      </c>
      <c r="AA112" s="59">
        <f t="shared" si="101"/>
        <v>6.8</v>
      </c>
      <c r="AB112" s="59">
        <f t="shared" si="102"/>
        <v>8.1999999999999993</v>
      </c>
      <c r="AC112" s="59">
        <f t="shared" si="103"/>
        <v>7.6</v>
      </c>
      <c r="AD112" s="59">
        <f t="shared" si="104"/>
        <v>0.7</v>
      </c>
      <c r="AE112" s="59">
        <f t="shared" si="105"/>
        <v>5.0999999999999996</v>
      </c>
      <c r="AF112" s="59">
        <f t="shared" si="106"/>
        <v>0.2</v>
      </c>
      <c r="AG112" s="59">
        <f>ROUND(IF('Indicator Data'!K115=0,0,IF('Indicator Data'!K115&gt;AG$194,10,IF('Indicator Data'!K115&lt;AG$195,0,10-(AG$194-'Indicator Data'!K115)/(AG$194-AG$195)*10))),1)</f>
        <v>6.1</v>
      </c>
      <c r="AH112" s="59">
        <f t="shared" si="107"/>
        <v>8.5</v>
      </c>
      <c r="AI112" s="59">
        <f t="shared" si="108"/>
        <v>6.2</v>
      </c>
      <c r="AJ112" s="59">
        <f t="shared" si="109"/>
        <v>8.4</v>
      </c>
      <c r="AK112" s="59">
        <f t="shared" si="110"/>
        <v>9.1</v>
      </c>
      <c r="AL112" s="59">
        <f t="shared" si="111"/>
        <v>8.8000000000000007</v>
      </c>
      <c r="AM112" s="59">
        <f t="shared" si="112"/>
        <v>4.3</v>
      </c>
      <c r="AN112" s="59">
        <f t="shared" si="113"/>
        <v>7.2</v>
      </c>
      <c r="AO112" s="61">
        <f t="shared" si="114"/>
        <v>8.5</v>
      </c>
      <c r="AP112" s="61">
        <f t="shared" si="115"/>
        <v>7.4</v>
      </c>
      <c r="AQ112" s="61">
        <f t="shared" si="116"/>
        <v>6.2</v>
      </c>
      <c r="AR112" s="61">
        <f t="shared" si="117"/>
        <v>7.7</v>
      </c>
      <c r="AS112" s="59">
        <f t="shared" si="118"/>
        <v>6.7</v>
      </c>
      <c r="AT112" s="59">
        <f>IF('Indicator Data'!L115="No data","x",IF('Indicator Data'!BE115&lt;1000,"x",ROUND((IF('Indicator Data'!L115&gt;AT$194,10,IF('Indicator Data'!L115&lt;AT$195,0,10-(AT$194-'Indicator Data'!L115)/(AT$194-AT$195)*10))),1)))</f>
        <v>1</v>
      </c>
      <c r="AU112" s="61">
        <f t="shared" si="119"/>
        <v>3.9</v>
      </c>
      <c r="AV112" s="62">
        <f t="shared" si="120"/>
        <v>7</v>
      </c>
      <c r="AW112" s="59">
        <f>ROUND(IF('Indicator Data'!M115=0,0,IF('Indicator Data'!M115&gt;AW$194,10,IF('Indicator Data'!M115&lt;AW$195,0,10-(AW$194-'Indicator Data'!M115)/(AW$194-AW$195)*10))),1)</f>
        <v>10</v>
      </c>
      <c r="AX112" s="59">
        <f>ROUND(IF('Indicator Data'!N115=0,0,IF(LOG('Indicator Data'!N115)&gt;LOG(AX$194),10,IF(LOG('Indicator Data'!N115)&lt;LOG(AX$195),0,10-(LOG(AX$194)-LOG('Indicator Data'!N115))/(LOG(AX$194)-LOG(AX$195))*10))),1)</f>
        <v>9.6</v>
      </c>
      <c r="AY112" s="61">
        <f t="shared" si="121"/>
        <v>9.8000000000000007</v>
      </c>
      <c r="AZ112" s="59">
        <f>'Indicator Data'!O115</f>
        <v>0</v>
      </c>
      <c r="BA112" s="59">
        <f>'Indicator Data'!P115</f>
        <v>5</v>
      </c>
      <c r="BB112" s="61">
        <f t="shared" si="122"/>
        <v>9</v>
      </c>
      <c r="BC112" s="62">
        <f t="shared" si="123"/>
        <v>9</v>
      </c>
      <c r="BD112" s="16"/>
      <c r="BE112" s="108"/>
    </row>
    <row r="113" spans="1:57" s="4" customFormat="1" x14ac:dyDescent="0.25">
      <c r="A113" s="131" t="s">
        <v>754</v>
      </c>
      <c r="B113" s="63" t="s">
        <v>208</v>
      </c>
      <c r="C113" s="59">
        <f>ROUND(IF('Indicator Data'!C116=0,0.1,IF(LOG('Indicator Data'!C116)&gt;C$194,10,IF(LOG('Indicator Data'!C116)&lt;C$195,0,10-(C$194-LOG('Indicator Data'!C116))/(C$194-C$195)*10))),1)</f>
        <v>1</v>
      </c>
      <c r="D113" s="59">
        <f>ROUND(IF('Indicator Data'!D116=0,0.1,IF(LOG('Indicator Data'!D116)&gt;D$194,10,IF(LOG('Indicator Data'!D116)&lt;D$195,0,10-(D$194-LOG('Indicator Data'!D116))/(D$194-D$195)*10))),1)</f>
        <v>0.1</v>
      </c>
      <c r="E113" s="59">
        <f t="shared" si="93"/>
        <v>0.6</v>
      </c>
      <c r="F113" s="59">
        <f>ROUND(IF('Indicator Data'!E116="No data",0.1,IF('Indicator Data'!E116=0,0,IF(LOG('Indicator Data'!E116)&gt;F$194,10,IF(LOG('Indicator Data'!E116)&lt;F$195,0,10-(F$194-LOG('Indicator Data'!E116))/(F$194-F$195)*10)))),1)</f>
        <v>0.1</v>
      </c>
      <c r="G113" s="59">
        <f>ROUND(IF('Indicator Data'!F116=0,0,IF(LOG('Indicator Data'!F116)&gt;G$194,10,IF(LOG('Indicator Data'!F116)&lt;G$195,0,10-(G$194-LOG('Indicator Data'!F116))/(G$194-G$195)*10))),1)</f>
        <v>3.8</v>
      </c>
      <c r="H113" s="59">
        <f>ROUND(IF('Indicator Data'!G116=0,0,IF(LOG('Indicator Data'!G116)&gt;H$194,10,IF(LOG('Indicator Data'!G116)&lt;H$195,0,10-(H$194-LOG('Indicator Data'!G116))/(H$194-H$195)*10))),1)</f>
        <v>2.4</v>
      </c>
      <c r="I113" s="59">
        <f>ROUND(IF('Indicator Data'!H116=0,0,IF(LOG('Indicator Data'!H116)&gt;I$194,10,IF(LOG('Indicator Data'!H116)&lt;I$195,0,10-(I$194-LOG('Indicator Data'!H116))/(I$194-I$195)*10))),1)</f>
        <v>5.9</v>
      </c>
      <c r="J113" s="59">
        <f t="shared" si="94"/>
        <v>4.4000000000000004</v>
      </c>
      <c r="K113" s="59">
        <f>ROUND(IF('Indicator Data'!I116=0,0,IF(LOG('Indicator Data'!I116)&gt;K$194,10,IF(LOG('Indicator Data'!I116)&lt;K$195,0,10-(K$194-LOG('Indicator Data'!I116))/(K$194-K$195)*10))),1)</f>
        <v>2.4</v>
      </c>
      <c r="L113" s="59">
        <f t="shared" si="95"/>
        <v>3.5</v>
      </c>
      <c r="M113" s="59">
        <f>ROUND(IF('Indicator Data'!J116=0,0,IF(LOG('Indicator Data'!J116)&gt;M$194,10,IF(LOG('Indicator Data'!J116)&lt;M$195,0,10-(M$194-LOG('Indicator Data'!J116))/(M$194-M$195)*10))),1)</f>
        <v>6.5</v>
      </c>
      <c r="N113" s="60">
        <f>'Indicator Data'!C116/'Indicator Data'!$BD116</f>
        <v>2.6439399316291169E-4</v>
      </c>
      <c r="O113" s="60">
        <f>'Indicator Data'!D116/'Indicator Data'!$BD116</f>
        <v>0</v>
      </c>
      <c r="P113" s="60">
        <f>IF(F113=0.1,0,'Indicator Data'!E116/'Indicator Data'!$BD116)</f>
        <v>0</v>
      </c>
      <c r="Q113" s="60">
        <f>'Indicator Data'!F116/'Indicator Data'!$BD116</f>
        <v>1.9548175167771709E-5</v>
      </c>
      <c r="R113" s="60">
        <f>'Indicator Data'!G116/'Indicator Data'!$BD116</f>
        <v>9.2340950399518347E-3</v>
      </c>
      <c r="S113" s="60">
        <f>'Indicator Data'!H116/'Indicator Data'!$BD116</f>
        <v>1.3859575106526468E-3</v>
      </c>
      <c r="T113" s="60">
        <f>'Indicator Data'!I116/'Indicator Data'!$BD116</f>
        <v>1.5545031337538542E-3</v>
      </c>
      <c r="U113" s="60">
        <f>'Indicator Data'!J116/'Indicator Data'!$BD116</f>
        <v>3.9328107051449991E-2</v>
      </c>
      <c r="V113" s="59">
        <f t="shared" si="96"/>
        <v>1.3</v>
      </c>
      <c r="W113" s="59">
        <f t="shared" si="97"/>
        <v>0</v>
      </c>
      <c r="X113" s="59">
        <f t="shared" si="98"/>
        <v>0.7</v>
      </c>
      <c r="Y113" s="59">
        <f t="shared" si="99"/>
        <v>0.1</v>
      </c>
      <c r="Z113" s="59">
        <f t="shared" si="100"/>
        <v>8.4</v>
      </c>
      <c r="AA113" s="59">
        <f t="shared" si="101"/>
        <v>5.0999999999999996</v>
      </c>
      <c r="AB113" s="59">
        <f t="shared" si="102"/>
        <v>2.8</v>
      </c>
      <c r="AC113" s="59">
        <f t="shared" si="103"/>
        <v>4</v>
      </c>
      <c r="AD113" s="59">
        <f t="shared" si="104"/>
        <v>1.6</v>
      </c>
      <c r="AE113" s="59">
        <f t="shared" si="105"/>
        <v>2.9</v>
      </c>
      <c r="AF113" s="59">
        <f t="shared" si="106"/>
        <v>10</v>
      </c>
      <c r="AG113" s="59">
        <f>ROUND(IF('Indicator Data'!K116=0,0,IF('Indicator Data'!K116&gt;AG$194,10,IF('Indicator Data'!K116&lt;AG$195,0,10-(AG$194-'Indicator Data'!K116)/(AG$194-AG$195)*10))),1)</f>
        <v>2</v>
      </c>
      <c r="AH113" s="59">
        <f t="shared" si="107"/>
        <v>1.2</v>
      </c>
      <c r="AI113" s="59">
        <f t="shared" si="108"/>
        <v>0.1</v>
      </c>
      <c r="AJ113" s="59">
        <f t="shared" si="109"/>
        <v>3.8</v>
      </c>
      <c r="AK113" s="59">
        <f t="shared" si="110"/>
        <v>4.4000000000000004</v>
      </c>
      <c r="AL113" s="59">
        <f t="shared" si="111"/>
        <v>4.0999999999999996</v>
      </c>
      <c r="AM113" s="59">
        <f t="shared" si="112"/>
        <v>2</v>
      </c>
      <c r="AN113" s="59">
        <f t="shared" si="113"/>
        <v>8.8000000000000007</v>
      </c>
      <c r="AO113" s="61">
        <f t="shared" si="114"/>
        <v>0.7</v>
      </c>
      <c r="AP113" s="61">
        <f t="shared" si="115"/>
        <v>0.1</v>
      </c>
      <c r="AQ113" s="61">
        <f t="shared" si="116"/>
        <v>6.7</v>
      </c>
      <c r="AR113" s="61">
        <f t="shared" si="117"/>
        <v>3.2</v>
      </c>
      <c r="AS113" s="59">
        <f t="shared" si="118"/>
        <v>5.4</v>
      </c>
      <c r="AT113" s="59" t="str">
        <f>IF('Indicator Data'!L116="No data","x",IF('Indicator Data'!BE116&lt;1000,"x",ROUND((IF('Indicator Data'!L116&gt;AT$194,10,IF('Indicator Data'!L116&lt;AT$195,0,10-(AT$194-'Indicator Data'!L116)/(AT$194-AT$195)*10))),1)))</f>
        <v>x</v>
      </c>
      <c r="AU113" s="61">
        <f t="shared" si="119"/>
        <v>5.4</v>
      </c>
      <c r="AV113" s="62">
        <f t="shared" si="120"/>
        <v>3.7</v>
      </c>
      <c r="AW113" s="59">
        <f>ROUND(IF('Indicator Data'!M116=0,0,IF('Indicator Data'!M116&gt;AW$194,10,IF('Indicator Data'!M116&lt;AW$195,0,10-(AW$194-'Indicator Data'!M116)/(AW$194-AW$195)*10))),1)</f>
        <v>0.1</v>
      </c>
      <c r="AX113" s="59">
        <f>ROUND(IF('Indicator Data'!N116=0,0,IF(LOG('Indicator Data'!N116)&gt;LOG(AX$194),10,IF(LOG('Indicator Data'!N116)&lt;LOG(AX$195),0,10-(LOG(AX$194)-LOG('Indicator Data'!N116))/(LOG(AX$194)-LOG(AX$195))*10))),1)</f>
        <v>0.6</v>
      </c>
      <c r="AY113" s="61">
        <f t="shared" si="121"/>
        <v>0.4</v>
      </c>
      <c r="AZ113" s="59">
        <f>'Indicator Data'!O116</f>
        <v>0</v>
      </c>
      <c r="BA113" s="59">
        <f>'Indicator Data'!P116</f>
        <v>0</v>
      </c>
      <c r="BB113" s="61">
        <f t="shared" si="122"/>
        <v>0</v>
      </c>
      <c r="BC113" s="62">
        <f t="shared" si="123"/>
        <v>0.3</v>
      </c>
      <c r="BD113" s="16"/>
      <c r="BE113" s="108"/>
    </row>
    <row r="114" spans="1:57" s="4" customFormat="1" x14ac:dyDescent="0.25">
      <c r="A114" s="131" t="s">
        <v>850</v>
      </c>
      <c r="B114" s="63" t="s">
        <v>209</v>
      </c>
      <c r="C114" s="59">
        <f>ROUND(IF('Indicator Data'!C117=0,0.1,IF(LOG('Indicator Data'!C117)&gt;C$194,10,IF(LOG('Indicator Data'!C117)&lt;C$195,0,10-(C$194-LOG('Indicator Data'!C117))/(C$194-C$195)*10))),1)</f>
        <v>7.1</v>
      </c>
      <c r="D114" s="59">
        <f>ROUND(IF('Indicator Data'!D117=0,0.1,IF(LOG('Indicator Data'!D117)&gt;D$194,10,IF(LOG('Indicator Data'!D117)&lt;D$195,0,10-(D$194-LOG('Indicator Data'!D117))/(D$194-D$195)*10))),1)</f>
        <v>0.1</v>
      </c>
      <c r="E114" s="59">
        <f t="shared" si="93"/>
        <v>4.5</v>
      </c>
      <c r="F114" s="59">
        <f>ROUND(IF('Indicator Data'!E117="No data",0.1,IF('Indicator Data'!E117=0,0,IF(LOG('Indicator Data'!E117)&gt;F$194,10,IF(LOG('Indicator Data'!E117)&lt;F$195,0,10-(F$194-LOG('Indicator Data'!E117))/(F$194-F$195)*10)))),1)</f>
        <v>6.3</v>
      </c>
      <c r="G114" s="59">
        <f>ROUND(IF('Indicator Data'!F117=0,0,IF(LOG('Indicator Data'!F117)&gt;G$194,10,IF(LOG('Indicator Data'!F117)&lt;G$195,0,10-(G$194-LOG('Indicator Data'!F117))/(G$194-G$195)*10))),1)</f>
        <v>0</v>
      </c>
      <c r="H114" s="59">
        <f>ROUND(IF('Indicator Data'!G117=0,0,IF(LOG('Indicator Data'!G117)&gt;H$194,10,IF(LOG('Indicator Data'!G117)&lt;H$195,0,10-(H$194-LOG('Indicator Data'!G117))/(H$194-H$195)*10))),1)</f>
        <v>0</v>
      </c>
      <c r="I114" s="59">
        <f>ROUND(IF('Indicator Data'!H117=0,0,IF(LOG('Indicator Data'!H117)&gt;I$194,10,IF(LOG('Indicator Data'!H117)&lt;I$195,0,10-(I$194-LOG('Indicator Data'!H117))/(I$194-I$195)*10))),1)</f>
        <v>0</v>
      </c>
      <c r="J114" s="59">
        <f t="shared" si="94"/>
        <v>0</v>
      </c>
      <c r="K114" s="59">
        <f>ROUND(IF('Indicator Data'!I117=0,0,IF(LOG('Indicator Data'!I117)&gt;K$194,10,IF(LOG('Indicator Data'!I117)&lt;K$195,0,10-(K$194-LOG('Indicator Data'!I117))/(K$194-K$195)*10))),1)</f>
        <v>0</v>
      </c>
      <c r="L114" s="59">
        <f t="shared" si="95"/>
        <v>0</v>
      </c>
      <c r="M114" s="59">
        <f>ROUND(IF('Indicator Data'!J117=0,0,IF(LOG('Indicator Data'!J117)&gt;M$194,10,IF(LOG('Indicator Data'!J117)&lt;M$195,0,10-(M$194-LOG('Indicator Data'!J117))/(M$194-M$195)*10))),1)</f>
        <v>7</v>
      </c>
      <c r="N114" s="60">
        <f>'Indicator Data'!C117/'Indicator Data'!$BD117</f>
        <v>1.7047530854866508E-3</v>
      </c>
      <c r="O114" s="60">
        <f>'Indicator Data'!D117/'Indicator Data'!$BD117</f>
        <v>0</v>
      </c>
      <c r="P114" s="60">
        <f>IF(F114=0.1,0,'Indicator Data'!E117/'Indicator Data'!$BD117)</f>
        <v>8.1843074034651277E-3</v>
      </c>
      <c r="Q114" s="60">
        <f>'Indicator Data'!F117/'Indicator Data'!$BD117</f>
        <v>0</v>
      </c>
      <c r="R114" s="60">
        <f>'Indicator Data'!G117/'Indicator Data'!$BD117</f>
        <v>0</v>
      </c>
      <c r="S114" s="60">
        <f>'Indicator Data'!H117/'Indicator Data'!$BD117</f>
        <v>0</v>
      </c>
      <c r="T114" s="60">
        <f>'Indicator Data'!I117/'Indicator Data'!$BD117</f>
        <v>0</v>
      </c>
      <c r="U114" s="60">
        <f>'Indicator Data'!J117/'Indicator Data'!$BD117</f>
        <v>1.6238909030875989E-3</v>
      </c>
      <c r="V114" s="59">
        <f t="shared" si="96"/>
        <v>8.5</v>
      </c>
      <c r="W114" s="59">
        <f t="shared" si="97"/>
        <v>0</v>
      </c>
      <c r="X114" s="59">
        <f t="shared" si="98"/>
        <v>5.7</v>
      </c>
      <c r="Y114" s="59">
        <f t="shared" si="99"/>
        <v>5.5</v>
      </c>
      <c r="Z114" s="59">
        <f t="shared" si="100"/>
        <v>0</v>
      </c>
      <c r="AA114" s="59">
        <f t="shared" si="101"/>
        <v>0</v>
      </c>
      <c r="AB114" s="59">
        <f t="shared" si="102"/>
        <v>0</v>
      </c>
      <c r="AC114" s="59">
        <f t="shared" si="103"/>
        <v>0</v>
      </c>
      <c r="AD114" s="59">
        <f t="shared" si="104"/>
        <v>0</v>
      </c>
      <c r="AE114" s="59">
        <f t="shared" si="105"/>
        <v>0</v>
      </c>
      <c r="AF114" s="59">
        <f t="shared" si="106"/>
        <v>0.5</v>
      </c>
      <c r="AG114" s="59">
        <f>ROUND(IF('Indicator Data'!K117=0,0,IF('Indicator Data'!K117&gt;AG$194,10,IF('Indicator Data'!K117&lt;AG$195,0,10-(AG$194-'Indicator Data'!K117)/(AG$194-AG$195)*10))),1)</f>
        <v>3</v>
      </c>
      <c r="AH114" s="59">
        <f t="shared" si="107"/>
        <v>7.8</v>
      </c>
      <c r="AI114" s="59">
        <f t="shared" si="108"/>
        <v>0.1</v>
      </c>
      <c r="AJ114" s="59">
        <f t="shared" si="109"/>
        <v>0</v>
      </c>
      <c r="AK114" s="59">
        <f t="shared" si="110"/>
        <v>0</v>
      </c>
      <c r="AL114" s="59">
        <f t="shared" si="111"/>
        <v>0</v>
      </c>
      <c r="AM114" s="59">
        <f t="shared" si="112"/>
        <v>0</v>
      </c>
      <c r="AN114" s="59">
        <f t="shared" si="113"/>
        <v>4.5</v>
      </c>
      <c r="AO114" s="61">
        <f t="shared" si="114"/>
        <v>5.0999999999999996</v>
      </c>
      <c r="AP114" s="61">
        <f t="shared" si="115"/>
        <v>5.9</v>
      </c>
      <c r="AQ114" s="61">
        <f t="shared" si="116"/>
        <v>0</v>
      </c>
      <c r="AR114" s="61">
        <f t="shared" si="117"/>
        <v>0</v>
      </c>
      <c r="AS114" s="59">
        <f t="shared" si="118"/>
        <v>3.8</v>
      </c>
      <c r="AT114" s="59">
        <f>IF('Indicator Data'!L117="No data","x",IF('Indicator Data'!BE117&lt;1000,"x",ROUND((IF('Indicator Data'!L117&gt;AT$194,10,IF('Indicator Data'!L117&lt;AT$195,0,10-(AT$194-'Indicator Data'!L117)/(AT$194-AT$195)*10))),1)))</f>
        <v>7.1</v>
      </c>
      <c r="AU114" s="61">
        <f t="shared" si="119"/>
        <v>5.5</v>
      </c>
      <c r="AV114" s="62">
        <f t="shared" si="120"/>
        <v>3.7</v>
      </c>
      <c r="AW114" s="59">
        <f>ROUND(IF('Indicator Data'!M117=0,0,IF('Indicator Data'!M117&gt;AW$194,10,IF('Indicator Data'!M117&lt;AW$195,0,10-(AW$194-'Indicator Data'!M117)/(AW$194-AW$195)*10))),1)</f>
        <v>1.5</v>
      </c>
      <c r="AX114" s="59">
        <f>ROUND(IF('Indicator Data'!N117=0,0,IF(LOG('Indicator Data'!N117)&gt;LOG(AX$194),10,IF(LOG('Indicator Data'!N117)&lt;LOG(AX$195),0,10-(LOG(AX$194)-LOG('Indicator Data'!N117))/(LOG(AX$194)-LOG(AX$195))*10))),1)</f>
        <v>0.7</v>
      </c>
      <c r="AY114" s="61">
        <f t="shared" si="121"/>
        <v>1.1000000000000001</v>
      </c>
      <c r="AZ114" s="59">
        <f>'Indicator Data'!O117</f>
        <v>0</v>
      </c>
      <c r="BA114" s="59">
        <f>'Indicator Data'!P117</f>
        <v>0</v>
      </c>
      <c r="BB114" s="61">
        <f t="shared" si="122"/>
        <v>0</v>
      </c>
      <c r="BC114" s="62">
        <f t="shared" si="123"/>
        <v>0.8</v>
      </c>
      <c r="BD114" s="16"/>
      <c r="BE114" s="108"/>
    </row>
    <row r="115" spans="1:57" s="4" customFormat="1" x14ac:dyDescent="0.25">
      <c r="A115" s="131" t="s">
        <v>211</v>
      </c>
      <c r="B115" s="63" t="s">
        <v>210</v>
      </c>
      <c r="C115" s="59">
        <f>ROUND(IF('Indicator Data'!C118=0,0.1,IF(LOG('Indicator Data'!C118)&gt;C$194,10,IF(LOG('Indicator Data'!C118)&lt;C$195,0,10-(C$194-LOG('Indicator Data'!C118))/(C$194-C$195)*10))),1)</f>
        <v>5.7</v>
      </c>
      <c r="D115" s="59">
        <f>ROUND(IF('Indicator Data'!D118=0,0.1,IF(LOG('Indicator Data'!D118)&gt;D$194,10,IF(LOG('Indicator Data'!D118)&lt;D$195,0,10-(D$194-LOG('Indicator Data'!D118))/(D$194-D$195)*10))),1)</f>
        <v>5.3</v>
      </c>
      <c r="E115" s="59">
        <f t="shared" si="93"/>
        <v>5.5</v>
      </c>
      <c r="F115" s="59">
        <f>ROUND(IF('Indicator Data'!E118="No data",0.1,IF('Indicator Data'!E118=0,0,IF(LOG('Indicator Data'!E118)&gt;F$194,10,IF(LOG('Indicator Data'!E118)&lt;F$195,0,10-(F$194-LOG('Indicator Data'!E118))/(F$194-F$195)*10)))),1)</f>
        <v>5.6</v>
      </c>
      <c r="G115" s="59">
        <f>ROUND(IF('Indicator Data'!F118=0,0,IF(LOG('Indicator Data'!F118)&gt;G$194,10,IF(LOG('Indicator Data'!F118)&lt;G$195,0,10-(G$194-LOG('Indicator Data'!F118))/(G$194-G$195)*10))),1)</f>
        <v>0</v>
      </c>
      <c r="H115" s="59">
        <f>ROUND(IF('Indicator Data'!G118=0,0,IF(LOG('Indicator Data'!G118)&gt;H$194,10,IF(LOG('Indicator Data'!G118)&lt;H$195,0,10-(H$194-LOG('Indicator Data'!G118))/(H$194-H$195)*10))),1)</f>
        <v>0</v>
      </c>
      <c r="I115" s="59">
        <f>ROUND(IF('Indicator Data'!H118=0,0,IF(LOG('Indicator Data'!H118)&gt;I$194,10,IF(LOG('Indicator Data'!H118)&lt;I$195,0,10-(I$194-LOG('Indicator Data'!H118))/(I$194-I$195)*10))),1)</f>
        <v>0</v>
      </c>
      <c r="J115" s="59">
        <f t="shared" si="94"/>
        <v>0</v>
      </c>
      <c r="K115" s="59">
        <f>ROUND(IF('Indicator Data'!I118=0,0,IF(LOG('Indicator Data'!I118)&gt;K$194,10,IF(LOG('Indicator Data'!I118)&lt;K$195,0,10-(K$194-LOG('Indicator Data'!I118))/(K$194-K$195)*10))),1)</f>
        <v>0</v>
      </c>
      <c r="L115" s="59">
        <f t="shared" si="95"/>
        <v>0</v>
      </c>
      <c r="M115" s="59">
        <f>ROUND(IF('Indicator Data'!J118=0,0,IF(LOG('Indicator Data'!J118)&gt;M$194,10,IF(LOG('Indicator Data'!J118)&lt;M$195,0,10-(M$194-LOG('Indicator Data'!J118))/(M$194-M$195)*10))),1)</f>
        <v>7.8</v>
      </c>
      <c r="N115" s="60">
        <f>'Indicator Data'!C118/'Indicator Data'!$BD118</f>
        <v>6.5986474152820735E-4</v>
      </c>
      <c r="O115" s="60">
        <f>'Indicator Data'!D118/'Indicator Data'!$BD118</f>
        <v>1.3446731595521277E-4</v>
      </c>
      <c r="P115" s="60">
        <f>IF(F115=0.1,0,'Indicator Data'!E118/'Indicator Data'!$BD118)</f>
        <v>6.1893751382122563E-3</v>
      </c>
      <c r="Q115" s="60">
        <f>'Indicator Data'!F118/'Indicator Data'!$BD118</f>
        <v>0</v>
      </c>
      <c r="R115" s="60">
        <f>'Indicator Data'!G118/'Indicator Data'!$BD118</f>
        <v>0</v>
      </c>
      <c r="S115" s="60">
        <f>'Indicator Data'!H118/'Indicator Data'!$BD118</f>
        <v>0</v>
      </c>
      <c r="T115" s="60">
        <f>'Indicator Data'!I118/'Indicator Data'!$BD118</f>
        <v>0</v>
      </c>
      <c r="U115" s="60">
        <f>'Indicator Data'!J118/'Indicator Data'!$BD118</f>
        <v>4.7940536296955695E-3</v>
      </c>
      <c r="V115" s="59">
        <f t="shared" si="96"/>
        <v>3.3</v>
      </c>
      <c r="W115" s="59">
        <f t="shared" si="97"/>
        <v>1.3</v>
      </c>
      <c r="X115" s="59">
        <f t="shared" si="98"/>
        <v>2.4</v>
      </c>
      <c r="Y115" s="59">
        <f t="shared" si="99"/>
        <v>4.0999999999999996</v>
      </c>
      <c r="Z115" s="59">
        <f t="shared" si="100"/>
        <v>0</v>
      </c>
      <c r="AA115" s="59">
        <f t="shared" si="101"/>
        <v>0</v>
      </c>
      <c r="AB115" s="59">
        <f t="shared" si="102"/>
        <v>0</v>
      </c>
      <c r="AC115" s="59">
        <f t="shared" si="103"/>
        <v>0</v>
      </c>
      <c r="AD115" s="59">
        <f t="shared" si="104"/>
        <v>0</v>
      </c>
      <c r="AE115" s="59">
        <f t="shared" si="105"/>
        <v>0</v>
      </c>
      <c r="AF115" s="59">
        <f t="shared" si="106"/>
        <v>1.6</v>
      </c>
      <c r="AG115" s="59">
        <f>ROUND(IF('Indicator Data'!K118=0,0,IF('Indicator Data'!K118&gt;AG$194,10,IF('Indicator Data'!K118&lt;AG$195,0,10-(AG$194-'Indicator Data'!K118)/(AG$194-AG$195)*10))),1)</f>
        <v>1</v>
      </c>
      <c r="AH115" s="59">
        <f t="shared" si="107"/>
        <v>4.5</v>
      </c>
      <c r="AI115" s="59">
        <f t="shared" si="108"/>
        <v>3.3</v>
      </c>
      <c r="AJ115" s="59">
        <f t="shared" si="109"/>
        <v>0</v>
      </c>
      <c r="AK115" s="59">
        <f t="shared" si="110"/>
        <v>0</v>
      </c>
      <c r="AL115" s="59">
        <f t="shared" si="111"/>
        <v>0</v>
      </c>
      <c r="AM115" s="59">
        <f t="shared" si="112"/>
        <v>0</v>
      </c>
      <c r="AN115" s="59">
        <f t="shared" si="113"/>
        <v>5.5</v>
      </c>
      <c r="AO115" s="61">
        <f t="shared" si="114"/>
        <v>4.0999999999999996</v>
      </c>
      <c r="AP115" s="61">
        <f t="shared" si="115"/>
        <v>4.9000000000000004</v>
      </c>
      <c r="AQ115" s="61">
        <f t="shared" si="116"/>
        <v>0</v>
      </c>
      <c r="AR115" s="61">
        <f t="shared" si="117"/>
        <v>0</v>
      </c>
      <c r="AS115" s="59">
        <f t="shared" si="118"/>
        <v>3.3</v>
      </c>
      <c r="AT115" s="59">
        <f>IF('Indicator Data'!L118="No data","x",IF('Indicator Data'!BE118&lt;1000,"x",ROUND((IF('Indicator Data'!L118&gt;AT$194,10,IF('Indicator Data'!L118&lt;AT$195,0,10-(AT$194-'Indicator Data'!L118)/(AT$194-AT$195)*10))),1)))</f>
        <v>8.1</v>
      </c>
      <c r="AU115" s="61">
        <f t="shared" si="119"/>
        <v>5.7</v>
      </c>
      <c r="AV115" s="62">
        <f t="shared" si="120"/>
        <v>3.3</v>
      </c>
      <c r="AW115" s="59">
        <f>ROUND(IF('Indicator Data'!M118=0,0,IF('Indicator Data'!M118&gt;AW$194,10,IF('Indicator Data'!M118&lt;AW$195,0,10-(AW$194-'Indicator Data'!M118)/(AW$194-AW$195)*10))),1)</f>
        <v>1.9</v>
      </c>
      <c r="AX115" s="59">
        <f>ROUND(IF('Indicator Data'!N118=0,0,IF(LOG('Indicator Data'!N118)&gt;LOG(AX$194),10,IF(LOG('Indicator Data'!N118)&lt;LOG(AX$195),0,10-(LOG(AX$194)-LOG('Indicator Data'!N118))/(LOG(AX$194)-LOG(AX$195))*10))),1)</f>
        <v>3.9</v>
      </c>
      <c r="AY115" s="61">
        <f t="shared" si="121"/>
        <v>3</v>
      </c>
      <c r="AZ115" s="59">
        <f>'Indicator Data'!O118</f>
        <v>0</v>
      </c>
      <c r="BA115" s="59">
        <f>'Indicator Data'!P118</f>
        <v>0</v>
      </c>
      <c r="BB115" s="61">
        <f t="shared" si="122"/>
        <v>0</v>
      </c>
      <c r="BC115" s="62">
        <f t="shared" si="123"/>
        <v>2.1</v>
      </c>
      <c r="BD115" s="16"/>
      <c r="BE115" s="108"/>
    </row>
    <row r="116" spans="1:57" s="4" customFormat="1" x14ac:dyDescent="0.25">
      <c r="A116" s="131" t="s">
        <v>213</v>
      </c>
      <c r="B116" s="63" t="s">
        <v>212</v>
      </c>
      <c r="C116" s="59">
        <f>ROUND(IF('Indicator Data'!C119=0,0.1,IF(LOG('Indicator Data'!C119)&gt;C$194,10,IF(LOG('Indicator Data'!C119)&lt;C$195,0,10-(C$194-LOG('Indicator Data'!C119))/(C$194-C$195)*10))),1)</f>
        <v>5</v>
      </c>
      <c r="D116" s="59">
        <f>ROUND(IF('Indicator Data'!D119=0,0.1,IF(LOG('Indicator Data'!D119)&gt;D$194,10,IF(LOG('Indicator Data'!D119)&lt;D$195,0,10-(D$194-LOG('Indicator Data'!D119))/(D$194-D$195)*10))),1)</f>
        <v>0.1</v>
      </c>
      <c r="E116" s="59">
        <f t="shared" si="93"/>
        <v>2.9</v>
      </c>
      <c r="F116" s="59">
        <f>ROUND(IF('Indicator Data'!E119="No data",0.1,IF('Indicator Data'!E119=0,0,IF(LOG('Indicator Data'!E119)&gt;F$194,10,IF(LOG('Indicator Data'!E119)&lt;F$195,0,10-(F$194-LOG('Indicator Data'!E119))/(F$194-F$195)*10)))),1)</f>
        <v>4.3</v>
      </c>
      <c r="G116" s="59">
        <f>ROUND(IF('Indicator Data'!F119=0,0,IF(LOG('Indicator Data'!F119)&gt;G$194,10,IF(LOG('Indicator Data'!F119)&lt;G$195,0,10-(G$194-LOG('Indicator Data'!F119))/(G$194-G$195)*10))),1)</f>
        <v>5</v>
      </c>
      <c r="H116" s="59">
        <f>ROUND(IF('Indicator Data'!G119=0,0,IF(LOG('Indicator Data'!G119)&gt;H$194,10,IF(LOG('Indicator Data'!G119)&lt;H$195,0,10-(H$194-LOG('Indicator Data'!G119))/(H$194-H$195)*10))),1)</f>
        <v>0</v>
      </c>
      <c r="I116" s="59">
        <f>ROUND(IF('Indicator Data'!H119=0,0,IF(LOG('Indicator Data'!H119)&gt;I$194,10,IF(LOG('Indicator Data'!H119)&lt;I$195,0,10-(I$194-LOG('Indicator Data'!H119))/(I$194-I$195)*10))),1)</f>
        <v>0</v>
      </c>
      <c r="J116" s="59">
        <f t="shared" si="94"/>
        <v>0</v>
      </c>
      <c r="K116" s="59">
        <f>ROUND(IF('Indicator Data'!I119=0,0,IF(LOG('Indicator Data'!I119)&gt;K$194,10,IF(LOG('Indicator Data'!I119)&lt;K$195,0,10-(K$194-LOG('Indicator Data'!I119))/(K$194-K$195)*10))),1)</f>
        <v>0</v>
      </c>
      <c r="L116" s="59">
        <f t="shared" si="95"/>
        <v>0</v>
      </c>
      <c r="M116" s="59">
        <f>ROUND(IF('Indicator Data'!J119=0,0,IF(LOG('Indicator Data'!J119)&gt;M$194,10,IF(LOG('Indicator Data'!J119)&lt;M$195,0,10-(M$194-LOG('Indicator Data'!J119))/(M$194-M$195)*10))),1)</f>
        <v>0</v>
      </c>
      <c r="N116" s="60">
        <f>'Indicator Data'!C119/'Indicator Data'!$BD119</f>
        <v>1.6133466049556063E-3</v>
      </c>
      <c r="O116" s="60">
        <f>'Indicator Data'!D119/'Indicator Data'!$BD119</f>
        <v>0</v>
      </c>
      <c r="P116" s="60">
        <f>IF(F116=0.1,0,'Indicator Data'!E119/'Indicator Data'!$BD119)</f>
        <v>8.2493941166638819E-3</v>
      </c>
      <c r="Q116" s="60">
        <f>'Indicator Data'!F119/'Indicator Data'!$BD119</f>
        <v>1.5556898391596702E-5</v>
      </c>
      <c r="R116" s="60">
        <f>'Indicator Data'!G119/'Indicator Data'!$BD119</f>
        <v>0</v>
      </c>
      <c r="S116" s="60">
        <f>'Indicator Data'!H119/'Indicator Data'!$BD119</f>
        <v>0</v>
      </c>
      <c r="T116" s="60">
        <f>'Indicator Data'!I119/'Indicator Data'!$BD119</f>
        <v>0</v>
      </c>
      <c r="U116" s="60">
        <f>'Indicator Data'!J119/'Indicator Data'!$BD119</f>
        <v>0</v>
      </c>
      <c r="V116" s="59">
        <f t="shared" si="96"/>
        <v>8.1</v>
      </c>
      <c r="W116" s="59">
        <f t="shared" si="97"/>
        <v>0</v>
      </c>
      <c r="X116" s="59">
        <f t="shared" si="98"/>
        <v>5.3</v>
      </c>
      <c r="Y116" s="59">
        <f t="shared" si="99"/>
        <v>5.5</v>
      </c>
      <c r="Z116" s="59">
        <f t="shared" si="100"/>
        <v>8.1999999999999993</v>
      </c>
      <c r="AA116" s="59">
        <f t="shared" si="101"/>
        <v>0</v>
      </c>
      <c r="AB116" s="59">
        <f t="shared" si="102"/>
        <v>0</v>
      </c>
      <c r="AC116" s="59">
        <f t="shared" si="103"/>
        <v>0</v>
      </c>
      <c r="AD116" s="59">
        <f t="shared" si="104"/>
        <v>0</v>
      </c>
      <c r="AE116" s="59">
        <f t="shared" si="105"/>
        <v>0</v>
      </c>
      <c r="AF116" s="59">
        <f t="shared" si="106"/>
        <v>0</v>
      </c>
      <c r="AG116" s="59">
        <f>ROUND(IF('Indicator Data'!K119=0,0,IF('Indicator Data'!K119&gt;AG$194,10,IF('Indicator Data'!K119&lt;AG$195,0,10-(AG$194-'Indicator Data'!K119)/(AG$194-AG$195)*10))),1)</f>
        <v>0</v>
      </c>
      <c r="AH116" s="59">
        <f t="shared" si="107"/>
        <v>6.6</v>
      </c>
      <c r="AI116" s="59">
        <f t="shared" si="108"/>
        <v>0.1</v>
      </c>
      <c r="AJ116" s="59">
        <f t="shared" si="109"/>
        <v>0</v>
      </c>
      <c r="AK116" s="59">
        <f t="shared" si="110"/>
        <v>0</v>
      </c>
      <c r="AL116" s="59">
        <f t="shared" si="111"/>
        <v>0</v>
      </c>
      <c r="AM116" s="59">
        <f t="shared" si="112"/>
        <v>0</v>
      </c>
      <c r="AN116" s="59">
        <f t="shared" si="113"/>
        <v>0</v>
      </c>
      <c r="AO116" s="61">
        <f t="shared" si="114"/>
        <v>4.2</v>
      </c>
      <c r="AP116" s="61">
        <f t="shared" si="115"/>
        <v>4.9000000000000004</v>
      </c>
      <c r="AQ116" s="61">
        <f t="shared" si="116"/>
        <v>6.9</v>
      </c>
      <c r="AR116" s="61">
        <f t="shared" si="117"/>
        <v>0</v>
      </c>
      <c r="AS116" s="59">
        <f t="shared" si="118"/>
        <v>0</v>
      </c>
      <c r="AT116" s="59">
        <f>IF('Indicator Data'!L119="No data","x",IF('Indicator Data'!BE119&lt;1000,"x",ROUND((IF('Indicator Data'!L119&gt;AT$194,10,IF('Indicator Data'!L119&lt;AT$195,0,10-(AT$194-'Indicator Data'!L119)/(AT$194-AT$195)*10))),1)))</f>
        <v>4</v>
      </c>
      <c r="AU116" s="61">
        <f t="shared" si="119"/>
        <v>2</v>
      </c>
      <c r="AV116" s="62">
        <f t="shared" si="120"/>
        <v>4</v>
      </c>
      <c r="AW116" s="59">
        <f>ROUND(IF('Indicator Data'!M119=0,0,IF('Indicator Data'!M119&gt;AW$194,10,IF('Indicator Data'!M119&lt;AW$195,0,10-(AW$194-'Indicator Data'!M119)/(AW$194-AW$195)*10))),1)</f>
        <v>0.2</v>
      </c>
      <c r="AX116" s="59">
        <f>ROUND(IF('Indicator Data'!N119=0,0,IF(LOG('Indicator Data'!N119)&gt;LOG(AX$194),10,IF(LOG('Indicator Data'!N119)&lt;LOG(AX$195),0,10-(LOG(AX$194)-LOG('Indicator Data'!N119))/(LOG(AX$194)-LOG(AX$195))*10))),1)</f>
        <v>1.3</v>
      </c>
      <c r="AY116" s="61">
        <f t="shared" si="121"/>
        <v>0.8</v>
      </c>
      <c r="AZ116" s="59">
        <f>'Indicator Data'!O119</f>
        <v>0</v>
      </c>
      <c r="BA116" s="59">
        <f>'Indicator Data'!P119</f>
        <v>0</v>
      </c>
      <c r="BB116" s="61">
        <f t="shared" si="122"/>
        <v>0</v>
      </c>
      <c r="BC116" s="62">
        <f t="shared" si="123"/>
        <v>0.6</v>
      </c>
      <c r="BD116" s="16"/>
      <c r="BE116" s="108"/>
    </row>
    <row r="117" spans="1:57" s="4" customFormat="1" x14ac:dyDescent="0.25">
      <c r="A117" s="131" t="s">
        <v>215</v>
      </c>
      <c r="B117" s="63" t="s">
        <v>214</v>
      </c>
      <c r="C117" s="59">
        <f>ROUND(IF('Indicator Data'!C120=0,0.1,IF(LOG('Indicator Data'!C120)&gt;C$194,10,IF(LOG('Indicator Data'!C120)&lt;C$195,0,10-(C$194-LOG('Indicator Data'!C120))/(C$194-C$195)*10))),1)</f>
        <v>7.8</v>
      </c>
      <c r="D117" s="59">
        <f>ROUND(IF('Indicator Data'!D120=0,0.1,IF(LOG('Indicator Data'!D120)&gt;D$194,10,IF(LOG('Indicator Data'!D120)&lt;D$195,0,10-(D$194-LOG('Indicator Data'!D120))/(D$194-D$195)*10))),1)</f>
        <v>0.1</v>
      </c>
      <c r="E117" s="59">
        <f t="shared" si="93"/>
        <v>5.0999999999999996</v>
      </c>
      <c r="F117" s="59">
        <f>ROUND(IF('Indicator Data'!E120="No data",0.1,IF('Indicator Data'!E120=0,0,IF(LOG('Indicator Data'!E120)&gt;F$194,10,IF(LOG('Indicator Data'!E120)&lt;F$195,0,10-(F$194-LOG('Indicator Data'!E120))/(F$194-F$195)*10)))),1)</f>
        <v>8</v>
      </c>
      <c r="G117" s="59">
        <f>ROUND(IF('Indicator Data'!F120=0,0,IF(LOG('Indicator Data'!F120)&gt;G$194,10,IF(LOG('Indicator Data'!F120)&lt;G$195,0,10-(G$194-LOG('Indicator Data'!F120))/(G$194-G$195)*10))),1)</f>
        <v>6.7</v>
      </c>
      <c r="H117" s="59">
        <f>ROUND(IF('Indicator Data'!G120=0,0,IF(LOG('Indicator Data'!G120)&gt;H$194,10,IF(LOG('Indicator Data'!G120)&lt;H$195,0,10-(H$194-LOG('Indicator Data'!G120))/(H$194-H$195)*10))),1)</f>
        <v>0</v>
      </c>
      <c r="I117" s="59">
        <f>ROUND(IF('Indicator Data'!H120=0,0,IF(LOG('Indicator Data'!H120)&gt;I$194,10,IF(LOG('Indicator Data'!H120)&lt;I$195,0,10-(I$194-LOG('Indicator Data'!H120))/(I$194-I$195)*10))),1)</f>
        <v>0</v>
      </c>
      <c r="J117" s="59">
        <f t="shared" si="94"/>
        <v>0</v>
      </c>
      <c r="K117" s="59">
        <f>ROUND(IF('Indicator Data'!I120=0,0,IF(LOG('Indicator Data'!I120)&gt;K$194,10,IF(LOG('Indicator Data'!I120)&lt;K$195,0,10-(K$194-LOG('Indicator Data'!I120))/(K$194-K$195)*10))),1)</f>
        <v>0</v>
      </c>
      <c r="L117" s="59">
        <f t="shared" si="95"/>
        <v>0</v>
      </c>
      <c r="M117" s="59">
        <f>ROUND(IF('Indicator Data'!J120=0,0,IF(LOG('Indicator Data'!J120)&gt;M$194,10,IF(LOG('Indicator Data'!J120)&lt;M$195,0,10-(M$194-LOG('Indicator Data'!J120))/(M$194-M$195)*10))),1)</f>
        <v>7.3</v>
      </c>
      <c r="N117" s="60">
        <f>'Indicator Data'!C120/'Indicator Data'!$BD120</f>
        <v>3.9492014390203758E-4</v>
      </c>
      <c r="O117" s="60">
        <f>'Indicator Data'!D120/'Indicator Data'!$BD120</f>
        <v>0</v>
      </c>
      <c r="P117" s="60">
        <f>IF(F117=0.1,0,'Indicator Data'!E120/'Indicator Data'!$BD120)</f>
        <v>4.4367845886516301E-3</v>
      </c>
      <c r="Q117" s="60">
        <f>'Indicator Data'!F120/'Indicator Data'!$BD120</f>
        <v>3.0223295469414349E-6</v>
      </c>
      <c r="R117" s="60">
        <f>'Indicator Data'!G120/'Indicator Data'!$BD120</f>
        <v>0</v>
      </c>
      <c r="S117" s="60">
        <f>'Indicator Data'!H120/'Indicator Data'!$BD120</f>
        <v>0</v>
      </c>
      <c r="T117" s="60">
        <f>'Indicator Data'!I120/'Indicator Data'!$BD120</f>
        <v>0</v>
      </c>
      <c r="U117" s="60">
        <f>'Indicator Data'!J120/'Indicator Data'!$BD120</f>
        <v>2.4310853811597915E-4</v>
      </c>
      <c r="V117" s="59">
        <f t="shared" si="96"/>
        <v>2</v>
      </c>
      <c r="W117" s="59">
        <f t="shared" si="97"/>
        <v>0</v>
      </c>
      <c r="X117" s="59">
        <f t="shared" si="98"/>
        <v>1</v>
      </c>
      <c r="Y117" s="59">
        <f t="shared" si="99"/>
        <v>3</v>
      </c>
      <c r="Z117" s="59">
        <f t="shared" si="100"/>
        <v>6.6</v>
      </c>
      <c r="AA117" s="59">
        <f t="shared" si="101"/>
        <v>0</v>
      </c>
      <c r="AB117" s="59">
        <f t="shared" si="102"/>
        <v>0</v>
      </c>
      <c r="AC117" s="59">
        <f t="shared" si="103"/>
        <v>0</v>
      </c>
      <c r="AD117" s="59">
        <f t="shared" si="104"/>
        <v>0</v>
      </c>
      <c r="AE117" s="59">
        <f t="shared" si="105"/>
        <v>0</v>
      </c>
      <c r="AF117" s="59">
        <f t="shared" si="106"/>
        <v>0.1</v>
      </c>
      <c r="AG117" s="59">
        <f>ROUND(IF('Indicator Data'!K120=0,0,IF('Indicator Data'!K120&gt;AG$194,10,IF('Indicator Data'!K120&lt;AG$195,0,10-(AG$194-'Indicator Data'!K120)/(AG$194-AG$195)*10))),1)</f>
        <v>2</v>
      </c>
      <c r="AH117" s="59">
        <f t="shared" si="107"/>
        <v>4.9000000000000004</v>
      </c>
      <c r="AI117" s="59">
        <f t="shared" si="108"/>
        <v>0.1</v>
      </c>
      <c r="AJ117" s="59">
        <f t="shared" si="109"/>
        <v>0</v>
      </c>
      <c r="AK117" s="59">
        <f t="shared" si="110"/>
        <v>0</v>
      </c>
      <c r="AL117" s="59">
        <f t="shared" si="111"/>
        <v>0</v>
      </c>
      <c r="AM117" s="59">
        <f t="shared" si="112"/>
        <v>0</v>
      </c>
      <c r="AN117" s="59">
        <f t="shared" si="113"/>
        <v>4.5999999999999996</v>
      </c>
      <c r="AO117" s="61">
        <f t="shared" si="114"/>
        <v>3.3</v>
      </c>
      <c r="AP117" s="61">
        <f t="shared" si="115"/>
        <v>6.1</v>
      </c>
      <c r="AQ117" s="61">
        <f t="shared" si="116"/>
        <v>6.7</v>
      </c>
      <c r="AR117" s="61">
        <f t="shared" si="117"/>
        <v>0</v>
      </c>
      <c r="AS117" s="59">
        <f t="shared" si="118"/>
        <v>3.3</v>
      </c>
      <c r="AT117" s="59">
        <f>IF('Indicator Data'!L120="No data","x",IF('Indicator Data'!BE120&lt;1000,"x",ROUND((IF('Indicator Data'!L120&gt;AT$194,10,IF('Indicator Data'!L120&lt;AT$195,0,10-(AT$194-'Indicator Data'!L120)/(AT$194-AT$195)*10))),1)))</f>
        <v>9.1</v>
      </c>
      <c r="AU117" s="61">
        <f t="shared" si="119"/>
        <v>6.2</v>
      </c>
      <c r="AV117" s="62">
        <f t="shared" si="120"/>
        <v>4.9000000000000004</v>
      </c>
      <c r="AW117" s="59">
        <f>ROUND(IF('Indicator Data'!M120=0,0,IF('Indicator Data'!M120&gt;AW$194,10,IF('Indicator Data'!M120&lt;AW$195,0,10-(AW$194-'Indicator Data'!M120)/(AW$194-AW$195)*10))),1)</f>
        <v>5.0999999999999996</v>
      </c>
      <c r="AX117" s="59">
        <f>ROUND(IF('Indicator Data'!N120=0,0,IF(LOG('Indicator Data'!N120)&gt;LOG(AX$194),10,IF(LOG('Indicator Data'!N120)&lt;LOG(AX$195),0,10-(LOG(AX$194)-LOG('Indicator Data'!N120))/(LOG(AX$194)-LOG(AX$195))*10))),1)</f>
        <v>6.7</v>
      </c>
      <c r="AY117" s="61">
        <f t="shared" si="121"/>
        <v>6</v>
      </c>
      <c r="AZ117" s="59">
        <f>'Indicator Data'!O120</f>
        <v>0</v>
      </c>
      <c r="BA117" s="59">
        <f>'Indicator Data'!P120</f>
        <v>0</v>
      </c>
      <c r="BB117" s="61">
        <f t="shared" si="122"/>
        <v>0</v>
      </c>
      <c r="BC117" s="62">
        <f t="shared" si="123"/>
        <v>4.2</v>
      </c>
      <c r="BD117" s="16"/>
      <c r="BE117" s="108"/>
    </row>
    <row r="118" spans="1:57" s="4" customFormat="1" x14ac:dyDescent="0.25">
      <c r="A118" s="131" t="s">
        <v>217</v>
      </c>
      <c r="B118" s="63" t="s">
        <v>216</v>
      </c>
      <c r="C118" s="59">
        <f>ROUND(IF('Indicator Data'!C121=0,0.1,IF(LOG('Indicator Data'!C121)&gt;C$194,10,IF(LOG('Indicator Data'!C121)&lt;C$195,0,10-(C$194-LOG('Indicator Data'!C121))/(C$194-C$195)*10))),1)</f>
        <v>7.2</v>
      </c>
      <c r="D118" s="59">
        <f>ROUND(IF('Indicator Data'!D121=0,0.1,IF(LOG('Indicator Data'!D121)&gt;D$194,10,IF(LOG('Indicator Data'!D121)&lt;D$195,0,10-(D$194-LOG('Indicator Data'!D121))/(D$194-D$195)*10))),1)</f>
        <v>0.1</v>
      </c>
      <c r="E118" s="59">
        <f t="shared" si="93"/>
        <v>4.5</v>
      </c>
      <c r="F118" s="59">
        <f>ROUND(IF('Indicator Data'!E121="No data",0.1,IF('Indicator Data'!E121=0,0,IF(LOG('Indicator Data'!E121)&gt;F$194,10,IF(LOG('Indicator Data'!E121)&lt;F$195,0,10-(F$194-LOG('Indicator Data'!E121))/(F$194-F$195)*10)))),1)</f>
        <v>8.1999999999999993</v>
      </c>
      <c r="G118" s="59">
        <f>ROUND(IF('Indicator Data'!F121=0,0,IF(LOG('Indicator Data'!F121)&gt;G$194,10,IF(LOG('Indicator Data'!F121)&lt;G$195,0,10-(G$194-LOG('Indicator Data'!F121))/(G$194-G$195)*10))),1)</f>
        <v>6</v>
      </c>
      <c r="H118" s="59">
        <f>ROUND(IF('Indicator Data'!G121=0,0,IF(LOG('Indicator Data'!G121)&gt;H$194,10,IF(LOG('Indicator Data'!G121)&lt;H$195,0,10-(H$194-LOG('Indicator Data'!G121))/(H$194-H$195)*10))),1)</f>
        <v>7.6</v>
      </c>
      <c r="I118" s="59">
        <f>ROUND(IF('Indicator Data'!H121=0,0,IF(LOG('Indicator Data'!H121)&gt;I$194,10,IF(LOG('Indicator Data'!H121)&lt;I$195,0,10-(I$194-LOG('Indicator Data'!H121))/(I$194-I$195)*10))),1)</f>
        <v>8</v>
      </c>
      <c r="J118" s="59">
        <f t="shared" si="94"/>
        <v>7.8</v>
      </c>
      <c r="K118" s="59">
        <f>ROUND(IF('Indicator Data'!I121=0,0,IF(LOG('Indicator Data'!I121)&gt;K$194,10,IF(LOG('Indicator Data'!I121)&lt;K$195,0,10-(K$194-LOG('Indicator Data'!I121))/(K$194-K$195)*10))),1)</f>
        <v>7.4</v>
      </c>
      <c r="L118" s="59">
        <f t="shared" si="95"/>
        <v>7.6</v>
      </c>
      <c r="M118" s="59">
        <f>ROUND(IF('Indicator Data'!J121=0,0,IF(LOG('Indicator Data'!J121)&gt;M$194,10,IF(LOG('Indicator Data'!J121)&lt;M$195,0,10-(M$194-LOG('Indicator Data'!J121))/(M$194-M$195)*10))),1)</f>
        <v>10</v>
      </c>
      <c r="N118" s="60">
        <f>'Indicator Data'!C121/'Indicator Data'!$BD121</f>
        <v>2.628529502829451E-4</v>
      </c>
      <c r="O118" s="60">
        <f>'Indicator Data'!D121/'Indicator Data'!$BD121</f>
        <v>0</v>
      </c>
      <c r="P118" s="60">
        <f>IF(F118=0.1,0,'Indicator Data'!E121/'Indicator Data'!$BD121)</f>
        <v>6.9663815854598375E-3</v>
      </c>
      <c r="Q118" s="60">
        <f>'Indicator Data'!F121/'Indicator Data'!$BD121</f>
        <v>1.3512627708804526E-6</v>
      </c>
      <c r="R118" s="60">
        <f>'Indicator Data'!G121/'Indicator Data'!$BD121</f>
        <v>3.8131829870033905E-3</v>
      </c>
      <c r="S118" s="60">
        <f>'Indicator Data'!H121/'Indicator Data'!$BD121</f>
        <v>1.4041350720056398E-4</v>
      </c>
      <c r="T118" s="60">
        <f>'Indicator Data'!I121/'Indicator Data'!$BD121</f>
        <v>1.8383498154670541E-3</v>
      </c>
      <c r="U118" s="60">
        <f>'Indicator Data'!J121/'Indicator Data'!$BD121</f>
        <v>1.0141482389914244E-2</v>
      </c>
      <c r="V118" s="59">
        <f t="shared" si="96"/>
        <v>1.3</v>
      </c>
      <c r="W118" s="59">
        <f t="shared" si="97"/>
        <v>0</v>
      </c>
      <c r="X118" s="59">
        <f t="shared" si="98"/>
        <v>0.7</v>
      </c>
      <c r="Y118" s="59">
        <f t="shared" si="99"/>
        <v>4.5999999999999996</v>
      </c>
      <c r="Z118" s="59">
        <f t="shared" si="100"/>
        <v>5.8</v>
      </c>
      <c r="AA118" s="59">
        <f t="shared" si="101"/>
        <v>2.1</v>
      </c>
      <c r="AB118" s="59">
        <f t="shared" si="102"/>
        <v>0.3</v>
      </c>
      <c r="AC118" s="59">
        <f t="shared" si="103"/>
        <v>1.2</v>
      </c>
      <c r="AD118" s="59">
        <f t="shared" si="104"/>
        <v>1.8</v>
      </c>
      <c r="AE118" s="59">
        <f t="shared" si="105"/>
        <v>1.5</v>
      </c>
      <c r="AF118" s="59">
        <f t="shared" si="106"/>
        <v>3.4</v>
      </c>
      <c r="AG118" s="59">
        <f>ROUND(IF('Indicator Data'!K121=0,0,IF('Indicator Data'!K121&gt;AG$194,10,IF('Indicator Data'!K121&lt;AG$195,0,10-(AG$194-'Indicator Data'!K121)/(AG$194-AG$195)*10))),1)</f>
        <v>10</v>
      </c>
      <c r="AH118" s="59">
        <f t="shared" si="107"/>
        <v>4.3</v>
      </c>
      <c r="AI118" s="59">
        <f t="shared" si="108"/>
        <v>0.1</v>
      </c>
      <c r="AJ118" s="59">
        <f t="shared" si="109"/>
        <v>4.9000000000000004</v>
      </c>
      <c r="AK118" s="59">
        <f t="shared" si="110"/>
        <v>4.2</v>
      </c>
      <c r="AL118" s="59">
        <f t="shared" si="111"/>
        <v>4.5999999999999996</v>
      </c>
      <c r="AM118" s="59">
        <f t="shared" si="112"/>
        <v>4.5999999999999996</v>
      </c>
      <c r="AN118" s="59">
        <f t="shared" si="113"/>
        <v>8.1999999999999993</v>
      </c>
      <c r="AO118" s="61">
        <f t="shared" si="114"/>
        <v>2.8</v>
      </c>
      <c r="AP118" s="61">
        <f t="shared" si="115"/>
        <v>6.8</v>
      </c>
      <c r="AQ118" s="61">
        <f t="shared" si="116"/>
        <v>5.9</v>
      </c>
      <c r="AR118" s="61">
        <f t="shared" si="117"/>
        <v>5.3</v>
      </c>
      <c r="AS118" s="59">
        <f t="shared" si="118"/>
        <v>9.1</v>
      </c>
      <c r="AT118" s="59">
        <f>IF('Indicator Data'!L121="No data","x",IF('Indicator Data'!BE121&lt;1000,"x",ROUND((IF('Indicator Data'!L121&gt;AT$194,10,IF('Indicator Data'!L121&lt;AT$195,0,10-(AT$194-'Indicator Data'!L121)/(AT$194-AT$195)*10))),1)))</f>
        <v>6.1</v>
      </c>
      <c r="AU118" s="61">
        <f t="shared" si="119"/>
        <v>7.6</v>
      </c>
      <c r="AV118" s="62">
        <f t="shared" si="120"/>
        <v>5.9</v>
      </c>
      <c r="AW118" s="59">
        <f>ROUND(IF('Indicator Data'!M121=0,0,IF('Indicator Data'!M121&gt;AW$194,10,IF('Indicator Data'!M121&lt;AW$195,0,10-(AW$194-'Indicator Data'!M121)/(AW$194-AW$195)*10))),1)</f>
        <v>6</v>
      </c>
      <c r="AX118" s="59">
        <f>ROUND(IF('Indicator Data'!N121=0,0,IF(LOG('Indicator Data'!N121)&gt;LOG(AX$194),10,IF(LOG('Indicator Data'!N121)&lt;LOG(AX$195),0,10-(LOG(AX$194)-LOG('Indicator Data'!N121))/(LOG(AX$194)-LOG(AX$195))*10))),1)</f>
        <v>6.4</v>
      </c>
      <c r="AY118" s="61">
        <f t="shared" si="121"/>
        <v>6.2</v>
      </c>
      <c r="AZ118" s="59">
        <f>'Indicator Data'!O121</f>
        <v>0</v>
      </c>
      <c r="BA118" s="59">
        <f>'Indicator Data'!P121</f>
        <v>0</v>
      </c>
      <c r="BB118" s="61">
        <f t="shared" si="122"/>
        <v>0</v>
      </c>
      <c r="BC118" s="62">
        <f t="shared" si="123"/>
        <v>4.3</v>
      </c>
      <c r="BD118" s="16"/>
      <c r="BE118" s="108"/>
    </row>
    <row r="119" spans="1:57" s="4" customFormat="1" x14ac:dyDescent="0.25">
      <c r="A119" s="131" t="s">
        <v>370</v>
      </c>
      <c r="B119" s="63" t="s">
        <v>218</v>
      </c>
      <c r="C119" s="59">
        <f>ROUND(IF('Indicator Data'!C122=0,0.1,IF(LOG('Indicator Data'!C122)&gt;C$194,10,IF(LOG('Indicator Data'!C122)&lt;C$195,0,10-(C$194-LOG('Indicator Data'!C122))/(C$194-C$195)*10))),1)</f>
        <v>10</v>
      </c>
      <c r="D119" s="59">
        <f>ROUND(IF('Indicator Data'!D122=0,0.1,IF(LOG('Indicator Data'!D122)&gt;D$194,10,IF(LOG('Indicator Data'!D122)&lt;D$195,0,10-(D$194-LOG('Indicator Data'!D122))/(D$194-D$195)*10))),1)</f>
        <v>10</v>
      </c>
      <c r="E119" s="59">
        <f t="shared" si="93"/>
        <v>10</v>
      </c>
      <c r="F119" s="59">
        <f>ROUND(IF('Indicator Data'!E122="No data",0.1,IF('Indicator Data'!E122=0,0,IF(LOG('Indicator Data'!E122)&gt;F$194,10,IF(LOG('Indicator Data'!E122)&lt;F$195,0,10-(F$194-LOG('Indicator Data'!E122))/(F$194-F$195)*10)))),1)</f>
        <v>9.9</v>
      </c>
      <c r="G119" s="59">
        <f>ROUND(IF('Indicator Data'!F122=0,0,IF(LOG('Indicator Data'!F122)&gt;G$194,10,IF(LOG('Indicator Data'!F122)&lt;G$195,0,10-(G$194-LOG('Indicator Data'!F122))/(G$194-G$195)*10))),1)</f>
        <v>8.4</v>
      </c>
      <c r="H119" s="59">
        <f>ROUND(IF('Indicator Data'!G122=0,0,IF(LOG('Indicator Data'!G122)&gt;H$194,10,IF(LOG('Indicator Data'!G122)&lt;H$195,0,10-(H$194-LOG('Indicator Data'!G122))/(H$194-H$195)*10))),1)</f>
        <v>8.1999999999999993</v>
      </c>
      <c r="I119" s="59">
        <f>ROUND(IF('Indicator Data'!H122=0,0,IF(LOG('Indicator Data'!H122)&gt;I$194,10,IF(LOG('Indicator Data'!H122)&lt;I$195,0,10-(I$194-LOG('Indicator Data'!H122))/(I$194-I$195)*10))),1)</f>
        <v>7.6</v>
      </c>
      <c r="J119" s="59">
        <f t="shared" si="94"/>
        <v>7.9</v>
      </c>
      <c r="K119" s="59">
        <f>ROUND(IF('Indicator Data'!I122=0,0,IF(LOG('Indicator Data'!I122)&gt;K$194,10,IF(LOG('Indicator Data'!I122)&lt;K$195,0,10-(K$194-LOG('Indicator Data'!I122))/(K$194-K$195)*10))),1)</f>
        <v>8.1</v>
      </c>
      <c r="L119" s="59">
        <f t="shared" si="95"/>
        <v>8</v>
      </c>
      <c r="M119" s="59">
        <f>ROUND(IF('Indicator Data'!J122=0,0,IF(LOG('Indicator Data'!J122)&gt;M$194,10,IF(LOG('Indicator Data'!J122)&lt;M$195,0,10-(M$194-LOG('Indicator Data'!J122))/(M$194-M$195)*10))),1)</f>
        <v>0</v>
      </c>
      <c r="N119" s="60">
        <f>'Indicator Data'!C122/'Indicator Data'!$BD122</f>
        <v>1.9549277953842602E-3</v>
      </c>
      <c r="O119" s="60">
        <f>'Indicator Data'!D122/'Indicator Data'!$BD122</f>
        <v>5.0919351415196017E-4</v>
      </c>
      <c r="P119" s="60">
        <f>IF(F119=0.1,0,'Indicator Data'!E122/'Indicator Data'!$BD122)</f>
        <v>1.6785643362245296E-2</v>
      </c>
      <c r="Q119" s="60">
        <f>'Indicator Data'!F122/'Indicator Data'!$BD122</f>
        <v>2.0922695618186026E-5</v>
      </c>
      <c r="R119" s="60">
        <f>'Indicator Data'!G122/'Indicator Data'!$BD122</f>
        <v>3.6288103328756711E-3</v>
      </c>
      <c r="S119" s="60">
        <f>'Indicator Data'!H122/'Indicator Data'!$BD122</f>
        <v>3.780303603931299E-5</v>
      </c>
      <c r="T119" s="60">
        <f>'Indicator Data'!I122/'Indicator Data'!$BD122</f>
        <v>2.0167659170673619E-3</v>
      </c>
      <c r="U119" s="60">
        <f>'Indicator Data'!J122/'Indicator Data'!$BD122</f>
        <v>0</v>
      </c>
      <c r="V119" s="59">
        <f t="shared" si="96"/>
        <v>9.8000000000000007</v>
      </c>
      <c r="W119" s="59">
        <f t="shared" si="97"/>
        <v>5.0999999999999996</v>
      </c>
      <c r="X119" s="59">
        <f t="shared" si="98"/>
        <v>8.3000000000000007</v>
      </c>
      <c r="Y119" s="59">
        <f t="shared" si="99"/>
        <v>10</v>
      </c>
      <c r="Z119" s="59">
        <f t="shared" si="100"/>
        <v>8.5</v>
      </c>
      <c r="AA119" s="59">
        <f t="shared" si="101"/>
        <v>2</v>
      </c>
      <c r="AB119" s="59">
        <f t="shared" si="102"/>
        <v>0.1</v>
      </c>
      <c r="AC119" s="59">
        <f t="shared" si="103"/>
        <v>1.1000000000000001</v>
      </c>
      <c r="AD119" s="59">
        <f t="shared" si="104"/>
        <v>2</v>
      </c>
      <c r="AE119" s="59">
        <f t="shared" si="105"/>
        <v>1.6</v>
      </c>
      <c r="AF119" s="59">
        <f t="shared" si="106"/>
        <v>0</v>
      </c>
      <c r="AG119" s="59">
        <f>ROUND(IF('Indicator Data'!K122=0,0,IF('Indicator Data'!K122&gt;AG$194,10,IF('Indicator Data'!K122&lt;AG$195,0,10-(AG$194-'Indicator Data'!K122)/(AG$194-AG$195)*10))),1)</f>
        <v>0</v>
      </c>
      <c r="AH119" s="59">
        <f t="shared" si="107"/>
        <v>9.9</v>
      </c>
      <c r="AI119" s="59">
        <f t="shared" si="108"/>
        <v>7.6</v>
      </c>
      <c r="AJ119" s="59">
        <f t="shared" si="109"/>
        <v>5.0999999999999996</v>
      </c>
      <c r="AK119" s="59">
        <f t="shared" si="110"/>
        <v>3.9</v>
      </c>
      <c r="AL119" s="59">
        <f t="shared" si="111"/>
        <v>4.5</v>
      </c>
      <c r="AM119" s="59">
        <f t="shared" si="112"/>
        <v>5.0999999999999996</v>
      </c>
      <c r="AN119" s="59">
        <f t="shared" si="113"/>
        <v>0</v>
      </c>
      <c r="AO119" s="61">
        <f t="shared" si="114"/>
        <v>9.3000000000000007</v>
      </c>
      <c r="AP119" s="61">
        <f t="shared" si="115"/>
        <v>10</v>
      </c>
      <c r="AQ119" s="61">
        <f t="shared" si="116"/>
        <v>8.5</v>
      </c>
      <c r="AR119" s="61">
        <f t="shared" si="117"/>
        <v>5.7</v>
      </c>
      <c r="AS119" s="59">
        <f t="shared" si="118"/>
        <v>0</v>
      </c>
      <c r="AT119" s="59">
        <f>IF('Indicator Data'!L122="No data","x",IF('Indicator Data'!BE122&lt;1000,"x",ROUND((IF('Indicator Data'!L122&gt;AT$194,10,IF('Indicator Data'!L122&lt;AT$195,0,10-(AT$194-'Indicator Data'!L122)/(AT$194-AT$195)*10))),1)))</f>
        <v>2</v>
      </c>
      <c r="AU119" s="61">
        <f t="shared" si="119"/>
        <v>1</v>
      </c>
      <c r="AV119" s="62">
        <f t="shared" si="120"/>
        <v>8</v>
      </c>
      <c r="AW119" s="59">
        <f>ROUND(IF('Indicator Data'!M122=0,0,IF('Indicator Data'!M122&gt;AW$194,10,IF('Indicator Data'!M122&lt;AW$195,0,10-(AW$194-'Indicator Data'!M122)/(AW$194-AW$195)*10))),1)</f>
        <v>9.9</v>
      </c>
      <c r="AX119" s="59">
        <f>ROUND(IF('Indicator Data'!N122=0,0,IF(LOG('Indicator Data'!N122)&gt;LOG(AX$194),10,IF(LOG('Indicator Data'!N122)&lt;LOG(AX$195),0,10-(LOG(AX$194)-LOG('Indicator Data'!N122))/(LOG(AX$194)-LOG(AX$195))*10))),1)</f>
        <v>8.9</v>
      </c>
      <c r="AY119" s="61">
        <f t="shared" si="121"/>
        <v>9.5</v>
      </c>
      <c r="AZ119" s="59">
        <f>'Indicator Data'!O122</f>
        <v>0</v>
      </c>
      <c r="BA119" s="59">
        <f>'Indicator Data'!P122</f>
        <v>4</v>
      </c>
      <c r="BB119" s="61">
        <f t="shared" si="122"/>
        <v>7</v>
      </c>
      <c r="BC119" s="62">
        <f t="shared" si="123"/>
        <v>7</v>
      </c>
      <c r="BD119" s="16"/>
      <c r="BE119" s="108"/>
    </row>
    <row r="120" spans="1:57" s="4" customFormat="1" x14ac:dyDescent="0.25">
      <c r="A120" s="131" t="s">
        <v>220</v>
      </c>
      <c r="B120" s="63" t="s">
        <v>219</v>
      </c>
      <c r="C120" s="59">
        <f>ROUND(IF('Indicator Data'!C123=0,0.1,IF(LOG('Indicator Data'!C123)&gt;C$194,10,IF(LOG('Indicator Data'!C123)&lt;C$195,0,10-(C$194-LOG('Indicator Data'!C123))/(C$194-C$195)*10))),1)</f>
        <v>0.1</v>
      </c>
      <c r="D120" s="59">
        <f>ROUND(IF('Indicator Data'!D123=0,0.1,IF(LOG('Indicator Data'!D123)&gt;D$194,10,IF(LOG('Indicator Data'!D123)&lt;D$195,0,10-(D$194-LOG('Indicator Data'!D123))/(D$194-D$195)*10))),1)</f>
        <v>0.1</v>
      </c>
      <c r="E120" s="59">
        <f t="shared" si="93"/>
        <v>0.1</v>
      </c>
      <c r="F120" s="59">
        <f>ROUND(IF('Indicator Data'!E123="No data",0.1,IF('Indicator Data'!E123=0,0,IF(LOG('Indicator Data'!E123)&gt;F$194,10,IF(LOG('Indicator Data'!E123)&lt;F$195,0,10-(F$194-LOG('Indicator Data'!E123))/(F$194-F$195)*10)))),1)</f>
        <v>5.8</v>
      </c>
      <c r="G120" s="59">
        <f>ROUND(IF('Indicator Data'!F123=0,0,IF(LOG('Indicator Data'!F123)&gt;G$194,10,IF(LOG('Indicator Data'!F123)&lt;G$195,0,10-(G$194-LOG('Indicator Data'!F123))/(G$194-G$195)*10))),1)</f>
        <v>0</v>
      </c>
      <c r="H120" s="59">
        <f>ROUND(IF('Indicator Data'!G123=0,0,IF(LOG('Indicator Data'!G123)&gt;H$194,10,IF(LOG('Indicator Data'!G123)&lt;H$195,0,10-(H$194-LOG('Indicator Data'!G123))/(H$194-H$195)*10))),1)</f>
        <v>0</v>
      </c>
      <c r="I120" s="59">
        <f>ROUND(IF('Indicator Data'!H123=0,0,IF(LOG('Indicator Data'!H123)&gt;I$194,10,IF(LOG('Indicator Data'!H123)&lt;I$195,0,10-(I$194-LOG('Indicator Data'!H123))/(I$194-I$195)*10))),1)</f>
        <v>0</v>
      </c>
      <c r="J120" s="59">
        <f t="shared" si="94"/>
        <v>0</v>
      </c>
      <c r="K120" s="59">
        <f>ROUND(IF('Indicator Data'!I123=0,0,IF(LOG('Indicator Data'!I123)&gt;K$194,10,IF(LOG('Indicator Data'!I123)&lt;K$195,0,10-(K$194-LOG('Indicator Data'!I123))/(K$194-K$195)*10))),1)</f>
        <v>0</v>
      </c>
      <c r="L120" s="59">
        <f t="shared" si="95"/>
        <v>0</v>
      </c>
      <c r="M120" s="59">
        <f>ROUND(IF('Indicator Data'!J123=0,0,IF(LOG('Indicator Data'!J123)&gt;M$194,10,IF(LOG('Indicator Data'!J123)&lt;M$195,0,10-(M$194-LOG('Indicator Data'!J123))/(M$194-M$195)*10))),1)</f>
        <v>9.3000000000000007</v>
      </c>
      <c r="N120" s="60">
        <f>'Indicator Data'!C123/'Indicator Data'!$BD123</f>
        <v>0</v>
      </c>
      <c r="O120" s="60">
        <f>'Indicator Data'!D123/'Indicator Data'!$BD123</f>
        <v>0</v>
      </c>
      <c r="P120" s="60">
        <f>IF(F120=0.1,0,'Indicator Data'!E123/'Indicator Data'!$BD123)</f>
        <v>8.7657224584105128E-3</v>
      </c>
      <c r="Q120" s="60">
        <f>'Indicator Data'!F123/'Indicator Data'!$BD123</f>
        <v>0</v>
      </c>
      <c r="R120" s="60">
        <f>'Indicator Data'!G123/'Indicator Data'!$BD123</f>
        <v>0</v>
      </c>
      <c r="S120" s="60">
        <f>'Indicator Data'!H123/'Indicator Data'!$BD123</f>
        <v>0</v>
      </c>
      <c r="T120" s="60">
        <f>'Indicator Data'!I123/'Indicator Data'!$BD123</f>
        <v>0</v>
      </c>
      <c r="U120" s="60">
        <f>'Indicator Data'!J123/'Indicator Data'!$BD123</f>
        <v>2.2280734037326815E-2</v>
      </c>
      <c r="V120" s="59">
        <f t="shared" si="96"/>
        <v>0</v>
      </c>
      <c r="W120" s="59">
        <f t="shared" si="97"/>
        <v>0</v>
      </c>
      <c r="X120" s="59">
        <f t="shared" si="98"/>
        <v>0</v>
      </c>
      <c r="Y120" s="59">
        <f t="shared" si="99"/>
        <v>5.8</v>
      </c>
      <c r="Z120" s="59">
        <f t="shared" si="100"/>
        <v>0</v>
      </c>
      <c r="AA120" s="59">
        <f t="shared" si="101"/>
        <v>0</v>
      </c>
      <c r="AB120" s="59">
        <f t="shared" si="102"/>
        <v>0</v>
      </c>
      <c r="AC120" s="59">
        <f t="shared" si="103"/>
        <v>0</v>
      </c>
      <c r="AD120" s="59">
        <f t="shared" si="104"/>
        <v>0</v>
      </c>
      <c r="AE120" s="59">
        <f t="shared" si="105"/>
        <v>0</v>
      </c>
      <c r="AF120" s="59">
        <f t="shared" si="106"/>
        <v>7.4</v>
      </c>
      <c r="AG120" s="59">
        <f>ROUND(IF('Indicator Data'!K123=0,0,IF('Indicator Data'!K123&gt;AG$194,10,IF('Indicator Data'!K123&lt;AG$195,0,10-(AG$194-'Indicator Data'!K123)/(AG$194-AG$195)*10))),1)</f>
        <v>7.1</v>
      </c>
      <c r="AH120" s="59">
        <f t="shared" si="107"/>
        <v>0.1</v>
      </c>
      <c r="AI120" s="59">
        <f t="shared" si="108"/>
        <v>0.1</v>
      </c>
      <c r="AJ120" s="59">
        <f t="shared" si="109"/>
        <v>0</v>
      </c>
      <c r="AK120" s="59">
        <f t="shared" si="110"/>
        <v>0</v>
      </c>
      <c r="AL120" s="59">
        <f t="shared" si="111"/>
        <v>0</v>
      </c>
      <c r="AM120" s="59">
        <f t="shared" si="112"/>
        <v>0</v>
      </c>
      <c r="AN120" s="59">
        <f t="shared" si="113"/>
        <v>8.5</v>
      </c>
      <c r="AO120" s="61">
        <f t="shared" si="114"/>
        <v>0.1</v>
      </c>
      <c r="AP120" s="61">
        <f t="shared" si="115"/>
        <v>5.8</v>
      </c>
      <c r="AQ120" s="61">
        <f t="shared" si="116"/>
        <v>0</v>
      </c>
      <c r="AR120" s="61">
        <f t="shared" si="117"/>
        <v>0</v>
      </c>
      <c r="AS120" s="59">
        <f t="shared" si="118"/>
        <v>7.8</v>
      </c>
      <c r="AT120" s="59">
        <f>IF('Indicator Data'!L123="No data","x",IF('Indicator Data'!BE123&lt;1000,"x",ROUND((IF('Indicator Data'!L123&gt;AT$194,10,IF('Indicator Data'!L123&lt;AT$195,0,10-(AT$194-'Indicator Data'!L123)/(AT$194-AT$195)*10))),1)))</f>
        <v>9.1</v>
      </c>
      <c r="AU120" s="61">
        <f t="shared" si="119"/>
        <v>8.5</v>
      </c>
      <c r="AV120" s="62">
        <f t="shared" si="120"/>
        <v>3.9</v>
      </c>
      <c r="AW120" s="59">
        <f>ROUND(IF('Indicator Data'!M123=0,0,IF('Indicator Data'!M123&gt;AW$194,10,IF('Indicator Data'!M123&lt;AW$195,0,10-(AW$194-'Indicator Data'!M123)/(AW$194-AW$195)*10))),1)</f>
        <v>0.8</v>
      </c>
      <c r="AX120" s="59">
        <f>ROUND(IF('Indicator Data'!N123=0,0,IF(LOG('Indicator Data'!N123)&gt;LOG(AX$194),10,IF(LOG('Indicator Data'!N123)&lt;LOG(AX$195),0,10-(LOG(AX$194)-LOG('Indicator Data'!N123))/(LOG(AX$194)-LOG(AX$195))*10))),1)</f>
        <v>0</v>
      </c>
      <c r="AY120" s="61">
        <f t="shared" si="121"/>
        <v>0.4</v>
      </c>
      <c r="AZ120" s="59">
        <f>'Indicator Data'!O123</f>
        <v>0</v>
      </c>
      <c r="BA120" s="59">
        <f>'Indicator Data'!P123</f>
        <v>0</v>
      </c>
      <c r="BB120" s="61">
        <f t="shared" si="122"/>
        <v>0</v>
      </c>
      <c r="BC120" s="62">
        <f t="shared" si="123"/>
        <v>0.3</v>
      </c>
      <c r="BD120" s="16"/>
      <c r="BE120" s="108"/>
    </row>
    <row r="121" spans="1:57" s="4" customFormat="1" x14ac:dyDescent="0.25">
      <c r="A121" s="131" t="s">
        <v>222</v>
      </c>
      <c r="B121" s="63" t="s">
        <v>221</v>
      </c>
      <c r="C121" s="59">
        <f>ROUND(IF('Indicator Data'!C124=0,0.1,IF(LOG('Indicator Data'!C124)&gt;C$194,10,IF(LOG('Indicator Data'!C124)&lt;C$195,0,10-(C$194-LOG('Indicator Data'!C124))/(C$194-C$195)*10))),1)</f>
        <v>0.1</v>
      </c>
      <c r="D121" s="59">
        <f>ROUND(IF('Indicator Data'!D124=0,0.1,IF(LOG('Indicator Data'!D124)&gt;D$194,10,IF(LOG('Indicator Data'!D124)&lt;D$195,0,10-(D$194-LOG('Indicator Data'!D124))/(D$194-D$195)*10))),1)</f>
        <v>0.1</v>
      </c>
      <c r="E121" s="59">
        <f t="shared" si="93"/>
        <v>0.1</v>
      </c>
      <c r="F121" s="59">
        <f>ROUND(IF('Indicator Data'!E124="No data",0.1,IF('Indicator Data'!E124=0,0,IF(LOG('Indicator Data'!E124)&gt;F$194,10,IF(LOG('Indicator Data'!E124)&lt;F$195,0,10-(F$194-LOG('Indicator Data'!E124))/(F$194-F$195)*10)))),1)</f>
        <v>0.1</v>
      </c>
      <c r="G121" s="59">
        <f>ROUND(IF('Indicator Data'!F124=0,0,IF(LOG('Indicator Data'!F124)&gt;G$194,10,IF(LOG('Indicator Data'!F124)&lt;G$195,0,10-(G$194-LOG('Indicator Data'!F124))/(G$194-G$195)*10))),1)</f>
        <v>1.6</v>
      </c>
      <c r="H121" s="59">
        <f>ROUND(IF('Indicator Data'!G124=0,0,IF(LOG('Indicator Data'!G124)&gt;H$194,10,IF(LOG('Indicator Data'!G124)&lt;H$195,0,10-(H$194-LOG('Indicator Data'!G124))/(H$194-H$195)*10))),1)</f>
        <v>0</v>
      </c>
      <c r="I121" s="59">
        <f>ROUND(IF('Indicator Data'!H124=0,0,IF(LOG('Indicator Data'!H124)&gt;I$194,10,IF(LOG('Indicator Data'!H124)&lt;I$195,0,10-(I$194-LOG('Indicator Data'!H124))/(I$194-I$195)*10))),1)</f>
        <v>0</v>
      </c>
      <c r="J121" s="59">
        <f t="shared" si="94"/>
        <v>0</v>
      </c>
      <c r="K121" s="59">
        <f>ROUND(IF('Indicator Data'!I124=0,0,IF(LOG('Indicator Data'!I124)&gt;K$194,10,IF(LOG('Indicator Data'!I124)&lt;K$195,0,10-(K$194-LOG('Indicator Data'!I124))/(K$194-K$195)*10))),1)</f>
        <v>0</v>
      </c>
      <c r="L121" s="59">
        <f t="shared" si="95"/>
        <v>0</v>
      </c>
      <c r="M121" s="59">
        <f>ROUND(IF('Indicator Data'!J124=0,0,IF(LOG('Indicator Data'!J124)&gt;M$194,10,IF(LOG('Indicator Data'!J124)&lt;M$195,0,10-(M$194-LOG('Indicator Data'!J124))/(M$194-M$195)*10))),1)</f>
        <v>0</v>
      </c>
      <c r="N121" s="60">
        <f>'Indicator Data'!C124/'Indicator Data'!$BD124</f>
        <v>0</v>
      </c>
      <c r="O121" s="60">
        <f>'Indicator Data'!D124/'Indicator Data'!$BD124</f>
        <v>0</v>
      </c>
      <c r="P121" s="60">
        <f>IF(F121=0.1,0,'Indicator Data'!E124/'Indicator Data'!$BD124)</f>
        <v>0</v>
      </c>
      <c r="Q121" s="60">
        <f>'Indicator Data'!F124/'Indicator Data'!$BD124</f>
        <v>9.0196078431372547E-6</v>
      </c>
      <c r="R121" s="60">
        <f>'Indicator Data'!G124/'Indicator Data'!$BD124</f>
        <v>0</v>
      </c>
      <c r="S121" s="60">
        <f>'Indicator Data'!H124/'Indicator Data'!$BD124</f>
        <v>0</v>
      </c>
      <c r="T121" s="60">
        <f>'Indicator Data'!I124/'Indicator Data'!$BD124</f>
        <v>0</v>
      </c>
      <c r="U121" s="60">
        <f>'Indicator Data'!J124/'Indicator Data'!$BD124</f>
        <v>0</v>
      </c>
      <c r="V121" s="59">
        <f t="shared" si="96"/>
        <v>0</v>
      </c>
      <c r="W121" s="59">
        <f t="shared" si="97"/>
        <v>0</v>
      </c>
      <c r="X121" s="59">
        <f t="shared" si="98"/>
        <v>0</v>
      </c>
      <c r="Y121" s="59">
        <f t="shared" si="99"/>
        <v>0.1</v>
      </c>
      <c r="Z121" s="59">
        <f t="shared" si="100"/>
        <v>7.7</v>
      </c>
      <c r="AA121" s="59">
        <f t="shared" si="101"/>
        <v>0</v>
      </c>
      <c r="AB121" s="59">
        <f t="shared" si="102"/>
        <v>0</v>
      </c>
      <c r="AC121" s="59">
        <f t="shared" si="103"/>
        <v>0</v>
      </c>
      <c r="AD121" s="59">
        <f t="shared" si="104"/>
        <v>0</v>
      </c>
      <c r="AE121" s="59">
        <f t="shared" si="105"/>
        <v>0</v>
      </c>
      <c r="AF121" s="59">
        <f t="shared" si="106"/>
        <v>0</v>
      </c>
      <c r="AG121" s="59">
        <f>ROUND(IF('Indicator Data'!K124=0,0,IF('Indicator Data'!K124&gt;AG$194,10,IF('Indicator Data'!K124&lt;AG$195,0,10-(AG$194-'Indicator Data'!K124)/(AG$194-AG$195)*10))),1)</f>
        <v>0</v>
      </c>
      <c r="AH121" s="59">
        <f t="shared" si="107"/>
        <v>0.1</v>
      </c>
      <c r="AI121" s="59">
        <f t="shared" si="108"/>
        <v>0.1</v>
      </c>
      <c r="AJ121" s="59">
        <f t="shared" si="109"/>
        <v>0</v>
      </c>
      <c r="AK121" s="59">
        <f t="shared" si="110"/>
        <v>0</v>
      </c>
      <c r="AL121" s="59">
        <f t="shared" si="111"/>
        <v>0</v>
      </c>
      <c r="AM121" s="59">
        <f t="shared" si="112"/>
        <v>0</v>
      </c>
      <c r="AN121" s="59">
        <f t="shared" si="113"/>
        <v>0</v>
      </c>
      <c r="AO121" s="61">
        <f t="shared" si="114"/>
        <v>0.1</v>
      </c>
      <c r="AP121" s="61">
        <f t="shared" si="115"/>
        <v>0.1</v>
      </c>
      <c r="AQ121" s="61">
        <f t="shared" si="116"/>
        <v>5.4</v>
      </c>
      <c r="AR121" s="61">
        <f t="shared" si="117"/>
        <v>0</v>
      </c>
      <c r="AS121" s="59">
        <f t="shared" si="118"/>
        <v>0</v>
      </c>
      <c r="AT121" s="59" t="str">
        <f>IF('Indicator Data'!L124="No data","x",IF('Indicator Data'!BE124&lt;1000,"x",ROUND((IF('Indicator Data'!L124&gt;AT$194,10,IF('Indicator Data'!L124&lt;AT$195,0,10-(AT$194-'Indicator Data'!L124)/(AT$194-AT$195)*10))),1)))</f>
        <v>x</v>
      </c>
      <c r="AU121" s="61">
        <f t="shared" si="119"/>
        <v>0</v>
      </c>
      <c r="AV121" s="62">
        <f t="shared" si="120"/>
        <v>1.4</v>
      </c>
      <c r="AW121" s="59">
        <f>ROUND(IF('Indicator Data'!M124=0,0,IF('Indicator Data'!M124&gt;AW$194,10,IF('Indicator Data'!M124&lt;AW$195,0,10-(AW$194-'Indicator Data'!M124)/(AW$194-AW$195)*10))),1)</f>
        <v>0.1</v>
      </c>
      <c r="AX121" s="59">
        <f>ROUND(IF('Indicator Data'!N124=0,0,IF(LOG('Indicator Data'!N124)&gt;LOG(AX$194),10,IF(LOG('Indicator Data'!N124)&lt;LOG(AX$195),0,10-(LOG(AX$194)-LOG('Indicator Data'!N124))/(LOG(AX$194)-LOG(AX$195))*10))),1)</f>
        <v>0</v>
      </c>
      <c r="AY121" s="61">
        <f t="shared" si="121"/>
        <v>0.1</v>
      </c>
      <c r="AZ121" s="59">
        <f>'Indicator Data'!O124</f>
        <v>0</v>
      </c>
      <c r="BA121" s="59">
        <f>'Indicator Data'!P124</f>
        <v>0</v>
      </c>
      <c r="BB121" s="61">
        <f t="shared" si="122"/>
        <v>0</v>
      </c>
      <c r="BC121" s="62">
        <f t="shared" si="123"/>
        <v>0.1</v>
      </c>
      <c r="BD121" s="16"/>
      <c r="BE121" s="108"/>
    </row>
    <row r="122" spans="1:57" s="4" customFormat="1" x14ac:dyDescent="0.25">
      <c r="A122" s="131" t="s">
        <v>224</v>
      </c>
      <c r="B122" s="63" t="s">
        <v>223</v>
      </c>
      <c r="C122" s="59">
        <f>ROUND(IF('Indicator Data'!C125=0,0.1,IF(LOG('Indicator Data'!C125)&gt;C$194,10,IF(LOG('Indicator Data'!C125)&lt;C$195,0,10-(C$194-LOG('Indicator Data'!C125))/(C$194-C$195)*10))),1)</f>
        <v>9.4</v>
      </c>
      <c r="D122" s="59">
        <f>ROUND(IF('Indicator Data'!D125=0,0.1,IF(LOG('Indicator Data'!D125)&gt;D$194,10,IF(LOG('Indicator Data'!D125)&lt;D$195,0,10-(D$194-LOG('Indicator Data'!D125))/(D$194-D$195)*10))),1)</f>
        <v>10</v>
      </c>
      <c r="E122" s="59">
        <f t="shared" si="93"/>
        <v>9.6999999999999993</v>
      </c>
      <c r="F122" s="59">
        <f>ROUND(IF('Indicator Data'!E125="No data",0.1,IF('Indicator Data'!E125=0,0,IF(LOG('Indicator Data'!E125)&gt;F$194,10,IF(LOG('Indicator Data'!E125)&lt;F$195,0,10-(F$194-LOG('Indicator Data'!E125))/(F$194-F$195)*10)))),1)</f>
        <v>8.1</v>
      </c>
      <c r="G122" s="59">
        <f>ROUND(IF('Indicator Data'!F125=0,0,IF(LOG('Indicator Data'!F125)&gt;G$194,10,IF(LOG('Indicator Data'!F125)&lt;G$195,0,10-(G$194-LOG('Indicator Data'!F125))/(G$194-G$195)*10))),1)</f>
        <v>0</v>
      </c>
      <c r="H122" s="59">
        <f>ROUND(IF('Indicator Data'!G125=0,0,IF(LOG('Indicator Data'!G125)&gt;H$194,10,IF(LOG('Indicator Data'!G125)&lt;H$195,0,10-(H$194-LOG('Indicator Data'!G125))/(H$194-H$195)*10))),1)</f>
        <v>1.6</v>
      </c>
      <c r="I122" s="59">
        <f>ROUND(IF('Indicator Data'!H125=0,0,IF(LOG('Indicator Data'!H125)&gt;I$194,10,IF(LOG('Indicator Data'!H125)&lt;I$195,0,10-(I$194-LOG('Indicator Data'!H125))/(I$194-I$195)*10))),1)</f>
        <v>0</v>
      </c>
      <c r="J122" s="59">
        <f t="shared" si="94"/>
        <v>0.8</v>
      </c>
      <c r="K122" s="59">
        <f>ROUND(IF('Indicator Data'!I125=0,0,IF(LOG('Indicator Data'!I125)&gt;K$194,10,IF(LOG('Indicator Data'!I125)&lt;K$195,0,10-(K$194-LOG('Indicator Data'!I125))/(K$194-K$195)*10))),1)</f>
        <v>0</v>
      </c>
      <c r="L122" s="59">
        <f t="shared" si="95"/>
        <v>0.4</v>
      </c>
      <c r="M122" s="59">
        <f>ROUND(IF('Indicator Data'!J125=0,0,IF(LOG('Indicator Data'!J125)&gt;M$194,10,IF(LOG('Indicator Data'!J125)&lt;M$195,0,10-(M$194-LOG('Indicator Data'!J125))/(M$194-M$195)*10))),1)</f>
        <v>8</v>
      </c>
      <c r="N122" s="60">
        <f>'Indicator Data'!C125/'Indicator Data'!$BD125</f>
        <v>2.1255480786283947E-3</v>
      </c>
      <c r="O122" s="60">
        <f>'Indicator Data'!D125/'Indicator Data'!$BD125</f>
        <v>1.4716731179475213E-3</v>
      </c>
      <c r="P122" s="60">
        <f>IF(F122=0.1,0,'Indicator Data'!E125/'Indicator Data'!$BD125)</f>
        <v>6.3221461398445481E-3</v>
      </c>
      <c r="Q122" s="60">
        <f>'Indicator Data'!F125/'Indicator Data'!$BD125</f>
        <v>0</v>
      </c>
      <c r="R122" s="60">
        <f>'Indicator Data'!G125/'Indicator Data'!$BD125</f>
        <v>1.5318630472850486E-5</v>
      </c>
      <c r="S122" s="60">
        <f>'Indicator Data'!H125/'Indicator Data'!$BD125</f>
        <v>0</v>
      </c>
      <c r="T122" s="60">
        <f>'Indicator Data'!I125/'Indicator Data'!$BD125</f>
        <v>0</v>
      </c>
      <c r="U122" s="60">
        <f>'Indicator Data'!J125/'Indicator Data'!$BD125</f>
        <v>5.4363011523945516E-4</v>
      </c>
      <c r="V122" s="59">
        <f t="shared" si="96"/>
        <v>10</v>
      </c>
      <c r="W122" s="59">
        <f t="shared" si="97"/>
        <v>10</v>
      </c>
      <c r="X122" s="59">
        <f t="shared" si="98"/>
        <v>10</v>
      </c>
      <c r="Y122" s="59">
        <f t="shared" si="99"/>
        <v>4.2</v>
      </c>
      <c r="Z122" s="59">
        <f t="shared" si="100"/>
        <v>0</v>
      </c>
      <c r="AA122" s="59">
        <f t="shared" si="101"/>
        <v>0</v>
      </c>
      <c r="AB122" s="59">
        <f t="shared" si="102"/>
        <v>0</v>
      </c>
      <c r="AC122" s="59">
        <f t="shared" si="103"/>
        <v>0</v>
      </c>
      <c r="AD122" s="59">
        <f t="shared" si="104"/>
        <v>0</v>
      </c>
      <c r="AE122" s="59">
        <f t="shared" si="105"/>
        <v>0</v>
      </c>
      <c r="AF122" s="59">
        <f t="shared" si="106"/>
        <v>0.2</v>
      </c>
      <c r="AG122" s="59">
        <f>ROUND(IF('Indicator Data'!K125=0,0,IF('Indicator Data'!K125&gt;AG$194,10,IF('Indicator Data'!K125&lt;AG$195,0,10-(AG$194-'Indicator Data'!K125)/(AG$194-AG$195)*10))),1)</f>
        <v>2</v>
      </c>
      <c r="AH122" s="59">
        <f t="shared" si="107"/>
        <v>9.6999999999999993</v>
      </c>
      <c r="AI122" s="59">
        <f t="shared" si="108"/>
        <v>10</v>
      </c>
      <c r="AJ122" s="59">
        <f t="shared" si="109"/>
        <v>0.8</v>
      </c>
      <c r="AK122" s="59">
        <f t="shared" si="110"/>
        <v>0</v>
      </c>
      <c r="AL122" s="59">
        <f t="shared" si="111"/>
        <v>0.4</v>
      </c>
      <c r="AM122" s="59">
        <f t="shared" si="112"/>
        <v>0</v>
      </c>
      <c r="AN122" s="59">
        <f t="shared" si="113"/>
        <v>5.3</v>
      </c>
      <c r="AO122" s="61">
        <f t="shared" si="114"/>
        <v>9.9</v>
      </c>
      <c r="AP122" s="61">
        <f t="shared" si="115"/>
        <v>6.5</v>
      </c>
      <c r="AQ122" s="61">
        <f t="shared" si="116"/>
        <v>0</v>
      </c>
      <c r="AR122" s="61">
        <f t="shared" si="117"/>
        <v>0.2</v>
      </c>
      <c r="AS122" s="59">
        <f t="shared" si="118"/>
        <v>3.7</v>
      </c>
      <c r="AT122" s="59">
        <f>IF('Indicator Data'!L125="No data","x",IF('Indicator Data'!BE125&lt;1000,"x",ROUND((IF('Indicator Data'!L125&gt;AT$194,10,IF('Indicator Data'!L125&lt;AT$195,0,10-(AT$194-'Indicator Data'!L125)/(AT$194-AT$195)*10))),1)))</f>
        <v>2</v>
      </c>
      <c r="AU122" s="61">
        <f t="shared" si="119"/>
        <v>2.9</v>
      </c>
      <c r="AV122" s="62">
        <f t="shared" si="120"/>
        <v>5.5</v>
      </c>
      <c r="AW122" s="59">
        <f>ROUND(IF('Indicator Data'!M125=0,0,IF('Indicator Data'!M125&gt;AW$194,10,IF('Indicator Data'!M125&lt;AW$195,0,10-(AW$194-'Indicator Data'!M125)/(AW$194-AW$195)*10))),1)</f>
        <v>8</v>
      </c>
      <c r="AX122" s="59">
        <f>ROUND(IF('Indicator Data'!N125=0,0,IF(LOG('Indicator Data'!N125)&gt;LOG(AX$194),10,IF(LOG('Indicator Data'!N125)&lt;LOG(AX$195),0,10-(LOG(AX$194)-LOG('Indicator Data'!N125))/(LOG(AX$194)-LOG(AX$195))*10))),1)</f>
        <v>7.2</v>
      </c>
      <c r="AY122" s="61">
        <f t="shared" si="121"/>
        <v>7.6</v>
      </c>
      <c r="AZ122" s="59">
        <f>'Indicator Data'!O125</f>
        <v>0</v>
      </c>
      <c r="BA122" s="59">
        <f>'Indicator Data'!P125</f>
        <v>0</v>
      </c>
      <c r="BB122" s="61">
        <f t="shared" si="122"/>
        <v>0</v>
      </c>
      <c r="BC122" s="62">
        <f t="shared" si="123"/>
        <v>5.3</v>
      </c>
      <c r="BD122" s="16"/>
      <c r="BE122" s="108"/>
    </row>
    <row r="123" spans="1:57" s="4" customFormat="1" x14ac:dyDescent="0.25">
      <c r="A123" s="131" t="s">
        <v>226</v>
      </c>
      <c r="B123" s="63" t="s">
        <v>225</v>
      </c>
      <c r="C123" s="59">
        <f>ROUND(IF('Indicator Data'!C126=0,0.1,IF(LOG('Indicator Data'!C126)&gt;C$194,10,IF(LOG('Indicator Data'!C126)&lt;C$195,0,10-(C$194-LOG('Indicator Data'!C126))/(C$194-C$195)*10))),1)</f>
        <v>5.2</v>
      </c>
      <c r="D123" s="59">
        <f>ROUND(IF('Indicator Data'!D126=0,0.1,IF(LOG('Indicator Data'!D126)&gt;D$194,10,IF(LOG('Indicator Data'!D126)&lt;D$195,0,10-(D$194-LOG('Indicator Data'!D126))/(D$194-D$195)*10))),1)</f>
        <v>0.1</v>
      </c>
      <c r="E123" s="59">
        <f t="shared" si="93"/>
        <v>3</v>
      </c>
      <c r="F123" s="59">
        <f>ROUND(IF('Indicator Data'!E126="No data",0.1,IF('Indicator Data'!E126=0,0,IF(LOG('Indicator Data'!E126)&gt;F$194,10,IF(LOG('Indicator Data'!E126)&lt;F$195,0,10-(F$194-LOG('Indicator Data'!E126))/(F$194-F$195)*10)))),1)</f>
        <v>7.4</v>
      </c>
      <c r="G123" s="59">
        <f>ROUND(IF('Indicator Data'!F126=0,0,IF(LOG('Indicator Data'!F126)&gt;G$194,10,IF(LOG('Indicator Data'!F126)&lt;G$195,0,10-(G$194-LOG('Indicator Data'!F126))/(G$194-G$195)*10))),1)</f>
        <v>0</v>
      </c>
      <c r="H123" s="59">
        <f>ROUND(IF('Indicator Data'!G126=0,0,IF(LOG('Indicator Data'!G126)&gt;H$194,10,IF(LOG('Indicator Data'!G126)&lt;H$195,0,10-(H$194-LOG('Indicator Data'!G126))/(H$194-H$195)*10))),1)</f>
        <v>0</v>
      </c>
      <c r="I123" s="59">
        <f>ROUND(IF('Indicator Data'!H126=0,0,IF(LOG('Indicator Data'!H126)&gt;I$194,10,IF(LOG('Indicator Data'!H126)&lt;I$195,0,10-(I$194-LOG('Indicator Data'!H126))/(I$194-I$195)*10))),1)</f>
        <v>0</v>
      </c>
      <c r="J123" s="59">
        <f t="shared" si="94"/>
        <v>0</v>
      </c>
      <c r="K123" s="59">
        <f>ROUND(IF('Indicator Data'!I126=0,0,IF(LOG('Indicator Data'!I126)&gt;K$194,10,IF(LOG('Indicator Data'!I126)&lt;K$195,0,10-(K$194-LOG('Indicator Data'!I126))/(K$194-K$195)*10))),1)</f>
        <v>0</v>
      </c>
      <c r="L123" s="59">
        <f t="shared" si="95"/>
        <v>0</v>
      </c>
      <c r="M123" s="59">
        <f>ROUND(IF('Indicator Data'!J126=0,0,IF(LOG('Indicator Data'!J126)&gt;M$194,10,IF(LOG('Indicator Data'!J126)&lt;M$195,0,10-(M$194-LOG('Indicator Data'!J126))/(M$194-M$195)*10))),1)</f>
        <v>0</v>
      </c>
      <c r="N123" s="60">
        <f>'Indicator Data'!C126/'Indicator Data'!$BD126</f>
        <v>7.3416150403284814E-5</v>
      </c>
      <c r="O123" s="60">
        <f>'Indicator Data'!D126/'Indicator Data'!$BD126</f>
        <v>0</v>
      </c>
      <c r="P123" s="60">
        <f>IF(F123=0.1,0,'Indicator Data'!E126/'Indicator Data'!$BD126)</f>
        <v>5.3395592532253025E-3</v>
      </c>
      <c r="Q123" s="60">
        <f>'Indicator Data'!F126/'Indicator Data'!$BD126</f>
        <v>0</v>
      </c>
      <c r="R123" s="60">
        <f>'Indicator Data'!G126/'Indicator Data'!$BD126</f>
        <v>0</v>
      </c>
      <c r="S123" s="60">
        <f>'Indicator Data'!H126/'Indicator Data'!$BD126</f>
        <v>0</v>
      </c>
      <c r="T123" s="60">
        <f>'Indicator Data'!I126/'Indicator Data'!$BD126</f>
        <v>0</v>
      </c>
      <c r="U123" s="60">
        <f>'Indicator Data'!J126/'Indicator Data'!$BD126</f>
        <v>0</v>
      </c>
      <c r="V123" s="59">
        <f t="shared" si="96"/>
        <v>0.4</v>
      </c>
      <c r="W123" s="59">
        <f t="shared" si="97"/>
        <v>0</v>
      </c>
      <c r="X123" s="59">
        <f t="shared" si="98"/>
        <v>0.2</v>
      </c>
      <c r="Y123" s="59">
        <f t="shared" si="99"/>
        <v>3.6</v>
      </c>
      <c r="Z123" s="59">
        <f t="shared" si="100"/>
        <v>0</v>
      </c>
      <c r="AA123" s="59">
        <f t="shared" si="101"/>
        <v>0</v>
      </c>
      <c r="AB123" s="59">
        <f t="shared" si="102"/>
        <v>0</v>
      </c>
      <c r="AC123" s="59">
        <f t="shared" si="103"/>
        <v>0</v>
      </c>
      <c r="AD123" s="59">
        <f t="shared" si="104"/>
        <v>0</v>
      </c>
      <c r="AE123" s="59">
        <f t="shared" si="105"/>
        <v>0</v>
      </c>
      <c r="AF123" s="59">
        <f t="shared" si="106"/>
        <v>0</v>
      </c>
      <c r="AG123" s="59">
        <f>ROUND(IF('Indicator Data'!K126=0,0,IF('Indicator Data'!K126&gt;AG$194,10,IF('Indicator Data'!K126&lt;AG$195,0,10-(AG$194-'Indicator Data'!K126)/(AG$194-AG$195)*10))),1)</f>
        <v>0</v>
      </c>
      <c r="AH123" s="59">
        <f t="shared" si="107"/>
        <v>2.8</v>
      </c>
      <c r="AI123" s="59">
        <f t="shared" si="108"/>
        <v>0.1</v>
      </c>
      <c r="AJ123" s="59">
        <f t="shared" si="109"/>
        <v>0</v>
      </c>
      <c r="AK123" s="59">
        <f t="shared" si="110"/>
        <v>0</v>
      </c>
      <c r="AL123" s="59">
        <f t="shared" si="111"/>
        <v>0</v>
      </c>
      <c r="AM123" s="59">
        <f t="shared" si="112"/>
        <v>0</v>
      </c>
      <c r="AN123" s="59">
        <f t="shared" si="113"/>
        <v>0</v>
      </c>
      <c r="AO123" s="61">
        <f t="shared" si="114"/>
        <v>1.7</v>
      </c>
      <c r="AP123" s="61">
        <f t="shared" si="115"/>
        <v>5.8</v>
      </c>
      <c r="AQ123" s="61">
        <f t="shared" si="116"/>
        <v>0</v>
      </c>
      <c r="AR123" s="61">
        <f t="shared" si="117"/>
        <v>0</v>
      </c>
      <c r="AS123" s="59">
        <f t="shared" si="118"/>
        <v>0</v>
      </c>
      <c r="AT123" s="59">
        <f>IF('Indicator Data'!L126="No data","x",IF('Indicator Data'!BE126&lt;1000,"x",ROUND((IF('Indicator Data'!L126&gt;AT$194,10,IF('Indicator Data'!L126&lt;AT$195,0,10-(AT$194-'Indicator Data'!L126)/(AT$194-AT$195)*10))),1)))</f>
        <v>1</v>
      </c>
      <c r="AU123" s="61">
        <f t="shared" si="119"/>
        <v>0.5</v>
      </c>
      <c r="AV123" s="62">
        <f t="shared" si="120"/>
        <v>1.9</v>
      </c>
      <c r="AW123" s="59">
        <f>ROUND(IF('Indicator Data'!M126=0,0,IF('Indicator Data'!M126&gt;AW$194,10,IF('Indicator Data'!M126&lt;AW$195,0,10-(AW$194-'Indicator Data'!M126)/(AW$194-AW$195)*10))),1)</f>
        <v>0</v>
      </c>
      <c r="AX123" s="59">
        <f>ROUND(IF('Indicator Data'!N126=0,0,IF(LOG('Indicator Data'!N126)&gt;LOG(AX$194),10,IF(LOG('Indicator Data'!N126)&lt;LOG(AX$195),0,10-(LOG(AX$194)-LOG('Indicator Data'!N126))/(LOG(AX$194)-LOG(AX$195))*10))),1)</f>
        <v>0</v>
      </c>
      <c r="AY123" s="61">
        <f t="shared" si="121"/>
        <v>0</v>
      </c>
      <c r="AZ123" s="59">
        <f>'Indicator Data'!O126</f>
        <v>0</v>
      </c>
      <c r="BA123" s="59">
        <f>'Indicator Data'!P126</f>
        <v>0</v>
      </c>
      <c r="BB123" s="61">
        <f t="shared" si="122"/>
        <v>0</v>
      </c>
      <c r="BC123" s="62">
        <f t="shared" si="123"/>
        <v>0</v>
      </c>
      <c r="BD123" s="16"/>
      <c r="BE123" s="108"/>
    </row>
    <row r="124" spans="1:57" s="4" customFormat="1" x14ac:dyDescent="0.25">
      <c r="A124" s="131" t="s">
        <v>228</v>
      </c>
      <c r="B124" s="63" t="s">
        <v>227</v>
      </c>
      <c r="C124" s="59">
        <f>ROUND(IF('Indicator Data'!C127=0,0.1,IF(LOG('Indicator Data'!C127)&gt;C$194,10,IF(LOG('Indicator Data'!C127)&lt;C$195,0,10-(C$194-LOG('Indicator Data'!C127))/(C$194-C$195)*10))),1)</f>
        <v>7.2</v>
      </c>
      <c r="D124" s="59">
        <f>ROUND(IF('Indicator Data'!D127=0,0.1,IF(LOG('Indicator Data'!D127)&gt;D$194,10,IF(LOG('Indicator Data'!D127)&lt;D$195,0,10-(D$194-LOG('Indicator Data'!D127))/(D$194-D$195)*10))),1)</f>
        <v>8.5</v>
      </c>
      <c r="E124" s="59">
        <f t="shared" si="93"/>
        <v>7.9</v>
      </c>
      <c r="F124" s="59">
        <f>ROUND(IF('Indicator Data'!E127="No data",0.1,IF('Indicator Data'!E127=0,0,IF(LOG('Indicator Data'!E127)&gt;F$194,10,IF(LOG('Indicator Data'!E127)&lt;F$195,0,10-(F$194-LOG('Indicator Data'!E127))/(F$194-F$195)*10)))),1)</f>
        <v>5.2</v>
      </c>
      <c r="G124" s="59">
        <f>ROUND(IF('Indicator Data'!F127=0,0,IF(LOG('Indicator Data'!F127)&gt;G$194,10,IF(LOG('Indicator Data'!F127)&lt;G$195,0,10-(G$194-LOG('Indicator Data'!F127))/(G$194-G$195)*10))),1)</f>
        <v>5.8</v>
      </c>
      <c r="H124" s="59">
        <f>ROUND(IF('Indicator Data'!G127=0,0,IF(LOG('Indicator Data'!G127)&gt;H$194,10,IF(LOG('Indicator Data'!G127)&lt;H$195,0,10-(H$194-LOG('Indicator Data'!G127))/(H$194-H$195)*10))),1)</f>
        <v>4.8</v>
      </c>
      <c r="I124" s="59">
        <f>ROUND(IF('Indicator Data'!H127=0,0,IF(LOG('Indicator Data'!H127)&gt;I$194,10,IF(LOG('Indicator Data'!H127)&lt;I$195,0,10-(I$194-LOG('Indicator Data'!H127))/(I$194-I$195)*10))),1)</f>
        <v>0</v>
      </c>
      <c r="J124" s="59">
        <f t="shared" si="94"/>
        <v>2.7</v>
      </c>
      <c r="K124" s="59">
        <f>ROUND(IF('Indicator Data'!I127=0,0,IF(LOG('Indicator Data'!I127)&gt;K$194,10,IF(LOG('Indicator Data'!I127)&lt;K$195,0,10-(K$194-LOG('Indicator Data'!I127))/(K$194-K$195)*10))),1)</f>
        <v>5.6</v>
      </c>
      <c r="L124" s="59">
        <f t="shared" si="95"/>
        <v>4.3</v>
      </c>
      <c r="M124" s="59">
        <f>ROUND(IF('Indicator Data'!J127=0,0,IF(LOG('Indicator Data'!J127)&gt;M$194,10,IF(LOG('Indicator Data'!J127)&lt;M$195,0,10-(M$194-LOG('Indicator Data'!J127))/(M$194-M$195)*10))),1)</f>
        <v>0</v>
      </c>
      <c r="N124" s="60">
        <f>'Indicator Data'!C127/'Indicator Data'!$BD127</f>
        <v>1.7408937677204491E-3</v>
      </c>
      <c r="O124" s="60">
        <f>'Indicator Data'!D127/'Indicator Data'!$BD127</f>
        <v>8.3042992673477555E-4</v>
      </c>
      <c r="P124" s="60">
        <f>IF(F124=0.1,0,'Indicator Data'!E127/'Indicator Data'!$BD127)</f>
        <v>2.8756265266103231E-3</v>
      </c>
      <c r="Q124" s="60">
        <f>'Indicator Data'!F127/'Indicator Data'!$BD127</f>
        <v>6.4938132862401522E-6</v>
      </c>
      <c r="R124" s="60">
        <f>'Indicator Data'!G127/'Indicator Data'!$BD127</f>
        <v>1.9924747078162446E-3</v>
      </c>
      <c r="S124" s="60">
        <f>'Indicator Data'!H127/'Indicator Data'!$BD127</f>
        <v>0</v>
      </c>
      <c r="T124" s="60">
        <f>'Indicator Data'!I127/'Indicator Data'!$BD127</f>
        <v>1.3842051305574352E-3</v>
      </c>
      <c r="U124" s="60">
        <f>'Indicator Data'!J127/'Indicator Data'!$BD127</f>
        <v>0</v>
      </c>
      <c r="V124" s="59">
        <f t="shared" si="96"/>
        <v>8.6999999999999993</v>
      </c>
      <c r="W124" s="59">
        <f t="shared" si="97"/>
        <v>8.3000000000000007</v>
      </c>
      <c r="X124" s="59">
        <f t="shared" si="98"/>
        <v>8.5</v>
      </c>
      <c r="Y124" s="59">
        <f t="shared" si="99"/>
        <v>1.9</v>
      </c>
      <c r="Z124" s="59">
        <f t="shared" si="100"/>
        <v>7.4</v>
      </c>
      <c r="AA124" s="59">
        <f t="shared" si="101"/>
        <v>1.1000000000000001</v>
      </c>
      <c r="AB124" s="59">
        <f t="shared" si="102"/>
        <v>0</v>
      </c>
      <c r="AC124" s="59">
        <f t="shared" si="103"/>
        <v>0.6</v>
      </c>
      <c r="AD124" s="59">
        <f t="shared" si="104"/>
        <v>1.4</v>
      </c>
      <c r="AE124" s="59">
        <f t="shared" si="105"/>
        <v>1</v>
      </c>
      <c r="AF124" s="59">
        <f t="shared" si="106"/>
        <v>0</v>
      </c>
      <c r="AG124" s="59">
        <f>ROUND(IF('Indicator Data'!K127=0,0,IF('Indicator Data'!K127&gt;AG$194,10,IF('Indicator Data'!K127&lt;AG$195,0,10-(AG$194-'Indicator Data'!K127)/(AG$194-AG$195)*10))),1)</f>
        <v>2</v>
      </c>
      <c r="AH124" s="59">
        <f t="shared" si="107"/>
        <v>8</v>
      </c>
      <c r="AI124" s="59">
        <f t="shared" si="108"/>
        <v>8.4</v>
      </c>
      <c r="AJ124" s="59">
        <f t="shared" si="109"/>
        <v>3</v>
      </c>
      <c r="AK124" s="59">
        <f t="shared" si="110"/>
        <v>0</v>
      </c>
      <c r="AL124" s="59">
        <f t="shared" si="111"/>
        <v>1.6</v>
      </c>
      <c r="AM124" s="59">
        <f t="shared" si="112"/>
        <v>3.5</v>
      </c>
      <c r="AN124" s="59">
        <f t="shared" si="113"/>
        <v>0</v>
      </c>
      <c r="AO124" s="61">
        <f t="shared" si="114"/>
        <v>8.1999999999999993</v>
      </c>
      <c r="AP124" s="61">
        <f t="shared" si="115"/>
        <v>3.7</v>
      </c>
      <c r="AQ124" s="61">
        <f t="shared" si="116"/>
        <v>6.7</v>
      </c>
      <c r="AR124" s="61">
        <f t="shared" si="117"/>
        <v>2.8</v>
      </c>
      <c r="AS124" s="59">
        <f t="shared" si="118"/>
        <v>1</v>
      </c>
      <c r="AT124" s="59">
        <f>IF('Indicator Data'!L127="No data","x",IF('Indicator Data'!BE127&lt;1000,"x",ROUND((IF('Indicator Data'!L127&gt;AT$194,10,IF('Indicator Data'!L127&lt;AT$195,0,10-(AT$194-'Indicator Data'!L127)/(AT$194-AT$195)*10))),1)))</f>
        <v>2</v>
      </c>
      <c r="AU124" s="61">
        <f t="shared" si="119"/>
        <v>1.5</v>
      </c>
      <c r="AV124" s="62">
        <f t="shared" si="120"/>
        <v>5.0999999999999996</v>
      </c>
      <c r="AW124" s="59">
        <f>ROUND(IF('Indicator Data'!M127=0,0,IF('Indicator Data'!M127&gt;AW$194,10,IF('Indicator Data'!M127&lt;AW$195,0,10-(AW$194-'Indicator Data'!M127)/(AW$194-AW$195)*10))),1)</f>
        <v>0.1</v>
      </c>
      <c r="AX124" s="59">
        <f>ROUND(IF('Indicator Data'!N127=0,0,IF(LOG('Indicator Data'!N127)&gt;LOG(AX$194),10,IF(LOG('Indicator Data'!N127)&lt;LOG(AX$195),0,10-(LOG(AX$194)-LOG('Indicator Data'!N127))/(LOG(AX$194)-LOG(AX$195))*10))),1)</f>
        <v>0</v>
      </c>
      <c r="AY124" s="61">
        <f t="shared" si="121"/>
        <v>0.1</v>
      </c>
      <c r="AZ124" s="59">
        <f>'Indicator Data'!O127</f>
        <v>0</v>
      </c>
      <c r="BA124" s="59">
        <f>'Indicator Data'!P127</f>
        <v>0</v>
      </c>
      <c r="BB124" s="61">
        <f t="shared" si="122"/>
        <v>0</v>
      </c>
      <c r="BC124" s="62">
        <f t="shared" si="123"/>
        <v>0.1</v>
      </c>
      <c r="BD124" s="16"/>
      <c r="BE124" s="108"/>
    </row>
    <row r="125" spans="1:57" s="4" customFormat="1" x14ac:dyDescent="0.25">
      <c r="A125" s="131" t="s">
        <v>230</v>
      </c>
      <c r="B125" s="63" t="s">
        <v>229</v>
      </c>
      <c r="C125" s="59">
        <f>ROUND(IF('Indicator Data'!C128=0,0.1,IF(LOG('Indicator Data'!C128)&gt;C$194,10,IF(LOG('Indicator Data'!C128)&lt;C$195,0,10-(C$194-LOG('Indicator Data'!C128))/(C$194-C$195)*10))),1)</f>
        <v>7.7</v>
      </c>
      <c r="D125" s="59">
        <f>ROUND(IF('Indicator Data'!D128=0,0.1,IF(LOG('Indicator Data'!D128)&gt;D$194,10,IF(LOG('Indicator Data'!D128)&lt;D$195,0,10-(D$194-LOG('Indicator Data'!D128))/(D$194-D$195)*10))),1)</f>
        <v>9.1</v>
      </c>
      <c r="E125" s="59">
        <f t="shared" si="93"/>
        <v>8.5</v>
      </c>
      <c r="F125" s="59">
        <f>ROUND(IF('Indicator Data'!E128="No data",0.1,IF('Indicator Data'!E128=0,0,IF(LOG('Indicator Data'!E128)&gt;F$194,10,IF(LOG('Indicator Data'!E128)&lt;F$195,0,10-(F$194-LOG('Indicator Data'!E128))/(F$194-F$195)*10)))),1)</f>
        <v>6.5</v>
      </c>
      <c r="G125" s="59">
        <f>ROUND(IF('Indicator Data'!F128=0,0,IF(LOG('Indicator Data'!F128)&gt;G$194,10,IF(LOG('Indicator Data'!F128)&lt;G$195,0,10-(G$194-LOG('Indicator Data'!F128))/(G$194-G$195)*10))),1)</f>
        <v>7.3</v>
      </c>
      <c r="H125" s="59">
        <f>ROUND(IF('Indicator Data'!G128=0,0,IF(LOG('Indicator Data'!G128)&gt;H$194,10,IF(LOG('Indicator Data'!G128)&lt;H$195,0,10-(H$194-LOG('Indicator Data'!G128))/(H$194-H$195)*10))),1)</f>
        <v>5.7</v>
      </c>
      <c r="I125" s="59">
        <f>ROUND(IF('Indicator Data'!H128=0,0,IF(LOG('Indicator Data'!H128)&gt;I$194,10,IF(LOG('Indicator Data'!H128)&lt;I$195,0,10-(I$194-LOG('Indicator Data'!H128))/(I$194-I$195)*10))),1)</f>
        <v>6.4</v>
      </c>
      <c r="J125" s="59">
        <f t="shared" si="94"/>
        <v>6.1</v>
      </c>
      <c r="K125" s="59">
        <f>ROUND(IF('Indicator Data'!I128=0,0,IF(LOG('Indicator Data'!I128)&gt;K$194,10,IF(LOG('Indicator Data'!I128)&lt;K$195,0,10-(K$194-LOG('Indicator Data'!I128))/(K$194-K$195)*10))),1)</f>
        <v>5.3</v>
      </c>
      <c r="L125" s="59">
        <f t="shared" si="95"/>
        <v>5.7</v>
      </c>
      <c r="M125" s="59">
        <f>ROUND(IF('Indicator Data'!J128=0,0,IF(LOG('Indicator Data'!J128)&gt;M$194,10,IF(LOG('Indicator Data'!J128)&lt;M$195,0,10-(M$194-LOG('Indicator Data'!J128))/(M$194-M$195)*10))),1)</f>
        <v>8.6999999999999993</v>
      </c>
      <c r="N125" s="60">
        <f>'Indicator Data'!C128/'Indicator Data'!$BD128</f>
        <v>1.9213085654596451E-3</v>
      </c>
      <c r="O125" s="60">
        <f>'Indicator Data'!D128/'Indicator Data'!$BD128</f>
        <v>8.8709202487293175E-4</v>
      </c>
      <c r="P125" s="60">
        <f>IF(F125=0.1,0,'Indicator Data'!E128/'Indicator Data'!$BD128)</f>
        <v>6.4505006243592037E-3</v>
      </c>
      <c r="Q125" s="60">
        <f>'Indicator Data'!F128/'Indicator Data'!$BD128</f>
        <v>4.0915384085546934E-5</v>
      </c>
      <c r="R125" s="60">
        <f>'Indicator Data'!G128/'Indicator Data'!$BD128</f>
        <v>3.1542286863270115E-3</v>
      </c>
      <c r="S125" s="60">
        <f>'Indicator Data'!H128/'Indicator Data'!$BD128</f>
        <v>4.6051687265988894E-5</v>
      </c>
      <c r="T125" s="60">
        <f>'Indicator Data'!I128/'Indicator Data'!$BD128</f>
        <v>7.162128404108874E-4</v>
      </c>
      <c r="U125" s="60">
        <f>'Indicator Data'!J128/'Indicator Data'!$BD128</f>
        <v>5.0581499391459872E-3</v>
      </c>
      <c r="V125" s="59">
        <f t="shared" si="96"/>
        <v>9.6</v>
      </c>
      <c r="W125" s="59">
        <f t="shared" si="97"/>
        <v>8.9</v>
      </c>
      <c r="X125" s="59">
        <f t="shared" si="98"/>
        <v>9.3000000000000007</v>
      </c>
      <c r="Y125" s="59">
        <f t="shared" si="99"/>
        <v>4.3</v>
      </c>
      <c r="Z125" s="59">
        <f t="shared" si="100"/>
        <v>9.1</v>
      </c>
      <c r="AA125" s="59">
        <f t="shared" si="101"/>
        <v>1.8</v>
      </c>
      <c r="AB125" s="59">
        <f t="shared" si="102"/>
        <v>0.1</v>
      </c>
      <c r="AC125" s="59">
        <f t="shared" si="103"/>
        <v>1</v>
      </c>
      <c r="AD125" s="59">
        <f t="shared" si="104"/>
        <v>0.7</v>
      </c>
      <c r="AE125" s="59">
        <f t="shared" si="105"/>
        <v>0.9</v>
      </c>
      <c r="AF125" s="59">
        <f t="shared" si="106"/>
        <v>1.7</v>
      </c>
      <c r="AG125" s="59">
        <f>ROUND(IF('Indicator Data'!K128=0,0,IF('Indicator Data'!K128&gt;AG$194,10,IF('Indicator Data'!K128&lt;AG$195,0,10-(AG$194-'Indicator Data'!K128)/(AG$194-AG$195)*10))),1)</f>
        <v>5.0999999999999996</v>
      </c>
      <c r="AH125" s="59">
        <f t="shared" si="107"/>
        <v>8.6999999999999993</v>
      </c>
      <c r="AI125" s="59">
        <f t="shared" si="108"/>
        <v>9</v>
      </c>
      <c r="AJ125" s="59">
        <f t="shared" si="109"/>
        <v>3.8</v>
      </c>
      <c r="AK125" s="59">
        <f t="shared" si="110"/>
        <v>3.3</v>
      </c>
      <c r="AL125" s="59">
        <f t="shared" si="111"/>
        <v>3.6</v>
      </c>
      <c r="AM125" s="59">
        <f t="shared" si="112"/>
        <v>3</v>
      </c>
      <c r="AN125" s="59">
        <f t="shared" si="113"/>
        <v>6.3</v>
      </c>
      <c r="AO125" s="61">
        <f t="shared" si="114"/>
        <v>8.9</v>
      </c>
      <c r="AP125" s="61">
        <f t="shared" si="115"/>
        <v>5.5</v>
      </c>
      <c r="AQ125" s="61">
        <f t="shared" si="116"/>
        <v>8.3000000000000007</v>
      </c>
      <c r="AR125" s="61">
        <f t="shared" si="117"/>
        <v>3.7</v>
      </c>
      <c r="AS125" s="59">
        <f t="shared" si="118"/>
        <v>5.7</v>
      </c>
      <c r="AT125" s="59">
        <f>IF('Indicator Data'!L128="No data","x",IF('Indicator Data'!BE128&lt;1000,"x",ROUND((IF('Indicator Data'!L128&gt;AT$194,10,IF('Indicator Data'!L128&lt;AT$195,0,10-(AT$194-'Indicator Data'!L128)/(AT$194-AT$195)*10))),1)))</f>
        <v>2</v>
      </c>
      <c r="AU125" s="61">
        <f t="shared" si="119"/>
        <v>3.9</v>
      </c>
      <c r="AV125" s="62">
        <f t="shared" si="120"/>
        <v>6.6</v>
      </c>
      <c r="AW125" s="59">
        <f>ROUND(IF('Indicator Data'!M128=0,0,IF('Indicator Data'!M128&gt;AW$194,10,IF('Indicator Data'!M128&lt;AW$195,0,10-(AW$194-'Indicator Data'!M128)/(AW$194-AW$195)*10))),1)</f>
        <v>3.6</v>
      </c>
      <c r="AX125" s="59">
        <f>ROUND(IF('Indicator Data'!N128=0,0,IF(LOG('Indicator Data'!N128)&gt;LOG(AX$194),10,IF(LOG('Indicator Data'!N128)&lt;LOG(AX$195),0,10-(LOG(AX$194)-LOG('Indicator Data'!N128))/(LOG(AX$194)-LOG(AX$195))*10))),1)</f>
        <v>4.5999999999999996</v>
      </c>
      <c r="AY125" s="61">
        <f t="shared" si="121"/>
        <v>4.0999999999999996</v>
      </c>
      <c r="AZ125" s="59">
        <f>'Indicator Data'!O128</f>
        <v>0</v>
      </c>
      <c r="BA125" s="59">
        <f>'Indicator Data'!P128</f>
        <v>0</v>
      </c>
      <c r="BB125" s="61">
        <f t="shared" si="122"/>
        <v>0</v>
      </c>
      <c r="BC125" s="62">
        <f t="shared" si="123"/>
        <v>2.9</v>
      </c>
      <c r="BD125" s="16"/>
      <c r="BE125" s="108"/>
    </row>
    <row r="126" spans="1:57" s="4" customFormat="1" x14ac:dyDescent="0.25">
      <c r="A126" s="131" t="s">
        <v>232</v>
      </c>
      <c r="B126" s="63" t="s">
        <v>231</v>
      </c>
      <c r="C126" s="59">
        <f>ROUND(IF('Indicator Data'!C129=0,0.1,IF(LOG('Indicator Data'!C129)&gt;C$194,10,IF(LOG('Indicator Data'!C129)&lt;C$195,0,10-(C$194-LOG('Indicator Data'!C129))/(C$194-C$195)*10))),1)</f>
        <v>0.1</v>
      </c>
      <c r="D126" s="59">
        <f>ROUND(IF('Indicator Data'!D129=0,0.1,IF(LOG('Indicator Data'!D129)&gt;D$194,10,IF(LOG('Indicator Data'!D129)&lt;D$195,0,10-(D$194-LOG('Indicator Data'!D129))/(D$194-D$195)*10))),1)</f>
        <v>0.1</v>
      </c>
      <c r="E126" s="59">
        <f t="shared" si="93"/>
        <v>0.1</v>
      </c>
      <c r="F126" s="59">
        <f>ROUND(IF('Indicator Data'!E129="No data",0.1,IF('Indicator Data'!E129=0,0,IF(LOG('Indicator Data'!E129)&gt;F$194,10,IF(LOG('Indicator Data'!E129)&lt;F$195,0,10-(F$194-LOG('Indicator Data'!E129))/(F$194-F$195)*10)))),1)</f>
        <v>8.1</v>
      </c>
      <c r="G126" s="59">
        <f>ROUND(IF('Indicator Data'!F129=0,0,IF(LOG('Indicator Data'!F129)&gt;G$194,10,IF(LOG('Indicator Data'!F129)&lt;G$195,0,10-(G$194-LOG('Indicator Data'!F129))/(G$194-G$195)*10))),1)</f>
        <v>0</v>
      </c>
      <c r="H126" s="59">
        <f>ROUND(IF('Indicator Data'!G129=0,0,IF(LOG('Indicator Data'!G129)&gt;H$194,10,IF(LOG('Indicator Data'!G129)&lt;H$195,0,10-(H$194-LOG('Indicator Data'!G129))/(H$194-H$195)*10))),1)</f>
        <v>0</v>
      </c>
      <c r="I126" s="59">
        <f>ROUND(IF('Indicator Data'!H129=0,0,IF(LOG('Indicator Data'!H129)&gt;I$194,10,IF(LOG('Indicator Data'!H129)&lt;I$195,0,10-(I$194-LOG('Indicator Data'!H129))/(I$194-I$195)*10))),1)</f>
        <v>0</v>
      </c>
      <c r="J126" s="59">
        <f t="shared" si="94"/>
        <v>0</v>
      </c>
      <c r="K126" s="59">
        <f>ROUND(IF('Indicator Data'!I129=0,0,IF(LOG('Indicator Data'!I129)&gt;K$194,10,IF(LOG('Indicator Data'!I129)&lt;K$195,0,10-(K$194-LOG('Indicator Data'!I129))/(K$194-K$195)*10))),1)</f>
        <v>0</v>
      </c>
      <c r="L126" s="59">
        <f t="shared" si="95"/>
        <v>0</v>
      </c>
      <c r="M126" s="59">
        <f>ROUND(IF('Indicator Data'!J129=0,0,IF(LOG('Indicator Data'!J129)&gt;M$194,10,IF(LOG('Indicator Data'!J129)&lt;M$195,0,10-(M$194-LOG('Indicator Data'!J129))/(M$194-M$195)*10))),1)</f>
        <v>10</v>
      </c>
      <c r="N126" s="60">
        <f>'Indicator Data'!C129/'Indicator Data'!$BD129</f>
        <v>0</v>
      </c>
      <c r="O126" s="60">
        <f>'Indicator Data'!D129/'Indicator Data'!$BD129</f>
        <v>0</v>
      </c>
      <c r="P126" s="60">
        <f>IF(F126=0.1,0,'Indicator Data'!E129/'Indicator Data'!$BD129)</f>
        <v>8.7251548622331275E-3</v>
      </c>
      <c r="Q126" s="60">
        <f>'Indicator Data'!F129/'Indicator Data'!$BD129</f>
        <v>0</v>
      </c>
      <c r="R126" s="60">
        <f>'Indicator Data'!G129/'Indicator Data'!$BD129</f>
        <v>0</v>
      </c>
      <c r="S126" s="60">
        <f>'Indicator Data'!H129/'Indicator Data'!$BD129</f>
        <v>0</v>
      </c>
      <c r="T126" s="60">
        <f>'Indicator Data'!I129/'Indicator Data'!$BD129</f>
        <v>0</v>
      </c>
      <c r="U126" s="60">
        <f>'Indicator Data'!J129/'Indicator Data'!$BD129</f>
        <v>3.4626279126901978E-2</v>
      </c>
      <c r="V126" s="59">
        <f t="shared" si="96"/>
        <v>0</v>
      </c>
      <c r="W126" s="59">
        <f t="shared" si="97"/>
        <v>0</v>
      </c>
      <c r="X126" s="59">
        <f t="shared" si="98"/>
        <v>0</v>
      </c>
      <c r="Y126" s="59">
        <f t="shared" si="99"/>
        <v>5.8</v>
      </c>
      <c r="Z126" s="59">
        <f t="shared" si="100"/>
        <v>0</v>
      </c>
      <c r="AA126" s="59">
        <f t="shared" si="101"/>
        <v>0</v>
      </c>
      <c r="AB126" s="59">
        <f t="shared" si="102"/>
        <v>0</v>
      </c>
      <c r="AC126" s="59">
        <f t="shared" si="103"/>
        <v>0</v>
      </c>
      <c r="AD126" s="59">
        <f t="shared" si="104"/>
        <v>0</v>
      </c>
      <c r="AE126" s="59">
        <f t="shared" si="105"/>
        <v>0</v>
      </c>
      <c r="AF126" s="59">
        <f t="shared" si="106"/>
        <v>10</v>
      </c>
      <c r="AG126" s="59">
        <f>ROUND(IF('Indicator Data'!K129=0,0,IF('Indicator Data'!K129&gt;AG$194,10,IF('Indicator Data'!K129&lt;AG$195,0,10-(AG$194-'Indicator Data'!K129)/(AG$194-AG$195)*10))),1)</f>
        <v>8.1</v>
      </c>
      <c r="AH126" s="59">
        <f t="shared" si="107"/>
        <v>0.1</v>
      </c>
      <c r="AI126" s="59">
        <f t="shared" si="108"/>
        <v>0.1</v>
      </c>
      <c r="AJ126" s="59">
        <f t="shared" si="109"/>
        <v>0</v>
      </c>
      <c r="AK126" s="59">
        <f t="shared" si="110"/>
        <v>0</v>
      </c>
      <c r="AL126" s="59">
        <f t="shared" si="111"/>
        <v>0</v>
      </c>
      <c r="AM126" s="59">
        <f t="shared" si="112"/>
        <v>0</v>
      </c>
      <c r="AN126" s="59">
        <f t="shared" si="113"/>
        <v>10</v>
      </c>
      <c r="AO126" s="61">
        <f t="shared" si="114"/>
        <v>0.1</v>
      </c>
      <c r="AP126" s="61">
        <f t="shared" si="115"/>
        <v>7.1</v>
      </c>
      <c r="AQ126" s="61">
        <f t="shared" si="116"/>
        <v>0</v>
      </c>
      <c r="AR126" s="61">
        <f t="shared" si="117"/>
        <v>0</v>
      </c>
      <c r="AS126" s="59">
        <f t="shared" si="118"/>
        <v>9.1</v>
      </c>
      <c r="AT126" s="59">
        <f>IF('Indicator Data'!L129="No data","x",IF('Indicator Data'!BE129&lt;1000,"x",ROUND((IF('Indicator Data'!L129&gt;AT$194,10,IF('Indicator Data'!L129&lt;AT$195,0,10-(AT$194-'Indicator Data'!L129)/(AT$194-AT$195)*10))),1)))</f>
        <v>4</v>
      </c>
      <c r="AU126" s="61">
        <f t="shared" si="119"/>
        <v>6.6</v>
      </c>
      <c r="AV126" s="62">
        <f t="shared" si="120"/>
        <v>3.6</v>
      </c>
      <c r="AW126" s="59">
        <f>ROUND(IF('Indicator Data'!M129=0,0,IF('Indicator Data'!M129&gt;AW$194,10,IF('Indicator Data'!M129&lt;AW$195,0,10-(AW$194-'Indicator Data'!M129)/(AW$194-AW$195)*10))),1)</f>
        <v>10</v>
      </c>
      <c r="AX126" s="59">
        <f>ROUND(IF('Indicator Data'!N129=0,0,IF(LOG('Indicator Data'!N129)&gt;LOG(AX$194),10,IF(LOG('Indicator Data'!N129)&lt;LOG(AX$195),0,10-(LOG(AX$194)-LOG('Indicator Data'!N129))/(LOG(AX$194)-LOG(AX$195))*10))),1)</f>
        <v>9.9</v>
      </c>
      <c r="AY126" s="61">
        <f t="shared" si="121"/>
        <v>10</v>
      </c>
      <c r="AZ126" s="59">
        <f>'Indicator Data'!O129</f>
        <v>0</v>
      </c>
      <c r="BA126" s="59">
        <f>'Indicator Data'!P129</f>
        <v>5</v>
      </c>
      <c r="BB126" s="61">
        <f t="shared" si="122"/>
        <v>9</v>
      </c>
      <c r="BC126" s="62">
        <f t="shared" si="123"/>
        <v>9</v>
      </c>
      <c r="BD126" s="16"/>
      <c r="BE126" s="108"/>
    </row>
    <row r="127" spans="1:57" s="4" customFormat="1" x14ac:dyDescent="0.25">
      <c r="A127" s="131" t="s">
        <v>234</v>
      </c>
      <c r="B127" s="63" t="s">
        <v>233</v>
      </c>
      <c r="C127" s="59">
        <f>ROUND(IF('Indicator Data'!C130=0,0.1,IF(LOG('Indicator Data'!C130)&gt;C$194,10,IF(LOG('Indicator Data'!C130)&lt;C$195,0,10-(C$194-LOG('Indicator Data'!C130))/(C$194-C$195)*10))),1)</f>
        <v>0.1</v>
      </c>
      <c r="D127" s="59">
        <f>ROUND(IF('Indicator Data'!D130=0,0.1,IF(LOG('Indicator Data'!D130)&gt;D$194,10,IF(LOG('Indicator Data'!D130)&lt;D$195,0,10-(D$194-LOG('Indicator Data'!D130))/(D$194-D$195)*10))),1)</f>
        <v>0.1</v>
      </c>
      <c r="E127" s="59">
        <f t="shared" si="93"/>
        <v>0.1</v>
      </c>
      <c r="F127" s="59">
        <f>ROUND(IF('Indicator Data'!E130="No data",0.1,IF('Indicator Data'!E130=0,0,IF(LOG('Indicator Data'!E130)&gt;F$194,10,IF(LOG('Indicator Data'!E130)&lt;F$195,0,10-(F$194-LOG('Indicator Data'!E130))/(F$194-F$195)*10)))),1)</f>
        <v>10</v>
      </c>
      <c r="G127" s="59">
        <f>ROUND(IF('Indicator Data'!F130=0,0,IF(LOG('Indicator Data'!F130)&gt;G$194,10,IF(LOG('Indicator Data'!F130)&lt;G$195,0,10-(G$194-LOG('Indicator Data'!F130))/(G$194-G$195)*10))),1)</f>
        <v>0</v>
      </c>
      <c r="H127" s="59">
        <f>ROUND(IF('Indicator Data'!G130=0,0,IF(LOG('Indicator Data'!G130)&gt;H$194,10,IF(LOG('Indicator Data'!G130)&lt;H$195,0,10-(H$194-LOG('Indicator Data'!G130))/(H$194-H$195)*10))),1)</f>
        <v>0</v>
      </c>
      <c r="I127" s="59">
        <f>ROUND(IF('Indicator Data'!H130=0,0,IF(LOG('Indicator Data'!H130)&gt;I$194,10,IF(LOG('Indicator Data'!H130)&lt;I$195,0,10-(I$194-LOG('Indicator Data'!H130))/(I$194-I$195)*10))),1)</f>
        <v>0</v>
      </c>
      <c r="J127" s="59">
        <f t="shared" si="94"/>
        <v>0</v>
      </c>
      <c r="K127" s="59">
        <f>ROUND(IF('Indicator Data'!I130=0,0,IF(LOG('Indicator Data'!I130)&gt;K$194,10,IF(LOG('Indicator Data'!I130)&lt;K$195,0,10-(K$194-LOG('Indicator Data'!I130))/(K$194-K$195)*10))),1)</f>
        <v>0</v>
      </c>
      <c r="L127" s="59">
        <f t="shared" si="95"/>
        <v>0</v>
      </c>
      <c r="M127" s="59">
        <f>ROUND(IF('Indicator Data'!J130=0,0,IF(LOG('Indicator Data'!J130)&gt;M$194,10,IF(LOG('Indicator Data'!J130)&lt;M$195,0,10-(M$194-LOG('Indicator Data'!J130))/(M$194-M$195)*10))),1)</f>
        <v>0</v>
      </c>
      <c r="N127" s="60">
        <f>'Indicator Data'!C130/'Indicator Data'!$BD130</f>
        <v>0</v>
      </c>
      <c r="O127" s="60">
        <f>'Indicator Data'!D130/'Indicator Data'!$BD130</f>
        <v>0</v>
      </c>
      <c r="P127" s="60">
        <f>IF(F127=0.1,0,'Indicator Data'!E130/'Indicator Data'!$BD130)</f>
        <v>5.7452229153269396E-3</v>
      </c>
      <c r="Q127" s="60">
        <f>'Indicator Data'!F130/'Indicator Data'!$BD130</f>
        <v>0</v>
      </c>
      <c r="R127" s="60">
        <f>'Indicator Data'!G130/'Indicator Data'!$BD130</f>
        <v>0</v>
      </c>
      <c r="S127" s="60">
        <f>'Indicator Data'!H130/'Indicator Data'!$BD130</f>
        <v>0</v>
      </c>
      <c r="T127" s="60">
        <f>'Indicator Data'!I130/'Indicator Data'!$BD130</f>
        <v>0</v>
      </c>
      <c r="U127" s="60">
        <f>'Indicator Data'!J130/'Indicator Data'!$BD130</f>
        <v>0</v>
      </c>
      <c r="V127" s="59">
        <f t="shared" si="96"/>
        <v>0</v>
      </c>
      <c r="W127" s="59">
        <f t="shared" si="97"/>
        <v>0</v>
      </c>
      <c r="X127" s="59">
        <f t="shared" si="98"/>
        <v>0</v>
      </c>
      <c r="Y127" s="59">
        <f t="shared" si="99"/>
        <v>3.8</v>
      </c>
      <c r="Z127" s="59">
        <f t="shared" si="100"/>
        <v>0</v>
      </c>
      <c r="AA127" s="59">
        <f t="shared" si="101"/>
        <v>0</v>
      </c>
      <c r="AB127" s="59">
        <f t="shared" si="102"/>
        <v>0</v>
      </c>
      <c r="AC127" s="59">
        <f t="shared" si="103"/>
        <v>0</v>
      </c>
      <c r="AD127" s="59">
        <f t="shared" si="104"/>
        <v>0</v>
      </c>
      <c r="AE127" s="59">
        <f t="shared" si="105"/>
        <v>0</v>
      </c>
      <c r="AF127" s="59">
        <f t="shared" si="106"/>
        <v>0</v>
      </c>
      <c r="AG127" s="59">
        <f>ROUND(IF('Indicator Data'!K130=0,0,IF('Indicator Data'!K130&gt;AG$194,10,IF('Indicator Data'!K130&lt;AG$195,0,10-(AG$194-'Indicator Data'!K130)/(AG$194-AG$195)*10))),1)</f>
        <v>0</v>
      </c>
      <c r="AH127" s="59">
        <f t="shared" si="107"/>
        <v>0.1</v>
      </c>
      <c r="AI127" s="59">
        <f t="shared" si="108"/>
        <v>0.1</v>
      </c>
      <c r="AJ127" s="59">
        <f t="shared" si="109"/>
        <v>0</v>
      </c>
      <c r="AK127" s="59">
        <f t="shared" si="110"/>
        <v>0</v>
      </c>
      <c r="AL127" s="59">
        <f t="shared" si="111"/>
        <v>0</v>
      </c>
      <c r="AM127" s="59">
        <f t="shared" si="112"/>
        <v>0</v>
      </c>
      <c r="AN127" s="59">
        <f t="shared" si="113"/>
        <v>0</v>
      </c>
      <c r="AO127" s="61">
        <f t="shared" si="114"/>
        <v>0.1</v>
      </c>
      <c r="AP127" s="61">
        <f t="shared" si="115"/>
        <v>8.3000000000000007</v>
      </c>
      <c r="AQ127" s="61">
        <f t="shared" si="116"/>
        <v>0</v>
      </c>
      <c r="AR127" s="61">
        <f t="shared" si="117"/>
        <v>0</v>
      </c>
      <c r="AS127" s="59">
        <f t="shared" si="118"/>
        <v>0</v>
      </c>
      <c r="AT127" s="59">
        <f>IF('Indicator Data'!L130="No data","x",IF('Indicator Data'!BE130&lt;1000,"x",ROUND((IF('Indicator Data'!L130&gt;AT$194,10,IF('Indicator Data'!L130&lt;AT$195,0,10-(AT$194-'Indicator Data'!L130)/(AT$194-AT$195)*10))),1)))</f>
        <v>1</v>
      </c>
      <c r="AU127" s="61">
        <f t="shared" si="119"/>
        <v>0.5</v>
      </c>
      <c r="AV127" s="62">
        <f t="shared" si="120"/>
        <v>2.8</v>
      </c>
      <c r="AW127" s="59">
        <f>ROUND(IF('Indicator Data'!M130=0,0,IF('Indicator Data'!M130&gt;AW$194,10,IF('Indicator Data'!M130&lt;AW$195,0,10-(AW$194-'Indicator Data'!M130)/(AW$194-AW$195)*10))),1)</f>
        <v>10</v>
      </c>
      <c r="AX127" s="59">
        <f>ROUND(IF('Indicator Data'!N130=0,0,IF(LOG('Indicator Data'!N130)&gt;LOG(AX$194),10,IF(LOG('Indicator Data'!N130)&lt;LOG(AX$195),0,10-(LOG(AX$194)-LOG('Indicator Data'!N130))/(LOG(AX$194)-LOG(AX$195))*10))),1)</f>
        <v>10</v>
      </c>
      <c r="AY127" s="61">
        <f t="shared" si="121"/>
        <v>10</v>
      </c>
      <c r="AZ127" s="59">
        <f>'Indicator Data'!O130</f>
        <v>0</v>
      </c>
      <c r="BA127" s="59">
        <f>'Indicator Data'!P130</f>
        <v>5</v>
      </c>
      <c r="BB127" s="61">
        <f t="shared" si="122"/>
        <v>9</v>
      </c>
      <c r="BC127" s="62">
        <f t="shared" si="123"/>
        <v>9</v>
      </c>
      <c r="BD127" s="16"/>
      <c r="BE127" s="108"/>
    </row>
    <row r="128" spans="1:57" s="4" customFormat="1" x14ac:dyDescent="0.25">
      <c r="A128" s="131" t="s">
        <v>236</v>
      </c>
      <c r="B128" s="63" t="s">
        <v>235</v>
      </c>
      <c r="C128" s="59">
        <f>ROUND(IF('Indicator Data'!C131=0,0.1,IF(LOG('Indicator Data'!C131)&gt;C$194,10,IF(LOG('Indicator Data'!C131)&lt;C$195,0,10-(C$194-LOG('Indicator Data'!C131))/(C$194-C$195)*10))),1)</f>
        <v>3</v>
      </c>
      <c r="D128" s="59">
        <f>ROUND(IF('Indicator Data'!D131=0,0.1,IF(LOG('Indicator Data'!D131)&gt;D$194,10,IF(LOG('Indicator Data'!D131)&lt;D$195,0,10-(D$194-LOG('Indicator Data'!D131))/(D$194-D$195)*10))),1)</f>
        <v>0.1</v>
      </c>
      <c r="E128" s="59">
        <f t="shared" si="93"/>
        <v>1.7</v>
      </c>
      <c r="F128" s="59">
        <f>ROUND(IF('Indicator Data'!E131="No data",0.1,IF('Indicator Data'!E131=0,0,IF(LOG('Indicator Data'!E131)&gt;F$194,10,IF(LOG('Indicator Data'!E131)&lt;F$195,0,10-(F$194-LOG('Indicator Data'!E131))/(F$194-F$195)*10)))),1)</f>
        <v>0.1</v>
      </c>
      <c r="G128" s="59">
        <f>ROUND(IF('Indicator Data'!F131=0,0,IF(LOG('Indicator Data'!F131)&gt;G$194,10,IF(LOG('Indicator Data'!F131)&lt;G$195,0,10-(G$194-LOG('Indicator Data'!F131))/(G$194-G$195)*10))),1)</f>
        <v>0</v>
      </c>
      <c r="H128" s="59">
        <f>ROUND(IF('Indicator Data'!G131=0,0,IF(LOG('Indicator Data'!G131)&gt;H$194,10,IF(LOG('Indicator Data'!G131)&lt;H$195,0,10-(H$194-LOG('Indicator Data'!G131))/(H$194-H$195)*10))),1)</f>
        <v>0</v>
      </c>
      <c r="I128" s="59">
        <f>ROUND(IF('Indicator Data'!H131=0,0,IF(LOG('Indicator Data'!H131)&gt;I$194,10,IF(LOG('Indicator Data'!H131)&lt;I$195,0,10-(I$194-LOG('Indicator Data'!H131))/(I$194-I$195)*10))),1)</f>
        <v>0</v>
      </c>
      <c r="J128" s="59">
        <f t="shared" si="94"/>
        <v>0</v>
      </c>
      <c r="K128" s="59">
        <f>ROUND(IF('Indicator Data'!I131=0,0,IF(LOG('Indicator Data'!I131)&gt;K$194,10,IF(LOG('Indicator Data'!I131)&lt;K$195,0,10-(K$194-LOG('Indicator Data'!I131))/(K$194-K$195)*10))),1)</f>
        <v>0</v>
      </c>
      <c r="L128" s="59">
        <f t="shared" si="95"/>
        <v>0</v>
      </c>
      <c r="M128" s="59">
        <f>ROUND(IF('Indicator Data'!J131=0,0,IF(LOG('Indicator Data'!J131)&gt;M$194,10,IF(LOG('Indicator Data'!J131)&lt;M$195,0,10-(M$194-LOG('Indicator Data'!J131))/(M$194-M$195)*10))),1)</f>
        <v>0</v>
      </c>
      <c r="N128" s="60">
        <f>'Indicator Data'!C131/'Indicator Data'!$BD131</f>
        <v>3.0478594281816203E-5</v>
      </c>
      <c r="O128" s="60">
        <f>'Indicator Data'!D131/'Indicator Data'!$BD131</f>
        <v>0</v>
      </c>
      <c r="P128" s="60">
        <f>IF(F128=0.1,0,'Indicator Data'!E131/'Indicator Data'!$BD131)</f>
        <v>0</v>
      </c>
      <c r="Q128" s="60">
        <f>'Indicator Data'!F131/'Indicator Data'!$BD131</f>
        <v>0</v>
      </c>
      <c r="R128" s="60">
        <f>'Indicator Data'!G131/'Indicator Data'!$BD131</f>
        <v>0</v>
      </c>
      <c r="S128" s="60">
        <f>'Indicator Data'!H131/'Indicator Data'!$BD131</f>
        <v>0</v>
      </c>
      <c r="T128" s="60">
        <f>'Indicator Data'!I131/'Indicator Data'!$BD131</f>
        <v>0</v>
      </c>
      <c r="U128" s="60">
        <f>'Indicator Data'!J131/'Indicator Data'!$BD131</f>
        <v>0</v>
      </c>
      <c r="V128" s="59">
        <f t="shared" si="96"/>
        <v>0.2</v>
      </c>
      <c r="W128" s="59">
        <f t="shared" si="97"/>
        <v>0</v>
      </c>
      <c r="X128" s="59">
        <f t="shared" si="98"/>
        <v>0.1</v>
      </c>
      <c r="Y128" s="59">
        <f t="shared" si="99"/>
        <v>0.1</v>
      </c>
      <c r="Z128" s="59">
        <f t="shared" si="100"/>
        <v>0</v>
      </c>
      <c r="AA128" s="59">
        <f t="shared" si="101"/>
        <v>0</v>
      </c>
      <c r="AB128" s="59">
        <f t="shared" si="102"/>
        <v>0</v>
      </c>
      <c r="AC128" s="59">
        <f t="shared" si="103"/>
        <v>0</v>
      </c>
      <c r="AD128" s="59">
        <f t="shared" si="104"/>
        <v>0</v>
      </c>
      <c r="AE128" s="59">
        <f t="shared" si="105"/>
        <v>0</v>
      </c>
      <c r="AF128" s="59">
        <f t="shared" si="106"/>
        <v>0</v>
      </c>
      <c r="AG128" s="59">
        <f>ROUND(IF('Indicator Data'!K131=0,0,IF('Indicator Data'!K131&gt;AG$194,10,IF('Indicator Data'!K131&lt;AG$195,0,10-(AG$194-'Indicator Data'!K131)/(AG$194-AG$195)*10))),1)</f>
        <v>0</v>
      </c>
      <c r="AH128" s="59">
        <f t="shared" si="107"/>
        <v>1.6</v>
      </c>
      <c r="AI128" s="59">
        <f t="shared" si="108"/>
        <v>0.1</v>
      </c>
      <c r="AJ128" s="59">
        <f t="shared" si="109"/>
        <v>0</v>
      </c>
      <c r="AK128" s="59">
        <f t="shared" si="110"/>
        <v>0</v>
      </c>
      <c r="AL128" s="59">
        <f t="shared" si="111"/>
        <v>0</v>
      </c>
      <c r="AM128" s="59">
        <f t="shared" si="112"/>
        <v>0</v>
      </c>
      <c r="AN128" s="59">
        <f t="shared" si="113"/>
        <v>0</v>
      </c>
      <c r="AO128" s="61">
        <f t="shared" si="114"/>
        <v>0.9</v>
      </c>
      <c r="AP128" s="61">
        <f t="shared" si="115"/>
        <v>0.1</v>
      </c>
      <c r="AQ128" s="61">
        <f t="shared" si="116"/>
        <v>0</v>
      </c>
      <c r="AR128" s="61">
        <f t="shared" si="117"/>
        <v>0</v>
      </c>
      <c r="AS128" s="59">
        <f t="shared" si="118"/>
        <v>0</v>
      </c>
      <c r="AT128" s="59">
        <f>IF('Indicator Data'!L131="No data","x",IF('Indicator Data'!BE131&lt;1000,"x",ROUND((IF('Indicator Data'!L131&gt;AT$194,10,IF('Indicator Data'!L131&lt;AT$195,0,10-(AT$194-'Indicator Data'!L131)/(AT$194-AT$195)*10))),1)))</f>
        <v>0</v>
      </c>
      <c r="AU128" s="61">
        <f t="shared" si="119"/>
        <v>0</v>
      </c>
      <c r="AV128" s="62">
        <f t="shared" si="120"/>
        <v>0.2</v>
      </c>
      <c r="AW128" s="59">
        <f>ROUND(IF('Indicator Data'!M131=0,0,IF('Indicator Data'!M131&gt;AW$194,10,IF('Indicator Data'!M131&lt;AW$195,0,10-(AW$194-'Indicator Data'!M131)/(AW$194-AW$195)*10))),1)</f>
        <v>0</v>
      </c>
      <c r="AX128" s="59">
        <f>ROUND(IF('Indicator Data'!N131=0,0,IF(LOG('Indicator Data'!N131)&gt;LOG(AX$194),10,IF(LOG('Indicator Data'!N131)&lt;LOG(AX$195),0,10-(LOG(AX$194)-LOG('Indicator Data'!N131))/(LOG(AX$194)-LOG(AX$195))*10))),1)</f>
        <v>0</v>
      </c>
      <c r="AY128" s="61">
        <f t="shared" si="121"/>
        <v>0</v>
      </c>
      <c r="AZ128" s="59">
        <f>'Indicator Data'!O131</f>
        <v>0</v>
      </c>
      <c r="BA128" s="59">
        <f>'Indicator Data'!P131</f>
        <v>0</v>
      </c>
      <c r="BB128" s="61">
        <f t="shared" si="122"/>
        <v>0</v>
      </c>
      <c r="BC128" s="62">
        <f t="shared" si="123"/>
        <v>0</v>
      </c>
      <c r="BD128" s="16"/>
      <c r="BE128" s="108"/>
    </row>
    <row r="129" spans="1:57" s="4" customFormat="1" x14ac:dyDescent="0.25">
      <c r="A129" s="131" t="s">
        <v>239</v>
      </c>
      <c r="B129" s="63" t="s">
        <v>238</v>
      </c>
      <c r="C129" s="59">
        <f>ROUND(IF('Indicator Data'!C132=0,0.1,IF(LOG('Indicator Data'!C132)&gt;C$194,10,IF(LOG('Indicator Data'!C132)&lt;C$195,0,10-(C$194-LOG('Indicator Data'!C132))/(C$194-C$195)*10))),1)</f>
        <v>7.3</v>
      </c>
      <c r="D129" s="59">
        <f>ROUND(IF('Indicator Data'!D132=0,0.1,IF(LOG('Indicator Data'!D132)&gt;D$194,10,IF(LOG('Indicator Data'!D132)&lt;D$195,0,10-(D$194-LOG('Indicator Data'!D132))/(D$194-D$195)*10))),1)</f>
        <v>2.9</v>
      </c>
      <c r="E129" s="59">
        <f t="shared" si="93"/>
        <v>5.5</v>
      </c>
      <c r="F129" s="59">
        <f>ROUND(IF('Indicator Data'!E132="No data",0.1,IF('Indicator Data'!E132=0,0,IF(LOG('Indicator Data'!E132)&gt;F$194,10,IF(LOG('Indicator Data'!E132)&lt;F$195,0,10-(F$194-LOG('Indicator Data'!E132))/(F$194-F$195)*10)))),1)</f>
        <v>5.2</v>
      </c>
      <c r="G129" s="59">
        <f>ROUND(IF('Indicator Data'!F132=0,0,IF(LOG('Indicator Data'!F132)&gt;G$194,10,IF(LOG('Indicator Data'!F132)&lt;G$195,0,10-(G$194-LOG('Indicator Data'!F132))/(G$194-G$195)*10))),1)</f>
        <v>8.4</v>
      </c>
      <c r="H129" s="59">
        <f>ROUND(IF('Indicator Data'!G132=0,0,IF(LOG('Indicator Data'!G132)&gt;H$194,10,IF(LOG('Indicator Data'!G132)&lt;H$195,0,10-(H$194-LOG('Indicator Data'!G132))/(H$194-H$195)*10))),1)</f>
        <v>4.5999999999999996</v>
      </c>
      <c r="I129" s="59">
        <f>ROUND(IF('Indicator Data'!H132=0,0,IF(LOG('Indicator Data'!H132)&gt;I$194,10,IF(LOG('Indicator Data'!H132)&lt;I$195,0,10-(I$194-LOG('Indicator Data'!H132))/(I$194-I$195)*10))),1)</f>
        <v>0</v>
      </c>
      <c r="J129" s="59">
        <f t="shared" si="94"/>
        <v>2.6</v>
      </c>
      <c r="K129" s="59">
        <f>ROUND(IF('Indicator Data'!I132=0,0,IF(LOG('Indicator Data'!I132)&gt;K$194,10,IF(LOG('Indicator Data'!I132)&lt;K$195,0,10-(K$194-LOG('Indicator Data'!I132))/(K$194-K$195)*10))),1)</f>
        <v>6.6</v>
      </c>
      <c r="L129" s="59">
        <f t="shared" si="95"/>
        <v>4.9000000000000004</v>
      </c>
      <c r="M129" s="59">
        <f>ROUND(IF('Indicator Data'!J132=0,0,IF(LOG('Indicator Data'!J132)&gt;M$194,10,IF(LOG('Indicator Data'!J132)&lt;M$195,0,10-(M$194-LOG('Indicator Data'!J132))/(M$194-M$195)*10))),1)</f>
        <v>0</v>
      </c>
      <c r="N129" s="60">
        <f>'Indicator Data'!C132/'Indicator Data'!$BD132</f>
        <v>1.8194667110435873E-3</v>
      </c>
      <c r="O129" s="60">
        <f>'Indicator Data'!D132/'Indicator Data'!$BD132</f>
        <v>1.6582399766176855E-5</v>
      </c>
      <c r="P129" s="60">
        <f>IF(F129=0.1,0,'Indicator Data'!E132/'Indicator Data'!$BD132)</f>
        <v>2.6545155978777426E-3</v>
      </c>
      <c r="Q129" s="60">
        <f>'Indicator Data'!F132/'Indicator Data'!$BD132</f>
        <v>2.4425816930758896E-4</v>
      </c>
      <c r="R129" s="60">
        <f>'Indicator Data'!G132/'Indicator Data'!$BD132</f>
        <v>1.602204777465741E-3</v>
      </c>
      <c r="S129" s="60">
        <f>'Indicator Data'!H132/'Indicator Data'!$BD132</f>
        <v>0</v>
      </c>
      <c r="T129" s="60">
        <f>'Indicator Data'!I132/'Indicator Data'!$BD132</f>
        <v>4.6300962512438593E-3</v>
      </c>
      <c r="U129" s="60">
        <f>'Indicator Data'!J132/'Indicator Data'!$BD132</f>
        <v>0</v>
      </c>
      <c r="V129" s="59">
        <f t="shared" si="96"/>
        <v>9.1</v>
      </c>
      <c r="W129" s="59">
        <f t="shared" si="97"/>
        <v>0.2</v>
      </c>
      <c r="X129" s="59">
        <f t="shared" si="98"/>
        <v>6.4</v>
      </c>
      <c r="Y129" s="59">
        <f t="shared" si="99"/>
        <v>1.8</v>
      </c>
      <c r="Z129" s="59">
        <f t="shared" si="100"/>
        <v>10</v>
      </c>
      <c r="AA129" s="59">
        <f t="shared" si="101"/>
        <v>0.9</v>
      </c>
      <c r="AB129" s="59">
        <f t="shared" si="102"/>
        <v>0</v>
      </c>
      <c r="AC129" s="59">
        <f t="shared" si="103"/>
        <v>0.5</v>
      </c>
      <c r="AD129" s="59">
        <f t="shared" si="104"/>
        <v>4.5999999999999996</v>
      </c>
      <c r="AE129" s="59">
        <f t="shared" si="105"/>
        <v>2.8</v>
      </c>
      <c r="AF129" s="59">
        <f t="shared" si="106"/>
        <v>0</v>
      </c>
      <c r="AG129" s="59">
        <f>ROUND(IF('Indicator Data'!K132=0,0,IF('Indicator Data'!K132&gt;AG$194,10,IF('Indicator Data'!K132&lt;AG$195,0,10-(AG$194-'Indicator Data'!K132)/(AG$194-AG$195)*10))),1)</f>
        <v>0</v>
      </c>
      <c r="AH129" s="59">
        <f t="shared" si="107"/>
        <v>8.1999999999999993</v>
      </c>
      <c r="AI129" s="59">
        <f t="shared" si="108"/>
        <v>1.6</v>
      </c>
      <c r="AJ129" s="59">
        <f t="shared" si="109"/>
        <v>2.8</v>
      </c>
      <c r="AK129" s="59">
        <f t="shared" si="110"/>
        <v>0</v>
      </c>
      <c r="AL129" s="59">
        <f t="shared" si="111"/>
        <v>1.5</v>
      </c>
      <c r="AM129" s="59">
        <f t="shared" si="112"/>
        <v>5.6</v>
      </c>
      <c r="AN129" s="59">
        <f t="shared" si="113"/>
        <v>0</v>
      </c>
      <c r="AO129" s="61">
        <f t="shared" si="114"/>
        <v>6</v>
      </c>
      <c r="AP129" s="61">
        <f t="shared" si="115"/>
        <v>3.7</v>
      </c>
      <c r="AQ129" s="61">
        <f t="shared" si="116"/>
        <v>9.4</v>
      </c>
      <c r="AR129" s="61">
        <f t="shared" si="117"/>
        <v>3.9</v>
      </c>
      <c r="AS129" s="59">
        <f t="shared" si="118"/>
        <v>0</v>
      </c>
      <c r="AT129" s="59">
        <f>IF('Indicator Data'!L132="No data","x",IF('Indicator Data'!BE132&lt;1000,"x",ROUND((IF('Indicator Data'!L132&gt;AT$194,10,IF('Indicator Data'!L132&lt;AT$195,0,10-(AT$194-'Indicator Data'!L132)/(AT$194-AT$195)*10))),1)))</f>
        <v>10</v>
      </c>
      <c r="AU129" s="61">
        <f t="shared" si="119"/>
        <v>5</v>
      </c>
      <c r="AV129" s="62">
        <f t="shared" si="120"/>
        <v>6.2</v>
      </c>
      <c r="AW129" s="59">
        <f>ROUND(IF('Indicator Data'!M132=0,0,IF('Indicator Data'!M132&gt;AW$194,10,IF('Indicator Data'!M132&lt;AW$195,0,10-(AW$194-'Indicator Data'!M132)/(AW$194-AW$195)*10))),1)</f>
        <v>0.4</v>
      </c>
      <c r="AX129" s="59">
        <f>ROUND(IF('Indicator Data'!N132=0,0,IF(LOG('Indicator Data'!N132)&gt;LOG(AX$194),10,IF(LOG('Indicator Data'!N132)&lt;LOG(AX$195),0,10-(LOG(AX$194)-LOG('Indicator Data'!N132))/(LOG(AX$194)-LOG(AX$195))*10))),1)</f>
        <v>0</v>
      </c>
      <c r="AY129" s="61">
        <f t="shared" si="121"/>
        <v>0.2</v>
      </c>
      <c r="AZ129" s="59">
        <f>'Indicator Data'!O132</f>
        <v>0</v>
      </c>
      <c r="BA129" s="59">
        <f>'Indicator Data'!P132</f>
        <v>0</v>
      </c>
      <c r="BB129" s="61">
        <f t="shared" si="122"/>
        <v>0</v>
      </c>
      <c r="BC129" s="62">
        <f t="shared" si="123"/>
        <v>0.1</v>
      </c>
      <c r="BD129" s="16"/>
      <c r="BE129" s="108"/>
    </row>
    <row r="130" spans="1:57" s="4" customFormat="1" x14ac:dyDescent="0.25">
      <c r="A130" s="131" t="s">
        <v>241</v>
      </c>
      <c r="B130" s="63" t="s">
        <v>240</v>
      </c>
      <c r="C130" s="59">
        <f>ROUND(IF('Indicator Data'!C133=0,0.1,IF(LOG('Indicator Data'!C133)&gt;C$194,10,IF(LOG('Indicator Data'!C133)&lt;C$195,0,10-(C$194-LOG('Indicator Data'!C133))/(C$194-C$195)*10))),1)</f>
        <v>10</v>
      </c>
      <c r="D130" s="59">
        <f>ROUND(IF('Indicator Data'!D133=0,0.1,IF(LOG('Indicator Data'!D133)&gt;D$194,10,IF(LOG('Indicator Data'!D133)&lt;D$195,0,10-(D$194-LOG('Indicator Data'!D133))/(D$194-D$195)*10))),1)</f>
        <v>9.4</v>
      </c>
      <c r="E130" s="59">
        <f t="shared" si="93"/>
        <v>9.6999999999999993</v>
      </c>
      <c r="F130" s="59">
        <f>ROUND(IF('Indicator Data'!E133="No data",0.1,IF('Indicator Data'!E133=0,0,IF(LOG('Indicator Data'!E133)&gt;F$194,10,IF(LOG('Indicator Data'!E133)&lt;F$195,0,10-(F$194-LOG('Indicator Data'!E133))/(F$194-F$195)*10)))),1)</f>
        <v>10</v>
      </c>
      <c r="G130" s="59">
        <f>ROUND(IF('Indicator Data'!F133=0,0,IF(LOG('Indicator Data'!F133)&gt;G$194,10,IF(LOG('Indicator Data'!F133)&lt;G$195,0,10-(G$194-LOG('Indicator Data'!F133))/(G$194-G$195)*10))),1)</f>
        <v>6.5</v>
      </c>
      <c r="H130" s="59">
        <f>ROUND(IF('Indicator Data'!G133=0,0,IF(LOG('Indicator Data'!G133)&gt;H$194,10,IF(LOG('Indicator Data'!G133)&lt;H$195,0,10-(H$194-LOG('Indicator Data'!G133))/(H$194-H$195)*10))),1)</f>
        <v>7.4</v>
      </c>
      <c r="I130" s="59">
        <f>ROUND(IF('Indicator Data'!H133=0,0,IF(LOG('Indicator Data'!H133)&gt;I$194,10,IF(LOG('Indicator Data'!H133)&lt;I$195,0,10-(I$194-LOG('Indicator Data'!H133))/(I$194-I$195)*10))),1)</f>
        <v>4.2</v>
      </c>
      <c r="J130" s="59">
        <f t="shared" si="94"/>
        <v>6</v>
      </c>
      <c r="K130" s="59">
        <f>ROUND(IF('Indicator Data'!I133=0,0,IF(LOG('Indicator Data'!I133)&gt;K$194,10,IF(LOG('Indicator Data'!I133)&lt;K$195,0,10-(K$194-LOG('Indicator Data'!I133))/(K$194-K$195)*10))),1)</f>
        <v>6.8</v>
      </c>
      <c r="L130" s="59">
        <f t="shared" si="95"/>
        <v>6.4</v>
      </c>
      <c r="M130" s="59">
        <f>ROUND(IF('Indicator Data'!J133=0,0,IF(LOG('Indicator Data'!J133)&gt;M$194,10,IF(LOG('Indicator Data'!J133)&lt;M$195,0,10-(M$194-LOG('Indicator Data'!J133))/(M$194-M$195)*10))),1)</f>
        <v>9.6</v>
      </c>
      <c r="N130" s="60">
        <f>'Indicator Data'!C133/'Indicator Data'!$BD133</f>
        <v>1.9855748462872897E-3</v>
      </c>
      <c r="O130" s="60">
        <f>'Indicator Data'!D133/'Indicator Data'!$BD133</f>
        <v>3.5021953297830312E-5</v>
      </c>
      <c r="P130" s="60">
        <f>IF(F130=0.1,0,'Indicator Data'!E133/'Indicator Data'!$BD133)</f>
        <v>1.1249317974566386E-2</v>
      </c>
      <c r="Q130" s="60">
        <f>'Indicator Data'!F133/'Indicator Data'!$BD133</f>
        <v>4.2789096656751992E-7</v>
      </c>
      <c r="R130" s="60">
        <f>'Indicator Data'!G133/'Indicator Data'!$BD133</f>
        <v>4.651780702139139E-4</v>
      </c>
      <c r="S130" s="60">
        <f>'Indicator Data'!H133/'Indicator Data'!$BD133</f>
        <v>4.3256947105180701E-8</v>
      </c>
      <c r="T130" s="60">
        <f>'Indicator Data'!I133/'Indicator Data'!$BD133</f>
        <v>1.3639286929308548E-4</v>
      </c>
      <c r="U130" s="60">
        <f>'Indicator Data'!J133/'Indicator Data'!$BD133</f>
        <v>3.5335669380128686E-4</v>
      </c>
      <c r="V130" s="59">
        <f t="shared" si="96"/>
        <v>9.9</v>
      </c>
      <c r="W130" s="59">
        <f t="shared" si="97"/>
        <v>0.4</v>
      </c>
      <c r="X130" s="59">
        <f t="shared" si="98"/>
        <v>7.5</v>
      </c>
      <c r="Y130" s="59">
        <f t="shared" si="99"/>
        <v>7.5</v>
      </c>
      <c r="Z130" s="59">
        <f t="shared" si="100"/>
        <v>4.7</v>
      </c>
      <c r="AA130" s="59">
        <f t="shared" si="101"/>
        <v>0.3</v>
      </c>
      <c r="AB130" s="59">
        <f t="shared" si="102"/>
        <v>0</v>
      </c>
      <c r="AC130" s="59">
        <f t="shared" si="103"/>
        <v>0.2</v>
      </c>
      <c r="AD130" s="59">
        <f t="shared" si="104"/>
        <v>0.1</v>
      </c>
      <c r="AE130" s="59">
        <f t="shared" si="105"/>
        <v>0.2</v>
      </c>
      <c r="AF130" s="59">
        <f t="shared" si="106"/>
        <v>0.1</v>
      </c>
      <c r="AG130" s="59">
        <f>ROUND(IF('Indicator Data'!K133=0,0,IF('Indicator Data'!K133&gt;AG$194,10,IF('Indicator Data'!K133&lt;AG$195,0,10-(AG$194-'Indicator Data'!K133)/(AG$194-AG$195)*10))),1)</f>
        <v>1</v>
      </c>
      <c r="AH130" s="59">
        <f t="shared" si="107"/>
        <v>10</v>
      </c>
      <c r="AI130" s="59">
        <f t="shared" si="108"/>
        <v>4.9000000000000004</v>
      </c>
      <c r="AJ130" s="59">
        <f t="shared" si="109"/>
        <v>3.9</v>
      </c>
      <c r="AK130" s="59">
        <f t="shared" si="110"/>
        <v>2.1</v>
      </c>
      <c r="AL130" s="59">
        <f t="shared" si="111"/>
        <v>3.1</v>
      </c>
      <c r="AM130" s="59">
        <f t="shared" si="112"/>
        <v>3.5</v>
      </c>
      <c r="AN130" s="59">
        <f t="shared" si="113"/>
        <v>7</v>
      </c>
      <c r="AO130" s="61">
        <f t="shared" si="114"/>
        <v>8.9</v>
      </c>
      <c r="AP130" s="61">
        <f t="shared" si="115"/>
        <v>9.1</v>
      </c>
      <c r="AQ130" s="61">
        <f t="shared" si="116"/>
        <v>5.7</v>
      </c>
      <c r="AR130" s="61">
        <f t="shared" si="117"/>
        <v>3.9</v>
      </c>
      <c r="AS130" s="59">
        <f t="shared" si="118"/>
        <v>4</v>
      </c>
      <c r="AT130" s="59">
        <f>IF('Indicator Data'!L133="No data","x",IF('Indicator Data'!BE133&lt;1000,"x",ROUND((IF('Indicator Data'!L133&gt;AT$194,10,IF('Indicator Data'!L133&lt;AT$195,0,10-(AT$194-'Indicator Data'!L133)/(AT$194-AT$195)*10))),1)))</f>
        <v>6.1</v>
      </c>
      <c r="AU130" s="61">
        <f t="shared" si="119"/>
        <v>5.0999999999999996</v>
      </c>
      <c r="AV130" s="62">
        <f t="shared" si="120"/>
        <v>7.1</v>
      </c>
      <c r="AW130" s="59">
        <f>ROUND(IF('Indicator Data'!M133=0,0,IF('Indicator Data'!M133&gt;AW$194,10,IF('Indicator Data'!M133&lt;AW$195,0,10-(AW$194-'Indicator Data'!M133)/(AW$194-AW$195)*10))),1)</f>
        <v>10</v>
      </c>
      <c r="AX130" s="59">
        <f>ROUND(IF('Indicator Data'!N133=0,0,IF(LOG('Indicator Data'!N133)&gt;LOG(AX$194),10,IF(LOG('Indicator Data'!N133)&lt;LOG(AX$195),0,10-(LOG(AX$194)-LOG('Indicator Data'!N133))/(LOG(AX$194)-LOG(AX$195))*10))),1)</f>
        <v>9.6</v>
      </c>
      <c r="AY130" s="61">
        <f t="shared" si="121"/>
        <v>9.8000000000000007</v>
      </c>
      <c r="AZ130" s="59">
        <f>'Indicator Data'!O133</f>
        <v>5</v>
      </c>
      <c r="BA130" s="59">
        <f>'Indicator Data'!P133</f>
        <v>4</v>
      </c>
      <c r="BB130" s="61">
        <f t="shared" si="122"/>
        <v>10</v>
      </c>
      <c r="BC130" s="62">
        <f t="shared" si="123"/>
        <v>10</v>
      </c>
      <c r="BD130" s="16"/>
      <c r="BE130" s="108"/>
    </row>
    <row r="131" spans="1:57" s="4" customFormat="1" x14ac:dyDescent="0.25">
      <c r="A131" s="131" t="s">
        <v>243</v>
      </c>
      <c r="B131" s="63" t="s">
        <v>242</v>
      </c>
      <c r="C131" s="59">
        <f>ROUND(IF('Indicator Data'!C134=0,0.1,IF(LOG('Indicator Data'!C134)&gt;C$194,10,IF(LOG('Indicator Data'!C134)&lt;C$195,0,10-(C$194-LOG('Indicator Data'!C134))/(C$194-C$195)*10))),1)</f>
        <v>0</v>
      </c>
      <c r="D131" s="59">
        <f>ROUND(IF('Indicator Data'!D134=0,0.1,IF(LOG('Indicator Data'!D134)&gt;D$194,10,IF(LOG('Indicator Data'!D134)&lt;D$195,0,10-(D$194-LOG('Indicator Data'!D134))/(D$194-D$195)*10))),1)</f>
        <v>0.1</v>
      </c>
      <c r="E131" s="59">
        <f t="shared" ref="E131:E162" si="124">ROUND((10-GEOMEAN(((10-C131)/10*9+1),((10-D131)/10*9+1)))/9*10,1)</f>
        <v>0.1</v>
      </c>
      <c r="F131" s="59">
        <f>ROUND(IF('Indicator Data'!E134="No data",0.1,IF('Indicator Data'!E134=0,0,IF(LOG('Indicator Data'!E134)&gt;F$194,10,IF(LOG('Indicator Data'!E134)&lt;F$195,0,10-(F$194-LOG('Indicator Data'!E134))/(F$194-F$195)*10)))),1)</f>
        <v>0.1</v>
      </c>
      <c r="G131" s="59">
        <f>ROUND(IF('Indicator Data'!F134=0,0,IF(LOG('Indicator Data'!F134)&gt;G$194,10,IF(LOG('Indicator Data'!F134)&lt;G$195,0,10-(G$194-LOG('Indicator Data'!F134))/(G$194-G$195)*10))),1)</f>
        <v>3.6</v>
      </c>
      <c r="H131" s="59">
        <f>ROUND(IF('Indicator Data'!G134=0,0,IF(LOG('Indicator Data'!G134)&gt;H$194,10,IF(LOG('Indicator Data'!G134)&lt;H$195,0,10-(H$194-LOG('Indicator Data'!G134))/(H$194-H$195)*10))),1)</f>
        <v>1.3</v>
      </c>
      <c r="I131" s="59">
        <f>ROUND(IF('Indicator Data'!H134=0,0,IF(LOG('Indicator Data'!H134)&gt;I$194,10,IF(LOG('Indicator Data'!H134)&lt;I$195,0,10-(I$194-LOG('Indicator Data'!H134))/(I$194-I$195)*10))),1)</f>
        <v>5.0999999999999996</v>
      </c>
      <c r="J131" s="59">
        <f t="shared" ref="J131:J162" si="125">ROUND((10-GEOMEAN(((10-H131)/10*9+1),((10-I131)/10*9+1)))/9*10,1)</f>
        <v>3.4</v>
      </c>
      <c r="K131" s="59">
        <f>ROUND(IF('Indicator Data'!I134=0,0,IF(LOG('Indicator Data'!I134)&gt;K$194,10,IF(LOG('Indicator Data'!I134)&lt;K$195,0,10-(K$194-LOG('Indicator Data'!I134))/(K$194-K$195)*10))),1)</f>
        <v>1.3</v>
      </c>
      <c r="L131" s="59">
        <f t="shared" ref="L131:L162" si="126">ROUND((10-GEOMEAN(((10-J131)/10*9+1),((10-K131)/10*9+1)))/9*10,1)</f>
        <v>2.4</v>
      </c>
      <c r="M131" s="59">
        <f>ROUND(IF('Indicator Data'!J134=0,0,IF(LOG('Indicator Data'!J134)&gt;M$194,10,IF(LOG('Indicator Data'!J134)&lt;M$195,0,10-(M$194-LOG('Indicator Data'!J134))/(M$194-M$195)*10))),1)</f>
        <v>0</v>
      </c>
      <c r="N131" s="60">
        <f>'Indicator Data'!C134/'Indicator Data'!$BD134</f>
        <v>1.4791906384733E-4</v>
      </c>
      <c r="O131" s="60">
        <f>'Indicator Data'!D134/'Indicator Data'!$BD134</f>
        <v>0</v>
      </c>
      <c r="P131" s="60">
        <f>IF(F131=0.1,0,'Indicator Data'!E134/'Indicator Data'!$BD134)</f>
        <v>0</v>
      </c>
      <c r="Q131" s="60">
        <f>'Indicator Data'!F134/'Indicator Data'!$BD134</f>
        <v>6.6784334303296284E-5</v>
      </c>
      <c r="R131" s="60">
        <f>'Indicator Data'!G134/'Indicator Data'!$BD134</f>
        <v>1.6474798779750034E-2</v>
      </c>
      <c r="S131" s="60">
        <f>'Indicator Data'!H134/'Indicator Data'!$BD134</f>
        <v>1.7972743398753995E-3</v>
      </c>
      <c r="T131" s="60">
        <f>'Indicator Data'!I134/'Indicator Data'!$BD134</f>
        <v>2.1416304918189192E-3</v>
      </c>
      <c r="U131" s="60">
        <f>'Indicator Data'!J134/'Indicator Data'!$BD134</f>
        <v>0</v>
      </c>
      <c r="V131" s="59">
        <f t="shared" ref="V131:V162" si="127">ROUND(IF(N131&gt;V$194,10,IF(N131&lt;V$195,0,10-(V$194-N131)/(V$194-V$195)*10)),1)</f>
        <v>0.7</v>
      </c>
      <c r="W131" s="59">
        <f t="shared" ref="W131:W162" si="128">ROUND(IF(O131&gt;W$194,10,IF(O131&lt;W$195,0,10-(W$194-O131)/(W$194-W$195)*10)),1)</f>
        <v>0</v>
      </c>
      <c r="X131" s="59">
        <f t="shared" ref="X131:X162" si="129">ROUND(((10-GEOMEAN(((10-V131)/10*9+1),((10-W131)/10*9+1)))/9*10),1)</f>
        <v>0.4</v>
      </c>
      <c r="Y131" s="59">
        <f t="shared" ref="Y131:Y162" si="130">ROUND(IF(P131=0,0.1,IF(P131&gt;Y$194,10,IF(P131&lt;Y$195,0,10-(Y$194-P131)/(Y$194-Y$195)*10))),1)</f>
        <v>0.1</v>
      </c>
      <c r="Z131" s="59">
        <f t="shared" ref="Z131:Z162" si="131">ROUND(IF(Q131=0,0,IF(LOG(Q131)&gt;Z$194,10,IF(LOG(Q131)&lt;=Z$195,0,10-(Z$194-LOG(Q131))/(Z$194-Z$195)*10))),1)</f>
        <v>9.6</v>
      </c>
      <c r="AA131" s="59">
        <f t="shared" ref="AA131:AA162" si="132">ROUND(IF(R131&gt;AA$194,10,IF(R131&lt;AA$195,0,10-(AA$194-R131)/(AA$194-AA$195)*10)),1)</f>
        <v>9.1999999999999993</v>
      </c>
      <c r="AB131" s="59">
        <f t="shared" ref="AB131:AB162" si="133">ROUND(IF(S131&gt;AB$194,10,IF(S131&lt;AB$195,0,10-(AB$194-S131)/(AB$194-AB$195)*10)),1)</f>
        <v>3.6</v>
      </c>
      <c r="AC131" s="59">
        <f t="shared" ref="AC131:AC162" si="134">ROUND(((10-GEOMEAN(((10-AA131)/10*9+1),((10-AB131)/10*9+1)))/9*10),1)</f>
        <v>7.3</v>
      </c>
      <c r="AD131" s="59">
        <f t="shared" ref="AD131:AD162" si="135">ROUND(IF(T131=0,0,IF(T131&gt;AD$194,10,IF(T131&lt;=AD$195,0,10-(AD$194-T131)/(AD$194-AD$195)*10))),1)</f>
        <v>2.1</v>
      </c>
      <c r="AE131" s="59">
        <f t="shared" ref="AE131:AE162" si="136">ROUND((10-GEOMEAN(((10-AC131)/10*9+1),((10-AD131)/10*9+1)))/9*10,1)</f>
        <v>5.3</v>
      </c>
      <c r="AF131" s="59">
        <f t="shared" ref="AF131:AF162" si="137">ROUND(IF(U131&gt;AF$194,10,IF(U131&lt;AF$195,0,10-(AF$194-U131)/(AF$194-AF$195)*10)),1)</f>
        <v>0</v>
      </c>
      <c r="AG131" s="59">
        <f>ROUND(IF('Indicator Data'!K134=0,0,IF('Indicator Data'!K134&gt;AG$194,10,IF('Indicator Data'!K134&lt;AG$195,0,10-(AG$194-'Indicator Data'!K134)/(AG$194-AG$195)*10))),1)</f>
        <v>0</v>
      </c>
      <c r="AH131" s="59">
        <f t="shared" ref="AH131:AH162" si="138">ROUND(AVERAGE(C131,V131),1)</f>
        <v>0.4</v>
      </c>
      <c r="AI131" s="59">
        <f t="shared" ref="AI131:AI162" si="139">ROUND(AVERAGE(D131,W131),1)</f>
        <v>0.1</v>
      </c>
      <c r="AJ131" s="59">
        <f t="shared" ref="AJ131:AJ162" si="140">ROUND(AVERAGE(AA131,H131),1)</f>
        <v>5.3</v>
      </c>
      <c r="AK131" s="59">
        <f t="shared" ref="AK131:AK162" si="141">ROUND(AVERAGE(AB131,I131),1)</f>
        <v>4.4000000000000004</v>
      </c>
      <c r="AL131" s="59">
        <f t="shared" ref="AL131:AL162" si="142">ROUND((10-GEOMEAN(((10-AJ131)/10*9+1),((10-AK131)/10*9+1)))/9*10,1)</f>
        <v>4.9000000000000004</v>
      </c>
      <c r="AM131" s="59">
        <f t="shared" ref="AM131:AM162" si="143">ROUND(AVERAGE(AD131,K131),1)</f>
        <v>1.7</v>
      </c>
      <c r="AN131" s="59">
        <f t="shared" ref="AN131:AN162" si="144">ROUND((10-GEOMEAN(((10-M131)/10*9+1),((10-AF131)/10*9+1)))/9*10,1)</f>
        <v>0</v>
      </c>
      <c r="AO131" s="61">
        <f t="shared" ref="AO131:AO162" si="145">ROUND((10-GEOMEAN(((10-E131)/10*9+1),((10-X131)/10*9+1)))/9*10,1)</f>
        <v>0.3</v>
      </c>
      <c r="AP131" s="61">
        <f t="shared" ref="AP131:AP162" si="146">ROUND(IF(AND(Y131="x",F131="x"),"x",(10-GEOMEAN(((10-F131)/10*9+1),((10-Y131)/10*9+1)))/9*10),1)</f>
        <v>0.1</v>
      </c>
      <c r="AQ131" s="61">
        <f t="shared" ref="AQ131:AQ162" si="147">ROUND((10-GEOMEAN(((10-G131)/10*9+1),((10-Z131)/10*9+1)))/9*10,1)</f>
        <v>7.7</v>
      </c>
      <c r="AR131" s="61">
        <f t="shared" ref="AR131:AR162" si="148">ROUND((10-GEOMEAN(((10-L131)/10*9+1),((10-AE131)/10*9+1)))/9*10,1)</f>
        <v>4</v>
      </c>
      <c r="AS131" s="59">
        <f t="shared" ref="AS131:AS162" si="149">ROUND(AVERAGE(AG131,AN131),1)</f>
        <v>0</v>
      </c>
      <c r="AT131" s="59" t="str">
        <f>IF('Indicator Data'!L134="No data","x",IF('Indicator Data'!BE134&lt;1000,"x",ROUND((IF('Indicator Data'!L134&gt;AT$194,10,IF('Indicator Data'!L134&lt;AT$195,0,10-(AT$194-'Indicator Data'!L134)/(AT$194-AT$195)*10))),1)))</f>
        <v>x</v>
      </c>
      <c r="AU131" s="61">
        <f t="shared" ref="AU131:AU162" si="150">ROUND(AVERAGE(AS131,AT131),1)</f>
        <v>0</v>
      </c>
      <c r="AV131" s="62">
        <f t="shared" ref="AV131:AV162" si="151">IF(ROUND(IF(AP131="x",(10-GEOMEAN(((10-AO131)/10*9+1),((10-AU131)/10*9+1),((10-AQ131)/10*9+1),((10-AR131)/10*9+1)))/9*10,(10-GEOMEAN(((10-AO131)/10*9+1),((10-AP131)/10*9+1),((10-AQ131)/10*9+1),((10-AR131)/10*9+1),((10-AU131)/10*9+1)))/9*10),1)=0,0.1,ROUND(IF(AP131="x",(10-GEOMEAN(((10-AO131)/10*9+1),((10-AU131)/10*9+1),((10-AQ131)/10*9+1),((10-AR131)/10*9+1)))/9*10,(10-GEOMEAN(((10-AO131)/10*9+1),((10-AP131)/10*9+1),((10-AQ131)/10*9+1),((10-AR131)/10*9+1),((10-AU131)/10*9+1)))/9*10),1))</f>
        <v>3.1</v>
      </c>
      <c r="AW131" s="59">
        <f>ROUND(IF('Indicator Data'!M134=0,0,IF('Indicator Data'!M134&gt;AW$194,10,IF('Indicator Data'!M134&lt;AW$195,0,10-(AW$194-'Indicator Data'!M134)/(AW$194-AW$195)*10))),1)</f>
        <v>0</v>
      </c>
      <c r="AX131" s="59">
        <f>ROUND(IF('Indicator Data'!N134=0,0,IF(LOG('Indicator Data'!N134)&gt;LOG(AX$194),10,IF(LOG('Indicator Data'!N134)&lt;LOG(AX$195),0,10-(LOG(AX$194)-LOG('Indicator Data'!N134))/(LOG(AX$194)-LOG(AX$195))*10))),1)</f>
        <v>0</v>
      </c>
      <c r="AY131" s="61">
        <f t="shared" ref="AY131:AY162" si="152">ROUND((10-GEOMEAN(((10-AW131)/10*9+1),((10-AX131)/10*9+1)))/9*10,1)</f>
        <v>0</v>
      </c>
      <c r="AZ131" s="59">
        <f>'Indicator Data'!O134</f>
        <v>0</v>
      </c>
      <c r="BA131" s="59">
        <f>'Indicator Data'!P134</f>
        <v>0</v>
      </c>
      <c r="BB131" s="61">
        <f t="shared" ref="BB131:BB162" si="153">ROUND(IF(AZ131=5,10,IF(BA131=5,9,IF(AZ131=4,8,IF(BA131=4,7,0)))),1)</f>
        <v>0</v>
      </c>
      <c r="BC131" s="62">
        <f t="shared" ref="BC131:BC162" si="154">ROUND(IF(BB131&gt;5,BB131,AY131/10*7),1)</f>
        <v>0</v>
      </c>
      <c r="BD131" s="16"/>
      <c r="BE131" s="108"/>
    </row>
    <row r="132" spans="1:57" s="4" customFormat="1" x14ac:dyDescent="0.25">
      <c r="A132" s="131" t="s">
        <v>393</v>
      </c>
      <c r="B132" s="63" t="s">
        <v>237</v>
      </c>
      <c r="C132" s="59">
        <f>ROUND(IF('Indicator Data'!C135=0,0.1,IF(LOG('Indicator Data'!C135)&gt;C$194,10,IF(LOG('Indicator Data'!C135)&lt;C$195,0,10-(C$194-LOG('Indicator Data'!C135))/(C$194-C$195)*10))),1)</f>
        <v>7.3</v>
      </c>
      <c r="D132" s="59">
        <f>ROUND(IF('Indicator Data'!D135=0,0.1,IF(LOG('Indicator Data'!D135)&gt;D$194,10,IF(LOG('Indicator Data'!D135)&lt;D$195,0,10-(D$194-LOG('Indicator Data'!D135))/(D$194-D$195)*10))),1)</f>
        <v>0.1</v>
      </c>
      <c r="E132" s="59">
        <f t="shared" si="124"/>
        <v>4.5999999999999996</v>
      </c>
      <c r="F132" s="59">
        <f>ROUND(IF('Indicator Data'!E135="No data",0.1,IF('Indicator Data'!E135=0,0,IF(LOG('Indicator Data'!E135)&gt;F$194,10,IF(LOG('Indicator Data'!E135)&lt;F$195,0,10-(F$194-LOG('Indicator Data'!E135))/(F$194-F$195)*10)))),1)</f>
        <v>3.8</v>
      </c>
      <c r="G132" s="59">
        <f>ROUND(IF('Indicator Data'!F135=0,0,IF(LOG('Indicator Data'!F135)&gt;G$194,10,IF(LOG('Indicator Data'!F135)&lt;G$195,0,10-(G$194-LOG('Indicator Data'!F135))/(G$194-G$195)*10))),1)</f>
        <v>4.8</v>
      </c>
      <c r="H132" s="59">
        <f>ROUND(IF('Indicator Data'!G135=0,0,IF(LOG('Indicator Data'!G135)&gt;H$194,10,IF(LOG('Indicator Data'!G135)&lt;H$195,0,10-(H$194-LOG('Indicator Data'!G135))/(H$194-H$195)*10))),1)</f>
        <v>0</v>
      </c>
      <c r="I132" s="59">
        <f>ROUND(IF('Indicator Data'!H135=0,0,IF(LOG('Indicator Data'!H135)&gt;I$194,10,IF(LOG('Indicator Data'!H135)&lt;I$195,0,10-(I$194-LOG('Indicator Data'!H135))/(I$194-I$195)*10))),1)</f>
        <v>0</v>
      </c>
      <c r="J132" s="59">
        <f t="shared" si="125"/>
        <v>0</v>
      </c>
      <c r="K132" s="59">
        <f>ROUND(IF('Indicator Data'!I135=0,0,IF(LOG('Indicator Data'!I135)&gt;K$194,10,IF(LOG('Indicator Data'!I135)&lt;K$195,0,10-(K$194-LOG('Indicator Data'!I135))/(K$194-K$195)*10))),1)</f>
        <v>0</v>
      </c>
      <c r="L132" s="59">
        <f t="shared" si="126"/>
        <v>0</v>
      </c>
      <c r="M132" s="59">
        <f>ROUND(IF('Indicator Data'!J135=0,0,IF(LOG('Indicator Data'!J135)&gt;M$194,10,IF(LOG('Indicator Data'!J135)&lt;M$195,0,10-(M$194-LOG('Indicator Data'!J135))/(M$194-M$195)*10))),1)</f>
        <v>0</v>
      </c>
      <c r="N132" s="60">
        <f>'Indicator Data'!C135/'Indicator Data'!$BD135</f>
        <v>1.7719779495585142E-3</v>
      </c>
      <c r="O132" s="60">
        <f>'Indicator Data'!D135/'Indicator Data'!$BD135</f>
        <v>0</v>
      </c>
      <c r="P132" s="60">
        <f>IF(F132=0.1,0,'Indicator Data'!E135/'Indicator Data'!$BD135)</f>
        <v>7.2350016740749051E-4</v>
      </c>
      <c r="Q132" s="60">
        <f>'Indicator Data'!F135/'Indicator Data'!$BD135</f>
        <v>1.7382889386708724E-6</v>
      </c>
      <c r="R132" s="60">
        <f>'Indicator Data'!G135/'Indicator Data'!$BD135</f>
        <v>0</v>
      </c>
      <c r="S132" s="60">
        <f>'Indicator Data'!H135/'Indicator Data'!$BD135</f>
        <v>0</v>
      </c>
      <c r="T132" s="60">
        <f>'Indicator Data'!I135/'Indicator Data'!$BD135</f>
        <v>0</v>
      </c>
      <c r="U132" s="60">
        <f>'Indicator Data'!J135/'Indicator Data'!$BD135</f>
        <v>0</v>
      </c>
      <c r="V132" s="59">
        <f t="shared" si="127"/>
        <v>8.9</v>
      </c>
      <c r="W132" s="59">
        <f t="shared" si="128"/>
        <v>0</v>
      </c>
      <c r="X132" s="59">
        <f t="shared" si="129"/>
        <v>6.2</v>
      </c>
      <c r="Y132" s="59">
        <f t="shared" si="130"/>
        <v>0.5</v>
      </c>
      <c r="Z132" s="59">
        <f t="shared" si="131"/>
        <v>6.1</v>
      </c>
      <c r="AA132" s="59">
        <f t="shared" si="132"/>
        <v>0</v>
      </c>
      <c r="AB132" s="59">
        <f t="shared" si="133"/>
        <v>0</v>
      </c>
      <c r="AC132" s="59">
        <f t="shared" si="134"/>
        <v>0</v>
      </c>
      <c r="AD132" s="59">
        <f t="shared" si="135"/>
        <v>0</v>
      </c>
      <c r="AE132" s="59">
        <f t="shared" si="136"/>
        <v>0</v>
      </c>
      <c r="AF132" s="59">
        <f t="shared" si="137"/>
        <v>0</v>
      </c>
      <c r="AG132" s="59">
        <f>ROUND(IF('Indicator Data'!K135=0,0,IF('Indicator Data'!K135&gt;AG$194,10,IF('Indicator Data'!K135&lt;AG$195,0,10-(AG$194-'Indicator Data'!K135)/(AG$194-AG$195)*10))),1)</f>
        <v>0</v>
      </c>
      <c r="AH132" s="59">
        <f t="shared" si="138"/>
        <v>8.1</v>
      </c>
      <c r="AI132" s="59">
        <f t="shared" si="139"/>
        <v>0.1</v>
      </c>
      <c r="AJ132" s="59">
        <f t="shared" si="140"/>
        <v>0</v>
      </c>
      <c r="AK132" s="59">
        <f t="shared" si="141"/>
        <v>0</v>
      </c>
      <c r="AL132" s="59">
        <f t="shared" si="142"/>
        <v>0</v>
      </c>
      <c r="AM132" s="59">
        <f t="shared" si="143"/>
        <v>0</v>
      </c>
      <c r="AN132" s="59">
        <f t="shared" si="144"/>
        <v>0</v>
      </c>
      <c r="AO132" s="61">
        <f t="shared" si="145"/>
        <v>5.5</v>
      </c>
      <c r="AP132" s="61">
        <f t="shared" si="146"/>
        <v>2.2999999999999998</v>
      </c>
      <c r="AQ132" s="61">
        <f t="shared" si="147"/>
        <v>5.5</v>
      </c>
      <c r="AR132" s="61">
        <f t="shared" si="148"/>
        <v>0</v>
      </c>
      <c r="AS132" s="59">
        <f t="shared" si="149"/>
        <v>0</v>
      </c>
      <c r="AT132" s="59">
        <f>IF('Indicator Data'!L135="No data","x",IF('Indicator Data'!BE135&lt;1000,"x",ROUND((IF('Indicator Data'!L135&gt;AT$194,10,IF('Indicator Data'!L135&lt;AT$195,0,10-(AT$194-'Indicator Data'!L135)/(AT$194-AT$195)*10))),1)))</f>
        <v>0</v>
      </c>
      <c r="AU132" s="61">
        <f t="shared" si="150"/>
        <v>0</v>
      </c>
      <c r="AV132" s="62">
        <f t="shared" si="151"/>
        <v>3</v>
      </c>
      <c r="AW132" s="59">
        <f>ROUND(IF('Indicator Data'!M135=0,0,IF('Indicator Data'!M135&gt;AW$194,10,IF('Indicator Data'!M135&lt;AW$195,0,10-(AW$194-'Indicator Data'!M135)/(AW$194-AW$195)*10))),1)</f>
        <v>3.6</v>
      </c>
      <c r="AX132" s="59">
        <f>ROUND(IF('Indicator Data'!N135=0,0,IF(LOG('Indicator Data'!N135)&gt;LOG(AX$194),10,IF(LOG('Indicator Data'!N135)&lt;LOG(AX$195),0,10-(LOG(AX$194)-LOG('Indicator Data'!N135))/(LOG(AX$194)-LOG(AX$195))*10))),1)</f>
        <v>7.3</v>
      </c>
      <c r="AY132" s="61">
        <f t="shared" si="152"/>
        <v>5.8</v>
      </c>
      <c r="AZ132" s="59">
        <f>'Indicator Data'!O135</f>
        <v>0</v>
      </c>
      <c r="BA132" s="59">
        <f>'Indicator Data'!P135</f>
        <v>0</v>
      </c>
      <c r="BB132" s="61">
        <f t="shared" si="153"/>
        <v>0</v>
      </c>
      <c r="BC132" s="62">
        <f t="shared" si="154"/>
        <v>4.0999999999999996</v>
      </c>
      <c r="BD132" s="16"/>
      <c r="BE132" s="108"/>
    </row>
    <row r="133" spans="1:57" s="4" customFormat="1" x14ac:dyDescent="0.25">
      <c r="A133" s="131" t="s">
        <v>245</v>
      </c>
      <c r="B133" s="63" t="s">
        <v>244</v>
      </c>
      <c r="C133" s="59">
        <f>ROUND(IF('Indicator Data'!C136=0,0.1,IF(LOG('Indicator Data'!C136)&gt;C$194,10,IF(LOG('Indicator Data'!C136)&lt;C$195,0,10-(C$194-LOG('Indicator Data'!C136))/(C$194-C$195)*10))),1)</f>
        <v>6.8</v>
      </c>
      <c r="D133" s="59">
        <f>ROUND(IF('Indicator Data'!D136=0,0.1,IF(LOG('Indicator Data'!D136)&gt;D$194,10,IF(LOG('Indicator Data'!D136)&lt;D$195,0,10-(D$194-LOG('Indicator Data'!D136))/(D$194-D$195)*10))),1)</f>
        <v>6.9</v>
      </c>
      <c r="E133" s="59">
        <f t="shared" si="124"/>
        <v>6.9</v>
      </c>
      <c r="F133" s="59">
        <f>ROUND(IF('Indicator Data'!E136="No data",0.1,IF('Indicator Data'!E136=0,0,IF(LOG('Indicator Data'!E136)&gt;F$194,10,IF(LOG('Indicator Data'!E136)&lt;F$195,0,10-(F$194-LOG('Indicator Data'!E136))/(F$194-F$195)*10)))),1)</f>
        <v>4.5</v>
      </c>
      <c r="G133" s="59">
        <f>ROUND(IF('Indicator Data'!F136=0,0,IF(LOG('Indicator Data'!F136)&gt;G$194,10,IF(LOG('Indicator Data'!F136)&lt;G$195,0,10-(G$194-LOG('Indicator Data'!F136))/(G$194-G$195)*10))),1)</f>
        <v>7.2</v>
      </c>
      <c r="H133" s="59">
        <f>ROUND(IF('Indicator Data'!G136=0,0,IF(LOG('Indicator Data'!G136)&gt;H$194,10,IF(LOG('Indicator Data'!G136)&lt;H$195,0,10-(H$194-LOG('Indicator Data'!G136))/(H$194-H$195)*10))),1)</f>
        <v>2.7</v>
      </c>
      <c r="I133" s="59">
        <f>ROUND(IF('Indicator Data'!H136=0,0,IF(LOG('Indicator Data'!H136)&gt;I$194,10,IF(LOG('Indicator Data'!H136)&lt;I$195,0,10-(I$194-LOG('Indicator Data'!H136))/(I$194-I$195)*10))),1)</f>
        <v>0</v>
      </c>
      <c r="J133" s="59">
        <f t="shared" si="125"/>
        <v>1.4</v>
      </c>
      <c r="K133" s="59">
        <f>ROUND(IF('Indicator Data'!I136=0,0,IF(LOG('Indicator Data'!I136)&gt;K$194,10,IF(LOG('Indicator Data'!I136)&lt;K$195,0,10-(K$194-LOG('Indicator Data'!I136))/(K$194-K$195)*10))),1)</f>
        <v>5.0999999999999996</v>
      </c>
      <c r="L133" s="59">
        <f t="shared" si="126"/>
        <v>3.5</v>
      </c>
      <c r="M133" s="59">
        <f>ROUND(IF('Indicator Data'!J136=0,0,IF(LOG('Indicator Data'!J136)&gt;M$194,10,IF(LOG('Indicator Data'!J136)&lt;M$195,0,10-(M$194-LOG('Indicator Data'!J136))/(M$194-M$195)*10))),1)</f>
        <v>0</v>
      </c>
      <c r="N133" s="60">
        <f>'Indicator Data'!C136/'Indicator Data'!$BD136</f>
        <v>1.4057967589908163E-3</v>
      </c>
      <c r="O133" s="60">
        <f>'Indicator Data'!D136/'Indicator Data'!$BD136</f>
        <v>3.0905958426596274E-4</v>
      </c>
      <c r="P133" s="60">
        <f>IF(F133=0.1,0,'Indicator Data'!E136/'Indicator Data'!$BD136)</f>
        <v>1.6953335112794097E-3</v>
      </c>
      <c r="Q133" s="60">
        <f>'Indicator Data'!F136/'Indicator Data'!$BD136</f>
        <v>5.7122248435225638E-5</v>
      </c>
      <c r="R133" s="60">
        <f>'Indicator Data'!G136/'Indicator Data'!$BD136</f>
        <v>3.1075150888492721E-4</v>
      </c>
      <c r="S133" s="60">
        <f>'Indicator Data'!H136/'Indicator Data'!$BD136</f>
        <v>0</v>
      </c>
      <c r="T133" s="60">
        <f>'Indicator Data'!I136/'Indicator Data'!$BD136</f>
        <v>9.3420625577394351E-4</v>
      </c>
      <c r="U133" s="60">
        <f>'Indicator Data'!J136/'Indicator Data'!$BD136</f>
        <v>0</v>
      </c>
      <c r="V133" s="59">
        <f t="shared" si="127"/>
        <v>7</v>
      </c>
      <c r="W133" s="59">
        <f t="shared" si="128"/>
        <v>3.1</v>
      </c>
      <c r="X133" s="59">
        <f t="shared" si="129"/>
        <v>5.4</v>
      </c>
      <c r="Y133" s="59">
        <f t="shared" si="130"/>
        <v>1.1000000000000001</v>
      </c>
      <c r="Z133" s="59">
        <f t="shared" si="131"/>
        <v>9.5</v>
      </c>
      <c r="AA133" s="59">
        <f t="shared" si="132"/>
        <v>0.2</v>
      </c>
      <c r="AB133" s="59">
        <f t="shared" si="133"/>
        <v>0</v>
      </c>
      <c r="AC133" s="59">
        <f t="shared" si="134"/>
        <v>0.1</v>
      </c>
      <c r="AD133" s="59">
        <f t="shared" si="135"/>
        <v>0.9</v>
      </c>
      <c r="AE133" s="59">
        <f t="shared" si="136"/>
        <v>0.5</v>
      </c>
      <c r="AF133" s="59">
        <f t="shared" si="137"/>
        <v>0</v>
      </c>
      <c r="AG133" s="59">
        <f>ROUND(IF('Indicator Data'!K136=0,0,IF('Indicator Data'!K136&gt;AG$194,10,IF('Indicator Data'!K136&lt;AG$195,0,10-(AG$194-'Indicator Data'!K136)/(AG$194-AG$195)*10))),1)</f>
        <v>2</v>
      </c>
      <c r="AH133" s="59">
        <f t="shared" si="138"/>
        <v>6.9</v>
      </c>
      <c r="AI133" s="59">
        <f t="shared" si="139"/>
        <v>5</v>
      </c>
      <c r="AJ133" s="59">
        <f t="shared" si="140"/>
        <v>1.5</v>
      </c>
      <c r="AK133" s="59">
        <f t="shared" si="141"/>
        <v>0</v>
      </c>
      <c r="AL133" s="59">
        <f t="shared" si="142"/>
        <v>0.8</v>
      </c>
      <c r="AM133" s="59">
        <f t="shared" si="143"/>
        <v>3</v>
      </c>
      <c r="AN133" s="59">
        <f t="shared" si="144"/>
        <v>0</v>
      </c>
      <c r="AO133" s="61">
        <f t="shared" si="145"/>
        <v>6.2</v>
      </c>
      <c r="AP133" s="61">
        <f t="shared" si="146"/>
        <v>3</v>
      </c>
      <c r="AQ133" s="61">
        <f t="shared" si="147"/>
        <v>8.6</v>
      </c>
      <c r="AR133" s="61">
        <f t="shared" si="148"/>
        <v>2.1</v>
      </c>
      <c r="AS133" s="59">
        <f t="shared" si="149"/>
        <v>1</v>
      </c>
      <c r="AT133" s="59">
        <f>IF('Indicator Data'!L136="No data","x",IF('Indicator Data'!BE136&lt;1000,"x",ROUND((IF('Indicator Data'!L136&gt;AT$194,10,IF('Indicator Data'!L136&lt;AT$195,0,10-(AT$194-'Indicator Data'!L136)/(AT$194-AT$195)*10))),1)))</f>
        <v>1</v>
      </c>
      <c r="AU133" s="61">
        <f t="shared" si="150"/>
        <v>1</v>
      </c>
      <c r="AV133" s="62">
        <f t="shared" si="151"/>
        <v>4.9000000000000004</v>
      </c>
      <c r="AW133" s="59">
        <f>ROUND(IF('Indicator Data'!M136=0,0,IF('Indicator Data'!M136&gt;AW$194,10,IF('Indicator Data'!M136&lt;AW$195,0,10-(AW$194-'Indicator Data'!M136)/(AW$194-AW$195)*10))),1)</f>
        <v>0.3</v>
      </c>
      <c r="AX133" s="59">
        <f>ROUND(IF('Indicator Data'!N136=0,0,IF(LOG('Indicator Data'!N136)&gt;LOG(AX$194),10,IF(LOG('Indicator Data'!N136)&lt;LOG(AX$195),0,10-(LOG(AX$194)-LOG('Indicator Data'!N136))/(LOG(AX$194)-LOG(AX$195))*10))),1)</f>
        <v>0</v>
      </c>
      <c r="AY133" s="61">
        <f t="shared" si="152"/>
        <v>0.2</v>
      </c>
      <c r="AZ133" s="59">
        <f>'Indicator Data'!O136</f>
        <v>0</v>
      </c>
      <c r="BA133" s="59">
        <f>'Indicator Data'!P136</f>
        <v>0</v>
      </c>
      <c r="BB133" s="61">
        <f t="shared" si="153"/>
        <v>0</v>
      </c>
      <c r="BC133" s="62">
        <f t="shared" si="154"/>
        <v>0.1</v>
      </c>
      <c r="BD133" s="16"/>
      <c r="BE133" s="108"/>
    </row>
    <row r="134" spans="1:57" s="4" customFormat="1" x14ac:dyDescent="0.25">
      <c r="A134" s="131" t="s">
        <v>247</v>
      </c>
      <c r="B134" s="63" t="s">
        <v>246</v>
      </c>
      <c r="C134" s="59">
        <f>ROUND(IF('Indicator Data'!C137=0,0.1,IF(LOG('Indicator Data'!C137)&gt;C$194,10,IF(LOG('Indicator Data'!C137)&lt;C$195,0,10-(C$194-LOG('Indicator Data'!C137))/(C$194-C$195)*10))),1)</f>
        <v>7.8</v>
      </c>
      <c r="D134" s="59">
        <f>ROUND(IF('Indicator Data'!D137=0,0.1,IF(LOG('Indicator Data'!D137)&gt;D$194,10,IF(LOG('Indicator Data'!D137)&lt;D$195,0,10-(D$194-LOG('Indicator Data'!D137))/(D$194-D$195)*10))),1)</f>
        <v>6.9</v>
      </c>
      <c r="E134" s="59">
        <f t="shared" si="124"/>
        <v>7.4</v>
      </c>
      <c r="F134" s="59">
        <f>ROUND(IF('Indicator Data'!E137="No data",0.1,IF('Indicator Data'!E137=0,0,IF(LOG('Indicator Data'!E137)&gt;F$194,10,IF(LOG('Indicator Data'!E137)&lt;F$195,0,10-(F$194-LOG('Indicator Data'!E137))/(F$194-F$195)*10)))),1)</f>
        <v>6.5</v>
      </c>
      <c r="G134" s="59">
        <f>ROUND(IF('Indicator Data'!F137=0,0,IF(LOG('Indicator Data'!F137)&gt;G$194,10,IF(LOG('Indicator Data'!F137)&lt;G$195,0,10-(G$194-LOG('Indicator Data'!F137))/(G$194-G$195)*10))),1)</f>
        <v>6.6</v>
      </c>
      <c r="H134" s="59">
        <f>ROUND(IF('Indicator Data'!G137=0,0,IF(LOG('Indicator Data'!G137)&gt;H$194,10,IF(LOG('Indicator Data'!G137)&lt;H$195,0,10-(H$194-LOG('Indicator Data'!G137))/(H$194-H$195)*10))),1)</f>
        <v>3.4</v>
      </c>
      <c r="I134" s="59">
        <f>ROUND(IF('Indicator Data'!H137=0,0,IF(LOG('Indicator Data'!H137)&gt;I$194,10,IF(LOG('Indicator Data'!H137)&lt;I$195,0,10-(I$194-LOG('Indicator Data'!H137))/(I$194-I$195)*10))),1)</f>
        <v>0</v>
      </c>
      <c r="J134" s="59">
        <f t="shared" si="125"/>
        <v>1.9</v>
      </c>
      <c r="K134" s="59">
        <f>ROUND(IF('Indicator Data'!I137=0,0,IF(LOG('Indicator Data'!I137)&gt;K$194,10,IF(LOG('Indicator Data'!I137)&lt;K$195,0,10-(K$194-LOG('Indicator Data'!I137))/(K$194-K$195)*10))),1)</f>
        <v>5.8</v>
      </c>
      <c r="L134" s="59">
        <f t="shared" si="126"/>
        <v>4.0999999999999996</v>
      </c>
      <c r="M134" s="59">
        <f>ROUND(IF('Indicator Data'!J137=0,0,IF(LOG('Indicator Data'!J137)&gt;M$194,10,IF(LOG('Indicator Data'!J137)&lt;M$195,0,10-(M$194-LOG('Indicator Data'!J137))/(M$194-M$195)*10))),1)</f>
        <v>9.9</v>
      </c>
      <c r="N134" s="60">
        <f>'Indicator Data'!C137/'Indicator Data'!$BD137</f>
        <v>1.7810701778552701E-3</v>
      </c>
      <c r="O134" s="60">
        <f>'Indicator Data'!D137/'Indicator Data'!$BD137</f>
        <v>1.5945059316813538E-4</v>
      </c>
      <c r="P134" s="60">
        <f>IF(F134=0.1,0,'Indicator Data'!E137/'Indicator Data'!$BD137)</f>
        <v>5.4676654492395553E-3</v>
      </c>
      <c r="Q134" s="60">
        <f>'Indicator Data'!F137/'Indicator Data'!$BD137</f>
        <v>1.2749810830151542E-5</v>
      </c>
      <c r="R134" s="60">
        <f>'Indicator Data'!G137/'Indicator Data'!$BD137</f>
        <v>3.0370539361893376E-4</v>
      </c>
      <c r="S134" s="60">
        <f>'Indicator Data'!H137/'Indicator Data'!$BD137</f>
        <v>0</v>
      </c>
      <c r="T134" s="60">
        <f>'Indicator Data'!I137/'Indicator Data'!$BD137</f>
        <v>1.0213018150300646E-3</v>
      </c>
      <c r="U134" s="60">
        <f>'Indicator Data'!J137/'Indicator Data'!$BD137</f>
        <v>1.2047236382535397E-2</v>
      </c>
      <c r="V134" s="59">
        <f t="shared" si="127"/>
        <v>8.9</v>
      </c>
      <c r="W134" s="59">
        <f t="shared" si="128"/>
        <v>1.6</v>
      </c>
      <c r="X134" s="59">
        <f t="shared" si="129"/>
        <v>6.5</v>
      </c>
      <c r="Y134" s="59">
        <f t="shared" si="130"/>
        <v>3.6</v>
      </c>
      <c r="Z134" s="59">
        <f t="shared" si="131"/>
        <v>8</v>
      </c>
      <c r="AA134" s="59">
        <f t="shared" si="132"/>
        <v>0.2</v>
      </c>
      <c r="AB134" s="59">
        <f t="shared" si="133"/>
        <v>0</v>
      </c>
      <c r="AC134" s="59">
        <f t="shared" si="134"/>
        <v>0.1</v>
      </c>
      <c r="AD134" s="59">
        <f t="shared" si="135"/>
        <v>1</v>
      </c>
      <c r="AE134" s="59">
        <f t="shared" si="136"/>
        <v>0.6</v>
      </c>
      <c r="AF134" s="59">
        <f t="shared" si="137"/>
        <v>4</v>
      </c>
      <c r="AG134" s="59">
        <f>ROUND(IF('Indicator Data'!K137=0,0,IF('Indicator Data'!K137&gt;AG$194,10,IF('Indicator Data'!K137&lt;AG$195,0,10-(AG$194-'Indicator Data'!K137)/(AG$194-AG$195)*10))),1)</f>
        <v>2</v>
      </c>
      <c r="AH134" s="59">
        <f t="shared" si="138"/>
        <v>8.4</v>
      </c>
      <c r="AI134" s="59">
        <f t="shared" si="139"/>
        <v>4.3</v>
      </c>
      <c r="AJ134" s="59">
        <f t="shared" si="140"/>
        <v>1.8</v>
      </c>
      <c r="AK134" s="59">
        <f t="shared" si="141"/>
        <v>0</v>
      </c>
      <c r="AL134" s="59">
        <f t="shared" si="142"/>
        <v>0.9</v>
      </c>
      <c r="AM134" s="59">
        <f t="shared" si="143"/>
        <v>3.4</v>
      </c>
      <c r="AN134" s="59">
        <f t="shared" si="144"/>
        <v>8.1999999999999993</v>
      </c>
      <c r="AO134" s="61">
        <f t="shared" si="145"/>
        <v>7</v>
      </c>
      <c r="AP134" s="61">
        <f t="shared" si="146"/>
        <v>5.2</v>
      </c>
      <c r="AQ134" s="61">
        <f t="shared" si="147"/>
        <v>7.4</v>
      </c>
      <c r="AR134" s="61">
        <f t="shared" si="148"/>
        <v>2.5</v>
      </c>
      <c r="AS134" s="59">
        <f t="shared" si="149"/>
        <v>5.0999999999999996</v>
      </c>
      <c r="AT134" s="59">
        <f>IF('Indicator Data'!L137="No data","x",IF('Indicator Data'!BE137&lt;1000,"x",ROUND((IF('Indicator Data'!L137&gt;AT$194,10,IF('Indicator Data'!L137&lt;AT$195,0,10-(AT$194-'Indicator Data'!L137)/(AT$194-AT$195)*10))),1)))</f>
        <v>0</v>
      </c>
      <c r="AU134" s="61">
        <f t="shared" si="150"/>
        <v>2.6</v>
      </c>
      <c r="AV134" s="62">
        <f t="shared" si="151"/>
        <v>5.3</v>
      </c>
      <c r="AW134" s="59">
        <f>ROUND(IF('Indicator Data'!M137=0,0,IF('Indicator Data'!M137&gt;AW$194,10,IF('Indicator Data'!M137&lt;AW$195,0,10-(AW$194-'Indicator Data'!M137)/(AW$194-AW$195)*10))),1)</f>
        <v>4.8</v>
      </c>
      <c r="AX134" s="59">
        <f>ROUND(IF('Indicator Data'!N137=0,0,IF(LOG('Indicator Data'!N137)&gt;LOG(AX$194),10,IF(LOG('Indicator Data'!N137)&lt;LOG(AX$195),0,10-(LOG(AX$194)-LOG('Indicator Data'!N137))/(LOG(AX$194)-LOG(AX$195))*10))),1)</f>
        <v>4.4000000000000004</v>
      </c>
      <c r="AY134" s="61">
        <f t="shared" si="152"/>
        <v>4.5999999999999996</v>
      </c>
      <c r="AZ134" s="59">
        <f>'Indicator Data'!O137</f>
        <v>0</v>
      </c>
      <c r="BA134" s="59">
        <f>'Indicator Data'!P137</f>
        <v>0</v>
      </c>
      <c r="BB134" s="61">
        <f t="shared" si="153"/>
        <v>0</v>
      </c>
      <c r="BC134" s="62">
        <f t="shared" si="154"/>
        <v>3.2</v>
      </c>
      <c r="BD134" s="16"/>
      <c r="BE134" s="108"/>
    </row>
    <row r="135" spans="1:57" s="4" customFormat="1" x14ac:dyDescent="0.25">
      <c r="A135" s="131" t="s">
        <v>249</v>
      </c>
      <c r="B135" s="63" t="s">
        <v>248</v>
      </c>
      <c r="C135" s="59">
        <f>ROUND(IF('Indicator Data'!C138=0,0.1,IF(LOG('Indicator Data'!C138)&gt;C$194,10,IF(LOG('Indicator Data'!C138)&lt;C$195,0,10-(C$194-LOG('Indicator Data'!C138))/(C$194-C$195)*10))),1)</f>
        <v>0.1</v>
      </c>
      <c r="D135" s="59">
        <f>ROUND(IF('Indicator Data'!D138=0,0.1,IF(LOG('Indicator Data'!D138)&gt;D$194,10,IF(LOG('Indicator Data'!D138)&lt;D$195,0,10-(D$194-LOG('Indicator Data'!D138))/(D$194-D$195)*10))),1)</f>
        <v>0.1</v>
      </c>
      <c r="E135" s="59">
        <f t="shared" si="124"/>
        <v>0.1</v>
      </c>
      <c r="F135" s="59">
        <f>ROUND(IF('Indicator Data'!E138="No data",0.1,IF('Indicator Data'!E138=0,0,IF(LOG('Indicator Data'!E138)&gt;F$194,10,IF(LOG('Indicator Data'!E138)&lt;F$195,0,10-(F$194-LOG('Indicator Data'!E138))/(F$194-F$195)*10)))),1)</f>
        <v>6.2</v>
      </c>
      <c r="G135" s="59">
        <f>ROUND(IF('Indicator Data'!F138=0,0,IF(LOG('Indicator Data'!F138)&gt;G$194,10,IF(LOG('Indicator Data'!F138)&lt;G$195,0,10-(G$194-LOG('Indicator Data'!F138))/(G$194-G$195)*10))),1)</f>
        <v>0</v>
      </c>
      <c r="H135" s="59">
        <f>ROUND(IF('Indicator Data'!G138=0,0,IF(LOG('Indicator Data'!G138)&gt;H$194,10,IF(LOG('Indicator Data'!G138)&lt;H$195,0,10-(H$194-LOG('Indicator Data'!G138))/(H$194-H$195)*10))),1)</f>
        <v>0</v>
      </c>
      <c r="I135" s="59">
        <f>ROUND(IF('Indicator Data'!H138=0,0,IF(LOG('Indicator Data'!H138)&gt;I$194,10,IF(LOG('Indicator Data'!H138)&lt;I$195,0,10-(I$194-LOG('Indicator Data'!H138))/(I$194-I$195)*10))),1)</f>
        <v>0</v>
      </c>
      <c r="J135" s="59">
        <f t="shared" si="125"/>
        <v>0</v>
      </c>
      <c r="K135" s="59">
        <f>ROUND(IF('Indicator Data'!I138=0,0,IF(LOG('Indicator Data'!I138)&gt;K$194,10,IF(LOG('Indicator Data'!I138)&lt;K$195,0,10-(K$194-LOG('Indicator Data'!I138))/(K$194-K$195)*10))),1)</f>
        <v>0</v>
      </c>
      <c r="L135" s="59">
        <f t="shared" si="126"/>
        <v>0</v>
      </c>
      <c r="M135" s="59">
        <f>ROUND(IF('Indicator Data'!J138=0,0,IF(LOG('Indicator Data'!J138)&gt;M$194,10,IF(LOG('Indicator Data'!J138)&lt;M$195,0,10-(M$194-LOG('Indicator Data'!J138))/(M$194-M$195)*10))),1)</f>
        <v>9.3000000000000007</v>
      </c>
      <c r="N135" s="60">
        <f>'Indicator Data'!C138/'Indicator Data'!$BD138</f>
        <v>0</v>
      </c>
      <c r="O135" s="60">
        <f>'Indicator Data'!D138/'Indicator Data'!$BD138</f>
        <v>0</v>
      </c>
      <c r="P135" s="60">
        <f>IF(F135=0.1,0,'Indicator Data'!E138/'Indicator Data'!$BD138)</f>
        <v>4.3349231171813446E-3</v>
      </c>
      <c r="Q135" s="60">
        <f>'Indicator Data'!F138/'Indicator Data'!$BD138</f>
        <v>0</v>
      </c>
      <c r="R135" s="60">
        <f>'Indicator Data'!G138/'Indicator Data'!$BD138</f>
        <v>0</v>
      </c>
      <c r="S135" s="60">
        <f>'Indicator Data'!H138/'Indicator Data'!$BD138</f>
        <v>0</v>
      </c>
      <c r="T135" s="60">
        <f>'Indicator Data'!I138/'Indicator Data'!$BD138</f>
        <v>0</v>
      </c>
      <c r="U135" s="60">
        <f>'Indicator Data'!J138/'Indicator Data'!$BD138</f>
        <v>8.0147480289670479E-3</v>
      </c>
      <c r="V135" s="59">
        <f t="shared" si="127"/>
        <v>0</v>
      </c>
      <c r="W135" s="59">
        <f t="shared" si="128"/>
        <v>0</v>
      </c>
      <c r="X135" s="59">
        <f t="shared" si="129"/>
        <v>0</v>
      </c>
      <c r="Y135" s="59">
        <f t="shared" si="130"/>
        <v>2.9</v>
      </c>
      <c r="Z135" s="59">
        <f t="shared" si="131"/>
        <v>0</v>
      </c>
      <c r="AA135" s="59">
        <f t="shared" si="132"/>
        <v>0</v>
      </c>
      <c r="AB135" s="59">
        <f t="shared" si="133"/>
        <v>0</v>
      </c>
      <c r="AC135" s="59">
        <f t="shared" si="134"/>
        <v>0</v>
      </c>
      <c r="AD135" s="59">
        <f t="shared" si="135"/>
        <v>0</v>
      </c>
      <c r="AE135" s="59">
        <f t="shared" si="136"/>
        <v>0</v>
      </c>
      <c r="AF135" s="59">
        <f t="shared" si="137"/>
        <v>2.7</v>
      </c>
      <c r="AG135" s="59">
        <f>ROUND(IF('Indicator Data'!K138=0,0,IF('Indicator Data'!K138&gt;AG$194,10,IF('Indicator Data'!K138&lt;AG$195,0,10-(AG$194-'Indicator Data'!K138)/(AG$194-AG$195)*10))),1)</f>
        <v>7.1</v>
      </c>
      <c r="AH135" s="59">
        <f t="shared" si="138"/>
        <v>0.1</v>
      </c>
      <c r="AI135" s="59">
        <f t="shared" si="139"/>
        <v>0.1</v>
      </c>
      <c r="AJ135" s="59">
        <f t="shared" si="140"/>
        <v>0</v>
      </c>
      <c r="AK135" s="59">
        <f t="shared" si="141"/>
        <v>0</v>
      </c>
      <c r="AL135" s="59">
        <f t="shared" si="142"/>
        <v>0</v>
      </c>
      <c r="AM135" s="59">
        <f t="shared" si="143"/>
        <v>0</v>
      </c>
      <c r="AN135" s="59">
        <f t="shared" si="144"/>
        <v>7.2</v>
      </c>
      <c r="AO135" s="61">
        <f t="shared" si="145"/>
        <v>0.1</v>
      </c>
      <c r="AP135" s="61">
        <f t="shared" si="146"/>
        <v>4.8</v>
      </c>
      <c r="AQ135" s="61">
        <f t="shared" si="147"/>
        <v>0</v>
      </c>
      <c r="AR135" s="61">
        <f t="shared" si="148"/>
        <v>0</v>
      </c>
      <c r="AS135" s="59">
        <f t="shared" si="149"/>
        <v>7.2</v>
      </c>
      <c r="AT135" s="59">
        <f>IF('Indicator Data'!L138="No data","x",IF('Indicator Data'!BE138&lt;1000,"x",ROUND((IF('Indicator Data'!L138&gt;AT$194,10,IF('Indicator Data'!L138&lt;AT$195,0,10-(AT$194-'Indicator Data'!L138)/(AT$194-AT$195)*10))),1)))</f>
        <v>0</v>
      </c>
      <c r="AU135" s="61">
        <f t="shared" si="150"/>
        <v>3.6</v>
      </c>
      <c r="AV135" s="62">
        <f t="shared" si="151"/>
        <v>2</v>
      </c>
      <c r="AW135" s="59">
        <f>ROUND(IF('Indicator Data'!M138=0,0,IF('Indicator Data'!M138&gt;AW$194,10,IF('Indicator Data'!M138&lt;AW$195,0,10-(AW$194-'Indicator Data'!M138)/(AW$194-AW$195)*10))),1)</f>
        <v>2.4</v>
      </c>
      <c r="AX135" s="59">
        <f>ROUND(IF('Indicator Data'!N138=0,0,IF(LOG('Indicator Data'!N138)&gt;LOG(AX$194),10,IF(LOG('Indicator Data'!N138)&lt;LOG(AX$195),0,10-(LOG(AX$194)-LOG('Indicator Data'!N138))/(LOG(AX$194)-LOG(AX$195))*10))),1)</f>
        <v>4.2</v>
      </c>
      <c r="AY135" s="61">
        <f t="shared" si="152"/>
        <v>3.4</v>
      </c>
      <c r="AZ135" s="59">
        <f>'Indicator Data'!O138</f>
        <v>0</v>
      </c>
      <c r="BA135" s="59">
        <f>'Indicator Data'!P138</f>
        <v>0</v>
      </c>
      <c r="BB135" s="61">
        <f t="shared" si="153"/>
        <v>0</v>
      </c>
      <c r="BC135" s="62">
        <f t="shared" si="154"/>
        <v>2.4</v>
      </c>
      <c r="BD135" s="16"/>
      <c r="BE135" s="108"/>
    </row>
    <row r="136" spans="1:57" s="4" customFormat="1" x14ac:dyDescent="0.25">
      <c r="A136" s="131" t="s">
        <v>251</v>
      </c>
      <c r="B136" s="63" t="s">
        <v>250</v>
      </c>
      <c r="C136" s="59">
        <f>ROUND(IF('Indicator Data'!C139=0,0.1,IF(LOG('Indicator Data'!C139)&gt;C$194,10,IF(LOG('Indicator Data'!C139)&lt;C$195,0,10-(C$194-LOG('Indicator Data'!C139))/(C$194-C$195)*10))),1)</f>
        <v>9.3000000000000007</v>
      </c>
      <c r="D136" s="59">
        <f>ROUND(IF('Indicator Data'!D139=0,0.1,IF(LOG('Indicator Data'!D139)&gt;D$194,10,IF(LOG('Indicator Data'!D139)&lt;D$195,0,10-(D$194-LOG('Indicator Data'!D139))/(D$194-D$195)*10))),1)</f>
        <v>10</v>
      </c>
      <c r="E136" s="59">
        <f t="shared" si="124"/>
        <v>9.6999999999999993</v>
      </c>
      <c r="F136" s="59">
        <f>ROUND(IF('Indicator Data'!E139="No data",0.1,IF('Indicator Data'!E139=0,0,IF(LOG('Indicator Data'!E139)&gt;F$194,10,IF(LOG('Indicator Data'!E139)&lt;F$195,0,10-(F$194-LOG('Indicator Data'!E139))/(F$194-F$195)*10)))),1)</f>
        <v>8.1</v>
      </c>
      <c r="G136" s="59">
        <f>ROUND(IF('Indicator Data'!F139=0,0,IF(LOG('Indicator Data'!F139)&gt;G$194,10,IF(LOG('Indicator Data'!F139)&lt;G$195,0,10-(G$194-LOG('Indicator Data'!F139))/(G$194-G$195)*10))),1)</f>
        <v>8.6999999999999993</v>
      </c>
      <c r="H136" s="59">
        <f>ROUND(IF('Indicator Data'!G139=0,0,IF(LOG('Indicator Data'!G139)&gt;H$194,10,IF(LOG('Indicator Data'!G139)&lt;H$195,0,10-(H$194-LOG('Indicator Data'!G139))/(H$194-H$195)*10))),1)</f>
        <v>0</v>
      </c>
      <c r="I136" s="59">
        <f>ROUND(IF('Indicator Data'!H139=0,0,IF(LOG('Indicator Data'!H139)&gt;I$194,10,IF(LOG('Indicator Data'!H139)&lt;I$195,0,10-(I$194-LOG('Indicator Data'!H139))/(I$194-I$195)*10))),1)</f>
        <v>0</v>
      </c>
      <c r="J136" s="59">
        <f t="shared" si="125"/>
        <v>0</v>
      </c>
      <c r="K136" s="59">
        <f>ROUND(IF('Indicator Data'!I139=0,0,IF(LOG('Indicator Data'!I139)&gt;K$194,10,IF(LOG('Indicator Data'!I139)&lt;K$195,0,10-(K$194-LOG('Indicator Data'!I139))/(K$194-K$195)*10))),1)</f>
        <v>0</v>
      </c>
      <c r="L136" s="59">
        <f t="shared" si="126"/>
        <v>0</v>
      </c>
      <c r="M136" s="59">
        <f>ROUND(IF('Indicator Data'!J139=0,0,IF(LOG('Indicator Data'!J139)&gt;M$194,10,IF(LOG('Indicator Data'!J139)&lt;M$195,0,10-(M$194-LOG('Indicator Data'!J139))/(M$194-M$195)*10))),1)</f>
        <v>10</v>
      </c>
      <c r="N136" s="60">
        <f>'Indicator Data'!C139/'Indicator Data'!$BD139</f>
        <v>1.6930379950067383E-3</v>
      </c>
      <c r="O136" s="60">
        <f>'Indicator Data'!D139/'Indicator Data'!$BD139</f>
        <v>8.2008217905308255E-4</v>
      </c>
      <c r="P136" s="60">
        <f>IF(F136=0.1,0,'Indicator Data'!E139/'Indicator Data'!$BD139)</f>
        <v>5.8603737052725941E-3</v>
      </c>
      <c r="Q136" s="60">
        <f>'Indicator Data'!F139/'Indicator Data'!$BD139</f>
        <v>5.1652348781896227E-5</v>
      </c>
      <c r="R136" s="60">
        <f>'Indicator Data'!G139/'Indicator Data'!$BD139</f>
        <v>0</v>
      </c>
      <c r="S136" s="60">
        <f>'Indicator Data'!H139/'Indicator Data'!$BD139</f>
        <v>0</v>
      </c>
      <c r="T136" s="60">
        <f>'Indicator Data'!I139/'Indicator Data'!$BD139</f>
        <v>0</v>
      </c>
      <c r="U136" s="60">
        <f>'Indicator Data'!J139/'Indicator Data'!$BD139</f>
        <v>3.25153953941019E-3</v>
      </c>
      <c r="V136" s="59">
        <f t="shared" si="127"/>
        <v>8.5</v>
      </c>
      <c r="W136" s="59">
        <f t="shared" si="128"/>
        <v>8.1999999999999993</v>
      </c>
      <c r="X136" s="59">
        <f t="shared" si="129"/>
        <v>8.4</v>
      </c>
      <c r="Y136" s="59">
        <f t="shared" si="130"/>
        <v>3.9</v>
      </c>
      <c r="Z136" s="59">
        <f t="shared" si="131"/>
        <v>9.4</v>
      </c>
      <c r="AA136" s="59">
        <f t="shared" si="132"/>
        <v>0</v>
      </c>
      <c r="AB136" s="59">
        <f t="shared" si="133"/>
        <v>0</v>
      </c>
      <c r="AC136" s="59">
        <f t="shared" si="134"/>
        <v>0</v>
      </c>
      <c r="AD136" s="59">
        <f t="shared" si="135"/>
        <v>0</v>
      </c>
      <c r="AE136" s="59">
        <f t="shared" si="136"/>
        <v>0</v>
      </c>
      <c r="AF136" s="59">
        <f t="shared" si="137"/>
        <v>1.1000000000000001</v>
      </c>
      <c r="AG136" s="59">
        <f>ROUND(IF('Indicator Data'!K139=0,0,IF('Indicator Data'!K139&gt;AG$194,10,IF('Indicator Data'!K139&lt;AG$195,0,10-(AG$194-'Indicator Data'!K139)/(AG$194-AG$195)*10))),1)</f>
        <v>5.0999999999999996</v>
      </c>
      <c r="AH136" s="59">
        <f t="shared" si="138"/>
        <v>8.9</v>
      </c>
      <c r="AI136" s="59">
        <f t="shared" si="139"/>
        <v>9.1</v>
      </c>
      <c r="AJ136" s="59">
        <f t="shared" si="140"/>
        <v>0</v>
      </c>
      <c r="AK136" s="59">
        <f t="shared" si="141"/>
        <v>0</v>
      </c>
      <c r="AL136" s="59">
        <f t="shared" si="142"/>
        <v>0</v>
      </c>
      <c r="AM136" s="59">
        <f t="shared" si="143"/>
        <v>0</v>
      </c>
      <c r="AN136" s="59">
        <f t="shared" si="144"/>
        <v>7.8</v>
      </c>
      <c r="AO136" s="61">
        <f t="shared" si="145"/>
        <v>9.1999999999999993</v>
      </c>
      <c r="AP136" s="61">
        <f t="shared" si="146"/>
        <v>6.5</v>
      </c>
      <c r="AQ136" s="61">
        <f t="shared" si="147"/>
        <v>9.1</v>
      </c>
      <c r="AR136" s="61">
        <f t="shared" si="148"/>
        <v>0</v>
      </c>
      <c r="AS136" s="59">
        <f t="shared" si="149"/>
        <v>6.5</v>
      </c>
      <c r="AT136" s="59">
        <f>IF('Indicator Data'!L139="No data","x",IF('Indicator Data'!BE139&lt;1000,"x",ROUND((IF('Indicator Data'!L139&gt;AT$194,10,IF('Indicator Data'!L139&lt;AT$195,0,10-(AT$194-'Indicator Data'!L139)/(AT$194-AT$195)*10))),1)))</f>
        <v>3</v>
      </c>
      <c r="AU136" s="61">
        <f t="shared" si="150"/>
        <v>4.8</v>
      </c>
      <c r="AV136" s="62">
        <f t="shared" si="151"/>
        <v>7</v>
      </c>
      <c r="AW136" s="59">
        <f>ROUND(IF('Indicator Data'!M139=0,0,IF('Indicator Data'!M139&gt;AW$194,10,IF('Indicator Data'!M139&lt;AW$195,0,10-(AW$194-'Indicator Data'!M139)/(AW$194-AW$195)*10))),1)</f>
        <v>3.8</v>
      </c>
      <c r="AX136" s="59">
        <f>ROUND(IF('Indicator Data'!N139=0,0,IF(LOG('Indicator Data'!N139)&gt;LOG(AX$194),10,IF(LOG('Indicator Data'!N139)&lt;LOG(AX$195),0,10-(LOG(AX$194)-LOG('Indicator Data'!N139))/(LOG(AX$194)-LOG(AX$195))*10))),1)</f>
        <v>2.2999999999999998</v>
      </c>
      <c r="AY136" s="61">
        <f t="shared" si="152"/>
        <v>3.1</v>
      </c>
      <c r="AZ136" s="59">
        <f>'Indicator Data'!O139</f>
        <v>0</v>
      </c>
      <c r="BA136" s="59">
        <f>'Indicator Data'!P139</f>
        <v>0</v>
      </c>
      <c r="BB136" s="61">
        <f t="shared" si="153"/>
        <v>0</v>
      </c>
      <c r="BC136" s="62">
        <f t="shared" si="154"/>
        <v>2.2000000000000002</v>
      </c>
      <c r="BD136" s="16"/>
      <c r="BE136" s="108"/>
    </row>
    <row r="137" spans="1:57" s="4" customFormat="1" x14ac:dyDescent="0.25">
      <c r="A137" s="131" t="s">
        <v>253</v>
      </c>
      <c r="B137" s="58" t="s">
        <v>252</v>
      </c>
      <c r="C137" s="59">
        <f>ROUND(IF('Indicator Data'!C140=0,0.1,IF(LOG('Indicator Data'!C140)&gt;C$194,10,IF(LOG('Indicator Data'!C140)&lt;C$195,0,10-(C$194-LOG('Indicator Data'!C140))/(C$194-C$195)*10))),1)</f>
        <v>10</v>
      </c>
      <c r="D137" s="59">
        <f>ROUND(IF('Indicator Data'!D140=0,0.1,IF(LOG('Indicator Data'!D140)&gt;D$194,10,IF(LOG('Indicator Data'!D140)&lt;D$195,0,10-(D$194-LOG('Indicator Data'!D140))/(D$194-D$195)*10))),1)</f>
        <v>10</v>
      </c>
      <c r="E137" s="59">
        <f t="shared" si="124"/>
        <v>10</v>
      </c>
      <c r="F137" s="59">
        <f>ROUND(IF('Indicator Data'!E140="No data",0.1,IF('Indicator Data'!E140=0,0,IF(LOG('Indicator Data'!E140)&gt;F$194,10,IF(LOG('Indicator Data'!E140)&lt;F$195,0,10-(F$194-LOG('Indicator Data'!E140))/(F$194-F$195)*10)))),1)</f>
        <v>9.1999999999999993</v>
      </c>
      <c r="G137" s="59">
        <f>ROUND(IF('Indicator Data'!F140=0,0,IF(LOG('Indicator Data'!F140)&gt;G$194,10,IF(LOG('Indicator Data'!F140)&lt;G$195,0,10-(G$194-LOG('Indicator Data'!F140))/(G$194-G$195)*10))),1)</f>
        <v>9.1999999999999993</v>
      </c>
      <c r="H137" s="59">
        <f>ROUND(IF('Indicator Data'!G140=0,0,IF(LOG('Indicator Data'!G140)&gt;H$194,10,IF(LOG('Indicator Data'!G140)&lt;H$195,0,10-(H$194-LOG('Indicator Data'!G140))/(H$194-H$195)*10))),1)</f>
        <v>10</v>
      </c>
      <c r="I137" s="59">
        <f>ROUND(IF('Indicator Data'!H140=0,0,IF(LOG('Indicator Data'!H140)&gt;I$194,10,IF(LOG('Indicator Data'!H140)&lt;I$195,0,10-(I$194-LOG('Indicator Data'!H140))/(I$194-I$195)*10))),1)</f>
        <v>10</v>
      </c>
      <c r="J137" s="59">
        <f t="shared" si="125"/>
        <v>10</v>
      </c>
      <c r="K137" s="59">
        <f>ROUND(IF('Indicator Data'!I140=0,0,IF(LOG('Indicator Data'!I140)&gt;K$194,10,IF(LOG('Indicator Data'!I140)&lt;K$195,0,10-(K$194-LOG('Indicator Data'!I140))/(K$194-K$195)*10))),1)</f>
        <v>9.8000000000000007</v>
      </c>
      <c r="L137" s="59">
        <f t="shared" si="126"/>
        <v>9.9</v>
      </c>
      <c r="M137" s="59">
        <f>ROUND(IF('Indicator Data'!J140=0,0,IF(LOG('Indicator Data'!J140)&gt;M$194,10,IF(LOG('Indicator Data'!J140)&lt;M$195,0,10-(M$194-LOG('Indicator Data'!J140))/(M$194-M$195)*10))),1)</f>
        <v>10</v>
      </c>
      <c r="N137" s="60">
        <f>'Indicator Data'!C140/'Indicator Data'!$BD140</f>
        <v>1.5587550893229139E-3</v>
      </c>
      <c r="O137" s="60">
        <f>'Indicator Data'!D140/'Indicator Data'!$BD140</f>
        <v>9.0908299212123995E-4</v>
      </c>
      <c r="P137" s="60">
        <f>IF(F137=0.1,0,'Indicator Data'!E140/'Indicator Data'!$BD140)</f>
        <v>4.8604625996795407E-3</v>
      </c>
      <c r="Q137" s="60">
        <f>'Indicator Data'!F140/'Indicator Data'!$BD140</f>
        <v>3.1622615060844639E-5</v>
      </c>
      <c r="R137" s="60">
        <f>'Indicator Data'!G140/'Indicator Data'!$BD140</f>
        <v>1.6785791703203688E-2</v>
      </c>
      <c r="S137" s="60">
        <f>'Indicator Data'!H140/'Indicator Data'!$BD140</f>
        <v>1.1855987873831656E-2</v>
      </c>
      <c r="T137" s="60">
        <f>'Indicator Data'!I140/'Indicator Data'!$BD140</f>
        <v>7.5605003111353201E-3</v>
      </c>
      <c r="U137" s="60">
        <f>'Indicator Data'!J140/'Indicator Data'!$BD140</f>
        <v>1.2282898896238518E-3</v>
      </c>
      <c r="V137" s="59">
        <f t="shared" si="127"/>
        <v>7.8</v>
      </c>
      <c r="W137" s="59">
        <f t="shared" si="128"/>
        <v>9.1</v>
      </c>
      <c r="X137" s="59">
        <f t="shared" si="129"/>
        <v>8.5</v>
      </c>
      <c r="Y137" s="59">
        <f t="shared" si="130"/>
        <v>3.2</v>
      </c>
      <c r="Z137" s="59">
        <f t="shared" si="131"/>
        <v>8.9</v>
      </c>
      <c r="AA137" s="59">
        <f t="shared" si="132"/>
        <v>9.3000000000000007</v>
      </c>
      <c r="AB137" s="59">
        <f t="shared" si="133"/>
        <v>10</v>
      </c>
      <c r="AC137" s="59">
        <f t="shared" si="134"/>
        <v>9.6999999999999993</v>
      </c>
      <c r="AD137" s="59">
        <f t="shared" si="135"/>
        <v>7.6</v>
      </c>
      <c r="AE137" s="59">
        <f t="shared" si="136"/>
        <v>8.9</v>
      </c>
      <c r="AF137" s="59">
        <f t="shared" si="137"/>
        <v>0.4</v>
      </c>
      <c r="AG137" s="59">
        <f>ROUND(IF('Indicator Data'!K140=0,0,IF('Indicator Data'!K140&gt;AG$194,10,IF('Indicator Data'!K140&lt;AG$195,0,10-(AG$194-'Indicator Data'!K140)/(AG$194-AG$195)*10))),1)</f>
        <v>6.1</v>
      </c>
      <c r="AH137" s="59">
        <f t="shared" si="138"/>
        <v>8.9</v>
      </c>
      <c r="AI137" s="59">
        <f t="shared" si="139"/>
        <v>9.6</v>
      </c>
      <c r="AJ137" s="59">
        <f t="shared" si="140"/>
        <v>9.6999999999999993</v>
      </c>
      <c r="AK137" s="59">
        <f t="shared" si="141"/>
        <v>10</v>
      </c>
      <c r="AL137" s="59">
        <f t="shared" si="142"/>
        <v>9.9</v>
      </c>
      <c r="AM137" s="59">
        <f t="shared" si="143"/>
        <v>8.6999999999999993</v>
      </c>
      <c r="AN137" s="59">
        <f t="shared" si="144"/>
        <v>7.7</v>
      </c>
      <c r="AO137" s="61">
        <f t="shared" si="145"/>
        <v>9.4</v>
      </c>
      <c r="AP137" s="61">
        <f t="shared" si="146"/>
        <v>7.2</v>
      </c>
      <c r="AQ137" s="61">
        <f t="shared" si="147"/>
        <v>9.1</v>
      </c>
      <c r="AR137" s="61">
        <f t="shared" si="148"/>
        <v>9.5</v>
      </c>
      <c r="AS137" s="59">
        <f t="shared" si="149"/>
        <v>6.9</v>
      </c>
      <c r="AT137" s="59">
        <f>IF('Indicator Data'!L140="No data","x",IF('Indicator Data'!BE140&lt;1000,"x",ROUND((IF('Indicator Data'!L140&gt;AT$194,10,IF('Indicator Data'!L140&lt;AT$195,0,10-(AT$194-'Indicator Data'!L140)/(AT$194-AT$195)*10))),1)))</f>
        <v>1</v>
      </c>
      <c r="AU137" s="61">
        <f t="shared" si="150"/>
        <v>4</v>
      </c>
      <c r="AV137" s="62">
        <f t="shared" si="151"/>
        <v>8.4</v>
      </c>
      <c r="AW137" s="59">
        <f>ROUND(IF('Indicator Data'!M140=0,0,IF('Indicator Data'!M140&gt;AW$194,10,IF('Indicator Data'!M140&lt;AW$195,0,10-(AW$194-'Indicator Data'!M140)/(AW$194-AW$195)*10))),1)</f>
        <v>9.4</v>
      </c>
      <c r="AX137" s="59">
        <f>ROUND(IF('Indicator Data'!N140=0,0,IF(LOG('Indicator Data'!N140)&gt;LOG(AX$194),10,IF(LOG('Indicator Data'!N140)&lt;LOG(AX$195),0,10-(LOG(AX$194)-LOG('Indicator Data'!N140))/(LOG(AX$194)-LOG(AX$195))*10))),1)</f>
        <v>9.1999999999999993</v>
      </c>
      <c r="AY137" s="61">
        <f t="shared" si="152"/>
        <v>9.3000000000000007</v>
      </c>
      <c r="AZ137" s="59">
        <f>'Indicator Data'!O140</f>
        <v>0</v>
      </c>
      <c r="BA137" s="59">
        <f>'Indicator Data'!P140</f>
        <v>4</v>
      </c>
      <c r="BB137" s="61">
        <f t="shared" si="153"/>
        <v>7</v>
      </c>
      <c r="BC137" s="62">
        <f t="shared" si="154"/>
        <v>7</v>
      </c>
      <c r="BD137" s="16"/>
      <c r="BE137" s="108"/>
    </row>
    <row r="138" spans="1:57" s="4" customFormat="1" x14ac:dyDescent="0.25">
      <c r="A138" s="131" t="s">
        <v>255</v>
      </c>
      <c r="B138" s="63" t="s">
        <v>254</v>
      </c>
      <c r="C138" s="59">
        <f>ROUND(IF('Indicator Data'!C141=0,0.1,IF(LOG('Indicator Data'!C141)&gt;C$194,10,IF(LOG('Indicator Data'!C141)&lt;C$195,0,10-(C$194-LOG('Indicator Data'!C141))/(C$194-C$195)*10))),1)</f>
        <v>6.2</v>
      </c>
      <c r="D138" s="59">
        <f>ROUND(IF('Indicator Data'!D141=0,0.1,IF(LOG('Indicator Data'!D141)&gt;D$194,10,IF(LOG('Indicator Data'!D141)&lt;D$195,0,10-(D$194-LOG('Indicator Data'!D141))/(D$194-D$195)*10))),1)</f>
        <v>0.1</v>
      </c>
      <c r="E138" s="59">
        <f t="shared" si="124"/>
        <v>3.8</v>
      </c>
      <c r="F138" s="59">
        <f>ROUND(IF('Indicator Data'!E141="No data",0.1,IF('Indicator Data'!E141=0,0,IF(LOG('Indicator Data'!E141)&gt;F$194,10,IF(LOG('Indicator Data'!E141)&lt;F$195,0,10-(F$194-LOG('Indicator Data'!E141))/(F$194-F$195)*10)))),1)</f>
        <v>8.1</v>
      </c>
      <c r="G138" s="59">
        <f>ROUND(IF('Indicator Data'!F141=0,0,IF(LOG('Indicator Data'!F141)&gt;G$194,10,IF(LOG('Indicator Data'!F141)&lt;G$195,0,10-(G$194-LOG('Indicator Data'!F141))/(G$194-G$195)*10))),1)</f>
        <v>0</v>
      </c>
      <c r="H138" s="59">
        <f>ROUND(IF('Indicator Data'!G141=0,0,IF(LOG('Indicator Data'!G141)&gt;H$194,10,IF(LOG('Indicator Data'!G141)&lt;H$195,0,10-(H$194-LOG('Indicator Data'!G141))/(H$194-H$195)*10))),1)</f>
        <v>0</v>
      </c>
      <c r="I138" s="59">
        <f>ROUND(IF('Indicator Data'!H141=0,0,IF(LOG('Indicator Data'!H141)&gt;I$194,10,IF(LOG('Indicator Data'!H141)&lt;I$195,0,10-(I$194-LOG('Indicator Data'!H141))/(I$194-I$195)*10))),1)</f>
        <v>0</v>
      </c>
      <c r="J138" s="59">
        <f t="shared" si="125"/>
        <v>0</v>
      </c>
      <c r="K138" s="59">
        <f>ROUND(IF('Indicator Data'!I141=0,0,IF(LOG('Indicator Data'!I141)&gt;K$194,10,IF(LOG('Indicator Data'!I141)&lt;K$195,0,10-(K$194-LOG('Indicator Data'!I141))/(K$194-K$195)*10))),1)</f>
        <v>0</v>
      </c>
      <c r="L138" s="59">
        <f t="shared" si="126"/>
        <v>0</v>
      </c>
      <c r="M138" s="59">
        <f>ROUND(IF('Indicator Data'!J141=0,0,IF(LOG('Indicator Data'!J141)&gt;M$194,10,IF(LOG('Indicator Data'!J141)&lt;M$195,0,10-(M$194-LOG('Indicator Data'!J141))/(M$194-M$195)*10))),1)</f>
        <v>0</v>
      </c>
      <c r="N138" s="60">
        <f>'Indicator Data'!C141/'Indicator Data'!$BD141</f>
        <v>7.7396139229942736E-5</v>
      </c>
      <c r="O138" s="60">
        <f>'Indicator Data'!D141/'Indicator Data'!$BD141</f>
        <v>0</v>
      </c>
      <c r="P138" s="60">
        <f>IF(F138=0.1,0,'Indicator Data'!E141/'Indicator Data'!$BD141)</f>
        <v>4.4638026349517693E-3</v>
      </c>
      <c r="Q138" s="60">
        <f>'Indicator Data'!F141/'Indicator Data'!$BD141</f>
        <v>0</v>
      </c>
      <c r="R138" s="60">
        <f>'Indicator Data'!G141/'Indicator Data'!$BD141</f>
        <v>0</v>
      </c>
      <c r="S138" s="60">
        <f>'Indicator Data'!H141/'Indicator Data'!$BD141</f>
        <v>0</v>
      </c>
      <c r="T138" s="60">
        <f>'Indicator Data'!I141/'Indicator Data'!$BD141</f>
        <v>0</v>
      </c>
      <c r="U138" s="60">
        <f>'Indicator Data'!J141/'Indicator Data'!$BD141</f>
        <v>0</v>
      </c>
      <c r="V138" s="59">
        <f t="shared" si="127"/>
        <v>0.4</v>
      </c>
      <c r="W138" s="59">
        <f t="shared" si="128"/>
        <v>0</v>
      </c>
      <c r="X138" s="59">
        <f t="shared" si="129"/>
        <v>0.2</v>
      </c>
      <c r="Y138" s="59">
        <f t="shared" si="130"/>
        <v>3</v>
      </c>
      <c r="Z138" s="59">
        <f t="shared" si="131"/>
        <v>0</v>
      </c>
      <c r="AA138" s="59">
        <f t="shared" si="132"/>
        <v>0</v>
      </c>
      <c r="AB138" s="59">
        <f t="shared" si="133"/>
        <v>0</v>
      </c>
      <c r="AC138" s="59">
        <f t="shared" si="134"/>
        <v>0</v>
      </c>
      <c r="AD138" s="59">
        <f t="shared" si="135"/>
        <v>0</v>
      </c>
      <c r="AE138" s="59">
        <f t="shared" si="136"/>
        <v>0</v>
      </c>
      <c r="AF138" s="59">
        <f t="shared" si="137"/>
        <v>0</v>
      </c>
      <c r="AG138" s="59">
        <f>ROUND(IF('Indicator Data'!K141=0,0,IF('Indicator Data'!K141&gt;AG$194,10,IF('Indicator Data'!K141&lt;AG$195,0,10-(AG$194-'Indicator Data'!K141)/(AG$194-AG$195)*10))),1)</f>
        <v>0</v>
      </c>
      <c r="AH138" s="59">
        <f t="shared" si="138"/>
        <v>3.3</v>
      </c>
      <c r="AI138" s="59">
        <f t="shared" si="139"/>
        <v>0.1</v>
      </c>
      <c r="AJ138" s="59">
        <f t="shared" si="140"/>
        <v>0</v>
      </c>
      <c r="AK138" s="59">
        <f t="shared" si="141"/>
        <v>0</v>
      </c>
      <c r="AL138" s="59">
        <f t="shared" si="142"/>
        <v>0</v>
      </c>
      <c r="AM138" s="59">
        <f t="shared" si="143"/>
        <v>0</v>
      </c>
      <c r="AN138" s="59">
        <f t="shared" si="144"/>
        <v>0</v>
      </c>
      <c r="AO138" s="61">
        <f t="shared" si="145"/>
        <v>2.2000000000000002</v>
      </c>
      <c r="AP138" s="61">
        <f t="shared" si="146"/>
        <v>6.2</v>
      </c>
      <c r="AQ138" s="61">
        <f t="shared" si="147"/>
        <v>0</v>
      </c>
      <c r="AR138" s="61">
        <f t="shared" si="148"/>
        <v>0</v>
      </c>
      <c r="AS138" s="59">
        <f t="shared" si="149"/>
        <v>0</v>
      </c>
      <c r="AT138" s="59">
        <f>IF('Indicator Data'!L141="No data","x",IF('Indicator Data'!BE141&lt;1000,"x",ROUND((IF('Indicator Data'!L141&gt;AT$194,10,IF('Indicator Data'!L141&lt;AT$195,0,10-(AT$194-'Indicator Data'!L141)/(AT$194-AT$195)*10))),1)))</f>
        <v>3</v>
      </c>
      <c r="AU138" s="61">
        <f t="shared" si="150"/>
        <v>1.5</v>
      </c>
      <c r="AV138" s="62">
        <f t="shared" si="151"/>
        <v>2.2999999999999998</v>
      </c>
      <c r="AW138" s="59">
        <f>ROUND(IF('Indicator Data'!M141=0,0,IF('Indicator Data'!M141&gt;AW$194,10,IF('Indicator Data'!M141&lt;AW$195,0,10-(AW$194-'Indicator Data'!M141)/(AW$194-AW$195)*10))),1)</f>
        <v>0.1</v>
      </c>
      <c r="AX138" s="59">
        <f>ROUND(IF('Indicator Data'!N141=0,0,IF(LOG('Indicator Data'!N141)&gt;LOG(AX$194),10,IF(LOG('Indicator Data'!N141)&lt;LOG(AX$195),0,10-(LOG(AX$194)-LOG('Indicator Data'!N141))/(LOG(AX$194)-LOG(AX$195))*10))),1)</f>
        <v>0.6</v>
      </c>
      <c r="AY138" s="61">
        <f t="shared" si="152"/>
        <v>0.4</v>
      </c>
      <c r="AZ138" s="59">
        <f>'Indicator Data'!O141</f>
        <v>0</v>
      </c>
      <c r="BA138" s="59">
        <f>'Indicator Data'!P141</f>
        <v>0</v>
      </c>
      <c r="BB138" s="61">
        <f t="shared" si="153"/>
        <v>0</v>
      </c>
      <c r="BC138" s="62">
        <f t="shared" si="154"/>
        <v>0.3</v>
      </c>
      <c r="BD138" s="16"/>
      <c r="BE138" s="108"/>
    </row>
    <row r="139" spans="1:57" s="4" customFormat="1" x14ac:dyDescent="0.25">
      <c r="A139" s="131" t="s">
        <v>257</v>
      </c>
      <c r="B139" s="63" t="s">
        <v>256</v>
      </c>
      <c r="C139" s="59">
        <f>ROUND(IF('Indicator Data'!C142=0,0.1,IF(LOG('Indicator Data'!C142)&gt;C$194,10,IF(LOG('Indicator Data'!C142)&lt;C$195,0,10-(C$194-LOG('Indicator Data'!C142))/(C$194-C$195)*10))),1)</f>
        <v>8.1</v>
      </c>
      <c r="D139" s="59">
        <f>ROUND(IF('Indicator Data'!D142=0,0.1,IF(LOG('Indicator Data'!D142)&gt;D$194,10,IF(LOG('Indicator Data'!D142)&lt;D$195,0,10-(D$194-LOG('Indicator Data'!D142))/(D$194-D$195)*10))),1)</f>
        <v>0.1</v>
      </c>
      <c r="E139" s="59">
        <f t="shared" si="124"/>
        <v>5.4</v>
      </c>
      <c r="F139" s="59">
        <f>ROUND(IF('Indicator Data'!E142="No data",0.1,IF('Indicator Data'!E142=0,0,IF(LOG('Indicator Data'!E142)&gt;F$194,10,IF(LOG('Indicator Data'!E142)&lt;F$195,0,10-(F$194-LOG('Indicator Data'!E142))/(F$194-F$195)*10)))),1)</f>
        <v>5.6</v>
      </c>
      <c r="G139" s="59">
        <f>ROUND(IF('Indicator Data'!F142=0,0,IF(LOG('Indicator Data'!F142)&gt;G$194,10,IF(LOG('Indicator Data'!F142)&lt;G$195,0,10-(G$194-LOG('Indicator Data'!F142))/(G$194-G$195)*10))),1)</f>
        <v>4.7</v>
      </c>
      <c r="H139" s="59">
        <f>ROUND(IF('Indicator Data'!G142=0,0,IF(LOG('Indicator Data'!G142)&gt;H$194,10,IF(LOG('Indicator Data'!G142)&lt;H$195,0,10-(H$194-LOG('Indicator Data'!G142))/(H$194-H$195)*10))),1)</f>
        <v>1.5</v>
      </c>
      <c r="I139" s="59">
        <f>ROUND(IF('Indicator Data'!H142=0,0,IF(LOG('Indicator Data'!H142)&gt;I$194,10,IF(LOG('Indicator Data'!H142)&lt;I$195,0,10-(I$194-LOG('Indicator Data'!H142))/(I$194-I$195)*10))),1)</f>
        <v>0</v>
      </c>
      <c r="J139" s="59">
        <f t="shared" si="125"/>
        <v>0.8</v>
      </c>
      <c r="K139" s="59">
        <f>ROUND(IF('Indicator Data'!I142=0,0,IF(LOG('Indicator Data'!I142)&gt;K$194,10,IF(LOG('Indicator Data'!I142)&lt;K$195,0,10-(K$194-LOG('Indicator Data'!I142))/(K$194-K$195)*10))),1)</f>
        <v>0</v>
      </c>
      <c r="L139" s="59">
        <f t="shared" si="126"/>
        <v>0.4</v>
      </c>
      <c r="M139" s="59">
        <f>ROUND(IF('Indicator Data'!J142=0,0,IF(LOG('Indicator Data'!J142)&gt;M$194,10,IF(LOG('Indicator Data'!J142)&lt;M$195,0,10-(M$194-LOG('Indicator Data'!J142))/(M$194-M$195)*10))),1)</f>
        <v>0</v>
      </c>
      <c r="N139" s="60">
        <f>'Indicator Data'!C142/'Indicator Data'!$BD142</f>
        <v>1.6493212249462028E-3</v>
      </c>
      <c r="O139" s="60">
        <f>'Indicator Data'!D142/'Indicator Data'!$BD142</f>
        <v>0</v>
      </c>
      <c r="P139" s="60">
        <f>IF(F139=0.1,0,'Indicator Data'!E142/'Indicator Data'!$BD142)</f>
        <v>1.716788509389836E-3</v>
      </c>
      <c r="Q139" s="60">
        <f>'Indicator Data'!F142/'Indicator Data'!$BD142</f>
        <v>6.7796438515388481E-7</v>
      </c>
      <c r="R139" s="60">
        <f>'Indicator Data'!G142/'Indicator Data'!$BD142</f>
        <v>4.0358474535873882E-5</v>
      </c>
      <c r="S139" s="60">
        <f>'Indicator Data'!H142/'Indicator Data'!$BD142</f>
        <v>0</v>
      </c>
      <c r="T139" s="60">
        <f>'Indicator Data'!I142/'Indicator Data'!$BD142</f>
        <v>0</v>
      </c>
      <c r="U139" s="60">
        <f>'Indicator Data'!J142/'Indicator Data'!$BD142</f>
        <v>0</v>
      </c>
      <c r="V139" s="59">
        <f t="shared" si="127"/>
        <v>8.1999999999999993</v>
      </c>
      <c r="W139" s="59">
        <f t="shared" si="128"/>
        <v>0</v>
      </c>
      <c r="X139" s="59">
        <f t="shared" si="129"/>
        <v>5.4</v>
      </c>
      <c r="Y139" s="59">
        <f t="shared" si="130"/>
        <v>1.1000000000000001</v>
      </c>
      <c r="Z139" s="59">
        <f t="shared" si="131"/>
        <v>5.2</v>
      </c>
      <c r="AA139" s="59">
        <f t="shared" si="132"/>
        <v>0</v>
      </c>
      <c r="AB139" s="59">
        <f t="shared" si="133"/>
        <v>0</v>
      </c>
      <c r="AC139" s="59">
        <f t="shared" si="134"/>
        <v>0</v>
      </c>
      <c r="AD139" s="59">
        <f t="shared" si="135"/>
        <v>0</v>
      </c>
      <c r="AE139" s="59">
        <f t="shared" si="136"/>
        <v>0</v>
      </c>
      <c r="AF139" s="59">
        <f t="shared" si="137"/>
        <v>0</v>
      </c>
      <c r="AG139" s="59">
        <f>ROUND(IF('Indicator Data'!K142=0,0,IF('Indicator Data'!K142&gt;AG$194,10,IF('Indicator Data'!K142&lt;AG$195,0,10-(AG$194-'Indicator Data'!K142)/(AG$194-AG$195)*10))),1)</f>
        <v>2</v>
      </c>
      <c r="AH139" s="59">
        <f t="shared" si="138"/>
        <v>8.1999999999999993</v>
      </c>
      <c r="AI139" s="59">
        <f t="shared" si="139"/>
        <v>0.1</v>
      </c>
      <c r="AJ139" s="59">
        <f t="shared" si="140"/>
        <v>0.8</v>
      </c>
      <c r="AK139" s="59">
        <f t="shared" si="141"/>
        <v>0</v>
      </c>
      <c r="AL139" s="59">
        <f t="shared" si="142"/>
        <v>0.4</v>
      </c>
      <c r="AM139" s="59">
        <f t="shared" si="143"/>
        <v>0</v>
      </c>
      <c r="AN139" s="59">
        <f t="shared" si="144"/>
        <v>0</v>
      </c>
      <c r="AO139" s="61">
        <f t="shared" si="145"/>
        <v>5.4</v>
      </c>
      <c r="AP139" s="61">
        <f t="shared" si="146"/>
        <v>3.7</v>
      </c>
      <c r="AQ139" s="61">
        <f t="shared" si="147"/>
        <v>5</v>
      </c>
      <c r="AR139" s="61">
        <f t="shared" si="148"/>
        <v>0.2</v>
      </c>
      <c r="AS139" s="59">
        <f t="shared" si="149"/>
        <v>1</v>
      </c>
      <c r="AT139" s="59">
        <f>IF('Indicator Data'!L142="No data","x",IF('Indicator Data'!BE142&lt;1000,"x",ROUND((IF('Indicator Data'!L142&gt;AT$194,10,IF('Indicator Data'!L142&lt;AT$195,0,10-(AT$194-'Indicator Data'!L142)/(AT$194-AT$195)*10))),1)))</f>
        <v>4</v>
      </c>
      <c r="AU139" s="61">
        <f t="shared" si="150"/>
        <v>2.5</v>
      </c>
      <c r="AV139" s="62">
        <f t="shared" si="151"/>
        <v>3.6</v>
      </c>
      <c r="AW139" s="59">
        <f>ROUND(IF('Indicator Data'!M142=0,0,IF('Indicator Data'!M142&gt;AW$194,10,IF('Indicator Data'!M142&lt;AW$195,0,10-(AW$194-'Indicator Data'!M142)/(AW$194-AW$195)*10))),1)</f>
        <v>0</v>
      </c>
      <c r="AX139" s="59">
        <f>ROUND(IF('Indicator Data'!N142=0,0,IF(LOG('Indicator Data'!N142)&gt;LOG(AX$194),10,IF(LOG('Indicator Data'!N142)&lt;LOG(AX$195),0,10-(LOG(AX$194)-LOG('Indicator Data'!N142))/(LOG(AX$194)-LOG(AX$195))*10))),1)</f>
        <v>0</v>
      </c>
      <c r="AY139" s="61">
        <f t="shared" si="152"/>
        <v>0</v>
      </c>
      <c r="AZ139" s="59">
        <f>'Indicator Data'!O142</f>
        <v>0</v>
      </c>
      <c r="BA139" s="59">
        <f>'Indicator Data'!P142</f>
        <v>0</v>
      </c>
      <c r="BB139" s="61">
        <f t="shared" si="153"/>
        <v>0</v>
      </c>
      <c r="BC139" s="62">
        <f t="shared" si="154"/>
        <v>0</v>
      </c>
      <c r="BD139" s="16"/>
      <c r="BE139" s="108"/>
    </row>
    <row r="140" spans="1:57" s="4" customFormat="1" x14ac:dyDescent="0.25">
      <c r="A140" s="131" t="s">
        <v>259</v>
      </c>
      <c r="B140" s="63" t="s">
        <v>258</v>
      </c>
      <c r="C140" s="59">
        <f>ROUND(IF('Indicator Data'!C143=0,0.1,IF(LOG('Indicator Data'!C143)&gt;C$194,10,IF(LOG('Indicator Data'!C143)&lt;C$195,0,10-(C$194-LOG('Indicator Data'!C143))/(C$194-C$195)*10))),1)</f>
        <v>4</v>
      </c>
      <c r="D140" s="59">
        <f>ROUND(IF('Indicator Data'!D143=0,0.1,IF(LOG('Indicator Data'!D143)&gt;D$194,10,IF(LOG('Indicator Data'!D143)&lt;D$195,0,10-(D$194-LOG('Indicator Data'!D143))/(D$194-D$195)*10))),1)</f>
        <v>0.1</v>
      </c>
      <c r="E140" s="59">
        <f t="shared" si="124"/>
        <v>2.2999999999999998</v>
      </c>
      <c r="F140" s="59">
        <f>ROUND(IF('Indicator Data'!E143="No data",0.1,IF('Indicator Data'!E143=0,0,IF(LOG('Indicator Data'!E143)&gt;F$194,10,IF(LOG('Indicator Data'!E143)&lt;F$195,0,10-(F$194-LOG('Indicator Data'!E143))/(F$194-F$195)*10)))),1)</f>
        <v>0</v>
      </c>
      <c r="G140" s="59">
        <f>ROUND(IF('Indicator Data'!F143=0,0,IF(LOG('Indicator Data'!F143)&gt;G$194,10,IF(LOG('Indicator Data'!F143)&lt;G$195,0,10-(G$194-LOG('Indicator Data'!F143))/(G$194-G$195)*10))),1)</f>
        <v>0</v>
      </c>
      <c r="H140" s="59">
        <f>ROUND(IF('Indicator Data'!G143=0,0,IF(LOG('Indicator Data'!G143)&gt;H$194,10,IF(LOG('Indicator Data'!G143)&lt;H$195,0,10-(H$194-LOG('Indicator Data'!G143))/(H$194-H$195)*10))),1)</f>
        <v>0</v>
      </c>
      <c r="I140" s="59">
        <f>ROUND(IF('Indicator Data'!H143=0,0,IF(LOG('Indicator Data'!H143)&gt;I$194,10,IF(LOG('Indicator Data'!H143)&lt;I$195,0,10-(I$194-LOG('Indicator Data'!H143))/(I$194-I$195)*10))),1)</f>
        <v>0</v>
      </c>
      <c r="J140" s="59">
        <f t="shared" si="125"/>
        <v>0</v>
      </c>
      <c r="K140" s="59">
        <f>ROUND(IF('Indicator Data'!I143=0,0,IF(LOG('Indicator Data'!I143)&gt;K$194,10,IF(LOG('Indicator Data'!I143)&lt;K$195,0,10-(K$194-LOG('Indicator Data'!I143))/(K$194-K$195)*10))),1)</f>
        <v>0</v>
      </c>
      <c r="L140" s="59">
        <f t="shared" si="126"/>
        <v>0</v>
      </c>
      <c r="M140" s="59">
        <f>ROUND(IF('Indicator Data'!J143=0,0,IF(LOG('Indicator Data'!J143)&gt;M$194,10,IF(LOG('Indicator Data'!J143)&lt;M$195,0,10-(M$194-LOG('Indicator Data'!J143))/(M$194-M$195)*10))),1)</f>
        <v>0</v>
      </c>
      <c r="N140" s="60">
        <f>'Indicator Data'!C143/'Indicator Data'!$BD143</f>
        <v>1.8631730367724164E-4</v>
      </c>
      <c r="O140" s="60">
        <f>'Indicator Data'!D143/'Indicator Data'!$BD143</f>
        <v>0</v>
      </c>
      <c r="P140" s="60">
        <f>IF(F140=0.1,0,'Indicator Data'!E143/'Indicator Data'!$BD143)</f>
        <v>2.0728086938750631E-7</v>
      </c>
      <c r="Q140" s="60">
        <f>'Indicator Data'!F143/'Indicator Data'!$BD143</f>
        <v>0</v>
      </c>
      <c r="R140" s="60">
        <f>'Indicator Data'!G143/'Indicator Data'!$BD143</f>
        <v>0</v>
      </c>
      <c r="S140" s="60">
        <f>'Indicator Data'!H143/'Indicator Data'!$BD143</f>
        <v>0</v>
      </c>
      <c r="T140" s="60">
        <f>'Indicator Data'!I143/'Indicator Data'!$BD143</f>
        <v>0</v>
      </c>
      <c r="U140" s="60">
        <f>'Indicator Data'!J143/'Indicator Data'!$BD143</f>
        <v>0</v>
      </c>
      <c r="V140" s="59">
        <f t="shared" si="127"/>
        <v>0.9</v>
      </c>
      <c r="W140" s="59">
        <f t="shared" si="128"/>
        <v>0</v>
      </c>
      <c r="X140" s="59">
        <f t="shared" si="129"/>
        <v>0.5</v>
      </c>
      <c r="Y140" s="59">
        <f t="shared" si="130"/>
        <v>0</v>
      </c>
      <c r="Z140" s="59">
        <f t="shared" si="131"/>
        <v>0</v>
      </c>
      <c r="AA140" s="59">
        <f t="shared" si="132"/>
        <v>0</v>
      </c>
      <c r="AB140" s="59">
        <f t="shared" si="133"/>
        <v>0</v>
      </c>
      <c r="AC140" s="59">
        <f t="shared" si="134"/>
        <v>0</v>
      </c>
      <c r="AD140" s="59">
        <f t="shared" si="135"/>
        <v>0</v>
      </c>
      <c r="AE140" s="59">
        <f t="shared" si="136"/>
        <v>0</v>
      </c>
      <c r="AF140" s="59">
        <f t="shared" si="137"/>
        <v>0</v>
      </c>
      <c r="AG140" s="59">
        <f>ROUND(IF('Indicator Data'!K143=0,0,IF('Indicator Data'!K143&gt;AG$194,10,IF('Indicator Data'!K143&lt;AG$195,0,10-(AG$194-'Indicator Data'!K143)/(AG$194-AG$195)*10))),1)</f>
        <v>0</v>
      </c>
      <c r="AH140" s="59">
        <f t="shared" si="138"/>
        <v>2.5</v>
      </c>
      <c r="AI140" s="59">
        <f t="shared" si="139"/>
        <v>0.1</v>
      </c>
      <c r="AJ140" s="59">
        <f t="shared" si="140"/>
        <v>0</v>
      </c>
      <c r="AK140" s="59">
        <f t="shared" si="141"/>
        <v>0</v>
      </c>
      <c r="AL140" s="59">
        <f t="shared" si="142"/>
        <v>0</v>
      </c>
      <c r="AM140" s="59">
        <f t="shared" si="143"/>
        <v>0</v>
      </c>
      <c r="AN140" s="59">
        <f t="shared" si="144"/>
        <v>0</v>
      </c>
      <c r="AO140" s="61">
        <f t="shared" si="145"/>
        <v>1.4</v>
      </c>
      <c r="AP140" s="61">
        <f t="shared" si="146"/>
        <v>0</v>
      </c>
      <c r="AQ140" s="61">
        <f t="shared" si="147"/>
        <v>0</v>
      </c>
      <c r="AR140" s="61">
        <f t="shared" si="148"/>
        <v>0</v>
      </c>
      <c r="AS140" s="59">
        <f t="shared" si="149"/>
        <v>0</v>
      </c>
      <c r="AT140" s="59">
        <f>IF('Indicator Data'!L143="No data","x",IF('Indicator Data'!BE143&lt;1000,"x",ROUND((IF('Indicator Data'!L143&gt;AT$194,10,IF('Indicator Data'!L143&lt;AT$195,0,10-(AT$194-'Indicator Data'!L143)/(AT$194-AT$195)*10))),1)))</f>
        <v>6.1</v>
      </c>
      <c r="AU140" s="61">
        <f t="shared" si="150"/>
        <v>3.1</v>
      </c>
      <c r="AV140" s="62">
        <f t="shared" si="151"/>
        <v>1</v>
      </c>
      <c r="AW140" s="59">
        <f>ROUND(IF('Indicator Data'!M143=0,0,IF('Indicator Data'!M143&gt;AW$194,10,IF('Indicator Data'!M143&lt;AW$195,0,10-(AW$194-'Indicator Data'!M143)/(AW$194-AW$195)*10))),1)</f>
        <v>0.1</v>
      </c>
      <c r="AX140" s="59">
        <f>ROUND(IF('Indicator Data'!N143=0,0,IF(LOG('Indicator Data'!N143)&gt;LOG(AX$194),10,IF(LOG('Indicator Data'!N143)&lt;LOG(AX$195),0,10-(LOG(AX$194)-LOG('Indicator Data'!N143))/(LOG(AX$194)-LOG(AX$195))*10))),1)</f>
        <v>0</v>
      </c>
      <c r="AY140" s="61">
        <f t="shared" si="152"/>
        <v>0.1</v>
      </c>
      <c r="AZ140" s="59">
        <f>'Indicator Data'!O143</f>
        <v>0</v>
      </c>
      <c r="BA140" s="59">
        <f>'Indicator Data'!P143</f>
        <v>0</v>
      </c>
      <c r="BB140" s="61">
        <f t="shared" si="153"/>
        <v>0</v>
      </c>
      <c r="BC140" s="62">
        <f t="shared" si="154"/>
        <v>0.1</v>
      </c>
      <c r="BD140" s="16"/>
      <c r="BE140" s="108"/>
    </row>
    <row r="141" spans="1:57" s="4" customFormat="1" x14ac:dyDescent="0.25">
      <c r="A141" s="131" t="s">
        <v>261</v>
      </c>
      <c r="B141" s="63" t="s">
        <v>260</v>
      </c>
      <c r="C141" s="59">
        <f>ROUND(IF('Indicator Data'!C144=0,0.1,IF(LOG('Indicator Data'!C144)&gt;C$194,10,IF(LOG('Indicator Data'!C144)&lt;C$195,0,10-(C$194-LOG('Indicator Data'!C144))/(C$194-C$195)*10))),1)</f>
        <v>9</v>
      </c>
      <c r="D141" s="59">
        <f>ROUND(IF('Indicator Data'!D144=0,0.1,IF(LOG('Indicator Data'!D144)&gt;D$194,10,IF(LOG('Indicator Data'!D144)&lt;D$195,0,10-(D$194-LOG('Indicator Data'!D144))/(D$194-D$195)*10))),1)</f>
        <v>7.9</v>
      </c>
      <c r="E141" s="59">
        <f t="shared" si="124"/>
        <v>8.5</v>
      </c>
      <c r="F141" s="59">
        <f>ROUND(IF('Indicator Data'!E144="No data",0.1,IF('Indicator Data'!E144=0,0,IF(LOG('Indicator Data'!E144)&gt;F$194,10,IF(LOG('Indicator Data'!E144)&lt;F$195,0,10-(F$194-LOG('Indicator Data'!E144))/(F$194-F$195)*10)))),1)</f>
        <v>8.1</v>
      </c>
      <c r="G141" s="59">
        <f>ROUND(IF('Indicator Data'!F144=0,0,IF(LOG('Indicator Data'!F144)&gt;G$194,10,IF(LOG('Indicator Data'!F144)&lt;G$195,0,10-(G$194-LOG('Indicator Data'!F144))/(G$194-G$195)*10))),1)</f>
        <v>0</v>
      </c>
      <c r="H141" s="59">
        <f>ROUND(IF('Indicator Data'!G144=0,0,IF(LOG('Indicator Data'!G144)&gt;H$194,10,IF(LOG('Indicator Data'!G144)&lt;H$195,0,10-(H$194-LOG('Indicator Data'!G144))/(H$194-H$195)*10))),1)</f>
        <v>0</v>
      </c>
      <c r="I141" s="59">
        <f>ROUND(IF('Indicator Data'!H144=0,0,IF(LOG('Indicator Data'!H144)&gt;I$194,10,IF(LOG('Indicator Data'!H144)&lt;I$195,0,10-(I$194-LOG('Indicator Data'!H144))/(I$194-I$195)*10))),1)</f>
        <v>0</v>
      </c>
      <c r="J141" s="59">
        <f t="shared" si="125"/>
        <v>0</v>
      </c>
      <c r="K141" s="59">
        <f>ROUND(IF('Indicator Data'!I144=0,0,IF(LOG('Indicator Data'!I144)&gt;K$194,10,IF(LOG('Indicator Data'!I144)&lt;K$195,0,10-(K$194-LOG('Indicator Data'!I144))/(K$194-K$195)*10))),1)</f>
        <v>0</v>
      </c>
      <c r="L141" s="59">
        <f t="shared" si="126"/>
        <v>0</v>
      </c>
      <c r="M141" s="59">
        <f>ROUND(IF('Indicator Data'!J144=0,0,IF(LOG('Indicator Data'!J144)&gt;M$194,10,IF(LOG('Indicator Data'!J144)&lt;M$195,0,10-(M$194-LOG('Indicator Data'!J144))/(M$194-M$195)*10))),1)</f>
        <v>0</v>
      </c>
      <c r="N141" s="60">
        <f>'Indicator Data'!C144/'Indicator Data'!$BD144</f>
        <v>1.9960330332377324E-3</v>
      </c>
      <c r="O141" s="60">
        <f>'Indicator Data'!D144/'Indicator Data'!$BD144</f>
        <v>1.1929006043956751E-4</v>
      </c>
      <c r="P141" s="60">
        <f>IF(F141=0.1,0,'Indicator Data'!E144/'Indicator Data'!$BD144)</f>
        <v>8.8726987480775513E-3</v>
      </c>
      <c r="Q141" s="60">
        <f>'Indicator Data'!F144/'Indicator Data'!$BD144</f>
        <v>0</v>
      </c>
      <c r="R141" s="60">
        <f>'Indicator Data'!G144/'Indicator Data'!$BD144</f>
        <v>0</v>
      </c>
      <c r="S141" s="60">
        <f>'Indicator Data'!H144/'Indicator Data'!$BD144</f>
        <v>0</v>
      </c>
      <c r="T141" s="60">
        <f>'Indicator Data'!I144/'Indicator Data'!$BD144</f>
        <v>0</v>
      </c>
      <c r="U141" s="60">
        <f>'Indicator Data'!J144/'Indicator Data'!$BD144</f>
        <v>0</v>
      </c>
      <c r="V141" s="59">
        <f t="shared" si="127"/>
        <v>10</v>
      </c>
      <c r="W141" s="59">
        <f t="shared" si="128"/>
        <v>1.2</v>
      </c>
      <c r="X141" s="59">
        <f t="shared" si="129"/>
        <v>7.8</v>
      </c>
      <c r="Y141" s="59">
        <f t="shared" si="130"/>
        <v>5.9</v>
      </c>
      <c r="Z141" s="59">
        <f t="shared" si="131"/>
        <v>0</v>
      </c>
      <c r="AA141" s="59">
        <f t="shared" si="132"/>
        <v>0</v>
      </c>
      <c r="AB141" s="59">
        <f t="shared" si="133"/>
        <v>0</v>
      </c>
      <c r="AC141" s="59">
        <f t="shared" si="134"/>
        <v>0</v>
      </c>
      <c r="AD141" s="59">
        <f t="shared" si="135"/>
        <v>0</v>
      </c>
      <c r="AE141" s="59">
        <f t="shared" si="136"/>
        <v>0</v>
      </c>
      <c r="AF141" s="59">
        <f t="shared" si="137"/>
        <v>0</v>
      </c>
      <c r="AG141" s="59">
        <f>ROUND(IF('Indicator Data'!K144=0,0,IF('Indicator Data'!K144&gt;AG$194,10,IF('Indicator Data'!K144&lt;AG$195,0,10-(AG$194-'Indicator Data'!K144)/(AG$194-AG$195)*10))),1)</f>
        <v>1</v>
      </c>
      <c r="AH141" s="59">
        <f t="shared" si="138"/>
        <v>9.5</v>
      </c>
      <c r="AI141" s="59">
        <f t="shared" si="139"/>
        <v>4.5999999999999996</v>
      </c>
      <c r="AJ141" s="59">
        <f t="shared" si="140"/>
        <v>0</v>
      </c>
      <c r="AK141" s="59">
        <f t="shared" si="141"/>
        <v>0</v>
      </c>
      <c r="AL141" s="59">
        <f t="shared" si="142"/>
        <v>0</v>
      </c>
      <c r="AM141" s="59">
        <f t="shared" si="143"/>
        <v>0</v>
      </c>
      <c r="AN141" s="59">
        <f t="shared" si="144"/>
        <v>0</v>
      </c>
      <c r="AO141" s="61">
        <f t="shared" si="145"/>
        <v>8.1999999999999993</v>
      </c>
      <c r="AP141" s="61">
        <f t="shared" si="146"/>
        <v>7.1</v>
      </c>
      <c r="AQ141" s="61">
        <f t="shared" si="147"/>
        <v>0</v>
      </c>
      <c r="AR141" s="61">
        <f t="shared" si="148"/>
        <v>0</v>
      </c>
      <c r="AS141" s="59">
        <f t="shared" si="149"/>
        <v>0.5</v>
      </c>
      <c r="AT141" s="59">
        <f>IF('Indicator Data'!L144="No data","x",IF('Indicator Data'!BE144&lt;1000,"x",ROUND((IF('Indicator Data'!L144&gt;AT$194,10,IF('Indicator Data'!L144&lt;AT$195,0,10-(AT$194-'Indicator Data'!L144)/(AT$194-AT$195)*10))),1)))</f>
        <v>5.0999999999999996</v>
      </c>
      <c r="AU141" s="61">
        <f t="shared" si="150"/>
        <v>2.8</v>
      </c>
      <c r="AV141" s="62">
        <f t="shared" si="151"/>
        <v>4.5999999999999996</v>
      </c>
      <c r="AW141" s="59">
        <f>ROUND(IF('Indicator Data'!M144=0,0,IF('Indicator Data'!M144&gt;AW$194,10,IF('Indicator Data'!M144&lt;AW$195,0,10-(AW$194-'Indicator Data'!M144)/(AW$194-AW$195)*10))),1)</f>
        <v>0.5</v>
      </c>
      <c r="AX141" s="59">
        <f>ROUND(IF('Indicator Data'!N144=0,0,IF(LOG('Indicator Data'!N144)&gt;LOG(AX$194),10,IF(LOG('Indicator Data'!N144)&lt;LOG(AX$195),0,10-(LOG(AX$194)-LOG('Indicator Data'!N144))/(LOG(AX$194)-LOG(AX$195))*10))),1)</f>
        <v>2.8</v>
      </c>
      <c r="AY141" s="61">
        <f t="shared" si="152"/>
        <v>1.7</v>
      </c>
      <c r="AZ141" s="59">
        <f>'Indicator Data'!O144</f>
        <v>0</v>
      </c>
      <c r="BA141" s="59">
        <f>'Indicator Data'!P144</f>
        <v>0</v>
      </c>
      <c r="BB141" s="61">
        <f t="shared" si="153"/>
        <v>0</v>
      </c>
      <c r="BC141" s="62">
        <f t="shared" si="154"/>
        <v>1.2</v>
      </c>
      <c r="BD141" s="16"/>
      <c r="BE141" s="108"/>
    </row>
    <row r="142" spans="1:57" s="4" customFormat="1" x14ac:dyDescent="0.25">
      <c r="A142" s="131" t="s">
        <v>377</v>
      </c>
      <c r="B142" s="63" t="s">
        <v>262</v>
      </c>
      <c r="C142" s="59">
        <f>ROUND(IF('Indicator Data'!C145=0,0.1,IF(LOG('Indicator Data'!C145)&gt;C$194,10,IF(LOG('Indicator Data'!C145)&lt;C$195,0,10-(C$194-LOG('Indicator Data'!C145))/(C$194-C$195)*10))),1)</f>
        <v>8.9</v>
      </c>
      <c r="D142" s="59">
        <f>ROUND(IF('Indicator Data'!D145=0,0.1,IF(LOG('Indicator Data'!D145)&gt;D$194,10,IF(LOG('Indicator Data'!D145)&lt;D$195,0,10-(D$194-LOG('Indicator Data'!D145))/(D$194-D$195)*10))),1)</f>
        <v>10</v>
      </c>
      <c r="E142" s="59">
        <f t="shared" si="124"/>
        <v>9.5</v>
      </c>
      <c r="F142" s="59">
        <f>ROUND(IF('Indicator Data'!E145="No data",0.1,IF('Indicator Data'!E145=0,0,IF(LOG('Indicator Data'!E145)&gt;F$194,10,IF(LOG('Indicator Data'!E145)&lt;F$195,0,10-(F$194-LOG('Indicator Data'!E145))/(F$194-F$195)*10)))),1)</f>
        <v>10</v>
      </c>
      <c r="G142" s="59">
        <f>ROUND(IF('Indicator Data'!F145=0,0,IF(LOG('Indicator Data'!F145)&gt;G$194,10,IF(LOG('Indicator Data'!F145)&lt;G$195,0,10-(G$194-LOG('Indicator Data'!F145))/(G$194-G$195)*10))),1)</f>
        <v>6.1</v>
      </c>
      <c r="H142" s="59">
        <f>ROUND(IF('Indicator Data'!G145=0,0,IF(LOG('Indicator Data'!G145)&gt;H$194,10,IF(LOG('Indicator Data'!G145)&lt;H$195,0,10-(H$194-LOG('Indicator Data'!G145))/(H$194-H$195)*10))),1)</f>
        <v>5.6</v>
      </c>
      <c r="I142" s="59">
        <f>ROUND(IF('Indicator Data'!H145=0,0,IF(LOG('Indicator Data'!H145)&gt;I$194,10,IF(LOG('Indicator Data'!H145)&lt;I$195,0,10-(I$194-LOG('Indicator Data'!H145))/(I$194-I$195)*10))),1)</f>
        <v>6.8</v>
      </c>
      <c r="J142" s="59">
        <f t="shared" si="125"/>
        <v>6.2</v>
      </c>
      <c r="K142" s="59">
        <f>ROUND(IF('Indicator Data'!I145=0,0,IF(LOG('Indicator Data'!I145)&gt;K$194,10,IF(LOG('Indicator Data'!I145)&lt;K$195,0,10-(K$194-LOG('Indicator Data'!I145))/(K$194-K$195)*10))),1)</f>
        <v>5.9</v>
      </c>
      <c r="L142" s="59">
        <f t="shared" si="126"/>
        <v>6.1</v>
      </c>
      <c r="M142" s="59">
        <f>ROUND(IF('Indicator Data'!J145=0,0,IF(LOG('Indicator Data'!J145)&gt;M$194,10,IF(LOG('Indicator Data'!J145)&lt;M$195,0,10-(M$194-LOG('Indicator Data'!J145))/(M$194-M$195)*10))),1)</f>
        <v>8.6999999999999993</v>
      </c>
      <c r="N142" s="60">
        <f>'Indicator Data'!C145/'Indicator Data'!$BD145</f>
        <v>2.5318642297988931E-4</v>
      </c>
      <c r="O142" s="60">
        <f>'Indicator Data'!D145/'Indicator Data'!$BD145</f>
        <v>7.2961235074393716E-5</v>
      </c>
      <c r="P142" s="60">
        <f>IF(F142=0.1,0,'Indicator Data'!E145/'Indicator Data'!$BD145)</f>
        <v>7.0406559910558405E-3</v>
      </c>
      <c r="Q142" s="60">
        <f>'Indicator Data'!F145/'Indicator Data'!$BD145</f>
        <v>3.3812556355574173E-7</v>
      </c>
      <c r="R142" s="60">
        <f>'Indicator Data'!G145/'Indicator Data'!$BD145</f>
        <v>1.2543482787368698E-4</v>
      </c>
      <c r="S142" s="60">
        <f>'Indicator Data'!H145/'Indicator Data'!$BD145</f>
        <v>3.7355487209016223E-6</v>
      </c>
      <c r="T142" s="60">
        <f>'Indicator Data'!I145/'Indicator Data'!$BD145</f>
        <v>6.3200476576016028E-5</v>
      </c>
      <c r="U142" s="60">
        <f>'Indicator Data'!J145/'Indicator Data'!$BD145</f>
        <v>2.1229527085259492E-4</v>
      </c>
      <c r="V142" s="59">
        <f t="shared" si="127"/>
        <v>1.3</v>
      </c>
      <c r="W142" s="59">
        <f t="shared" si="128"/>
        <v>0.7</v>
      </c>
      <c r="X142" s="59">
        <f t="shared" si="129"/>
        <v>1</v>
      </c>
      <c r="Y142" s="59">
        <f t="shared" si="130"/>
        <v>4.7</v>
      </c>
      <c r="Z142" s="59">
        <f t="shared" si="131"/>
        <v>4.5</v>
      </c>
      <c r="AA142" s="59">
        <f t="shared" si="132"/>
        <v>0.1</v>
      </c>
      <c r="AB142" s="59">
        <f t="shared" si="133"/>
        <v>0</v>
      </c>
      <c r="AC142" s="59">
        <f t="shared" si="134"/>
        <v>0.1</v>
      </c>
      <c r="AD142" s="59">
        <f t="shared" si="135"/>
        <v>0.1</v>
      </c>
      <c r="AE142" s="59">
        <f t="shared" si="136"/>
        <v>0.1</v>
      </c>
      <c r="AF142" s="59">
        <f t="shared" si="137"/>
        <v>0.1</v>
      </c>
      <c r="AG142" s="59">
        <f>ROUND(IF('Indicator Data'!K145=0,0,IF('Indicator Data'!K145&gt;AG$194,10,IF('Indicator Data'!K145&lt;AG$195,0,10-(AG$194-'Indicator Data'!K145)/(AG$194-AG$195)*10))),1)</f>
        <v>5.0999999999999996</v>
      </c>
      <c r="AH142" s="59">
        <f t="shared" si="138"/>
        <v>5.0999999999999996</v>
      </c>
      <c r="AI142" s="59">
        <f t="shared" si="139"/>
        <v>5.4</v>
      </c>
      <c r="AJ142" s="59">
        <f t="shared" si="140"/>
        <v>2.9</v>
      </c>
      <c r="AK142" s="59">
        <f t="shared" si="141"/>
        <v>3.4</v>
      </c>
      <c r="AL142" s="59">
        <f t="shared" si="142"/>
        <v>3.2</v>
      </c>
      <c r="AM142" s="59">
        <f t="shared" si="143"/>
        <v>3</v>
      </c>
      <c r="AN142" s="59">
        <f t="shared" si="144"/>
        <v>6</v>
      </c>
      <c r="AO142" s="61">
        <f t="shared" si="145"/>
        <v>7.1</v>
      </c>
      <c r="AP142" s="61">
        <f t="shared" si="146"/>
        <v>8.4</v>
      </c>
      <c r="AQ142" s="61">
        <f t="shared" si="147"/>
        <v>5.4</v>
      </c>
      <c r="AR142" s="61">
        <f t="shared" si="148"/>
        <v>3.7</v>
      </c>
      <c r="AS142" s="59">
        <f t="shared" si="149"/>
        <v>5.6</v>
      </c>
      <c r="AT142" s="59">
        <f>IF('Indicator Data'!L145="No data","x",IF('Indicator Data'!BE145&lt;1000,"x",ROUND((IF('Indicator Data'!L145&gt;AT$194,10,IF('Indicator Data'!L145&lt;AT$195,0,10-(AT$194-'Indicator Data'!L145)/(AT$194-AT$195)*10))),1)))</f>
        <v>5.0999999999999996</v>
      </c>
      <c r="AU142" s="61">
        <f t="shared" si="150"/>
        <v>5.4</v>
      </c>
      <c r="AV142" s="62">
        <f t="shared" si="151"/>
        <v>6.3</v>
      </c>
      <c r="AW142" s="59">
        <f>ROUND(IF('Indicator Data'!M145=0,0,IF('Indicator Data'!M145&gt;AW$194,10,IF('Indicator Data'!M145&lt;AW$195,0,10-(AW$194-'Indicator Data'!M145)/(AW$194-AW$195)*10))),1)</f>
        <v>8.1</v>
      </c>
      <c r="AX142" s="59">
        <f>ROUND(IF('Indicator Data'!N145=0,0,IF(LOG('Indicator Data'!N145)&gt;LOG(AX$194),10,IF(LOG('Indicator Data'!N145)&lt;LOG(AX$195),0,10-(LOG(AX$194)-LOG('Indicator Data'!N145))/(LOG(AX$194)-LOG(AX$195))*10))),1)</f>
        <v>9.1999999999999993</v>
      </c>
      <c r="AY142" s="61">
        <f t="shared" si="152"/>
        <v>8.6999999999999993</v>
      </c>
      <c r="AZ142" s="59">
        <f>'Indicator Data'!O145</f>
        <v>0</v>
      </c>
      <c r="BA142" s="59">
        <f>'Indicator Data'!P145</f>
        <v>0</v>
      </c>
      <c r="BB142" s="61">
        <f t="shared" si="153"/>
        <v>0</v>
      </c>
      <c r="BC142" s="62">
        <f t="shared" si="154"/>
        <v>6.1</v>
      </c>
      <c r="BD142" s="16"/>
      <c r="BE142" s="108"/>
    </row>
    <row r="143" spans="1:57" s="4" customFormat="1" x14ac:dyDescent="0.25">
      <c r="A143" s="131" t="s">
        <v>264</v>
      </c>
      <c r="B143" s="63" t="s">
        <v>263</v>
      </c>
      <c r="C143" s="59">
        <f>ROUND(IF('Indicator Data'!C146=0,0.1,IF(LOG('Indicator Data'!C146)&gt;C$194,10,IF(LOG('Indicator Data'!C146)&lt;C$195,0,10-(C$194-LOG('Indicator Data'!C146))/(C$194-C$195)*10))),1)</f>
        <v>7.7</v>
      </c>
      <c r="D143" s="59">
        <f>ROUND(IF('Indicator Data'!D146=0,0.1,IF(LOG('Indicator Data'!D146)&gt;D$194,10,IF(LOG('Indicator Data'!D146)&lt;D$195,0,10-(D$194-LOG('Indicator Data'!D146))/(D$194-D$195)*10))),1)</f>
        <v>0.1</v>
      </c>
      <c r="E143" s="59">
        <f t="shared" si="124"/>
        <v>5</v>
      </c>
      <c r="F143" s="59">
        <f>ROUND(IF('Indicator Data'!E146="No data",0.1,IF('Indicator Data'!E146=0,0,IF(LOG('Indicator Data'!E146)&gt;F$194,10,IF(LOG('Indicator Data'!E146)&lt;F$195,0,10-(F$194-LOG('Indicator Data'!E146))/(F$194-F$195)*10)))),1)</f>
        <v>6.6</v>
      </c>
      <c r="G143" s="59">
        <f>ROUND(IF('Indicator Data'!F146=0,0,IF(LOG('Indicator Data'!F146)&gt;G$194,10,IF(LOG('Indicator Data'!F146)&lt;G$195,0,10-(G$194-LOG('Indicator Data'!F146))/(G$194-G$195)*10))),1)</f>
        <v>0</v>
      </c>
      <c r="H143" s="59">
        <f>ROUND(IF('Indicator Data'!G146=0,0,IF(LOG('Indicator Data'!G146)&gt;H$194,10,IF(LOG('Indicator Data'!G146)&lt;H$195,0,10-(H$194-LOG('Indicator Data'!G146))/(H$194-H$195)*10))),1)</f>
        <v>0</v>
      </c>
      <c r="I143" s="59">
        <f>ROUND(IF('Indicator Data'!H146=0,0,IF(LOG('Indicator Data'!H146)&gt;I$194,10,IF(LOG('Indicator Data'!H146)&lt;I$195,0,10-(I$194-LOG('Indicator Data'!H146))/(I$194-I$195)*10))),1)</f>
        <v>0</v>
      </c>
      <c r="J143" s="59">
        <f t="shared" si="125"/>
        <v>0</v>
      </c>
      <c r="K143" s="59">
        <f>ROUND(IF('Indicator Data'!I146=0,0,IF(LOG('Indicator Data'!I146)&gt;K$194,10,IF(LOG('Indicator Data'!I146)&lt;K$195,0,10-(K$194-LOG('Indicator Data'!I146))/(K$194-K$195)*10))),1)</f>
        <v>0</v>
      </c>
      <c r="L143" s="59">
        <f t="shared" si="126"/>
        <v>0</v>
      </c>
      <c r="M143" s="59">
        <f>ROUND(IF('Indicator Data'!J146=0,0,IF(LOG('Indicator Data'!J146)&gt;M$194,10,IF(LOG('Indicator Data'!J146)&lt;M$195,0,10-(M$194-LOG('Indicator Data'!J146))/(M$194-M$195)*10))),1)</f>
        <v>9.6999999999999993</v>
      </c>
      <c r="N143" s="60">
        <f>'Indicator Data'!C146/'Indicator Data'!$BD146</f>
        <v>1.011499217051841E-3</v>
      </c>
      <c r="O143" s="60">
        <f>'Indicator Data'!D146/'Indicator Data'!$BD146</f>
        <v>0</v>
      </c>
      <c r="P143" s="60">
        <f>IF(F143=0.1,0,'Indicator Data'!E146/'Indicator Data'!$BD146)</f>
        <v>3.7609436285072407E-3</v>
      </c>
      <c r="Q143" s="60">
        <f>'Indicator Data'!F146/'Indicator Data'!$BD146</f>
        <v>0</v>
      </c>
      <c r="R143" s="60">
        <f>'Indicator Data'!G146/'Indicator Data'!$BD146</f>
        <v>0</v>
      </c>
      <c r="S143" s="60">
        <f>'Indicator Data'!H146/'Indicator Data'!$BD146</f>
        <v>0</v>
      </c>
      <c r="T143" s="60">
        <f>'Indicator Data'!I146/'Indicator Data'!$BD146</f>
        <v>0</v>
      </c>
      <c r="U143" s="60">
        <f>'Indicator Data'!J146/'Indicator Data'!$BD146</f>
        <v>6.4224696017628835E-3</v>
      </c>
      <c r="V143" s="59">
        <f t="shared" si="127"/>
        <v>5.0999999999999996</v>
      </c>
      <c r="W143" s="59">
        <f t="shared" si="128"/>
        <v>0</v>
      </c>
      <c r="X143" s="59">
        <f t="shared" si="129"/>
        <v>2.9</v>
      </c>
      <c r="Y143" s="59">
        <f t="shared" si="130"/>
        <v>2.5</v>
      </c>
      <c r="Z143" s="59">
        <f t="shared" si="131"/>
        <v>0</v>
      </c>
      <c r="AA143" s="59">
        <f t="shared" si="132"/>
        <v>0</v>
      </c>
      <c r="AB143" s="59">
        <f t="shared" si="133"/>
        <v>0</v>
      </c>
      <c r="AC143" s="59">
        <f t="shared" si="134"/>
        <v>0</v>
      </c>
      <c r="AD143" s="59">
        <f t="shared" si="135"/>
        <v>0</v>
      </c>
      <c r="AE143" s="59">
        <f t="shared" si="136"/>
        <v>0</v>
      </c>
      <c r="AF143" s="59">
        <f t="shared" si="137"/>
        <v>2.1</v>
      </c>
      <c r="AG143" s="59">
        <f>ROUND(IF('Indicator Data'!K146=0,0,IF('Indicator Data'!K146&gt;AG$194,10,IF('Indicator Data'!K146&lt;AG$195,0,10-(AG$194-'Indicator Data'!K146)/(AG$194-AG$195)*10))),1)</f>
        <v>5.0999999999999996</v>
      </c>
      <c r="AH143" s="59">
        <f t="shared" si="138"/>
        <v>6.4</v>
      </c>
      <c r="AI143" s="59">
        <f t="shared" si="139"/>
        <v>0.1</v>
      </c>
      <c r="AJ143" s="59">
        <f t="shared" si="140"/>
        <v>0</v>
      </c>
      <c r="AK143" s="59">
        <f t="shared" si="141"/>
        <v>0</v>
      </c>
      <c r="AL143" s="59">
        <f t="shared" si="142"/>
        <v>0</v>
      </c>
      <c r="AM143" s="59">
        <f t="shared" si="143"/>
        <v>0</v>
      </c>
      <c r="AN143" s="59">
        <f t="shared" si="144"/>
        <v>7.5</v>
      </c>
      <c r="AO143" s="61">
        <f t="shared" si="145"/>
        <v>4</v>
      </c>
      <c r="AP143" s="61">
        <f t="shared" si="146"/>
        <v>4.9000000000000004</v>
      </c>
      <c r="AQ143" s="61">
        <f t="shared" si="147"/>
        <v>0</v>
      </c>
      <c r="AR143" s="61">
        <f t="shared" si="148"/>
        <v>0</v>
      </c>
      <c r="AS143" s="59">
        <f t="shared" si="149"/>
        <v>6.3</v>
      </c>
      <c r="AT143" s="59">
        <f>IF('Indicator Data'!L146="No data","x",IF('Indicator Data'!BE146&lt;1000,"x",ROUND((IF('Indicator Data'!L146&gt;AT$194,10,IF('Indicator Data'!L146&lt;AT$195,0,10-(AT$194-'Indicator Data'!L146)/(AT$194-AT$195)*10))),1)))</f>
        <v>4</v>
      </c>
      <c r="AU143" s="61">
        <f t="shared" si="150"/>
        <v>5.2</v>
      </c>
      <c r="AV143" s="62">
        <f t="shared" si="151"/>
        <v>3.1</v>
      </c>
      <c r="AW143" s="59">
        <f>ROUND(IF('Indicator Data'!M146=0,0,IF('Indicator Data'!M146&gt;AW$194,10,IF('Indicator Data'!M146&lt;AW$195,0,10-(AW$194-'Indicator Data'!M146)/(AW$194-AW$195)*10))),1)</f>
        <v>7.5</v>
      </c>
      <c r="AX143" s="59">
        <f>ROUND(IF('Indicator Data'!N146=0,0,IF(LOG('Indicator Data'!N146)&gt;LOG(AX$194),10,IF(LOG('Indicator Data'!N146)&lt;LOG(AX$195),0,10-(LOG(AX$194)-LOG('Indicator Data'!N146))/(LOG(AX$194)-LOG(AX$195))*10))),1)</f>
        <v>7.7</v>
      </c>
      <c r="AY143" s="61">
        <f t="shared" si="152"/>
        <v>7.6</v>
      </c>
      <c r="AZ143" s="59">
        <f>'Indicator Data'!O146</f>
        <v>0</v>
      </c>
      <c r="BA143" s="59">
        <f>'Indicator Data'!P146</f>
        <v>0</v>
      </c>
      <c r="BB143" s="61">
        <f t="shared" si="153"/>
        <v>0</v>
      </c>
      <c r="BC143" s="62">
        <f t="shared" si="154"/>
        <v>5.3</v>
      </c>
      <c r="BD143" s="16"/>
      <c r="BE143" s="108"/>
    </row>
    <row r="144" spans="1:57" s="4" customFormat="1" x14ac:dyDescent="0.25">
      <c r="A144" s="131" t="s">
        <v>266</v>
      </c>
      <c r="B144" s="63" t="s">
        <v>265</v>
      </c>
      <c r="C144" s="59">
        <f>ROUND(IF('Indicator Data'!C147=0,0.1,IF(LOG('Indicator Data'!C147)&gt;C$194,10,IF(LOG('Indicator Data'!C147)&lt;C$195,0,10-(C$194-LOG('Indicator Data'!C147))/(C$194-C$195)*10))),1)</f>
        <v>0.1</v>
      </c>
      <c r="D144" s="59">
        <f>ROUND(IF('Indicator Data'!D147=0,0.1,IF(LOG('Indicator Data'!D147)&gt;D$194,10,IF(LOG('Indicator Data'!D147)&lt;D$195,0,10-(D$194-LOG('Indicator Data'!D147))/(D$194-D$195)*10))),1)</f>
        <v>0.1</v>
      </c>
      <c r="E144" s="59">
        <f t="shared" si="124"/>
        <v>0.1</v>
      </c>
      <c r="F144" s="59">
        <f>ROUND(IF('Indicator Data'!E147="No data",0.1,IF('Indicator Data'!E147=0,0,IF(LOG('Indicator Data'!E147)&gt;F$194,10,IF(LOG('Indicator Data'!E147)&lt;F$195,0,10-(F$194-LOG('Indicator Data'!E147))/(F$194-F$195)*10)))),1)</f>
        <v>0.1</v>
      </c>
      <c r="G144" s="59">
        <f>ROUND(IF('Indicator Data'!F147=0,0,IF(LOG('Indicator Data'!F147)&gt;G$194,10,IF(LOG('Indicator Data'!F147)&lt;G$195,0,10-(G$194-LOG('Indicator Data'!F147))/(G$194-G$195)*10))),1)</f>
        <v>0</v>
      </c>
      <c r="H144" s="59">
        <f>ROUND(IF('Indicator Data'!G147=0,0,IF(LOG('Indicator Data'!G147)&gt;H$194,10,IF(LOG('Indicator Data'!G147)&lt;H$195,0,10-(H$194-LOG('Indicator Data'!G147))/(H$194-H$195)*10))),1)</f>
        <v>2.4</v>
      </c>
      <c r="I144" s="59">
        <f>ROUND(IF('Indicator Data'!H147=0,0,IF(LOG('Indicator Data'!H147)&gt;I$194,10,IF(LOG('Indicator Data'!H147)&lt;I$195,0,10-(I$194-LOG('Indicator Data'!H147))/(I$194-I$195)*10))),1)</f>
        <v>6.4</v>
      </c>
      <c r="J144" s="59">
        <f t="shared" si="125"/>
        <v>4.7</v>
      </c>
      <c r="K144" s="59">
        <f>ROUND(IF('Indicator Data'!I147=0,0,IF(LOG('Indicator Data'!I147)&gt;K$194,10,IF(LOG('Indicator Data'!I147)&lt;K$195,0,10-(K$194-LOG('Indicator Data'!I147))/(K$194-K$195)*10))),1)</f>
        <v>2.6</v>
      </c>
      <c r="L144" s="59">
        <f t="shared" si="126"/>
        <v>3.7</v>
      </c>
      <c r="M144" s="59">
        <f>ROUND(IF('Indicator Data'!J147=0,0,IF(LOG('Indicator Data'!J147)&gt;M$194,10,IF(LOG('Indicator Data'!J147)&lt;M$195,0,10-(M$194-LOG('Indicator Data'!J147))/(M$194-M$195)*10))),1)</f>
        <v>0</v>
      </c>
      <c r="N144" s="60">
        <f>'Indicator Data'!C147/'Indicator Data'!$BD147</f>
        <v>0</v>
      </c>
      <c r="O144" s="60">
        <f>'Indicator Data'!D147/'Indicator Data'!$BD147</f>
        <v>0</v>
      </c>
      <c r="P144" s="60">
        <f>IF(F144=0.1,0,'Indicator Data'!E147/'Indicator Data'!$BD147)</f>
        <v>0</v>
      </c>
      <c r="Q144" s="60">
        <f>'Indicator Data'!F147/'Indicator Data'!$BD147</f>
        <v>0</v>
      </c>
      <c r="R144" s="60">
        <f>'Indicator Data'!G147/'Indicator Data'!$BD147</f>
        <v>1.7312145955161062E-2</v>
      </c>
      <c r="S144" s="60">
        <f>'Indicator Data'!H147/'Indicator Data'!$BD147</f>
        <v>5.4669934595245459E-3</v>
      </c>
      <c r="T144" s="60">
        <f>'Indicator Data'!I147/'Indicator Data'!$BD147</f>
        <v>3.7663289619672964E-3</v>
      </c>
      <c r="U144" s="60">
        <f>'Indicator Data'!J147/'Indicator Data'!$BD147</f>
        <v>0</v>
      </c>
      <c r="V144" s="59">
        <f t="shared" si="127"/>
        <v>0</v>
      </c>
      <c r="W144" s="59">
        <f t="shared" si="128"/>
        <v>0</v>
      </c>
      <c r="X144" s="59">
        <f t="shared" si="129"/>
        <v>0</v>
      </c>
      <c r="Y144" s="59">
        <f t="shared" si="130"/>
        <v>0.1</v>
      </c>
      <c r="Z144" s="59">
        <f t="shared" si="131"/>
        <v>0</v>
      </c>
      <c r="AA144" s="59">
        <f t="shared" si="132"/>
        <v>9.6</v>
      </c>
      <c r="AB144" s="59">
        <f t="shared" si="133"/>
        <v>10</v>
      </c>
      <c r="AC144" s="59">
        <f t="shared" si="134"/>
        <v>9.8000000000000007</v>
      </c>
      <c r="AD144" s="59">
        <f t="shared" si="135"/>
        <v>3.8</v>
      </c>
      <c r="AE144" s="59">
        <f t="shared" si="136"/>
        <v>8</v>
      </c>
      <c r="AF144" s="59">
        <f t="shared" si="137"/>
        <v>0</v>
      </c>
      <c r="AG144" s="59">
        <f>ROUND(IF('Indicator Data'!K147=0,0,IF('Indicator Data'!K147&gt;AG$194,10,IF('Indicator Data'!K147&lt;AG$195,0,10-(AG$194-'Indicator Data'!K147)/(AG$194-AG$195)*10))),1)</f>
        <v>0</v>
      </c>
      <c r="AH144" s="59">
        <f t="shared" si="138"/>
        <v>0.1</v>
      </c>
      <c r="AI144" s="59">
        <f t="shared" si="139"/>
        <v>0.1</v>
      </c>
      <c r="AJ144" s="59">
        <f t="shared" si="140"/>
        <v>6</v>
      </c>
      <c r="AK144" s="59">
        <f t="shared" si="141"/>
        <v>8.1999999999999993</v>
      </c>
      <c r="AL144" s="59">
        <f t="shared" si="142"/>
        <v>7.3</v>
      </c>
      <c r="AM144" s="59">
        <f t="shared" si="143"/>
        <v>3.2</v>
      </c>
      <c r="AN144" s="59">
        <f t="shared" si="144"/>
        <v>0</v>
      </c>
      <c r="AO144" s="61">
        <f t="shared" si="145"/>
        <v>0.1</v>
      </c>
      <c r="AP144" s="61">
        <f t="shared" si="146"/>
        <v>0.1</v>
      </c>
      <c r="AQ144" s="61">
        <f t="shared" si="147"/>
        <v>0</v>
      </c>
      <c r="AR144" s="61">
        <f t="shared" si="148"/>
        <v>6.3</v>
      </c>
      <c r="AS144" s="59">
        <f t="shared" si="149"/>
        <v>0</v>
      </c>
      <c r="AT144" s="59" t="str">
        <f>IF('Indicator Data'!L147="No data","x",IF('Indicator Data'!BE147&lt;1000,"x",ROUND((IF('Indicator Data'!L147&gt;AT$194,10,IF('Indicator Data'!L147&lt;AT$195,0,10-(AT$194-'Indicator Data'!L147)/(AT$194-AT$195)*10))),1)))</f>
        <v>x</v>
      </c>
      <c r="AU144" s="61">
        <f t="shared" si="150"/>
        <v>0</v>
      </c>
      <c r="AV144" s="62">
        <f t="shared" si="151"/>
        <v>1.7</v>
      </c>
      <c r="AW144" s="59">
        <f>ROUND(IF('Indicator Data'!M147=0,0,IF('Indicator Data'!M147&gt;AW$194,10,IF('Indicator Data'!M147&lt;AW$195,0,10-(AW$194-'Indicator Data'!M147)/(AW$194-AW$195)*10))),1)</f>
        <v>0</v>
      </c>
      <c r="AX144" s="59">
        <f>ROUND(IF('Indicator Data'!N147=0,0,IF(LOG('Indicator Data'!N147)&gt;LOG(AX$194),10,IF(LOG('Indicator Data'!N147)&lt;LOG(AX$195),0,10-(LOG(AX$194)-LOG('Indicator Data'!N147))/(LOG(AX$194)-LOG(AX$195))*10))),1)</f>
        <v>0</v>
      </c>
      <c r="AY144" s="61">
        <f t="shared" si="152"/>
        <v>0</v>
      </c>
      <c r="AZ144" s="59">
        <f>'Indicator Data'!O147</f>
        <v>0</v>
      </c>
      <c r="BA144" s="59">
        <f>'Indicator Data'!P147</f>
        <v>0</v>
      </c>
      <c r="BB144" s="61">
        <f t="shared" si="153"/>
        <v>0</v>
      </c>
      <c r="BC144" s="62">
        <f t="shared" si="154"/>
        <v>0</v>
      </c>
      <c r="BD144" s="16"/>
      <c r="BE144" s="108"/>
    </row>
    <row r="145" spans="1:58" s="4" customFormat="1" x14ac:dyDescent="0.25">
      <c r="A145" s="131" t="s">
        <v>268</v>
      </c>
      <c r="B145" s="63" t="s">
        <v>267</v>
      </c>
      <c r="C145" s="59">
        <f>ROUND(IF('Indicator Data'!C148=0,0.1,IF(LOG('Indicator Data'!C148)&gt;C$194,10,IF(LOG('Indicator Data'!C148)&lt;C$195,0,10-(C$194-LOG('Indicator Data'!C148))/(C$194-C$195)*10))),1)</f>
        <v>3.5</v>
      </c>
      <c r="D145" s="59">
        <f>ROUND(IF('Indicator Data'!D148=0,0.1,IF(LOG('Indicator Data'!D148)&gt;D$194,10,IF(LOG('Indicator Data'!D148)&lt;D$195,0,10-(D$194-LOG('Indicator Data'!D148))/(D$194-D$195)*10))),1)</f>
        <v>0.1</v>
      </c>
      <c r="E145" s="59">
        <f t="shared" si="124"/>
        <v>2</v>
      </c>
      <c r="F145" s="59">
        <f>ROUND(IF('Indicator Data'!E148="No data",0.1,IF('Indicator Data'!E148=0,0,IF(LOG('Indicator Data'!E148)&gt;F$194,10,IF(LOG('Indicator Data'!E148)&lt;F$195,0,10-(F$194-LOG('Indicator Data'!E148))/(F$194-F$195)*10)))),1)</f>
        <v>0.1</v>
      </c>
      <c r="G145" s="59">
        <f>ROUND(IF('Indicator Data'!F148=0,0,IF(LOG('Indicator Data'!F148)&gt;G$194,10,IF(LOG('Indicator Data'!F148)&lt;G$195,0,10-(G$194-LOG('Indicator Data'!F148))/(G$194-G$195)*10))),1)</f>
        <v>0</v>
      </c>
      <c r="H145" s="59">
        <f>ROUND(IF('Indicator Data'!G148=0,0,IF(LOG('Indicator Data'!G148)&gt;H$194,10,IF(LOG('Indicator Data'!G148)&lt;H$195,0,10-(H$194-LOG('Indicator Data'!G148))/(H$194-H$195)*10))),1)</f>
        <v>3.5</v>
      </c>
      <c r="I145" s="59">
        <f>ROUND(IF('Indicator Data'!H148=0,0,IF(LOG('Indicator Data'!H148)&gt;I$194,10,IF(LOG('Indicator Data'!H148)&lt;I$195,0,10-(I$194-LOG('Indicator Data'!H148))/(I$194-I$195)*10))),1)</f>
        <v>6.5</v>
      </c>
      <c r="J145" s="59">
        <f t="shared" si="125"/>
        <v>5.2</v>
      </c>
      <c r="K145" s="59">
        <f>ROUND(IF('Indicator Data'!I148=0,0,IF(LOG('Indicator Data'!I148)&gt;K$194,10,IF(LOG('Indicator Data'!I148)&lt;K$195,0,10-(K$194-LOG('Indicator Data'!I148))/(K$194-K$195)*10))),1)</f>
        <v>3</v>
      </c>
      <c r="L145" s="59">
        <f t="shared" si="126"/>
        <v>4.2</v>
      </c>
      <c r="M145" s="59">
        <f>ROUND(IF('Indicator Data'!J148=0,0,IF(LOG('Indicator Data'!J148)&gt;M$194,10,IF(LOG('Indicator Data'!J148)&lt;M$195,0,10-(M$194-LOG('Indicator Data'!J148))/(M$194-M$195)*10))),1)</f>
        <v>0</v>
      </c>
      <c r="N145" s="60">
        <f>'Indicator Data'!C148/'Indicator Data'!$BD148</f>
        <v>1.3583530018572759E-3</v>
      </c>
      <c r="O145" s="60">
        <f>'Indicator Data'!D148/'Indicator Data'!$BD148</f>
        <v>0</v>
      </c>
      <c r="P145" s="60">
        <f>IF(F145=0.1,0,'Indicator Data'!E148/'Indicator Data'!$BD148)</f>
        <v>0</v>
      </c>
      <c r="Q145" s="60">
        <f>'Indicator Data'!F148/'Indicator Data'!$BD148</f>
        <v>0</v>
      </c>
      <c r="R145" s="60">
        <f>'Indicator Data'!G148/'Indicator Data'!$BD148</f>
        <v>1.3497634783831014E-2</v>
      </c>
      <c r="S145" s="60">
        <f>'Indicator Data'!H148/'Indicator Data'!$BD148</f>
        <v>1.9282335405472878E-3</v>
      </c>
      <c r="T145" s="60">
        <f>'Indicator Data'!I148/'Indicator Data'!$BD148</f>
        <v>1.6651795890455566E-3</v>
      </c>
      <c r="U145" s="60">
        <f>'Indicator Data'!J148/'Indicator Data'!$BD148</f>
        <v>0</v>
      </c>
      <c r="V145" s="59">
        <f t="shared" si="127"/>
        <v>6.8</v>
      </c>
      <c r="W145" s="59">
        <f t="shared" si="128"/>
        <v>0</v>
      </c>
      <c r="X145" s="59">
        <f t="shared" si="129"/>
        <v>4.2</v>
      </c>
      <c r="Y145" s="59">
        <f t="shared" si="130"/>
        <v>0.1</v>
      </c>
      <c r="Z145" s="59">
        <f t="shared" si="131"/>
        <v>0</v>
      </c>
      <c r="AA145" s="59">
        <f t="shared" si="132"/>
        <v>7.5</v>
      </c>
      <c r="AB145" s="59">
        <f t="shared" si="133"/>
        <v>3.9</v>
      </c>
      <c r="AC145" s="59">
        <f t="shared" si="134"/>
        <v>6</v>
      </c>
      <c r="AD145" s="59">
        <f t="shared" si="135"/>
        <v>1.7</v>
      </c>
      <c r="AE145" s="59">
        <f t="shared" si="136"/>
        <v>4.2</v>
      </c>
      <c r="AF145" s="59">
        <f t="shared" si="137"/>
        <v>0</v>
      </c>
      <c r="AG145" s="59">
        <f>ROUND(IF('Indicator Data'!K148=0,0,IF('Indicator Data'!K148&gt;AG$194,10,IF('Indicator Data'!K148&lt;AG$195,0,10-(AG$194-'Indicator Data'!K148)/(AG$194-AG$195)*10))),1)</f>
        <v>1</v>
      </c>
      <c r="AH145" s="59">
        <f t="shared" si="138"/>
        <v>5.2</v>
      </c>
      <c r="AI145" s="59">
        <f t="shared" si="139"/>
        <v>0.1</v>
      </c>
      <c r="AJ145" s="59">
        <f t="shared" si="140"/>
        <v>5.5</v>
      </c>
      <c r="AK145" s="59">
        <f t="shared" si="141"/>
        <v>5.2</v>
      </c>
      <c r="AL145" s="59">
        <f t="shared" si="142"/>
        <v>5.4</v>
      </c>
      <c r="AM145" s="59">
        <f t="shared" si="143"/>
        <v>2.4</v>
      </c>
      <c r="AN145" s="59">
        <f t="shared" si="144"/>
        <v>0</v>
      </c>
      <c r="AO145" s="61">
        <f t="shared" si="145"/>
        <v>3.2</v>
      </c>
      <c r="AP145" s="61">
        <f t="shared" si="146"/>
        <v>0.1</v>
      </c>
      <c r="AQ145" s="61">
        <f t="shared" si="147"/>
        <v>0</v>
      </c>
      <c r="AR145" s="61">
        <f t="shared" si="148"/>
        <v>4.2</v>
      </c>
      <c r="AS145" s="59">
        <f t="shared" si="149"/>
        <v>0.5</v>
      </c>
      <c r="AT145" s="59" t="str">
        <f>IF('Indicator Data'!L148="No data","x",IF('Indicator Data'!BE148&lt;1000,"x",ROUND((IF('Indicator Data'!L148&gt;AT$194,10,IF('Indicator Data'!L148&lt;AT$195,0,10-(AT$194-'Indicator Data'!L148)/(AT$194-AT$195)*10))),1)))</f>
        <v>x</v>
      </c>
      <c r="AU145" s="61">
        <f t="shared" si="150"/>
        <v>0.5</v>
      </c>
      <c r="AV145" s="62">
        <f t="shared" si="151"/>
        <v>1.8</v>
      </c>
      <c r="AW145" s="59">
        <f>ROUND(IF('Indicator Data'!M148=0,0,IF('Indicator Data'!M148&gt;AW$194,10,IF('Indicator Data'!M148&lt;AW$195,0,10-(AW$194-'Indicator Data'!M148)/(AW$194-AW$195)*10))),1)</f>
        <v>0.1</v>
      </c>
      <c r="AX145" s="59">
        <f>ROUND(IF('Indicator Data'!N148=0,0,IF(LOG('Indicator Data'!N148)&gt;LOG(AX$194),10,IF(LOG('Indicator Data'!N148)&lt;LOG(AX$195),0,10-(LOG(AX$194)-LOG('Indicator Data'!N148))/(LOG(AX$194)-LOG(AX$195))*10))),1)</f>
        <v>1.7</v>
      </c>
      <c r="AY145" s="61">
        <f t="shared" si="152"/>
        <v>0.9</v>
      </c>
      <c r="AZ145" s="59">
        <f>'Indicator Data'!O148</f>
        <v>0</v>
      </c>
      <c r="BA145" s="59">
        <f>'Indicator Data'!P148</f>
        <v>0</v>
      </c>
      <c r="BB145" s="61">
        <f t="shared" si="153"/>
        <v>0</v>
      </c>
      <c r="BC145" s="62">
        <f t="shared" si="154"/>
        <v>0.6</v>
      </c>
      <c r="BD145" s="16"/>
      <c r="BE145" s="108"/>
    </row>
    <row r="146" spans="1:58" s="4" customFormat="1" x14ac:dyDescent="0.25">
      <c r="A146" s="131" t="s">
        <v>270</v>
      </c>
      <c r="B146" s="63" t="s">
        <v>269</v>
      </c>
      <c r="C146" s="59">
        <f>ROUND(IF('Indicator Data'!C149=0,0.1,IF(LOG('Indicator Data'!C149)&gt;C$194,10,IF(LOG('Indicator Data'!C149)&lt;C$195,0,10-(C$194-LOG('Indicator Data'!C149))/(C$194-C$195)*10))),1)</f>
        <v>0.3</v>
      </c>
      <c r="D146" s="59">
        <f>ROUND(IF('Indicator Data'!D149=0,0.1,IF(LOG('Indicator Data'!D149)&gt;D$194,10,IF(LOG('Indicator Data'!D149)&lt;D$195,0,10-(D$194-LOG('Indicator Data'!D149))/(D$194-D$195)*10))),1)</f>
        <v>0.1</v>
      </c>
      <c r="E146" s="59">
        <f t="shared" si="124"/>
        <v>0.2</v>
      </c>
      <c r="F146" s="59">
        <f>ROUND(IF('Indicator Data'!E149="No data",0.1,IF('Indicator Data'!E149=0,0,IF(LOG('Indicator Data'!E149)&gt;F$194,10,IF(LOG('Indicator Data'!E149)&lt;F$195,0,10-(F$194-LOG('Indicator Data'!E149))/(F$194-F$195)*10)))),1)</f>
        <v>0.1</v>
      </c>
      <c r="G146" s="59">
        <f>ROUND(IF('Indicator Data'!F149=0,0,IF(LOG('Indicator Data'!F149)&gt;G$194,10,IF(LOG('Indicator Data'!F149)&lt;G$195,0,10-(G$194-LOG('Indicator Data'!F149))/(G$194-G$195)*10))),1)</f>
        <v>0</v>
      </c>
      <c r="H146" s="59">
        <f>ROUND(IF('Indicator Data'!G149=0,0,IF(LOG('Indicator Data'!G149)&gt;H$194,10,IF(LOG('Indicator Data'!G149)&lt;H$195,0,10-(H$194-LOG('Indicator Data'!G149))/(H$194-H$195)*10))),1)</f>
        <v>2.8</v>
      </c>
      <c r="I146" s="59">
        <f>ROUND(IF('Indicator Data'!H149=0,0,IF(LOG('Indicator Data'!H149)&gt;I$194,10,IF(LOG('Indicator Data'!H149)&lt;I$195,0,10-(I$194-LOG('Indicator Data'!H149))/(I$194-I$195)*10))),1)</f>
        <v>6.1</v>
      </c>
      <c r="J146" s="59">
        <f t="shared" si="125"/>
        <v>4.7</v>
      </c>
      <c r="K146" s="59">
        <f>ROUND(IF('Indicator Data'!I149=0,0,IF(LOG('Indicator Data'!I149)&gt;K$194,10,IF(LOG('Indicator Data'!I149)&lt;K$195,0,10-(K$194-LOG('Indicator Data'!I149))/(K$194-K$195)*10))),1)</f>
        <v>2.1</v>
      </c>
      <c r="L146" s="59">
        <f t="shared" si="126"/>
        <v>3.5</v>
      </c>
      <c r="M146" s="59">
        <f>ROUND(IF('Indicator Data'!J149=0,0,IF(LOG('Indicator Data'!J149)&gt;M$194,10,IF(LOG('Indicator Data'!J149)&lt;M$195,0,10-(M$194-LOG('Indicator Data'!J149))/(M$194-M$195)*10))),1)</f>
        <v>0</v>
      </c>
      <c r="N146" s="60">
        <f>'Indicator Data'!C149/'Indicator Data'!$BD149</f>
        <v>1.1661166870600315E-4</v>
      </c>
      <c r="O146" s="60">
        <f>'Indicator Data'!D149/'Indicator Data'!$BD149</f>
        <v>0</v>
      </c>
      <c r="P146" s="60">
        <f>IF(F146=0.1,0,'Indicator Data'!E149/'Indicator Data'!$BD149)</f>
        <v>0</v>
      </c>
      <c r="Q146" s="60">
        <f>'Indicator Data'!F149/'Indicator Data'!$BD149</f>
        <v>0</v>
      </c>
      <c r="R146" s="60">
        <f>'Indicator Data'!G149/'Indicator Data'!$BD149</f>
        <v>1.2631858933991538E-2</v>
      </c>
      <c r="S146" s="60">
        <f>'Indicator Data'!H149/'Indicator Data'!$BD149</f>
        <v>1.7748114581592749E-3</v>
      </c>
      <c r="T146" s="60">
        <f>'Indicator Data'!I149/'Indicator Data'!$BD149</f>
        <v>1.0114096429885905E-3</v>
      </c>
      <c r="U146" s="60">
        <f>'Indicator Data'!J149/'Indicator Data'!$BD149</f>
        <v>0</v>
      </c>
      <c r="V146" s="59">
        <f t="shared" si="127"/>
        <v>0.6</v>
      </c>
      <c r="W146" s="59">
        <f t="shared" si="128"/>
        <v>0</v>
      </c>
      <c r="X146" s="59">
        <f t="shared" si="129"/>
        <v>0.3</v>
      </c>
      <c r="Y146" s="59">
        <f t="shared" si="130"/>
        <v>0.1</v>
      </c>
      <c r="Z146" s="59">
        <f t="shared" si="131"/>
        <v>0</v>
      </c>
      <c r="AA146" s="59">
        <f t="shared" si="132"/>
        <v>7</v>
      </c>
      <c r="AB146" s="59">
        <f t="shared" si="133"/>
        <v>3.5</v>
      </c>
      <c r="AC146" s="59">
        <f t="shared" si="134"/>
        <v>5.5</v>
      </c>
      <c r="AD146" s="59">
        <f t="shared" si="135"/>
        <v>1</v>
      </c>
      <c r="AE146" s="59">
        <f t="shared" si="136"/>
        <v>3.6</v>
      </c>
      <c r="AF146" s="59">
        <f t="shared" si="137"/>
        <v>0</v>
      </c>
      <c r="AG146" s="59">
        <f>ROUND(IF('Indicator Data'!K149=0,0,IF('Indicator Data'!K149&gt;AG$194,10,IF('Indicator Data'!K149&lt;AG$195,0,10-(AG$194-'Indicator Data'!K149)/(AG$194-AG$195)*10))),1)</f>
        <v>1</v>
      </c>
      <c r="AH146" s="59">
        <f t="shared" si="138"/>
        <v>0.5</v>
      </c>
      <c r="AI146" s="59">
        <f t="shared" si="139"/>
        <v>0.1</v>
      </c>
      <c r="AJ146" s="59">
        <f t="shared" si="140"/>
        <v>4.9000000000000004</v>
      </c>
      <c r="AK146" s="59">
        <f t="shared" si="141"/>
        <v>4.8</v>
      </c>
      <c r="AL146" s="59">
        <f t="shared" si="142"/>
        <v>4.9000000000000004</v>
      </c>
      <c r="AM146" s="59">
        <f t="shared" si="143"/>
        <v>1.6</v>
      </c>
      <c r="AN146" s="59">
        <f t="shared" si="144"/>
        <v>0</v>
      </c>
      <c r="AO146" s="61">
        <f t="shared" si="145"/>
        <v>0.3</v>
      </c>
      <c r="AP146" s="61">
        <f t="shared" si="146"/>
        <v>0.1</v>
      </c>
      <c r="AQ146" s="61">
        <f t="shared" si="147"/>
        <v>0</v>
      </c>
      <c r="AR146" s="61">
        <f t="shared" si="148"/>
        <v>3.6</v>
      </c>
      <c r="AS146" s="59">
        <f t="shared" si="149"/>
        <v>0.5</v>
      </c>
      <c r="AT146" s="59" t="str">
        <f>IF('Indicator Data'!L149="No data","x",IF('Indicator Data'!BE149&lt;1000,"x",ROUND((IF('Indicator Data'!L149&gt;AT$194,10,IF('Indicator Data'!L149&lt;AT$195,0,10-(AT$194-'Indicator Data'!L149)/(AT$194-AT$195)*10))),1)))</f>
        <v>x</v>
      </c>
      <c r="AU146" s="61">
        <f t="shared" si="150"/>
        <v>0.5</v>
      </c>
      <c r="AV146" s="62">
        <f t="shared" si="151"/>
        <v>1</v>
      </c>
      <c r="AW146" s="59">
        <f>ROUND(IF('Indicator Data'!M149=0,0,IF('Indicator Data'!M149&gt;AW$194,10,IF('Indicator Data'!M149&lt;AW$195,0,10-(AW$194-'Indicator Data'!M149)/(AW$194-AW$195)*10))),1)</f>
        <v>0.1</v>
      </c>
      <c r="AX146" s="59">
        <f>ROUND(IF('Indicator Data'!N149=0,0,IF(LOG('Indicator Data'!N149)&gt;LOG(AX$194),10,IF(LOG('Indicator Data'!N149)&lt;LOG(AX$195),0,10-(LOG(AX$194)-LOG('Indicator Data'!N149))/(LOG(AX$194)-LOG(AX$195))*10))),1)</f>
        <v>1.5</v>
      </c>
      <c r="AY146" s="61">
        <f t="shared" si="152"/>
        <v>0.8</v>
      </c>
      <c r="AZ146" s="59">
        <f>'Indicator Data'!O149</f>
        <v>0</v>
      </c>
      <c r="BA146" s="59">
        <f>'Indicator Data'!P149</f>
        <v>0</v>
      </c>
      <c r="BB146" s="61">
        <f t="shared" si="153"/>
        <v>0</v>
      </c>
      <c r="BC146" s="62">
        <f t="shared" si="154"/>
        <v>0.6</v>
      </c>
      <c r="BD146" s="16"/>
      <c r="BE146" s="108"/>
    </row>
    <row r="147" spans="1:58" s="4" customFormat="1" x14ac:dyDescent="0.25">
      <c r="A147" s="131" t="s">
        <v>272</v>
      </c>
      <c r="B147" s="63" t="s">
        <v>271</v>
      </c>
      <c r="C147" s="59">
        <f>ROUND(IF('Indicator Data'!C150=0,0.1,IF(LOG('Indicator Data'!C150)&gt;C$194,10,IF(LOG('Indicator Data'!C150)&lt;C$195,0,10-(C$194-LOG('Indicator Data'!C150))/(C$194-C$195)*10))),1)</f>
        <v>0.1</v>
      </c>
      <c r="D147" s="59">
        <f>ROUND(IF('Indicator Data'!D150=0,0.1,IF(LOG('Indicator Data'!D150)&gt;D$194,10,IF(LOG('Indicator Data'!D150)&lt;D$195,0,10-(D$194-LOG('Indicator Data'!D150))/(D$194-D$195)*10))),1)</f>
        <v>0.1</v>
      </c>
      <c r="E147" s="59">
        <f t="shared" si="124"/>
        <v>0.1</v>
      </c>
      <c r="F147" s="59">
        <f>ROUND(IF('Indicator Data'!E150="No data",0.1,IF('Indicator Data'!E150=0,0,IF(LOG('Indicator Data'!E150)&gt;F$194,10,IF(LOG('Indicator Data'!E150)&lt;F$195,0,10-(F$194-LOG('Indicator Data'!E150))/(F$194-F$195)*10)))),1)</f>
        <v>0.1</v>
      </c>
      <c r="G147" s="59">
        <f>ROUND(IF('Indicator Data'!F150=0,0,IF(LOG('Indicator Data'!F150)&gt;G$194,10,IF(LOG('Indicator Data'!F150)&lt;G$195,0,10-(G$194-LOG('Indicator Data'!F150))/(G$194-G$195)*10))),1)</f>
        <v>4</v>
      </c>
      <c r="H147" s="59">
        <f>ROUND(IF('Indicator Data'!G150=0,0,IF(LOG('Indicator Data'!G150)&gt;H$194,10,IF(LOG('Indicator Data'!G150)&lt;H$195,0,10-(H$194-LOG('Indicator Data'!G150))/(H$194-H$195)*10))),1)</f>
        <v>3.8</v>
      </c>
      <c r="I147" s="59">
        <f>ROUND(IF('Indicator Data'!H150=0,0,IF(LOG('Indicator Data'!H150)&gt;I$194,10,IF(LOG('Indicator Data'!H150)&lt;I$195,0,10-(I$194-LOG('Indicator Data'!H150))/(I$194-I$195)*10))),1)</f>
        <v>6.5</v>
      </c>
      <c r="J147" s="59">
        <f t="shared" si="125"/>
        <v>5.3</v>
      </c>
      <c r="K147" s="59">
        <f>ROUND(IF('Indicator Data'!I150=0,0,IF(LOG('Indicator Data'!I150)&gt;K$194,10,IF(LOG('Indicator Data'!I150)&lt;K$195,0,10-(K$194-LOG('Indicator Data'!I150))/(K$194-K$195)*10))),1)</f>
        <v>0</v>
      </c>
      <c r="L147" s="59">
        <f t="shared" si="126"/>
        <v>3.1</v>
      </c>
      <c r="M147" s="59">
        <f>ROUND(IF('Indicator Data'!J150=0,0,IF(LOG('Indicator Data'!J150)&gt;M$194,10,IF(LOG('Indicator Data'!J150)&lt;M$195,0,10-(M$194-LOG('Indicator Data'!J150))/(M$194-M$195)*10))),1)</f>
        <v>0</v>
      </c>
      <c r="N147" s="60">
        <f>'Indicator Data'!C150/'Indicator Data'!$BD150</f>
        <v>0</v>
      </c>
      <c r="O147" s="60">
        <f>'Indicator Data'!D150/'Indicator Data'!$BD150</f>
        <v>0</v>
      </c>
      <c r="P147" s="60">
        <f>IF(F147=0.1,0,'Indicator Data'!E150/'Indicator Data'!$BD150)</f>
        <v>0</v>
      </c>
      <c r="Q147" s="60">
        <f>'Indicator Data'!F150/'Indicator Data'!$BD150</f>
        <v>1.3661967447795101E-5</v>
      </c>
      <c r="R147" s="60">
        <f>'Indicator Data'!G150/'Indicator Data'!$BD150</f>
        <v>1.6672007012489755E-2</v>
      </c>
      <c r="S147" s="60">
        <f>'Indicator Data'!H150/'Indicator Data'!$BD150</f>
        <v>1.7549481065778688E-3</v>
      </c>
      <c r="T147" s="60">
        <f>'Indicator Data'!I150/'Indicator Data'!$BD150</f>
        <v>0</v>
      </c>
      <c r="U147" s="60">
        <f>'Indicator Data'!J150/'Indicator Data'!$BD150</f>
        <v>0</v>
      </c>
      <c r="V147" s="59">
        <f t="shared" si="127"/>
        <v>0</v>
      </c>
      <c r="W147" s="59">
        <f t="shared" si="128"/>
        <v>0</v>
      </c>
      <c r="X147" s="59">
        <f t="shared" si="129"/>
        <v>0</v>
      </c>
      <c r="Y147" s="59">
        <f t="shared" si="130"/>
        <v>0.1</v>
      </c>
      <c r="Z147" s="59">
        <f t="shared" si="131"/>
        <v>8.1</v>
      </c>
      <c r="AA147" s="59">
        <f t="shared" si="132"/>
        <v>9.3000000000000007</v>
      </c>
      <c r="AB147" s="59">
        <f t="shared" si="133"/>
        <v>3.5</v>
      </c>
      <c r="AC147" s="59">
        <f t="shared" si="134"/>
        <v>7.4</v>
      </c>
      <c r="AD147" s="59">
        <f t="shared" si="135"/>
        <v>0</v>
      </c>
      <c r="AE147" s="59">
        <f t="shared" si="136"/>
        <v>4.7</v>
      </c>
      <c r="AF147" s="59">
        <f t="shared" si="137"/>
        <v>0</v>
      </c>
      <c r="AG147" s="59">
        <f>ROUND(IF('Indicator Data'!K150=0,0,IF('Indicator Data'!K150&gt;AG$194,10,IF('Indicator Data'!K150&lt;AG$195,0,10-(AG$194-'Indicator Data'!K150)/(AG$194-AG$195)*10))),1)</f>
        <v>1</v>
      </c>
      <c r="AH147" s="59">
        <f t="shared" si="138"/>
        <v>0.1</v>
      </c>
      <c r="AI147" s="59">
        <f t="shared" si="139"/>
        <v>0.1</v>
      </c>
      <c r="AJ147" s="59">
        <f t="shared" si="140"/>
        <v>6.6</v>
      </c>
      <c r="AK147" s="59">
        <f t="shared" si="141"/>
        <v>5</v>
      </c>
      <c r="AL147" s="59">
        <f t="shared" si="142"/>
        <v>5.9</v>
      </c>
      <c r="AM147" s="59">
        <f t="shared" si="143"/>
        <v>0</v>
      </c>
      <c r="AN147" s="59">
        <f t="shared" si="144"/>
        <v>0</v>
      </c>
      <c r="AO147" s="61">
        <f t="shared" si="145"/>
        <v>0.1</v>
      </c>
      <c r="AP147" s="61">
        <f t="shared" si="146"/>
        <v>0.1</v>
      </c>
      <c r="AQ147" s="61">
        <f t="shared" si="147"/>
        <v>6.5</v>
      </c>
      <c r="AR147" s="61">
        <f t="shared" si="148"/>
        <v>3.9</v>
      </c>
      <c r="AS147" s="59">
        <f t="shared" si="149"/>
        <v>0.5</v>
      </c>
      <c r="AT147" s="59" t="str">
        <f>IF('Indicator Data'!L150="No data","x",IF('Indicator Data'!BE150&lt;1000,"x",ROUND((IF('Indicator Data'!L150&gt;AT$194,10,IF('Indicator Data'!L150&lt;AT$195,0,10-(AT$194-'Indicator Data'!L150)/(AT$194-AT$195)*10))),1)))</f>
        <v>x</v>
      </c>
      <c r="AU147" s="61">
        <f t="shared" si="150"/>
        <v>0.5</v>
      </c>
      <c r="AV147" s="62">
        <f t="shared" si="151"/>
        <v>2.7</v>
      </c>
      <c r="AW147" s="59">
        <f>ROUND(IF('Indicator Data'!M150=0,0,IF('Indicator Data'!M150&gt;AW$194,10,IF('Indicator Data'!M150&lt;AW$195,0,10-(AW$194-'Indicator Data'!M150)/(AW$194-AW$195)*10))),1)</f>
        <v>0.1</v>
      </c>
      <c r="AX147" s="59">
        <f>ROUND(IF('Indicator Data'!N150=0,0,IF(LOG('Indicator Data'!N150)&gt;LOG(AX$194),10,IF(LOG('Indicator Data'!N150)&lt;LOG(AX$195),0,10-(LOG(AX$194)-LOG('Indicator Data'!N150))/(LOG(AX$194)-LOG(AX$195))*10))),1)</f>
        <v>0.7</v>
      </c>
      <c r="AY147" s="61">
        <f t="shared" si="152"/>
        <v>0.4</v>
      </c>
      <c r="AZ147" s="59">
        <f>'Indicator Data'!O150</f>
        <v>0</v>
      </c>
      <c r="BA147" s="59">
        <f>'Indicator Data'!P150</f>
        <v>0</v>
      </c>
      <c r="BB147" s="61">
        <f t="shared" si="153"/>
        <v>0</v>
      </c>
      <c r="BC147" s="62">
        <f t="shared" si="154"/>
        <v>0.3</v>
      </c>
      <c r="BD147" s="16"/>
      <c r="BE147" s="108"/>
    </row>
    <row r="148" spans="1:58" s="4" customFormat="1" x14ac:dyDescent="0.25">
      <c r="A148" s="131" t="s">
        <v>274</v>
      </c>
      <c r="B148" s="63" t="s">
        <v>273</v>
      </c>
      <c r="C148" s="59">
        <f>ROUND(IF('Indicator Data'!C151=0,0.1,IF(LOG('Indicator Data'!C151)&gt;C$194,10,IF(LOG('Indicator Data'!C151)&lt;C$195,0,10-(C$194-LOG('Indicator Data'!C151))/(C$194-C$195)*10))),1)</f>
        <v>0.1</v>
      </c>
      <c r="D148" s="59">
        <f>ROUND(IF('Indicator Data'!D151=0,0.1,IF(LOG('Indicator Data'!D151)&gt;D$194,10,IF(LOG('Indicator Data'!D151)&lt;D$195,0,10-(D$194-LOG('Indicator Data'!D151))/(D$194-D$195)*10))),1)</f>
        <v>0.1</v>
      </c>
      <c r="E148" s="59">
        <f t="shared" si="124"/>
        <v>0.1</v>
      </c>
      <c r="F148" s="59">
        <f>ROUND(IF('Indicator Data'!E151="No data",0.1,IF('Indicator Data'!E151=0,0,IF(LOG('Indicator Data'!E151)&gt;F$194,10,IF(LOG('Indicator Data'!E151)&lt;F$195,0,10-(F$194-LOG('Indicator Data'!E151))/(F$194-F$195)*10)))),1)</f>
        <v>0.1</v>
      </c>
      <c r="G148" s="59">
        <f>ROUND(IF('Indicator Data'!F151=0,0,IF(LOG('Indicator Data'!F151)&gt;G$194,10,IF(LOG('Indicator Data'!F151)&lt;G$195,0,10-(G$194-LOG('Indicator Data'!F151))/(G$194-G$195)*10))),1)</f>
        <v>0</v>
      </c>
      <c r="H148" s="59">
        <f>ROUND(IF('Indicator Data'!G151=0,0,IF(LOG('Indicator Data'!G151)&gt;H$194,10,IF(LOG('Indicator Data'!G151)&lt;H$195,0,10-(H$194-LOG('Indicator Data'!G151))/(H$194-H$195)*10))),1)</f>
        <v>0</v>
      </c>
      <c r="I148" s="59">
        <f>ROUND(IF('Indicator Data'!H151=0,0,IF(LOG('Indicator Data'!H151)&gt;I$194,10,IF(LOG('Indicator Data'!H151)&lt;I$195,0,10-(I$194-LOG('Indicator Data'!H151))/(I$194-I$195)*10))),1)</f>
        <v>0</v>
      </c>
      <c r="J148" s="59">
        <f t="shared" si="125"/>
        <v>0</v>
      </c>
      <c r="K148" s="59">
        <f>ROUND(IF('Indicator Data'!I151=0,0,IF(LOG('Indicator Data'!I151)&gt;K$194,10,IF(LOG('Indicator Data'!I151)&lt;K$195,0,10-(K$194-LOG('Indicator Data'!I151))/(K$194-K$195)*10))),1)</f>
        <v>0</v>
      </c>
      <c r="L148" s="59">
        <f t="shared" si="126"/>
        <v>0</v>
      </c>
      <c r="M148" s="59">
        <f>ROUND(IF('Indicator Data'!J151=0,0,IF(LOG('Indicator Data'!J151)&gt;M$194,10,IF(LOG('Indicator Data'!J151)&lt;M$195,0,10-(M$194-LOG('Indicator Data'!J151))/(M$194-M$195)*10))),1)</f>
        <v>0</v>
      </c>
      <c r="N148" s="60">
        <f>'Indicator Data'!C151/'Indicator Data'!$BD151</f>
        <v>0</v>
      </c>
      <c r="O148" s="60">
        <f>'Indicator Data'!D151/'Indicator Data'!$BD151</f>
        <v>0</v>
      </c>
      <c r="P148" s="60">
        <f>IF(F148=0.1,0,'Indicator Data'!E151/'Indicator Data'!$BD151)</f>
        <v>0</v>
      </c>
      <c r="Q148" s="60">
        <f>'Indicator Data'!F151/'Indicator Data'!$BD151</f>
        <v>0</v>
      </c>
      <c r="R148" s="60">
        <f>'Indicator Data'!G151/'Indicator Data'!$BD151</f>
        <v>0</v>
      </c>
      <c r="S148" s="60">
        <f>'Indicator Data'!H151/'Indicator Data'!$BD151</f>
        <v>0</v>
      </c>
      <c r="T148" s="60">
        <f>'Indicator Data'!I151/'Indicator Data'!$BD151</f>
        <v>0</v>
      </c>
      <c r="U148" s="60">
        <f>'Indicator Data'!J151/'Indicator Data'!$BD151</f>
        <v>0</v>
      </c>
      <c r="V148" s="59">
        <f t="shared" si="127"/>
        <v>0</v>
      </c>
      <c r="W148" s="59">
        <f t="shared" si="128"/>
        <v>0</v>
      </c>
      <c r="X148" s="59">
        <f t="shared" si="129"/>
        <v>0</v>
      </c>
      <c r="Y148" s="59">
        <f t="shared" si="130"/>
        <v>0.1</v>
      </c>
      <c r="Z148" s="59">
        <f t="shared" si="131"/>
        <v>0</v>
      </c>
      <c r="AA148" s="59">
        <f t="shared" si="132"/>
        <v>0</v>
      </c>
      <c r="AB148" s="59">
        <f t="shared" si="133"/>
        <v>0</v>
      </c>
      <c r="AC148" s="59">
        <f t="shared" si="134"/>
        <v>0</v>
      </c>
      <c r="AD148" s="59">
        <f t="shared" si="135"/>
        <v>0</v>
      </c>
      <c r="AE148" s="59">
        <f t="shared" si="136"/>
        <v>0</v>
      </c>
      <c r="AF148" s="59">
        <f t="shared" si="137"/>
        <v>0</v>
      </c>
      <c r="AG148" s="59">
        <f>ROUND(IF('Indicator Data'!K151=0,0,IF('Indicator Data'!K151&gt;AG$194,10,IF('Indicator Data'!K151&lt;AG$195,0,10-(AG$194-'Indicator Data'!K151)/(AG$194-AG$195)*10))),1)</f>
        <v>0</v>
      </c>
      <c r="AH148" s="59">
        <f t="shared" si="138"/>
        <v>0.1</v>
      </c>
      <c r="AI148" s="59">
        <f t="shared" si="139"/>
        <v>0.1</v>
      </c>
      <c r="AJ148" s="59">
        <f t="shared" si="140"/>
        <v>0</v>
      </c>
      <c r="AK148" s="59">
        <f t="shared" si="141"/>
        <v>0</v>
      </c>
      <c r="AL148" s="59">
        <f t="shared" si="142"/>
        <v>0</v>
      </c>
      <c r="AM148" s="59">
        <f t="shared" si="143"/>
        <v>0</v>
      </c>
      <c r="AN148" s="59">
        <f t="shared" si="144"/>
        <v>0</v>
      </c>
      <c r="AO148" s="61">
        <f t="shared" si="145"/>
        <v>0.1</v>
      </c>
      <c r="AP148" s="61">
        <f t="shared" si="146"/>
        <v>0.1</v>
      </c>
      <c r="AQ148" s="61">
        <f t="shared" si="147"/>
        <v>0</v>
      </c>
      <c r="AR148" s="61">
        <f t="shared" si="148"/>
        <v>0</v>
      </c>
      <c r="AS148" s="59">
        <f t="shared" si="149"/>
        <v>0</v>
      </c>
      <c r="AT148" s="59" t="str">
        <f>IF('Indicator Data'!L151="No data","x",IF('Indicator Data'!BE151&lt;1000,"x",ROUND((IF('Indicator Data'!L151&gt;AT$194,10,IF('Indicator Data'!L151&lt;AT$195,0,10-(AT$194-'Indicator Data'!L151)/(AT$194-AT$195)*10))),1)))</f>
        <v>x</v>
      </c>
      <c r="AU148" s="61">
        <f t="shared" si="150"/>
        <v>0</v>
      </c>
      <c r="AV148" s="62">
        <f t="shared" si="151"/>
        <v>0.1</v>
      </c>
      <c r="AW148" s="59">
        <f>ROUND(IF('Indicator Data'!M151=0,0,IF('Indicator Data'!M151&gt;AW$194,10,IF('Indicator Data'!M151&lt;AW$195,0,10-(AW$194-'Indicator Data'!M151)/(AW$194-AW$195)*10))),1)</f>
        <v>0.2</v>
      </c>
      <c r="AX148" s="59">
        <f>ROUND(IF('Indicator Data'!N151=0,0,IF(LOG('Indicator Data'!N151)&gt;LOG(AX$194),10,IF(LOG('Indicator Data'!N151)&lt;LOG(AX$195),0,10-(LOG(AX$194)-LOG('Indicator Data'!N151))/(LOG(AX$194)-LOG(AX$195))*10))),1)</f>
        <v>0</v>
      </c>
      <c r="AY148" s="61">
        <f t="shared" si="152"/>
        <v>0.1</v>
      </c>
      <c r="AZ148" s="59">
        <f>'Indicator Data'!O151</f>
        <v>0</v>
      </c>
      <c r="BA148" s="59">
        <f>'Indicator Data'!P151</f>
        <v>0</v>
      </c>
      <c r="BB148" s="61">
        <f t="shared" si="153"/>
        <v>0</v>
      </c>
      <c r="BC148" s="62">
        <f t="shared" si="154"/>
        <v>0.1</v>
      </c>
      <c r="BD148" s="16"/>
      <c r="BE148" s="108"/>
    </row>
    <row r="149" spans="1:58" s="4" customFormat="1" x14ac:dyDescent="0.25">
      <c r="A149" s="131" t="s">
        <v>276</v>
      </c>
      <c r="B149" s="63" t="s">
        <v>275</v>
      </c>
      <c r="C149" s="59">
        <f>ROUND(IF('Indicator Data'!C152=0,0.1,IF(LOG('Indicator Data'!C152)&gt;C$194,10,IF(LOG('Indicator Data'!C152)&lt;C$195,0,10-(C$194-LOG('Indicator Data'!C152))/(C$194-C$195)*10))),1)</f>
        <v>7</v>
      </c>
      <c r="D149" s="59">
        <f>ROUND(IF('Indicator Data'!D152=0,0.1,IF(LOG('Indicator Data'!D152)&gt;D$194,10,IF(LOG('Indicator Data'!D152)&lt;D$195,0,10-(D$194-LOG('Indicator Data'!D152))/(D$194-D$195)*10))),1)</f>
        <v>0.1</v>
      </c>
      <c r="E149" s="59">
        <f t="shared" si="124"/>
        <v>4.4000000000000004</v>
      </c>
      <c r="F149" s="59">
        <f>ROUND(IF('Indicator Data'!E152="No data",0.1,IF('Indicator Data'!E152=0,0,IF(LOG('Indicator Data'!E152)&gt;F$194,10,IF(LOG('Indicator Data'!E152)&lt;F$195,0,10-(F$194-LOG('Indicator Data'!E152))/(F$194-F$195)*10)))),1)</f>
        <v>6.1</v>
      </c>
      <c r="G149" s="59">
        <f>ROUND(IF('Indicator Data'!F152=0,0,IF(LOG('Indicator Data'!F152)&gt;G$194,10,IF(LOG('Indicator Data'!F152)&lt;G$195,0,10-(G$194-LOG('Indicator Data'!F152))/(G$194-G$195)*10))),1)</f>
        <v>0</v>
      </c>
      <c r="H149" s="59">
        <f>ROUND(IF('Indicator Data'!G152=0,0,IF(LOG('Indicator Data'!G152)&gt;H$194,10,IF(LOG('Indicator Data'!G152)&lt;H$195,0,10-(H$194-LOG('Indicator Data'!G152))/(H$194-H$195)*10))),1)</f>
        <v>0</v>
      </c>
      <c r="I149" s="59">
        <f>ROUND(IF('Indicator Data'!H152=0,0,IF(LOG('Indicator Data'!H152)&gt;I$194,10,IF(LOG('Indicator Data'!H152)&lt;I$195,0,10-(I$194-LOG('Indicator Data'!H152))/(I$194-I$195)*10))),1)</f>
        <v>0</v>
      </c>
      <c r="J149" s="59">
        <f t="shared" si="125"/>
        <v>0</v>
      </c>
      <c r="K149" s="59">
        <f>ROUND(IF('Indicator Data'!I152=0,0,IF(LOG('Indicator Data'!I152)&gt;K$194,10,IF(LOG('Indicator Data'!I152)&lt;K$195,0,10-(K$194-LOG('Indicator Data'!I152))/(K$194-K$195)*10))),1)</f>
        <v>0</v>
      </c>
      <c r="L149" s="59">
        <f t="shared" si="126"/>
        <v>0</v>
      </c>
      <c r="M149" s="59">
        <f>ROUND(IF('Indicator Data'!J152=0,0,IF(LOG('Indicator Data'!J152)&gt;M$194,10,IF(LOG('Indicator Data'!J152)&lt;M$195,0,10-(M$194-LOG('Indicator Data'!J152))/(M$194-M$195)*10))),1)</f>
        <v>0</v>
      </c>
      <c r="N149" s="60">
        <f>'Indicator Data'!C152/'Indicator Data'!$BD152</f>
        <v>2.0565177263724184E-4</v>
      </c>
      <c r="O149" s="60">
        <f>'Indicator Data'!D152/'Indicator Data'!$BD152</f>
        <v>0</v>
      </c>
      <c r="P149" s="60">
        <f>IF(F149=0.1,0,'Indicator Data'!E152/'Indicator Data'!$BD152)</f>
        <v>8.524291525826345E-4</v>
      </c>
      <c r="Q149" s="60">
        <f>'Indicator Data'!F152/'Indicator Data'!$BD152</f>
        <v>0</v>
      </c>
      <c r="R149" s="60">
        <f>'Indicator Data'!G152/'Indicator Data'!$BD152</f>
        <v>0</v>
      </c>
      <c r="S149" s="60">
        <f>'Indicator Data'!H152/'Indicator Data'!$BD152</f>
        <v>0</v>
      </c>
      <c r="T149" s="60">
        <f>'Indicator Data'!I152/'Indicator Data'!$BD152</f>
        <v>0</v>
      </c>
      <c r="U149" s="60">
        <f>'Indicator Data'!J152/'Indicator Data'!$BD152</f>
        <v>0</v>
      </c>
      <c r="V149" s="59">
        <f t="shared" si="127"/>
        <v>1</v>
      </c>
      <c r="W149" s="59">
        <f t="shared" si="128"/>
        <v>0</v>
      </c>
      <c r="X149" s="59">
        <f t="shared" si="129"/>
        <v>0.5</v>
      </c>
      <c r="Y149" s="59">
        <f t="shared" si="130"/>
        <v>0.6</v>
      </c>
      <c r="Z149" s="59">
        <f t="shared" si="131"/>
        <v>0</v>
      </c>
      <c r="AA149" s="59">
        <f t="shared" si="132"/>
        <v>0</v>
      </c>
      <c r="AB149" s="59">
        <f t="shared" si="133"/>
        <v>0</v>
      </c>
      <c r="AC149" s="59">
        <f t="shared" si="134"/>
        <v>0</v>
      </c>
      <c r="AD149" s="59">
        <f t="shared" si="135"/>
        <v>0</v>
      </c>
      <c r="AE149" s="59">
        <f t="shared" si="136"/>
        <v>0</v>
      </c>
      <c r="AF149" s="59">
        <f t="shared" si="137"/>
        <v>0</v>
      </c>
      <c r="AG149" s="59">
        <f>ROUND(IF('Indicator Data'!K152=0,0,IF('Indicator Data'!K152&gt;AG$194,10,IF('Indicator Data'!K152&lt;AG$195,0,10-(AG$194-'Indicator Data'!K152)/(AG$194-AG$195)*10))),1)</f>
        <v>0</v>
      </c>
      <c r="AH149" s="59">
        <f t="shared" si="138"/>
        <v>4</v>
      </c>
      <c r="AI149" s="59">
        <f t="shared" si="139"/>
        <v>0.1</v>
      </c>
      <c r="AJ149" s="59">
        <f t="shared" si="140"/>
        <v>0</v>
      </c>
      <c r="AK149" s="59">
        <f t="shared" si="141"/>
        <v>0</v>
      </c>
      <c r="AL149" s="59">
        <f t="shared" si="142"/>
        <v>0</v>
      </c>
      <c r="AM149" s="59">
        <f t="shared" si="143"/>
        <v>0</v>
      </c>
      <c r="AN149" s="59">
        <f t="shared" si="144"/>
        <v>0</v>
      </c>
      <c r="AO149" s="61">
        <f t="shared" si="145"/>
        <v>2.7</v>
      </c>
      <c r="AP149" s="61">
        <f t="shared" si="146"/>
        <v>3.9</v>
      </c>
      <c r="AQ149" s="61">
        <f t="shared" si="147"/>
        <v>0</v>
      </c>
      <c r="AR149" s="61">
        <f t="shared" si="148"/>
        <v>0</v>
      </c>
      <c r="AS149" s="59">
        <f t="shared" si="149"/>
        <v>0</v>
      </c>
      <c r="AT149" s="59">
        <f>IF('Indicator Data'!L152="No data","x",IF('Indicator Data'!BE152&lt;1000,"x",ROUND((IF('Indicator Data'!L152&gt;AT$194,10,IF('Indicator Data'!L152&lt;AT$195,0,10-(AT$194-'Indicator Data'!L152)/(AT$194-AT$195)*10))),1)))</f>
        <v>8.1</v>
      </c>
      <c r="AU149" s="61">
        <f t="shared" si="150"/>
        <v>4.0999999999999996</v>
      </c>
      <c r="AV149" s="62">
        <f t="shared" si="151"/>
        <v>2.2999999999999998</v>
      </c>
      <c r="AW149" s="59">
        <f>ROUND(IF('Indicator Data'!M152=0,0,IF('Indicator Data'!M152&gt;AW$194,10,IF('Indicator Data'!M152&lt;AW$195,0,10-(AW$194-'Indicator Data'!M152)/(AW$194-AW$195)*10))),1)</f>
        <v>6.1</v>
      </c>
      <c r="AX149" s="59">
        <f>ROUND(IF('Indicator Data'!N152=0,0,IF(LOG('Indicator Data'!N152)&gt;LOG(AX$194),10,IF(LOG('Indicator Data'!N152)&lt;LOG(AX$195),0,10-(LOG(AX$194)-LOG('Indicator Data'!N152))/(LOG(AX$194)-LOG(AX$195))*10))),1)</f>
        <v>7.3</v>
      </c>
      <c r="AY149" s="61">
        <f t="shared" si="152"/>
        <v>6.7</v>
      </c>
      <c r="AZ149" s="59">
        <f>'Indicator Data'!O152</f>
        <v>0</v>
      </c>
      <c r="BA149" s="59">
        <f>'Indicator Data'!P152</f>
        <v>5</v>
      </c>
      <c r="BB149" s="61">
        <f t="shared" si="153"/>
        <v>9</v>
      </c>
      <c r="BC149" s="62">
        <f t="shared" si="154"/>
        <v>9</v>
      </c>
      <c r="BD149" s="16"/>
      <c r="BE149" s="108"/>
    </row>
    <row r="150" spans="1:58" s="4" customFormat="1" x14ac:dyDescent="0.25">
      <c r="A150" s="131" t="s">
        <v>278</v>
      </c>
      <c r="B150" s="63" t="s">
        <v>277</v>
      </c>
      <c r="C150" s="59">
        <f>ROUND(IF('Indicator Data'!C153=0,0.1,IF(LOG('Indicator Data'!C153)&gt;C$194,10,IF(LOG('Indicator Data'!C153)&lt;C$195,0,10-(C$194-LOG('Indicator Data'!C153))/(C$194-C$195)*10))),1)</f>
        <v>0.1</v>
      </c>
      <c r="D150" s="59">
        <f>ROUND(IF('Indicator Data'!D153=0,0.1,IF(LOG('Indicator Data'!D153)&gt;D$194,10,IF(LOG('Indicator Data'!D153)&lt;D$195,0,10-(D$194-LOG('Indicator Data'!D153))/(D$194-D$195)*10))),1)</f>
        <v>0.1</v>
      </c>
      <c r="E150" s="59">
        <f t="shared" si="124"/>
        <v>0.1</v>
      </c>
      <c r="F150" s="59">
        <f>ROUND(IF('Indicator Data'!E153="No data",0.1,IF('Indicator Data'!E153=0,0,IF(LOG('Indicator Data'!E153)&gt;F$194,10,IF(LOG('Indicator Data'!E153)&lt;F$195,0,10-(F$194-LOG('Indicator Data'!E153))/(F$194-F$195)*10)))),1)</f>
        <v>6.9</v>
      </c>
      <c r="G150" s="59">
        <f>ROUND(IF('Indicator Data'!F153=0,0,IF(LOG('Indicator Data'!F153)&gt;G$194,10,IF(LOG('Indicator Data'!F153)&lt;G$195,0,10-(G$194-LOG('Indicator Data'!F153))/(G$194-G$195)*10))),1)</f>
        <v>5.4</v>
      </c>
      <c r="H150" s="59">
        <f>ROUND(IF('Indicator Data'!G153=0,0,IF(LOG('Indicator Data'!G153)&gt;H$194,10,IF(LOG('Indicator Data'!G153)&lt;H$195,0,10-(H$194-LOG('Indicator Data'!G153))/(H$194-H$195)*10))),1)</f>
        <v>0</v>
      </c>
      <c r="I150" s="59">
        <f>ROUND(IF('Indicator Data'!H153=0,0,IF(LOG('Indicator Data'!H153)&gt;I$194,10,IF(LOG('Indicator Data'!H153)&lt;I$195,0,10-(I$194-LOG('Indicator Data'!H153))/(I$194-I$195)*10))),1)</f>
        <v>0</v>
      </c>
      <c r="J150" s="59">
        <f t="shared" si="125"/>
        <v>0</v>
      </c>
      <c r="K150" s="59">
        <f>ROUND(IF('Indicator Data'!I153=0,0,IF(LOG('Indicator Data'!I153)&gt;K$194,10,IF(LOG('Indicator Data'!I153)&lt;K$195,0,10-(K$194-LOG('Indicator Data'!I153))/(K$194-K$195)*10))),1)</f>
        <v>0</v>
      </c>
      <c r="L150" s="59">
        <f t="shared" si="126"/>
        <v>0</v>
      </c>
      <c r="M150" s="59">
        <f>ROUND(IF('Indicator Data'!J153=0,0,IF(LOG('Indicator Data'!J153)&gt;M$194,10,IF(LOG('Indicator Data'!J153)&lt;M$195,0,10-(M$194-LOG('Indicator Data'!J153))/(M$194-M$195)*10))),1)</f>
        <v>9.3000000000000007</v>
      </c>
      <c r="N150" s="60">
        <f>'Indicator Data'!C153/'Indicator Data'!$BD153</f>
        <v>0</v>
      </c>
      <c r="O150" s="60">
        <f>'Indicator Data'!D153/'Indicator Data'!$BD153</f>
        <v>0</v>
      </c>
      <c r="P150" s="60">
        <f>IF(F150=0.1,0,'Indicator Data'!E153/'Indicator Data'!$BD153)</f>
        <v>3.7365817888636165E-3</v>
      </c>
      <c r="Q150" s="60">
        <f>'Indicator Data'!F153/'Indicator Data'!$BD153</f>
        <v>1.162981014460688E-6</v>
      </c>
      <c r="R150" s="60">
        <f>'Indicator Data'!G153/'Indicator Data'!$BD153</f>
        <v>0</v>
      </c>
      <c r="S150" s="60">
        <f>'Indicator Data'!H153/'Indicator Data'!$BD153</f>
        <v>0</v>
      </c>
      <c r="T150" s="60">
        <f>'Indicator Data'!I153/'Indicator Data'!$BD153</f>
        <v>0</v>
      </c>
      <c r="U150" s="60">
        <f>'Indicator Data'!J153/'Indicator Data'!$BD153</f>
        <v>3.5572446827471581E-3</v>
      </c>
      <c r="V150" s="59">
        <f t="shared" si="127"/>
        <v>0</v>
      </c>
      <c r="W150" s="59">
        <f t="shared" si="128"/>
        <v>0</v>
      </c>
      <c r="X150" s="59">
        <f t="shared" si="129"/>
        <v>0</v>
      </c>
      <c r="Y150" s="59">
        <f t="shared" si="130"/>
        <v>2.5</v>
      </c>
      <c r="Z150" s="59">
        <f t="shared" si="131"/>
        <v>5.7</v>
      </c>
      <c r="AA150" s="59">
        <f t="shared" si="132"/>
        <v>0</v>
      </c>
      <c r="AB150" s="59">
        <f t="shared" si="133"/>
        <v>0</v>
      </c>
      <c r="AC150" s="59">
        <f t="shared" si="134"/>
        <v>0</v>
      </c>
      <c r="AD150" s="59">
        <f t="shared" si="135"/>
        <v>0</v>
      </c>
      <c r="AE150" s="59">
        <f t="shared" si="136"/>
        <v>0</v>
      </c>
      <c r="AF150" s="59">
        <f t="shared" si="137"/>
        <v>1.2</v>
      </c>
      <c r="AG150" s="59">
        <f>ROUND(IF('Indicator Data'!K153=0,0,IF('Indicator Data'!K153&gt;AG$194,10,IF('Indicator Data'!K153&lt;AG$195,0,10-(AG$194-'Indicator Data'!K153)/(AG$194-AG$195)*10))),1)</f>
        <v>3</v>
      </c>
      <c r="AH150" s="59">
        <f t="shared" si="138"/>
        <v>0.1</v>
      </c>
      <c r="AI150" s="59">
        <f t="shared" si="139"/>
        <v>0.1</v>
      </c>
      <c r="AJ150" s="59">
        <f t="shared" si="140"/>
        <v>0</v>
      </c>
      <c r="AK150" s="59">
        <f t="shared" si="141"/>
        <v>0</v>
      </c>
      <c r="AL150" s="59">
        <f t="shared" si="142"/>
        <v>0</v>
      </c>
      <c r="AM150" s="59">
        <f t="shared" si="143"/>
        <v>0</v>
      </c>
      <c r="AN150" s="59">
        <f t="shared" si="144"/>
        <v>6.9</v>
      </c>
      <c r="AO150" s="61">
        <f t="shared" si="145"/>
        <v>0.1</v>
      </c>
      <c r="AP150" s="61">
        <f t="shared" si="146"/>
        <v>5.0999999999999996</v>
      </c>
      <c r="AQ150" s="61">
        <f t="shared" si="147"/>
        <v>5.6</v>
      </c>
      <c r="AR150" s="61">
        <f t="shared" si="148"/>
        <v>0</v>
      </c>
      <c r="AS150" s="59">
        <f t="shared" si="149"/>
        <v>5</v>
      </c>
      <c r="AT150" s="59">
        <f>IF('Indicator Data'!L153="No data","x",IF('Indicator Data'!BE153&lt;1000,"x",ROUND((IF('Indicator Data'!L153&gt;AT$194,10,IF('Indicator Data'!L153&lt;AT$195,0,10-(AT$194-'Indicator Data'!L153)/(AT$194-AT$195)*10))),1)))</f>
        <v>10</v>
      </c>
      <c r="AU150" s="61">
        <f t="shared" si="150"/>
        <v>7.5</v>
      </c>
      <c r="AV150" s="62">
        <f t="shared" si="151"/>
        <v>4.3</v>
      </c>
      <c r="AW150" s="59">
        <f>ROUND(IF('Indicator Data'!M153=0,0,IF('Indicator Data'!M153&gt;AW$194,10,IF('Indicator Data'!M153&lt;AW$195,0,10-(AW$194-'Indicator Data'!M153)/(AW$194-AW$195)*10))),1)</f>
        <v>5.9</v>
      </c>
      <c r="AX150" s="59">
        <f>ROUND(IF('Indicator Data'!N153=0,0,IF(LOG('Indicator Data'!N153)&gt;LOG(AX$194),10,IF(LOG('Indicator Data'!N153)&lt;LOG(AX$195),0,10-(LOG(AX$194)-LOG('Indicator Data'!N153))/(LOG(AX$194)-LOG(AX$195))*10))),1)</f>
        <v>3.7</v>
      </c>
      <c r="AY150" s="61">
        <f t="shared" si="152"/>
        <v>4.9000000000000004</v>
      </c>
      <c r="AZ150" s="59">
        <f>'Indicator Data'!O153</f>
        <v>0</v>
      </c>
      <c r="BA150" s="59">
        <f>'Indicator Data'!P153</f>
        <v>0</v>
      </c>
      <c r="BB150" s="61">
        <f t="shared" si="153"/>
        <v>0</v>
      </c>
      <c r="BC150" s="62">
        <f t="shared" si="154"/>
        <v>3.4</v>
      </c>
      <c r="BD150" s="16"/>
      <c r="BE150" s="108"/>
    </row>
    <row r="151" spans="1:58" s="4" customFormat="1" x14ac:dyDescent="0.25">
      <c r="A151" s="131" t="s">
        <v>280</v>
      </c>
      <c r="B151" s="63" t="s">
        <v>279</v>
      </c>
      <c r="C151" s="59">
        <f>ROUND(IF('Indicator Data'!C154=0,0.1,IF(LOG('Indicator Data'!C154)&gt;C$194,10,IF(LOG('Indicator Data'!C154)&lt;C$195,0,10-(C$194-LOG('Indicator Data'!C154))/(C$194-C$195)*10))),1)</f>
        <v>7.9</v>
      </c>
      <c r="D151" s="59">
        <f>ROUND(IF('Indicator Data'!D154=0,0.1,IF(LOG('Indicator Data'!D154)&gt;D$194,10,IF(LOG('Indicator Data'!D154)&lt;D$195,0,10-(D$194-LOG('Indicator Data'!D154))/(D$194-D$195)*10))),1)</f>
        <v>0.1</v>
      </c>
      <c r="E151" s="59">
        <f t="shared" si="124"/>
        <v>5.2</v>
      </c>
      <c r="F151" s="59">
        <f>ROUND(IF('Indicator Data'!E154="No data",0.1,IF('Indicator Data'!E154=0,0,IF(LOG('Indicator Data'!E154)&gt;F$194,10,IF(LOG('Indicator Data'!E154)&lt;F$195,0,10-(F$194-LOG('Indicator Data'!E154))/(F$194-F$195)*10)))),1)</f>
        <v>7.5</v>
      </c>
      <c r="G151" s="59">
        <f>ROUND(IF('Indicator Data'!F154=0,0,IF(LOG('Indicator Data'!F154)&gt;G$194,10,IF(LOG('Indicator Data'!F154)&lt;G$195,0,10-(G$194-LOG('Indicator Data'!F154))/(G$194-G$195)*10))),1)</f>
        <v>0</v>
      </c>
      <c r="H151" s="59">
        <f>ROUND(IF('Indicator Data'!G154=0,0,IF(LOG('Indicator Data'!G154)&gt;H$194,10,IF(LOG('Indicator Data'!G154)&lt;H$195,0,10-(H$194-LOG('Indicator Data'!G154))/(H$194-H$195)*10))),1)</f>
        <v>0</v>
      </c>
      <c r="I151" s="59">
        <f>ROUND(IF('Indicator Data'!H154=0,0,IF(LOG('Indicator Data'!H154)&gt;I$194,10,IF(LOG('Indicator Data'!H154)&lt;I$195,0,10-(I$194-LOG('Indicator Data'!H154))/(I$194-I$195)*10))),1)</f>
        <v>0</v>
      </c>
      <c r="J151" s="59">
        <f t="shared" si="125"/>
        <v>0</v>
      </c>
      <c r="K151" s="59">
        <f>ROUND(IF('Indicator Data'!I154=0,0,IF(LOG('Indicator Data'!I154)&gt;K$194,10,IF(LOG('Indicator Data'!I154)&lt;K$195,0,10-(K$194-LOG('Indicator Data'!I154))/(K$194-K$195)*10))),1)</f>
        <v>0</v>
      </c>
      <c r="L151" s="59">
        <f t="shared" si="126"/>
        <v>0</v>
      </c>
      <c r="M151" s="59">
        <f>ROUND(IF('Indicator Data'!J154=0,0,IF(LOG('Indicator Data'!J154)&gt;M$194,10,IF(LOG('Indicator Data'!J154)&lt;M$195,0,10-(M$194-LOG('Indicator Data'!J154))/(M$194-M$195)*10))),1)</f>
        <v>0</v>
      </c>
      <c r="N151" s="60">
        <f>'Indicator Data'!C154/'Indicator Data'!$BD154</f>
        <v>2.0883090553722259E-3</v>
      </c>
      <c r="O151" s="60">
        <f>'Indicator Data'!D154/'Indicator Data'!$BD154</f>
        <v>0</v>
      </c>
      <c r="P151" s="60">
        <f>IF(F151=0.1,0,'Indicator Data'!E154/'Indicator Data'!$BD154)</f>
        <v>1.4102151146773748E-2</v>
      </c>
      <c r="Q151" s="60">
        <f>'Indicator Data'!F154/'Indicator Data'!$BD154</f>
        <v>0</v>
      </c>
      <c r="R151" s="60">
        <f>'Indicator Data'!G154/'Indicator Data'!$BD154</f>
        <v>0</v>
      </c>
      <c r="S151" s="60">
        <f>'Indicator Data'!H154/'Indicator Data'!$BD154</f>
        <v>0</v>
      </c>
      <c r="T151" s="60">
        <f>'Indicator Data'!I154/'Indicator Data'!$BD154</f>
        <v>0</v>
      </c>
      <c r="U151" s="60">
        <f>'Indicator Data'!J154/'Indicator Data'!$BD154</f>
        <v>0</v>
      </c>
      <c r="V151" s="59">
        <f t="shared" si="127"/>
        <v>10</v>
      </c>
      <c r="W151" s="59">
        <f t="shared" si="128"/>
        <v>0</v>
      </c>
      <c r="X151" s="59">
        <f t="shared" si="129"/>
        <v>7.6</v>
      </c>
      <c r="Y151" s="59">
        <f t="shared" si="130"/>
        <v>9.4</v>
      </c>
      <c r="Z151" s="59">
        <f t="shared" si="131"/>
        <v>0</v>
      </c>
      <c r="AA151" s="59">
        <f t="shared" si="132"/>
        <v>0</v>
      </c>
      <c r="AB151" s="59">
        <f t="shared" si="133"/>
        <v>0</v>
      </c>
      <c r="AC151" s="59">
        <f t="shared" si="134"/>
        <v>0</v>
      </c>
      <c r="AD151" s="59">
        <f t="shared" si="135"/>
        <v>0</v>
      </c>
      <c r="AE151" s="59">
        <f t="shared" si="136"/>
        <v>0</v>
      </c>
      <c r="AF151" s="59">
        <f t="shared" si="137"/>
        <v>0</v>
      </c>
      <c r="AG151" s="59">
        <f>ROUND(IF('Indicator Data'!K154=0,0,IF('Indicator Data'!K154&gt;AG$194,10,IF('Indicator Data'!K154&lt;AG$195,0,10-(AG$194-'Indicator Data'!K154)/(AG$194-AG$195)*10))),1)</f>
        <v>0</v>
      </c>
      <c r="AH151" s="59">
        <f t="shared" si="138"/>
        <v>9</v>
      </c>
      <c r="AI151" s="59">
        <f t="shared" si="139"/>
        <v>0.1</v>
      </c>
      <c r="AJ151" s="59">
        <f t="shared" si="140"/>
        <v>0</v>
      </c>
      <c r="AK151" s="59">
        <f t="shared" si="141"/>
        <v>0</v>
      </c>
      <c r="AL151" s="59">
        <f t="shared" si="142"/>
        <v>0</v>
      </c>
      <c r="AM151" s="59">
        <f t="shared" si="143"/>
        <v>0</v>
      </c>
      <c r="AN151" s="59">
        <f t="shared" si="144"/>
        <v>0</v>
      </c>
      <c r="AO151" s="61">
        <f t="shared" si="145"/>
        <v>6.6</v>
      </c>
      <c r="AP151" s="61">
        <f t="shared" si="146"/>
        <v>8.6</v>
      </c>
      <c r="AQ151" s="61">
        <f t="shared" si="147"/>
        <v>0</v>
      </c>
      <c r="AR151" s="61">
        <f t="shared" si="148"/>
        <v>0</v>
      </c>
      <c r="AS151" s="59">
        <f t="shared" si="149"/>
        <v>0</v>
      </c>
      <c r="AT151" s="59">
        <f>IF('Indicator Data'!L154="No data","x",IF('Indicator Data'!BE154&lt;1000,"x",ROUND((IF('Indicator Data'!L154&gt;AT$194,10,IF('Indicator Data'!L154&lt;AT$195,0,10-(AT$194-'Indicator Data'!L154)/(AT$194-AT$195)*10))),1)))</f>
        <v>5.0999999999999996</v>
      </c>
      <c r="AU151" s="61">
        <f t="shared" si="150"/>
        <v>2.6</v>
      </c>
      <c r="AV151" s="62">
        <f t="shared" si="151"/>
        <v>4.5999999999999996</v>
      </c>
      <c r="AW151" s="59">
        <f>ROUND(IF('Indicator Data'!M154=0,0,IF('Indicator Data'!M154&gt;AW$194,10,IF('Indicator Data'!M154&lt;AW$195,0,10-(AW$194-'Indicator Data'!M154)/(AW$194-AW$195)*10))),1)</f>
        <v>4</v>
      </c>
      <c r="AX151" s="59">
        <f>ROUND(IF('Indicator Data'!N154=0,0,IF(LOG('Indicator Data'!N154)&gt;LOG(AX$194),10,IF(LOG('Indicator Data'!N154)&lt;LOG(AX$195),0,10-(LOG(AX$194)-LOG('Indicator Data'!N154))/(LOG(AX$194)-LOG(AX$195))*10))),1)</f>
        <v>7.6</v>
      </c>
      <c r="AY151" s="61">
        <f t="shared" si="152"/>
        <v>6.1</v>
      </c>
      <c r="AZ151" s="59">
        <f>'Indicator Data'!O154</f>
        <v>0</v>
      </c>
      <c r="BA151" s="59">
        <f>'Indicator Data'!P154</f>
        <v>0</v>
      </c>
      <c r="BB151" s="61">
        <f t="shared" si="153"/>
        <v>0</v>
      </c>
      <c r="BC151" s="62">
        <f t="shared" si="154"/>
        <v>4.3</v>
      </c>
      <c r="BD151" s="16"/>
      <c r="BE151" s="108"/>
    </row>
    <row r="152" spans="1:58" s="4" customFormat="1" x14ac:dyDescent="0.25">
      <c r="A152" s="131" t="s">
        <v>282</v>
      </c>
      <c r="B152" s="63" t="s">
        <v>281</v>
      </c>
      <c r="C152" s="59">
        <f>ROUND(IF('Indicator Data'!C155=0,0.1,IF(LOG('Indicator Data'!C155)&gt;C$194,10,IF(LOG('Indicator Data'!C155)&lt;C$195,0,10-(C$194-LOG('Indicator Data'!C155))/(C$194-C$195)*10))),1)</f>
        <v>0.1</v>
      </c>
      <c r="D152" s="59">
        <f>ROUND(IF('Indicator Data'!D155=0,0.1,IF(LOG('Indicator Data'!D155)&gt;D$194,10,IF(LOG('Indicator Data'!D155)&lt;D$195,0,10-(D$194-LOG('Indicator Data'!D155))/(D$194-D$195)*10))),1)</f>
        <v>0.1</v>
      </c>
      <c r="E152" s="59">
        <f t="shared" si="124"/>
        <v>0.1</v>
      </c>
      <c r="F152" s="59">
        <f>ROUND(IF('Indicator Data'!E155="No data",0.1,IF('Indicator Data'!E155=0,0,IF(LOG('Indicator Data'!E155)&gt;F$194,10,IF(LOG('Indicator Data'!E155)&lt;F$195,0,10-(F$194-LOG('Indicator Data'!E155))/(F$194-F$195)*10)))),1)</f>
        <v>0.1</v>
      </c>
      <c r="G152" s="59">
        <f>ROUND(IF('Indicator Data'!F155=0,0,IF(LOG('Indicator Data'!F155)&gt;G$194,10,IF(LOG('Indicator Data'!F155)&lt;G$195,0,10-(G$194-LOG('Indicator Data'!F155))/(G$194-G$195)*10))),1)</f>
        <v>4.5999999999999996</v>
      </c>
      <c r="H152" s="59">
        <f>ROUND(IF('Indicator Data'!G155=0,0,IF(LOG('Indicator Data'!G155)&gt;H$194,10,IF(LOG('Indicator Data'!G155)&lt;H$195,0,10-(H$194-LOG('Indicator Data'!G155))/(H$194-H$195)*10))),1)</f>
        <v>0</v>
      </c>
      <c r="I152" s="59">
        <f>ROUND(IF('Indicator Data'!H155=0,0,IF(LOG('Indicator Data'!H155)&gt;I$194,10,IF(LOG('Indicator Data'!H155)&lt;I$195,0,10-(I$194-LOG('Indicator Data'!H155))/(I$194-I$195)*10))),1)</f>
        <v>0</v>
      </c>
      <c r="J152" s="59">
        <f t="shared" si="125"/>
        <v>0</v>
      </c>
      <c r="K152" s="59">
        <f>ROUND(IF('Indicator Data'!I155=0,0,IF(LOG('Indicator Data'!I155)&gt;K$194,10,IF(LOG('Indicator Data'!I155)&lt;K$195,0,10-(K$194-LOG('Indicator Data'!I155))/(K$194-K$195)*10))),1)</f>
        <v>0</v>
      </c>
      <c r="L152" s="59">
        <f t="shared" si="126"/>
        <v>0</v>
      </c>
      <c r="M152" s="59">
        <f>ROUND(IF('Indicator Data'!J155=0,0,IF(LOG('Indicator Data'!J155)&gt;M$194,10,IF(LOG('Indicator Data'!J155)&lt;M$195,0,10-(M$194-LOG('Indicator Data'!J155))/(M$194-M$195)*10))),1)</f>
        <v>0</v>
      </c>
      <c r="N152" s="60">
        <f>'Indicator Data'!C155/'Indicator Data'!$BD155</f>
        <v>0</v>
      </c>
      <c r="O152" s="60">
        <f>'Indicator Data'!D155/'Indicator Data'!$BD155</f>
        <v>0</v>
      </c>
      <c r="P152" s="60">
        <f>IF(F152=0.1,0,'Indicator Data'!E155/'Indicator Data'!$BD155)</f>
        <v>0</v>
      </c>
      <c r="Q152" s="60">
        <f>'Indicator Data'!F155/'Indicator Data'!$BD155</f>
        <v>5.7532141151058219E-5</v>
      </c>
      <c r="R152" s="60">
        <f>'Indicator Data'!G155/'Indicator Data'!$BD155</f>
        <v>4.1294264283818309E-7</v>
      </c>
      <c r="S152" s="60">
        <f>'Indicator Data'!H155/'Indicator Data'!$BD155</f>
        <v>3.4411886903181922E-8</v>
      </c>
      <c r="T152" s="60">
        <f>'Indicator Data'!I155/'Indicator Data'!$BD155</f>
        <v>0</v>
      </c>
      <c r="U152" s="60">
        <f>'Indicator Data'!J155/'Indicator Data'!$BD155</f>
        <v>0</v>
      </c>
      <c r="V152" s="59">
        <f t="shared" si="127"/>
        <v>0</v>
      </c>
      <c r="W152" s="59">
        <f t="shared" si="128"/>
        <v>0</v>
      </c>
      <c r="X152" s="59">
        <f t="shared" si="129"/>
        <v>0</v>
      </c>
      <c r="Y152" s="59">
        <f t="shared" si="130"/>
        <v>0.1</v>
      </c>
      <c r="Z152" s="59">
        <f t="shared" si="131"/>
        <v>9.5</v>
      </c>
      <c r="AA152" s="59">
        <f t="shared" si="132"/>
        <v>0</v>
      </c>
      <c r="AB152" s="59">
        <f t="shared" si="133"/>
        <v>0</v>
      </c>
      <c r="AC152" s="59">
        <f t="shared" si="134"/>
        <v>0</v>
      </c>
      <c r="AD152" s="59">
        <f t="shared" si="135"/>
        <v>0</v>
      </c>
      <c r="AE152" s="59">
        <f t="shared" si="136"/>
        <v>0</v>
      </c>
      <c r="AF152" s="59">
        <f t="shared" si="137"/>
        <v>0</v>
      </c>
      <c r="AG152" s="59">
        <f>ROUND(IF('Indicator Data'!K155=0,0,IF('Indicator Data'!K155&gt;AG$194,10,IF('Indicator Data'!K155&lt;AG$195,0,10-(AG$194-'Indicator Data'!K155)/(AG$194-AG$195)*10))),1)</f>
        <v>0</v>
      </c>
      <c r="AH152" s="59">
        <f t="shared" si="138"/>
        <v>0.1</v>
      </c>
      <c r="AI152" s="59">
        <f t="shared" si="139"/>
        <v>0.1</v>
      </c>
      <c r="AJ152" s="59">
        <f t="shared" si="140"/>
        <v>0</v>
      </c>
      <c r="AK152" s="59">
        <f t="shared" si="141"/>
        <v>0</v>
      </c>
      <c r="AL152" s="59">
        <f t="shared" si="142"/>
        <v>0</v>
      </c>
      <c r="AM152" s="59">
        <f t="shared" si="143"/>
        <v>0</v>
      </c>
      <c r="AN152" s="59">
        <f t="shared" si="144"/>
        <v>0</v>
      </c>
      <c r="AO152" s="61">
        <f t="shared" si="145"/>
        <v>0.1</v>
      </c>
      <c r="AP152" s="61">
        <f t="shared" si="146"/>
        <v>0.1</v>
      </c>
      <c r="AQ152" s="61">
        <f t="shared" si="147"/>
        <v>7.9</v>
      </c>
      <c r="AR152" s="61">
        <f t="shared" si="148"/>
        <v>0</v>
      </c>
      <c r="AS152" s="59">
        <f t="shared" si="149"/>
        <v>0</v>
      </c>
      <c r="AT152" s="59" t="str">
        <f>IF('Indicator Data'!L155="No data","x",IF('Indicator Data'!BE155&lt;1000,"x",ROUND((IF('Indicator Data'!L155&gt;AT$194,10,IF('Indicator Data'!L155&lt;AT$195,0,10-(AT$194-'Indicator Data'!L155)/(AT$194-AT$195)*10))),1)))</f>
        <v>x</v>
      </c>
      <c r="AU152" s="61">
        <f t="shared" si="150"/>
        <v>0</v>
      </c>
      <c r="AV152" s="62">
        <f t="shared" si="151"/>
        <v>2.5</v>
      </c>
      <c r="AW152" s="59">
        <f>ROUND(IF('Indicator Data'!M155=0,0,IF('Indicator Data'!M155&gt;AW$194,10,IF('Indicator Data'!M155&lt;AW$195,0,10-(AW$194-'Indicator Data'!M155)/(AW$194-AW$195)*10))),1)</f>
        <v>0</v>
      </c>
      <c r="AX152" s="59">
        <f>ROUND(IF('Indicator Data'!N155=0,0,IF(LOG('Indicator Data'!N155)&gt;LOG(AX$194),10,IF(LOG('Indicator Data'!N155)&lt;LOG(AX$195),0,10-(LOG(AX$194)-LOG('Indicator Data'!N155))/(LOG(AX$194)-LOG(AX$195))*10))),1)</f>
        <v>0</v>
      </c>
      <c r="AY152" s="61">
        <f t="shared" si="152"/>
        <v>0</v>
      </c>
      <c r="AZ152" s="59">
        <f>'Indicator Data'!O155</f>
        <v>0</v>
      </c>
      <c r="BA152" s="59">
        <f>'Indicator Data'!P155</f>
        <v>0</v>
      </c>
      <c r="BB152" s="61">
        <f t="shared" si="153"/>
        <v>0</v>
      </c>
      <c r="BC152" s="62">
        <f t="shared" si="154"/>
        <v>0</v>
      </c>
      <c r="BD152" s="16"/>
      <c r="BE152" s="108"/>
    </row>
    <row r="153" spans="1:58" s="4" customFormat="1" x14ac:dyDescent="0.25">
      <c r="A153" s="131" t="s">
        <v>284</v>
      </c>
      <c r="B153" s="63" t="s">
        <v>283</v>
      </c>
      <c r="C153" s="59">
        <f>ROUND(IF('Indicator Data'!C156=0,0.1,IF(LOG('Indicator Data'!C156)&gt;C$194,10,IF(LOG('Indicator Data'!C156)&lt;C$195,0,10-(C$194-LOG('Indicator Data'!C156))/(C$194-C$195)*10))),1)</f>
        <v>0.1</v>
      </c>
      <c r="D153" s="59">
        <f>ROUND(IF('Indicator Data'!D156=0,0.1,IF(LOG('Indicator Data'!D156)&gt;D$194,10,IF(LOG('Indicator Data'!D156)&lt;D$195,0,10-(D$194-LOG('Indicator Data'!D156))/(D$194-D$195)*10))),1)</f>
        <v>0.1</v>
      </c>
      <c r="E153" s="59">
        <f t="shared" si="124"/>
        <v>0.1</v>
      </c>
      <c r="F153" s="59">
        <f>ROUND(IF('Indicator Data'!E156="No data",0.1,IF('Indicator Data'!E156=0,0,IF(LOG('Indicator Data'!E156)&gt;F$194,10,IF(LOG('Indicator Data'!E156)&lt;F$195,0,10-(F$194-LOG('Indicator Data'!E156))/(F$194-F$195)*10)))),1)</f>
        <v>6.3</v>
      </c>
      <c r="G153" s="59">
        <f>ROUND(IF('Indicator Data'!F156=0,0,IF(LOG('Indicator Data'!F156)&gt;G$194,10,IF(LOG('Indicator Data'!F156)&lt;G$195,0,10-(G$194-LOG('Indicator Data'!F156))/(G$194-G$195)*10))),1)</f>
        <v>3.8</v>
      </c>
      <c r="H153" s="59">
        <f>ROUND(IF('Indicator Data'!G156=0,0,IF(LOG('Indicator Data'!G156)&gt;H$194,10,IF(LOG('Indicator Data'!G156)&lt;H$195,0,10-(H$194-LOG('Indicator Data'!G156))/(H$194-H$195)*10))),1)</f>
        <v>0</v>
      </c>
      <c r="I153" s="59">
        <f>ROUND(IF('Indicator Data'!H156=0,0,IF(LOG('Indicator Data'!H156)&gt;I$194,10,IF(LOG('Indicator Data'!H156)&lt;I$195,0,10-(I$194-LOG('Indicator Data'!H156))/(I$194-I$195)*10))),1)</f>
        <v>0</v>
      </c>
      <c r="J153" s="59">
        <f t="shared" si="125"/>
        <v>0</v>
      </c>
      <c r="K153" s="59">
        <f>ROUND(IF('Indicator Data'!I156=0,0,IF(LOG('Indicator Data'!I156)&gt;K$194,10,IF(LOG('Indicator Data'!I156)&lt;K$195,0,10-(K$194-LOG('Indicator Data'!I156))/(K$194-K$195)*10))),1)</f>
        <v>0</v>
      </c>
      <c r="L153" s="59">
        <f t="shared" si="126"/>
        <v>0</v>
      </c>
      <c r="M153" s="59">
        <f>ROUND(IF('Indicator Data'!J156=0,0,IF(LOG('Indicator Data'!J156)&gt;M$194,10,IF(LOG('Indicator Data'!J156)&lt;M$195,0,10-(M$194-LOG('Indicator Data'!J156))/(M$194-M$195)*10))),1)</f>
        <v>0</v>
      </c>
      <c r="N153" s="60">
        <f>'Indicator Data'!C156/'Indicator Data'!$BD156</f>
        <v>0</v>
      </c>
      <c r="O153" s="60">
        <f>'Indicator Data'!D156/'Indicator Data'!$BD156</f>
        <v>0</v>
      </c>
      <c r="P153" s="60">
        <f>IF(F153=0.1,0,'Indicator Data'!E156/'Indicator Data'!$BD156)</f>
        <v>4.9435266309397815E-3</v>
      </c>
      <c r="Q153" s="60">
        <f>'Indicator Data'!F156/'Indicator Data'!$BD156</f>
        <v>3.0193490994510583E-7</v>
      </c>
      <c r="R153" s="60">
        <f>'Indicator Data'!G156/'Indicator Data'!$BD156</f>
        <v>0</v>
      </c>
      <c r="S153" s="60">
        <f>'Indicator Data'!H156/'Indicator Data'!$BD156</f>
        <v>0</v>
      </c>
      <c r="T153" s="60">
        <f>'Indicator Data'!I156/'Indicator Data'!$BD156</f>
        <v>0</v>
      </c>
      <c r="U153" s="60">
        <f>'Indicator Data'!J156/'Indicator Data'!$BD156</f>
        <v>0</v>
      </c>
      <c r="V153" s="59">
        <f t="shared" si="127"/>
        <v>0</v>
      </c>
      <c r="W153" s="59">
        <f t="shared" si="128"/>
        <v>0</v>
      </c>
      <c r="X153" s="59">
        <f t="shared" si="129"/>
        <v>0</v>
      </c>
      <c r="Y153" s="59">
        <f t="shared" si="130"/>
        <v>3.3</v>
      </c>
      <c r="Z153" s="59">
        <f t="shared" si="131"/>
        <v>4.4000000000000004</v>
      </c>
      <c r="AA153" s="59">
        <f t="shared" si="132"/>
        <v>0</v>
      </c>
      <c r="AB153" s="59">
        <f t="shared" si="133"/>
        <v>0</v>
      </c>
      <c r="AC153" s="59">
        <f t="shared" si="134"/>
        <v>0</v>
      </c>
      <c r="AD153" s="59">
        <f t="shared" si="135"/>
        <v>0</v>
      </c>
      <c r="AE153" s="59">
        <f t="shared" si="136"/>
        <v>0</v>
      </c>
      <c r="AF153" s="59">
        <f t="shared" si="137"/>
        <v>0</v>
      </c>
      <c r="AG153" s="59">
        <f>ROUND(IF('Indicator Data'!K156=0,0,IF('Indicator Data'!K156&gt;AG$194,10,IF('Indicator Data'!K156&lt;AG$195,0,10-(AG$194-'Indicator Data'!K156)/(AG$194-AG$195)*10))),1)</f>
        <v>0</v>
      </c>
      <c r="AH153" s="59">
        <f t="shared" si="138"/>
        <v>0.1</v>
      </c>
      <c r="AI153" s="59">
        <f t="shared" si="139"/>
        <v>0.1</v>
      </c>
      <c r="AJ153" s="59">
        <f t="shared" si="140"/>
        <v>0</v>
      </c>
      <c r="AK153" s="59">
        <f t="shared" si="141"/>
        <v>0</v>
      </c>
      <c r="AL153" s="59">
        <f t="shared" si="142"/>
        <v>0</v>
      </c>
      <c r="AM153" s="59">
        <f t="shared" si="143"/>
        <v>0</v>
      </c>
      <c r="AN153" s="59">
        <f t="shared" si="144"/>
        <v>0</v>
      </c>
      <c r="AO153" s="61">
        <f t="shared" si="145"/>
        <v>0.1</v>
      </c>
      <c r="AP153" s="61">
        <f t="shared" si="146"/>
        <v>5</v>
      </c>
      <c r="AQ153" s="61">
        <f t="shared" si="147"/>
        <v>4.0999999999999996</v>
      </c>
      <c r="AR153" s="61">
        <f t="shared" si="148"/>
        <v>0</v>
      </c>
      <c r="AS153" s="59">
        <f t="shared" si="149"/>
        <v>0</v>
      </c>
      <c r="AT153" s="59">
        <f>IF('Indicator Data'!L156="No data","x",IF('Indicator Data'!BE156&lt;1000,"x",ROUND((IF('Indicator Data'!L156&gt;AT$194,10,IF('Indicator Data'!L156&lt;AT$195,0,10-(AT$194-'Indicator Data'!L156)/(AT$194-AT$195)*10))),1)))</f>
        <v>2</v>
      </c>
      <c r="AU153" s="61">
        <f t="shared" si="150"/>
        <v>1</v>
      </c>
      <c r="AV153" s="62">
        <f t="shared" si="151"/>
        <v>2.2999999999999998</v>
      </c>
      <c r="AW153" s="59">
        <f>ROUND(IF('Indicator Data'!M156=0,0,IF('Indicator Data'!M156&gt;AW$194,10,IF('Indicator Data'!M156&lt;AW$195,0,10-(AW$194-'Indicator Data'!M156)/(AW$194-AW$195)*10))),1)</f>
        <v>6.8</v>
      </c>
      <c r="AX153" s="59">
        <f>ROUND(IF('Indicator Data'!N156=0,0,IF(LOG('Indicator Data'!N156)&gt;LOG(AX$194),10,IF(LOG('Indicator Data'!N156)&lt;LOG(AX$195),0,10-(LOG(AX$194)-LOG('Indicator Data'!N156))/(LOG(AX$194)-LOG(AX$195))*10))),1)</f>
        <v>6.4</v>
      </c>
      <c r="AY153" s="61">
        <f t="shared" si="152"/>
        <v>6.6</v>
      </c>
      <c r="AZ153" s="59">
        <f>'Indicator Data'!O156</f>
        <v>0</v>
      </c>
      <c r="BA153" s="59">
        <f>'Indicator Data'!P156</f>
        <v>0</v>
      </c>
      <c r="BB153" s="61">
        <f t="shared" si="153"/>
        <v>0</v>
      </c>
      <c r="BC153" s="62">
        <f t="shared" si="154"/>
        <v>4.5999999999999996</v>
      </c>
      <c r="BD153" s="16"/>
      <c r="BE153" s="108"/>
    </row>
    <row r="154" spans="1:58" s="4" customFormat="1" x14ac:dyDescent="0.25">
      <c r="A154" s="131" t="s">
        <v>286</v>
      </c>
      <c r="B154" s="63" t="s">
        <v>285</v>
      </c>
      <c r="C154" s="59">
        <f>ROUND(IF('Indicator Data'!C157=0,0.1,IF(LOG('Indicator Data'!C157)&gt;C$194,10,IF(LOG('Indicator Data'!C157)&lt;C$195,0,10-(C$194-LOG('Indicator Data'!C157))/(C$194-C$195)*10))),1)</f>
        <v>0.1</v>
      </c>
      <c r="D154" s="59">
        <f>ROUND(IF('Indicator Data'!D157=0,0.1,IF(LOG('Indicator Data'!D157)&gt;D$194,10,IF(LOG('Indicator Data'!D157)&lt;D$195,0,10-(D$194-LOG('Indicator Data'!D157))/(D$194-D$195)*10))),1)</f>
        <v>0.1</v>
      </c>
      <c r="E154" s="59">
        <f t="shared" si="124"/>
        <v>0.1</v>
      </c>
      <c r="F154" s="59">
        <f>ROUND(IF('Indicator Data'!E157="No data",0.1,IF('Indicator Data'!E157=0,0,IF(LOG('Indicator Data'!E157)&gt;F$194,10,IF(LOG('Indicator Data'!E157)&lt;F$195,0,10-(F$194-LOG('Indicator Data'!E157))/(F$194-F$195)*10)))),1)</f>
        <v>0.1</v>
      </c>
      <c r="G154" s="59">
        <f>ROUND(IF('Indicator Data'!F157=0,0,IF(LOG('Indicator Data'!F157)&gt;G$194,10,IF(LOG('Indicator Data'!F157)&lt;G$195,0,10-(G$194-LOG('Indicator Data'!F157))/(G$194-G$195)*10))),1)</f>
        <v>0</v>
      </c>
      <c r="H154" s="59">
        <f>ROUND(IF('Indicator Data'!G157=0,0,IF(LOG('Indicator Data'!G157)&gt;H$194,10,IF(LOG('Indicator Data'!G157)&lt;H$195,0,10-(H$194-LOG('Indicator Data'!G157))/(H$194-H$195)*10))),1)</f>
        <v>0</v>
      </c>
      <c r="I154" s="59">
        <f>ROUND(IF('Indicator Data'!H157=0,0,IF(LOG('Indicator Data'!H157)&gt;I$194,10,IF(LOG('Indicator Data'!H157)&lt;I$195,0,10-(I$194-LOG('Indicator Data'!H157))/(I$194-I$195)*10))),1)</f>
        <v>0</v>
      </c>
      <c r="J154" s="59">
        <f t="shared" si="125"/>
        <v>0</v>
      </c>
      <c r="K154" s="59">
        <f>ROUND(IF('Indicator Data'!I157=0,0,IF(LOG('Indicator Data'!I157)&gt;K$194,10,IF(LOG('Indicator Data'!I157)&lt;K$195,0,10-(K$194-LOG('Indicator Data'!I157))/(K$194-K$195)*10))),1)</f>
        <v>0</v>
      </c>
      <c r="L154" s="59">
        <f t="shared" si="126"/>
        <v>0</v>
      </c>
      <c r="M154" s="59">
        <f>ROUND(IF('Indicator Data'!J157=0,0,IF(LOG('Indicator Data'!J157)&gt;M$194,10,IF(LOG('Indicator Data'!J157)&lt;M$195,0,10-(M$194-LOG('Indicator Data'!J157))/(M$194-M$195)*10))),1)</f>
        <v>0</v>
      </c>
      <c r="N154" s="60">
        <f>'Indicator Data'!C157/'Indicator Data'!$BD157</f>
        <v>0</v>
      </c>
      <c r="O154" s="60">
        <f>'Indicator Data'!D157/'Indicator Data'!$BD157</f>
        <v>0</v>
      </c>
      <c r="P154" s="60">
        <f>IF(F154=0.1,0,'Indicator Data'!E157/'Indicator Data'!$BD157)</f>
        <v>0</v>
      </c>
      <c r="Q154" s="60">
        <f>'Indicator Data'!F157/'Indicator Data'!$BD157</f>
        <v>0</v>
      </c>
      <c r="R154" s="60">
        <f>'Indicator Data'!G157/'Indicator Data'!$BD157</f>
        <v>0</v>
      </c>
      <c r="S154" s="60">
        <f>'Indicator Data'!H157/'Indicator Data'!$BD157</f>
        <v>0</v>
      </c>
      <c r="T154" s="60">
        <f>'Indicator Data'!I157/'Indicator Data'!$BD157</f>
        <v>0</v>
      </c>
      <c r="U154" s="60">
        <f>'Indicator Data'!J157/'Indicator Data'!$BD157</f>
        <v>0</v>
      </c>
      <c r="V154" s="59">
        <f t="shared" si="127"/>
        <v>0</v>
      </c>
      <c r="W154" s="59">
        <f t="shared" si="128"/>
        <v>0</v>
      </c>
      <c r="X154" s="59">
        <f t="shared" si="129"/>
        <v>0</v>
      </c>
      <c r="Y154" s="59">
        <f t="shared" si="130"/>
        <v>0.1</v>
      </c>
      <c r="Z154" s="59">
        <f t="shared" si="131"/>
        <v>0</v>
      </c>
      <c r="AA154" s="59">
        <f t="shared" si="132"/>
        <v>0</v>
      </c>
      <c r="AB154" s="59">
        <f t="shared" si="133"/>
        <v>0</v>
      </c>
      <c r="AC154" s="59">
        <f t="shared" si="134"/>
        <v>0</v>
      </c>
      <c r="AD154" s="59">
        <f t="shared" si="135"/>
        <v>0</v>
      </c>
      <c r="AE154" s="59">
        <f t="shared" si="136"/>
        <v>0</v>
      </c>
      <c r="AF154" s="59">
        <f t="shared" si="137"/>
        <v>0</v>
      </c>
      <c r="AG154" s="59">
        <f>ROUND(IF('Indicator Data'!K157=0,0,IF('Indicator Data'!K157&gt;AG$194,10,IF('Indicator Data'!K157&lt;AG$195,0,10-(AG$194-'Indicator Data'!K157)/(AG$194-AG$195)*10))),1)</f>
        <v>0</v>
      </c>
      <c r="AH154" s="59">
        <f t="shared" si="138"/>
        <v>0.1</v>
      </c>
      <c r="AI154" s="59">
        <f t="shared" si="139"/>
        <v>0.1</v>
      </c>
      <c r="AJ154" s="59">
        <f t="shared" si="140"/>
        <v>0</v>
      </c>
      <c r="AK154" s="59">
        <f t="shared" si="141"/>
        <v>0</v>
      </c>
      <c r="AL154" s="59">
        <f t="shared" si="142"/>
        <v>0</v>
      </c>
      <c r="AM154" s="59">
        <f t="shared" si="143"/>
        <v>0</v>
      </c>
      <c r="AN154" s="59">
        <f t="shared" si="144"/>
        <v>0</v>
      </c>
      <c r="AO154" s="61">
        <f t="shared" si="145"/>
        <v>0.1</v>
      </c>
      <c r="AP154" s="61">
        <f t="shared" si="146"/>
        <v>0.1</v>
      </c>
      <c r="AQ154" s="61">
        <f t="shared" si="147"/>
        <v>0</v>
      </c>
      <c r="AR154" s="61">
        <f t="shared" si="148"/>
        <v>0</v>
      </c>
      <c r="AS154" s="59">
        <f t="shared" si="149"/>
        <v>0</v>
      </c>
      <c r="AT154" s="59" t="str">
        <f>IF('Indicator Data'!L157="No data","x",IF('Indicator Data'!BE157&lt;1000,"x",ROUND((IF('Indicator Data'!L157&gt;AT$194,10,IF('Indicator Data'!L157&lt;AT$195,0,10-(AT$194-'Indicator Data'!L157)/(AT$194-AT$195)*10))),1)))</f>
        <v>x</v>
      </c>
      <c r="AU154" s="61">
        <f t="shared" si="150"/>
        <v>0</v>
      </c>
      <c r="AV154" s="62">
        <f t="shared" si="151"/>
        <v>0.1</v>
      </c>
      <c r="AW154" s="59">
        <f>ROUND(IF('Indicator Data'!M157=0,0,IF('Indicator Data'!M157&gt;AW$194,10,IF('Indicator Data'!M157&lt;AW$195,0,10-(AW$194-'Indicator Data'!M157)/(AW$194-AW$195)*10))),1)</f>
        <v>0.1</v>
      </c>
      <c r="AX154" s="59">
        <f>ROUND(IF('Indicator Data'!N157=0,0,IF(LOG('Indicator Data'!N157)&gt;LOG(AX$194),10,IF(LOG('Indicator Data'!N157)&lt;LOG(AX$195),0,10-(LOG(AX$194)-LOG('Indicator Data'!N157))/(LOG(AX$194)-LOG(AX$195))*10))),1)</f>
        <v>0</v>
      </c>
      <c r="AY154" s="61">
        <f t="shared" si="152"/>
        <v>0.1</v>
      </c>
      <c r="AZ154" s="59">
        <f>'Indicator Data'!O157</f>
        <v>0</v>
      </c>
      <c r="BA154" s="59">
        <f>'Indicator Data'!P157</f>
        <v>0</v>
      </c>
      <c r="BB154" s="61">
        <f t="shared" si="153"/>
        <v>0</v>
      </c>
      <c r="BC154" s="62">
        <f t="shared" si="154"/>
        <v>0.1</v>
      </c>
      <c r="BD154" s="16"/>
      <c r="BE154" s="108"/>
    </row>
    <row r="155" spans="1:58" s="4" customFormat="1" x14ac:dyDescent="0.25">
      <c r="A155" s="131" t="s">
        <v>288</v>
      </c>
      <c r="B155" s="63" t="s">
        <v>287</v>
      </c>
      <c r="C155" s="59">
        <f>ROUND(IF('Indicator Data'!C158=0,0.1,IF(LOG('Indicator Data'!C158)&gt;C$194,10,IF(LOG('Indicator Data'!C158)&lt;C$195,0,10-(C$194-LOG('Indicator Data'!C158))/(C$194-C$195)*10))),1)</f>
        <v>7.4</v>
      </c>
      <c r="D155" s="59">
        <f>ROUND(IF('Indicator Data'!D158=0,0.1,IF(LOG('Indicator Data'!D158)&gt;D$194,10,IF(LOG('Indicator Data'!D158)&lt;D$195,0,10-(D$194-LOG('Indicator Data'!D158))/(D$194-D$195)*10))),1)</f>
        <v>0.1</v>
      </c>
      <c r="E155" s="59">
        <f t="shared" si="124"/>
        <v>4.7</v>
      </c>
      <c r="F155" s="59">
        <f>ROUND(IF('Indicator Data'!E158="No data",0.1,IF('Indicator Data'!E158=0,0,IF(LOG('Indicator Data'!E158)&gt;F$194,10,IF(LOG('Indicator Data'!E158)&lt;F$195,0,10-(F$194-LOG('Indicator Data'!E158))/(F$194-F$195)*10)))),1)</f>
        <v>6.8</v>
      </c>
      <c r="G155" s="59">
        <f>ROUND(IF('Indicator Data'!F158=0,0,IF(LOG('Indicator Data'!F158)&gt;G$194,10,IF(LOG('Indicator Data'!F158)&lt;G$195,0,10-(G$194-LOG('Indicator Data'!F158))/(G$194-G$195)*10))),1)</f>
        <v>0</v>
      </c>
      <c r="H155" s="59">
        <f>ROUND(IF('Indicator Data'!G158=0,0,IF(LOG('Indicator Data'!G158)&gt;H$194,10,IF(LOG('Indicator Data'!G158)&lt;H$195,0,10-(H$194-LOG('Indicator Data'!G158))/(H$194-H$195)*10))),1)</f>
        <v>0</v>
      </c>
      <c r="I155" s="59">
        <f>ROUND(IF('Indicator Data'!H158=0,0,IF(LOG('Indicator Data'!H158)&gt;I$194,10,IF(LOG('Indicator Data'!H158)&lt;I$195,0,10-(I$194-LOG('Indicator Data'!H158))/(I$194-I$195)*10))),1)</f>
        <v>0</v>
      </c>
      <c r="J155" s="59">
        <f t="shared" si="125"/>
        <v>0</v>
      </c>
      <c r="K155" s="59">
        <f>ROUND(IF('Indicator Data'!I158=0,0,IF(LOG('Indicator Data'!I158)&gt;K$194,10,IF(LOG('Indicator Data'!I158)&lt;K$195,0,10-(K$194-LOG('Indicator Data'!I158))/(K$194-K$195)*10))),1)</f>
        <v>0</v>
      </c>
      <c r="L155" s="59">
        <f t="shared" si="126"/>
        <v>0</v>
      </c>
      <c r="M155" s="59">
        <f>ROUND(IF('Indicator Data'!J158=0,0,IF(LOG('Indicator Data'!J158)&gt;M$194,10,IF(LOG('Indicator Data'!J158)&lt;M$195,0,10-(M$194-LOG('Indicator Data'!J158))/(M$194-M$195)*10))),1)</f>
        <v>0</v>
      </c>
      <c r="N155" s="60">
        <f>'Indicator Data'!C158/'Indicator Data'!$BD158</f>
        <v>1.6592945484728084E-3</v>
      </c>
      <c r="O155" s="60">
        <f>'Indicator Data'!D158/'Indicator Data'!$BD158</f>
        <v>0</v>
      </c>
      <c r="P155" s="60">
        <f>IF(F155=0.1,0,'Indicator Data'!E158/'Indicator Data'!$BD158)</f>
        <v>9.9556724837970515E-3</v>
      </c>
      <c r="Q155" s="60">
        <f>'Indicator Data'!F158/'Indicator Data'!$BD158</f>
        <v>0</v>
      </c>
      <c r="R155" s="60">
        <f>'Indicator Data'!G158/'Indicator Data'!$BD158</f>
        <v>0</v>
      </c>
      <c r="S155" s="60">
        <f>'Indicator Data'!H158/'Indicator Data'!$BD158</f>
        <v>0</v>
      </c>
      <c r="T155" s="60">
        <f>'Indicator Data'!I158/'Indicator Data'!$BD158</f>
        <v>0</v>
      </c>
      <c r="U155" s="60">
        <f>'Indicator Data'!J158/'Indicator Data'!$BD158</f>
        <v>0</v>
      </c>
      <c r="V155" s="59">
        <f t="shared" si="127"/>
        <v>8.3000000000000007</v>
      </c>
      <c r="W155" s="59">
        <f t="shared" si="128"/>
        <v>0</v>
      </c>
      <c r="X155" s="59">
        <f t="shared" si="129"/>
        <v>5.5</v>
      </c>
      <c r="Y155" s="59">
        <f t="shared" si="130"/>
        <v>6.6</v>
      </c>
      <c r="Z155" s="59">
        <f t="shared" si="131"/>
        <v>0</v>
      </c>
      <c r="AA155" s="59">
        <f t="shared" si="132"/>
        <v>0</v>
      </c>
      <c r="AB155" s="59">
        <f t="shared" si="133"/>
        <v>0</v>
      </c>
      <c r="AC155" s="59">
        <f t="shared" si="134"/>
        <v>0</v>
      </c>
      <c r="AD155" s="59">
        <f t="shared" si="135"/>
        <v>0</v>
      </c>
      <c r="AE155" s="59">
        <f t="shared" si="136"/>
        <v>0</v>
      </c>
      <c r="AF155" s="59">
        <f t="shared" si="137"/>
        <v>0</v>
      </c>
      <c r="AG155" s="59">
        <f>ROUND(IF('Indicator Data'!K158=0,0,IF('Indicator Data'!K158&gt;AG$194,10,IF('Indicator Data'!K158&lt;AG$195,0,10-(AG$194-'Indicator Data'!K158)/(AG$194-AG$195)*10))),1)</f>
        <v>0</v>
      </c>
      <c r="AH155" s="59">
        <f t="shared" si="138"/>
        <v>7.9</v>
      </c>
      <c r="AI155" s="59">
        <f t="shared" si="139"/>
        <v>0.1</v>
      </c>
      <c r="AJ155" s="59">
        <f t="shared" si="140"/>
        <v>0</v>
      </c>
      <c r="AK155" s="59">
        <f t="shared" si="141"/>
        <v>0</v>
      </c>
      <c r="AL155" s="59">
        <f t="shared" si="142"/>
        <v>0</v>
      </c>
      <c r="AM155" s="59">
        <f t="shared" si="143"/>
        <v>0</v>
      </c>
      <c r="AN155" s="59">
        <f t="shared" si="144"/>
        <v>0</v>
      </c>
      <c r="AO155" s="61">
        <f t="shared" si="145"/>
        <v>5.0999999999999996</v>
      </c>
      <c r="AP155" s="61">
        <f t="shared" si="146"/>
        <v>6.7</v>
      </c>
      <c r="AQ155" s="61">
        <f t="shared" si="147"/>
        <v>0</v>
      </c>
      <c r="AR155" s="61">
        <f t="shared" si="148"/>
        <v>0</v>
      </c>
      <c r="AS155" s="59">
        <f t="shared" si="149"/>
        <v>0</v>
      </c>
      <c r="AT155" s="59">
        <f>IF('Indicator Data'!L158="No data","x",IF('Indicator Data'!BE158&lt;1000,"x",ROUND((IF('Indicator Data'!L158&gt;AT$194,10,IF('Indicator Data'!L158&lt;AT$195,0,10-(AT$194-'Indicator Data'!L158)/(AT$194-AT$195)*10))),1)))</f>
        <v>4</v>
      </c>
      <c r="AU155" s="61">
        <f t="shared" si="150"/>
        <v>2</v>
      </c>
      <c r="AV155" s="62">
        <f t="shared" si="151"/>
        <v>3.3</v>
      </c>
      <c r="AW155" s="59">
        <f>ROUND(IF('Indicator Data'!M158=0,0,IF('Indicator Data'!M158&gt;AW$194,10,IF('Indicator Data'!M158&lt;AW$195,0,10-(AW$194-'Indicator Data'!M158)/(AW$194-AW$195)*10))),1)</f>
        <v>0.1</v>
      </c>
      <c r="AX155" s="59">
        <f>ROUND(IF('Indicator Data'!N158=0,0,IF(LOG('Indicator Data'!N158)&gt;LOG(AX$194),10,IF(LOG('Indicator Data'!N158)&lt;LOG(AX$195),0,10-(LOG(AX$194)-LOG('Indicator Data'!N158))/(LOG(AX$194)-LOG(AX$195))*10))),1)</f>
        <v>0</v>
      </c>
      <c r="AY155" s="61">
        <f t="shared" si="152"/>
        <v>0.1</v>
      </c>
      <c r="AZ155" s="59">
        <f>'Indicator Data'!O158</f>
        <v>0</v>
      </c>
      <c r="BA155" s="59">
        <f>'Indicator Data'!P158</f>
        <v>0</v>
      </c>
      <c r="BB155" s="61">
        <f t="shared" si="153"/>
        <v>0</v>
      </c>
      <c r="BC155" s="62">
        <f t="shared" si="154"/>
        <v>0.1</v>
      </c>
      <c r="BD155" s="16"/>
      <c r="BE155" s="108"/>
    </row>
    <row r="156" spans="1:58" s="4" customFormat="1" x14ac:dyDescent="0.25">
      <c r="A156" s="132" t="s">
        <v>290</v>
      </c>
      <c r="B156" s="63" t="s">
        <v>289</v>
      </c>
      <c r="C156" s="59">
        <f>ROUND(IF('Indicator Data'!C159=0,0.1,IF(LOG('Indicator Data'!C159)&gt;C$194,10,IF(LOG('Indicator Data'!C159)&lt;C$195,0,10-(C$194-LOG('Indicator Data'!C159))/(C$194-C$195)*10))),1)</f>
        <v>6.6</v>
      </c>
      <c r="D156" s="59">
        <f>ROUND(IF('Indicator Data'!D159=0,0.1,IF(LOG('Indicator Data'!D159)&gt;D$194,10,IF(LOG('Indicator Data'!D159)&lt;D$195,0,10-(D$194-LOG('Indicator Data'!D159))/(D$194-D$195)*10))),1)</f>
        <v>1.9</v>
      </c>
      <c r="E156" s="59">
        <f t="shared" si="124"/>
        <v>4.7</v>
      </c>
      <c r="F156" s="59">
        <f>ROUND(IF('Indicator Data'!E159="No data",0.1,IF('Indicator Data'!E159=0,0,IF(LOG('Indicator Data'!E159)&gt;F$194,10,IF(LOG('Indicator Data'!E159)&lt;F$195,0,10-(F$194-LOG('Indicator Data'!E159))/(F$194-F$195)*10)))),1)</f>
        <v>4.9000000000000004</v>
      </c>
      <c r="G156" s="59">
        <f>ROUND(IF('Indicator Data'!F159=0,0,IF(LOG('Indicator Data'!F159)&gt;G$194,10,IF(LOG('Indicator Data'!F159)&lt;G$195,0,10-(G$194-LOG('Indicator Data'!F159))/(G$194-G$195)*10))),1)</f>
        <v>4</v>
      </c>
      <c r="H156" s="59">
        <f>ROUND(IF('Indicator Data'!G159=0,0,IF(LOG('Indicator Data'!G159)&gt;H$194,10,IF(LOG('Indicator Data'!G159)&lt;H$195,0,10-(H$194-LOG('Indicator Data'!G159))/(H$194-H$195)*10))),1)</f>
        <v>0</v>
      </c>
      <c r="I156" s="59">
        <f>ROUND(IF('Indicator Data'!H159=0,0,IF(LOG('Indicator Data'!H159)&gt;I$194,10,IF(LOG('Indicator Data'!H159)&lt;I$195,0,10-(I$194-LOG('Indicator Data'!H159))/(I$194-I$195)*10))),1)</f>
        <v>0</v>
      </c>
      <c r="J156" s="59">
        <f t="shared" si="125"/>
        <v>0</v>
      </c>
      <c r="K156" s="59">
        <f>ROUND(IF('Indicator Data'!I159=0,0,IF(LOG('Indicator Data'!I159)&gt;K$194,10,IF(LOG('Indicator Data'!I159)&lt;K$195,0,10-(K$194-LOG('Indicator Data'!I159))/(K$194-K$195)*10))),1)</f>
        <v>0</v>
      </c>
      <c r="L156" s="59">
        <f t="shared" si="126"/>
        <v>0</v>
      </c>
      <c r="M156" s="59">
        <f>ROUND(IF('Indicator Data'!J159=0,0,IF(LOG('Indicator Data'!J159)&gt;M$194,10,IF(LOG('Indicator Data'!J159)&lt;M$195,0,10-(M$194-LOG('Indicator Data'!J159))/(M$194-M$195)*10))),1)</f>
        <v>0</v>
      </c>
      <c r="N156" s="60">
        <f>'Indicator Data'!C159/'Indicator Data'!$BD159</f>
        <v>2.1315143384628746E-3</v>
      </c>
      <c r="O156" s="60">
        <f>'Indicator Data'!D159/'Indicator Data'!$BD159</f>
        <v>1.7743890689106071E-5</v>
      </c>
      <c r="P156" s="60">
        <f>IF(F156=0.1,0,'Indicator Data'!E159/'Indicator Data'!$BD159)</f>
        <v>4.5192603851045756E-3</v>
      </c>
      <c r="Q156" s="60">
        <f>'Indicator Data'!F159/'Indicator Data'!$BD159</f>
        <v>1.1785908963674847E-6</v>
      </c>
      <c r="R156" s="60">
        <f>'Indicator Data'!G159/'Indicator Data'!$BD159</f>
        <v>0</v>
      </c>
      <c r="S156" s="60">
        <f>'Indicator Data'!H159/'Indicator Data'!$BD159</f>
        <v>0</v>
      </c>
      <c r="T156" s="60">
        <f>'Indicator Data'!I159/'Indicator Data'!$BD159</f>
        <v>0</v>
      </c>
      <c r="U156" s="60">
        <f>'Indicator Data'!J159/'Indicator Data'!$BD159</f>
        <v>0</v>
      </c>
      <c r="V156" s="59">
        <f t="shared" si="127"/>
        <v>10</v>
      </c>
      <c r="W156" s="59">
        <f t="shared" si="128"/>
        <v>0.2</v>
      </c>
      <c r="X156" s="59">
        <f t="shared" si="129"/>
        <v>7.6</v>
      </c>
      <c r="Y156" s="59">
        <f t="shared" si="130"/>
        <v>3</v>
      </c>
      <c r="Z156" s="59">
        <f t="shared" si="131"/>
        <v>5.7</v>
      </c>
      <c r="AA156" s="59">
        <f t="shared" si="132"/>
        <v>0</v>
      </c>
      <c r="AB156" s="59">
        <f t="shared" si="133"/>
        <v>0</v>
      </c>
      <c r="AC156" s="59">
        <f t="shared" si="134"/>
        <v>0</v>
      </c>
      <c r="AD156" s="59">
        <f t="shared" si="135"/>
        <v>0</v>
      </c>
      <c r="AE156" s="59">
        <f t="shared" si="136"/>
        <v>0</v>
      </c>
      <c r="AF156" s="59">
        <f t="shared" si="137"/>
        <v>0</v>
      </c>
      <c r="AG156" s="59">
        <f>ROUND(IF('Indicator Data'!K159=0,0,IF('Indicator Data'!K159&gt;AG$194,10,IF('Indicator Data'!K159&lt;AG$195,0,10-(AG$194-'Indicator Data'!K159)/(AG$194-AG$195)*10))),1)</f>
        <v>0</v>
      </c>
      <c r="AH156" s="59">
        <f t="shared" si="138"/>
        <v>8.3000000000000007</v>
      </c>
      <c r="AI156" s="59">
        <f t="shared" si="139"/>
        <v>1.1000000000000001</v>
      </c>
      <c r="AJ156" s="59">
        <f t="shared" si="140"/>
        <v>0</v>
      </c>
      <c r="AK156" s="59">
        <f t="shared" si="141"/>
        <v>0</v>
      </c>
      <c r="AL156" s="59">
        <f t="shared" si="142"/>
        <v>0</v>
      </c>
      <c r="AM156" s="59">
        <f t="shared" si="143"/>
        <v>0</v>
      </c>
      <c r="AN156" s="59">
        <f t="shared" si="144"/>
        <v>0</v>
      </c>
      <c r="AO156" s="61">
        <f t="shared" si="145"/>
        <v>6.4</v>
      </c>
      <c r="AP156" s="61">
        <f t="shared" si="146"/>
        <v>4</v>
      </c>
      <c r="AQ156" s="61">
        <f t="shared" si="147"/>
        <v>4.9000000000000004</v>
      </c>
      <c r="AR156" s="61">
        <f t="shared" si="148"/>
        <v>0</v>
      </c>
      <c r="AS156" s="59">
        <f t="shared" si="149"/>
        <v>0</v>
      </c>
      <c r="AT156" s="59">
        <f>IF('Indicator Data'!L159="No data","x",IF('Indicator Data'!BE159&lt;1000,"x",ROUND((IF('Indicator Data'!L159&gt;AT$194,10,IF('Indicator Data'!L159&lt;AT$195,0,10-(AT$194-'Indicator Data'!L159)/(AT$194-AT$195)*10))),1)))</f>
        <v>3</v>
      </c>
      <c r="AU156" s="61">
        <f t="shared" si="150"/>
        <v>1.5</v>
      </c>
      <c r="AV156" s="62">
        <f t="shared" si="151"/>
        <v>3.7</v>
      </c>
      <c r="AW156" s="59">
        <f>ROUND(IF('Indicator Data'!M159=0,0,IF('Indicator Data'!M159&gt;AW$194,10,IF('Indicator Data'!M159&lt;AW$195,0,10-(AW$194-'Indicator Data'!M159)/(AW$194-AW$195)*10))),1)</f>
        <v>0</v>
      </c>
      <c r="AX156" s="59">
        <f>ROUND(IF('Indicator Data'!N159=0,0,IF(LOG('Indicator Data'!N159)&gt;LOG(AX$194),10,IF(LOG('Indicator Data'!N159)&lt;LOG(AX$195),0,10-(LOG(AX$194)-LOG('Indicator Data'!N159))/(LOG(AX$194)-LOG(AX$195))*10))),1)</f>
        <v>0</v>
      </c>
      <c r="AY156" s="61">
        <f t="shared" si="152"/>
        <v>0</v>
      </c>
      <c r="AZ156" s="59">
        <f>'Indicator Data'!O159</f>
        <v>0</v>
      </c>
      <c r="BA156" s="59">
        <f>'Indicator Data'!P159</f>
        <v>0</v>
      </c>
      <c r="BB156" s="61">
        <f t="shared" si="153"/>
        <v>0</v>
      </c>
      <c r="BC156" s="62">
        <f t="shared" si="154"/>
        <v>0</v>
      </c>
      <c r="BD156" s="16"/>
      <c r="BE156" s="108"/>
    </row>
    <row r="157" spans="1:58" s="4" customFormat="1" x14ac:dyDescent="0.25">
      <c r="A157" s="132" t="s">
        <v>292</v>
      </c>
      <c r="B157" s="63" t="s">
        <v>291</v>
      </c>
      <c r="C157" s="59">
        <f>ROUND(IF('Indicator Data'!C160=0,0.1,IF(LOG('Indicator Data'!C160)&gt;C$194,10,IF(LOG('Indicator Data'!C160)&lt;C$195,0,10-(C$194-LOG('Indicator Data'!C160))/(C$194-C$195)*10))),1)</f>
        <v>4.5</v>
      </c>
      <c r="D157" s="59">
        <f>ROUND(IF('Indicator Data'!D160=0,0.1,IF(LOG('Indicator Data'!D160)&gt;D$194,10,IF(LOG('Indicator Data'!D160)&lt;D$195,0,10-(D$194-LOG('Indicator Data'!D160))/(D$194-D$195)*10))),1)</f>
        <v>5.4</v>
      </c>
      <c r="E157" s="59">
        <f t="shared" si="124"/>
        <v>5</v>
      </c>
      <c r="F157" s="59">
        <f>ROUND(IF('Indicator Data'!E160="No data",0.1,IF('Indicator Data'!E160=0,0,IF(LOG('Indicator Data'!E160)&gt;F$194,10,IF(LOG('Indicator Data'!E160)&lt;F$195,0,10-(F$194-LOG('Indicator Data'!E160))/(F$194-F$195)*10)))),1)</f>
        <v>0.1</v>
      </c>
      <c r="G157" s="59">
        <f>ROUND(IF('Indicator Data'!F160=0,0,IF(LOG('Indicator Data'!F160)&gt;G$194,10,IF(LOG('Indicator Data'!F160)&lt;G$195,0,10-(G$194-LOG('Indicator Data'!F160))/(G$194-G$195)*10))),1)</f>
        <v>6</v>
      </c>
      <c r="H157" s="59">
        <f>ROUND(IF('Indicator Data'!G160=0,0,IF(LOG('Indicator Data'!G160)&gt;H$194,10,IF(LOG('Indicator Data'!G160)&lt;H$195,0,10-(H$194-LOG('Indicator Data'!G160))/(H$194-H$195)*10))),1)</f>
        <v>3.6</v>
      </c>
      <c r="I157" s="59">
        <f>ROUND(IF('Indicator Data'!H160=0,0,IF(LOG('Indicator Data'!H160)&gt;I$194,10,IF(LOG('Indicator Data'!H160)&lt;I$195,0,10-(I$194-LOG('Indicator Data'!H160))/(I$194-I$195)*10))),1)</f>
        <v>5.9</v>
      </c>
      <c r="J157" s="59">
        <f t="shared" si="125"/>
        <v>4.9000000000000004</v>
      </c>
      <c r="K157" s="59">
        <f>ROUND(IF('Indicator Data'!I160=0,0,IF(LOG('Indicator Data'!I160)&gt;K$194,10,IF(LOG('Indicator Data'!I160)&lt;K$195,0,10-(K$194-LOG('Indicator Data'!I160))/(K$194-K$195)*10))),1)</f>
        <v>5</v>
      </c>
      <c r="L157" s="59">
        <f t="shared" si="126"/>
        <v>5</v>
      </c>
      <c r="M157" s="59">
        <f>ROUND(IF('Indicator Data'!J160=0,0,IF(LOG('Indicator Data'!J160)&gt;M$194,10,IF(LOG('Indicator Data'!J160)&lt;M$195,0,10-(M$194-LOG('Indicator Data'!J160))/(M$194-M$195)*10))),1)</f>
        <v>0.1</v>
      </c>
      <c r="N157" s="60">
        <f>'Indicator Data'!C160/'Indicator Data'!$BD160</f>
        <v>1.2492373135601761E-3</v>
      </c>
      <c r="O157" s="60">
        <f>'Indicator Data'!D160/'Indicator Data'!$BD160</f>
        <v>8.2740301350444885E-4</v>
      </c>
      <c r="P157" s="60">
        <f>IF(F157=0.1,0,'Indicator Data'!E160/'Indicator Data'!$BD160)</f>
        <v>0</v>
      </c>
      <c r="Q157" s="60">
        <f>'Indicator Data'!F160/'Indicator Data'!$BD160</f>
        <v>7.7540650796513826E-5</v>
      </c>
      <c r="R157" s="60">
        <f>'Indicator Data'!G160/'Indicator Data'!$BD160</f>
        <v>5.1294498310303438E-3</v>
      </c>
      <c r="S157" s="60">
        <f>'Indicator Data'!H160/'Indicator Data'!$BD160</f>
        <v>2.6517827385991643E-4</v>
      </c>
      <c r="T157" s="60">
        <f>'Indicator Data'!I160/'Indicator Data'!$BD160</f>
        <v>6.1652531152498538E-3</v>
      </c>
      <c r="U157" s="60">
        <f>'Indicator Data'!J160/'Indicator Data'!$BD160</f>
        <v>2.110732884834576E-5</v>
      </c>
      <c r="V157" s="59">
        <f t="shared" si="127"/>
        <v>6.2</v>
      </c>
      <c r="W157" s="59">
        <f t="shared" si="128"/>
        <v>8.3000000000000007</v>
      </c>
      <c r="X157" s="59">
        <f t="shared" si="129"/>
        <v>7.4</v>
      </c>
      <c r="Y157" s="59">
        <f t="shared" si="130"/>
        <v>0.1</v>
      </c>
      <c r="Z157" s="59">
        <f t="shared" si="131"/>
        <v>9.8000000000000007</v>
      </c>
      <c r="AA157" s="59">
        <f t="shared" si="132"/>
        <v>2.8</v>
      </c>
      <c r="AB157" s="59">
        <f t="shared" si="133"/>
        <v>0.5</v>
      </c>
      <c r="AC157" s="59">
        <f t="shared" si="134"/>
        <v>1.7</v>
      </c>
      <c r="AD157" s="59">
        <f t="shared" si="135"/>
        <v>6.2</v>
      </c>
      <c r="AE157" s="59">
        <f t="shared" si="136"/>
        <v>4.3</v>
      </c>
      <c r="AF157" s="59">
        <f t="shared" si="137"/>
        <v>0</v>
      </c>
      <c r="AG157" s="59">
        <f>ROUND(IF('Indicator Data'!K160=0,0,IF('Indicator Data'!K160&gt;AG$194,10,IF('Indicator Data'!K160&lt;AG$195,0,10-(AG$194-'Indicator Data'!K160)/(AG$194-AG$195)*10))),1)</f>
        <v>3</v>
      </c>
      <c r="AH157" s="59">
        <f t="shared" si="138"/>
        <v>5.4</v>
      </c>
      <c r="AI157" s="59">
        <f t="shared" si="139"/>
        <v>6.9</v>
      </c>
      <c r="AJ157" s="59">
        <f t="shared" si="140"/>
        <v>3.2</v>
      </c>
      <c r="AK157" s="59">
        <f t="shared" si="141"/>
        <v>3.2</v>
      </c>
      <c r="AL157" s="59">
        <f t="shared" si="142"/>
        <v>3.2</v>
      </c>
      <c r="AM157" s="59">
        <f t="shared" si="143"/>
        <v>5.6</v>
      </c>
      <c r="AN157" s="59">
        <f t="shared" si="144"/>
        <v>0.1</v>
      </c>
      <c r="AO157" s="61">
        <f t="shared" si="145"/>
        <v>6.3</v>
      </c>
      <c r="AP157" s="61">
        <f t="shared" si="146"/>
        <v>0.1</v>
      </c>
      <c r="AQ157" s="61">
        <f t="shared" si="147"/>
        <v>8.5</v>
      </c>
      <c r="AR157" s="61">
        <f t="shared" si="148"/>
        <v>4.7</v>
      </c>
      <c r="AS157" s="59">
        <f t="shared" si="149"/>
        <v>1.6</v>
      </c>
      <c r="AT157" s="59">
        <f>IF('Indicator Data'!L160="No data","x",IF('Indicator Data'!BE160&lt;1000,"x",ROUND((IF('Indicator Data'!L160&gt;AT$194,10,IF('Indicator Data'!L160&lt;AT$195,0,10-(AT$194-'Indicator Data'!L160)/(AT$194-AT$195)*10))),1)))</f>
        <v>5.0999999999999996</v>
      </c>
      <c r="AU157" s="61">
        <f t="shared" si="150"/>
        <v>3.4</v>
      </c>
      <c r="AV157" s="62">
        <f t="shared" si="151"/>
        <v>5.3</v>
      </c>
      <c r="AW157" s="59">
        <f>ROUND(IF('Indicator Data'!M160=0,0,IF('Indicator Data'!M160&gt;AW$194,10,IF('Indicator Data'!M160&lt;AW$195,0,10-(AW$194-'Indicator Data'!M160)/(AW$194-AW$195)*10))),1)</f>
        <v>1.7</v>
      </c>
      <c r="AX157" s="59">
        <f>ROUND(IF('Indicator Data'!N160=0,0,IF(LOG('Indicator Data'!N160)&gt;LOG(AX$194),10,IF(LOG('Indicator Data'!N160)&lt;LOG(AX$195),0,10-(LOG(AX$194)-LOG('Indicator Data'!N160))/(LOG(AX$194)-LOG(AX$195))*10))),1)</f>
        <v>0.4</v>
      </c>
      <c r="AY157" s="61">
        <f t="shared" si="152"/>
        <v>1.1000000000000001</v>
      </c>
      <c r="AZ157" s="59">
        <f>'Indicator Data'!O160</f>
        <v>0</v>
      </c>
      <c r="BA157" s="59">
        <f>'Indicator Data'!P160</f>
        <v>0</v>
      </c>
      <c r="BB157" s="61">
        <f t="shared" si="153"/>
        <v>0</v>
      </c>
      <c r="BC157" s="62">
        <f t="shared" si="154"/>
        <v>0.8</v>
      </c>
      <c r="BD157" s="16"/>
      <c r="BE157" s="108"/>
    </row>
    <row r="158" spans="1:58" x14ac:dyDescent="0.25">
      <c r="A158" s="132" t="s">
        <v>294</v>
      </c>
      <c r="B158" s="63" t="s">
        <v>293</v>
      </c>
      <c r="C158" s="59">
        <f>ROUND(IF('Indicator Data'!C161=0,0.1,IF(LOG('Indicator Data'!C161)&gt;C$194,10,IF(LOG('Indicator Data'!C161)&lt;C$195,0,10-(C$194-LOG('Indicator Data'!C161))/(C$194-C$195)*10))),1)</f>
        <v>4.7</v>
      </c>
      <c r="D158" s="59">
        <f>ROUND(IF('Indicator Data'!D161=0,0.1,IF(LOG('Indicator Data'!D161)&gt;D$194,10,IF(LOG('Indicator Data'!D161)&lt;D$195,0,10-(D$194-LOG('Indicator Data'!D161))/(D$194-D$195)*10))),1)</f>
        <v>0.1</v>
      </c>
      <c r="E158" s="59">
        <f t="shared" si="124"/>
        <v>2.7</v>
      </c>
      <c r="F158" s="59">
        <f>ROUND(IF('Indicator Data'!E161="No data",0.1,IF('Indicator Data'!E161=0,0,IF(LOG('Indicator Data'!E161)&gt;F$194,10,IF(LOG('Indicator Data'!E161)&lt;F$195,0,10-(F$194-LOG('Indicator Data'!E161))/(F$194-F$195)*10)))),1)</f>
        <v>7.8</v>
      </c>
      <c r="G158" s="59">
        <f>ROUND(IF('Indicator Data'!F161=0,0,IF(LOG('Indicator Data'!F161)&gt;G$194,10,IF(LOG('Indicator Data'!F161)&lt;G$195,0,10-(G$194-LOG('Indicator Data'!F161))/(G$194-G$195)*10))),1)</f>
        <v>6</v>
      </c>
      <c r="H158" s="59">
        <f>ROUND(IF('Indicator Data'!G161=0,0,IF(LOG('Indicator Data'!G161)&gt;H$194,10,IF(LOG('Indicator Data'!G161)&lt;H$195,0,10-(H$194-LOG('Indicator Data'!G161))/(H$194-H$195)*10))),1)</f>
        <v>0</v>
      </c>
      <c r="I158" s="59">
        <f>ROUND(IF('Indicator Data'!H161=0,0,IF(LOG('Indicator Data'!H161)&gt;I$194,10,IF(LOG('Indicator Data'!H161)&lt;I$195,0,10-(I$194-LOG('Indicator Data'!H161))/(I$194-I$195)*10))),1)</f>
        <v>0</v>
      </c>
      <c r="J158" s="59">
        <f t="shared" si="125"/>
        <v>0</v>
      </c>
      <c r="K158" s="59">
        <f>ROUND(IF('Indicator Data'!I161=0,0,IF(LOG('Indicator Data'!I161)&gt;K$194,10,IF(LOG('Indicator Data'!I161)&lt;K$195,0,10-(K$194-LOG('Indicator Data'!I161))/(K$194-K$195)*10))),1)</f>
        <v>4</v>
      </c>
      <c r="L158" s="59">
        <f t="shared" si="126"/>
        <v>2.2000000000000002</v>
      </c>
      <c r="M158" s="59">
        <f>ROUND(IF('Indicator Data'!J161=0,0,IF(LOG('Indicator Data'!J161)&gt;M$194,10,IF(LOG('Indicator Data'!J161)&lt;M$195,0,10-(M$194-LOG('Indicator Data'!J161))/(M$194-M$195)*10))),1)</f>
        <v>10</v>
      </c>
      <c r="N158" s="60">
        <f>'Indicator Data'!C161/'Indicator Data'!$BD161</f>
        <v>6.8906303777673501E-5</v>
      </c>
      <c r="O158" s="60">
        <f>'Indicator Data'!D161/'Indicator Data'!$BD161</f>
        <v>0</v>
      </c>
      <c r="P158" s="60">
        <f>IF(F158=0.1,0,'Indicator Data'!E161/'Indicator Data'!$BD161)</f>
        <v>1.255880662098067E-2</v>
      </c>
      <c r="Q158" s="60">
        <f>'Indicator Data'!F161/'Indicator Data'!$BD161</f>
        <v>3.7304962031383421E-6</v>
      </c>
      <c r="R158" s="60">
        <f>'Indicator Data'!G161/'Indicator Data'!$BD161</f>
        <v>0</v>
      </c>
      <c r="S158" s="60">
        <f>'Indicator Data'!H161/'Indicator Data'!$BD161</f>
        <v>0</v>
      </c>
      <c r="T158" s="60">
        <f>'Indicator Data'!I161/'Indicator Data'!$BD161</f>
        <v>8.9721417558624942E-5</v>
      </c>
      <c r="U158" s="60">
        <f>'Indicator Data'!J161/'Indicator Data'!$BD161</f>
        <v>4.9572796355895808E-2</v>
      </c>
      <c r="V158" s="59">
        <f t="shared" si="127"/>
        <v>0.3</v>
      </c>
      <c r="W158" s="59">
        <f t="shared" si="128"/>
        <v>0</v>
      </c>
      <c r="X158" s="59">
        <f t="shared" si="129"/>
        <v>0.2</v>
      </c>
      <c r="Y158" s="59">
        <f t="shared" si="130"/>
        <v>8.4</v>
      </c>
      <c r="Z158" s="59">
        <f t="shared" si="131"/>
        <v>6.8</v>
      </c>
      <c r="AA158" s="59">
        <f t="shared" si="132"/>
        <v>0</v>
      </c>
      <c r="AB158" s="59">
        <f t="shared" si="133"/>
        <v>0</v>
      </c>
      <c r="AC158" s="59">
        <f t="shared" si="134"/>
        <v>0</v>
      </c>
      <c r="AD158" s="59">
        <f t="shared" si="135"/>
        <v>0.1</v>
      </c>
      <c r="AE158" s="59">
        <f t="shared" si="136"/>
        <v>0.1</v>
      </c>
      <c r="AF158" s="59">
        <f t="shared" si="137"/>
        <v>10</v>
      </c>
      <c r="AG158" s="59">
        <f>ROUND(IF('Indicator Data'!K161=0,0,IF('Indicator Data'!K161&gt;AG$194,10,IF('Indicator Data'!K161&lt;AG$195,0,10-(AG$194-'Indicator Data'!K161)/(AG$194-AG$195)*10))),1)</f>
        <v>10</v>
      </c>
      <c r="AH158" s="59">
        <f t="shared" si="138"/>
        <v>2.5</v>
      </c>
      <c r="AI158" s="59">
        <f t="shared" si="139"/>
        <v>0.1</v>
      </c>
      <c r="AJ158" s="59">
        <f t="shared" si="140"/>
        <v>0</v>
      </c>
      <c r="AK158" s="59">
        <f t="shared" si="141"/>
        <v>0</v>
      </c>
      <c r="AL158" s="59">
        <f t="shared" si="142"/>
        <v>0</v>
      </c>
      <c r="AM158" s="59">
        <f t="shared" si="143"/>
        <v>2.1</v>
      </c>
      <c r="AN158" s="59">
        <f t="shared" si="144"/>
        <v>10</v>
      </c>
      <c r="AO158" s="61">
        <f t="shared" si="145"/>
        <v>1.5</v>
      </c>
      <c r="AP158" s="61">
        <f t="shared" si="146"/>
        <v>8.1</v>
      </c>
      <c r="AQ158" s="61">
        <f t="shared" si="147"/>
        <v>6.4</v>
      </c>
      <c r="AR158" s="61">
        <f t="shared" si="148"/>
        <v>1.2</v>
      </c>
      <c r="AS158" s="59">
        <f t="shared" si="149"/>
        <v>10</v>
      </c>
      <c r="AT158" s="59">
        <f>IF('Indicator Data'!L161="No data","x",IF('Indicator Data'!BE161&lt;1000,"x",ROUND((IF('Indicator Data'!L161&gt;AT$194,10,IF('Indicator Data'!L161&lt;AT$195,0,10-(AT$194-'Indicator Data'!L161)/(AT$194-AT$195)*10))),1)))</f>
        <v>10</v>
      </c>
      <c r="AU158" s="61">
        <f t="shared" si="150"/>
        <v>10</v>
      </c>
      <c r="AV158" s="62">
        <f t="shared" si="151"/>
        <v>6.8</v>
      </c>
      <c r="AW158" s="59">
        <f>ROUND(IF('Indicator Data'!M161=0,0,IF('Indicator Data'!M161&gt;AW$194,10,IF('Indicator Data'!M161&lt;AW$195,0,10-(AW$194-'Indicator Data'!M161)/(AW$194-AW$195)*10))),1)</f>
        <v>10</v>
      </c>
      <c r="AX158" s="59">
        <f>ROUND(IF('Indicator Data'!N161=0,0,IF(LOG('Indicator Data'!N161)&gt;LOG(AX$194),10,IF(LOG('Indicator Data'!N161)&lt;LOG(AX$195),0,10-(LOG(AX$194)-LOG('Indicator Data'!N161))/(LOG(AX$194)-LOG(AX$195))*10))),1)</f>
        <v>10</v>
      </c>
      <c r="AY158" s="61">
        <f t="shared" si="152"/>
        <v>10</v>
      </c>
      <c r="AZ158" s="59">
        <f>'Indicator Data'!O161</f>
        <v>5</v>
      </c>
      <c r="BA158" s="59">
        <f>'Indicator Data'!P161</f>
        <v>0</v>
      </c>
      <c r="BB158" s="61">
        <f t="shared" si="153"/>
        <v>10</v>
      </c>
      <c r="BC158" s="62">
        <f t="shared" si="154"/>
        <v>10</v>
      </c>
      <c r="BD158" s="16"/>
      <c r="BE158" s="108"/>
      <c r="BF158" s="4"/>
    </row>
    <row r="159" spans="1:58" x14ac:dyDescent="0.25">
      <c r="A159" s="132" t="s">
        <v>296</v>
      </c>
      <c r="B159" s="63" t="s">
        <v>295</v>
      </c>
      <c r="C159" s="59">
        <f>ROUND(IF('Indicator Data'!C162=0,0.1,IF(LOG('Indicator Data'!C162)&gt;C$194,10,IF(LOG('Indicator Data'!C162)&lt;C$195,0,10-(C$194-LOG('Indicator Data'!C162))/(C$194-C$195)*10))),1)</f>
        <v>1.7</v>
      </c>
      <c r="D159" s="59">
        <f>ROUND(IF('Indicator Data'!D162=0,0.1,IF(LOG('Indicator Data'!D162)&gt;D$194,10,IF(LOG('Indicator Data'!D162)&lt;D$195,0,10-(D$194-LOG('Indicator Data'!D162))/(D$194-D$195)*10))),1)</f>
        <v>0.1</v>
      </c>
      <c r="E159" s="59">
        <f t="shared" si="124"/>
        <v>0.9</v>
      </c>
      <c r="F159" s="59">
        <f>ROUND(IF('Indicator Data'!E162="No data",0.1,IF('Indicator Data'!E162=0,0,IF(LOG('Indicator Data'!E162)&gt;F$194,10,IF(LOG('Indicator Data'!E162)&lt;F$195,0,10-(F$194-LOG('Indicator Data'!E162))/(F$194-F$195)*10)))),1)</f>
        <v>7.5</v>
      </c>
      <c r="G159" s="59">
        <f>ROUND(IF('Indicator Data'!F162=0,0,IF(LOG('Indicator Data'!F162)&gt;G$194,10,IF(LOG('Indicator Data'!F162)&lt;G$195,0,10-(G$194-LOG('Indicator Data'!F162))/(G$194-G$195)*10))),1)</f>
        <v>3.6</v>
      </c>
      <c r="H159" s="59">
        <f>ROUND(IF('Indicator Data'!G162=0,0,IF(LOG('Indicator Data'!G162)&gt;H$194,10,IF(LOG('Indicator Data'!G162)&lt;H$195,0,10-(H$194-LOG('Indicator Data'!G162))/(H$194-H$195)*10))),1)</f>
        <v>2.9</v>
      </c>
      <c r="I159" s="59">
        <f>ROUND(IF('Indicator Data'!H162=0,0,IF(LOG('Indicator Data'!H162)&gt;I$194,10,IF(LOG('Indicator Data'!H162)&lt;I$195,0,10-(I$194-LOG('Indicator Data'!H162))/(I$194-I$195)*10))),1)</f>
        <v>0</v>
      </c>
      <c r="J159" s="59">
        <f t="shared" si="125"/>
        <v>1.6</v>
      </c>
      <c r="K159" s="59">
        <f>ROUND(IF('Indicator Data'!I162=0,0,IF(LOG('Indicator Data'!I162)&gt;K$194,10,IF(LOG('Indicator Data'!I162)&lt;K$195,0,10-(K$194-LOG('Indicator Data'!I162))/(K$194-K$195)*10))),1)</f>
        <v>0</v>
      </c>
      <c r="L159" s="59">
        <f t="shared" si="126"/>
        <v>0.8</v>
      </c>
      <c r="M159" s="59">
        <f>ROUND(IF('Indicator Data'!J162=0,0,IF(LOG('Indicator Data'!J162)&gt;M$194,10,IF(LOG('Indicator Data'!J162)&lt;M$195,0,10-(M$194-LOG('Indicator Data'!J162))/(M$194-M$195)*10))),1)</f>
        <v>10</v>
      </c>
      <c r="N159" s="60">
        <f>'Indicator Data'!C162/'Indicator Data'!$BD162</f>
        <v>8.8057897832757312E-7</v>
      </c>
      <c r="O159" s="60">
        <f>'Indicator Data'!D162/'Indicator Data'!$BD162</f>
        <v>0</v>
      </c>
      <c r="P159" s="60">
        <f>IF(F159=0.1,0,'Indicator Data'!E162/'Indicator Data'!$BD162)</f>
        <v>1.8846801577952952E-3</v>
      </c>
      <c r="Q159" s="60">
        <f>'Indicator Data'!F162/'Indicator Data'!$BD162</f>
        <v>2.7201746359518118E-8</v>
      </c>
      <c r="R159" s="60">
        <f>'Indicator Data'!G162/'Indicator Data'!$BD162</f>
        <v>2.5798379509341165E-5</v>
      </c>
      <c r="S159" s="60">
        <f>'Indicator Data'!H162/'Indicator Data'!$BD162</f>
        <v>0</v>
      </c>
      <c r="T159" s="60">
        <f>'Indicator Data'!I162/'Indicator Data'!$BD162</f>
        <v>1.4248533807366633E-8</v>
      </c>
      <c r="U159" s="60">
        <f>'Indicator Data'!J162/'Indicator Data'!$BD162</f>
        <v>1.1310227072036589E-2</v>
      </c>
      <c r="V159" s="59">
        <f t="shared" si="127"/>
        <v>0</v>
      </c>
      <c r="W159" s="59">
        <f t="shared" si="128"/>
        <v>0</v>
      </c>
      <c r="X159" s="59">
        <f t="shared" si="129"/>
        <v>0</v>
      </c>
      <c r="Y159" s="59">
        <f t="shared" si="130"/>
        <v>1.3</v>
      </c>
      <c r="Z159" s="59">
        <f t="shared" si="131"/>
        <v>2.1</v>
      </c>
      <c r="AA159" s="59">
        <f t="shared" si="132"/>
        <v>0</v>
      </c>
      <c r="AB159" s="59">
        <f t="shared" si="133"/>
        <v>0</v>
      </c>
      <c r="AC159" s="59">
        <f t="shared" si="134"/>
        <v>0</v>
      </c>
      <c r="AD159" s="59">
        <f t="shared" si="135"/>
        <v>0</v>
      </c>
      <c r="AE159" s="59">
        <f t="shared" si="136"/>
        <v>0</v>
      </c>
      <c r="AF159" s="59">
        <f t="shared" si="137"/>
        <v>3.8</v>
      </c>
      <c r="AG159" s="59">
        <f>ROUND(IF('Indicator Data'!K162=0,0,IF('Indicator Data'!K162&gt;AG$194,10,IF('Indicator Data'!K162&lt;AG$195,0,10-(AG$194-'Indicator Data'!K162)/(AG$194-AG$195)*10))),1)</f>
        <v>6.1</v>
      </c>
      <c r="AH159" s="59">
        <f t="shared" si="138"/>
        <v>0.9</v>
      </c>
      <c r="AI159" s="59">
        <f t="shared" si="139"/>
        <v>0.1</v>
      </c>
      <c r="AJ159" s="59">
        <f t="shared" si="140"/>
        <v>1.5</v>
      </c>
      <c r="AK159" s="59">
        <f t="shared" si="141"/>
        <v>0</v>
      </c>
      <c r="AL159" s="59">
        <f t="shared" si="142"/>
        <v>0.8</v>
      </c>
      <c r="AM159" s="59">
        <f t="shared" si="143"/>
        <v>0</v>
      </c>
      <c r="AN159" s="59">
        <f t="shared" si="144"/>
        <v>8.3000000000000007</v>
      </c>
      <c r="AO159" s="61">
        <f t="shared" si="145"/>
        <v>0.5</v>
      </c>
      <c r="AP159" s="61">
        <f t="shared" si="146"/>
        <v>5.2</v>
      </c>
      <c r="AQ159" s="61">
        <f t="shared" si="147"/>
        <v>2.9</v>
      </c>
      <c r="AR159" s="61">
        <f t="shared" si="148"/>
        <v>0.4</v>
      </c>
      <c r="AS159" s="59">
        <f t="shared" si="149"/>
        <v>7.2</v>
      </c>
      <c r="AT159" s="59">
        <f>IF('Indicator Data'!L162="No data","x",IF('Indicator Data'!BE162&lt;1000,"x",ROUND((IF('Indicator Data'!L162&gt;AT$194,10,IF('Indicator Data'!L162&lt;AT$195,0,10-(AT$194-'Indicator Data'!L162)/(AT$194-AT$195)*10))),1)))</f>
        <v>10</v>
      </c>
      <c r="AU159" s="61">
        <f t="shared" si="150"/>
        <v>8.6</v>
      </c>
      <c r="AV159" s="62">
        <f t="shared" si="151"/>
        <v>4.4000000000000004</v>
      </c>
      <c r="AW159" s="59">
        <f>ROUND(IF('Indicator Data'!M162=0,0,IF('Indicator Data'!M162&gt;AW$194,10,IF('Indicator Data'!M162&lt;AW$195,0,10-(AW$194-'Indicator Data'!M162)/(AW$194-AW$195)*10))),1)</f>
        <v>7.9</v>
      </c>
      <c r="AX159" s="59">
        <f>ROUND(IF('Indicator Data'!N162=0,0,IF(LOG('Indicator Data'!N162)&gt;LOG(AX$194),10,IF(LOG('Indicator Data'!N162)&lt;LOG(AX$195),0,10-(LOG(AX$194)-LOG('Indicator Data'!N162))/(LOG(AX$194)-LOG(AX$195))*10))),1)</f>
        <v>8.1</v>
      </c>
      <c r="AY159" s="61">
        <f t="shared" si="152"/>
        <v>8</v>
      </c>
      <c r="AZ159" s="59">
        <f>'Indicator Data'!O162</f>
        <v>0</v>
      </c>
      <c r="BA159" s="59">
        <f>'Indicator Data'!P162</f>
        <v>0</v>
      </c>
      <c r="BB159" s="61">
        <f t="shared" si="153"/>
        <v>0</v>
      </c>
      <c r="BC159" s="62">
        <f t="shared" si="154"/>
        <v>5.6</v>
      </c>
      <c r="BD159" s="16"/>
      <c r="BE159" s="108"/>
      <c r="BF159" s="4"/>
    </row>
    <row r="160" spans="1:58" x14ac:dyDescent="0.25">
      <c r="A160" s="132" t="s">
        <v>299</v>
      </c>
      <c r="B160" s="63" t="s">
        <v>298</v>
      </c>
      <c r="C160" s="59">
        <f>ROUND(IF('Indicator Data'!C163=0,0.1,IF(LOG('Indicator Data'!C163)&gt;C$194,10,IF(LOG('Indicator Data'!C163)&lt;C$195,0,10-(C$194-LOG('Indicator Data'!C163))/(C$194-C$195)*10))),1)</f>
        <v>6.7</v>
      </c>
      <c r="D160" s="59">
        <f>ROUND(IF('Indicator Data'!D163=0,0.1,IF(LOG('Indicator Data'!D163)&gt;D$194,10,IF(LOG('Indicator Data'!D163)&lt;D$195,0,10-(D$194-LOG('Indicator Data'!D163))/(D$194-D$195)*10))),1)</f>
        <v>0.1</v>
      </c>
      <c r="E160" s="59">
        <f t="shared" si="124"/>
        <v>4.0999999999999996</v>
      </c>
      <c r="F160" s="59">
        <f>ROUND(IF('Indicator Data'!E163="No data",0.1,IF('Indicator Data'!E163=0,0,IF(LOG('Indicator Data'!E163)&gt;F$194,10,IF(LOG('Indicator Data'!E163)&lt;F$195,0,10-(F$194-LOG('Indicator Data'!E163))/(F$194-F$195)*10)))),1)</f>
        <v>8</v>
      </c>
      <c r="G160" s="59">
        <f>ROUND(IF('Indicator Data'!F163=0,0,IF(LOG('Indicator Data'!F163)&gt;G$194,10,IF(LOG('Indicator Data'!F163)&lt;G$195,0,10-(G$194-LOG('Indicator Data'!F163))/(G$194-G$195)*10))),1)</f>
        <v>0</v>
      </c>
      <c r="H160" s="59">
        <f>ROUND(IF('Indicator Data'!G163=0,0,IF(LOG('Indicator Data'!G163)&gt;H$194,10,IF(LOG('Indicator Data'!G163)&lt;H$195,0,10-(H$194-LOG('Indicator Data'!G163))/(H$194-H$195)*10))),1)</f>
        <v>0</v>
      </c>
      <c r="I160" s="59">
        <f>ROUND(IF('Indicator Data'!H163=0,0,IF(LOG('Indicator Data'!H163)&gt;I$194,10,IF(LOG('Indicator Data'!H163)&lt;I$195,0,10-(I$194-LOG('Indicator Data'!H163))/(I$194-I$195)*10))),1)</f>
        <v>0</v>
      </c>
      <c r="J160" s="59">
        <f t="shared" si="125"/>
        <v>0</v>
      </c>
      <c r="K160" s="59">
        <f>ROUND(IF('Indicator Data'!I163=0,0,IF(LOG('Indicator Data'!I163)&gt;K$194,10,IF(LOG('Indicator Data'!I163)&lt;K$195,0,10-(K$194-LOG('Indicator Data'!I163))/(K$194-K$195)*10))),1)</f>
        <v>0</v>
      </c>
      <c r="L160" s="59">
        <f t="shared" si="126"/>
        <v>0</v>
      </c>
      <c r="M160" s="59">
        <f>ROUND(IF('Indicator Data'!J163=0,0,IF(LOG('Indicator Data'!J163)&gt;M$194,10,IF(LOG('Indicator Data'!J163)&lt;M$195,0,10-(M$194-LOG('Indicator Data'!J163))/(M$194-M$195)*10))),1)</f>
        <v>10</v>
      </c>
      <c r="N160" s="60">
        <f>'Indicator Data'!C163/'Indicator Data'!$BD163</f>
        <v>4.080489885497117E-4</v>
      </c>
      <c r="O160" s="60">
        <f>'Indicator Data'!D163/'Indicator Data'!$BD163</f>
        <v>0</v>
      </c>
      <c r="P160" s="60">
        <f>IF(F160=0.1,0,'Indicator Data'!E163/'Indicator Data'!$BD163)</f>
        <v>1.3157367961634791E-2</v>
      </c>
      <c r="Q160" s="60">
        <f>'Indicator Data'!F163/'Indicator Data'!$BD163</f>
        <v>0</v>
      </c>
      <c r="R160" s="60">
        <f>'Indicator Data'!G163/'Indicator Data'!$BD163</f>
        <v>0</v>
      </c>
      <c r="S160" s="60">
        <f>'Indicator Data'!H163/'Indicator Data'!$BD163</f>
        <v>0</v>
      </c>
      <c r="T160" s="60">
        <f>'Indicator Data'!I163/'Indicator Data'!$BD163</f>
        <v>0</v>
      </c>
      <c r="U160" s="60">
        <f>'Indicator Data'!J163/'Indicator Data'!$BD163</f>
        <v>1.9542194783256927E-2</v>
      </c>
      <c r="V160" s="59">
        <f t="shared" si="127"/>
        <v>2</v>
      </c>
      <c r="W160" s="59">
        <f t="shared" si="128"/>
        <v>0</v>
      </c>
      <c r="X160" s="59">
        <f t="shared" si="129"/>
        <v>1</v>
      </c>
      <c r="Y160" s="59">
        <f t="shared" si="130"/>
        <v>8.8000000000000007</v>
      </c>
      <c r="Z160" s="59">
        <f t="shared" si="131"/>
        <v>0</v>
      </c>
      <c r="AA160" s="59">
        <f t="shared" si="132"/>
        <v>0</v>
      </c>
      <c r="AB160" s="59">
        <f t="shared" si="133"/>
        <v>0</v>
      </c>
      <c r="AC160" s="59">
        <f t="shared" si="134"/>
        <v>0</v>
      </c>
      <c r="AD160" s="59">
        <f t="shared" si="135"/>
        <v>0</v>
      </c>
      <c r="AE160" s="59">
        <f t="shared" si="136"/>
        <v>0</v>
      </c>
      <c r="AF160" s="59">
        <f t="shared" si="137"/>
        <v>6.5</v>
      </c>
      <c r="AG160" s="59">
        <f>ROUND(IF('Indicator Data'!K163=0,0,IF('Indicator Data'!K163&gt;AG$194,10,IF('Indicator Data'!K163&lt;AG$195,0,10-(AG$194-'Indicator Data'!K163)/(AG$194-AG$195)*10))),1)</f>
        <v>2</v>
      </c>
      <c r="AH160" s="59">
        <f t="shared" si="138"/>
        <v>4.4000000000000004</v>
      </c>
      <c r="AI160" s="59">
        <f t="shared" si="139"/>
        <v>0.1</v>
      </c>
      <c r="AJ160" s="59">
        <f t="shared" si="140"/>
        <v>0</v>
      </c>
      <c r="AK160" s="59">
        <f t="shared" si="141"/>
        <v>0</v>
      </c>
      <c r="AL160" s="59">
        <f t="shared" si="142"/>
        <v>0</v>
      </c>
      <c r="AM160" s="59">
        <f t="shared" si="143"/>
        <v>0</v>
      </c>
      <c r="AN160" s="59">
        <f t="shared" si="144"/>
        <v>8.8000000000000007</v>
      </c>
      <c r="AO160" s="61">
        <f t="shared" si="145"/>
        <v>2.7</v>
      </c>
      <c r="AP160" s="61">
        <f t="shared" si="146"/>
        <v>8.4</v>
      </c>
      <c r="AQ160" s="61">
        <f t="shared" si="147"/>
        <v>0</v>
      </c>
      <c r="AR160" s="61">
        <f t="shared" si="148"/>
        <v>0</v>
      </c>
      <c r="AS160" s="59">
        <f t="shared" si="149"/>
        <v>5.4</v>
      </c>
      <c r="AT160" s="59">
        <f>IF('Indicator Data'!L163="No data","x",IF('Indicator Data'!BE163&lt;1000,"x",ROUND((IF('Indicator Data'!L163&gt;AT$194,10,IF('Indicator Data'!L163&lt;AT$195,0,10-(AT$194-'Indicator Data'!L163)/(AT$194-AT$195)*10))),1)))</f>
        <v>2</v>
      </c>
      <c r="AU160" s="61">
        <f t="shared" si="150"/>
        <v>3.7</v>
      </c>
      <c r="AV160" s="62">
        <f t="shared" si="151"/>
        <v>3.8</v>
      </c>
      <c r="AW160" s="59">
        <f>ROUND(IF('Indicator Data'!M163=0,0,IF('Indicator Data'!M163&gt;AW$194,10,IF('Indicator Data'!M163&lt;AW$195,0,10-(AW$194-'Indicator Data'!M163)/(AW$194-AW$195)*10))),1)</f>
        <v>10</v>
      </c>
      <c r="AX160" s="59">
        <f>ROUND(IF('Indicator Data'!N163=0,0,IF(LOG('Indicator Data'!N163)&gt;LOG(AX$194),10,IF(LOG('Indicator Data'!N163)&lt;LOG(AX$195),0,10-(LOG(AX$194)-LOG('Indicator Data'!N163))/(LOG(AX$194)-LOG(AX$195))*10))),1)</f>
        <v>10</v>
      </c>
      <c r="AY160" s="61">
        <f t="shared" si="152"/>
        <v>10</v>
      </c>
      <c r="AZ160" s="59">
        <f>'Indicator Data'!O163</f>
        <v>5</v>
      </c>
      <c r="BA160" s="59">
        <f>'Indicator Data'!P163</f>
        <v>5</v>
      </c>
      <c r="BB160" s="61">
        <f t="shared" si="153"/>
        <v>10</v>
      </c>
      <c r="BC160" s="62">
        <f t="shared" si="154"/>
        <v>10</v>
      </c>
      <c r="BD160" s="16"/>
      <c r="BE160" s="108"/>
      <c r="BF160" s="4"/>
    </row>
    <row r="161" spans="1:58" x14ac:dyDescent="0.25">
      <c r="A161" s="132" t="s">
        <v>301</v>
      </c>
      <c r="B161" s="63" t="s">
        <v>300</v>
      </c>
      <c r="C161" s="59">
        <f>ROUND(IF('Indicator Data'!C164=0,0.1,IF(LOG('Indicator Data'!C164)&gt;C$194,10,IF(LOG('Indicator Data'!C164)&lt;C$195,0,10-(C$194-LOG('Indicator Data'!C164))/(C$194-C$195)*10))),1)</f>
        <v>8.8000000000000007</v>
      </c>
      <c r="D161" s="59">
        <f>ROUND(IF('Indicator Data'!D164=0,0.1,IF(LOG('Indicator Data'!D164)&gt;D$194,10,IF(LOG('Indicator Data'!D164)&lt;D$195,0,10-(D$194-LOG('Indicator Data'!D164))/(D$194-D$195)*10))),1)</f>
        <v>0.1</v>
      </c>
      <c r="E161" s="59">
        <f t="shared" si="124"/>
        <v>6.1</v>
      </c>
      <c r="F161" s="59">
        <f>ROUND(IF('Indicator Data'!E164="No data",0.1,IF('Indicator Data'!E164=0,0,IF(LOG('Indicator Data'!E164)&gt;F$194,10,IF(LOG('Indicator Data'!E164)&lt;F$195,0,10-(F$194-LOG('Indicator Data'!E164))/(F$194-F$195)*10)))),1)</f>
        <v>7.7</v>
      </c>
      <c r="G161" s="59">
        <f>ROUND(IF('Indicator Data'!F164=0,0,IF(LOG('Indicator Data'!F164)&gt;G$194,10,IF(LOG('Indicator Data'!F164)&lt;G$195,0,10-(G$194-LOG('Indicator Data'!F164))/(G$194-G$195)*10))),1)</f>
        <v>6.5</v>
      </c>
      <c r="H161" s="59">
        <f>ROUND(IF('Indicator Data'!G164=0,0,IF(LOG('Indicator Data'!G164)&gt;H$194,10,IF(LOG('Indicator Data'!G164)&lt;H$195,0,10-(H$194-LOG('Indicator Data'!G164))/(H$194-H$195)*10))),1)</f>
        <v>0</v>
      </c>
      <c r="I161" s="59">
        <f>ROUND(IF('Indicator Data'!H164=0,0,IF(LOG('Indicator Data'!H164)&gt;I$194,10,IF(LOG('Indicator Data'!H164)&lt;I$195,0,10-(I$194-LOG('Indicator Data'!H164))/(I$194-I$195)*10))),1)</f>
        <v>0</v>
      </c>
      <c r="J161" s="59">
        <f t="shared" si="125"/>
        <v>0</v>
      </c>
      <c r="K161" s="59">
        <f>ROUND(IF('Indicator Data'!I164=0,0,IF(LOG('Indicator Data'!I164)&gt;K$194,10,IF(LOG('Indicator Data'!I164)&lt;K$195,0,10-(K$194-LOG('Indicator Data'!I164))/(K$194-K$195)*10))),1)</f>
        <v>0</v>
      </c>
      <c r="L161" s="59">
        <f t="shared" si="126"/>
        <v>0</v>
      </c>
      <c r="M161" s="59">
        <f>ROUND(IF('Indicator Data'!J164=0,0,IF(LOG('Indicator Data'!J164)&gt;M$194,10,IF(LOG('Indicator Data'!J164)&lt;M$195,0,10-(M$194-LOG('Indicator Data'!J164))/(M$194-M$195)*10))),1)</f>
        <v>10</v>
      </c>
      <c r="N161" s="60">
        <f>'Indicator Data'!C164/'Indicator Data'!$BD164</f>
        <v>7.0940522415957206E-4</v>
      </c>
      <c r="O161" s="60">
        <f>'Indicator Data'!D164/'Indicator Data'!$BD164</f>
        <v>0</v>
      </c>
      <c r="P161" s="60">
        <f>IF(F161=0.1,0,'Indicator Data'!E164/'Indicator Data'!$BD164)</f>
        <v>2.6744848595764482E-3</v>
      </c>
      <c r="Q161" s="60">
        <f>'Indicator Data'!F164/'Indicator Data'!$BD164</f>
        <v>1.6533215128380629E-6</v>
      </c>
      <c r="R161" s="60">
        <f>'Indicator Data'!G164/'Indicator Data'!$BD164</f>
        <v>0</v>
      </c>
      <c r="S161" s="60">
        <f>'Indicator Data'!H164/'Indicator Data'!$BD164</f>
        <v>0</v>
      </c>
      <c r="T161" s="60">
        <f>'Indicator Data'!I164/'Indicator Data'!$BD164</f>
        <v>0</v>
      </c>
      <c r="U161" s="60">
        <f>'Indicator Data'!J164/'Indicator Data'!$BD164</f>
        <v>3.967421745607525E-3</v>
      </c>
      <c r="V161" s="59">
        <f t="shared" si="127"/>
        <v>3.5</v>
      </c>
      <c r="W161" s="59">
        <f t="shared" si="128"/>
        <v>0</v>
      </c>
      <c r="X161" s="59">
        <f t="shared" si="129"/>
        <v>1.9</v>
      </c>
      <c r="Y161" s="59">
        <f t="shared" si="130"/>
        <v>1.8</v>
      </c>
      <c r="Z161" s="59">
        <f t="shared" si="131"/>
        <v>6</v>
      </c>
      <c r="AA161" s="59">
        <f t="shared" si="132"/>
        <v>0</v>
      </c>
      <c r="AB161" s="59">
        <f t="shared" si="133"/>
        <v>0</v>
      </c>
      <c r="AC161" s="59">
        <f t="shared" si="134"/>
        <v>0</v>
      </c>
      <c r="AD161" s="59">
        <f t="shared" si="135"/>
        <v>0</v>
      </c>
      <c r="AE161" s="59">
        <f t="shared" si="136"/>
        <v>0</v>
      </c>
      <c r="AF161" s="59">
        <f t="shared" si="137"/>
        <v>1.3</v>
      </c>
      <c r="AG161" s="59">
        <f>ROUND(IF('Indicator Data'!K164=0,0,IF('Indicator Data'!K164&gt;AG$194,10,IF('Indicator Data'!K164&lt;AG$195,0,10-(AG$194-'Indicator Data'!K164)/(AG$194-AG$195)*10))),1)</f>
        <v>2</v>
      </c>
      <c r="AH161" s="59">
        <f t="shared" si="138"/>
        <v>6.2</v>
      </c>
      <c r="AI161" s="59">
        <f t="shared" si="139"/>
        <v>0.1</v>
      </c>
      <c r="AJ161" s="59">
        <f t="shared" si="140"/>
        <v>0</v>
      </c>
      <c r="AK161" s="59">
        <f t="shared" si="141"/>
        <v>0</v>
      </c>
      <c r="AL161" s="59">
        <f t="shared" si="142"/>
        <v>0</v>
      </c>
      <c r="AM161" s="59">
        <f t="shared" si="143"/>
        <v>0</v>
      </c>
      <c r="AN161" s="59">
        <f t="shared" si="144"/>
        <v>7.8</v>
      </c>
      <c r="AO161" s="61">
        <f t="shared" si="145"/>
        <v>4.3</v>
      </c>
      <c r="AP161" s="61">
        <f t="shared" si="146"/>
        <v>5.5</v>
      </c>
      <c r="AQ161" s="61">
        <f t="shared" si="147"/>
        <v>6.3</v>
      </c>
      <c r="AR161" s="61">
        <f t="shared" si="148"/>
        <v>0</v>
      </c>
      <c r="AS161" s="59">
        <f t="shared" si="149"/>
        <v>4.9000000000000004</v>
      </c>
      <c r="AT161" s="59">
        <f>IF('Indicator Data'!L164="No data","x",IF('Indicator Data'!BE164&lt;1000,"x",ROUND((IF('Indicator Data'!L164&gt;AT$194,10,IF('Indicator Data'!L164&lt;AT$195,0,10-(AT$194-'Indicator Data'!L164)/(AT$194-AT$195)*10))),1)))</f>
        <v>4</v>
      </c>
      <c r="AU161" s="61">
        <f t="shared" si="150"/>
        <v>4.5</v>
      </c>
      <c r="AV161" s="62">
        <f t="shared" si="151"/>
        <v>4.4000000000000004</v>
      </c>
      <c r="AW161" s="59">
        <f>ROUND(IF('Indicator Data'!M164=0,0,IF('Indicator Data'!M164&gt;AW$194,10,IF('Indicator Data'!M164&lt;AW$195,0,10-(AW$194-'Indicator Data'!M164)/(AW$194-AW$195)*10))),1)</f>
        <v>1.8</v>
      </c>
      <c r="AX161" s="59">
        <f>ROUND(IF('Indicator Data'!N164=0,0,IF(LOG('Indicator Data'!N164)&gt;LOG(AX$194),10,IF(LOG('Indicator Data'!N164)&lt;LOG(AX$195),0,10-(LOG(AX$194)-LOG('Indicator Data'!N164))/(LOG(AX$194)-LOG(AX$195))*10))),1)</f>
        <v>8.1</v>
      </c>
      <c r="AY161" s="61">
        <f t="shared" si="152"/>
        <v>5.8</v>
      </c>
      <c r="AZ161" s="59">
        <f>'Indicator Data'!O164</f>
        <v>0</v>
      </c>
      <c r="BA161" s="59">
        <f>'Indicator Data'!P164</f>
        <v>0</v>
      </c>
      <c r="BB161" s="61">
        <f t="shared" si="153"/>
        <v>0</v>
      </c>
      <c r="BC161" s="62">
        <f t="shared" si="154"/>
        <v>4.0999999999999996</v>
      </c>
      <c r="BD161" s="16"/>
      <c r="BE161" s="108"/>
      <c r="BF161" s="4"/>
    </row>
    <row r="162" spans="1:58" x14ac:dyDescent="0.25">
      <c r="A162" s="132" t="s">
        <v>303</v>
      </c>
      <c r="B162" s="63" t="s">
        <v>302</v>
      </c>
      <c r="C162" s="59">
        <f>ROUND(IF('Indicator Data'!C165=0,0.1,IF(LOG('Indicator Data'!C165)&gt;C$194,10,IF(LOG('Indicator Data'!C165)&lt;C$195,0,10-(C$194-LOG('Indicator Data'!C165))/(C$194-C$195)*10))),1)</f>
        <v>0.1</v>
      </c>
      <c r="D162" s="59">
        <f>ROUND(IF('Indicator Data'!D165=0,0.1,IF(LOG('Indicator Data'!D165)&gt;D$194,10,IF(LOG('Indicator Data'!D165)&lt;D$195,0,10-(D$194-LOG('Indicator Data'!D165))/(D$194-D$195)*10))),1)</f>
        <v>0.1</v>
      </c>
      <c r="E162" s="59">
        <f t="shared" si="124"/>
        <v>0.1</v>
      </c>
      <c r="F162" s="59">
        <f>ROUND(IF('Indicator Data'!E165="No data",0.1,IF('Indicator Data'!E165=0,0,IF(LOG('Indicator Data'!E165)&gt;F$194,10,IF(LOG('Indicator Data'!E165)&lt;F$195,0,10-(F$194-LOG('Indicator Data'!E165))/(F$194-F$195)*10)))),1)</f>
        <v>7.7</v>
      </c>
      <c r="G162" s="59">
        <f>ROUND(IF('Indicator Data'!F165=0,0,IF(LOG('Indicator Data'!F165)&gt;G$194,10,IF(LOG('Indicator Data'!F165)&lt;G$195,0,10-(G$194-LOG('Indicator Data'!F165))/(G$194-G$195)*10))),1)</f>
        <v>7.8</v>
      </c>
      <c r="H162" s="59">
        <f>ROUND(IF('Indicator Data'!G165=0,0,IF(LOG('Indicator Data'!G165)&gt;H$194,10,IF(LOG('Indicator Data'!G165)&lt;H$195,0,10-(H$194-LOG('Indicator Data'!G165))/(H$194-H$195)*10))),1)</f>
        <v>6.4</v>
      </c>
      <c r="I162" s="59">
        <f>ROUND(IF('Indicator Data'!H165=0,0,IF(LOG('Indicator Data'!H165)&gt;I$194,10,IF(LOG('Indicator Data'!H165)&lt;I$195,0,10-(I$194-LOG('Indicator Data'!H165))/(I$194-I$195)*10))),1)</f>
        <v>0</v>
      </c>
      <c r="J162" s="59">
        <f t="shared" si="125"/>
        <v>3.9</v>
      </c>
      <c r="K162" s="59">
        <f>ROUND(IF('Indicator Data'!I165=0,0,IF(LOG('Indicator Data'!I165)&gt;K$194,10,IF(LOG('Indicator Data'!I165)&lt;K$195,0,10-(K$194-LOG('Indicator Data'!I165))/(K$194-K$195)*10))),1)</f>
        <v>6.7</v>
      </c>
      <c r="L162" s="59">
        <f t="shared" si="126"/>
        <v>5.5</v>
      </c>
      <c r="M162" s="59">
        <f>ROUND(IF('Indicator Data'!J165=0,0,IF(LOG('Indicator Data'!J165)&gt;M$194,10,IF(LOG('Indicator Data'!J165)&lt;M$195,0,10-(M$194-LOG('Indicator Data'!J165))/(M$194-M$195)*10))),1)</f>
        <v>10</v>
      </c>
      <c r="N162" s="60">
        <f>'Indicator Data'!C165/'Indicator Data'!$BD165</f>
        <v>0</v>
      </c>
      <c r="O162" s="60">
        <f>'Indicator Data'!D165/'Indicator Data'!$BD165</f>
        <v>0</v>
      </c>
      <c r="P162" s="60">
        <f>IF(F162=0.1,0,'Indicator Data'!E165/'Indicator Data'!$BD165)</f>
        <v>5.9869245185213936E-3</v>
      </c>
      <c r="Q162" s="60">
        <f>'Indicator Data'!F165/'Indicator Data'!$BD165</f>
        <v>2.2469058425329392E-5</v>
      </c>
      <c r="R162" s="60">
        <f>'Indicator Data'!G165/'Indicator Data'!$BD165</f>
        <v>1.8345221978998108E-3</v>
      </c>
      <c r="S162" s="60">
        <f>'Indicator Data'!H165/'Indicator Data'!$BD165</f>
        <v>0</v>
      </c>
      <c r="T162" s="60">
        <f>'Indicator Data'!I165/'Indicator Data'!$BD165</f>
        <v>1.0865158418299956E-3</v>
      </c>
      <c r="U162" s="60">
        <f>'Indicator Data'!J165/'Indicator Data'!$BD165</f>
        <v>1.2172566756867205E-2</v>
      </c>
      <c r="V162" s="59">
        <f t="shared" si="127"/>
        <v>0</v>
      </c>
      <c r="W162" s="59">
        <f t="shared" si="128"/>
        <v>0</v>
      </c>
      <c r="X162" s="59">
        <f t="shared" si="129"/>
        <v>0</v>
      </c>
      <c r="Y162" s="59">
        <f t="shared" si="130"/>
        <v>4</v>
      </c>
      <c r="Z162" s="59">
        <f t="shared" si="131"/>
        <v>8.6</v>
      </c>
      <c r="AA162" s="59">
        <f t="shared" si="132"/>
        <v>1</v>
      </c>
      <c r="AB162" s="59">
        <f t="shared" si="133"/>
        <v>0</v>
      </c>
      <c r="AC162" s="59">
        <f t="shared" si="134"/>
        <v>0.5</v>
      </c>
      <c r="AD162" s="59">
        <f t="shared" si="135"/>
        <v>1.1000000000000001</v>
      </c>
      <c r="AE162" s="59">
        <f t="shared" si="136"/>
        <v>0.8</v>
      </c>
      <c r="AF162" s="59">
        <f t="shared" si="137"/>
        <v>4.0999999999999996</v>
      </c>
      <c r="AG162" s="59">
        <f>ROUND(IF('Indicator Data'!K165=0,0,IF('Indicator Data'!K165&gt;AG$194,10,IF('Indicator Data'!K165&lt;AG$195,0,10-(AG$194-'Indicator Data'!K165)/(AG$194-AG$195)*10))),1)</f>
        <v>6.1</v>
      </c>
      <c r="AH162" s="59">
        <f t="shared" si="138"/>
        <v>0.1</v>
      </c>
      <c r="AI162" s="59">
        <f t="shared" si="139"/>
        <v>0.1</v>
      </c>
      <c r="AJ162" s="59">
        <f t="shared" si="140"/>
        <v>3.7</v>
      </c>
      <c r="AK162" s="59">
        <f t="shared" si="141"/>
        <v>0</v>
      </c>
      <c r="AL162" s="59">
        <f t="shared" si="142"/>
        <v>2</v>
      </c>
      <c r="AM162" s="59">
        <f t="shared" si="143"/>
        <v>3.9</v>
      </c>
      <c r="AN162" s="59">
        <f t="shared" si="144"/>
        <v>8.3000000000000007</v>
      </c>
      <c r="AO162" s="61">
        <f t="shared" si="145"/>
        <v>0.1</v>
      </c>
      <c r="AP162" s="61">
        <f t="shared" si="146"/>
        <v>6.2</v>
      </c>
      <c r="AQ162" s="61">
        <f t="shared" si="147"/>
        <v>8.1999999999999993</v>
      </c>
      <c r="AR162" s="61">
        <f t="shared" si="148"/>
        <v>3.5</v>
      </c>
      <c r="AS162" s="59">
        <f t="shared" si="149"/>
        <v>7.2</v>
      </c>
      <c r="AT162" s="59">
        <f>IF('Indicator Data'!L165="No data","x",IF('Indicator Data'!BE165&lt;1000,"x",ROUND((IF('Indicator Data'!L165&gt;AT$194,10,IF('Indicator Data'!L165&lt;AT$195,0,10-(AT$194-'Indicator Data'!L165)/(AT$194-AT$195)*10))),1)))</f>
        <v>0</v>
      </c>
      <c r="AU162" s="61">
        <f t="shared" si="150"/>
        <v>3.6</v>
      </c>
      <c r="AV162" s="62">
        <f t="shared" si="151"/>
        <v>4.9000000000000004</v>
      </c>
      <c r="AW162" s="59">
        <f>ROUND(IF('Indicator Data'!M165=0,0,IF('Indicator Data'!M165&gt;AW$194,10,IF('Indicator Data'!M165&lt;AW$195,0,10-(AW$194-'Indicator Data'!M165)/(AW$194-AW$195)*10))),1)</f>
        <v>5.8</v>
      </c>
      <c r="AX162" s="59">
        <f>ROUND(IF('Indicator Data'!N165=0,0,IF(LOG('Indicator Data'!N165)&gt;LOG(AX$194),10,IF(LOG('Indicator Data'!N165)&lt;LOG(AX$195),0,10-(LOG(AX$194)-LOG('Indicator Data'!N165))/(LOG(AX$194)-LOG(AX$195))*10))),1)</f>
        <v>5.6</v>
      </c>
      <c r="AY162" s="61">
        <f t="shared" si="152"/>
        <v>5.7</v>
      </c>
      <c r="AZ162" s="59">
        <f>'Indicator Data'!O165</f>
        <v>0</v>
      </c>
      <c r="BA162" s="59">
        <f>'Indicator Data'!P165</f>
        <v>0</v>
      </c>
      <c r="BB162" s="61">
        <f t="shared" si="153"/>
        <v>0</v>
      </c>
      <c r="BC162" s="62">
        <f t="shared" si="154"/>
        <v>4</v>
      </c>
      <c r="BD162" s="16"/>
      <c r="BE162" s="108"/>
      <c r="BF162" s="4"/>
    </row>
    <row r="163" spans="1:58" x14ac:dyDescent="0.25">
      <c r="A163" s="132" t="s">
        <v>305</v>
      </c>
      <c r="B163" s="63" t="s">
        <v>304</v>
      </c>
      <c r="C163" s="59">
        <f>ROUND(IF('Indicator Data'!C166=0,0.1,IF(LOG('Indicator Data'!C166)&gt;C$194,10,IF(LOG('Indicator Data'!C166)&lt;C$195,0,10-(C$194-LOG('Indicator Data'!C166))/(C$194-C$195)*10))),1)</f>
        <v>0.1</v>
      </c>
      <c r="D163" s="59">
        <f>ROUND(IF('Indicator Data'!D166=0,0.1,IF(LOG('Indicator Data'!D166)&gt;D$194,10,IF(LOG('Indicator Data'!D166)&lt;D$195,0,10-(D$194-LOG('Indicator Data'!D166))/(D$194-D$195)*10))),1)</f>
        <v>0.1</v>
      </c>
      <c r="E163" s="59">
        <f t="shared" ref="E163:E193" si="155">ROUND((10-GEOMEAN(((10-C163)/10*9+1),((10-D163)/10*9+1)))/9*10,1)</f>
        <v>0.1</v>
      </c>
      <c r="F163" s="59">
        <f>ROUND(IF('Indicator Data'!E166="No data",0.1,IF('Indicator Data'!E166=0,0,IF(LOG('Indicator Data'!E166)&gt;F$194,10,IF(LOG('Indicator Data'!E166)&lt;F$195,0,10-(F$194-LOG('Indicator Data'!E166))/(F$194-F$195)*10)))),1)</f>
        <v>8.8000000000000007</v>
      </c>
      <c r="G163" s="59">
        <f>ROUND(IF('Indicator Data'!F166=0,0,IF(LOG('Indicator Data'!F166)&gt;G$194,10,IF(LOG('Indicator Data'!F166)&lt;G$195,0,10-(G$194-LOG('Indicator Data'!F166))/(G$194-G$195)*10))),1)</f>
        <v>0</v>
      </c>
      <c r="H163" s="59">
        <f>ROUND(IF('Indicator Data'!G166=0,0,IF(LOG('Indicator Data'!G166)&gt;H$194,10,IF(LOG('Indicator Data'!G166)&lt;H$195,0,10-(H$194-LOG('Indicator Data'!G166))/(H$194-H$195)*10))),1)</f>
        <v>0</v>
      </c>
      <c r="I163" s="59">
        <f>ROUND(IF('Indicator Data'!H166=0,0,IF(LOG('Indicator Data'!H166)&gt;I$194,10,IF(LOG('Indicator Data'!H166)&lt;I$195,0,10-(I$194-LOG('Indicator Data'!H166))/(I$194-I$195)*10))),1)</f>
        <v>0</v>
      </c>
      <c r="J163" s="59">
        <f t="shared" ref="J163:J193" si="156">ROUND((10-GEOMEAN(((10-H163)/10*9+1),((10-I163)/10*9+1)))/9*10,1)</f>
        <v>0</v>
      </c>
      <c r="K163" s="59">
        <f>ROUND(IF('Indicator Data'!I166=0,0,IF(LOG('Indicator Data'!I166)&gt;K$194,10,IF(LOG('Indicator Data'!I166)&lt;K$195,0,10-(K$194-LOG('Indicator Data'!I166))/(K$194-K$195)*10))),1)</f>
        <v>0</v>
      </c>
      <c r="L163" s="59">
        <f t="shared" ref="L163:L193" si="157">ROUND((10-GEOMEAN(((10-J163)/10*9+1),((10-K163)/10*9+1)))/9*10,1)</f>
        <v>0</v>
      </c>
      <c r="M163" s="59">
        <f>ROUND(IF('Indicator Data'!J166=0,0,IF(LOG('Indicator Data'!J166)&gt;M$194,10,IF(LOG('Indicator Data'!J166)&lt;M$195,0,10-(M$194-LOG('Indicator Data'!J166))/(M$194-M$195)*10))),1)</f>
        <v>10</v>
      </c>
      <c r="N163" s="60">
        <f>'Indicator Data'!C166/'Indicator Data'!$BD166</f>
        <v>0</v>
      </c>
      <c r="O163" s="60">
        <f>'Indicator Data'!D166/'Indicator Data'!$BD166</f>
        <v>0</v>
      </c>
      <c r="P163" s="60">
        <f>IF(F163=0.1,0,'Indicator Data'!E166/'Indicator Data'!$BD166)</f>
        <v>8.5069205702853028E-3</v>
      </c>
      <c r="Q163" s="60">
        <f>'Indicator Data'!F166/'Indicator Data'!$BD166</f>
        <v>0</v>
      </c>
      <c r="R163" s="60">
        <f>'Indicator Data'!G166/'Indicator Data'!$BD166</f>
        <v>0</v>
      </c>
      <c r="S163" s="60">
        <f>'Indicator Data'!H166/'Indicator Data'!$BD166</f>
        <v>0</v>
      </c>
      <c r="T163" s="60">
        <f>'Indicator Data'!I166/'Indicator Data'!$BD166</f>
        <v>0</v>
      </c>
      <c r="U163" s="60">
        <f>'Indicator Data'!J166/'Indicator Data'!$BD166</f>
        <v>1.4297843802377612E-2</v>
      </c>
      <c r="V163" s="59">
        <f t="shared" ref="V163:V193" si="158">ROUND(IF(N163&gt;V$194,10,IF(N163&lt;V$195,0,10-(V$194-N163)/(V$194-V$195)*10)),1)</f>
        <v>0</v>
      </c>
      <c r="W163" s="59">
        <f t="shared" ref="W163:W193" si="159">ROUND(IF(O163&gt;W$194,10,IF(O163&lt;W$195,0,10-(W$194-O163)/(W$194-W$195)*10)),1)</f>
        <v>0</v>
      </c>
      <c r="X163" s="59">
        <f t="shared" ref="X163:X193" si="160">ROUND(((10-GEOMEAN(((10-V163)/10*9+1),((10-W163)/10*9+1)))/9*10),1)</f>
        <v>0</v>
      </c>
      <c r="Y163" s="59">
        <f t="shared" ref="Y163:Y193" si="161">ROUND(IF(P163=0,0.1,IF(P163&gt;Y$194,10,IF(P163&lt;Y$195,0,10-(Y$194-P163)/(Y$194-Y$195)*10))),1)</f>
        <v>5.7</v>
      </c>
      <c r="Z163" s="59">
        <f t="shared" ref="Z163:Z193" si="162">ROUND(IF(Q163=0,0,IF(LOG(Q163)&gt;Z$194,10,IF(LOG(Q163)&lt;=Z$195,0,10-(Z$194-LOG(Q163))/(Z$194-Z$195)*10))),1)</f>
        <v>0</v>
      </c>
      <c r="AA163" s="59">
        <f t="shared" ref="AA163:AA193" si="163">ROUND(IF(R163&gt;AA$194,10,IF(R163&lt;AA$195,0,10-(AA$194-R163)/(AA$194-AA$195)*10)),1)</f>
        <v>0</v>
      </c>
      <c r="AB163" s="59">
        <f t="shared" ref="AB163:AB193" si="164">ROUND(IF(S163&gt;AB$194,10,IF(S163&lt;AB$195,0,10-(AB$194-S163)/(AB$194-AB$195)*10)),1)</f>
        <v>0</v>
      </c>
      <c r="AC163" s="59">
        <f t="shared" ref="AC163:AC193" si="165">ROUND(((10-GEOMEAN(((10-AA163)/10*9+1),((10-AB163)/10*9+1)))/9*10),1)</f>
        <v>0</v>
      </c>
      <c r="AD163" s="59">
        <f t="shared" ref="AD163:AD193" si="166">ROUND(IF(T163=0,0,IF(T163&gt;AD$194,10,IF(T163&lt;=AD$195,0,10-(AD$194-T163)/(AD$194-AD$195)*10))),1)</f>
        <v>0</v>
      </c>
      <c r="AE163" s="59">
        <f t="shared" ref="AE163:AE193" si="167">ROUND((10-GEOMEAN(((10-AC163)/10*9+1),((10-AD163)/10*9+1)))/9*10,1)</f>
        <v>0</v>
      </c>
      <c r="AF163" s="59">
        <f t="shared" ref="AF163:AF193" si="168">ROUND(IF(U163&gt;AF$194,10,IF(U163&lt;AF$195,0,10-(AF$194-U163)/(AF$194-AF$195)*10)),1)</f>
        <v>4.8</v>
      </c>
      <c r="AG163" s="59">
        <f>ROUND(IF('Indicator Data'!K166=0,0,IF('Indicator Data'!K166&gt;AG$194,10,IF('Indicator Data'!K166&lt;AG$195,0,10-(AG$194-'Indicator Data'!K166)/(AG$194-AG$195)*10))),1)</f>
        <v>7.1</v>
      </c>
      <c r="AH163" s="59">
        <f t="shared" ref="AH163:AH193" si="169">ROUND(AVERAGE(C163,V163),1)</f>
        <v>0.1</v>
      </c>
      <c r="AI163" s="59">
        <f t="shared" ref="AI163:AI193" si="170">ROUND(AVERAGE(D163,W163),1)</f>
        <v>0.1</v>
      </c>
      <c r="AJ163" s="59">
        <f t="shared" ref="AJ163:AJ193" si="171">ROUND(AVERAGE(AA163,H163),1)</f>
        <v>0</v>
      </c>
      <c r="AK163" s="59">
        <f t="shared" ref="AK163:AK193" si="172">ROUND(AVERAGE(AB163,I163),1)</f>
        <v>0</v>
      </c>
      <c r="AL163" s="59">
        <f t="shared" ref="AL163:AL193" si="173">ROUND((10-GEOMEAN(((10-AJ163)/10*9+1),((10-AK163)/10*9+1)))/9*10,1)</f>
        <v>0</v>
      </c>
      <c r="AM163" s="59">
        <f t="shared" ref="AM163:AM193" si="174">ROUND(AVERAGE(AD163,K163),1)</f>
        <v>0</v>
      </c>
      <c r="AN163" s="59">
        <f t="shared" ref="AN163:AN193" si="175">ROUND((10-GEOMEAN(((10-M163)/10*9+1),((10-AF163)/10*9+1)))/9*10,1)</f>
        <v>8.5</v>
      </c>
      <c r="AO163" s="61">
        <f t="shared" ref="AO163:AO193" si="176">ROUND((10-GEOMEAN(((10-E163)/10*9+1),((10-X163)/10*9+1)))/9*10,1)</f>
        <v>0.1</v>
      </c>
      <c r="AP163" s="61">
        <f t="shared" ref="AP163:AP193" si="177">ROUND(IF(AND(Y163="x",F163="x"),"x",(10-GEOMEAN(((10-F163)/10*9+1),((10-Y163)/10*9+1)))/9*10),1)</f>
        <v>7.6</v>
      </c>
      <c r="AQ163" s="61">
        <f t="shared" ref="AQ163:AQ193" si="178">ROUND((10-GEOMEAN(((10-G163)/10*9+1),((10-Z163)/10*9+1)))/9*10,1)</f>
        <v>0</v>
      </c>
      <c r="AR163" s="61">
        <f t="shared" ref="AR163:AR193" si="179">ROUND((10-GEOMEAN(((10-L163)/10*9+1),((10-AE163)/10*9+1)))/9*10,1)</f>
        <v>0</v>
      </c>
      <c r="AS163" s="59">
        <f t="shared" ref="AS163:AS193" si="180">ROUND(AVERAGE(AG163,AN163),1)</f>
        <v>7.8</v>
      </c>
      <c r="AT163" s="59">
        <f>IF('Indicator Data'!L166="No data","x",IF('Indicator Data'!BE166&lt;1000,"x",ROUND((IF('Indicator Data'!L166&gt;AT$194,10,IF('Indicator Data'!L166&lt;AT$195,0,10-(AT$194-'Indicator Data'!L166)/(AT$194-AT$195)*10))),1)))</f>
        <v>6.1</v>
      </c>
      <c r="AU163" s="61">
        <f t="shared" ref="AU163:AU193" si="181">ROUND(AVERAGE(AS163,AT163),1)</f>
        <v>7</v>
      </c>
      <c r="AV163" s="62">
        <f t="shared" ref="AV163:AV193" si="182">IF(ROUND(IF(AP163="x",(10-GEOMEAN(((10-AO163)/10*9+1),((10-AU163)/10*9+1),((10-AQ163)/10*9+1),((10-AR163)/10*9+1)))/9*10,(10-GEOMEAN(((10-AO163)/10*9+1),((10-AP163)/10*9+1),((10-AQ163)/10*9+1),((10-AR163)/10*9+1),((10-AU163)/10*9+1)))/9*10),1)=0,0.1,ROUND(IF(AP163="x",(10-GEOMEAN(((10-AO163)/10*9+1),((10-AU163)/10*9+1),((10-AQ163)/10*9+1),((10-AR163)/10*9+1)))/9*10,(10-GEOMEAN(((10-AO163)/10*9+1),((10-AP163)/10*9+1),((10-AQ163)/10*9+1),((10-AR163)/10*9+1),((10-AU163)/10*9+1)))/9*10),1))</f>
        <v>3.9</v>
      </c>
      <c r="AW163" s="59">
        <f>ROUND(IF('Indicator Data'!M166=0,0,IF('Indicator Data'!M166&gt;AW$194,10,IF('Indicator Data'!M166&lt;AW$195,0,10-(AW$194-'Indicator Data'!M166)/(AW$194-AW$195)*10))),1)</f>
        <v>10</v>
      </c>
      <c r="AX163" s="59">
        <f>ROUND(IF('Indicator Data'!N166=0,0,IF(LOG('Indicator Data'!N166)&gt;LOG(AX$194),10,IF(LOG('Indicator Data'!N166)&lt;LOG(AX$195),0,10-(LOG(AX$194)-LOG('Indicator Data'!N166))/(LOG(AX$194)-LOG(AX$195))*10))),1)</f>
        <v>10</v>
      </c>
      <c r="AY163" s="61">
        <f t="shared" ref="AY163:AY193" si="183">ROUND((10-GEOMEAN(((10-AW163)/10*9+1),((10-AX163)/10*9+1)))/9*10,1)</f>
        <v>10</v>
      </c>
      <c r="AZ163" s="59">
        <f>'Indicator Data'!O166</f>
        <v>0</v>
      </c>
      <c r="BA163" s="59">
        <f>'Indicator Data'!P166</f>
        <v>5</v>
      </c>
      <c r="BB163" s="61">
        <f t="shared" ref="BB163:BB193" si="184">ROUND(IF(AZ163=5,10,IF(BA163=5,9,IF(AZ163=4,8,IF(BA163=4,7,0)))),1)</f>
        <v>9</v>
      </c>
      <c r="BC163" s="62">
        <f t="shared" ref="BC163:BC193" si="185">ROUND(IF(BB163&gt;5,BB163,AY163/10*7),1)</f>
        <v>9</v>
      </c>
      <c r="BD163" s="16"/>
      <c r="BE163" s="108"/>
      <c r="BF163" s="4"/>
    </row>
    <row r="164" spans="1:58" x14ac:dyDescent="0.25">
      <c r="A164" s="132" t="s">
        <v>307</v>
      </c>
      <c r="B164" s="63" t="s">
        <v>306</v>
      </c>
      <c r="C164" s="59">
        <f>ROUND(IF('Indicator Data'!C167=0,0.1,IF(LOG('Indicator Data'!C167)&gt;C$194,10,IF(LOG('Indicator Data'!C167)&lt;C$195,0,10-(C$194-LOG('Indicator Data'!C167))/(C$194-C$195)*10))),1)</f>
        <v>0.1</v>
      </c>
      <c r="D164" s="59">
        <f>ROUND(IF('Indicator Data'!D167=0,0.1,IF(LOG('Indicator Data'!D167)&gt;D$194,10,IF(LOG('Indicator Data'!D167)&lt;D$195,0,10-(D$194-LOG('Indicator Data'!D167))/(D$194-D$195)*10))),1)</f>
        <v>0.1</v>
      </c>
      <c r="E164" s="59">
        <f t="shared" si="155"/>
        <v>0.1</v>
      </c>
      <c r="F164" s="59">
        <f>ROUND(IF('Indicator Data'!E167="No data",0.1,IF('Indicator Data'!E167=0,0,IF(LOG('Indicator Data'!E167)&gt;F$194,10,IF(LOG('Indicator Data'!E167)&lt;F$195,0,10-(F$194-LOG('Indicator Data'!E167))/(F$194-F$195)*10)))),1)</f>
        <v>5.4</v>
      </c>
      <c r="G164" s="59">
        <f>ROUND(IF('Indicator Data'!F167=0,0,IF(LOG('Indicator Data'!F167)&gt;G$194,10,IF(LOG('Indicator Data'!F167)&lt;G$195,0,10-(G$194-LOG('Indicator Data'!F167))/(G$194-G$195)*10))),1)</f>
        <v>0.7</v>
      </c>
      <c r="H164" s="59">
        <f>ROUND(IF('Indicator Data'!G167=0,0,IF(LOG('Indicator Data'!G167)&gt;H$194,10,IF(LOG('Indicator Data'!G167)&lt;H$195,0,10-(H$194-LOG('Indicator Data'!G167))/(H$194-H$195)*10))),1)</f>
        <v>0</v>
      </c>
      <c r="I164" s="59">
        <f>ROUND(IF('Indicator Data'!H167=0,0,IF(LOG('Indicator Data'!H167)&gt;I$194,10,IF(LOG('Indicator Data'!H167)&lt;I$195,0,10-(I$194-LOG('Indicator Data'!H167))/(I$194-I$195)*10))),1)</f>
        <v>0</v>
      </c>
      <c r="J164" s="59">
        <f t="shared" si="156"/>
        <v>0</v>
      </c>
      <c r="K164" s="59">
        <f>ROUND(IF('Indicator Data'!I167=0,0,IF(LOG('Indicator Data'!I167)&gt;K$194,10,IF(LOG('Indicator Data'!I167)&lt;K$195,0,10-(K$194-LOG('Indicator Data'!I167))/(K$194-K$195)*10))),1)</f>
        <v>0</v>
      </c>
      <c r="L164" s="59">
        <f t="shared" si="157"/>
        <v>0</v>
      </c>
      <c r="M164" s="59">
        <f>ROUND(IF('Indicator Data'!J167=0,0,IF(LOG('Indicator Data'!J167)&gt;M$194,10,IF(LOG('Indicator Data'!J167)&lt;M$195,0,10-(M$194-LOG('Indicator Data'!J167))/(M$194-M$195)*10))),1)</f>
        <v>0</v>
      </c>
      <c r="N164" s="60">
        <f>'Indicator Data'!C167/'Indicator Data'!$BD167</f>
        <v>0</v>
      </c>
      <c r="O164" s="60">
        <f>'Indicator Data'!D167/'Indicator Data'!$BD167</f>
        <v>0</v>
      </c>
      <c r="P164" s="60">
        <f>IF(F164=0.1,0,'Indicator Data'!E167/'Indicator Data'!$BD167)</f>
        <v>2.7534598166543606E-2</v>
      </c>
      <c r="Q164" s="60">
        <f>'Indicator Data'!F167/'Indicator Data'!$BD167</f>
        <v>4.8356528968350647E-8</v>
      </c>
      <c r="R164" s="60">
        <f>'Indicator Data'!G167/'Indicator Data'!$BD167</f>
        <v>0</v>
      </c>
      <c r="S164" s="60">
        <f>'Indicator Data'!H167/'Indicator Data'!$BD167</f>
        <v>0</v>
      </c>
      <c r="T164" s="60">
        <f>'Indicator Data'!I167/'Indicator Data'!$BD167</f>
        <v>0</v>
      </c>
      <c r="U164" s="60">
        <f>'Indicator Data'!J167/'Indicator Data'!$BD167</f>
        <v>0</v>
      </c>
      <c r="V164" s="59">
        <f t="shared" si="158"/>
        <v>0</v>
      </c>
      <c r="W164" s="59">
        <f t="shared" si="159"/>
        <v>0</v>
      </c>
      <c r="X164" s="59">
        <f t="shared" si="160"/>
        <v>0</v>
      </c>
      <c r="Y164" s="59">
        <f t="shared" si="161"/>
        <v>10</v>
      </c>
      <c r="Z164" s="59">
        <f t="shared" si="162"/>
        <v>2.6</v>
      </c>
      <c r="AA164" s="59">
        <f t="shared" si="163"/>
        <v>0</v>
      </c>
      <c r="AB164" s="59">
        <f t="shared" si="164"/>
        <v>0</v>
      </c>
      <c r="AC164" s="59">
        <f t="shared" si="165"/>
        <v>0</v>
      </c>
      <c r="AD164" s="59">
        <f t="shared" si="166"/>
        <v>0</v>
      </c>
      <c r="AE164" s="59">
        <f t="shared" si="167"/>
        <v>0</v>
      </c>
      <c r="AF164" s="59">
        <f t="shared" si="168"/>
        <v>0</v>
      </c>
      <c r="AG164" s="59">
        <f>ROUND(IF('Indicator Data'!K167=0,0,IF('Indicator Data'!K167&gt;AG$194,10,IF('Indicator Data'!K167&lt;AG$195,0,10-(AG$194-'Indicator Data'!K167)/(AG$194-AG$195)*10))),1)</f>
        <v>0</v>
      </c>
      <c r="AH164" s="59">
        <f t="shared" si="169"/>
        <v>0.1</v>
      </c>
      <c r="AI164" s="59">
        <f t="shared" si="170"/>
        <v>0.1</v>
      </c>
      <c r="AJ164" s="59">
        <f t="shared" si="171"/>
        <v>0</v>
      </c>
      <c r="AK164" s="59">
        <f t="shared" si="172"/>
        <v>0</v>
      </c>
      <c r="AL164" s="59">
        <f t="shared" si="173"/>
        <v>0</v>
      </c>
      <c r="AM164" s="59">
        <f t="shared" si="174"/>
        <v>0</v>
      </c>
      <c r="AN164" s="59">
        <f t="shared" si="175"/>
        <v>0</v>
      </c>
      <c r="AO164" s="61">
        <f t="shared" si="176"/>
        <v>0.1</v>
      </c>
      <c r="AP164" s="61">
        <f t="shared" si="177"/>
        <v>8.6</v>
      </c>
      <c r="AQ164" s="61">
        <f t="shared" si="178"/>
        <v>1.7</v>
      </c>
      <c r="AR164" s="61">
        <f t="shared" si="179"/>
        <v>0</v>
      </c>
      <c r="AS164" s="59">
        <f t="shared" si="180"/>
        <v>0</v>
      </c>
      <c r="AT164" s="59">
        <f>IF('Indicator Data'!L167="No data","x",IF('Indicator Data'!BE167&lt;1000,"x",ROUND((IF('Indicator Data'!L167&gt;AT$194,10,IF('Indicator Data'!L167&lt;AT$195,0,10-(AT$194-'Indicator Data'!L167)/(AT$194-AT$195)*10))),1)))</f>
        <v>3</v>
      </c>
      <c r="AU164" s="61">
        <f t="shared" si="181"/>
        <v>1.5</v>
      </c>
      <c r="AV164" s="62">
        <f t="shared" si="182"/>
        <v>3.4</v>
      </c>
      <c r="AW164" s="59">
        <f>ROUND(IF('Indicator Data'!M167=0,0,IF('Indicator Data'!M167&gt;AW$194,10,IF('Indicator Data'!M167&lt;AW$195,0,10-(AW$194-'Indicator Data'!M167)/(AW$194-AW$195)*10))),1)</f>
        <v>0.2</v>
      </c>
      <c r="AX164" s="59">
        <f>ROUND(IF('Indicator Data'!N167=0,0,IF(LOG('Indicator Data'!N167)&gt;LOG(AX$194),10,IF(LOG('Indicator Data'!N167)&lt;LOG(AX$195),0,10-(LOG(AX$194)-LOG('Indicator Data'!N167))/(LOG(AX$194)-LOG(AX$195))*10))),1)</f>
        <v>0</v>
      </c>
      <c r="AY164" s="61">
        <f t="shared" si="183"/>
        <v>0.1</v>
      </c>
      <c r="AZ164" s="59">
        <f>'Indicator Data'!O167</f>
        <v>0</v>
      </c>
      <c r="BA164" s="59">
        <f>'Indicator Data'!P167</f>
        <v>0</v>
      </c>
      <c r="BB164" s="61">
        <f t="shared" si="184"/>
        <v>0</v>
      </c>
      <c r="BC164" s="62">
        <f t="shared" si="185"/>
        <v>0.1</v>
      </c>
      <c r="BD164" s="16"/>
      <c r="BE164" s="108"/>
      <c r="BF164" s="4"/>
    </row>
    <row r="165" spans="1:58" x14ac:dyDescent="0.25">
      <c r="A165" s="132" t="s">
        <v>309</v>
      </c>
      <c r="B165" s="63" t="s">
        <v>308</v>
      </c>
      <c r="C165" s="59">
        <f>ROUND(IF('Indicator Data'!C168=0,0.1,IF(LOG('Indicator Data'!C168)&gt;C$194,10,IF(LOG('Indicator Data'!C168)&lt;C$195,0,10-(C$194-LOG('Indicator Data'!C168))/(C$194-C$195)*10))),1)</f>
        <v>0.1</v>
      </c>
      <c r="D165" s="59">
        <f>ROUND(IF('Indicator Data'!D168=0,0.1,IF(LOG('Indicator Data'!D168)&gt;D$194,10,IF(LOG('Indicator Data'!D168)&lt;D$195,0,10-(D$194-LOG('Indicator Data'!D168))/(D$194-D$195)*10))),1)</f>
        <v>0.1</v>
      </c>
      <c r="E165" s="59">
        <f t="shared" si="155"/>
        <v>0.1</v>
      </c>
      <c r="F165" s="59">
        <f>ROUND(IF('Indicator Data'!E168="No data",0.1,IF('Indicator Data'!E168=0,0,IF(LOG('Indicator Data'!E168)&gt;F$194,10,IF(LOG('Indicator Data'!E168)&lt;F$195,0,10-(F$194-LOG('Indicator Data'!E168))/(F$194-F$195)*10)))),1)</f>
        <v>4.5</v>
      </c>
      <c r="G165" s="59">
        <f>ROUND(IF('Indicator Data'!F168=0,0,IF(LOG('Indicator Data'!F168)&gt;G$194,10,IF(LOG('Indicator Data'!F168)&lt;G$195,0,10-(G$194-LOG('Indicator Data'!F168))/(G$194-G$195)*10))),1)</f>
        <v>0</v>
      </c>
      <c r="H165" s="59">
        <f>ROUND(IF('Indicator Data'!G168=0,0,IF(LOG('Indicator Data'!G168)&gt;H$194,10,IF(LOG('Indicator Data'!G168)&lt;H$195,0,10-(H$194-LOG('Indicator Data'!G168))/(H$194-H$195)*10))),1)</f>
        <v>0.5</v>
      </c>
      <c r="I165" s="59">
        <f>ROUND(IF('Indicator Data'!H168=0,0,IF(LOG('Indicator Data'!H168)&gt;I$194,10,IF(LOG('Indicator Data'!H168)&lt;I$195,0,10-(I$194-LOG('Indicator Data'!H168))/(I$194-I$195)*10))),1)</f>
        <v>0</v>
      </c>
      <c r="J165" s="59">
        <f t="shared" si="156"/>
        <v>0.3</v>
      </c>
      <c r="K165" s="59">
        <f>ROUND(IF('Indicator Data'!I168=0,0,IF(LOG('Indicator Data'!I168)&gt;K$194,10,IF(LOG('Indicator Data'!I168)&lt;K$195,0,10-(K$194-LOG('Indicator Data'!I168))/(K$194-K$195)*10))),1)</f>
        <v>0</v>
      </c>
      <c r="L165" s="59">
        <f t="shared" si="157"/>
        <v>0.2</v>
      </c>
      <c r="M165" s="59">
        <f>ROUND(IF('Indicator Data'!J168=0,0,IF(LOG('Indicator Data'!J168)&gt;M$194,10,IF(LOG('Indicator Data'!J168)&lt;M$195,0,10-(M$194-LOG('Indicator Data'!J168))/(M$194-M$195)*10))),1)</f>
        <v>9.5</v>
      </c>
      <c r="N165" s="60">
        <f>'Indicator Data'!C168/'Indicator Data'!$BD168</f>
        <v>0</v>
      </c>
      <c r="O165" s="60">
        <f>'Indicator Data'!D168/'Indicator Data'!$BD168</f>
        <v>0</v>
      </c>
      <c r="P165" s="60">
        <f>IF(F165=0.1,0,'Indicator Data'!E168/'Indicator Data'!$BD168)</f>
        <v>5.1111784587722676E-3</v>
      </c>
      <c r="Q165" s="60">
        <f>'Indicator Data'!F168/'Indicator Data'!$BD168</f>
        <v>0</v>
      </c>
      <c r="R165" s="60">
        <f>'Indicator Data'!G168/'Indicator Data'!$BD168</f>
        <v>1.2653896230606224E-4</v>
      </c>
      <c r="S165" s="60">
        <f>'Indicator Data'!H168/'Indicator Data'!$BD168</f>
        <v>0</v>
      </c>
      <c r="T165" s="60">
        <f>'Indicator Data'!I168/'Indicator Data'!$BD168</f>
        <v>0</v>
      </c>
      <c r="U165" s="60">
        <f>'Indicator Data'!J168/'Indicator Data'!$BD168</f>
        <v>5.0356472736727026E-2</v>
      </c>
      <c r="V165" s="59">
        <f t="shared" si="158"/>
        <v>0</v>
      </c>
      <c r="W165" s="59">
        <f t="shared" si="159"/>
        <v>0</v>
      </c>
      <c r="X165" s="59">
        <f t="shared" si="160"/>
        <v>0</v>
      </c>
      <c r="Y165" s="59">
        <f t="shared" si="161"/>
        <v>3.4</v>
      </c>
      <c r="Z165" s="59">
        <f t="shared" si="162"/>
        <v>0</v>
      </c>
      <c r="AA165" s="59">
        <f t="shared" si="163"/>
        <v>0.1</v>
      </c>
      <c r="AB165" s="59">
        <f t="shared" si="164"/>
        <v>0</v>
      </c>
      <c r="AC165" s="59">
        <f t="shared" si="165"/>
        <v>0.1</v>
      </c>
      <c r="AD165" s="59">
        <f t="shared" si="166"/>
        <v>0</v>
      </c>
      <c r="AE165" s="59">
        <f t="shared" si="167"/>
        <v>0.1</v>
      </c>
      <c r="AF165" s="59">
        <f t="shared" si="168"/>
        <v>10</v>
      </c>
      <c r="AG165" s="59">
        <f>ROUND(IF('Indicator Data'!K168=0,0,IF('Indicator Data'!K168&gt;AG$194,10,IF('Indicator Data'!K168&lt;AG$195,0,10-(AG$194-'Indicator Data'!K168)/(AG$194-AG$195)*10))),1)</f>
        <v>5.0999999999999996</v>
      </c>
      <c r="AH165" s="59">
        <f t="shared" si="169"/>
        <v>0.1</v>
      </c>
      <c r="AI165" s="59">
        <f t="shared" si="170"/>
        <v>0.1</v>
      </c>
      <c r="AJ165" s="59">
        <f t="shared" si="171"/>
        <v>0.3</v>
      </c>
      <c r="AK165" s="59">
        <f t="shared" si="172"/>
        <v>0</v>
      </c>
      <c r="AL165" s="59">
        <f t="shared" si="173"/>
        <v>0.2</v>
      </c>
      <c r="AM165" s="59">
        <f t="shared" si="174"/>
        <v>0</v>
      </c>
      <c r="AN165" s="59">
        <f t="shared" si="175"/>
        <v>9.8000000000000007</v>
      </c>
      <c r="AO165" s="61">
        <f t="shared" si="176"/>
        <v>0.1</v>
      </c>
      <c r="AP165" s="61">
        <f t="shared" si="177"/>
        <v>4</v>
      </c>
      <c r="AQ165" s="61">
        <f t="shared" si="178"/>
        <v>0</v>
      </c>
      <c r="AR165" s="61">
        <f t="shared" si="179"/>
        <v>0.2</v>
      </c>
      <c r="AS165" s="59">
        <f t="shared" si="180"/>
        <v>7.5</v>
      </c>
      <c r="AT165" s="59">
        <f>IF('Indicator Data'!L168="No data","x",IF('Indicator Data'!BE168&lt;1000,"x",ROUND((IF('Indicator Data'!L168&gt;AT$194,10,IF('Indicator Data'!L168&lt;AT$195,0,10-(AT$194-'Indicator Data'!L168)/(AT$194-AT$195)*10))),1)))</f>
        <v>3</v>
      </c>
      <c r="AU165" s="61">
        <f t="shared" si="181"/>
        <v>5.3</v>
      </c>
      <c r="AV165" s="62">
        <f t="shared" si="182"/>
        <v>2.2000000000000002</v>
      </c>
      <c r="AW165" s="59">
        <f>ROUND(IF('Indicator Data'!M168=0,0,IF('Indicator Data'!M168&gt;AW$194,10,IF('Indicator Data'!M168&lt;AW$195,0,10-(AW$194-'Indicator Data'!M168)/(AW$194-AW$195)*10))),1)</f>
        <v>1.9</v>
      </c>
      <c r="AX165" s="59">
        <f>ROUND(IF('Indicator Data'!N168=0,0,IF(LOG('Indicator Data'!N168)&gt;LOG(AX$194),10,IF(LOG('Indicator Data'!N168)&lt;LOG(AX$195),0,10-(LOG(AX$194)-LOG('Indicator Data'!N168))/(LOG(AX$194)-LOG(AX$195))*10))),1)</f>
        <v>4</v>
      </c>
      <c r="AY165" s="61">
        <f t="shared" si="183"/>
        <v>3</v>
      </c>
      <c r="AZ165" s="59">
        <f>'Indicator Data'!O168</f>
        <v>0</v>
      </c>
      <c r="BA165" s="59">
        <f>'Indicator Data'!P168</f>
        <v>0</v>
      </c>
      <c r="BB165" s="61">
        <f t="shared" si="184"/>
        <v>0</v>
      </c>
      <c r="BC165" s="62">
        <f t="shared" si="185"/>
        <v>2.1</v>
      </c>
      <c r="BD165" s="16"/>
      <c r="BE165" s="108"/>
      <c r="BF165" s="4"/>
    </row>
    <row r="166" spans="1:58" x14ac:dyDescent="0.25">
      <c r="A166" s="132" t="s">
        <v>311</v>
      </c>
      <c r="B166" s="63" t="s">
        <v>310</v>
      </c>
      <c r="C166" s="59">
        <f>ROUND(IF('Indicator Data'!C169=0,0.1,IF(LOG('Indicator Data'!C169)&gt;C$194,10,IF(LOG('Indicator Data'!C169)&lt;C$195,0,10-(C$194-LOG('Indicator Data'!C169))/(C$194-C$195)*10))),1)</f>
        <v>0.1</v>
      </c>
      <c r="D166" s="59">
        <f>ROUND(IF('Indicator Data'!D169=0,0.1,IF(LOG('Indicator Data'!D169)&gt;D$194,10,IF(LOG('Indicator Data'!D169)&lt;D$195,0,10-(D$194-LOG('Indicator Data'!D169))/(D$194-D$195)*10))),1)</f>
        <v>0.1</v>
      </c>
      <c r="E166" s="59">
        <f t="shared" si="155"/>
        <v>0.1</v>
      </c>
      <c r="F166" s="59">
        <f>ROUND(IF('Indicator Data'!E169="No data",0.1,IF('Indicator Data'!E169=0,0,IF(LOG('Indicator Data'!E169)&gt;F$194,10,IF(LOG('Indicator Data'!E169)&lt;F$195,0,10-(F$194-LOG('Indicator Data'!E169))/(F$194-F$195)*10)))),1)</f>
        <v>5.2</v>
      </c>
      <c r="G166" s="59">
        <f>ROUND(IF('Indicator Data'!F169=0,0,IF(LOG('Indicator Data'!F169)&gt;G$194,10,IF(LOG('Indicator Data'!F169)&lt;G$195,0,10-(G$194-LOG('Indicator Data'!F169))/(G$194-G$195)*10))),1)</f>
        <v>0</v>
      </c>
      <c r="H166" s="59">
        <f>ROUND(IF('Indicator Data'!G169=0,0,IF(LOG('Indicator Data'!G169)&gt;H$194,10,IF(LOG('Indicator Data'!G169)&lt;H$195,0,10-(H$194-LOG('Indicator Data'!G169))/(H$194-H$195)*10))),1)</f>
        <v>0</v>
      </c>
      <c r="I166" s="59">
        <f>ROUND(IF('Indicator Data'!H169=0,0,IF(LOG('Indicator Data'!H169)&gt;I$194,10,IF(LOG('Indicator Data'!H169)&lt;I$195,0,10-(I$194-LOG('Indicator Data'!H169))/(I$194-I$195)*10))),1)</f>
        <v>0</v>
      </c>
      <c r="J166" s="59">
        <f t="shared" si="156"/>
        <v>0</v>
      </c>
      <c r="K166" s="59">
        <f>ROUND(IF('Indicator Data'!I169=0,0,IF(LOG('Indicator Data'!I169)&gt;K$194,10,IF(LOG('Indicator Data'!I169)&lt;K$195,0,10-(K$194-LOG('Indicator Data'!I169))/(K$194-K$195)*10))),1)</f>
        <v>0</v>
      </c>
      <c r="L166" s="59">
        <f t="shared" si="157"/>
        <v>0</v>
      </c>
      <c r="M166" s="59">
        <f>ROUND(IF('Indicator Data'!J169=0,0,IF(LOG('Indicator Data'!J169)&gt;M$194,10,IF(LOG('Indicator Data'!J169)&lt;M$195,0,10-(M$194-LOG('Indicator Data'!J169))/(M$194-M$195)*10))),1)</f>
        <v>0</v>
      </c>
      <c r="N166" s="60">
        <f>'Indicator Data'!C169/'Indicator Data'!$BD169</f>
        <v>0</v>
      </c>
      <c r="O166" s="60">
        <f>'Indicator Data'!D169/'Indicator Data'!$BD169</f>
        <v>0</v>
      </c>
      <c r="P166" s="60">
        <f>IF(F166=0.1,0,'Indicator Data'!E169/'Indicator Data'!$BD169)</f>
        <v>1.2542270001236553E-3</v>
      </c>
      <c r="Q166" s="60">
        <f>'Indicator Data'!F169/'Indicator Data'!$BD169</f>
        <v>0</v>
      </c>
      <c r="R166" s="60">
        <f>'Indicator Data'!G169/'Indicator Data'!$BD169</f>
        <v>0</v>
      </c>
      <c r="S166" s="60">
        <f>'Indicator Data'!H169/'Indicator Data'!$BD169</f>
        <v>0</v>
      </c>
      <c r="T166" s="60">
        <f>'Indicator Data'!I169/'Indicator Data'!$BD169</f>
        <v>0</v>
      </c>
      <c r="U166" s="60">
        <f>'Indicator Data'!J169/'Indicator Data'!$BD169</f>
        <v>0</v>
      </c>
      <c r="V166" s="59">
        <f t="shared" si="158"/>
        <v>0</v>
      </c>
      <c r="W166" s="59">
        <f t="shared" si="159"/>
        <v>0</v>
      </c>
      <c r="X166" s="59">
        <f t="shared" si="160"/>
        <v>0</v>
      </c>
      <c r="Y166" s="59">
        <f t="shared" si="161"/>
        <v>0.8</v>
      </c>
      <c r="Z166" s="59">
        <f t="shared" si="162"/>
        <v>0</v>
      </c>
      <c r="AA166" s="59">
        <f t="shared" si="163"/>
        <v>0</v>
      </c>
      <c r="AB166" s="59">
        <f t="shared" si="164"/>
        <v>0</v>
      </c>
      <c r="AC166" s="59">
        <f t="shared" si="165"/>
        <v>0</v>
      </c>
      <c r="AD166" s="59">
        <f t="shared" si="166"/>
        <v>0</v>
      </c>
      <c r="AE166" s="59">
        <f t="shared" si="167"/>
        <v>0</v>
      </c>
      <c r="AF166" s="59">
        <f t="shared" si="168"/>
        <v>0</v>
      </c>
      <c r="AG166" s="59">
        <f>ROUND(IF('Indicator Data'!K169=0,0,IF('Indicator Data'!K169&gt;AG$194,10,IF('Indicator Data'!K169&lt;AG$195,0,10-(AG$194-'Indicator Data'!K169)/(AG$194-AG$195)*10))),1)</f>
        <v>0</v>
      </c>
      <c r="AH166" s="59">
        <f t="shared" si="169"/>
        <v>0.1</v>
      </c>
      <c r="AI166" s="59">
        <f t="shared" si="170"/>
        <v>0.1</v>
      </c>
      <c r="AJ166" s="59">
        <f t="shared" si="171"/>
        <v>0</v>
      </c>
      <c r="AK166" s="59">
        <f t="shared" si="172"/>
        <v>0</v>
      </c>
      <c r="AL166" s="59">
        <f t="shared" si="173"/>
        <v>0</v>
      </c>
      <c r="AM166" s="59">
        <f t="shared" si="174"/>
        <v>0</v>
      </c>
      <c r="AN166" s="59">
        <f t="shared" si="175"/>
        <v>0</v>
      </c>
      <c r="AO166" s="61">
        <f t="shared" si="176"/>
        <v>0.1</v>
      </c>
      <c r="AP166" s="61">
        <f t="shared" si="177"/>
        <v>3.3</v>
      </c>
      <c r="AQ166" s="61">
        <f t="shared" si="178"/>
        <v>0</v>
      </c>
      <c r="AR166" s="61">
        <f t="shared" si="179"/>
        <v>0</v>
      </c>
      <c r="AS166" s="59">
        <f t="shared" si="180"/>
        <v>0</v>
      </c>
      <c r="AT166" s="59">
        <f>IF('Indicator Data'!L169="No data","x",IF('Indicator Data'!BE169&lt;1000,"x",ROUND((IF('Indicator Data'!L169&gt;AT$194,10,IF('Indicator Data'!L169&lt;AT$195,0,10-(AT$194-'Indicator Data'!L169)/(AT$194-AT$195)*10))),1)))</f>
        <v>3</v>
      </c>
      <c r="AU166" s="61">
        <f t="shared" si="181"/>
        <v>1.5</v>
      </c>
      <c r="AV166" s="62">
        <f t="shared" si="182"/>
        <v>1.1000000000000001</v>
      </c>
      <c r="AW166" s="59">
        <f>ROUND(IF('Indicator Data'!M169=0,0,IF('Indicator Data'!M169&gt;AW$194,10,IF('Indicator Data'!M169&lt;AW$195,0,10-(AW$194-'Indicator Data'!M169)/(AW$194-AW$195)*10))),1)</f>
        <v>0.1</v>
      </c>
      <c r="AX166" s="59">
        <f>ROUND(IF('Indicator Data'!N169=0,0,IF(LOG('Indicator Data'!N169)&gt;LOG(AX$194),10,IF(LOG('Indicator Data'!N169)&lt;LOG(AX$195),0,10-(LOG(AX$194)-LOG('Indicator Data'!N169))/(LOG(AX$194)-LOG(AX$195))*10))),1)</f>
        <v>0.6</v>
      </c>
      <c r="AY166" s="61">
        <f t="shared" si="183"/>
        <v>0.4</v>
      </c>
      <c r="AZ166" s="59">
        <f>'Indicator Data'!O169</f>
        <v>0</v>
      </c>
      <c r="BA166" s="59">
        <f>'Indicator Data'!P169</f>
        <v>0</v>
      </c>
      <c r="BB166" s="61">
        <f t="shared" si="184"/>
        <v>0</v>
      </c>
      <c r="BC166" s="62">
        <f t="shared" si="185"/>
        <v>0.3</v>
      </c>
      <c r="BD166" s="16"/>
      <c r="BE166" s="108"/>
      <c r="BF166" s="4"/>
    </row>
    <row r="167" spans="1:58" x14ac:dyDescent="0.25">
      <c r="A167" s="132" t="s">
        <v>313</v>
      </c>
      <c r="B167" s="63" t="s">
        <v>312</v>
      </c>
      <c r="C167" s="59">
        <f>ROUND(IF('Indicator Data'!C170=0,0.1,IF(LOG('Indicator Data'!C170)&gt;C$194,10,IF(LOG('Indicator Data'!C170)&lt;C$195,0,10-(C$194-LOG('Indicator Data'!C170))/(C$194-C$195)*10))),1)</f>
        <v>6.9</v>
      </c>
      <c r="D167" s="59">
        <f>ROUND(IF('Indicator Data'!D170=0,0.1,IF(LOG('Indicator Data'!D170)&gt;D$194,10,IF(LOG('Indicator Data'!D170)&lt;D$195,0,10-(D$194-LOG('Indicator Data'!D170))/(D$194-D$195)*10))),1)</f>
        <v>0.1</v>
      </c>
      <c r="E167" s="59">
        <f t="shared" si="155"/>
        <v>4.3</v>
      </c>
      <c r="F167" s="59">
        <f>ROUND(IF('Indicator Data'!E170="No data",0.1,IF('Indicator Data'!E170=0,0,IF(LOG('Indicator Data'!E170)&gt;F$194,10,IF(LOG('Indicator Data'!E170)&lt;F$195,0,10-(F$194-LOG('Indicator Data'!E170))/(F$194-F$195)*10)))),1)</f>
        <v>6</v>
      </c>
      <c r="G167" s="59">
        <f>ROUND(IF('Indicator Data'!F170=0,0,IF(LOG('Indicator Data'!F170)&gt;G$194,10,IF(LOG('Indicator Data'!F170)&lt;G$195,0,10-(G$194-LOG('Indicator Data'!F170))/(G$194-G$195)*10))),1)</f>
        <v>0</v>
      </c>
      <c r="H167" s="59">
        <f>ROUND(IF('Indicator Data'!G170=0,0,IF(LOG('Indicator Data'!G170)&gt;H$194,10,IF(LOG('Indicator Data'!G170)&lt;H$195,0,10-(H$194-LOG('Indicator Data'!G170))/(H$194-H$195)*10))),1)</f>
        <v>0</v>
      </c>
      <c r="I167" s="59">
        <f>ROUND(IF('Indicator Data'!H170=0,0,IF(LOG('Indicator Data'!H170)&gt;I$194,10,IF(LOG('Indicator Data'!H170)&lt;I$195,0,10-(I$194-LOG('Indicator Data'!H170))/(I$194-I$195)*10))),1)</f>
        <v>0</v>
      </c>
      <c r="J167" s="59">
        <f t="shared" si="156"/>
        <v>0</v>
      </c>
      <c r="K167" s="59">
        <f>ROUND(IF('Indicator Data'!I170=0,0,IF(LOG('Indicator Data'!I170)&gt;K$194,10,IF(LOG('Indicator Data'!I170)&lt;K$195,0,10-(K$194-LOG('Indicator Data'!I170))/(K$194-K$195)*10))),1)</f>
        <v>0</v>
      </c>
      <c r="L167" s="59">
        <f t="shared" si="157"/>
        <v>0</v>
      </c>
      <c r="M167" s="59">
        <f>ROUND(IF('Indicator Data'!J170=0,0,IF(LOG('Indicator Data'!J170)&gt;M$194,10,IF(LOG('Indicator Data'!J170)&lt;M$195,0,10-(M$194-LOG('Indicator Data'!J170))/(M$194-M$195)*10))),1)</f>
        <v>0</v>
      </c>
      <c r="N167" s="60">
        <f>'Indicator Data'!C170/'Indicator Data'!$BD170</f>
        <v>7.2405545543548558E-4</v>
      </c>
      <c r="O167" s="60">
        <f>'Indicator Data'!D170/'Indicator Data'!$BD170</f>
        <v>0</v>
      </c>
      <c r="P167" s="60">
        <f>IF(F167=0.1,0,'Indicator Data'!E170/'Indicator Data'!$BD170)</f>
        <v>2.9893751525518352E-3</v>
      </c>
      <c r="Q167" s="60">
        <f>'Indicator Data'!F170/'Indicator Data'!$BD170</f>
        <v>0</v>
      </c>
      <c r="R167" s="60">
        <f>'Indicator Data'!G170/'Indicator Data'!$BD170</f>
        <v>0</v>
      </c>
      <c r="S167" s="60">
        <f>'Indicator Data'!H170/'Indicator Data'!$BD170</f>
        <v>0</v>
      </c>
      <c r="T167" s="60">
        <f>'Indicator Data'!I170/'Indicator Data'!$BD170</f>
        <v>0</v>
      </c>
      <c r="U167" s="60">
        <f>'Indicator Data'!J170/'Indicator Data'!$BD170</f>
        <v>0</v>
      </c>
      <c r="V167" s="59">
        <f t="shared" si="158"/>
        <v>3.6</v>
      </c>
      <c r="W167" s="59">
        <f t="shared" si="159"/>
        <v>0</v>
      </c>
      <c r="X167" s="59">
        <f t="shared" si="160"/>
        <v>2</v>
      </c>
      <c r="Y167" s="59">
        <f t="shared" si="161"/>
        <v>2</v>
      </c>
      <c r="Z167" s="59">
        <f t="shared" si="162"/>
        <v>0</v>
      </c>
      <c r="AA167" s="59">
        <f t="shared" si="163"/>
        <v>0</v>
      </c>
      <c r="AB167" s="59">
        <f t="shared" si="164"/>
        <v>0</v>
      </c>
      <c r="AC167" s="59">
        <f t="shared" si="165"/>
        <v>0</v>
      </c>
      <c r="AD167" s="59">
        <f t="shared" si="166"/>
        <v>0</v>
      </c>
      <c r="AE167" s="59">
        <f t="shared" si="167"/>
        <v>0</v>
      </c>
      <c r="AF167" s="59">
        <f t="shared" si="168"/>
        <v>0</v>
      </c>
      <c r="AG167" s="59">
        <f>ROUND(IF('Indicator Data'!K170=0,0,IF('Indicator Data'!K170&gt;AG$194,10,IF('Indicator Data'!K170&lt;AG$195,0,10-(AG$194-'Indicator Data'!K170)/(AG$194-AG$195)*10))),1)</f>
        <v>0</v>
      </c>
      <c r="AH167" s="59">
        <f t="shared" si="169"/>
        <v>5.3</v>
      </c>
      <c r="AI167" s="59">
        <f t="shared" si="170"/>
        <v>0.1</v>
      </c>
      <c r="AJ167" s="59">
        <f t="shared" si="171"/>
        <v>0</v>
      </c>
      <c r="AK167" s="59">
        <f t="shared" si="172"/>
        <v>0</v>
      </c>
      <c r="AL167" s="59">
        <f t="shared" si="173"/>
        <v>0</v>
      </c>
      <c r="AM167" s="59">
        <f t="shared" si="174"/>
        <v>0</v>
      </c>
      <c r="AN167" s="59">
        <f t="shared" si="175"/>
        <v>0</v>
      </c>
      <c r="AO167" s="61">
        <f t="shared" si="176"/>
        <v>3.2</v>
      </c>
      <c r="AP167" s="61">
        <f t="shared" si="177"/>
        <v>4.3</v>
      </c>
      <c r="AQ167" s="61">
        <f t="shared" si="178"/>
        <v>0</v>
      </c>
      <c r="AR167" s="61">
        <f t="shared" si="179"/>
        <v>0</v>
      </c>
      <c r="AS167" s="59">
        <f t="shared" si="180"/>
        <v>0</v>
      </c>
      <c r="AT167" s="59">
        <f>IF('Indicator Data'!L170="No data","x",IF('Indicator Data'!BE170&lt;1000,"x",ROUND((IF('Indicator Data'!L170&gt;AT$194,10,IF('Indicator Data'!L170&lt;AT$195,0,10-(AT$194-'Indicator Data'!L170)/(AT$194-AT$195)*10))),1)))</f>
        <v>1</v>
      </c>
      <c r="AU167" s="61">
        <f t="shared" si="181"/>
        <v>0.5</v>
      </c>
      <c r="AV167" s="62">
        <f t="shared" si="182"/>
        <v>1.8</v>
      </c>
      <c r="AW167" s="59">
        <f>ROUND(IF('Indicator Data'!M170=0,0,IF('Indicator Data'!M170&gt;AW$194,10,IF('Indicator Data'!M170&lt;AW$195,0,10-(AW$194-'Indicator Data'!M170)/(AW$194-AW$195)*10))),1)</f>
        <v>0.2</v>
      </c>
      <c r="AX167" s="59">
        <f>ROUND(IF('Indicator Data'!N170=0,0,IF(LOG('Indicator Data'!N170)&gt;LOG(AX$194),10,IF(LOG('Indicator Data'!N170)&lt;LOG(AX$195),0,10-(LOG(AX$194)-LOG('Indicator Data'!N170))/(LOG(AX$194)-LOG(AX$195))*10))),1)</f>
        <v>0</v>
      </c>
      <c r="AY167" s="61">
        <f t="shared" si="183"/>
        <v>0.1</v>
      </c>
      <c r="AZ167" s="59">
        <f>'Indicator Data'!O170</f>
        <v>0</v>
      </c>
      <c r="BA167" s="59">
        <f>'Indicator Data'!P170</f>
        <v>0</v>
      </c>
      <c r="BB167" s="61">
        <f t="shared" si="184"/>
        <v>0</v>
      </c>
      <c r="BC167" s="62">
        <f t="shared" si="185"/>
        <v>0.1</v>
      </c>
      <c r="BD167" s="16"/>
      <c r="BE167" s="108"/>
      <c r="BF167" s="4"/>
    </row>
    <row r="168" spans="1:58" x14ac:dyDescent="0.25">
      <c r="A168" s="132" t="s">
        <v>851</v>
      </c>
      <c r="B168" s="63" t="s">
        <v>314</v>
      </c>
      <c r="C168" s="59">
        <f>ROUND(IF('Indicator Data'!C171=0,0.1,IF(LOG('Indicator Data'!C171)&gt;C$194,10,IF(LOG('Indicator Data'!C171)&lt;C$195,0,10-(C$194-LOG('Indicator Data'!C171))/(C$194-C$195)*10))),1)</f>
        <v>8.8000000000000007</v>
      </c>
      <c r="D168" s="59">
        <f>ROUND(IF('Indicator Data'!D171=0,0.1,IF(LOG('Indicator Data'!D171)&gt;D$194,10,IF(LOG('Indicator Data'!D171)&lt;D$195,0,10-(D$194-LOG('Indicator Data'!D171))/(D$194-D$195)*10))),1)</f>
        <v>2.6</v>
      </c>
      <c r="E168" s="59">
        <f t="shared" si="155"/>
        <v>6.7</v>
      </c>
      <c r="F168" s="59">
        <f>ROUND(IF('Indicator Data'!E171="No data",0.1,IF('Indicator Data'!E171=0,0,IF(LOG('Indicator Data'!E171)&gt;F$194,10,IF(LOG('Indicator Data'!E171)&lt;F$195,0,10-(F$194-LOG('Indicator Data'!E171))/(F$194-F$195)*10)))),1)</f>
        <v>7.2</v>
      </c>
      <c r="G168" s="59">
        <f>ROUND(IF('Indicator Data'!F171=0,0,IF(LOG('Indicator Data'!F171)&gt;G$194,10,IF(LOG('Indicator Data'!F171)&lt;G$195,0,10-(G$194-LOG('Indicator Data'!F171))/(G$194-G$195)*10))),1)</f>
        <v>4.5</v>
      </c>
      <c r="H168" s="59">
        <f>ROUND(IF('Indicator Data'!G171=0,0,IF(LOG('Indicator Data'!G171)&gt;H$194,10,IF(LOG('Indicator Data'!G171)&lt;H$195,0,10-(H$194-LOG('Indicator Data'!G171))/(H$194-H$195)*10))),1)</f>
        <v>0</v>
      </c>
      <c r="I168" s="59">
        <f>ROUND(IF('Indicator Data'!H171=0,0,IF(LOG('Indicator Data'!H171)&gt;I$194,10,IF(LOG('Indicator Data'!H171)&lt;I$195,0,10-(I$194-LOG('Indicator Data'!H171))/(I$194-I$195)*10))),1)</f>
        <v>0</v>
      </c>
      <c r="J168" s="59">
        <f t="shared" si="156"/>
        <v>0</v>
      </c>
      <c r="K168" s="59">
        <f>ROUND(IF('Indicator Data'!I171=0,0,IF(LOG('Indicator Data'!I171)&gt;K$194,10,IF(LOG('Indicator Data'!I171)&lt;K$195,0,10-(K$194-LOG('Indicator Data'!I171))/(K$194-K$195)*10))),1)</f>
        <v>0</v>
      </c>
      <c r="L168" s="59">
        <f t="shared" si="157"/>
        <v>0</v>
      </c>
      <c r="M168" s="59">
        <f>ROUND(IF('Indicator Data'!J171=0,0,IF(LOG('Indicator Data'!J171)&gt;M$194,10,IF(LOG('Indicator Data'!J171)&lt;M$195,0,10-(M$194-LOG('Indicator Data'!J171))/(M$194-M$195)*10))),1)</f>
        <v>9.1999999999999993</v>
      </c>
      <c r="N168" s="60">
        <f>'Indicator Data'!C171/'Indicator Data'!$BD171</f>
        <v>1.7214792981550145E-3</v>
      </c>
      <c r="O168" s="60">
        <f>'Indicator Data'!D171/'Indicator Data'!$BD171</f>
        <v>3.2107249914674094E-6</v>
      </c>
      <c r="P168" s="60">
        <f>IF(F168=0.1,0,'Indicator Data'!E171/'Indicator Data'!$BD171)</f>
        <v>4.1565692970362738E-3</v>
      </c>
      <c r="Q168" s="60">
        <f>'Indicator Data'!F171/'Indicator Data'!$BD171</f>
        <v>2.5582141538785344E-7</v>
      </c>
      <c r="R168" s="60">
        <f>'Indicator Data'!G171/'Indicator Data'!$BD171</f>
        <v>0</v>
      </c>
      <c r="S168" s="60">
        <f>'Indicator Data'!H171/'Indicator Data'!$BD171</f>
        <v>0</v>
      </c>
      <c r="T168" s="60">
        <f>'Indicator Data'!I171/'Indicator Data'!$BD171</f>
        <v>0</v>
      </c>
      <c r="U168" s="60">
        <f>'Indicator Data'!J171/'Indicator Data'!$BD171</f>
        <v>2.6777168209903748E-3</v>
      </c>
      <c r="V168" s="59">
        <f t="shared" si="158"/>
        <v>8.6</v>
      </c>
      <c r="W168" s="59">
        <f t="shared" si="159"/>
        <v>0</v>
      </c>
      <c r="X168" s="59">
        <f t="shared" si="160"/>
        <v>5.8</v>
      </c>
      <c r="Y168" s="59">
        <f t="shared" si="161"/>
        <v>2.8</v>
      </c>
      <c r="Z168" s="59">
        <f t="shared" si="162"/>
        <v>4.2</v>
      </c>
      <c r="AA168" s="59">
        <f t="shared" si="163"/>
        <v>0</v>
      </c>
      <c r="AB168" s="59">
        <f t="shared" si="164"/>
        <v>0</v>
      </c>
      <c r="AC168" s="59">
        <f t="shared" si="165"/>
        <v>0</v>
      </c>
      <c r="AD168" s="59">
        <f t="shared" si="166"/>
        <v>0</v>
      </c>
      <c r="AE168" s="59">
        <f t="shared" si="167"/>
        <v>0</v>
      </c>
      <c r="AF168" s="59">
        <f t="shared" si="168"/>
        <v>0.9</v>
      </c>
      <c r="AG168" s="59">
        <f>ROUND(IF('Indicator Data'!K171=0,0,IF('Indicator Data'!K171&gt;AG$194,10,IF('Indicator Data'!K171&lt;AG$195,0,10-(AG$194-'Indicator Data'!K171)/(AG$194-AG$195)*10))),1)</f>
        <v>2</v>
      </c>
      <c r="AH168" s="59">
        <f t="shared" si="169"/>
        <v>8.6999999999999993</v>
      </c>
      <c r="AI168" s="59">
        <f t="shared" si="170"/>
        <v>1.3</v>
      </c>
      <c r="AJ168" s="59">
        <f t="shared" si="171"/>
        <v>0</v>
      </c>
      <c r="AK168" s="59">
        <f t="shared" si="172"/>
        <v>0</v>
      </c>
      <c r="AL168" s="59">
        <f t="shared" si="173"/>
        <v>0</v>
      </c>
      <c r="AM168" s="59">
        <f t="shared" si="174"/>
        <v>0</v>
      </c>
      <c r="AN168" s="59">
        <f t="shared" si="175"/>
        <v>6.7</v>
      </c>
      <c r="AO168" s="61">
        <f t="shared" si="176"/>
        <v>6.3</v>
      </c>
      <c r="AP168" s="61">
        <f t="shared" si="177"/>
        <v>5.4</v>
      </c>
      <c r="AQ168" s="61">
        <f t="shared" si="178"/>
        <v>4.4000000000000004</v>
      </c>
      <c r="AR168" s="61">
        <f t="shared" si="179"/>
        <v>0</v>
      </c>
      <c r="AS168" s="59">
        <f t="shared" si="180"/>
        <v>4.4000000000000004</v>
      </c>
      <c r="AT168" s="59">
        <f>IF('Indicator Data'!L171="No data","x",IF('Indicator Data'!BE171&lt;1000,"x",ROUND((IF('Indicator Data'!L171&gt;AT$194,10,IF('Indicator Data'!L171&lt;AT$195,0,10-(AT$194-'Indicator Data'!L171)/(AT$194-AT$195)*10))),1)))</f>
        <v>10</v>
      </c>
      <c r="AU168" s="61">
        <f t="shared" si="181"/>
        <v>7.2</v>
      </c>
      <c r="AV168" s="62">
        <f t="shared" si="182"/>
        <v>5.0999999999999996</v>
      </c>
      <c r="AW168" s="59">
        <f>ROUND(IF('Indicator Data'!M171=0,0,IF('Indicator Data'!M171&gt;AW$194,10,IF('Indicator Data'!M171&lt;AW$195,0,10-(AW$194-'Indicator Data'!M171)/(AW$194-AW$195)*10))),1)</f>
        <v>10</v>
      </c>
      <c r="AX168" s="59">
        <f>ROUND(IF('Indicator Data'!N171=0,0,IF(LOG('Indicator Data'!N171)&gt;LOG(AX$194),10,IF(LOG('Indicator Data'!N171)&lt;LOG(AX$195),0,10-(LOG(AX$194)-LOG('Indicator Data'!N171))/(LOG(AX$194)-LOG(AX$195))*10))),1)</f>
        <v>10</v>
      </c>
      <c r="AY168" s="61">
        <f t="shared" si="183"/>
        <v>10</v>
      </c>
      <c r="AZ168" s="59">
        <f>'Indicator Data'!O171</f>
        <v>5</v>
      </c>
      <c r="BA168" s="59">
        <f>'Indicator Data'!P171</f>
        <v>0</v>
      </c>
      <c r="BB168" s="61">
        <f t="shared" si="184"/>
        <v>10</v>
      </c>
      <c r="BC168" s="62">
        <f t="shared" si="185"/>
        <v>10</v>
      </c>
      <c r="BD168" s="16"/>
      <c r="BE168" s="108"/>
      <c r="BF168" s="4"/>
    </row>
    <row r="169" spans="1:58" x14ac:dyDescent="0.25">
      <c r="A169" s="132" t="s">
        <v>317</v>
      </c>
      <c r="B169" s="63" t="s">
        <v>316</v>
      </c>
      <c r="C169" s="59">
        <f>ROUND(IF('Indicator Data'!C172=0,0.1,IF(LOG('Indicator Data'!C172)&gt;C$194,10,IF(LOG('Indicator Data'!C172)&lt;C$195,0,10-(C$194-LOG('Indicator Data'!C172))/(C$194-C$195)*10))),1)</f>
        <v>8.1</v>
      </c>
      <c r="D169" s="59">
        <f>ROUND(IF('Indicator Data'!D172=0,0.1,IF(LOG('Indicator Data'!D172)&gt;D$194,10,IF(LOG('Indicator Data'!D172)&lt;D$195,0,10-(D$194-LOG('Indicator Data'!D172))/(D$194-D$195)*10))),1)</f>
        <v>10</v>
      </c>
      <c r="E169" s="59">
        <f t="shared" si="155"/>
        <v>9.3000000000000007</v>
      </c>
      <c r="F169" s="59">
        <f>ROUND(IF('Indicator Data'!E172="No data",0.1,IF('Indicator Data'!E172=0,0,IF(LOG('Indicator Data'!E172)&gt;F$194,10,IF(LOG('Indicator Data'!E172)&lt;F$195,0,10-(F$194-LOG('Indicator Data'!E172))/(F$194-F$195)*10)))),1)</f>
        <v>6.8</v>
      </c>
      <c r="G169" s="59">
        <f>ROUND(IF('Indicator Data'!F172=0,0,IF(LOG('Indicator Data'!F172)&gt;G$194,10,IF(LOG('Indicator Data'!F172)&lt;G$195,0,10-(G$194-LOG('Indicator Data'!F172))/(G$194-G$195)*10))),1)</f>
        <v>0</v>
      </c>
      <c r="H169" s="59">
        <f>ROUND(IF('Indicator Data'!G172=0,0,IF(LOG('Indicator Data'!G172)&gt;H$194,10,IF(LOG('Indicator Data'!G172)&lt;H$195,0,10-(H$194-LOG('Indicator Data'!G172))/(H$194-H$195)*10))),1)</f>
        <v>0</v>
      </c>
      <c r="I169" s="59">
        <f>ROUND(IF('Indicator Data'!H172=0,0,IF(LOG('Indicator Data'!H172)&gt;I$194,10,IF(LOG('Indicator Data'!H172)&lt;I$195,0,10-(I$194-LOG('Indicator Data'!H172))/(I$194-I$195)*10))),1)</f>
        <v>0</v>
      </c>
      <c r="J169" s="59">
        <f t="shared" si="156"/>
        <v>0</v>
      </c>
      <c r="K169" s="59">
        <f>ROUND(IF('Indicator Data'!I172=0,0,IF(LOG('Indicator Data'!I172)&gt;K$194,10,IF(LOG('Indicator Data'!I172)&lt;K$195,0,10-(K$194-LOG('Indicator Data'!I172))/(K$194-K$195)*10))),1)</f>
        <v>0</v>
      </c>
      <c r="L169" s="59">
        <f t="shared" si="157"/>
        <v>0</v>
      </c>
      <c r="M169" s="59">
        <f>ROUND(IF('Indicator Data'!J172=0,0,IF(LOG('Indicator Data'!J172)&gt;M$194,10,IF(LOG('Indicator Data'!J172)&lt;M$195,0,10-(M$194-LOG('Indicator Data'!J172))/(M$194-M$195)*10))),1)</f>
        <v>10</v>
      </c>
      <c r="N169" s="60">
        <f>'Indicator Data'!C172/'Indicator Data'!$BD172</f>
        <v>2.1093140999831682E-3</v>
      </c>
      <c r="O169" s="60">
        <f>'Indicator Data'!D172/'Indicator Data'!$BD172</f>
        <v>1.3401714984116421E-3</v>
      </c>
      <c r="P169" s="60">
        <f>IF(F169=0.1,0,'Indicator Data'!E172/'Indicator Data'!$BD172)</f>
        <v>6.072952168073696E-3</v>
      </c>
      <c r="Q169" s="60">
        <f>'Indicator Data'!F172/'Indicator Data'!$BD172</f>
        <v>0</v>
      </c>
      <c r="R169" s="60">
        <f>'Indicator Data'!G172/'Indicator Data'!$BD172</f>
        <v>0</v>
      </c>
      <c r="S169" s="60">
        <f>'Indicator Data'!H172/'Indicator Data'!$BD172</f>
        <v>0</v>
      </c>
      <c r="T169" s="60">
        <f>'Indicator Data'!I172/'Indicator Data'!$BD172</f>
        <v>0</v>
      </c>
      <c r="U169" s="60">
        <f>'Indicator Data'!J172/'Indicator Data'!$BD172</f>
        <v>1.3605483168869696E-2</v>
      </c>
      <c r="V169" s="59">
        <f t="shared" si="158"/>
        <v>10</v>
      </c>
      <c r="W169" s="59">
        <f t="shared" si="159"/>
        <v>10</v>
      </c>
      <c r="X169" s="59">
        <f t="shared" si="160"/>
        <v>10</v>
      </c>
      <c r="Y169" s="59">
        <f t="shared" si="161"/>
        <v>4</v>
      </c>
      <c r="Z169" s="59">
        <f t="shared" si="162"/>
        <v>0</v>
      </c>
      <c r="AA169" s="59">
        <f t="shared" si="163"/>
        <v>0</v>
      </c>
      <c r="AB169" s="59">
        <f t="shared" si="164"/>
        <v>0</v>
      </c>
      <c r="AC169" s="59">
        <f t="shared" si="165"/>
        <v>0</v>
      </c>
      <c r="AD169" s="59">
        <f t="shared" si="166"/>
        <v>0</v>
      </c>
      <c r="AE169" s="59">
        <f t="shared" si="167"/>
        <v>0</v>
      </c>
      <c r="AF169" s="59">
        <f t="shared" si="168"/>
        <v>4.5</v>
      </c>
      <c r="AG169" s="59">
        <f>ROUND(IF('Indicator Data'!K172=0,0,IF('Indicator Data'!K172&gt;AG$194,10,IF('Indicator Data'!K172&lt;AG$195,0,10-(AG$194-'Indicator Data'!K172)/(AG$194-AG$195)*10))),1)</f>
        <v>2</v>
      </c>
      <c r="AH169" s="59">
        <f t="shared" si="169"/>
        <v>9.1</v>
      </c>
      <c r="AI169" s="59">
        <f t="shared" si="170"/>
        <v>10</v>
      </c>
      <c r="AJ169" s="59">
        <f t="shared" si="171"/>
        <v>0</v>
      </c>
      <c r="AK169" s="59">
        <f t="shared" si="172"/>
        <v>0</v>
      </c>
      <c r="AL169" s="59">
        <f t="shared" si="173"/>
        <v>0</v>
      </c>
      <c r="AM169" s="59">
        <f t="shared" si="174"/>
        <v>0</v>
      </c>
      <c r="AN169" s="59">
        <f t="shared" si="175"/>
        <v>8.4</v>
      </c>
      <c r="AO169" s="61">
        <f t="shared" si="176"/>
        <v>9.6999999999999993</v>
      </c>
      <c r="AP169" s="61">
        <f t="shared" si="177"/>
        <v>5.6</v>
      </c>
      <c r="AQ169" s="61">
        <f t="shared" si="178"/>
        <v>0</v>
      </c>
      <c r="AR169" s="61">
        <f t="shared" si="179"/>
        <v>0</v>
      </c>
      <c r="AS169" s="59">
        <f t="shared" si="180"/>
        <v>5.2</v>
      </c>
      <c r="AT169" s="59">
        <f>IF('Indicator Data'!L172="No data","x",IF('Indicator Data'!BE172&lt;1000,"x",ROUND((IF('Indicator Data'!L172&gt;AT$194,10,IF('Indicator Data'!L172&lt;AT$195,0,10-(AT$194-'Indicator Data'!L172)/(AT$194-AT$195)*10))),1)))</f>
        <v>10</v>
      </c>
      <c r="AU169" s="61">
        <f t="shared" si="181"/>
        <v>7.6</v>
      </c>
      <c r="AV169" s="62">
        <f t="shared" si="182"/>
        <v>6</v>
      </c>
      <c r="AW169" s="59">
        <f>ROUND(IF('Indicator Data'!M172=0,0,IF('Indicator Data'!M172&gt;AW$194,10,IF('Indicator Data'!M172&lt;AW$195,0,10-(AW$194-'Indicator Data'!M172)/(AW$194-AW$195)*10))),1)</f>
        <v>7.9</v>
      </c>
      <c r="AX169" s="59">
        <f>ROUND(IF('Indicator Data'!N172=0,0,IF(LOG('Indicator Data'!N172)&gt;LOG(AX$194),10,IF(LOG('Indicator Data'!N172)&lt;LOG(AX$195),0,10-(LOG(AX$194)-LOG('Indicator Data'!N172))/(LOG(AX$194)-LOG(AX$195))*10))),1)</f>
        <v>7.4</v>
      </c>
      <c r="AY169" s="61">
        <f t="shared" si="183"/>
        <v>7.7</v>
      </c>
      <c r="AZ169" s="59">
        <f>'Indicator Data'!O172</f>
        <v>0</v>
      </c>
      <c r="BA169" s="59">
        <f>'Indicator Data'!P172</f>
        <v>0</v>
      </c>
      <c r="BB169" s="61">
        <f t="shared" si="184"/>
        <v>0</v>
      </c>
      <c r="BC169" s="62">
        <f t="shared" si="185"/>
        <v>5.4</v>
      </c>
      <c r="BD169" s="16"/>
      <c r="BE169" s="108"/>
      <c r="BF169" s="4"/>
    </row>
    <row r="170" spans="1:58" x14ac:dyDescent="0.25">
      <c r="A170" s="131" t="s">
        <v>852</v>
      </c>
      <c r="B170" s="63" t="s">
        <v>318</v>
      </c>
      <c r="C170" s="59">
        <f>ROUND(IF('Indicator Data'!C173=0,0.1,IF(LOG('Indicator Data'!C173)&gt;C$194,10,IF(LOG('Indicator Data'!C173)&lt;C$195,0,10-(C$194-LOG('Indicator Data'!C173))/(C$194-C$195)*10))),1)</f>
        <v>9.1</v>
      </c>
      <c r="D170" s="59">
        <f>ROUND(IF('Indicator Data'!D173=0,0.1,IF(LOG('Indicator Data'!D173)&gt;D$194,10,IF(LOG('Indicator Data'!D173)&lt;D$195,0,10-(D$194-LOG('Indicator Data'!D173))/(D$194-D$195)*10))),1)</f>
        <v>0.1</v>
      </c>
      <c r="E170" s="59">
        <f t="shared" si="155"/>
        <v>6.4</v>
      </c>
      <c r="F170" s="59">
        <f>ROUND(IF('Indicator Data'!E173="No data",0.1,IF('Indicator Data'!E173=0,0,IF(LOG('Indicator Data'!E173)&gt;F$194,10,IF(LOG('Indicator Data'!E173)&lt;F$195,0,10-(F$194-LOG('Indicator Data'!E173))/(F$194-F$195)*10)))),1)</f>
        <v>8.1</v>
      </c>
      <c r="G170" s="59">
        <f>ROUND(IF('Indicator Data'!F173=0,0,IF(LOG('Indicator Data'!F173)&gt;G$194,10,IF(LOG('Indicator Data'!F173)&lt;G$195,0,10-(G$194-LOG('Indicator Data'!F173))/(G$194-G$195)*10))),1)</f>
        <v>5.6</v>
      </c>
      <c r="H170" s="59">
        <f>ROUND(IF('Indicator Data'!G173=0,0,IF(LOG('Indicator Data'!G173)&gt;H$194,10,IF(LOG('Indicator Data'!G173)&lt;H$195,0,10-(H$194-LOG('Indicator Data'!G173))/(H$194-H$195)*10))),1)</f>
        <v>1.7</v>
      </c>
      <c r="I170" s="59">
        <f>ROUND(IF('Indicator Data'!H173=0,0,IF(LOG('Indicator Data'!H173)&gt;I$194,10,IF(LOG('Indicator Data'!H173)&lt;I$195,0,10-(I$194-LOG('Indicator Data'!H173))/(I$194-I$195)*10))),1)</f>
        <v>0</v>
      </c>
      <c r="J170" s="59">
        <f t="shared" si="156"/>
        <v>0.9</v>
      </c>
      <c r="K170" s="59">
        <f>ROUND(IF('Indicator Data'!I173=0,0,IF(LOG('Indicator Data'!I173)&gt;K$194,10,IF(LOG('Indicator Data'!I173)&lt;K$195,0,10-(K$194-LOG('Indicator Data'!I173))/(K$194-K$195)*10))),1)</f>
        <v>2.4</v>
      </c>
      <c r="L170" s="59">
        <f t="shared" si="157"/>
        <v>1.7</v>
      </c>
      <c r="M170" s="59">
        <f>ROUND(IF('Indicator Data'!J173=0,0,IF(LOG('Indicator Data'!J173)&gt;M$194,10,IF(LOG('Indicator Data'!J173)&lt;M$195,0,10-(M$194-LOG('Indicator Data'!J173))/(M$194-M$195)*10))),1)</f>
        <v>10</v>
      </c>
      <c r="N170" s="60">
        <f>'Indicator Data'!C173/'Indicator Data'!$BD173</f>
        <v>8.7315786679117578E-4</v>
      </c>
      <c r="O170" s="60">
        <f>'Indicator Data'!D173/'Indicator Data'!$BD173</f>
        <v>0</v>
      </c>
      <c r="P170" s="60">
        <f>IF(F170=0.1,0,'Indicator Data'!E173/'Indicator Data'!$BD173)</f>
        <v>3.3663875420994367E-3</v>
      </c>
      <c r="Q170" s="60">
        <f>'Indicator Data'!F173/'Indicator Data'!$BD173</f>
        <v>4.4832245561009977E-7</v>
      </c>
      <c r="R170" s="60">
        <f>'Indicator Data'!G173/'Indicator Data'!$BD173</f>
        <v>9.2192332989252912E-6</v>
      </c>
      <c r="S170" s="60">
        <f>'Indicator Data'!H173/'Indicator Data'!$BD173</f>
        <v>0</v>
      </c>
      <c r="T170" s="60">
        <f>'Indicator Data'!I173/'Indicator Data'!$BD173</f>
        <v>3.1389085422956856E-6</v>
      </c>
      <c r="U170" s="60">
        <f>'Indicator Data'!J173/'Indicator Data'!$BD173</f>
        <v>7.3518024355852087E-3</v>
      </c>
      <c r="V170" s="59">
        <f t="shared" si="158"/>
        <v>4.4000000000000004</v>
      </c>
      <c r="W170" s="59">
        <f t="shared" si="159"/>
        <v>0</v>
      </c>
      <c r="X170" s="59">
        <f t="shared" si="160"/>
        <v>2.5</v>
      </c>
      <c r="Y170" s="59">
        <f t="shared" si="161"/>
        <v>2.2000000000000002</v>
      </c>
      <c r="Z170" s="59">
        <f t="shared" si="162"/>
        <v>4.8</v>
      </c>
      <c r="AA170" s="59">
        <f t="shared" si="163"/>
        <v>0</v>
      </c>
      <c r="AB170" s="59">
        <f t="shared" si="164"/>
        <v>0</v>
      </c>
      <c r="AC170" s="59">
        <f t="shared" si="165"/>
        <v>0</v>
      </c>
      <c r="AD170" s="59">
        <f t="shared" si="166"/>
        <v>0</v>
      </c>
      <c r="AE170" s="59">
        <f t="shared" si="167"/>
        <v>0</v>
      </c>
      <c r="AF170" s="59">
        <f t="shared" si="168"/>
        <v>2.5</v>
      </c>
      <c r="AG170" s="59">
        <f>ROUND(IF('Indicator Data'!K173=0,0,IF('Indicator Data'!K173&gt;AG$194,10,IF('Indicator Data'!K173&lt;AG$195,0,10-(AG$194-'Indicator Data'!K173)/(AG$194-AG$195)*10))),1)</f>
        <v>8.1</v>
      </c>
      <c r="AH170" s="59">
        <f t="shared" si="169"/>
        <v>6.8</v>
      </c>
      <c r="AI170" s="59">
        <f t="shared" si="170"/>
        <v>0.1</v>
      </c>
      <c r="AJ170" s="59">
        <f t="shared" si="171"/>
        <v>0.9</v>
      </c>
      <c r="AK170" s="59">
        <f t="shared" si="172"/>
        <v>0</v>
      </c>
      <c r="AL170" s="59">
        <f t="shared" si="173"/>
        <v>0.5</v>
      </c>
      <c r="AM170" s="59">
        <f t="shared" si="174"/>
        <v>1.2</v>
      </c>
      <c r="AN170" s="59">
        <f t="shared" si="175"/>
        <v>8</v>
      </c>
      <c r="AO170" s="61">
        <f t="shared" si="176"/>
        <v>4.7</v>
      </c>
      <c r="AP170" s="61">
        <f t="shared" si="177"/>
        <v>5.9</v>
      </c>
      <c r="AQ170" s="61">
        <f t="shared" si="178"/>
        <v>5.2</v>
      </c>
      <c r="AR170" s="61">
        <f t="shared" si="179"/>
        <v>0.9</v>
      </c>
      <c r="AS170" s="59">
        <f t="shared" si="180"/>
        <v>8.1</v>
      </c>
      <c r="AT170" s="59">
        <f>IF('Indicator Data'!L173="No data","x",IF('Indicator Data'!BE173&lt;1000,"x",ROUND((IF('Indicator Data'!L173&gt;AT$194,10,IF('Indicator Data'!L173&lt;AT$195,0,10-(AT$194-'Indicator Data'!L173)/(AT$194-AT$195)*10))),1)))</f>
        <v>2</v>
      </c>
      <c r="AU170" s="61">
        <f t="shared" si="181"/>
        <v>5.0999999999999996</v>
      </c>
      <c r="AV170" s="62">
        <f t="shared" si="182"/>
        <v>4.5999999999999996</v>
      </c>
      <c r="AW170" s="59">
        <f>ROUND(IF('Indicator Data'!M173=0,0,IF('Indicator Data'!M173&gt;AW$194,10,IF('Indicator Data'!M173&lt;AW$195,0,10-(AW$194-'Indicator Data'!M173)/(AW$194-AW$195)*10))),1)</f>
        <v>7.9</v>
      </c>
      <c r="AX170" s="59">
        <f>ROUND(IF('Indicator Data'!N173=0,0,IF(LOG('Indicator Data'!N173)&gt;LOG(AX$194),10,IF(LOG('Indicator Data'!N173)&lt;LOG(AX$195),0,10-(LOG(AX$194)-LOG('Indicator Data'!N173))/(LOG(AX$194)-LOG(AX$195))*10))),1)</f>
        <v>6.4</v>
      </c>
      <c r="AY170" s="61">
        <f t="shared" si="183"/>
        <v>7.2</v>
      </c>
      <c r="AZ170" s="59">
        <f>'Indicator Data'!O173</f>
        <v>0</v>
      </c>
      <c r="BA170" s="59">
        <f>'Indicator Data'!P173</f>
        <v>0</v>
      </c>
      <c r="BB170" s="61">
        <f t="shared" si="184"/>
        <v>0</v>
      </c>
      <c r="BC170" s="62">
        <f t="shared" si="185"/>
        <v>5</v>
      </c>
      <c r="BD170" s="16"/>
      <c r="BE170" s="108"/>
      <c r="BF170" s="4"/>
    </row>
    <row r="171" spans="1:58" x14ac:dyDescent="0.25">
      <c r="A171" s="132" t="s">
        <v>320</v>
      </c>
      <c r="B171" s="63" t="s">
        <v>319</v>
      </c>
      <c r="C171" s="59">
        <f>ROUND(IF('Indicator Data'!C174=0,0.1,IF(LOG('Indicator Data'!C174)&gt;C$194,10,IF(LOG('Indicator Data'!C174)&lt;C$195,0,10-(C$194-LOG('Indicator Data'!C174))/(C$194-C$195)*10))),1)</f>
        <v>8.1</v>
      </c>
      <c r="D171" s="59">
        <f>ROUND(IF('Indicator Data'!D174=0,0.1,IF(LOG('Indicator Data'!D174)&gt;D$194,10,IF(LOG('Indicator Data'!D174)&lt;D$195,0,10-(D$194-LOG('Indicator Data'!D174))/(D$194-D$195)*10))),1)</f>
        <v>0.1</v>
      </c>
      <c r="E171" s="59">
        <f t="shared" si="155"/>
        <v>5.4</v>
      </c>
      <c r="F171" s="59">
        <f>ROUND(IF('Indicator Data'!E174="No data",0.1,IF('Indicator Data'!E174=0,0,IF(LOG('Indicator Data'!E174)&gt;F$194,10,IF(LOG('Indicator Data'!E174)&lt;F$195,0,10-(F$194-LOG('Indicator Data'!E174))/(F$194-F$195)*10)))),1)</f>
        <v>9.6999999999999993</v>
      </c>
      <c r="G171" s="59">
        <f>ROUND(IF('Indicator Data'!F174=0,0,IF(LOG('Indicator Data'!F174)&gt;G$194,10,IF(LOG('Indicator Data'!F174)&lt;G$195,0,10-(G$194-LOG('Indicator Data'!F174))/(G$194-G$195)*10))),1)</f>
        <v>7.1</v>
      </c>
      <c r="H171" s="59">
        <f>ROUND(IF('Indicator Data'!G174=0,0,IF(LOG('Indicator Data'!G174)&gt;H$194,10,IF(LOG('Indicator Data'!G174)&lt;H$195,0,10-(H$194-LOG('Indicator Data'!G174))/(H$194-H$195)*10))),1)</f>
        <v>7.9</v>
      </c>
      <c r="I171" s="59">
        <f>ROUND(IF('Indicator Data'!H174=0,0,IF(LOG('Indicator Data'!H174)&gt;I$194,10,IF(LOG('Indicator Data'!H174)&lt;I$195,0,10-(I$194-LOG('Indicator Data'!H174))/(I$194-I$195)*10))),1)</f>
        <v>7.8</v>
      </c>
      <c r="J171" s="59">
        <f t="shared" si="156"/>
        <v>7.9</v>
      </c>
      <c r="K171" s="59">
        <f>ROUND(IF('Indicator Data'!I174=0,0,IF(LOG('Indicator Data'!I174)&gt;K$194,10,IF(LOG('Indicator Data'!I174)&lt;K$195,0,10-(K$194-LOG('Indicator Data'!I174))/(K$194-K$195)*10))),1)</f>
        <v>6.9</v>
      </c>
      <c r="L171" s="59">
        <f t="shared" si="157"/>
        <v>7.4</v>
      </c>
      <c r="M171" s="59">
        <f>ROUND(IF('Indicator Data'!J174=0,0,IF(LOG('Indicator Data'!J174)&gt;M$194,10,IF(LOG('Indicator Data'!J174)&lt;M$195,0,10-(M$194-LOG('Indicator Data'!J174))/(M$194-M$195)*10))),1)</f>
        <v>10</v>
      </c>
      <c r="N171" s="60">
        <f>'Indicator Data'!C174/'Indicator Data'!$BD174</f>
        <v>2.6021108285417517E-4</v>
      </c>
      <c r="O171" s="60">
        <f>'Indicator Data'!D174/'Indicator Data'!$BD174</f>
        <v>0</v>
      </c>
      <c r="P171" s="60">
        <f>IF(F171=0.1,0,'Indicator Data'!E174/'Indicator Data'!$BD174)</f>
        <v>1.1390070859172902E-2</v>
      </c>
      <c r="Q171" s="60">
        <f>'Indicator Data'!F174/'Indicator Data'!$BD174</f>
        <v>2.6236871813684703E-6</v>
      </c>
      <c r="R171" s="60">
        <f>'Indicator Data'!G174/'Indicator Data'!$BD174</f>
        <v>2.1717844711973823E-3</v>
      </c>
      <c r="S171" s="60">
        <f>'Indicator Data'!H174/'Indicator Data'!$BD174</f>
        <v>4.0592653716986685E-5</v>
      </c>
      <c r="T171" s="60">
        <f>'Indicator Data'!I174/'Indicator Data'!$BD174</f>
        <v>4.2742203691587373E-4</v>
      </c>
      <c r="U171" s="60">
        <f>'Indicator Data'!J174/'Indicator Data'!$BD174</f>
        <v>1.342251569047547E-2</v>
      </c>
      <c r="V171" s="59">
        <f t="shared" si="158"/>
        <v>1.3</v>
      </c>
      <c r="W171" s="59">
        <f t="shared" si="159"/>
        <v>0</v>
      </c>
      <c r="X171" s="59">
        <f t="shared" si="160"/>
        <v>0.7</v>
      </c>
      <c r="Y171" s="59">
        <f t="shared" si="161"/>
        <v>7.6</v>
      </c>
      <c r="Z171" s="59">
        <f t="shared" si="162"/>
        <v>6.5</v>
      </c>
      <c r="AA171" s="59">
        <f t="shared" si="163"/>
        <v>1.2</v>
      </c>
      <c r="AB171" s="59">
        <f t="shared" si="164"/>
        <v>0.1</v>
      </c>
      <c r="AC171" s="59">
        <f t="shared" si="165"/>
        <v>0.7</v>
      </c>
      <c r="AD171" s="59">
        <f t="shared" si="166"/>
        <v>0.4</v>
      </c>
      <c r="AE171" s="59">
        <f t="shared" si="167"/>
        <v>0.6</v>
      </c>
      <c r="AF171" s="59">
        <f t="shared" si="168"/>
        <v>4.5</v>
      </c>
      <c r="AG171" s="59">
        <f>ROUND(IF('Indicator Data'!K174=0,0,IF('Indicator Data'!K174&gt;AG$194,10,IF('Indicator Data'!K174&lt;AG$195,0,10-(AG$194-'Indicator Data'!K174)/(AG$194-AG$195)*10))),1)</f>
        <v>10</v>
      </c>
      <c r="AH171" s="59">
        <f t="shared" si="169"/>
        <v>4.7</v>
      </c>
      <c r="AI171" s="59">
        <f t="shared" si="170"/>
        <v>0.1</v>
      </c>
      <c r="AJ171" s="59">
        <f t="shared" si="171"/>
        <v>4.5999999999999996</v>
      </c>
      <c r="AK171" s="59">
        <f t="shared" si="172"/>
        <v>4</v>
      </c>
      <c r="AL171" s="59">
        <f t="shared" si="173"/>
        <v>4.3</v>
      </c>
      <c r="AM171" s="59">
        <f t="shared" si="174"/>
        <v>3.7</v>
      </c>
      <c r="AN171" s="59">
        <f t="shared" si="175"/>
        <v>8.4</v>
      </c>
      <c r="AO171" s="61">
        <f t="shared" si="176"/>
        <v>3.4</v>
      </c>
      <c r="AP171" s="61">
        <f t="shared" si="177"/>
        <v>8.9</v>
      </c>
      <c r="AQ171" s="61">
        <f t="shared" si="178"/>
        <v>6.8</v>
      </c>
      <c r="AR171" s="61">
        <f t="shared" si="179"/>
        <v>4.9000000000000004</v>
      </c>
      <c r="AS171" s="59">
        <f t="shared" si="180"/>
        <v>9.1999999999999993</v>
      </c>
      <c r="AT171" s="59">
        <f>IF('Indicator Data'!L174="No data","x",IF('Indicator Data'!BE174&lt;1000,"x",ROUND((IF('Indicator Data'!L174&gt;AT$194,10,IF('Indicator Data'!L174&lt;AT$195,0,10-(AT$194-'Indicator Data'!L174)/(AT$194-AT$195)*10))),1)))</f>
        <v>2</v>
      </c>
      <c r="AU171" s="61">
        <f t="shared" si="181"/>
        <v>5.6</v>
      </c>
      <c r="AV171" s="62">
        <f t="shared" si="182"/>
        <v>6.3</v>
      </c>
      <c r="AW171" s="59">
        <f>ROUND(IF('Indicator Data'!M174=0,0,IF('Indicator Data'!M174&gt;AW$194,10,IF('Indicator Data'!M174&lt;AW$195,0,10-(AW$194-'Indicator Data'!M174)/(AW$194-AW$195)*10))),1)</f>
        <v>7.2</v>
      </c>
      <c r="AX171" s="59">
        <f>ROUND(IF('Indicator Data'!N174=0,0,IF(LOG('Indicator Data'!N174)&gt;LOG(AX$194),10,IF(LOG('Indicator Data'!N174)&lt;LOG(AX$195),0,10-(LOG(AX$194)-LOG('Indicator Data'!N174))/(LOG(AX$194)-LOG(AX$195))*10))),1)</f>
        <v>5.8</v>
      </c>
      <c r="AY171" s="61">
        <f t="shared" si="183"/>
        <v>6.6</v>
      </c>
      <c r="AZ171" s="59">
        <f>'Indicator Data'!O174</f>
        <v>0</v>
      </c>
      <c r="BA171" s="59">
        <f>'Indicator Data'!P174</f>
        <v>0</v>
      </c>
      <c r="BB171" s="61">
        <f t="shared" si="184"/>
        <v>0</v>
      </c>
      <c r="BC171" s="62">
        <f t="shared" si="185"/>
        <v>4.5999999999999996</v>
      </c>
      <c r="BD171" s="16"/>
      <c r="BE171" s="108"/>
      <c r="BF171" s="4"/>
    </row>
    <row r="172" spans="1:58" x14ac:dyDescent="0.25">
      <c r="A172" s="131" t="s">
        <v>946</v>
      </c>
      <c r="B172" s="63" t="s">
        <v>187</v>
      </c>
      <c r="C172" s="59">
        <f>ROUND(IF('Indicator Data'!C175=0,0.1,IF(LOG('Indicator Data'!C175)&gt;C$194,10,IF(LOG('Indicator Data'!C175)&lt;C$195,0,10-(C$194-LOG('Indicator Data'!C175))/(C$194-C$195)*10))),1)</f>
        <v>6.5</v>
      </c>
      <c r="D172" s="59">
        <f>ROUND(IF('Indicator Data'!D175=0,0.1,IF(LOG('Indicator Data'!D175)&gt;D$194,10,IF(LOG('Indicator Data'!D175)&lt;D$195,0,10-(D$194-LOG('Indicator Data'!D175))/(D$194-D$195)*10))),1)</f>
        <v>3.2</v>
      </c>
      <c r="E172" s="59">
        <f t="shared" si="155"/>
        <v>5.0999999999999996</v>
      </c>
      <c r="F172" s="59">
        <f>ROUND(IF('Indicator Data'!E175="No data",0.1,IF('Indicator Data'!E175=0,0,IF(LOG('Indicator Data'!E175)&gt;F$194,10,IF(LOG('Indicator Data'!E175)&lt;F$195,0,10-(F$194-LOG('Indicator Data'!E175))/(F$194-F$195)*10)))),1)</f>
        <v>5.0999999999999996</v>
      </c>
      <c r="G172" s="59">
        <f>ROUND(IF('Indicator Data'!F175=0,0,IF(LOG('Indicator Data'!F175)&gt;G$194,10,IF(LOG('Indicator Data'!F175)&lt;G$195,0,10-(G$194-LOG('Indicator Data'!F175))/(G$194-G$195)*10))),1)</f>
        <v>0</v>
      </c>
      <c r="H172" s="59">
        <f>ROUND(IF('Indicator Data'!G175=0,0,IF(LOG('Indicator Data'!G175)&gt;H$194,10,IF(LOG('Indicator Data'!G175)&lt;H$195,0,10-(H$194-LOG('Indicator Data'!G175))/(H$194-H$195)*10))),1)</f>
        <v>0</v>
      </c>
      <c r="I172" s="59">
        <f>ROUND(IF('Indicator Data'!H175=0,0,IF(LOG('Indicator Data'!H175)&gt;I$194,10,IF(LOG('Indicator Data'!H175)&lt;I$195,0,10-(I$194-LOG('Indicator Data'!H175))/(I$194-I$195)*10))),1)</f>
        <v>0</v>
      </c>
      <c r="J172" s="59">
        <f t="shared" si="156"/>
        <v>0</v>
      </c>
      <c r="K172" s="59">
        <f>ROUND(IF('Indicator Data'!I175=0,0,IF(LOG('Indicator Data'!I175)&gt;K$194,10,IF(LOG('Indicator Data'!I175)&lt;K$195,0,10-(K$194-LOG('Indicator Data'!I175))/(K$194-K$195)*10))),1)</f>
        <v>0</v>
      </c>
      <c r="L172" s="59">
        <f t="shared" si="157"/>
        <v>0</v>
      </c>
      <c r="M172" s="59">
        <f>ROUND(IF('Indicator Data'!J175=0,0,IF(LOG('Indicator Data'!J175)&gt;M$194,10,IF(LOG('Indicator Data'!J175)&lt;M$195,0,10-(M$194-LOG('Indicator Data'!J175))/(M$194-M$195)*10))),1)</f>
        <v>3.7</v>
      </c>
      <c r="N172" s="60">
        <f>'Indicator Data'!C175/'Indicator Data'!$BD175</f>
        <v>2.0079206112876115E-3</v>
      </c>
      <c r="O172" s="60">
        <f>'Indicator Data'!D175/'Indicator Data'!$BD175</f>
        <v>4.4728532829008132E-5</v>
      </c>
      <c r="P172" s="60">
        <f>IF(F172=0.1,0,'Indicator Data'!E175/'Indicator Data'!$BD175)</f>
        <v>5.4648191971294882E-3</v>
      </c>
      <c r="Q172" s="60">
        <f>'Indicator Data'!F175/'Indicator Data'!$BD175</f>
        <v>0</v>
      </c>
      <c r="R172" s="60">
        <f>'Indicator Data'!G175/'Indicator Data'!$BD175</f>
        <v>0</v>
      </c>
      <c r="S172" s="60">
        <f>'Indicator Data'!H175/'Indicator Data'!$BD175</f>
        <v>0</v>
      </c>
      <c r="T172" s="60">
        <f>'Indicator Data'!I175/'Indicator Data'!$BD175</f>
        <v>0</v>
      </c>
      <c r="U172" s="60">
        <f>'Indicator Data'!J175/'Indicator Data'!$BD175</f>
        <v>1.4660280654864576E-4</v>
      </c>
      <c r="V172" s="59">
        <f t="shared" si="158"/>
        <v>10</v>
      </c>
      <c r="W172" s="59">
        <f t="shared" si="159"/>
        <v>0.4</v>
      </c>
      <c r="X172" s="59">
        <f t="shared" si="160"/>
        <v>7.7</v>
      </c>
      <c r="Y172" s="59">
        <f t="shared" si="161"/>
        <v>3.6</v>
      </c>
      <c r="Z172" s="59">
        <f t="shared" si="162"/>
        <v>0</v>
      </c>
      <c r="AA172" s="59">
        <f t="shared" si="163"/>
        <v>0</v>
      </c>
      <c r="AB172" s="59">
        <f t="shared" si="164"/>
        <v>0</v>
      </c>
      <c r="AC172" s="59">
        <f t="shared" si="165"/>
        <v>0</v>
      </c>
      <c r="AD172" s="59">
        <f t="shared" si="166"/>
        <v>0</v>
      </c>
      <c r="AE172" s="59">
        <f t="shared" si="167"/>
        <v>0</v>
      </c>
      <c r="AF172" s="59">
        <f t="shared" si="168"/>
        <v>0</v>
      </c>
      <c r="AG172" s="59">
        <f>ROUND(IF('Indicator Data'!K175=0,0,IF('Indicator Data'!K175&gt;AG$194,10,IF('Indicator Data'!K175&lt;AG$195,0,10-(AG$194-'Indicator Data'!K175)/(AG$194-AG$195)*10))),1)</f>
        <v>1</v>
      </c>
      <c r="AH172" s="59">
        <f t="shared" si="169"/>
        <v>8.3000000000000007</v>
      </c>
      <c r="AI172" s="59">
        <f t="shared" si="170"/>
        <v>1.8</v>
      </c>
      <c r="AJ172" s="59">
        <f t="shared" si="171"/>
        <v>0</v>
      </c>
      <c r="AK172" s="59">
        <f t="shared" si="172"/>
        <v>0</v>
      </c>
      <c r="AL172" s="59">
        <f t="shared" si="173"/>
        <v>0</v>
      </c>
      <c r="AM172" s="59">
        <f t="shared" si="174"/>
        <v>0</v>
      </c>
      <c r="AN172" s="59">
        <f t="shared" si="175"/>
        <v>2</v>
      </c>
      <c r="AO172" s="61">
        <f t="shared" si="176"/>
        <v>6.6</v>
      </c>
      <c r="AP172" s="61">
        <f t="shared" si="177"/>
        <v>4.4000000000000004</v>
      </c>
      <c r="AQ172" s="61">
        <f t="shared" si="178"/>
        <v>0</v>
      </c>
      <c r="AR172" s="61">
        <f t="shared" si="179"/>
        <v>0</v>
      </c>
      <c r="AS172" s="59">
        <f t="shared" si="180"/>
        <v>1.5</v>
      </c>
      <c r="AT172" s="59">
        <f>IF('Indicator Data'!L175="No data","x",IF('Indicator Data'!BE175&lt;1000,"x",ROUND((IF('Indicator Data'!L175&gt;AT$194,10,IF('Indicator Data'!L175&lt;AT$195,0,10-(AT$194-'Indicator Data'!L175)/(AT$194-AT$195)*10))),1)))</f>
        <v>5.0999999999999996</v>
      </c>
      <c r="AU172" s="61">
        <f t="shared" si="181"/>
        <v>3.3</v>
      </c>
      <c r="AV172" s="62">
        <f t="shared" si="182"/>
        <v>3.3</v>
      </c>
      <c r="AW172" s="59">
        <f>ROUND(IF('Indicator Data'!M175=0,0,IF('Indicator Data'!M175&gt;AW$194,10,IF('Indicator Data'!M175&lt;AW$195,0,10-(AW$194-'Indicator Data'!M175)/(AW$194-AW$195)*10))),1)</f>
        <v>1.3</v>
      </c>
      <c r="AX172" s="59">
        <f>ROUND(IF('Indicator Data'!N175=0,0,IF(LOG('Indicator Data'!N175)&gt;LOG(AX$194),10,IF(LOG('Indicator Data'!N175)&lt;LOG(AX$195),0,10-(LOG(AX$194)-LOG('Indicator Data'!N175))/(LOG(AX$194)-LOG(AX$195))*10))),1)</f>
        <v>4.7</v>
      </c>
      <c r="AY172" s="61">
        <f t="shared" si="183"/>
        <v>3.2</v>
      </c>
      <c r="AZ172" s="59">
        <f>'Indicator Data'!O175</f>
        <v>0</v>
      </c>
      <c r="BA172" s="59">
        <f>'Indicator Data'!P175</f>
        <v>0</v>
      </c>
      <c r="BB172" s="61">
        <f t="shared" si="184"/>
        <v>0</v>
      </c>
      <c r="BC172" s="62">
        <f t="shared" si="185"/>
        <v>2.2000000000000002</v>
      </c>
      <c r="BD172" s="16"/>
      <c r="BE172" s="108"/>
      <c r="BF172" s="4"/>
    </row>
    <row r="173" spans="1:58" x14ac:dyDescent="0.25">
      <c r="A173" s="132" t="s">
        <v>373</v>
      </c>
      <c r="B173" s="63" t="s">
        <v>91</v>
      </c>
      <c r="C173" s="59">
        <f>ROUND(IF('Indicator Data'!C176=0,0.1,IF(LOG('Indicator Data'!C176)&gt;C$194,10,IF(LOG('Indicator Data'!C176)&lt;C$195,0,10-(C$194-LOG('Indicator Data'!C176))/(C$194-C$195)*10))),1)</f>
        <v>5.9</v>
      </c>
      <c r="D173" s="59">
        <f>ROUND(IF('Indicator Data'!D176=0,0.1,IF(LOG('Indicator Data'!D176)&gt;D$194,10,IF(LOG('Indicator Data'!D176)&lt;D$195,0,10-(D$194-LOG('Indicator Data'!D176))/(D$194-D$195)*10))),1)</f>
        <v>0.1</v>
      </c>
      <c r="E173" s="59">
        <f t="shared" si="155"/>
        <v>3.5</v>
      </c>
      <c r="F173" s="59">
        <f>ROUND(IF('Indicator Data'!E176="No data",0.1,IF('Indicator Data'!E176=0,0,IF(LOG('Indicator Data'!E176)&gt;F$194,10,IF(LOG('Indicator Data'!E176)&lt;F$195,0,10-(F$194-LOG('Indicator Data'!E176))/(F$194-F$195)*10)))),1)</f>
        <v>2.8</v>
      </c>
      <c r="G173" s="59">
        <f>ROUND(IF('Indicator Data'!F176=0,0,IF(LOG('Indicator Data'!F176)&gt;G$194,10,IF(LOG('Indicator Data'!F176)&lt;G$195,0,10-(G$194-LOG('Indicator Data'!F176))/(G$194-G$195)*10))),1)</f>
        <v>3.8</v>
      </c>
      <c r="H173" s="59">
        <f>ROUND(IF('Indicator Data'!G176=0,0,IF(LOG('Indicator Data'!G176)&gt;H$194,10,IF(LOG('Indicator Data'!G176)&lt;H$195,0,10-(H$194-LOG('Indicator Data'!G176))/(H$194-H$195)*10))),1)</f>
        <v>4.5999999999999996</v>
      </c>
      <c r="I173" s="59">
        <f>ROUND(IF('Indicator Data'!H176=0,0,IF(LOG('Indicator Data'!H176)&gt;I$194,10,IF(LOG('Indicator Data'!H176)&lt;I$195,0,10-(I$194-LOG('Indicator Data'!H176))/(I$194-I$195)*10))),1)</f>
        <v>6.8</v>
      </c>
      <c r="J173" s="59">
        <f t="shared" si="156"/>
        <v>5.8</v>
      </c>
      <c r="K173" s="59">
        <f>ROUND(IF('Indicator Data'!I176=0,0,IF(LOG('Indicator Data'!I176)&gt;K$194,10,IF(LOG('Indicator Data'!I176)&lt;K$195,0,10-(K$194-LOG('Indicator Data'!I176))/(K$194-K$195)*10))),1)</f>
        <v>4.5</v>
      </c>
      <c r="L173" s="59">
        <f t="shared" si="157"/>
        <v>5.2</v>
      </c>
      <c r="M173" s="59">
        <f>ROUND(IF('Indicator Data'!J176=0,0,IF(LOG('Indicator Data'!J176)&gt;M$194,10,IF(LOG('Indicator Data'!J176)&lt;M$195,0,10-(M$194-LOG('Indicator Data'!J176))/(M$194-M$195)*10))),1)</f>
        <v>6.4</v>
      </c>
      <c r="N173" s="60">
        <f>'Indicator Data'!C176/'Indicator Data'!$BD176</f>
        <v>1.9578816245342506E-3</v>
      </c>
      <c r="O173" s="60">
        <f>'Indicator Data'!D176/'Indicator Data'!$BD176</f>
        <v>0</v>
      </c>
      <c r="P173" s="60">
        <f>IF(F173=0.1,0,'Indicator Data'!E176/'Indicator Data'!$BD176)</f>
        <v>1.1822551798360554E-3</v>
      </c>
      <c r="Q173" s="60">
        <f>'Indicator Data'!F176/'Indicator Data'!$BD176</f>
        <v>1.6364920351307238E-6</v>
      </c>
      <c r="R173" s="60">
        <f>'Indicator Data'!G176/'Indicator Data'!$BD176</f>
        <v>6.0931065584068703E-3</v>
      </c>
      <c r="S173" s="60">
        <f>'Indicator Data'!H176/'Indicator Data'!$BD176</f>
        <v>5.0704192372070882E-4</v>
      </c>
      <c r="T173" s="60">
        <f>'Indicator Data'!I176/'Indicator Data'!$BD176</f>
        <v>1.5419629044432844E-3</v>
      </c>
      <c r="U173" s="60">
        <f>'Indicator Data'!J176/'Indicator Data'!$BD176</f>
        <v>3.158325392640824E-3</v>
      </c>
      <c r="V173" s="59">
        <f t="shared" si="158"/>
        <v>9.8000000000000007</v>
      </c>
      <c r="W173" s="59">
        <f t="shared" si="159"/>
        <v>0</v>
      </c>
      <c r="X173" s="59">
        <f t="shared" si="160"/>
        <v>7.3</v>
      </c>
      <c r="Y173" s="59">
        <f t="shared" si="161"/>
        <v>0.8</v>
      </c>
      <c r="Z173" s="59">
        <f t="shared" si="162"/>
        <v>6</v>
      </c>
      <c r="AA173" s="59">
        <f t="shared" si="163"/>
        <v>3.4</v>
      </c>
      <c r="AB173" s="59">
        <f t="shared" si="164"/>
        <v>1</v>
      </c>
      <c r="AC173" s="59">
        <f t="shared" si="165"/>
        <v>2.2999999999999998</v>
      </c>
      <c r="AD173" s="59">
        <f t="shared" si="166"/>
        <v>1.5</v>
      </c>
      <c r="AE173" s="59">
        <f t="shared" si="167"/>
        <v>1.9</v>
      </c>
      <c r="AF173" s="59">
        <f t="shared" si="168"/>
        <v>1.1000000000000001</v>
      </c>
      <c r="AG173" s="59">
        <f>ROUND(IF('Indicator Data'!K176=0,0,IF('Indicator Data'!K176&gt;AG$194,10,IF('Indicator Data'!K176&lt;AG$195,0,10-(AG$194-'Indicator Data'!K176)/(AG$194-AG$195)*10))),1)</f>
        <v>2</v>
      </c>
      <c r="AH173" s="59">
        <f t="shared" si="169"/>
        <v>7.9</v>
      </c>
      <c r="AI173" s="59">
        <f t="shared" si="170"/>
        <v>0.1</v>
      </c>
      <c r="AJ173" s="59">
        <f t="shared" si="171"/>
        <v>4</v>
      </c>
      <c r="AK173" s="59">
        <f t="shared" si="172"/>
        <v>3.9</v>
      </c>
      <c r="AL173" s="59">
        <f t="shared" si="173"/>
        <v>4</v>
      </c>
      <c r="AM173" s="59">
        <f t="shared" si="174"/>
        <v>3</v>
      </c>
      <c r="AN173" s="59">
        <f t="shared" si="175"/>
        <v>4.2</v>
      </c>
      <c r="AO173" s="61">
        <f t="shared" si="176"/>
        <v>5.7</v>
      </c>
      <c r="AP173" s="61">
        <f t="shared" si="177"/>
        <v>1.9</v>
      </c>
      <c r="AQ173" s="61">
        <f t="shared" si="178"/>
        <v>5</v>
      </c>
      <c r="AR173" s="61">
        <f t="shared" si="179"/>
        <v>3.7</v>
      </c>
      <c r="AS173" s="59">
        <f t="shared" si="180"/>
        <v>3.1</v>
      </c>
      <c r="AT173" s="59">
        <f>IF('Indicator Data'!L176="No data","x",IF('Indicator Data'!BE176&lt;1000,"x",ROUND((IF('Indicator Data'!L176&gt;AT$194,10,IF('Indicator Data'!L176&lt;AT$195,0,10-(AT$194-'Indicator Data'!L176)/(AT$194-AT$195)*10))),1)))</f>
        <v>0</v>
      </c>
      <c r="AU173" s="61">
        <f t="shared" si="181"/>
        <v>1.6</v>
      </c>
      <c r="AV173" s="62">
        <f t="shared" si="182"/>
        <v>3.8</v>
      </c>
      <c r="AW173" s="59">
        <f>ROUND(IF('Indicator Data'!M176=0,0,IF('Indicator Data'!M176&gt;AW$194,10,IF('Indicator Data'!M176&lt;AW$195,0,10-(AW$194-'Indicator Data'!M176)/(AW$194-AW$195)*10))),1)</f>
        <v>1.5</v>
      </c>
      <c r="AX173" s="59">
        <f>ROUND(IF('Indicator Data'!N176=0,0,IF(LOG('Indicator Data'!N176)&gt;LOG(AX$194),10,IF(LOG('Indicator Data'!N176)&lt;LOG(AX$195),0,10-(LOG(AX$194)-LOG('Indicator Data'!N176))/(LOG(AX$194)-LOG(AX$195))*10))),1)</f>
        <v>2.2999999999999998</v>
      </c>
      <c r="AY173" s="61">
        <f t="shared" si="183"/>
        <v>1.9</v>
      </c>
      <c r="AZ173" s="59">
        <f>'Indicator Data'!O176</f>
        <v>0</v>
      </c>
      <c r="BA173" s="59">
        <f>'Indicator Data'!P176</f>
        <v>0</v>
      </c>
      <c r="BB173" s="61">
        <f t="shared" si="184"/>
        <v>0</v>
      </c>
      <c r="BC173" s="62">
        <f t="shared" si="185"/>
        <v>1.3</v>
      </c>
      <c r="BD173" s="16"/>
      <c r="BE173" s="108"/>
      <c r="BF173" s="4"/>
    </row>
    <row r="174" spans="1:58" x14ac:dyDescent="0.25">
      <c r="A174" s="132" t="s">
        <v>322</v>
      </c>
      <c r="B174" s="63" t="s">
        <v>321</v>
      </c>
      <c r="C174" s="59">
        <f>ROUND(IF('Indicator Data'!C177=0,0.1,IF(LOG('Indicator Data'!C177)&gt;C$194,10,IF(LOG('Indicator Data'!C177)&lt;C$195,0,10-(C$194-LOG('Indicator Data'!C177))/(C$194-C$195)*10))),1)</f>
        <v>0.1</v>
      </c>
      <c r="D174" s="59">
        <f>ROUND(IF('Indicator Data'!D177=0,0.1,IF(LOG('Indicator Data'!D177)&gt;D$194,10,IF(LOG('Indicator Data'!D177)&lt;D$195,0,10-(D$194-LOG('Indicator Data'!D177))/(D$194-D$195)*10))),1)</f>
        <v>0.1</v>
      </c>
      <c r="E174" s="59">
        <f t="shared" si="155"/>
        <v>0.1</v>
      </c>
      <c r="F174" s="59">
        <f>ROUND(IF('Indicator Data'!E177="No data",0.1,IF('Indicator Data'!E177=0,0,IF(LOG('Indicator Data'!E177)&gt;F$194,10,IF(LOG('Indicator Data'!E177)&lt;F$195,0,10-(F$194-LOG('Indicator Data'!E177))/(F$194-F$195)*10)))),1)</f>
        <v>6</v>
      </c>
      <c r="G174" s="59">
        <f>ROUND(IF('Indicator Data'!F177=0,0,IF(LOG('Indicator Data'!F177)&gt;G$194,10,IF(LOG('Indicator Data'!F177)&lt;G$195,0,10-(G$194-LOG('Indicator Data'!F177))/(G$194-G$195)*10))),1)</f>
        <v>0</v>
      </c>
      <c r="H174" s="59">
        <f>ROUND(IF('Indicator Data'!G177=0,0,IF(LOG('Indicator Data'!G177)&gt;H$194,10,IF(LOG('Indicator Data'!G177)&lt;H$195,0,10-(H$194-LOG('Indicator Data'!G177))/(H$194-H$195)*10))),1)</f>
        <v>0</v>
      </c>
      <c r="I174" s="59">
        <f>ROUND(IF('Indicator Data'!H177=0,0,IF(LOG('Indicator Data'!H177)&gt;I$194,10,IF(LOG('Indicator Data'!H177)&lt;I$195,0,10-(I$194-LOG('Indicator Data'!H177))/(I$194-I$195)*10))),1)</f>
        <v>0</v>
      </c>
      <c r="J174" s="59">
        <f t="shared" si="156"/>
        <v>0</v>
      </c>
      <c r="K174" s="59">
        <f>ROUND(IF('Indicator Data'!I177=0,0,IF(LOG('Indicator Data'!I177)&gt;K$194,10,IF(LOG('Indicator Data'!I177)&lt;K$195,0,10-(K$194-LOG('Indicator Data'!I177))/(K$194-K$195)*10))),1)</f>
        <v>0</v>
      </c>
      <c r="L174" s="59">
        <f t="shared" si="157"/>
        <v>0</v>
      </c>
      <c r="M174" s="59">
        <f>ROUND(IF('Indicator Data'!J177=0,0,IF(LOG('Indicator Data'!J177)&gt;M$194,10,IF(LOG('Indicator Data'!J177)&lt;M$195,0,10-(M$194-LOG('Indicator Data'!J177))/(M$194-M$195)*10))),1)</f>
        <v>7.7</v>
      </c>
      <c r="N174" s="60">
        <f>'Indicator Data'!C177/'Indicator Data'!$BD177</f>
        <v>0</v>
      </c>
      <c r="O174" s="60">
        <f>'Indicator Data'!D177/'Indicator Data'!$BD177</f>
        <v>0</v>
      </c>
      <c r="P174" s="60">
        <f>IF(F174=0.1,0,'Indicator Data'!E177/'Indicator Data'!$BD177)</f>
        <v>3.5993976845778552E-3</v>
      </c>
      <c r="Q174" s="60">
        <f>'Indicator Data'!F177/'Indicator Data'!$BD177</f>
        <v>0</v>
      </c>
      <c r="R174" s="60">
        <f>'Indicator Data'!G177/'Indicator Data'!$BD177</f>
        <v>0</v>
      </c>
      <c r="S174" s="60">
        <f>'Indicator Data'!H177/'Indicator Data'!$BD177</f>
        <v>0</v>
      </c>
      <c r="T174" s="60">
        <f>'Indicator Data'!I177/'Indicator Data'!$BD177</f>
        <v>0</v>
      </c>
      <c r="U174" s="60">
        <f>'Indicator Data'!J177/'Indicator Data'!$BD177</f>
        <v>1.6629080545333965E-3</v>
      </c>
      <c r="V174" s="59">
        <f t="shared" si="158"/>
        <v>0</v>
      </c>
      <c r="W174" s="59">
        <f t="shared" si="159"/>
        <v>0</v>
      </c>
      <c r="X174" s="59">
        <f t="shared" si="160"/>
        <v>0</v>
      </c>
      <c r="Y174" s="59">
        <f t="shared" si="161"/>
        <v>2.4</v>
      </c>
      <c r="Z174" s="59">
        <f t="shared" si="162"/>
        <v>0</v>
      </c>
      <c r="AA174" s="59">
        <f t="shared" si="163"/>
        <v>0</v>
      </c>
      <c r="AB174" s="59">
        <f t="shared" si="164"/>
        <v>0</v>
      </c>
      <c r="AC174" s="59">
        <f t="shared" si="165"/>
        <v>0</v>
      </c>
      <c r="AD174" s="59">
        <f t="shared" si="166"/>
        <v>0</v>
      </c>
      <c r="AE174" s="59">
        <f t="shared" si="167"/>
        <v>0</v>
      </c>
      <c r="AF174" s="59">
        <f t="shared" si="168"/>
        <v>0.6</v>
      </c>
      <c r="AG174" s="59">
        <f>ROUND(IF('Indicator Data'!K177=0,0,IF('Indicator Data'!K177&gt;AG$194,10,IF('Indicator Data'!K177&lt;AG$195,0,10-(AG$194-'Indicator Data'!K177)/(AG$194-AG$195)*10))),1)</f>
        <v>1</v>
      </c>
      <c r="AH174" s="59">
        <f t="shared" si="169"/>
        <v>0.1</v>
      </c>
      <c r="AI174" s="59">
        <f t="shared" si="170"/>
        <v>0.1</v>
      </c>
      <c r="AJ174" s="59">
        <f t="shared" si="171"/>
        <v>0</v>
      </c>
      <c r="AK174" s="59">
        <f t="shared" si="172"/>
        <v>0</v>
      </c>
      <c r="AL174" s="59">
        <f t="shared" si="173"/>
        <v>0</v>
      </c>
      <c r="AM174" s="59">
        <f t="shared" si="174"/>
        <v>0</v>
      </c>
      <c r="AN174" s="59">
        <f t="shared" si="175"/>
        <v>5.0999999999999996</v>
      </c>
      <c r="AO174" s="61">
        <f t="shared" si="176"/>
        <v>0.1</v>
      </c>
      <c r="AP174" s="61">
        <f t="shared" si="177"/>
        <v>4.4000000000000004</v>
      </c>
      <c r="AQ174" s="61">
        <f t="shared" si="178"/>
        <v>0</v>
      </c>
      <c r="AR174" s="61">
        <f t="shared" si="179"/>
        <v>0</v>
      </c>
      <c r="AS174" s="59">
        <f t="shared" si="180"/>
        <v>3.1</v>
      </c>
      <c r="AT174" s="59">
        <f>IF('Indicator Data'!L177="No data","x",IF('Indicator Data'!BE177&lt;1000,"x",ROUND((IF('Indicator Data'!L177&gt;AT$194,10,IF('Indicator Data'!L177&lt;AT$195,0,10-(AT$194-'Indicator Data'!L177)/(AT$194-AT$195)*10))),1)))</f>
        <v>2</v>
      </c>
      <c r="AU174" s="61">
        <f t="shared" si="181"/>
        <v>2.6</v>
      </c>
      <c r="AV174" s="62">
        <f t="shared" si="182"/>
        <v>1.6</v>
      </c>
      <c r="AW174" s="59">
        <f>ROUND(IF('Indicator Data'!M177=0,0,IF('Indicator Data'!M177&gt;AW$194,10,IF('Indicator Data'!M177&lt;AW$195,0,10-(AW$194-'Indicator Data'!M177)/(AW$194-AW$195)*10))),1)</f>
        <v>5.6</v>
      </c>
      <c r="AX174" s="59">
        <f>ROUND(IF('Indicator Data'!N177=0,0,IF(LOG('Indicator Data'!N177)&gt;LOG(AX$194),10,IF(LOG('Indicator Data'!N177)&lt;LOG(AX$195),0,10-(LOG(AX$194)-LOG('Indicator Data'!N177))/(LOG(AX$194)-LOG(AX$195))*10))),1)</f>
        <v>5.9</v>
      </c>
      <c r="AY174" s="61">
        <f t="shared" si="183"/>
        <v>5.8</v>
      </c>
      <c r="AZ174" s="59">
        <f>'Indicator Data'!O177</f>
        <v>0</v>
      </c>
      <c r="BA174" s="59">
        <f>'Indicator Data'!P177</f>
        <v>0</v>
      </c>
      <c r="BB174" s="61">
        <f t="shared" si="184"/>
        <v>0</v>
      </c>
      <c r="BC174" s="62">
        <f t="shared" si="185"/>
        <v>4.0999999999999996</v>
      </c>
      <c r="BD174" s="16"/>
      <c r="BE174" s="108"/>
      <c r="BF174" s="4"/>
    </row>
    <row r="175" spans="1:58" x14ac:dyDescent="0.25">
      <c r="A175" s="132" t="s">
        <v>324</v>
      </c>
      <c r="B175" s="63" t="s">
        <v>323</v>
      </c>
      <c r="C175" s="59">
        <f>ROUND(IF('Indicator Data'!C178=0,0.1,IF(LOG('Indicator Data'!C178)&gt;C$194,10,IF(LOG('Indicator Data'!C178)&lt;C$195,0,10-(C$194-LOG('Indicator Data'!C178))/(C$194-C$195)*10))),1)</f>
        <v>0.1</v>
      </c>
      <c r="D175" s="59">
        <f>ROUND(IF('Indicator Data'!D178=0,0.1,IF(LOG('Indicator Data'!D178)&gt;D$194,10,IF(LOG('Indicator Data'!D178)&lt;D$195,0,10-(D$194-LOG('Indicator Data'!D178))/(D$194-D$195)*10))),1)</f>
        <v>0.1</v>
      </c>
      <c r="E175" s="59">
        <f t="shared" si="155"/>
        <v>0.1</v>
      </c>
      <c r="F175" s="59">
        <f>ROUND(IF('Indicator Data'!E178="No data",0.1,IF('Indicator Data'!E178=0,0,IF(LOG('Indicator Data'!E178)&gt;F$194,10,IF(LOG('Indicator Data'!E178)&lt;F$195,0,10-(F$194-LOG('Indicator Data'!E178))/(F$194-F$195)*10)))),1)</f>
        <v>0.1</v>
      </c>
      <c r="G175" s="59">
        <f>ROUND(IF('Indicator Data'!F178=0,0,IF(LOG('Indicator Data'!F178)&gt;G$194,10,IF(LOG('Indicator Data'!F178)&lt;G$195,0,10-(G$194-LOG('Indicator Data'!F178))/(G$194-G$195)*10))),1)</f>
        <v>0.8</v>
      </c>
      <c r="H175" s="59">
        <f>ROUND(IF('Indicator Data'!G178=0,0,IF(LOG('Indicator Data'!G178)&gt;H$194,10,IF(LOG('Indicator Data'!G178)&lt;H$195,0,10-(H$194-LOG('Indicator Data'!G178))/(H$194-H$195)*10))),1)</f>
        <v>3.2</v>
      </c>
      <c r="I175" s="59">
        <f>ROUND(IF('Indicator Data'!H178=0,0,IF(LOG('Indicator Data'!H178)&gt;I$194,10,IF(LOG('Indicator Data'!H178)&lt;I$195,0,10-(I$194-LOG('Indicator Data'!H178))/(I$194-I$195)*10))),1)</f>
        <v>6.8</v>
      </c>
      <c r="J175" s="59">
        <f t="shared" si="156"/>
        <v>5.3</v>
      </c>
      <c r="K175" s="59">
        <f>ROUND(IF('Indicator Data'!I178=0,0,IF(LOG('Indicator Data'!I178)&gt;K$194,10,IF(LOG('Indicator Data'!I178)&lt;K$195,0,10-(K$194-LOG('Indicator Data'!I178))/(K$194-K$195)*10))),1)</f>
        <v>0.5</v>
      </c>
      <c r="L175" s="59">
        <f t="shared" si="157"/>
        <v>3.3</v>
      </c>
      <c r="M175" s="59">
        <f>ROUND(IF('Indicator Data'!J178=0,0,IF(LOG('Indicator Data'!J178)&gt;M$194,10,IF(LOG('Indicator Data'!J178)&lt;M$195,0,10-(M$194-LOG('Indicator Data'!J178))/(M$194-M$195)*10))),1)</f>
        <v>0</v>
      </c>
      <c r="N175" s="60">
        <f>'Indicator Data'!C178/'Indicator Data'!$BD178</f>
        <v>0</v>
      </c>
      <c r="O175" s="60">
        <f>'Indicator Data'!D178/'Indicator Data'!$BD178</f>
        <v>0</v>
      </c>
      <c r="P175" s="60">
        <f>IF(F175=0.1,0,'Indicator Data'!E178/'Indicator Data'!$BD178)</f>
        <v>0</v>
      </c>
      <c r="Q175" s="60">
        <f>'Indicator Data'!F178/'Indicator Data'!$BD178</f>
        <v>3.023831572581407E-7</v>
      </c>
      <c r="R175" s="60">
        <f>'Indicator Data'!G178/'Indicator Data'!$BD178</f>
        <v>1.8322277958469562E-2</v>
      </c>
      <c r="S175" s="60">
        <f>'Indicator Data'!H178/'Indicator Data'!$BD178</f>
        <v>5.7859825132009152E-3</v>
      </c>
      <c r="T175" s="60">
        <f>'Indicator Data'!I178/'Indicator Data'!$BD178</f>
        <v>1.6597055544006198E-4</v>
      </c>
      <c r="U175" s="60">
        <f>'Indicator Data'!J178/'Indicator Data'!$BD178</f>
        <v>0</v>
      </c>
      <c r="V175" s="59">
        <f t="shared" si="158"/>
        <v>0</v>
      </c>
      <c r="W175" s="59">
        <f t="shared" si="159"/>
        <v>0</v>
      </c>
      <c r="X175" s="59">
        <f t="shared" si="160"/>
        <v>0</v>
      </c>
      <c r="Y175" s="59">
        <f t="shared" si="161"/>
        <v>0.1</v>
      </c>
      <c r="Z175" s="59">
        <f t="shared" si="162"/>
        <v>4.4000000000000004</v>
      </c>
      <c r="AA175" s="59">
        <f t="shared" si="163"/>
        <v>10</v>
      </c>
      <c r="AB175" s="59">
        <f t="shared" si="164"/>
        <v>10</v>
      </c>
      <c r="AC175" s="59">
        <f t="shared" si="165"/>
        <v>10</v>
      </c>
      <c r="AD175" s="59">
        <f t="shared" si="166"/>
        <v>0.2</v>
      </c>
      <c r="AE175" s="59">
        <f t="shared" si="167"/>
        <v>7.6</v>
      </c>
      <c r="AF175" s="59">
        <f t="shared" si="168"/>
        <v>0</v>
      </c>
      <c r="AG175" s="59">
        <f>ROUND(IF('Indicator Data'!K178=0,0,IF('Indicator Data'!K178&gt;AG$194,10,IF('Indicator Data'!K178&lt;AG$195,0,10-(AG$194-'Indicator Data'!K178)/(AG$194-AG$195)*10))),1)</f>
        <v>1</v>
      </c>
      <c r="AH175" s="59">
        <f t="shared" si="169"/>
        <v>0.1</v>
      </c>
      <c r="AI175" s="59">
        <f t="shared" si="170"/>
        <v>0.1</v>
      </c>
      <c r="AJ175" s="59">
        <f t="shared" si="171"/>
        <v>6.6</v>
      </c>
      <c r="AK175" s="59">
        <f t="shared" si="172"/>
        <v>8.4</v>
      </c>
      <c r="AL175" s="59">
        <f t="shared" si="173"/>
        <v>7.6</v>
      </c>
      <c r="AM175" s="59">
        <f t="shared" si="174"/>
        <v>0.4</v>
      </c>
      <c r="AN175" s="59">
        <f t="shared" si="175"/>
        <v>0</v>
      </c>
      <c r="AO175" s="61">
        <f t="shared" si="176"/>
        <v>0.1</v>
      </c>
      <c r="AP175" s="61">
        <f t="shared" si="177"/>
        <v>0.1</v>
      </c>
      <c r="AQ175" s="61">
        <f t="shared" si="178"/>
        <v>2.8</v>
      </c>
      <c r="AR175" s="61">
        <f t="shared" si="179"/>
        <v>5.9</v>
      </c>
      <c r="AS175" s="59">
        <f t="shared" si="180"/>
        <v>0.5</v>
      </c>
      <c r="AT175" s="59" t="str">
        <f>IF('Indicator Data'!L178="No data","x",IF('Indicator Data'!BE178&lt;1000,"x",ROUND((IF('Indicator Data'!L178&gt;AT$194,10,IF('Indicator Data'!L178&lt;AT$195,0,10-(AT$194-'Indicator Data'!L178)/(AT$194-AT$195)*10))),1)))</f>
        <v>x</v>
      </c>
      <c r="AU175" s="61">
        <f t="shared" si="181"/>
        <v>0.5</v>
      </c>
      <c r="AV175" s="62">
        <f t="shared" si="182"/>
        <v>2.2000000000000002</v>
      </c>
      <c r="AW175" s="59">
        <f>ROUND(IF('Indicator Data'!M178=0,0,IF('Indicator Data'!M178&gt;AW$194,10,IF('Indicator Data'!M178&lt;AW$195,0,10-(AW$194-'Indicator Data'!M178)/(AW$194-AW$195)*10))),1)</f>
        <v>0.1</v>
      </c>
      <c r="AX175" s="59">
        <f>ROUND(IF('Indicator Data'!N178=0,0,IF(LOG('Indicator Data'!N178)&gt;LOG(AX$194),10,IF(LOG('Indicator Data'!N178)&lt;LOG(AX$195),0,10-(LOG(AX$194)-LOG('Indicator Data'!N178))/(LOG(AX$194)-LOG(AX$195))*10))),1)</f>
        <v>0</v>
      </c>
      <c r="AY175" s="61">
        <f t="shared" si="183"/>
        <v>0.1</v>
      </c>
      <c r="AZ175" s="59">
        <f>'Indicator Data'!O178</f>
        <v>0</v>
      </c>
      <c r="BA175" s="59">
        <f>'Indicator Data'!P178</f>
        <v>0</v>
      </c>
      <c r="BB175" s="61">
        <f t="shared" si="184"/>
        <v>0</v>
      </c>
      <c r="BC175" s="62">
        <f t="shared" si="185"/>
        <v>0.1</v>
      </c>
      <c r="BD175" s="16"/>
      <c r="BE175" s="108"/>
      <c r="BF175" s="4"/>
    </row>
    <row r="176" spans="1:58" x14ac:dyDescent="0.25">
      <c r="A176" s="132" t="s">
        <v>326</v>
      </c>
      <c r="B176" s="63" t="s">
        <v>325</v>
      </c>
      <c r="C176" s="59">
        <f>ROUND(IF('Indicator Data'!C179=0,0.1,IF(LOG('Indicator Data'!C179)&gt;C$194,10,IF(LOG('Indicator Data'!C179)&lt;C$195,0,10-(C$194-LOG('Indicator Data'!C179))/(C$194-C$195)*10))),1)</f>
        <v>5.7</v>
      </c>
      <c r="D176" s="59">
        <f>ROUND(IF('Indicator Data'!D179=0,0.1,IF(LOG('Indicator Data'!D179)&gt;D$194,10,IF(LOG('Indicator Data'!D179)&lt;D$195,0,10-(D$194-LOG('Indicator Data'!D179))/(D$194-D$195)*10))),1)</f>
        <v>0</v>
      </c>
      <c r="E176" s="59">
        <f t="shared" si="155"/>
        <v>3.4</v>
      </c>
      <c r="F176" s="59">
        <f>ROUND(IF('Indicator Data'!E179="No data",0.1,IF('Indicator Data'!E179=0,0,IF(LOG('Indicator Data'!E179)&gt;F$194,10,IF(LOG('Indicator Data'!E179)&lt;F$195,0,10-(F$194-LOG('Indicator Data'!E179))/(F$194-F$195)*10)))),1)</f>
        <v>0.7</v>
      </c>
      <c r="G176" s="59">
        <f>ROUND(IF('Indicator Data'!F179=0,0,IF(LOG('Indicator Data'!F179)&gt;G$194,10,IF(LOG('Indicator Data'!F179)&lt;G$195,0,10-(G$194-LOG('Indicator Data'!F179))/(G$194-G$195)*10))),1)</f>
        <v>0</v>
      </c>
      <c r="H176" s="59">
        <f>ROUND(IF('Indicator Data'!G179=0,0,IF(LOG('Indicator Data'!G179)&gt;H$194,10,IF(LOG('Indicator Data'!G179)&lt;H$195,0,10-(H$194-LOG('Indicator Data'!G179))/(H$194-H$195)*10))),1)</f>
        <v>3.7</v>
      </c>
      <c r="I176" s="59">
        <f>ROUND(IF('Indicator Data'!H179=0,0,IF(LOG('Indicator Data'!H179)&gt;I$194,10,IF(LOG('Indicator Data'!H179)&lt;I$195,0,10-(I$194-LOG('Indicator Data'!H179))/(I$194-I$195)*10))),1)</f>
        <v>0.3</v>
      </c>
      <c r="J176" s="59">
        <f t="shared" si="156"/>
        <v>2.2000000000000002</v>
      </c>
      <c r="K176" s="59">
        <f>ROUND(IF('Indicator Data'!I179=0,0,IF(LOG('Indicator Data'!I179)&gt;K$194,10,IF(LOG('Indicator Data'!I179)&lt;K$195,0,10-(K$194-LOG('Indicator Data'!I179))/(K$194-K$195)*10))),1)</f>
        <v>4.7</v>
      </c>
      <c r="L176" s="59">
        <f t="shared" si="157"/>
        <v>3.6</v>
      </c>
      <c r="M176" s="59">
        <f>ROUND(IF('Indicator Data'!J179=0,0,IF(LOG('Indicator Data'!J179)&gt;M$194,10,IF(LOG('Indicator Data'!J179)&lt;M$195,0,10-(M$194-LOG('Indicator Data'!J179))/(M$194-M$195)*10))),1)</f>
        <v>0</v>
      </c>
      <c r="N176" s="60">
        <f>'Indicator Data'!C179/'Indicator Data'!$BD179</f>
        <v>1.3945546993167825E-3</v>
      </c>
      <c r="O176" s="60">
        <f>'Indicator Data'!D179/'Indicator Data'!$BD179</f>
        <v>2.4638557075510435E-7</v>
      </c>
      <c r="P176" s="60">
        <f>IF(F176=0.1,0,'Indicator Data'!E179/'Indicator Data'!$BD179)</f>
        <v>1.4657783832986571E-4</v>
      </c>
      <c r="Q176" s="60">
        <f>'Indicator Data'!F179/'Indicator Data'!$BD179</f>
        <v>0</v>
      </c>
      <c r="R176" s="60">
        <f>'Indicator Data'!G179/'Indicator Data'!$BD179</f>
        <v>2.1564850951475908E-3</v>
      </c>
      <c r="S176" s="60">
        <f>'Indicator Data'!H179/'Indicator Data'!$BD179</f>
        <v>1.2399488716537912E-8</v>
      </c>
      <c r="T176" s="60">
        <f>'Indicator Data'!I179/'Indicator Data'!$BD179</f>
        <v>1.5870295063362967E-3</v>
      </c>
      <c r="U176" s="60">
        <f>'Indicator Data'!J179/'Indicator Data'!$BD179</f>
        <v>0</v>
      </c>
      <c r="V176" s="59">
        <f t="shared" si="158"/>
        <v>7</v>
      </c>
      <c r="W176" s="59">
        <f t="shared" si="159"/>
        <v>0</v>
      </c>
      <c r="X176" s="59">
        <f t="shared" si="160"/>
        <v>4.4000000000000004</v>
      </c>
      <c r="Y176" s="59">
        <f t="shared" si="161"/>
        <v>0.1</v>
      </c>
      <c r="Z176" s="59">
        <f t="shared" si="162"/>
        <v>0</v>
      </c>
      <c r="AA176" s="59">
        <f t="shared" si="163"/>
        <v>1.2</v>
      </c>
      <c r="AB176" s="59">
        <f t="shared" si="164"/>
        <v>0</v>
      </c>
      <c r="AC176" s="59">
        <f t="shared" si="165"/>
        <v>0.6</v>
      </c>
      <c r="AD176" s="59">
        <f t="shared" si="166"/>
        <v>1.6</v>
      </c>
      <c r="AE176" s="59">
        <f t="shared" si="167"/>
        <v>1.1000000000000001</v>
      </c>
      <c r="AF176" s="59">
        <f t="shared" si="168"/>
        <v>0</v>
      </c>
      <c r="AG176" s="59">
        <f>ROUND(IF('Indicator Data'!K179=0,0,IF('Indicator Data'!K179&gt;AG$194,10,IF('Indicator Data'!K179&lt;AG$195,0,10-(AG$194-'Indicator Data'!K179)/(AG$194-AG$195)*10))),1)</f>
        <v>1</v>
      </c>
      <c r="AH176" s="59">
        <f t="shared" si="169"/>
        <v>6.4</v>
      </c>
      <c r="AI176" s="59">
        <f t="shared" si="170"/>
        <v>0</v>
      </c>
      <c r="AJ176" s="59">
        <f t="shared" si="171"/>
        <v>2.5</v>
      </c>
      <c r="AK176" s="59">
        <f t="shared" si="172"/>
        <v>0.2</v>
      </c>
      <c r="AL176" s="59">
        <f t="shared" si="173"/>
        <v>1.4</v>
      </c>
      <c r="AM176" s="59">
        <f t="shared" si="174"/>
        <v>3.2</v>
      </c>
      <c r="AN176" s="59">
        <f t="shared" si="175"/>
        <v>0</v>
      </c>
      <c r="AO176" s="61">
        <f t="shared" si="176"/>
        <v>3.9</v>
      </c>
      <c r="AP176" s="61">
        <f t="shared" si="177"/>
        <v>0.4</v>
      </c>
      <c r="AQ176" s="61">
        <f t="shared" si="178"/>
        <v>0</v>
      </c>
      <c r="AR176" s="61">
        <f t="shared" si="179"/>
        <v>2.4</v>
      </c>
      <c r="AS176" s="59">
        <f t="shared" si="180"/>
        <v>0.5</v>
      </c>
      <c r="AT176" s="59">
        <f>IF('Indicator Data'!L179="No data","x",IF('Indicator Data'!BE179&lt;1000,"x",ROUND((IF('Indicator Data'!L179&gt;AT$194,10,IF('Indicator Data'!L179&lt;AT$195,0,10-(AT$194-'Indicator Data'!L179)/(AT$194-AT$195)*10))),1)))</f>
        <v>4</v>
      </c>
      <c r="AU176" s="61">
        <f t="shared" si="181"/>
        <v>2.2999999999999998</v>
      </c>
      <c r="AV176" s="62">
        <f t="shared" si="182"/>
        <v>1.9</v>
      </c>
      <c r="AW176" s="59">
        <f>ROUND(IF('Indicator Data'!M179=0,0,IF('Indicator Data'!M179&gt;AW$194,10,IF('Indicator Data'!M179&lt;AW$195,0,10-(AW$194-'Indicator Data'!M179)/(AW$194-AW$195)*10))),1)</f>
        <v>0.7</v>
      </c>
      <c r="AX176" s="59">
        <f>ROUND(IF('Indicator Data'!N179=0,0,IF(LOG('Indicator Data'!N179)&gt;LOG(AX$194),10,IF(LOG('Indicator Data'!N179)&lt;LOG(AX$195),0,10-(LOG(AX$194)-LOG('Indicator Data'!N179))/(LOG(AX$194)-LOG(AX$195))*10))),1)</f>
        <v>0</v>
      </c>
      <c r="AY176" s="61">
        <f t="shared" si="183"/>
        <v>0.4</v>
      </c>
      <c r="AZ176" s="59">
        <f>'Indicator Data'!O179</f>
        <v>0</v>
      </c>
      <c r="BA176" s="59">
        <f>'Indicator Data'!P179</f>
        <v>0</v>
      </c>
      <c r="BB176" s="61">
        <f t="shared" si="184"/>
        <v>0</v>
      </c>
      <c r="BC176" s="62">
        <f t="shared" si="185"/>
        <v>0.3</v>
      </c>
      <c r="BD176" s="16"/>
      <c r="BE176" s="108"/>
      <c r="BF176" s="4"/>
    </row>
    <row r="177" spans="1:58" x14ac:dyDescent="0.25">
      <c r="A177" s="132" t="s">
        <v>328</v>
      </c>
      <c r="B177" s="63" t="s">
        <v>327</v>
      </c>
      <c r="C177" s="59">
        <f>ROUND(IF('Indicator Data'!C180=0,0.1,IF(LOG('Indicator Data'!C180)&gt;C$194,10,IF(LOG('Indicator Data'!C180)&lt;C$195,0,10-(C$194-LOG('Indicator Data'!C180))/(C$194-C$195)*10))),1)</f>
        <v>7.7</v>
      </c>
      <c r="D177" s="59">
        <f>ROUND(IF('Indicator Data'!D180=0,0.1,IF(LOG('Indicator Data'!D180)&gt;D$194,10,IF(LOG('Indicator Data'!D180)&lt;D$195,0,10-(D$194-LOG('Indicator Data'!D180))/(D$194-D$195)*10))),1)</f>
        <v>0.1</v>
      </c>
      <c r="E177" s="59">
        <f t="shared" si="155"/>
        <v>5</v>
      </c>
      <c r="F177" s="59">
        <f>ROUND(IF('Indicator Data'!E180="No data",0.1,IF('Indicator Data'!E180=0,0,IF(LOG('Indicator Data'!E180)&gt;F$194,10,IF(LOG('Indicator Data'!E180)&lt;F$195,0,10-(F$194-LOG('Indicator Data'!E180))/(F$194-F$195)*10)))),1)</f>
        <v>5.8</v>
      </c>
      <c r="G177" s="59">
        <f>ROUND(IF('Indicator Data'!F180=0,0,IF(LOG('Indicator Data'!F180)&gt;G$194,10,IF(LOG('Indicator Data'!F180)&lt;G$195,0,10-(G$194-LOG('Indicator Data'!F180))/(G$194-G$195)*10))),1)</f>
        <v>6.7</v>
      </c>
      <c r="H177" s="59">
        <f>ROUND(IF('Indicator Data'!G180=0,0,IF(LOG('Indicator Data'!G180)&gt;H$194,10,IF(LOG('Indicator Data'!G180)&lt;H$195,0,10-(H$194-LOG('Indicator Data'!G180))/(H$194-H$195)*10))),1)</f>
        <v>0</v>
      </c>
      <c r="I177" s="59">
        <f>ROUND(IF('Indicator Data'!H180=0,0,IF(LOG('Indicator Data'!H180)&gt;I$194,10,IF(LOG('Indicator Data'!H180)&lt;I$195,0,10-(I$194-LOG('Indicator Data'!H180))/(I$194-I$195)*10))),1)</f>
        <v>0</v>
      </c>
      <c r="J177" s="59">
        <f t="shared" si="156"/>
        <v>0</v>
      </c>
      <c r="K177" s="59">
        <f>ROUND(IF('Indicator Data'!I180=0,0,IF(LOG('Indicator Data'!I180)&gt;K$194,10,IF(LOG('Indicator Data'!I180)&lt;K$195,0,10-(K$194-LOG('Indicator Data'!I180))/(K$194-K$195)*10))),1)</f>
        <v>0</v>
      </c>
      <c r="L177" s="59">
        <f t="shared" si="157"/>
        <v>0</v>
      </c>
      <c r="M177" s="59">
        <f>ROUND(IF('Indicator Data'!J180=0,0,IF(LOG('Indicator Data'!J180)&gt;M$194,10,IF(LOG('Indicator Data'!J180)&lt;M$195,0,10-(M$194-LOG('Indicator Data'!J180))/(M$194-M$195)*10))),1)</f>
        <v>0</v>
      </c>
      <c r="N177" s="60">
        <f>'Indicator Data'!C180/'Indicator Data'!$BD180</f>
        <v>1.0305620294016071E-3</v>
      </c>
      <c r="O177" s="60">
        <f>'Indicator Data'!D180/'Indicator Data'!$BD180</f>
        <v>0</v>
      </c>
      <c r="P177" s="60">
        <f>IF(F177=0.1,0,'Indicator Data'!E180/'Indicator Data'!$BD180)</f>
        <v>1.8851839778863775E-3</v>
      </c>
      <c r="Q177" s="60">
        <f>'Indicator Data'!F180/'Indicator Data'!$BD180</f>
        <v>9.2656207572141169E-6</v>
      </c>
      <c r="R177" s="60">
        <f>'Indicator Data'!G180/'Indicator Data'!$BD180</f>
        <v>0</v>
      </c>
      <c r="S177" s="60">
        <f>'Indicator Data'!H180/'Indicator Data'!$BD180</f>
        <v>0</v>
      </c>
      <c r="T177" s="60">
        <f>'Indicator Data'!I180/'Indicator Data'!$BD180</f>
        <v>0</v>
      </c>
      <c r="U177" s="60">
        <f>'Indicator Data'!J180/'Indicator Data'!$BD180</f>
        <v>0</v>
      </c>
      <c r="V177" s="59">
        <f t="shared" si="158"/>
        <v>5.2</v>
      </c>
      <c r="W177" s="59">
        <f t="shared" si="159"/>
        <v>0</v>
      </c>
      <c r="X177" s="59">
        <f t="shared" si="160"/>
        <v>3</v>
      </c>
      <c r="Y177" s="59">
        <f t="shared" si="161"/>
        <v>1.3</v>
      </c>
      <c r="Z177" s="59">
        <f t="shared" si="162"/>
        <v>7.7</v>
      </c>
      <c r="AA177" s="59">
        <f t="shared" si="163"/>
        <v>0</v>
      </c>
      <c r="AB177" s="59">
        <f t="shared" si="164"/>
        <v>0</v>
      </c>
      <c r="AC177" s="59">
        <f t="shared" si="165"/>
        <v>0</v>
      </c>
      <c r="AD177" s="59">
        <f t="shared" si="166"/>
        <v>0</v>
      </c>
      <c r="AE177" s="59">
        <f t="shared" si="167"/>
        <v>0</v>
      </c>
      <c r="AF177" s="59">
        <f t="shared" si="168"/>
        <v>0</v>
      </c>
      <c r="AG177" s="59">
        <f>ROUND(IF('Indicator Data'!K180=0,0,IF('Indicator Data'!K180&gt;AG$194,10,IF('Indicator Data'!K180&lt;AG$195,0,10-(AG$194-'Indicator Data'!K180)/(AG$194-AG$195)*10))),1)</f>
        <v>1</v>
      </c>
      <c r="AH177" s="59">
        <f t="shared" si="169"/>
        <v>6.5</v>
      </c>
      <c r="AI177" s="59">
        <f t="shared" si="170"/>
        <v>0.1</v>
      </c>
      <c r="AJ177" s="59">
        <f t="shared" si="171"/>
        <v>0</v>
      </c>
      <c r="AK177" s="59">
        <f t="shared" si="172"/>
        <v>0</v>
      </c>
      <c r="AL177" s="59">
        <f t="shared" si="173"/>
        <v>0</v>
      </c>
      <c r="AM177" s="59">
        <f t="shared" si="174"/>
        <v>0</v>
      </c>
      <c r="AN177" s="59">
        <f t="shared" si="175"/>
        <v>0</v>
      </c>
      <c r="AO177" s="61">
        <f t="shared" si="176"/>
        <v>4.0999999999999996</v>
      </c>
      <c r="AP177" s="61">
        <f t="shared" si="177"/>
        <v>3.9</v>
      </c>
      <c r="AQ177" s="61">
        <f t="shared" si="178"/>
        <v>7.2</v>
      </c>
      <c r="AR177" s="61">
        <f t="shared" si="179"/>
        <v>0</v>
      </c>
      <c r="AS177" s="59">
        <f t="shared" si="180"/>
        <v>0.5</v>
      </c>
      <c r="AT177" s="59">
        <f>IF('Indicator Data'!L180="No data","x",IF('Indicator Data'!BE180&lt;1000,"x",ROUND((IF('Indicator Data'!L180&gt;AT$194,10,IF('Indicator Data'!L180&lt;AT$195,0,10-(AT$194-'Indicator Data'!L180)/(AT$194-AT$195)*10))),1)))</f>
        <v>10</v>
      </c>
      <c r="AU177" s="61">
        <f t="shared" si="181"/>
        <v>5.3</v>
      </c>
      <c r="AV177" s="62">
        <f t="shared" si="182"/>
        <v>4.5</v>
      </c>
      <c r="AW177" s="59">
        <f>ROUND(IF('Indicator Data'!M180=0,0,IF('Indicator Data'!M180&gt;AW$194,10,IF('Indicator Data'!M180&lt;AW$195,0,10-(AW$194-'Indicator Data'!M180)/(AW$194-AW$195)*10))),1)</f>
        <v>4.8</v>
      </c>
      <c r="AX177" s="59">
        <f>ROUND(IF('Indicator Data'!N180=0,0,IF(LOG('Indicator Data'!N180)&gt;LOG(AX$194),10,IF(LOG('Indicator Data'!N180)&lt;LOG(AX$195),0,10-(LOG(AX$194)-LOG('Indicator Data'!N180))/(LOG(AX$194)-LOG(AX$195))*10))),1)</f>
        <v>3.4</v>
      </c>
      <c r="AY177" s="61">
        <f t="shared" si="183"/>
        <v>4.0999999999999996</v>
      </c>
      <c r="AZ177" s="59">
        <f>'Indicator Data'!O180</f>
        <v>0</v>
      </c>
      <c r="BA177" s="59">
        <f>'Indicator Data'!P180</f>
        <v>0</v>
      </c>
      <c r="BB177" s="61">
        <f t="shared" si="184"/>
        <v>0</v>
      </c>
      <c r="BC177" s="62">
        <f t="shared" si="185"/>
        <v>2.9</v>
      </c>
      <c r="BD177" s="16"/>
      <c r="BE177" s="108"/>
      <c r="BF177" s="4"/>
    </row>
    <row r="178" spans="1:58" x14ac:dyDescent="0.25">
      <c r="A178" s="132" t="s">
        <v>330</v>
      </c>
      <c r="B178" s="63" t="s">
        <v>329</v>
      </c>
      <c r="C178" s="59">
        <f>ROUND(IF('Indicator Data'!C181=0,0.1,IF(LOG('Indicator Data'!C181)&gt;C$194,10,IF(LOG('Indicator Data'!C181)&lt;C$195,0,10-(C$194-LOG('Indicator Data'!C181))/(C$194-C$195)*10))),1)</f>
        <v>10</v>
      </c>
      <c r="D178" s="59">
        <f>ROUND(IF('Indicator Data'!D181=0,0.1,IF(LOG('Indicator Data'!D181)&gt;D$194,10,IF(LOG('Indicator Data'!D181)&lt;D$195,0,10-(D$194-LOG('Indicator Data'!D181))/(D$194-D$195)*10))),1)</f>
        <v>10</v>
      </c>
      <c r="E178" s="59">
        <f t="shared" si="155"/>
        <v>10</v>
      </c>
      <c r="F178" s="59">
        <f>ROUND(IF('Indicator Data'!E181="No data",0.1,IF('Indicator Data'!E181=0,0,IF(LOG('Indicator Data'!E181)&gt;F$194,10,IF(LOG('Indicator Data'!E181)&lt;F$195,0,10-(F$194-LOG('Indicator Data'!E181))/(F$194-F$195)*10)))),1)</f>
        <v>8.4</v>
      </c>
      <c r="G178" s="59">
        <f>ROUND(IF('Indicator Data'!F181=0,0,IF(LOG('Indicator Data'!F181)&gt;G$194,10,IF(LOG('Indicator Data'!F181)&lt;G$195,0,10-(G$194-LOG('Indicator Data'!F181))/(G$194-G$195)*10))),1)</f>
        <v>6.7</v>
      </c>
      <c r="H178" s="59">
        <f>ROUND(IF('Indicator Data'!G181=0,0,IF(LOG('Indicator Data'!G181)&gt;H$194,10,IF(LOG('Indicator Data'!G181)&lt;H$195,0,10-(H$194-LOG('Indicator Data'!G181))/(H$194-H$195)*10))),1)</f>
        <v>0</v>
      </c>
      <c r="I178" s="59">
        <f>ROUND(IF('Indicator Data'!H181=0,0,IF(LOG('Indicator Data'!H181)&gt;I$194,10,IF(LOG('Indicator Data'!H181)&lt;I$195,0,10-(I$194-LOG('Indicator Data'!H181))/(I$194-I$195)*10))),1)</f>
        <v>0</v>
      </c>
      <c r="J178" s="59">
        <f t="shared" si="156"/>
        <v>0</v>
      </c>
      <c r="K178" s="59">
        <f>ROUND(IF('Indicator Data'!I181=0,0,IF(LOG('Indicator Data'!I181)&gt;K$194,10,IF(LOG('Indicator Data'!I181)&lt;K$195,0,10-(K$194-LOG('Indicator Data'!I181))/(K$194-K$195)*10))),1)</f>
        <v>0</v>
      </c>
      <c r="L178" s="59">
        <f t="shared" si="157"/>
        <v>0</v>
      </c>
      <c r="M178" s="59">
        <f>ROUND(IF('Indicator Data'!J181=0,0,IF(LOG('Indicator Data'!J181)&gt;M$194,10,IF(LOG('Indicator Data'!J181)&lt;M$195,0,10-(M$194-LOG('Indicator Data'!J181))/(M$194-M$195)*10))),1)</f>
        <v>0</v>
      </c>
      <c r="N178" s="60">
        <f>'Indicator Data'!C181/'Indicator Data'!$BD181</f>
        <v>1.7140109264558603E-3</v>
      </c>
      <c r="O178" s="60">
        <f>'Indicator Data'!D181/'Indicator Data'!$BD181</f>
        <v>7.249032329322225E-4</v>
      </c>
      <c r="P178" s="60">
        <f>IF(F178=0.1,0,'Indicator Data'!E181/'Indicator Data'!$BD181)</f>
        <v>2.9592596108054575E-3</v>
      </c>
      <c r="Q178" s="60">
        <f>'Indicator Data'!F181/'Indicator Data'!$BD181</f>
        <v>1.3300433710238468E-6</v>
      </c>
      <c r="R178" s="60">
        <f>'Indicator Data'!G181/'Indicator Data'!$BD181</f>
        <v>0</v>
      </c>
      <c r="S178" s="60">
        <f>'Indicator Data'!H181/'Indicator Data'!$BD181</f>
        <v>0</v>
      </c>
      <c r="T178" s="60">
        <f>'Indicator Data'!I181/'Indicator Data'!$BD181</f>
        <v>0</v>
      </c>
      <c r="U178" s="60">
        <f>'Indicator Data'!J181/'Indicator Data'!$BD181</f>
        <v>0</v>
      </c>
      <c r="V178" s="59">
        <f t="shared" si="158"/>
        <v>8.6</v>
      </c>
      <c r="W178" s="59">
        <f t="shared" si="159"/>
        <v>7.2</v>
      </c>
      <c r="X178" s="59">
        <f t="shared" si="160"/>
        <v>8</v>
      </c>
      <c r="Y178" s="59">
        <f t="shared" si="161"/>
        <v>2</v>
      </c>
      <c r="Z178" s="59">
        <f t="shared" si="162"/>
        <v>5.8</v>
      </c>
      <c r="AA178" s="59">
        <f t="shared" si="163"/>
        <v>0</v>
      </c>
      <c r="AB178" s="59">
        <f t="shared" si="164"/>
        <v>0</v>
      </c>
      <c r="AC178" s="59">
        <f t="shared" si="165"/>
        <v>0</v>
      </c>
      <c r="AD178" s="59">
        <f t="shared" si="166"/>
        <v>0</v>
      </c>
      <c r="AE178" s="59">
        <f t="shared" si="167"/>
        <v>0</v>
      </c>
      <c r="AF178" s="59">
        <f t="shared" si="168"/>
        <v>0</v>
      </c>
      <c r="AG178" s="59">
        <f>ROUND(IF('Indicator Data'!K181=0,0,IF('Indicator Data'!K181&gt;AG$194,10,IF('Indicator Data'!K181&lt;AG$195,0,10-(AG$194-'Indicator Data'!K181)/(AG$194-AG$195)*10))),1)</f>
        <v>0</v>
      </c>
      <c r="AH178" s="59">
        <f t="shared" si="169"/>
        <v>9.3000000000000007</v>
      </c>
      <c r="AI178" s="59">
        <f t="shared" si="170"/>
        <v>8.6</v>
      </c>
      <c r="AJ178" s="59">
        <f t="shared" si="171"/>
        <v>0</v>
      </c>
      <c r="AK178" s="59">
        <f t="shared" si="172"/>
        <v>0</v>
      </c>
      <c r="AL178" s="59">
        <f t="shared" si="173"/>
        <v>0</v>
      </c>
      <c r="AM178" s="59">
        <f t="shared" si="174"/>
        <v>0</v>
      </c>
      <c r="AN178" s="59">
        <f t="shared" si="175"/>
        <v>0</v>
      </c>
      <c r="AO178" s="61">
        <f t="shared" si="176"/>
        <v>9.3000000000000007</v>
      </c>
      <c r="AP178" s="61">
        <f t="shared" si="177"/>
        <v>6.1</v>
      </c>
      <c r="AQ178" s="61">
        <f t="shared" si="178"/>
        <v>6.3</v>
      </c>
      <c r="AR178" s="61">
        <f t="shared" si="179"/>
        <v>0</v>
      </c>
      <c r="AS178" s="59">
        <f t="shared" si="180"/>
        <v>0</v>
      </c>
      <c r="AT178" s="59">
        <f>IF('Indicator Data'!L181="No data","x",IF('Indicator Data'!BE181&lt;1000,"x",ROUND((IF('Indicator Data'!L181&gt;AT$194,10,IF('Indicator Data'!L181&lt;AT$195,0,10-(AT$194-'Indicator Data'!L181)/(AT$194-AT$195)*10))),1)))</f>
        <v>5.0999999999999996</v>
      </c>
      <c r="AU178" s="61">
        <f t="shared" si="181"/>
        <v>2.6</v>
      </c>
      <c r="AV178" s="62">
        <f t="shared" si="182"/>
        <v>5.8</v>
      </c>
      <c r="AW178" s="59">
        <f>ROUND(IF('Indicator Data'!M181=0,0,IF('Indicator Data'!M181&gt;AW$194,10,IF('Indicator Data'!M181&lt;AW$195,0,10-(AW$194-'Indicator Data'!M181)/(AW$194-AW$195)*10))),1)</f>
        <v>10</v>
      </c>
      <c r="AX178" s="59">
        <f>ROUND(IF('Indicator Data'!N181=0,0,IF(LOG('Indicator Data'!N181)&gt;LOG(AX$194),10,IF(LOG('Indicator Data'!N181)&lt;LOG(AX$195),0,10-(LOG(AX$194)-LOG('Indicator Data'!N181))/(LOG(AX$194)-LOG(AX$195))*10))),1)</f>
        <v>9.6</v>
      </c>
      <c r="AY178" s="61">
        <f t="shared" si="183"/>
        <v>9.8000000000000007</v>
      </c>
      <c r="AZ178" s="59">
        <f>'Indicator Data'!O181</f>
        <v>4</v>
      </c>
      <c r="BA178" s="59">
        <f>'Indicator Data'!P181</f>
        <v>5</v>
      </c>
      <c r="BB178" s="61">
        <f t="shared" si="184"/>
        <v>9</v>
      </c>
      <c r="BC178" s="62">
        <f t="shared" si="185"/>
        <v>9</v>
      </c>
      <c r="BD178" s="16"/>
      <c r="BE178" s="108"/>
      <c r="BF178" s="4"/>
    </row>
    <row r="179" spans="1:58" x14ac:dyDescent="0.25">
      <c r="A179" s="132" t="s">
        <v>332</v>
      </c>
      <c r="B179" s="63" t="s">
        <v>331</v>
      </c>
      <c r="C179" s="59">
        <f>ROUND(IF('Indicator Data'!C182=0,0.1,IF(LOG('Indicator Data'!C182)&gt;C$194,10,IF(LOG('Indicator Data'!C182)&lt;C$195,0,10-(C$194-LOG('Indicator Data'!C182))/(C$194-C$195)*10))),1)</f>
        <v>7.6</v>
      </c>
      <c r="D179" s="59">
        <f>ROUND(IF('Indicator Data'!D182=0,0.1,IF(LOG('Indicator Data'!D182)&gt;D$194,10,IF(LOG('Indicator Data'!D182)&lt;D$195,0,10-(D$194-LOG('Indicator Data'!D182))/(D$194-D$195)*10))),1)</f>
        <v>8.6</v>
      </c>
      <c r="E179" s="59">
        <f t="shared" si="155"/>
        <v>8.1</v>
      </c>
      <c r="F179" s="59">
        <f>ROUND(IF('Indicator Data'!E182="No data",0.1,IF('Indicator Data'!E182=0,0,IF(LOG('Indicator Data'!E182)&gt;F$194,10,IF(LOG('Indicator Data'!E182)&lt;F$195,0,10-(F$194-LOG('Indicator Data'!E182))/(F$194-F$195)*10)))),1)</f>
        <v>6.3</v>
      </c>
      <c r="G179" s="59">
        <f>ROUND(IF('Indicator Data'!F182=0,0,IF(LOG('Indicator Data'!F182)&gt;G$194,10,IF(LOG('Indicator Data'!F182)&lt;G$195,0,10-(G$194-LOG('Indicator Data'!F182))/(G$194-G$195)*10))),1)</f>
        <v>0</v>
      </c>
      <c r="H179" s="59">
        <f>ROUND(IF('Indicator Data'!G182=0,0,IF(LOG('Indicator Data'!G182)&gt;H$194,10,IF(LOG('Indicator Data'!G182)&lt;H$195,0,10-(H$194-LOG('Indicator Data'!G182))/(H$194-H$195)*10))),1)</f>
        <v>0</v>
      </c>
      <c r="I179" s="59">
        <f>ROUND(IF('Indicator Data'!H182=0,0,IF(LOG('Indicator Data'!H182)&gt;I$194,10,IF(LOG('Indicator Data'!H182)&lt;I$195,0,10-(I$194-LOG('Indicator Data'!H182))/(I$194-I$195)*10))),1)</f>
        <v>0</v>
      </c>
      <c r="J179" s="59">
        <f t="shared" si="156"/>
        <v>0</v>
      </c>
      <c r="K179" s="59">
        <f>ROUND(IF('Indicator Data'!I182=0,0,IF(LOG('Indicator Data'!I182)&gt;K$194,10,IF(LOG('Indicator Data'!I182)&lt;K$195,0,10-(K$194-LOG('Indicator Data'!I182))/(K$194-K$195)*10))),1)</f>
        <v>0</v>
      </c>
      <c r="L179" s="59">
        <f t="shared" si="157"/>
        <v>0</v>
      </c>
      <c r="M179" s="59">
        <f>ROUND(IF('Indicator Data'!J182=0,0,IF(LOG('Indicator Data'!J182)&gt;M$194,10,IF(LOG('Indicator Data'!J182)&lt;M$195,0,10-(M$194-LOG('Indicator Data'!J182))/(M$194-M$195)*10))),1)</f>
        <v>0</v>
      </c>
      <c r="N179" s="60">
        <f>'Indicator Data'!C182/'Indicator Data'!$BD182</f>
        <v>1.9835045624536671E-3</v>
      </c>
      <c r="O179" s="60">
        <f>'Indicator Data'!D182/'Indicator Data'!$BD182</f>
        <v>7.0463718481266738E-4</v>
      </c>
      <c r="P179" s="60">
        <f>IF(F179=0.1,0,'Indicator Data'!E182/'Indicator Data'!$BD182)</f>
        <v>6.2338212876029177E-3</v>
      </c>
      <c r="Q179" s="60">
        <f>'Indicator Data'!F182/'Indicator Data'!$BD182</f>
        <v>0</v>
      </c>
      <c r="R179" s="60">
        <f>'Indicator Data'!G182/'Indicator Data'!$BD182</f>
        <v>0</v>
      </c>
      <c r="S179" s="60">
        <f>'Indicator Data'!H182/'Indicator Data'!$BD182</f>
        <v>0</v>
      </c>
      <c r="T179" s="60">
        <f>'Indicator Data'!I182/'Indicator Data'!$BD182</f>
        <v>0</v>
      </c>
      <c r="U179" s="60">
        <f>'Indicator Data'!J182/'Indicator Data'!$BD182</f>
        <v>0</v>
      </c>
      <c r="V179" s="59">
        <f t="shared" si="158"/>
        <v>9.9</v>
      </c>
      <c r="W179" s="59">
        <f t="shared" si="159"/>
        <v>7</v>
      </c>
      <c r="X179" s="59">
        <f t="shared" si="160"/>
        <v>8.9</v>
      </c>
      <c r="Y179" s="59">
        <f t="shared" si="161"/>
        <v>4.2</v>
      </c>
      <c r="Z179" s="59">
        <f t="shared" si="162"/>
        <v>0</v>
      </c>
      <c r="AA179" s="59">
        <f t="shared" si="163"/>
        <v>0</v>
      </c>
      <c r="AB179" s="59">
        <f t="shared" si="164"/>
        <v>0</v>
      </c>
      <c r="AC179" s="59">
        <f t="shared" si="165"/>
        <v>0</v>
      </c>
      <c r="AD179" s="59">
        <f t="shared" si="166"/>
        <v>0</v>
      </c>
      <c r="AE179" s="59">
        <f t="shared" si="167"/>
        <v>0</v>
      </c>
      <c r="AF179" s="59">
        <f t="shared" si="168"/>
        <v>0</v>
      </c>
      <c r="AG179" s="59">
        <f>ROUND(IF('Indicator Data'!K182=0,0,IF('Indicator Data'!K182&gt;AG$194,10,IF('Indicator Data'!K182&lt;AG$195,0,10-(AG$194-'Indicator Data'!K182)/(AG$194-AG$195)*10))),1)</f>
        <v>0</v>
      </c>
      <c r="AH179" s="59">
        <f t="shared" si="169"/>
        <v>8.8000000000000007</v>
      </c>
      <c r="AI179" s="59">
        <f t="shared" si="170"/>
        <v>7.8</v>
      </c>
      <c r="AJ179" s="59">
        <f t="shared" si="171"/>
        <v>0</v>
      </c>
      <c r="AK179" s="59">
        <f t="shared" si="172"/>
        <v>0</v>
      </c>
      <c r="AL179" s="59">
        <f t="shared" si="173"/>
        <v>0</v>
      </c>
      <c r="AM179" s="59">
        <f t="shared" si="174"/>
        <v>0</v>
      </c>
      <c r="AN179" s="59">
        <f t="shared" si="175"/>
        <v>0</v>
      </c>
      <c r="AO179" s="61">
        <f t="shared" si="176"/>
        <v>8.5</v>
      </c>
      <c r="AP179" s="61">
        <f t="shared" si="177"/>
        <v>5.3</v>
      </c>
      <c r="AQ179" s="61">
        <f t="shared" si="178"/>
        <v>0</v>
      </c>
      <c r="AR179" s="61">
        <f t="shared" si="179"/>
        <v>0</v>
      </c>
      <c r="AS179" s="59">
        <f t="shared" si="180"/>
        <v>0</v>
      </c>
      <c r="AT179" s="59">
        <f>IF('Indicator Data'!L182="No data","x",IF('Indicator Data'!BE182&lt;1000,"x",ROUND((IF('Indicator Data'!L182&gt;AT$194,10,IF('Indicator Data'!L182&lt;AT$195,0,10-(AT$194-'Indicator Data'!L182)/(AT$194-AT$195)*10))),1)))</f>
        <v>9.1</v>
      </c>
      <c r="AU179" s="61">
        <f t="shared" si="181"/>
        <v>4.5999999999999996</v>
      </c>
      <c r="AV179" s="62">
        <f t="shared" si="182"/>
        <v>4.5</v>
      </c>
      <c r="AW179" s="59">
        <f>ROUND(IF('Indicator Data'!M182=0,0,IF('Indicator Data'!M182&gt;AW$194,10,IF('Indicator Data'!M182&lt;AW$195,0,10-(AW$194-'Indicator Data'!M182)/(AW$194-AW$195)*10))),1)</f>
        <v>1.3</v>
      </c>
      <c r="AX179" s="59">
        <f>ROUND(IF('Indicator Data'!N182=0,0,IF(LOG('Indicator Data'!N182)&gt;LOG(AX$194),10,IF(LOG('Indicator Data'!N182)&lt;LOG(AX$195),0,10-(LOG(AX$194)-LOG('Indicator Data'!N182))/(LOG(AX$194)-LOG(AX$195))*10))),1)</f>
        <v>0.7</v>
      </c>
      <c r="AY179" s="61">
        <f t="shared" si="183"/>
        <v>1</v>
      </c>
      <c r="AZ179" s="59">
        <f>'Indicator Data'!O182</f>
        <v>0</v>
      </c>
      <c r="BA179" s="59">
        <f>'Indicator Data'!P182</f>
        <v>0</v>
      </c>
      <c r="BB179" s="61">
        <f t="shared" si="184"/>
        <v>0</v>
      </c>
      <c r="BC179" s="62">
        <f t="shared" si="185"/>
        <v>0.7</v>
      </c>
      <c r="BD179" s="16"/>
      <c r="BE179" s="108"/>
      <c r="BF179" s="4"/>
    </row>
    <row r="180" spans="1:58" x14ac:dyDescent="0.25">
      <c r="A180" s="132" t="s">
        <v>334</v>
      </c>
      <c r="B180" s="63" t="s">
        <v>333</v>
      </c>
      <c r="C180" s="59">
        <f>ROUND(IF('Indicator Data'!C183=0,0.1,IF(LOG('Indicator Data'!C183)&gt;C$194,10,IF(LOG('Indicator Data'!C183)&lt;C$195,0,10-(C$194-LOG('Indicator Data'!C183))/(C$194-C$195)*10))),1)</f>
        <v>0.1</v>
      </c>
      <c r="D180" s="59">
        <f>ROUND(IF('Indicator Data'!D183=0,0.1,IF(LOG('Indicator Data'!D183)&gt;D$194,10,IF(LOG('Indicator Data'!D183)&lt;D$195,0,10-(D$194-LOG('Indicator Data'!D183))/(D$194-D$195)*10))),1)</f>
        <v>0.1</v>
      </c>
      <c r="E180" s="59">
        <f t="shared" si="155"/>
        <v>0.1</v>
      </c>
      <c r="F180" s="59">
        <f>ROUND(IF('Indicator Data'!E183="No data",0.1,IF('Indicator Data'!E183=0,0,IF(LOG('Indicator Data'!E183)&gt;F$194,10,IF(LOG('Indicator Data'!E183)&lt;F$195,0,10-(F$194-LOG('Indicator Data'!E183))/(F$194-F$195)*10)))),1)</f>
        <v>0.1</v>
      </c>
      <c r="G180" s="59">
        <f>ROUND(IF('Indicator Data'!F183=0,0,IF(LOG('Indicator Data'!F183)&gt;G$194,10,IF(LOG('Indicator Data'!F183)&lt;G$195,0,10-(G$194-LOG('Indicator Data'!F183))/(G$194-G$195)*10))),1)</f>
        <v>3.1</v>
      </c>
      <c r="H180" s="59">
        <f>ROUND(IF('Indicator Data'!G183=0,0,IF(LOG('Indicator Data'!G183)&gt;H$194,10,IF(LOG('Indicator Data'!G183)&lt;H$195,0,10-(H$194-LOG('Indicator Data'!G183))/(H$194-H$195)*10))),1)</f>
        <v>0</v>
      </c>
      <c r="I180" s="59">
        <f>ROUND(IF('Indicator Data'!H183=0,0,IF(LOG('Indicator Data'!H183)&gt;I$194,10,IF(LOG('Indicator Data'!H183)&lt;I$195,0,10-(I$194-LOG('Indicator Data'!H183))/(I$194-I$195)*10))),1)</f>
        <v>0</v>
      </c>
      <c r="J180" s="59">
        <f t="shared" si="156"/>
        <v>0</v>
      </c>
      <c r="K180" s="59">
        <f>ROUND(IF('Indicator Data'!I183=0,0,IF(LOG('Indicator Data'!I183)&gt;K$194,10,IF(LOG('Indicator Data'!I183)&lt;K$195,0,10-(K$194-LOG('Indicator Data'!I183))/(K$194-K$195)*10))),1)</f>
        <v>0</v>
      </c>
      <c r="L180" s="59">
        <f t="shared" si="157"/>
        <v>0</v>
      </c>
      <c r="M180" s="59">
        <f>ROUND(IF('Indicator Data'!J183=0,0,IF(LOG('Indicator Data'!J183)&gt;M$194,10,IF(LOG('Indicator Data'!J183)&lt;M$195,0,10-(M$194-LOG('Indicator Data'!J183))/(M$194-M$195)*10))),1)</f>
        <v>0</v>
      </c>
      <c r="N180" s="60">
        <f>'Indicator Data'!C183/'Indicator Data'!$BD183</f>
        <v>0</v>
      </c>
      <c r="O180" s="60">
        <f>'Indicator Data'!D183/'Indicator Data'!$BD183</f>
        <v>0</v>
      </c>
      <c r="P180" s="60">
        <f>IF(F180=0.1,0,'Indicator Data'!E183/'Indicator Data'!$BD183)</f>
        <v>0</v>
      </c>
      <c r="Q180" s="60">
        <f>'Indicator Data'!F183/'Indicator Data'!$BD183</f>
        <v>7.9641405191285315E-5</v>
      </c>
      <c r="R180" s="60">
        <f>'Indicator Data'!G183/'Indicator Data'!$BD183</f>
        <v>4.6337491442249553E-4</v>
      </c>
      <c r="S180" s="60">
        <f>'Indicator Data'!H183/'Indicator Data'!$BD183</f>
        <v>0</v>
      </c>
      <c r="T180" s="60">
        <f>'Indicator Data'!I183/'Indicator Data'!$BD183</f>
        <v>0</v>
      </c>
      <c r="U180" s="60">
        <f>'Indicator Data'!J183/'Indicator Data'!$BD183</f>
        <v>0</v>
      </c>
      <c r="V180" s="59">
        <f t="shared" si="158"/>
        <v>0</v>
      </c>
      <c r="W180" s="59">
        <f t="shared" si="159"/>
        <v>0</v>
      </c>
      <c r="X180" s="59">
        <f t="shared" si="160"/>
        <v>0</v>
      </c>
      <c r="Y180" s="59">
        <f t="shared" si="161"/>
        <v>0.1</v>
      </c>
      <c r="Z180" s="59">
        <f t="shared" si="162"/>
        <v>9.8000000000000007</v>
      </c>
      <c r="AA180" s="59">
        <f t="shared" si="163"/>
        <v>0.3</v>
      </c>
      <c r="AB180" s="59">
        <f t="shared" si="164"/>
        <v>0</v>
      </c>
      <c r="AC180" s="59">
        <f t="shared" si="165"/>
        <v>0.2</v>
      </c>
      <c r="AD180" s="59">
        <f t="shared" si="166"/>
        <v>0</v>
      </c>
      <c r="AE180" s="59">
        <f t="shared" si="167"/>
        <v>0.1</v>
      </c>
      <c r="AF180" s="59">
        <f t="shared" si="168"/>
        <v>0</v>
      </c>
      <c r="AG180" s="59">
        <f>ROUND(IF('Indicator Data'!K183=0,0,IF('Indicator Data'!K183&gt;AG$194,10,IF('Indicator Data'!K183&lt;AG$195,0,10-(AG$194-'Indicator Data'!K183)/(AG$194-AG$195)*10))),1)</f>
        <v>1</v>
      </c>
      <c r="AH180" s="59">
        <f t="shared" si="169"/>
        <v>0.1</v>
      </c>
      <c r="AI180" s="59">
        <f t="shared" si="170"/>
        <v>0.1</v>
      </c>
      <c r="AJ180" s="59">
        <f t="shared" si="171"/>
        <v>0.2</v>
      </c>
      <c r="AK180" s="59">
        <f t="shared" si="172"/>
        <v>0</v>
      </c>
      <c r="AL180" s="59">
        <f t="shared" si="173"/>
        <v>0.1</v>
      </c>
      <c r="AM180" s="59">
        <f t="shared" si="174"/>
        <v>0</v>
      </c>
      <c r="AN180" s="59">
        <f t="shared" si="175"/>
        <v>0</v>
      </c>
      <c r="AO180" s="61">
        <f t="shared" si="176"/>
        <v>0.1</v>
      </c>
      <c r="AP180" s="61">
        <f t="shared" si="177"/>
        <v>0.1</v>
      </c>
      <c r="AQ180" s="61">
        <f t="shared" si="178"/>
        <v>7.9</v>
      </c>
      <c r="AR180" s="61">
        <f t="shared" si="179"/>
        <v>0.1</v>
      </c>
      <c r="AS180" s="59">
        <f t="shared" si="180"/>
        <v>0.5</v>
      </c>
      <c r="AT180" s="59" t="str">
        <f>IF('Indicator Data'!L183="No data","x",IF('Indicator Data'!BE183&lt;1000,"x",ROUND((IF('Indicator Data'!L183&gt;AT$194,10,IF('Indicator Data'!L183&lt;AT$195,0,10-(AT$194-'Indicator Data'!L183)/(AT$194-AT$195)*10))),1)))</f>
        <v>x</v>
      </c>
      <c r="AU180" s="61">
        <f t="shared" si="181"/>
        <v>0.5</v>
      </c>
      <c r="AV180" s="62">
        <f t="shared" si="182"/>
        <v>2.6</v>
      </c>
      <c r="AW180" s="59">
        <f>ROUND(IF('Indicator Data'!M183=0,0,IF('Indicator Data'!M183&gt;AW$194,10,IF('Indicator Data'!M183&lt;AW$195,0,10-(AW$194-'Indicator Data'!M183)/(AW$194-AW$195)*10))),1)</f>
        <v>0</v>
      </c>
      <c r="AX180" s="59">
        <f>ROUND(IF('Indicator Data'!N183=0,0,IF(LOG('Indicator Data'!N183)&gt;LOG(AX$194),10,IF(LOG('Indicator Data'!N183)&lt;LOG(AX$195),0,10-(LOG(AX$194)-LOG('Indicator Data'!N183))/(LOG(AX$194)-LOG(AX$195))*10))),1)</f>
        <v>3.2</v>
      </c>
      <c r="AY180" s="61">
        <f t="shared" si="183"/>
        <v>1.7</v>
      </c>
      <c r="AZ180" s="59">
        <f>'Indicator Data'!O183</f>
        <v>0</v>
      </c>
      <c r="BA180" s="59">
        <f>'Indicator Data'!P183</f>
        <v>0</v>
      </c>
      <c r="BB180" s="61">
        <f t="shared" si="184"/>
        <v>0</v>
      </c>
      <c r="BC180" s="62">
        <f t="shared" si="185"/>
        <v>1.2</v>
      </c>
      <c r="BD180" s="16"/>
      <c r="BE180" s="108"/>
      <c r="BF180" s="4"/>
    </row>
    <row r="181" spans="1:58" x14ac:dyDescent="0.25">
      <c r="A181" s="132" t="s">
        <v>336</v>
      </c>
      <c r="B181" s="63" t="s">
        <v>335</v>
      </c>
      <c r="C181" s="59">
        <f>ROUND(IF('Indicator Data'!C184=0,0.1,IF(LOG('Indicator Data'!C184)&gt;C$194,10,IF(LOG('Indicator Data'!C184)&lt;C$195,0,10-(C$194-LOG('Indicator Data'!C184))/(C$194-C$195)*10))),1)</f>
        <v>8.8000000000000007</v>
      </c>
      <c r="D181" s="59">
        <f>ROUND(IF('Indicator Data'!D184=0,0.1,IF(LOG('Indicator Data'!D184)&gt;D$194,10,IF(LOG('Indicator Data'!D184)&lt;D$195,0,10-(D$194-LOG('Indicator Data'!D184))/(D$194-D$195)*10))),1)</f>
        <v>0.1</v>
      </c>
      <c r="E181" s="59">
        <f t="shared" si="155"/>
        <v>6.1</v>
      </c>
      <c r="F181" s="59">
        <f>ROUND(IF('Indicator Data'!E184="No data",0.1,IF('Indicator Data'!E184=0,0,IF(LOG('Indicator Data'!E184)&gt;F$194,10,IF(LOG('Indicator Data'!E184)&lt;F$195,0,10-(F$194-LOG('Indicator Data'!E184))/(F$194-F$195)*10)))),1)</f>
        <v>7.5</v>
      </c>
      <c r="G181" s="59">
        <f>ROUND(IF('Indicator Data'!F184=0,0,IF(LOG('Indicator Data'!F184)&gt;G$194,10,IF(LOG('Indicator Data'!F184)&lt;G$195,0,10-(G$194-LOG('Indicator Data'!F184))/(G$194-G$195)*10))),1)</f>
        <v>0</v>
      </c>
      <c r="H181" s="59">
        <f>ROUND(IF('Indicator Data'!G184=0,0,IF(LOG('Indicator Data'!G184)&gt;H$194,10,IF(LOG('Indicator Data'!G184)&lt;H$195,0,10-(H$194-LOG('Indicator Data'!G184))/(H$194-H$195)*10))),1)</f>
        <v>0</v>
      </c>
      <c r="I181" s="59">
        <f>ROUND(IF('Indicator Data'!H184=0,0,IF(LOG('Indicator Data'!H184)&gt;I$194,10,IF(LOG('Indicator Data'!H184)&lt;I$195,0,10-(I$194-LOG('Indicator Data'!H184))/(I$194-I$195)*10))),1)</f>
        <v>0</v>
      </c>
      <c r="J181" s="59">
        <f t="shared" si="156"/>
        <v>0</v>
      </c>
      <c r="K181" s="59">
        <f>ROUND(IF('Indicator Data'!I184=0,0,IF(LOG('Indicator Data'!I184)&gt;K$194,10,IF(LOG('Indicator Data'!I184)&lt;K$195,0,10-(K$194-LOG('Indicator Data'!I184))/(K$194-K$195)*10))),1)</f>
        <v>0</v>
      </c>
      <c r="L181" s="59">
        <f t="shared" si="157"/>
        <v>0</v>
      </c>
      <c r="M181" s="59">
        <f>ROUND(IF('Indicator Data'!J184=0,0,IF(LOG('Indicator Data'!J184)&gt;M$194,10,IF(LOG('Indicator Data'!J184)&lt;M$195,0,10-(M$194-LOG('Indicator Data'!J184))/(M$194-M$195)*10))),1)</f>
        <v>10</v>
      </c>
      <c r="N181" s="60">
        <f>'Indicator Data'!C184/'Indicator Data'!$BD184</f>
        <v>8.2825684011194147E-4</v>
      </c>
      <c r="O181" s="60">
        <f>'Indicator Data'!D184/'Indicator Data'!$BD184</f>
        <v>0</v>
      </c>
      <c r="P181" s="60">
        <f>IF(F181=0.1,0,'Indicator Data'!E184/'Indicator Data'!$BD184)</f>
        <v>2.5347179480078143E-3</v>
      </c>
      <c r="Q181" s="60">
        <f>'Indicator Data'!F184/'Indicator Data'!$BD184</f>
        <v>0</v>
      </c>
      <c r="R181" s="60">
        <f>'Indicator Data'!G184/'Indicator Data'!$BD184</f>
        <v>0</v>
      </c>
      <c r="S181" s="60">
        <f>'Indicator Data'!H184/'Indicator Data'!$BD184</f>
        <v>0</v>
      </c>
      <c r="T181" s="60">
        <f>'Indicator Data'!I184/'Indicator Data'!$BD184</f>
        <v>0</v>
      </c>
      <c r="U181" s="60">
        <f>'Indicator Data'!J184/'Indicator Data'!$BD184</f>
        <v>3.4644226774478049E-3</v>
      </c>
      <c r="V181" s="59">
        <f t="shared" si="158"/>
        <v>4.0999999999999996</v>
      </c>
      <c r="W181" s="59">
        <f t="shared" si="159"/>
        <v>0</v>
      </c>
      <c r="X181" s="59">
        <f t="shared" si="160"/>
        <v>2.2999999999999998</v>
      </c>
      <c r="Y181" s="59">
        <f t="shared" si="161"/>
        <v>1.7</v>
      </c>
      <c r="Z181" s="59">
        <f t="shared" si="162"/>
        <v>0</v>
      </c>
      <c r="AA181" s="59">
        <f t="shared" si="163"/>
        <v>0</v>
      </c>
      <c r="AB181" s="59">
        <f t="shared" si="164"/>
        <v>0</v>
      </c>
      <c r="AC181" s="59">
        <f t="shared" si="165"/>
        <v>0</v>
      </c>
      <c r="AD181" s="59">
        <f t="shared" si="166"/>
        <v>0</v>
      </c>
      <c r="AE181" s="59">
        <f t="shared" si="167"/>
        <v>0</v>
      </c>
      <c r="AF181" s="59">
        <f t="shared" si="168"/>
        <v>1.2</v>
      </c>
      <c r="AG181" s="59">
        <f>ROUND(IF('Indicator Data'!K184=0,0,IF('Indicator Data'!K184&gt;AG$194,10,IF('Indicator Data'!K184&lt;AG$195,0,10-(AG$194-'Indicator Data'!K184)/(AG$194-AG$195)*10))),1)</f>
        <v>7.1</v>
      </c>
      <c r="AH181" s="59">
        <f t="shared" si="169"/>
        <v>6.5</v>
      </c>
      <c r="AI181" s="59">
        <f t="shared" si="170"/>
        <v>0.1</v>
      </c>
      <c r="AJ181" s="59">
        <f t="shared" si="171"/>
        <v>0</v>
      </c>
      <c r="AK181" s="59">
        <f t="shared" si="172"/>
        <v>0</v>
      </c>
      <c r="AL181" s="59">
        <f t="shared" si="173"/>
        <v>0</v>
      </c>
      <c r="AM181" s="59">
        <f t="shared" si="174"/>
        <v>0</v>
      </c>
      <c r="AN181" s="59">
        <f t="shared" si="175"/>
        <v>7.8</v>
      </c>
      <c r="AO181" s="61">
        <f t="shared" si="176"/>
        <v>4.5</v>
      </c>
      <c r="AP181" s="61">
        <f t="shared" si="177"/>
        <v>5.3</v>
      </c>
      <c r="AQ181" s="61">
        <f t="shared" si="178"/>
        <v>0</v>
      </c>
      <c r="AR181" s="61">
        <f t="shared" si="179"/>
        <v>0</v>
      </c>
      <c r="AS181" s="59">
        <f t="shared" si="180"/>
        <v>7.5</v>
      </c>
      <c r="AT181" s="59">
        <f>IF('Indicator Data'!L184="No data","x",IF('Indicator Data'!BE184&lt;1000,"x",ROUND((IF('Indicator Data'!L184&gt;AT$194,10,IF('Indicator Data'!L184&lt;AT$195,0,10-(AT$194-'Indicator Data'!L184)/(AT$194-AT$195)*10))),1)))</f>
        <v>3</v>
      </c>
      <c r="AU181" s="61">
        <f t="shared" si="181"/>
        <v>5.3</v>
      </c>
      <c r="AV181" s="62">
        <f t="shared" si="182"/>
        <v>3.4</v>
      </c>
      <c r="AW181" s="59">
        <f>ROUND(IF('Indicator Data'!M184=0,0,IF('Indicator Data'!M184&gt;AW$194,10,IF('Indicator Data'!M184&lt;AW$195,0,10-(AW$194-'Indicator Data'!M184)/(AW$194-AW$195)*10))),1)</f>
        <v>8.5</v>
      </c>
      <c r="AX181" s="59">
        <f>ROUND(IF('Indicator Data'!N184=0,0,IF(LOG('Indicator Data'!N184)&gt;LOG(AX$194),10,IF(LOG('Indicator Data'!N184)&lt;LOG(AX$195),0,10-(LOG(AX$194)-LOG('Indicator Data'!N184))/(LOG(AX$194)-LOG(AX$195))*10))),1)</f>
        <v>8.9</v>
      </c>
      <c r="AY181" s="61">
        <f t="shared" si="183"/>
        <v>8.6999999999999993</v>
      </c>
      <c r="AZ181" s="59">
        <f>'Indicator Data'!O184</f>
        <v>0</v>
      </c>
      <c r="BA181" s="59">
        <f>'Indicator Data'!P184</f>
        <v>0</v>
      </c>
      <c r="BB181" s="61">
        <f t="shared" si="184"/>
        <v>0</v>
      </c>
      <c r="BC181" s="62">
        <f t="shared" si="185"/>
        <v>6.1</v>
      </c>
      <c r="BD181" s="16"/>
      <c r="BE181" s="108"/>
      <c r="BF181" s="4"/>
    </row>
    <row r="182" spans="1:58" x14ac:dyDescent="0.25">
      <c r="A182" s="132" t="s">
        <v>338</v>
      </c>
      <c r="B182" s="63" t="s">
        <v>337</v>
      </c>
      <c r="C182" s="59">
        <f>ROUND(IF('Indicator Data'!C185=0,0.1,IF(LOG('Indicator Data'!C185)&gt;C$194,10,IF(LOG('Indicator Data'!C185)&lt;C$195,0,10-(C$194-LOG('Indicator Data'!C185))/(C$194-C$195)*10))),1)</f>
        <v>7.1</v>
      </c>
      <c r="D182" s="59">
        <f>ROUND(IF('Indicator Data'!D185=0,0.1,IF(LOG('Indicator Data'!D185)&gt;D$194,10,IF(LOG('Indicator Data'!D185)&lt;D$195,0,10-(D$194-LOG('Indicator Data'!D185))/(D$194-D$195)*10))),1)</f>
        <v>0.1</v>
      </c>
      <c r="E182" s="59">
        <f t="shared" si="155"/>
        <v>4.5</v>
      </c>
      <c r="F182" s="59">
        <f>ROUND(IF('Indicator Data'!E185="No data",0.1,IF('Indicator Data'!E185=0,0,IF(LOG('Indicator Data'!E185)&gt;F$194,10,IF(LOG('Indicator Data'!E185)&lt;F$195,0,10-(F$194-LOG('Indicator Data'!E185))/(F$194-F$195)*10)))),1)</f>
        <v>8.6999999999999993</v>
      </c>
      <c r="G182" s="59">
        <f>ROUND(IF('Indicator Data'!F185=0,0,IF(LOG('Indicator Data'!F185)&gt;G$194,10,IF(LOG('Indicator Data'!F185)&lt;G$195,0,10-(G$194-LOG('Indicator Data'!F185))/(G$194-G$195)*10))),1)</f>
        <v>0</v>
      </c>
      <c r="H182" s="59">
        <f>ROUND(IF('Indicator Data'!G185=0,0,IF(LOG('Indicator Data'!G185)&gt;H$194,10,IF(LOG('Indicator Data'!G185)&lt;H$195,0,10-(H$194-LOG('Indicator Data'!G185))/(H$194-H$195)*10))),1)</f>
        <v>0</v>
      </c>
      <c r="I182" s="59">
        <f>ROUND(IF('Indicator Data'!H185=0,0,IF(LOG('Indicator Data'!H185)&gt;I$194,10,IF(LOG('Indicator Data'!H185)&lt;I$195,0,10-(I$194-LOG('Indicator Data'!H185))/(I$194-I$195)*10))),1)</f>
        <v>0</v>
      </c>
      <c r="J182" s="59">
        <f t="shared" si="156"/>
        <v>0</v>
      </c>
      <c r="K182" s="59">
        <f>ROUND(IF('Indicator Data'!I185=0,0,IF(LOG('Indicator Data'!I185)&gt;K$194,10,IF(LOG('Indicator Data'!I185)&lt;K$195,0,10-(K$194-LOG('Indicator Data'!I185))/(K$194-K$195)*10))),1)</f>
        <v>0</v>
      </c>
      <c r="L182" s="59">
        <f t="shared" si="157"/>
        <v>0</v>
      </c>
      <c r="M182" s="59">
        <f>ROUND(IF('Indicator Data'!J185=0,0,IF(LOG('Indicator Data'!J185)&gt;M$194,10,IF(LOG('Indicator Data'!J185)&lt;M$195,0,10-(M$194-LOG('Indicator Data'!J185))/(M$194-M$195)*10))),1)</f>
        <v>0</v>
      </c>
      <c r="N182" s="60">
        <f>'Indicator Data'!C185/'Indicator Data'!$BD185</f>
        <v>1.5820628542633628E-4</v>
      </c>
      <c r="O182" s="60">
        <f>'Indicator Data'!D185/'Indicator Data'!$BD185</f>
        <v>0</v>
      </c>
      <c r="P182" s="60">
        <f>IF(F182=0.1,0,'Indicator Data'!E185/'Indicator Data'!$BD185)</f>
        <v>6.8293130735385659E-3</v>
      </c>
      <c r="Q182" s="60">
        <f>'Indicator Data'!F185/'Indicator Data'!$BD185</f>
        <v>0</v>
      </c>
      <c r="R182" s="60">
        <f>'Indicator Data'!G185/'Indicator Data'!$BD185</f>
        <v>0</v>
      </c>
      <c r="S182" s="60">
        <f>'Indicator Data'!H185/'Indicator Data'!$BD185</f>
        <v>0</v>
      </c>
      <c r="T182" s="60">
        <f>'Indicator Data'!I185/'Indicator Data'!$BD185</f>
        <v>0</v>
      </c>
      <c r="U182" s="60">
        <f>'Indicator Data'!J185/'Indicator Data'!$BD185</f>
        <v>0</v>
      </c>
      <c r="V182" s="59">
        <f t="shared" si="158"/>
        <v>0.8</v>
      </c>
      <c r="W182" s="59">
        <f t="shared" si="159"/>
        <v>0</v>
      </c>
      <c r="X182" s="59">
        <f t="shared" si="160"/>
        <v>0.4</v>
      </c>
      <c r="Y182" s="59">
        <f t="shared" si="161"/>
        <v>4.5999999999999996</v>
      </c>
      <c r="Z182" s="59">
        <f t="shared" si="162"/>
        <v>0</v>
      </c>
      <c r="AA182" s="59">
        <f t="shared" si="163"/>
        <v>0</v>
      </c>
      <c r="AB182" s="59">
        <f t="shared" si="164"/>
        <v>0</v>
      </c>
      <c r="AC182" s="59">
        <f t="shared" si="165"/>
        <v>0</v>
      </c>
      <c r="AD182" s="59">
        <f t="shared" si="166"/>
        <v>0</v>
      </c>
      <c r="AE182" s="59">
        <f t="shared" si="167"/>
        <v>0</v>
      </c>
      <c r="AF182" s="59">
        <f t="shared" si="168"/>
        <v>0</v>
      </c>
      <c r="AG182" s="59">
        <f>ROUND(IF('Indicator Data'!K185=0,0,IF('Indicator Data'!K185&gt;AG$194,10,IF('Indicator Data'!K185&lt;AG$195,0,10-(AG$194-'Indicator Data'!K185)/(AG$194-AG$195)*10))),1)</f>
        <v>1</v>
      </c>
      <c r="AH182" s="59">
        <f t="shared" si="169"/>
        <v>4</v>
      </c>
      <c r="AI182" s="59">
        <f t="shared" si="170"/>
        <v>0.1</v>
      </c>
      <c r="AJ182" s="59">
        <f t="shared" si="171"/>
        <v>0</v>
      </c>
      <c r="AK182" s="59">
        <f t="shared" si="172"/>
        <v>0</v>
      </c>
      <c r="AL182" s="59">
        <f t="shared" si="173"/>
        <v>0</v>
      </c>
      <c r="AM182" s="59">
        <f t="shared" si="174"/>
        <v>0</v>
      </c>
      <c r="AN182" s="59">
        <f t="shared" si="175"/>
        <v>0</v>
      </c>
      <c r="AO182" s="61">
        <f t="shared" si="176"/>
        <v>2.7</v>
      </c>
      <c r="AP182" s="61">
        <f t="shared" si="177"/>
        <v>7.1</v>
      </c>
      <c r="AQ182" s="61">
        <f t="shared" si="178"/>
        <v>0</v>
      </c>
      <c r="AR182" s="61">
        <f t="shared" si="179"/>
        <v>0</v>
      </c>
      <c r="AS182" s="59">
        <f t="shared" si="180"/>
        <v>0.5</v>
      </c>
      <c r="AT182" s="59">
        <f>IF('Indicator Data'!L185="No data","x",IF('Indicator Data'!BE185&lt;1000,"x",ROUND((IF('Indicator Data'!L185&gt;AT$194,10,IF('Indicator Data'!L185&lt;AT$195,0,10-(AT$194-'Indicator Data'!L185)/(AT$194-AT$195)*10))),1)))</f>
        <v>6.1</v>
      </c>
      <c r="AU182" s="61">
        <f t="shared" si="181"/>
        <v>3.3</v>
      </c>
      <c r="AV182" s="62">
        <f t="shared" si="182"/>
        <v>3.1</v>
      </c>
      <c r="AW182" s="59">
        <f>ROUND(IF('Indicator Data'!M185=0,0,IF('Indicator Data'!M185&gt;AW$194,10,IF('Indicator Data'!M185&lt;AW$195,0,10-(AW$194-'Indicator Data'!M185)/(AW$194-AW$195)*10))),1)</f>
        <v>10</v>
      </c>
      <c r="AX182" s="59">
        <f>ROUND(IF('Indicator Data'!N185=0,0,IF(LOG('Indicator Data'!N185)&gt;LOG(AX$194),10,IF(LOG('Indicator Data'!N185)&lt;LOG(AX$195),0,10-(LOG(AX$194)-LOG('Indicator Data'!N185))/(LOG(AX$194)-LOG(AX$195))*10))),1)</f>
        <v>10</v>
      </c>
      <c r="AY182" s="61">
        <f t="shared" si="183"/>
        <v>10</v>
      </c>
      <c r="AZ182" s="59">
        <f>'Indicator Data'!O185</f>
        <v>0</v>
      </c>
      <c r="BA182" s="59">
        <f>'Indicator Data'!P185</f>
        <v>5</v>
      </c>
      <c r="BB182" s="61">
        <f t="shared" si="184"/>
        <v>9</v>
      </c>
      <c r="BC182" s="62">
        <f t="shared" si="185"/>
        <v>9</v>
      </c>
      <c r="BD182" s="16"/>
      <c r="BE182" s="108"/>
      <c r="BF182" s="4"/>
    </row>
    <row r="183" spans="1:58" x14ac:dyDescent="0.25">
      <c r="A183" s="132" t="s">
        <v>340</v>
      </c>
      <c r="B183" s="63" t="s">
        <v>339</v>
      </c>
      <c r="C183" s="59">
        <f>ROUND(IF('Indicator Data'!C186=0,0.1,IF(LOG('Indicator Data'!C186)&gt;C$194,10,IF(LOG('Indicator Data'!C186)&lt;C$195,0,10-(C$194-LOG('Indicator Data'!C186))/(C$194-C$195)*10))),1)</f>
        <v>8.1</v>
      </c>
      <c r="D183" s="59">
        <f>ROUND(IF('Indicator Data'!D186=0,0.1,IF(LOG('Indicator Data'!D186)&gt;D$194,10,IF(LOG('Indicator Data'!D186)&lt;D$195,0,10-(D$194-LOG('Indicator Data'!D186))/(D$194-D$195)*10))),1)</f>
        <v>9.8000000000000007</v>
      </c>
      <c r="E183" s="59">
        <f t="shared" si="155"/>
        <v>9.1</v>
      </c>
      <c r="F183" s="59">
        <f>ROUND(IF('Indicator Data'!E186="No data",0.1,IF('Indicator Data'!E186=0,0,IF(LOG('Indicator Data'!E186)&gt;F$194,10,IF(LOG('Indicator Data'!E186)&lt;F$195,0,10-(F$194-LOG('Indicator Data'!E186))/(F$194-F$195)*10)))),1)</f>
        <v>5.7</v>
      </c>
      <c r="G183" s="59">
        <f>ROUND(IF('Indicator Data'!F186=0,0,IF(LOG('Indicator Data'!F186)&gt;G$194,10,IF(LOG('Indicator Data'!F186)&lt;G$195,0,10-(G$194-LOG('Indicator Data'!F186))/(G$194-G$195)*10))),1)</f>
        <v>6.8</v>
      </c>
      <c r="H183" s="59">
        <f>ROUND(IF('Indicator Data'!G186=0,0,IF(LOG('Indicator Data'!G186)&gt;H$194,10,IF(LOG('Indicator Data'!G186)&lt;H$195,0,10-(H$194-LOG('Indicator Data'!G186))/(H$194-H$195)*10))),1)</f>
        <v>2</v>
      </c>
      <c r="I183" s="59">
        <f>ROUND(IF('Indicator Data'!H186=0,0,IF(LOG('Indicator Data'!H186)&gt;I$194,10,IF(LOG('Indicator Data'!H186)&lt;I$195,0,10-(I$194-LOG('Indicator Data'!H186))/(I$194-I$195)*10))),1)</f>
        <v>0</v>
      </c>
      <c r="J183" s="59">
        <f t="shared" si="156"/>
        <v>1</v>
      </c>
      <c r="K183" s="59">
        <f>ROUND(IF('Indicator Data'!I186=0,0,IF(LOG('Indicator Data'!I186)&gt;K$194,10,IF(LOG('Indicator Data'!I186)&lt;K$195,0,10-(K$194-LOG('Indicator Data'!I186))/(K$194-K$195)*10))),1)</f>
        <v>4.9000000000000004</v>
      </c>
      <c r="L183" s="59">
        <f t="shared" si="157"/>
        <v>3.2</v>
      </c>
      <c r="M183" s="59">
        <f>ROUND(IF('Indicator Data'!J186=0,0,IF(LOG('Indicator Data'!J186)&gt;M$194,10,IF(LOG('Indicator Data'!J186)&lt;M$195,0,10-(M$194-LOG('Indicator Data'!J186))/(M$194-M$195)*10))),1)</f>
        <v>0</v>
      </c>
      <c r="N183" s="60">
        <f>'Indicator Data'!C186/'Indicator Data'!$BD186</f>
        <v>1.8338145221963437E-3</v>
      </c>
      <c r="O183" s="60">
        <f>'Indicator Data'!D186/'Indicator Data'!$BD186</f>
        <v>9.5321094638290045E-4</v>
      </c>
      <c r="P183" s="60">
        <f>IF(F183=0.1,0,'Indicator Data'!E186/'Indicator Data'!$BD186)</f>
        <v>2.0965135471139877E-3</v>
      </c>
      <c r="Q183" s="60">
        <f>'Indicator Data'!F186/'Indicator Data'!$BD186</f>
        <v>1.2649926973404239E-5</v>
      </c>
      <c r="R183" s="60">
        <f>'Indicator Data'!G186/'Indicator Data'!$BD186</f>
        <v>6.8693197607858382E-5</v>
      </c>
      <c r="S183" s="60">
        <f>'Indicator Data'!H186/'Indicator Data'!$BD186</f>
        <v>0</v>
      </c>
      <c r="T183" s="60">
        <f>'Indicator Data'!I186/'Indicator Data'!$BD186</f>
        <v>3.0292269259514363E-4</v>
      </c>
      <c r="U183" s="60">
        <f>'Indicator Data'!J186/'Indicator Data'!$BD186</f>
        <v>0</v>
      </c>
      <c r="V183" s="59">
        <f t="shared" si="158"/>
        <v>9.1999999999999993</v>
      </c>
      <c r="W183" s="59">
        <f t="shared" si="159"/>
        <v>9.5</v>
      </c>
      <c r="X183" s="59">
        <f t="shared" si="160"/>
        <v>9.4</v>
      </c>
      <c r="Y183" s="59">
        <f t="shared" si="161"/>
        <v>1.4</v>
      </c>
      <c r="Z183" s="59">
        <f t="shared" si="162"/>
        <v>8</v>
      </c>
      <c r="AA183" s="59">
        <f t="shared" si="163"/>
        <v>0</v>
      </c>
      <c r="AB183" s="59">
        <f t="shared" si="164"/>
        <v>0</v>
      </c>
      <c r="AC183" s="59">
        <f t="shared" si="165"/>
        <v>0</v>
      </c>
      <c r="AD183" s="59">
        <f t="shared" si="166"/>
        <v>0.3</v>
      </c>
      <c r="AE183" s="59">
        <f t="shared" si="167"/>
        <v>0.2</v>
      </c>
      <c r="AF183" s="59">
        <f t="shared" si="168"/>
        <v>0</v>
      </c>
      <c r="AG183" s="59">
        <f>ROUND(IF('Indicator Data'!K186=0,0,IF('Indicator Data'!K186&gt;AG$194,10,IF('Indicator Data'!K186&lt;AG$195,0,10-(AG$194-'Indicator Data'!K186)/(AG$194-AG$195)*10))),1)</f>
        <v>0</v>
      </c>
      <c r="AH183" s="59">
        <f t="shared" si="169"/>
        <v>8.6999999999999993</v>
      </c>
      <c r="AI183" s="59">
        <f t="shared" si="170"/>
        <v>9.6999999999999993</v>
      </c>
      <c r="AJ183" s="59">
        <f t="shared" si="171"/>
        <v>1</v>
      </c>
      <c r="AK183" s="59">
        <f t="shared" si="172"/>
        <v>0</v>
      </c>
      <c r="AL183" s="59">
        <f t="shared" si="173"/>
        <v>0.5</v>
      </c>
      <c r="AM183" s="59">
        <f t="shared" si="174"/>
        <v>2.6</v>
      </c>
      <c r="AN183" s="59">
        <f t="shared" si="175"/>
        <v>0</v>
      </c>
      <c r="AO183" s="61">
        <f t="shared" si="176"/>
        <v>9.3000000000000007</v>
      </c>
      <c r="AP183" s="61">
        <f t="shared" si="177"/>
        <v>3.9</v>
      </c>
      <c r="AQ183" s="61">
        <f t="shared" si="178"/>
        <v>7.4</v>
      </c>
      <c r="AR183" s="61">
        <f t="shared" si="179"/>
        <v>1.8</v>
      </c>
      <c r="AS183" s="59">
        <f t="shared" si="180"/>
        <v>0</v>
      </c>
      <c r="AT183" s="59">
        <f>IF('Indicator Data'!L186="No data","x",IF('Indicator Data'!BE186&lt;1000,"x",ROUND((IF('Indicator Data'!L186&gt;AT$194,10,IF('Indicator Data'!L186&lt;AT$195,0,10-(AT$194-'Indicator Data'!L186)/(AT$194-AT$195)*10))),1)))</f>
        <v>8.1</v>
      </c>
      <c r="AU183" s="61">
        <f t="shared" si="181"/>
        <v>4.0999999999999996</v>
      </c>
      <c r="AV183" s="62">
        <f t="shared" si="182"/>
        <v>6.1</v>
      </c>
      <c r="AW183" s="59">
        <f>ROUND(IF('Indicator Data'!M186=0,0,IF('Indicator Data'!M186&gt;AW$194,10,IF('Indicator Data'!M186&lt;AW$195,0,10-(AW$194-'Indicator Data'!M186)/(AW$194-AW$195)*10))),1)</f>
        <v>0.1</v>
      </c>
      <c r="AX183" s="59">
        <f>ROUND(IF('Indicator Data'!N186=0,0,IF(LOG('Indicator Data'!N186)&gt;LOG(AX$194),10,IF(LOG('Indicator Data'!N186)&lt;LOG(AX$195),0,10-(LOG(AX$194)-LOG('Indicator Data'!N186))/(LOG(AX$194)-LOG(AX$195))*10))),1)</f>
        <v>0</v>
      </c>
      <c r="AY183" s="61">
        <f t="shared" si="183"/>
        <v>0.1</v>
      </c>
      <c r="AZ183" s="59">
        <f>'Indicator Data'!O186</f>
        <v>0</v>
      </c>
      <c r="BA183" s="59">
        <f>'Indicator Data'!P186</f>
        <v>0</v>
      </c>
      <c r="BB183" s="61">
        <f t="shared" si="184"/>
        <v>0</v>
      </c>
      <c r="BC183" s="62">
        <f t="shared" si="185"/>
        <v>0.1</v>
      </c>
      <c r="BD183" s="16"/>
      <c r="BE183" s="108"/>
      <c r="BF183" s="4"/>
    </row>
    <row r="184" spans="1:58" x14ac:dyDescent="0.25">
      <c r="A184" s="132" t="s">
        <v>853</v>
      </c>
      <c r="B184" s="63" t="s">
        <v>341</v>
      </c>
      <c r="C184" s="59">
        <f>ROUND(IF('Indicator Data'!C187=0,0.1,IF(LOG('Indicator Data'!C187)&gt;C$194,10,IF(LOG('Indicator Data'!C187)&lt;C$195,0,10-(C$194-LOG('Indicator Data'!C187))/(C$194-C$195)*10))),1)</f>
        <v>0.1</v>
      </c>
      <c r="D184" s="59">
        <f>ROUND(IF('Indicator Data'!D187=0,0.1,IF(LOG('Indicator Data'!D187)&gt;D$194,10,IF(LOG('Indicator Data'!D187)&lt;D$195,0,10-(D$194-LOG('Indicator Data'!D187))/(D$194-D$195)*10))),1)</f>
        <v>0.1</v>
      </c>
      <c r="E184" s="59">
        <f t="shared" si="155"/>
        <v>0.1</v>
      </c>
      <c r="F184" s="59">
        <f>ROUND(IF('Indicator Data'!E187="No data",0.1,IF('Indicator Data'!E187=0,0,IF(LOG('Indicator Data'!E187)&gt;F$194,10,IF(LOG('Indicator Data'!E187)&lt;F$195,0,10-(F$194-LOG('Indicator Data'!E187))/(F$194-F$195)*10)))),1)</f>
        <v>7.2</v>
      </c>
      <c r="G184" s="59">
        <f>ROUND(IF('Indicator Data'!F187=0,0,IF(LOG('Indicator Data'!F187)&gt;G$194,10,IF(LOG('Indicator Data'!F187)&lt;G$195,0,10-(G$194-LOG('Indicator Data'!F187))/(G$194-G$195)*10))),1)</f>
        <v>4.4000000000000004</v>
      </c>
      <c r="H184" s="59">
        <f>ROUND(IF('Indicator Data'!G187=0,0,IF(LOG('Indicator Data'!G187)&gt;H$194,10,IF(LOG('Indicator Data'!G187)&lt;H$195,0,10-(H$194-LOG('Indicator Data'!G187))/(H$194-H$195)*10))),1)</f>
        <v>0</v>
      </c>
      <c r="I184" s="59">
        <f>ROUND(IF('Indicator Data'!H187=0,0,IF(LOG('Indicator Data'!H187)&gt;I$194,10,IF(LOG('Indicator Data'!H187)&lt;I$195,0,10-(I$194-LOG('Indicator Data'!H187))/(I$194-I$195)*10))),1)</f>
        <v>0</v>
      </c>
      <c r="J184" s="59">
        <f t="shared" si="156"/>
        <v>0</v>
      </c>
      <c r="K184" s="59">
        <f>ROUND(IF('Indicator Data'!I187=0,0,IF(LOG('Indicator Data'!I187)&gt;K$194,10,IF(LOG('Indicator Data'!I187)&lt;K$195,0,10-(K$194-LOG('Indicator Data'!I187))/(K$194-K$195)*10))),1)</f>
        <v>0</v>
      </c>
      <c r="L184" s="59">
        <f t="shared" si="157"/>
        <v>0</v>
      </c>
      <c r="M184" s="59">
        <f>ROUND(IF('Indicator Data'!J187=0,0,IF(LOG('Indicator Data'!J187)&gt;M$194,10,IF(LOG('Indicator Data'!J187)&lt;M$195,0,10-(M$194-LOG('Indicator Data'!J187))/(M$194-M$195)*10))),1)</f>
        <v>0</v>
      </c>
      <c r="N184" s="60">
        <f>'Indicator Data'!C187/'Indicator Data'!$BD187</f>
        <v>0</v>
      </c>
      <c r="O184" s="60">
        <f>'Indicator Data'!D187/'Indicator Data'!$BD187</f>
        <v>0</v>
      </c>
      <c r="P184" s="60">
        <f>IF(F184=0.1,0,'Indicator Data'!E187/'Indicator Data'!$BD187)</f>
        <v>1.1778011946318519E-3</v>
      </c>
      <c r="Q184" s="60">
        <f>'Indicator Data'!F187/'Indicator Data'!$BD187</f>
        <v>6.7884057203611457E-8</v>
      </c>
      <c r="R184" s="60">
        <f>'Indicator Data'!G187/'Indicator Data'!$BD187</f>
        <v>0</v>
      </c>
      <c r="S184" s="60">
        <f>'Indicator Data'!H187/'Indicator Data'!$BD187</f>
        <v>0</v>
      </c>
      <c r="T184" s="60">
        <f>'Indicator Data'!I187/'Indicator Data'!$BD187</f>
        <v>0</v>
      </c>
      <c r="U184" s="60">
        <f>'Indicator Data'!J187/'Indicator Data'!$BD187</f>
        <v>0</v>
      </c>
      <c r="V184" s="59">
        <f t="shared" si="158"/>
        <v>0</v>
      </c>
      <c r="W184" s="59">
        <f t="shared" si="159"/>
        <v>0</v>
      </c>
      <c r="X184" s="59">
        <f t="shared" si="160"/>
        <v>0</v>
      </c>
      <c r="Y184" s="59">
        <f t="shared" si="161"/>
        <v>0.8</v>
      </c>
      <c r="Z184" s="59">
        <f t="shared" si="162"/>
        <v>3</v>
      </c>
      <c r="AA184" s="59">
        <f t="shared" si="163"/>
        <v>0</v>
      </c>
      <c r="AB184" s="59">
        <f t="shared" si="164"/>
        <v>0</v>
      </c>
      <c r="AC184" s="59">
        <f t="shared" si="165"/>
        <v>0</v>
      </c>
      <c r="AD184" s="59">
        <f t="shared" si="166"/>
        <v>0</v>
      </c>
      <c r="AE184" s="59">
        <f t="shared" si="167"/>
        <v>0</v>
      </c>
      <c r="AF184" s="59">
        <f t="shared" si="168"/>
        <v>0</v>
      </c>
      <c r="AG184" s="59">
        <f>ROUND(IF('Indicator Data'!K187=0,0,IF('Indicator Data'!K187&gt;AG$194,10,IF('Indicator Data'!K187&lt;AG$195,0,10-(AG$194-'Indicator Data'!K187)/(AG$194-AG$195)*10))),1)</f>
        <v>0</v>
      </c>
      <c r="AH184" s="59">
        <f t="shared" si="169"/>
        <v>0.1</v>
      </c>
      <c r="AI184" s="59">
        <f t="shared" si="170"/>
        <v>0.1</v>
      </c>
      <c r="AJ184" s="59">
        <f t="shared" si="171"/>
        <v>0</v>
      </c>
      <c r="AK184" s="59">
        <f t="shared" si="172"/>
        <v>0</v>
      </c>
      <c r="AL184" s="59">
        <f t="shared" si="173"/>
        <v>0</v>
      </c>
      <c r="AM184" s="59">
        <f t="shared" si="174"/>
        <v>0</v>
      </c>
      <c r="AN184" s="59">
        <f t="shared" si="175"/>
        <v>0</v>
      </c>
      <c r="AO184" s="61">
        <f t="shared" si="176"/>
        <v>0.1</v>
      </c>
      <c r="AP184" s="61">
        <f t="shared" si="177"/>
        <v>4.8</v>
      </c>
      <c r="AQ184" s="61">
        <f t="shared" si="178"/>
        <v>3.7</v>
      </c>
      <c r="AR184" s="61">
        <f t="shared" si="179"/>
        <v>0</v>
      </c>
      <c r="AS184" s="59">
        <f t="shared" si="180"/>
        <v>0</v>
      </c>
      <c r="AT184" s="59">
        <f>IF('Indicator Data'!L187="No data","x",IF('Indicator Data'!BE187&lt;1000,"x",ROUND((IF('Indicator Data'!L187&gt;AT$194,10,IF('Indicator Data'!L187&lt;AT$195,0,10-(AT$194-'Indicator Data'!L187)/(AT$194-AT$195)*10))),1)))</f>
        <v>1</v>
      </c>
      <c r="AU184" s="61">
        <f t="shared" si="181"/>
        <v>0.5</v>
      </c>
      <c r="AV184" s="62">
        <f t="shared" si="182"/>
        <v>2.1</v>
      </c>
      <c r="AW184" s="59">
        <f>ROUND(IF('Indicator Data'!M187=0,0,IF('Indicator Data'!M187&gt;AW$194,10,IF('Indicator Data'!M187&lt;AW$195,0,10-(AW$194-'Indicator Data'!M187)/(AW$194-AW$195)*10))),1)</f>
        <v>1.9</v>
      </c>
      <c r="AX184" s="59">
        <f>ROUND(IF('Indicator Data'!N187=0,0,IF(LOG('Indicator Data'!N187)&gt;LOG(AX$194),10,IF(LOG('Indicator Data'!N187)&lt;LOG(AX$195),0,10-(LOG(AX$194)-LOG('Indicator Data'!N187))/(LOG(AX$194)-LOG(AX$195))*10))),1)</f>
        <v>4.9000000000000004</v>
      </c>
      <c r="AY184" s="61">
        <f t="shared" si="183"/>
        <v>3.5</v>
      </c>
      <c r="AZ184" s="59">
        <f>'Indicator Data'!O187</f>
        <v>0</v>
      </c>
      <c r="BA184" s="59">
        <f>'Indicator Data'!P187</f>
        <v>0</v>
      </c>
      <c r="BB184" s="61">
        <f t="shared" si="184"/>
        <v>0</v>
      </c>
      <c r="BC184" s="62">
        <f t="shared" si="185"/>
        <v>2.5</v>
      </c>
      <c r="BD184" s="16"/>
      <c r="BE184" s="108"/>
      <c r="BF184" s="4"/>
    </row>
    <row r="185" spans="1:58" x14ac:dyDescent="0.25">
      <c r="A185" s="132" t="s">
        <v>343</v>
      </c>
      <c r="B185" s="63" t="s">
        <v>342</v>
      </c>
      <c r="C185" s="59">
        <f>ROUND(IF('Indicator Data'!C188=0,0.1,IF(LOG('Indicator Data'!C188)&gt;C$194,10,IF(LOG('Indicator Data'!C188)&lt;C$195,0,10-(C$194-LOG('Indicator Data'!C188))/(C$194-C$195)*10))),1)</f>
        <v>10</v>
      </c>
      <c r="D185" s="59">
        <f>ROUND(IF('Indicator Data'!D188=0,0.1,IF(LOG('Indicator Data'!D188)&gt;D$194,10,IF(LOG('Indicator Data'!D188)&lt;D$195,0,10-(D$194-LOG('Indicator Data'!D188))/(D$194-D$195)*10))),1)</f>
        <v>10</v>
      </c>
      <c r="E185" s="59">
        <f t="shared" si="155"/>
        <v>10</v>
      </c>
      <c r="F185" s="59">
        <f>ROUND(IF('Indicator Data'!E188="No data",0.1,IF('Indicator Data'!E188=0,0,IF(LOG('Indicator Data'!E188)&gt;F$194,10,IF(LOG('Indicator Data'!E188)&lt;F$195,0,10-(F$194-LOG('Indicator Data'!E188))/(F$194-F$195)*10)))),1)</f>
        <v>8.9</v>
      </c>
      <c r="G185" s="59">
        <f>ROUND(IF('Indicator Data'!F188=0,0,IF(LOG('Indicator Data'!F188)&gt;G$194,10,IF(LOG('Indicator Data'!F188)&lt;G$195,0,10-(G$194-LOG('Indicator Data'!F188))/(G$194-G$195)*10))),1)</f>
        <v>8.1</v>
      </c>
      <c r="H185" s="59">
        <f>ROUND(IF('Indicator Data'!G188=0,0,IF(LOG('Indicator Data'!G188)&gt;H$194,10,IF(LOG('Indicator Data'!G188)&lt;H$195,0,10-(H$194-LOG('Indicator Data'!G188))/(H$194-H$195)*10))),1)</f>
        <v>10</v>
      </c>
      <c r="I185" s="59">
        <f>ROUND(IF('Indicator Data'!H188=0,0,IF(LOG('Indicator Data'!H188)&gt;I$194,10,IF(LOG('Indicator Data'!H188)&lt;I$195,0,10-(I$194-LOG('Indicator Data'!H188))/(I$194-I$195)*10))),1)</f>
        <v>10</v>
      </c>
      <c r="J185" s="59">
        <f t="shared" si="156"/>
        <v>10</v>
      </c>
      <c r="K185" s="59">
        <f>ROUND(IF('Indicator Data'!I188=0,0,IF(LOG('Indicator Data'!I188)&gt;K$194,10,IF(LOG('Indicator Data'!I188)&lt;K$195,0,10-(K$194-LOG('Indicator Data'!I188))/(K$194-K$195)*10))),1)</f>
        <v>9.5</v>
      </c>
      <c r="L185" s="59">
        <f t="shared" si="157"/>
        <v>9.8000000000000007</v>
      </c>
      <c r="M185" s="59">
        <f>ROUND(IF('Indicator Data'!J188=0,0,IF(LOG('Indicator Data'!J188)&gt;M$194,10,IF(LOG('Indicator Data'!J188)&lt;M$195,0,10-(M$194-LOG('Indicator Data'!J188))/(M$194-M$195)*10))),1)</f>
        <v>0</v>
      </c>
      <c r="N185" s="60">
        <f>'Indicator Data'!C188/'Indicator Data'!$BD188</f>
        <v>4.098009942882941E-4</v>
      </c>
      <c r="O185" s="60">
        <f>'Indicator Data'!D188/'Indicator Data'!$BD188</f>
        <v>1.6149196223642334E-4</v>
      </c>
      <c r="P185" s="60">
        <f>IF(F185=0.1,0,'Indicator Data'!E188/'Indicator Data'!$BD188)</f>
        <v>1.1861776510393672E-3</v>
      </c>
      <c r="Q185" s="60">
        <f>'Indicator Data'!F188/'Indicator Data'!$BD188</f>
        <v>2.3822178865185461E-6</v>
      </c>
      <c r="R185" s="60">
        <f>'Indicator Data'!G188/'Indicator Data'!$BD188</f>
        <v>3.2816710368302965E-3</v>
      </c>
      <c r="S185" s="60">
        <f>'Indicator Data'!H188/'Indicator Data'!$BD188</f>
        <v>2.9914027151248631E-4</v>
      </c>
      <c r="T185" s="60">
        <f>'Indicator Data'!I188/'Indicator Data'!$BD188</f>
        <v>1.7694221218792178E-3</v>
      </c>
      <c r="U185" s="60">
        <f>'Indicator Data'!J188/'Indicator Data'!$BD188</f>
        <v>0</v>
      </c>
      <c r="V185" s="59">
        <f t="shared" si="158"/>
        <v>2</v>
      </c>
      <c r="W185" s="59">
        <f t="shared" si="159"/>
        <v>1.6</v>
      </c>
      <c r="X185" s="59">
        <f t="shared" si="160"/>
        <v>1.8</v>
      </c>
      <c r="Y185" s="59">
        <f t="shared" si="161"/>
        <v>0.8</v>
      </c>
      <c r="Z185" s="59">
        <f t="shared" si="162"/>
        <v>6.4</v>
      </c>
      <c r="AA185" s="59">
        <f t="shared" si="163"/>
        <v>1.8</v>
      </c>
      <c r="AB185" s="59">
        <f t="shared" si="164"/>
        <v>0.6</v>
      </c>
      <c r="AC185" s="59">
        <f t="shared" si="165"/>
        <v>1.2</v>
      </c>
      <c r="AD185" s="59">
        <f t="shared" si="166"/>
        <v>1.8</v>
      </c>
      <c r="AE185" s="59">
        <f t="shared" si="167"/>
        <v>1.5</v>
      </c>
      <c r="AF185" s="59">
        <f t="shared" si="168"/>
        <v>0</v>
      </c>
      <c r="AG185" s="59">
        <f>ROUND(IF('Indicator Data'!K188=0,0,IF('Indicator Data'!K188&gt;AG$194,10,IF('Indicator Data'!K188&lt;AG$195,0,10-(AG$194-'Indicator Data'!K188)/(AG$194-AG$195)*10))),1)</f>
        <v>10</v>
      </c>
      <c r="AH185" s="59">
        <f t="shared" si="169"/>
        <v>6</v>
      </c>
      <c r="AI185" s="59">
        <f t="shared" si="170"/>
        <v>5.8</v>
      </c>
      <c r="AJ185" s="59">
        <f t="shared" si="171"/>
        <v>5.9</v>
      </c>
      <c r="AK185" s="59">
        <f t="shared" si="172"/>
        <v>5.3</v>
      </c>
      <c r="AL185" s="59">
        <f t="shared" si="173"/>
        <v>5.6</v>
      </c>
      <c r="AM185" s="59">
        <f t="shared" si="174"/>
        <v>5.7</v>
      </c>
      <c r="AN185" s="59">
        <f t="shared" si="175"/>
        <v>0</v>
      </c>
      <c r="AO185" s="61">
        <f t="shared" si="176"/>
        <v>7.9</v>
      </c>
      <c r="AP185" s="61">
        <f t="shared" si="177"/>
        <v>6.3</v>
      </c>
      <c r="AQ185" s="61">
        <f t="shared" si="178"/>
        <v>7.3</v>
      </c>
      <c r="AR185" s="61">
        <f t="shared" si="179"/>
        <v>7.6</v>
      </c>
      <c r="AS185" s="59">
        <f t="shared" si="180"/>
        <v>5</v>
      </c>
      <c r="AT185" s="59">
        <f>IF('Indicator Data'!L188="No data","x",IF('Indicator Data'!BE188&lt;1000,"x",ROUND((IF('Indicator Data'!L188&gt;AT$194,10,IF('Indicator Data'!L188&lt;AT$195,0,10-(AT$194-'Indicator Data'!L188)/(AT$194-AT$195)*10))),1)))</f>
        <v>4</v>
      </c>
      <c r="AU185" s="61">
        <f t="shared" si="181"/>
        <v>4.5</v>
      </c>
      <c r="AV185" s="62">
        <f t="shared" si="182"/>
        <v>6.9</v>
      </c>
      <c r="AW185" s="59">
        <f>ROUND(IF('Indicator Data'!M188=0,0,IF('Indicator Data'!M188&gt;AW$194,10,IF('Indicator Data'!M188&lt;AW$195,0,10-(AW$194-'Indicator Data'!M188)/(AW$194-AW$195)*10))),1)</f>
        <v>5</v>
      </c>
      <c r="AX185" s="59">
        <f>ROUND(IF('Indicator Data'!N188=0,0,IF(LOG('Indicator Data'!N188)&gt;LOG(AX$194),10,IF(LOG('Indicator Data'!N188)&lt;LOG(AX$195),0,10-(LOG(AX$194)-LOG('Indicator Data'!N188))/(LOG(AX$194)-LOG(AX$195))*10))),1)</f>
        <v>8.6999999999999993</v>
      </c>
      <c r="AY185" s="61">
        <f t="shared" si="183"/>
        <v>7.3</v>
      </c>
      <c r="AZ185" s="59">
        <f>'Indicator Data'!O188</f>
        <v>0</v>
      </c>
      <c r="BA185" s="59">
        <f>'Indicator Data'!P188</f>
        <v>0</v>
      </c>
      <c r="BB185" s="61">
        <f t="shared" si="184"/>
        <v>0</v>
      </c>
      <c r="BC185" s="62">
        <f t="shared" si="185"/>
        <v>5.0999999999999996</v>
      </c>
      <c r="BD185" s="16"/>
      <c r="BE185" s="108"/>
      <c r="BF185" s="4"/>
    </row>
    <row r="186" spans="1:58" x14ac:dyDescent="0.25">
      <c r="A186" s="132" t="s">
        <v>345</v>
      </c>
      <c r="B186" s="63" t="s">
        <v>344</v>
      </c>
      <c r="C186" s="59">
        <f>ROUND(IF('Indicator Data'!C189=0,0.1,IF(LOG('Indicator Data'!C189)&gt;C$194,10,IF(LOG('Indicator Data'!C189)&lt;C$195,0,10-(C$194-LOG('Indicator Data'!C189))/(C$194-C$195)*10))),1)</f>
        <v>0.1</v>
      </c>
      <c r="D186" s="59">
        <f>ROUND(IF('Indicator Data'!D189=0,0.1,IF(LOG('Indicator Data'!D189)&gt;D$194,10,IF(LOG('Indicator Data'!D189)&lt;D$195,0,10-(D$194-LOG('Indicator Data'!D189))/(D$194-D$195)*10))),1)</f>
        <v>0.1</v>
      </c>
      <c r="E186" s="59">
        <f t="shared" si="155"/>
        <v>0.1</v>
      </c>
      <c r="F186" s="59">
        <f>ROUND(IF('Indicator Data'!E189="No data",0.1,IF('Indicator Data'!E189=0,0,IF(LOG('Indicator Data'!E189)&gt;F$194,10,IF(LOG('Indicator Data'!E189)&lt;F$195,0,10-(F$194-LOG('Indicator Data'!E189))/(F$194-F$195)*10)))),1)</f>
        <v>5.2</v>
      </c>
      <c r="G186" s="59">
        <f>ROUND(IF('Indicator Data'!F189=0,0,IF(LOG('Indicator Data'!F189)&gt;G$194,10,IF(LOG('Indicator Data'!F189)&lt;G$195,0,10-(G$194-LOG('Indicator Data'!F189))/(G$194-G$195)*10))),1)</f>
        <v>0</v>
      </c>
      <c r="H186" s="59">
        <f>ROUND(IF('Indicator Data'!G189=0,0,IF(LOG('Indicator Data'!G189)&gt;H$194,10,IF(LOG('Indicator Data'!G189)&lt;H$195,0,10-(H$194-LOG('Indicator Data'!G189))/(H$194-H$195)*10))),1)</f>
        <v>0</v>
      </c>
      <c r="I186" s="59">
        <f>ROUND(IF('Indicator Data'!H189=0,0,IF(LOG('Indicator Data'!H189)&gt;I$194,10,IF(LOG('Indicator Data'!H189)&lt;I$195,0,10-(I$194-LOG('Indicator Data'!H189))/(I$194-I$195)*10))),1)</f>
        <v>0</v>
      </c>
      <c r="J186" s="59">
        <f t="shared" si="156"/>
        <v>0</v>
      </c>
      <c r="K186" s="59">
        <f>ROUND(IF('Indicator Data'!I189=0,0,IF(LOG('Indicator Data'!I189)&gt;K$194,10,IF(LOG('Indicator Data'!I189)&lt;K$195,0,10-(K$194-LOG('Indicator Data'!I189))/(K$194-K$195)*10))),1)</f>
        <v>0</v>
      </c>
      <c r="L186" s="59">
        <f t="shared" si="157"/>
        <v>0</v>
      </c>
      <c r="M186" s="59">
        <f>ROUND(IF('Indicator Data'!J189=0,0,IF(LOG('Indicator Data'!J189)&gt;M$194,10,IF(LOG('Indicator Data'!J189)&lt;M$195,0,10-(M$194-LOG('Indicator Data'!J189))/(M$194-M$195)*10))),1)</f>
        <v>0</v>
      </c>
      <c r="N186" s="60">
        <f>'Indicator Data'!C189/'Indicator Data'!$BD189</f>
        <v>0</v>
      </c>
      <c r="O186" s="60">
        <f>'Indicator Data'!D189/'Indicator Data'!$BD189</f>
        <v>0</v>
      </c>
      <c r="P186" s="60">
        <f>IF(F186=0.1,0,'Indicator Data'!E189/'Indicator Data'!$BD189)</f>
        <v>3.5840982467262926E-3</v>
      </c>
      <c r="Q186" s="60">
        <f>'Indicator Data'!F189/'Indicator Data'!$BD189</f>
        <v>0</v>
      </c>
      <c r="R186" s="60">
        <f>'Indicator Data'!G189/'Indicator Data'!$BD189</f>
        <v>0</v>
      </c>
      <c r="S186" s="60">
        <f>'Indicator Data'!H189/'Indicator Data'!$BD189</f>
        <v>0</v>
      </c>
      <c r="T186" s="60">
        <f>'Indicator Data'!I189/'Indicator Data'!$BD189</f>
        <v>0</v>
      </c>
      <c r="U186" s="60">
        <f>'Indicator Data'!J189/'Indicator Data'!$BD189</f>
        <v>0</v>
      </c>
      <c r="V186" s="59">
        <f t="shared" si="158"/>
        <v>0</v>
      </c>
      <c r="W186" s="59">
        <f t="shared" si="159"/>
        <v>0</v>
      </c>
      <c r="X186" s="59">
        <f t="shared" si="160"/>
        <v>0</v>
      </c>
      <c r="Y186" s="59">
        <f t="shared" si="161"/>
        <v>2.4</v>
      </c>
      <c r="Z186" s="59">
        <f t="shared" si="162"/>
        <v>0</v>
      </c>
      <c r="AA186" s="59">
        <f t="shared" si="163"/>
        <v>0</v>
      </c>
      <c r="AB186" s="59">
        <f t="shared" si="164"/>
        <v>0</v>
      </c>
      <c r="AC186" s="59">
        <f t="shared" si="165"/>
        <v>0</v>
      </c>
      <c r="AD186" s="59">
        <f t="shared" si="166"/>
        <v>0</v>
      </c>
      <c r="AE186" s="59">
        <f t="shared" si="167"/>
        <v>0</v>
      </c>
      <c r="AF186" s="59">
        <f t="shared" si="168"/>
        <v>0</v>
      </c>
      <c r="AG186" s="59">
        <f>ROUND(IF('Indicator Data'!K189=0,0,IF('Indicator Data'!K189&gt;AG$194,10,IF('Indicator Data'!K189&lt;AG$195,0,10-(AG$194-'Indicator Data'!K189)/(AG$194-AG$195)*10))),1)</f>
        <v>1</v>
      </c>
      <c r="AH186" s="59">
        <f t="shared" si="169"/>
        <v>0.1</v>
      </c>
      <c r="AI186" s="59">
        <f t="shared" si="170"/>
        <v>0.1</v>
      </c>
      <c r="AJ186" s="59">
        <f t="shared" si="171"/>
        <v>0</v>
      </c>
      <c r="AK186" s="59">
        <f t="shared" si="172"/>
        <v>0</v>
      </c>
      <c r="AL186" s="59">
        <f t="shared" si="173"/>
        <v>0</v>
      </c>
      <c r="AM186" s="59">
        <f t="shared" si="174"/>
        <v>0</v>
      </c>
      <c r="AN186" s="59">
        <f t="shared" si="175"/>
        <v>0</v>
      </c>
      <c r="AO186" s="61">
        <f t="shared" si="176"/>
        <v>0.1</v>
      </c>
      <c r="AP186" s="61">
        <f t="shared" si="177"/>
        <v>3.9</v>
      </c>
      <c r="AQ186" s="61">
        <f t="shared" si="178"/>
        <v>0</v>
      </c>
      <c r="AR186" s="61">
        <f t="shared" si="179"/>
        <v>0</v>
      </c>
      <c r="AS186" s="59">
        <f t="shared" si="180"/>
        <v>0.5</v>
      </c>
      <c r="AT186" s="59">
        <f>IF('Indicator Data'!L189="No data","x",IF('Indicator Data'!BE189&lt;1000,"x",ROUND((IF('Indicator Data'!L189&gt;AT$194,10,IF('Indicator Data'!L189&lt;AT$195,0,10-(AT$194-'Indicator Data'!L189)/(AT$194-AT$195)*10))),1)))</f>
        <v>3</v>
      </c>
      <c r="AU186" s="61">
        <f t="shared" si="181"/>
        <v>1.8</v>
      </c>
      <c r="AV186" s="62">
        <f t="shared" si="182"/>
        <v>1.3</v>
      </c>
      <c r="AW186" s="59">
        <f>ROUND(IF('Indicator Data'!M189=0,0,IF('Indicator Data'!M189&gt;AW$194,10,IF('Indicator Data'!M189&lt;AW$195,0,10-(AW$194-'Indicator Data'!M189)/(AW$194-AW$195)*10))),1)</f>
        <v>0.1</v>
      </c>
      <c r="AX186" s="59">
        <f>ROUND(IF('Indicator Data'!N189=0,0,IF(LOG('Indicator Data'!N189)&gt;LOG(AX$194),10,IF(LOG('Indicator Data'!N189)&lt;LOG(AX$195),0,10-(LOG(AX$194)-LOG('Indicator Data'!N189))/(LOG(AX$194)-LOG(AX$195))*10))),1)</f>
        <v>0.2</v>
      </c>
      <c r="AY186" s="61">
        <f t="shared" si="183"/>
        <v>0.2</v>
      </c>
      <c r="AZ186" s="59">
        <f>'Indicator Data'!O189</f>
        <v>0</v>
      </c>
      <c r="BA186" s="59">
        <f>'Indicator Data'!P189</f>
        <v>0</v>
      </c>
      <c r="BB186" s="61">
        <f t="shared" si="184"/>
        <v>0</v>
      </c>
      <c r="BC186" s="62">
        <f t="shared" si="185"/>
        <v>0.1</v>
      </c>
      <c r="BD186" s="16"/>
      <c r="BE186" s="108"/>
      <c r="BF186" s="4"/>
    </row>
    <row r="187" spans="1:58" x14ac:dyDescent="0.25">
      <c r="A187" s="132" t="s">
        <v>347</v>
      </c>
      <c r="B187" s="63" t="s">
        <v>346</v>
      </c>
      <c r="C187" s="59">
        <f>ROUND(IF('Indicator Data'!C190=0,0.1,IF(LOG('Indicator Data'!C190)&gt;C$194,10,IF(LOG('Indicator Data'!C190)&lt;C$195,0,10-(C$194-LOG('Indicator Data'!C190))/(C$194-C$195)*10))),1)</f>
        <v>9.5</v>
      </c>
      <c r="D187" s="59">
        <f>ROUND(IF('Indicator Data'!D190=0,0.1,IF(LOG('Indicator Data'!D190)&gt;D$194,10,IF(LOG('Indicator Data'!D190)&lt;D$195,0,10-(D$194-LOG('Indicator Data'!D190))/(D$194-D$195)*10))),1)</f>
        <v>10</v>
      </c>
      <c r="E187" s="59">
        <f t="shared" si="155"/>
        <v>9.8000000000000007</v>
      </c>
      <c r="F187" s="59">
        <f>ROUND(IF('Indicator Data'!E190="No data",0.1,IF('Indicator Data'!E190=0,0,IF(LOG('Indicator Data'!E190)&gt;F$194,10,IF(LOG('Indicator Data'!E190)&lt;F$195,0,10-(F$194-LOG('Indicator Data'!E190))/(F$194-F$195)*10)))),1)</f>
        <v>8</v>
      </c>
      <c r="G187" s="59">
        <f>ROUND(IF('Indicator Data'!F190=0,0,IF(LOG('Indicator Data'!F190)&gt;G$194,10,IF(LOG('Indicator Data'!F190)&lt;G$195,0,10-(G$194-LOG('Indicator Data'!F190))/(G$194-G$195)*10))),1)</f>
        <v>0</v>
      </c>
      <c r="H187" s="59">
        <f>ROUND(IF('Indicator Data'!G190=0,0,IF(LOG('Indicator Data'!G190)&gt;H$194,10,IF(LOG('Indicator Data'!G190)&lt;H$195,0,10-(H$194-LOG('Indicator Data'!G190))/(H$194-H$195)*10))),1)</f>
        <v>0</v>
      </c>
      <c r="I187" s="59">
        <f>ROUND(IF('Indicator Data'!H190=0,0,IF(LOG('Indicator Data'!H190)&gt;I$194,10,IF(LOG('Indicator Data'!H190)&lt;I$195,0,10-(I$194-LOG('Indicator Data'!H190))/(I$194-I$195)*10))),1)</f>
        <v>0</v>
      </c>
      <c r="J187" s="59">
        <f t="shared" si="156"/>
        <v>0</v>
      </c>
      <c r="K187" s="59">
        <f>ROUND(IF('Indicator Data'!I190=0,0,IF(LOG('Indicator Data'!I190)&gt;K$194,10,IF(LOG('Indicator Data'!I190)&lt;K$195,0,10-(K$194-LOG('Indicator Data'!I190))/(K$194-K$195)*10))),1)</f>
        <v>0</v>
      </c>
      <c r="L187" s="59">
        <f t="shared" si="157"/>
        <v>0</v>
      </c>
      <c r="M187" s="59">
        <f>ROUND(IF('Indicator Data'!J190=0,0,IF(LOG('Indicator Data'!J190)&gt;M$194,10,IF(LOG('Indicator Data'!J190)&lt;M$195,0,10-(M$194-LOG('Indicator Data'!J190))/(M$194-M$195)*10))),1)</f>
        <v>8.1</v>
      </c>
      <c r="N187" s="60">
        <f>'Indicator Data'!C190/'Indicator Data'!$BD190</f>
        <v>2.1095723770908183E-3</v>
      </c>
      <c r="O187" s="60">
        <f>'Indicator Data'!D190/'Indicator Data'!$BD190</f>
        <v>1.4134056184922053E-3</v>
      </c>
      <c r="P187" s="60">
        <f>IF(F187=0.1,0,'Indicator Data'!E190/'Indicator Data'!$BD190)</f>
        <v>5.3952554779436515E-3</v>
      </c>
      <c r="Q187" s="60">
        <f>'Indicator Data'!F190/'Indicator Data'!$BD190</f>
        <v>0</v>
      </c>
      <c r="R187" s="60">
        <f>'Indicator Data'!G190/'Indicator Data'!$BD190</f>
        <v>0</v>
      </c>
      <c r="S187" s="60">
        <f>'Indicator Data'!H190/'Indicator Data'!$BD190</f>
        <v>0</v>
      </c>
      <c r="T187" s="60">
        <f>'Indicator Data'!I190/'Indicator Data'!$BD190</f>
        <v>0</v>
      </c>
      <c r="U187" s="60">
        <f>'Indicator Data'!J190/'Indicator Data'!$BD190</f>
        <v>6.1021831222160116E-4</v>
      </c>
      <c r="V187" s="59">
        <f t="shared" si="158"/>
        <v>10</v>
      </c>
      <c r="W187" s="59">
        <f t="shared" si="159"/>
        <v>10</v>
      </c>
      <c r="X187" s="59">
        <f t="shared" si="160"/>
        <v>10</v>
      </c>
      <c r="Y187" s="59">
        <f t="shared" si="161"/>
        <v>3.6</v>
      </c>
      <c r="Z187" s="59">
        <f t="shared" si="162"/>
        <v>0</v>
      </c>
      <c r="AA187" s="59">
        <f t="shared" si="163"/>
        <v>0</v>
      </c>
      <c r="AB187" s="59">
        <f t="shared" si="164"/>
        <v>0</v>
      </c>
      <c r="AC187" s="59">
        <f t="shared" si="165"/>
        <v>0</v>
      </c>
      <c r="AD187" s="59">
        <f t="shared" si="166"/>
        <v>0</v>
      </c>
      <c r="AE187" s="59">
        <f t="shared" si="167"/>
        <v>0</v>
      </c>
      <c r="AF187" s="59">
        <f t="shared" si="168"/>
        <v>0.2</v>
      </c>
      <c r="AG187" s="59">
        <f>ROUND(IF('Indicator Data'!K190=0,0,IF('Indicator Data'!K190&gt;AG$194,10,IF('Indicator Data'!K190&lt;AG$195,0,10-(AG$194-'Indicator Data'!K190)/(AG$194-AG$195)*10))),1)</f>
        <v>1</v>
      </c>
      <c r="AH187" s="59">
        <f t="shared" si="169"/>
        <v>9.8000000000000007</v>
      </c>
      <c r="AI187" s="59">
        <f t="shared" si="170"/>
        <v>10</v>
      </c>
      <c r="AJ187" s="59">
        <f t="shared" si="171"/>
        <v>0</v>
      </c>
      <c r="AK187" s="59">
        <f t="shared" si="172"/>
        <v>0</v>
      </c>
      <c r="AL187" s="59">
        <f t="shared" si="173"/>
        <v>0</v>
      </c>
      <c r="AM187" s="59">
        <f t="shared" si="174"/>
        <v>0</v>
      </c>
      <c r="AN187" s="59">
        <f t="shared" si="175"/>
        <v>5.4</v>
      </c>
      <c r="AO187" s="61">
        <f t="shared" si="176"/>
        <v>9.9</v>
      </c>
      <c r="AP187" s="61">
        <f t="shared" si="177"/>
        <v>6.3</v>
      </c>
      <c r="AQ187" s="61">
        <f t="shared" si="178"/>
        <v>0</v>
      </c>
      <c r="AR187" s="61">
        <f t="shared" si="179"/>
        <v>0</v>
      </c>
      <c r="AS187" s="59">
        <f t="shared" si="180"/>
        <v>3.2</v>
      </c>
      <c r="AT187" s="59">
        <f>IF('Indicator Data'!L190="No data","x",IF('Indicator Data'!BE190&lt;1000,"x",ROUND((IF('Indicator Data'!L190&gt;AT$194,10,IF('Indicator Data'!L190&lt;AT$195,0,10-(AT$194-'Indicator Data'!L190)/(AT$194-AT$195)*10))),1)))</f>
        <v>10</v>
      </c>
      <c r="AU187" s="61">
        <f t="shared" si="181"/>
        <v>6.6</v>
      </c>
      <c r="AV187" s="62">
        <f t="shared" si="182"/>
        <v>6.1</v>
      </c>
      <c r="AW187" s="59">
        <f>ROUND(IF('Indicator Data'!M190=0,0,IF('Indicator Data'!M190&gt;AW$194,10,IF('Indicator Data'!M190&lt;AW$195,0,10-(AW$194-'Indicator Data'!M190)/(AW$194-AW$195)*10))),1)</f>
        <v>4.7</v>
      </c>
      <c r="AX187" s="59">
        <f>ROUND(IF('Indicator Data'!N190=0,0,IF(LOG('Indicator Data'!N190)&gt;LOG(AX$194),10,IF(LOG('Indicator Data'!N190)&lt;LOG(AX$195),0,10-(LOG(AX$194)-LOG('Indicator Data'!N190))/(LOG(AX$194)-LOG(AX$195))*10))),1)</f>
        <v>5.6</v>
      </c>
      <c r="AY187" s="61">
        <f t="shared" si="183"/>
        <v>5.2</v>
      </c>
      <c r="AZ187" s="59">
        <f>'Indicator Data'!O190</f>
        <v>0</v>
      </c>
      <c r="BA187" s="59">
        <f>'Indicator Data'!P190</f>
        <v>0</v>
      </c>
      <c r="BB187" s="61">
        <f t="shared" si="184"/>
        <v>0</v>
      </c>
      <c r="BC187" s="62">
        <f t="shared" si="185"/>
        <v>3.6</v>
      </c>
      <c r="BD187" s="16"/>
      <c r="BE187" s="108"/>
      <c r="BF187" s="4"/>
    </row>
    <row r="188" spans="1:58" x14ac:dyDescent="0.25">
      <c r="A188" s="132" t="s">
        <v>349</v>
      </c>
      <c r="B188" s="63" t="s">
        <v>348</v>
      </c>
      <c r="C188" s="59">
        <f>ROUND(IF('Indicator Data'!C191=0,0.1,IF(LOG('Indicator Data'!C191)&gt;C$194,10,IF(LOG('Indicator Data'!C191)&lt;C$195,0,10-(C$194-LOG('Indicator Data'!C191))/(C$194-C$195)*10))),1)</f>
        <v>2.9</v>
      </c>
      <c r="D188" s="59">
        <f>ROUND(IF('Indicator Data'!D191=0,0.1,IF(LOG('Indicator Data'!D191)&gt;D$194,10,IF(LOG('Indicator Data'!D191)&lt;D$195,0,10-(D$194-LOG('Indicator Data'!D191))/(D$194-D$195)*10))),1)</f>
        <v>3.3</v>
      </c>
      <c r="E188" s="59">
        <f t="shared" si="155"/>
        <v>3.1</v>
      </c>
      <c r="F188" s="59">
        <f>ROUND(IF('Indicator Data'!E191="No data",0.1,IF('Indicator Data'!E191=0,0,IF(LOG('Indicator Data'!E191)&gt;F$194,10,IF(LOG('Indicator Data'!E191)&lt;F$195,0,10-(F$194-LOG('Indicator Data'!E191))/(F$194-F$195)*10)))),1)</f>
        <v>0.1</v>
      </c>
      <c r="G188" s="59">
        <f>ROUND(IF('Indicator Data'!F191=0,0,IF(LOG('Indicator Data'!F191)&gt;G$194,10,IF(LOG('Indicator Data'!F191)&lt;G$195,0,10-(G$194-LOG('Indicator Data'!F191))/(G$194-G$195)*10))),1)</f>
        <v>5</v>
      </c>
      <c r="H188" s="59">
        <f>ROUND(IF('Indicator Data'!G191=0,0,IF(LOG('Indicator Data'!G191)&gt;H$194,10,IF(LOG('Indicator Data'!G191)&lt;H$195,0,10-(H$194-LOG('Indicator Data'!G191))/(H$194-H$195)*10))),1)</f>
        <v>3.8</v>
      </c>
      <c r="I188" s="59">
        <f>ROUND(IF('Indicator Data'!H191=0,0,IF(LOG('Indicator Data'!H191)&gt;I$194,10,IF(LOG('Indicator Data'!H191)&lt;I$195,0,10-(I$194-LOG('Indicator Data'!H191))/(I$194-I$195)*10))),1)</f>
        <v>5.8</v>
      </c>
      <c r="J188" s="59">
        <f t="shared" si="156"/>
        <v>4.9000000000000004</v>
      </c>
      <c r="K188" s="59">
        <f>ROUND(IF('Indicator Data'!I191=0,0,IF(LOG('Indicator Data'!I191)&gt;K$194,10,IF(LOG('Indicator Data'!I191)&lt;K$195,0,10-(K$194-LOG('Indicator Data'!I191))/(K$194-K$195)*10))),1)</f>
        <v>3.9</v>
      </c>
      <c r="L188" s="59">
        <f t="shared" si="157"/>
        <v>4.4000000000000004</v>
      </c>
      <c r="M188" s="59">
        <f>ROUND(IF('Indicator Data'!J191=0,0,IF(LOG('Indicator Data'!J191)&gt;M$194,10,IF(LOG('Indicator Data'!J191)&lt;M$195,0,10-(M$194-LOG('Indicator Data'!J191))/(M$194-M$195)*10))),1)</f>
        <v>0</v>
      </c>
      <c r="N188" s="60">
        <f>'Indicator Data'!C191/'Indicator Data'!$BD191</f>
        <v>6.1373645382569104E-4</v>
      </c>
      <c r="O188" s="60">
        <f>'Indicator Data'!D191/'Indicator Data'!$BD191</f>
        <v>4.2574847235564184E-4</v>
      </c>
      <c r="P188" s="60">
        <f>IF(F188=0.1,0,'Indicator Data'!E191/'Indicator Data'!$BD191)</f>
        <v>0</v>
      </c>
      <c r="Q188" s="60">
        <f>'Indicator Data'!F191/'Indicator Data'!$BD191</f>
        <v>4.5605303147091856E-5</v>
      </c>
      <c r="R188" s="60">
        <f>'Indicator Data'!G191/'Indicator Data'!$BD191</f>
        <v>1.4486074677366926E-2</v>
      </c>
      <c r="S188" s="60">
        <f>'Indicator Data'!H191/'Indicator Data'!$BD191</f>
        <v>5.4537628762113782E-4</v>
      </c>
      <c r="T188" s="60">
        <f>'Indicator Data'!I191/'Indicator Data'!$BD191</f>
        <v>4.0545026097297777E-3</v>
      </c>
      <c r="U188" s="60">
        <f>'Indicator Data'!J191/'Indicator Data'!$BD191</f>
        <v>0</v>
      </c>
      <c r="V188" s="59">
        <f t="shared" si="158"/>
        <v>3.1</v>
      </c>
      <c r="W188" s="59">
        <f t="shared" si="159"/>
        <v>4.3</v>
      </c>
      <c r="X188" s="59">
        <f t="shared" si="160"/>
        <v>3.7</v>
      </c>
      <c r="Y188" s="59">
        <f t="shared" si="161"/>
        <v>0.1</v>
      </c>
      <c r="Z188" s="59">
        <f t="shared" si="162"/>
        <v>9.1999999999999993</v>
      </c>
      <c r="AA188" s="59">
        <f t="shared" si="163"/>
        <v>8</v>
      </c>
      <c r="AB188" s="59">
        <f t="shared" si="164"/>
        <v>1.1000000000000001</v>
      </c>
      <c r="AC188" s="59">
        <f t="shared" si="165"/>
        <v>5.5</v>
      </c>
      <c r="AD188" s="59">
        <f t="shared" si="166"/>
        <v>4.0999999999999996</v>
      </c>
      <c r="AE188" s="59">
        <f t="shared" si="167"/>
        <v>4.8</v>
      </c>
      <c r="AF188" s="59">
        <f t="shared" si="168"/>
        <v>0</v>
      </c>
      <c r="AG188" s="59">
        <f>ROUND(IF('Indicator Data'!K191=0,0,IF('Indicator Data'!K191&gt;AG$194,10,IF('Indicator Data'!K191&lt;AG$195,0,10-(AG$194-'Indicator Data'!K191)/(AG$194-AG$195)*10))),1)</f>
        <v>0</v>
      </c>
      <c r="AH188" s="59">
        <f t="shared" si="169"/>
        <v>3</v>
      </c>
      <c r="AI188" s="59">
        <f t="shared" si="170"/>
        <v>3.8</v>
      </c>
      <c r="AJ188" s="59">
        <f t="shared" si="171"/>
        <v>5.9</v>
      </c>
      <c r="AK188" s="59">
        <f t="shared" si="172"/>
        <v>3.5</v>
      </c>
      <c r="AL188" s="59">
        <f t="shared" si="173"/>
        <v>4.8</v>
      </c>
      <c r="AM188" s="59">
        <f t="shared" si="174"/>
        <v>4</v>
      </c>
      <c r="AN188" s="59">
        <f t="shared" si="175"/>
        <v>0</v>
      </c>
      <c r="AO188" s="61">
        <f t="shared" si="176"/>
        <v>3.4</v>
      </c>
      <c r="AP188" s="61">
        <f t="shared" si="177"/>
        <v>0.1</v>
      </c>
      <c r="AQ188" s="61">
        <f t="shared" si="178"/>
        <v>7.7</v>
      </c>
      <c r="AR188" s="61">
        <f t="shared" si="179"/>
        <v>4.5999999999999996</v>
      </c>
      <c r="AS188" s="59">
        <f t="shared" si="180"/>
        <v>0</v>
      </c>
      <c r="AT188" s="59">
        <f>IF('Indicator Data'!L191="No data","x",IF('Indicator Data'!BE191&lt;1000,"x",ROUND((IF('Indicator Data'!L191&gt;AT$194,10,IF('Indicator Data'!L191&lt;AT$195,0,10-(AT$194-'Indicator Data'!L191)/(AT$194-AT$195)*10))),1)))</f>
        <v>3</v>
      </c>
      <c r="AU188" s="61">
        <f t="shared" si="181"/>
        <v>1.5</v>
      </c>
      <c r="AV188" s="62">
        <f t="shared" si="182"/>
        <v>4</v>
      </c>
      <c r="AW188" s="59">
        <f>ROUND(IF('Indicator Data'!M191=0,0,IF('Indicator Data'!M191&gt;AW$194,10,IF('Indicator Data'!M191&lt;AW$195,0,10-(AW$194-'Indicator Data'!M191)/(AW$194-AW$195)*10))),1)</f>
        <v>0.1</v>
      </c>
      <c r="AX188" s="59">
        <f>ROUND(IF('Indicator Data'!N191=0,0,IF(LOG('Indicator Data'!N191)&gt;LOG(AX$194),10,IF(LOG('Indicator Data'!N191)&lt;LOG(AX$195),0,10-(LOG(AX$194)-LOG('Indicator Data'!N191))/(LOG(AX$194)-LOG(AX$195))*10))),1)</f>
        <v>0</v>
      </c>
      <c r="AY188" s="61">
        <f t="shared" si="183"/>
        <v>0.1</v>
      </c>
      <c r="AZ188" s="59">
        <f>'Indicator Data'!O191</f>
        <v>0</v>
      </c>
      <c r="BA188" s="59">
        <f>'Indicator Data'!P191</f>
        <v>0</v>
      </c>
      <c r="BB188" s="61">
        <f t="shared" si="184"/>
        <v>0</v>
      </c>
      <c r="BC188" s="62">
        <f t="shared" si="185"/>
        <v>0.1</v>
      </c>
      <c r="BD188" s="16"/>
      <c r="BE188" s="108"/>
      <c r="BF188" s="4"/>
    </row>
    <row r="189" spans="1:58" x14ac:dyDescent="0.25">
      <c r="A189" s="132" t="s">
        <v>854</v>
      </c>
      <c r="B189" s="63" t="s">
        <v>350</v>
      </c>
      <c r="C189" s="59">
        <f>ROUND(IF('Indicator Data'!C192=0,0.1,IF(LOG('Indicator Data'!C192)&gt;C$194,10,IF(LOG('Indicator Data'!C192)&lt;C$195,0,10-(C$194-LOG('Indicator Data'!C192))/(C$194-C$195)*10))),1)</f>
        <v>9.4</v>
      </c>
      <c r="D189" s="59">
        <f>ROUND(IF('Indicator Data'!D192=0,0.1,IF(LOG('Indicator Data'!D192)&gt;D$194,10,IF(LOG('Indicator Data'!D192)&lt;D$195,0,10-(D$194-LOG('Indicator Data'!D192))/(D$194-D$195)*10))),1)</f>
        <v>9.6999999999999993</v>
      </c>
      <c r="E189" s="59">
        <f t="shared" si="155"/>
        <v>9.6</v>
      </c>
      <c r="F189" s="59">
        <f>ROUND(IF('Indicator Data'!E192="No data",0.1,IF('Indicator Data'!E192=0,0,IF(LOG('Indicator Data'!E192)&gt;F$194,10,IF(LOG('Indicator Data'!E192)&lt;F$195,0,10-(F$194-LOG('Indicator Data'!E192))/(F$194-F$195)*10)))),1)</f>
        <v>7.6</v>
      </c>
      <c r="G189" s="59">
        <f>ROUND(IF('Indicator Data'!F192=0,0,IF(LOG('Indicator Data'!F192)&gt;G$194,10,IF(LOG('Indicator Data'!F192)&lt;G$195,0,10-(G$194-LOG('Indicator Data'!F192))/(G$194-G$195)*10))),1)</f>
        <v>6.3</v>
      </c>
      <c r="H189" s="59">
        <f>ROUND(IF('Indicator Data'!G192=0,0,IF(LOG('Indicator Data'!G192)&gt;H$194,10,IF(LOG('Indicator Data'!G192)&lt;H$195,0,10-(H$194-LOG('Indicator Data'!G192))/(H$194-H$195)*10))),1)</f>
        <v>6.5</v>
      </c>
      <c r="I189" s="59">
        <f>ROUND(IF('Indicator Data'!H192=0,0,IF(LOG('Indicator Data'!H192)&gt;I$194,10,IF(LOG('Indicator Data'!H192)&lt;I$195,0,10-(I$194-LOG('Indicator Data'!H192))/(I$194-I$195)*10))),1)</f>
        <v>4.7</v>
      </c>
      <c r="J189" s="59">
        <f t="shared" si="156"/>
        <v>5.7</v>
      </c>
      <c r="K189" s="59">
        <f>ROUND(IF('Indicator Data'!I192=0,0,IF(LOG('Indicator Data'!I192)&gt;K$194,10,IF(LOG('Indicator Data'!I192)&lt;K$195,0,10-(K$194-LOG('Indicator Data'!I192))/(K$194-K$195)*10))),1)</f>
        <v>7.6</v>
      </c>
      <c r="L189" s="59">
        <f t="shared" si="157"/>
        <v>6.8</v>
      </c>
      <c r="M189" s="59">
        <f>ROUND(IF('Indicator Data'!J192=0,0,IF(LOG('Indicator Data'!J192)&gt;M$194,10,IF(LOG('Indicator Data'!J192)&lt;M$195,0,10-(M$194-LOG('Indicator Data'!J192))/(M$194-M$195)*10))),1)</f>
        <v>0</v>
      </c>
      <c r="N189" s="60">
        <f>'Indicator Data'!C192/'Indicator Data'!$BD192</f>
        <v>1.8998738071035284E-3</v>
      </c>
      <c r="O189" s="60">
        <f>'Indicator Data'!D192/'Indicator Data'!$BD192</f>
        <v>2.6638333021242893E-4</v>
      </c>
      <c r="P189" s="60">
        <f>IF(F189=0.1,0,'Indicator Data'!E192/'Indicator Data'!$BD192)</f>
        <v>3.4956558928899554E-3</v>
      </c>
      <c r="Q189" s="60">
        <f>'Indicator Data'!F192/'Indicator Data'!$BD192</f>
        <v>1.8294709396309078E-6</v>
      </c>
      <c r="R189" s="60">
        <f>'Indicator Data'!G192/'Indicator Data'!$BD192</f>
        <v>1.2683248830219972E-3</v>
      </c>
      <c r="S189" s="60">
        <f>'Indicator Data'!H192/'Indicator Data'!$BD192</f>
        <v>5.9096854707388931E-7</v>
      </c>
      <c r="T189" s="60">
        <f>'Indicator Data'!I192/'Indicator Data'!$BD192</f>
        <v>1.9765444162571119E-3</v>
      </c>
      <c r="U189" s="60">
        <f>'Indicator Data'!J192/'Indicator Data'!$BD192</f>
        <v>0</v>
      </c>
      <c r="V189" s="59">
        <f t="shared" si="158"/>
        <v>9.5</v>
      </c>
      <c r="W189" s="59">
        <f t="shared" si="159"/>
        <v>2.7</v>
      </c>
      <c r="X189" s="59">
        <f t="shared" si="160"/>
        <v>7.4</v>
      </c>
      <c r="Y189" s="59">
        <f t="shared" si="161"/>
        <v>2.2999999999999998</v>
      </c>
      <c r="Z189" s="59">
        <f t="shared" si="162"/>
        <v>6.1</v>
      </c>
      <c r="AA189" s="59">
        <f t="shared" si="163"/>
        <v>0.7</v>
      </c>
      <c r="AB189" s="59">
        <f t="shared" si="164"/>
        <v>0</v>
      </c>
      <c r="AC189" s="59">
        <f t="shared" si="165"/>
        <v>0.4</v>
      </c>
      <c r="AD189" s="59">
        <f t="shared" si="166"/>
        <v>2</v>
      </c>
      <c r="AE189" s="59">
        <f t="shared" si="167"/>
        <v>1.2</v>
      </c>
      <c r="AF189" s="59">
        <f t="shared" si="168"/>
        <v>0</v>
      </c>
      <c r="AG189" s="59">
        <f>ROUND(IF('Indicator Data'!K192=0,0,IF('Indicator Data'!K192&gt;AG$194,10,IF('Indicator Data'!K192&lt;AG$195,0,10-(AG$194-'Indicator Data'!K192)/(AG$194-AG$195)*10))),1)</f>
        <v>1</v>
      </c>
      <c r="AH189" s="59">
        <f t="shared" si="169"/>
        <v>9.5</v>
      </c>
      <c r="AI189" s="59">
        <f t="shared" si="170"/>
        <v>6.2</v>
      </c>
      <c r="AJ189" s="59">
        <f t="shared" si="171"/>
        <v>3.6</v>
      </c>
      <c r="AK189" s="59">
        <f t="shared" si="172"/>
        <v>2.4</v>
      </c>
      <c r="AL189" s="59">
        <f t="shared" si="173"/>
        <v>3</v>
      </c>
      <c r="AM189" s="59">
        <f t="shared" si="174"/>
        <v>4.8</v>
      </c>
      <c r="AN189" s="59">
        <f t="shared" si="175"/>
        <v>0</v>
      </c>
      <c r="AO189" s="61">
        <f t="shared" si="176"/>
        <v>8.6999999999999993</v>
      </c>
      <c r="AP189" s="61">
        <f t="shared" si="177"/>
        <v>5.5</v>
      </c>
      <c r="AQ189" s="61">
        <f t="shared" si="178"/>
        <v>6.2</v>
      </c>
      <c r="AR189" s="61">
        <f t="shared" si="179"/>
        <v>4.5999999999999996</v>
      </c>
      <c r="AS189" s="59">
        <f t="shared" si="180"/>
        <v>0.5</v>
      </c>
      <c r="AT189" s="59">
        <f>IF('Indicator Data'!L192="No data","x",IF('Indicator Data'!BE192&lt;1000,"x",ROUND((IF('Indicator Data'!L192&gt;AT$194,10,IF('Indicator Data'!L192&lt;AT$195,0,10-(AT$194-'Indicator Data'!L192)/(AT$194-AT$195)*10))),1)))</f>
        <v>2</v>
      </c>
      <c r="AU189" s="61">
        <f t="shared" si="181"/>
        <v>1.3</v>
      </c>
      <c r="AV189" s="62">
        <f t="shared" si="182"/>
        <v>5.8</v>
      </c>
      <c r="AW189" s="59">
        <f>ROUND(IF('Indicator Data'!M192=0,0,IF('Indicator Data'!M192&gt;AW$194,10,IF('Indicator Data'!M192&lt;AW$195,0,10-(AW$194-'Indicator Data'!M192)/(AW$194-AW$195)*10))),1)</f>
        <v>8.4</v>
      </c>
      <c r="AX189" s="59">
        <f>ROUND(IF('Indicator Data'!N192=0,0,IF(LOG('Indicator Data'!N192)&gt;LOG(AX$194),10,IF(LOG('Indicator Data'!N192)&lt;LOG(AX$195),0,10-(LOG(AX$194)-LOG('Indicator Data'!N192))/(LOG(AX$194)-LOG(AX$195))*10))),1)</f>
        <v>7.6</v>
      </c>
      <c r="AY189" s="61">
        <f t="shared" si="183"/>
        <v>8</v>
      </c>
      <c r="AZ189" s="59">
        <f>'Indicator Data'!O192</f>
        <v>0</v>
      </c>
      <c r="BA189" s="59">
        <f>'Indicator Data'!P192</f>
        <v>0</v>
      </c>
      <c r="BB189" s="61">
        <f t="shared" si="184"/>
        <v>0</v>
      </c>
      <c r="BC189" s="62">
        <f t="shared" si="185"/>
        <v>5.6</v>
      </c>
      <c r="BD189" s="16"/>
      <c r="BE189" s="108"/>
      <c r="BF189" s="4"/>
    </row>
    <row r="190" spans="1:58" x14ac:dyDescent="0.25">
      <c r="A190" s="132" t="s">
        <v>375</v>
      </c>
      <c r="B190" s="63" t="s">
        <v>351</v>
      </c>
      <c r="C190" s="59">
        <f>ROUND(IF('Indicator Data'!C193=0,0.1,IF(LOG('Indicator Data'!C193)&gt;C$194,10,IF(LOG('Indicator Data'!C193)&lt;C$195,0,10-(C$194-LOG('Indicator Data'!C193))/(C$194-C$195)*10))),1)</f>
        <v>7.9</v>
      </c>
      <c r="D190" s="59">
        <f>ROUND(IF('Indicator Data'!D193=0,0.1,IF(LOG('Indicator Data'!D193)&gt;D$194,10,IF(LOG('Indicator Data'!D193)&lt;D$195,0,10-(D$194-LOG('Indicator Data'!D193))/(D$194-D$195)*10))),1)</f>
        <v>0.1</v>
      </c>
      <c r="E190" s="59">
        <f t="shared" si="155"/>
        <v>5.2</v>
      </c>
      <c r="F190" s="59">
        <f>ROUND(IF('Indicator Data'!E193="No data",0.1,IF('Indicator Data'!E193=0,0,IF(LOG('Indicator Data'!E193)&gt;F$194,10,IF(LOG('Indicator Data'!E193)&lt;F$195,0,10-(F$194-LOG('Indicator Data'!E193))/(F$194-F$195)*10)))),1)</f>
        <v>10</v>
      </c>
      <c r="G190" s="59">
        <f>ROUND(IF('Indicator Data'!F193=0,0,IF(LOG('Indicator Data'!F193)&gt;G$194,10,IF(LOG('Indicator Data'!F193)&lt;G$195,0,10-(G$194-LOG('Indicator Data'!F193))/(G$194-G$195)*10))),1)</f>
        <v>7.2</v>
      </c>
      <c r="H190" s="59">
        <f>ROUND(IF('Indicator Data'!G193=0,0,IF(LOG('Indicator Data'!G193)&gt;H$194,10,IF(LOG('Indicator Data'!G193)&lt;H$195,0,10-(H$194-LOG('Indicator Data'!G193))/(H$194-H$195)*10))),1)</f>
        <v>9.8000000000000007</v>
      </c>
      <c r="I190" s="59">
        <f>ROUND(IF('Indicator Data'!H193=0,0,IF(LOG('Indicator Data'!H193)&gt;I$194,10,IF(LOG('Indicator Data'!H193)&lt;I$195,0,10-(I$194-LOG('Indicator Data'!H193))/(I$194-I$195)*10))),1)</f>
        <v>9.8000000000000007</v>
      </c>
      <c r="J190" s="59">
        <f t="shared" si="156"/>
        <v>9.8000000000000007</v>
      </c>
      <c r="K190" s="59">
        <f>ROUND(IF('Indicator Data'!I193=0,0,IF(LOG('Indicator Data'!I193)&gt;K$194,10,IF(LOG('Indicator Data'!I193)&lt;K$195,0,10-(K$194-LOG('Indicator Data'!I193))/(K$194-K$195)*10))),1)</f>
        <v>9.3000000000000007</v>
      </c>
      <c r="L190" s="59">
        <f t="shared" si="157"/>
        <v>9.6</v>
      </c>
      <c r="M190" s="59">
        <f>ROUND(IF('Indicator Data'!J193=0,0,IF(LOG('Indicator Data'!J193)&gt;M$194,10,IF(LOG('Indicator Data'!J193)&lt;M$195,0,10-(M$194-LOG('Indicator Data'!J193))/(M$194-M$195)*10))),1)</f>
        <v>10</v>
      </c>
      <c r="N190" s="60">
        <f>'Indicator Data'!C193/'Indicator Data'!$BD193</f>
        <v>1.5150892648989288E-4</v>
      </c>
      <c r="O190" s="60">
        <f>'Indicator Data'!D193/'Indicator Data'!$BD193</f>
        <v>0</v>
      </c>
      <c r="P190" s="60">
        <f>IF(F190=0.1,0,'Indicator Data'!E193/'Indicator Data'!$BD193)</f>
        <v>1.9045551347103656E-2</v>
      </c>
      <c r="Q190" s="60">
        <f>'Indicator Data'!F193/'Indicator Data'!$BD193</f>
        <v>2.1585606022434038E-6</v>
      </c>
      <c r="R190" s="60">
        <f>'Indicator Data'!G193/'Indicator Data'!$BD193</f>
        <v>8.8498099978296038E-3</v>
      </c>
      <c r="S190" s="60">
        <f>'Indicator Data'!H193/'Indicator Data'!$BD193</f>
        <v>7.483600531446355E-4</v>
      </c>
      <c r="T190" s="60">
        <f>'Indicator Data'!I193/'Indicator Data'!$BD193</f>
        <v>4.814215585899769E-3</v>
      </c>
      <c r="U190" s="60">
        <f>'Indicator Data'!J193/'Indicator Data'!$BD193</f>
        <v>2.5534558561031069E-3</v>
      </c>
      <c r="V190" s="59">
        <f t="shared" si="158"/>
        <v>0.8</v>
      </c>
      <c r="W190" s="59">
        <f t="shared" si="159"/>
        <v>0</v>
      </c>
      <c r="X190" s="59">
        <f t="shared" si="160"/>
        <v>0.4</v>
      </c>
      <c r="Y190" s="59">
        <f t="shared" si="161"/>
        <v>10</v>
      </c>
      <c r="Z190" s="59">
        <f t="shared" si="162"/>
        <v>6.3</v>
      </c>
      <c r="AA190" s="59">
        <f t="shared" si="163"/>
        <v>4.9000000000000004</v>
      </c>
      <c r="AB190" s="59">
        <f t="shared" si="164"/>
        <v>1.5</v>
      </c>
      <c r="AC190" s="59">
        <f t="shared" si="165"/>
        <v>3.4</v>
      </c>
      <c r="AD190" s="59">
        <f t="shared" si="166"/>
        <v>4.8</v>
      </c>
      <c r="AE190" s="59">
        <f t="shared" si="167"/>
        <v>4.0999999999999996</v>
      </c>
      <c r="AF190" s="59">
        <f t="shared" si="168"/>
        <v>0.9</v>
      </c>
      <c r="AG190" s="59">
        <f>ROUND(IF('Indicator Data'!K193=0,0,IF('Indicator Data'!K193&gt;AG$194,10,IF('Indicator Data'!K193&lt;AG$195,0,10-(AG$194-'Indicator Data'!K193)/(AG$194-AG$195)*10))),1)</f>
        <v>6.1</v>
      </c>
      <c r="AH190" s="59">
        <f t="shared" si="169"/>
        <v>4.4000000000000004</v>
      </c>
      <c r="AI190" s="59">
        <f t="shared" si="170"/>
        <v>0.1</v>
      </c>
      <c r="AJ190" s="59">
        <f t="shared" si="171"/>
        <v>7.4</v>
      </c>
      <c r="AK190" s="59">
        <f t="shared" si="172"/>
        <v>5.7</v>
      </c>
      <c r="AL190" s="59">
        <f t="shared" si="173"/>
        <v>6.6</v>
      </c>
      <c r="AM190" s="59">
        <f t="shared" si="174"/>
        <v>7.1</v>
      </c>
      <c r="AN190" s="59">
        <f t="shared" si="175"/>
        <v>7.7</v>
      </c>
      <c r="AO190" s="61">
        <f t="shared" si="176"/>
        <v>3.2</v>
      </c>
      <c r="AP190" s="61">
        <f t="shared" si="177"/>
        <v>10</v>
      </c>
      <c r="AQ190" s="61">
        <f t="shared" si="178"/>
        <v>6.8</v>
      </c>
      <c r="AR190" s="61">
        <f t="shared" si="179"/>
        <v>7.9</v>
      </c>
      <c r="AS190" s="59">
        <f t="shared" si="180"/>
        <v>6.9</v>
      </c>
      <c r="AT190" s="59">
        <f>IF('Indicator Data'!L193="No data","x",IF('Indicator Data'!BE193&lt;1000,"x",ROUND((IF('Indicator Data'!L193&gt;AT$194,10,IF('Indicator Data'!L193&lt;AT$195,0,10-(AT$194-'Indicator Data'!L193)/(AT$194-AT$195)*10))),1)))</f>
        <v>0</v>
      </c>
      <c r="AU190" s="61">
        <f t="shared" si="181"/>
        <v>3.5</v>
      </c>
      <c r="AV190" s="62">
        <f t="shared" si="182"/>
        <v>7.2</v>
      </c>
      <c r="AW190" s="59">
        <f>ROUND(IF('Indicator Data'!M193=0,0,IF('Indicator Data'!M193&gt;AW$194,10,IF('Indicator Data'!M193&lt;AW$195,0,10-(AW$194-'Indicator Data'!M193)/(AW$194-AW$195)*10))),1)</f>
        <v>3.2</v>
      </c>
      <c r="AX190" s="59">
        <f>ROUND(IF('Indicator Data'!N193=0,0,IF(LOG('Indicator Data'!N193)&gt;LOG(AX$194),10,IF(LOG('Indicator Data'!N193)&lt;LOG(AX$195),0,10-(LOG(AX$194)-LOG('Indicator Data'!N193))/(LOG(AX$194)-LOG(AX$195))*10))),1)</f>
        <v>5.2</v>
      </c>
      <c r="AY190" s="61">
        <f t="shared" si="183"/>
        <v>4.3</v>
      </c>
      <c r="AZ190" s="59">
        <f>'Indicator Data'!O193</f>
        <v>0</v>
      </c>
      <c r="BA190" s="59">
        <f>'Indicator Data'!P193</f>
        <v>0</v>
      </c>
      <c r="BB190" s="61">
        <f t="shared" si="184"/>
        <v>0</v>
      </c>
      <c r="BC190" s="62">
        <f t="shared" si="185"/>
        <v>3</v>
      </c>
      <c r="BD190" s="16"/>
      <c r="BE190" s="108"/>
      <c r="BF190" s="4"/>
    </row>
    <row r="191" spans="1:58" x14ac:dyDescent="0.25">
      <c r="A191" s="132" t="s">
        <v>353</v>
      </c>
      <c r="B191" s="63" t="s">
        <v>352</v>
      </c>
      <c r="C191" s="59">
        <f>ROUND(IF('Indicator Data'!C194=0,0.1,IF(LOG('Indicator Data'!C194)&gt;C$194,10,IF(LOG('Indicator Data'!C194)&lt;C$195,0,10-(C$194-LOG('Indicator Data'!C194))/(C$194-C$195)*10))),1)</f>
        <v>0.1</v>
      </c>
      <c r="D191" s="59">
        <f>ROUND(IF('Indicator Data'!D194=0,0.1,IF(LOG('Indicator Data'!D194)&gt;D$194,10,IF(LOG('Indicator Data'!D194)&lt;D$195,0,10-(D$194-LOG('Indicator Data'!D194))/(D$194-D$195)*10))),1)</f>
        <v>0.1</v>
      </c>
      <c r="E191" s="59">
        <f t="shared" si="155"/>
        <v>0.1</v>
      </c>
      <c r="F191" s="59">
        <f>ROUND(IF('Indicator Data'!E194="No data",0.1,IF('Indicator Data'!E194=0,0,IF(LOG('Indicator Data'!E194)&gt;F$194,10,IF(LOG('Indicator Data'!E194)&lt;F$195,0,10-(F$194-LOG('Indicator Data'!E194))/(F$194-F$195)*10)))),1)</f>
        <v>7.1</v>
      </c>
      <c r="G191" s="59">
        <f>ROUND(IF('Indicator Data'!F194=0,0,IF(LOG('Indicator Data'!F194)&gt;G$194,10,IF(LOG('Indicator Data'!F194)&lt;G$195,0,10-(G$194-LOG('Indicator Data'!F194))/(G$194-G$195)*10))),1)</f>
        <v>6.1</v>
      </c>
      <c r="H191" s="59">
        <f>ROUND(IF('Indicator Data'!G194=0,0,IF(LOG('Indicator Data'!G194)&gt;H$194,10,IF(LOG('Indicator Data'!G194)&lt;H$195,0,10-(H$194-LOG('Indicator Data'!G194))/(H$194-H$195)*10))),1)</f>
        <v>0</v>
      </c>
      <c r="I191" s="59">
        <f>ROUND(IF('Indicator Data'!H194=0,0,IF(LOG('Indicator Data'!H194)&gt;I$194,10,IF(LOG('Indicator Data'!H194)&lt;I$195,0,10-(I$194-LOG('Indicator Data'!H194))/(I$194-I$195)*10))),1)</f>
        <v>0</v>
      </c>
      <c r="J191" s="59">
        <f t="shared" si="156"/>
        <v>0</v>
      </c>
      <c r="K191" s="59">
        <f>ROUND(IF('Indicator Data'!I194=0,0,IF(LOG('Indicator Data'!I194)&gt;K$194,10,IF(LOG('Indicator Data'!I194)&lt;K$195,0,10-(K$194-LOG('Indicator Data'!I194))/(K$194-K$195)*10))),1)</f>
        <v>0</v>
      </c>
      <c r="L191" s="59">
        <f t="shared" si="157"/>
        <v>0</v>
      </c>
      <c r="M191" s="59">
        <f>ROUND(IF('Indicator Data'!J194=0,0,IF(LOG('Indicator Data'!J194)&gt;M$194,10,IF(LOG('Indicator Data'!J194)&lt;M$195,0,10-(M$194-LOG('Indicator Data'!J194))/(M$194-M$195)*10))),1)</f>
        <v>0</v>
      </c>
      <c r="N191" s="60">
        <f>'Indicator Data'!C194/'Indicator Data'!$BD194</f>
        <v>0</v>
      </c>
      <c r="O191" s="60">
        <f>'Indicator Data'!D194/'Indicator Data'!$BD194</f>
        <v>0</v>
      </c>
      <c r="P191" s="60">
        <f>IF(F191=0.1,0,'Indicator Data'!E194/'Indicator Data'!$BD194)</f>
        <v>2.6030205034787658E-3</v>
      </c>
      <c r="Q191" s="60">
        <f>'Indicator Data'!F194/'Indicator Data'!$BD194</f>
        <v>1.6058113769019975E-6</v>
      </c>
      <c r="R191" s="60">
        <f>'Indicator Data'!G194/'Indicator Data'!$BD194</f>
        <v>0</v>
      </c>
      <c r="S191" s="60">
        <f>'Indicator Data'!H194/'Indicator Data'!$BD194</f>
        <v>0</v>
      </c>
      <c r="T191" s="60">
        <f>'Indicator Data'!I194/'Indicator Data'!$BD194</f>
        <v>0</v>
      </c>
      <c r="U191" s="60">
        <f>'Indicator Data'!J194/'Indicator Data'!$BD194</f>
        <v>0</v>
      </c>
      <c r="V191" s="59">
        <f t="shared" si="158"/>
        <v>0</v>
      </c>
      <c r="W191" s="59">
        <f t="shared" si="159"/>
        <v>0</v>
      </c>
      <c r="X191" s="59">
        <f t="shared" si="160"/>
        <v>0</v>
      </c>
      <c r="Y191" s="59">
        <f t="shared" si="161"/>
        <v>1.7</v>
      </c>
      <c r="Z191" s="59">
        <f t="shared" si="162"/>
        <v>6</v>
      </c>
      <c r="AA191" s="59">
        <f t="shared" si="163"/>
        <v>0</v>
      </c>
      <c r="AB191" s="59">
        <f t="shared" si="164"/>
        <v>0</v>
      </c>
      <c r="AC191" s="59">
        <f t="shared" si="165"/>
        <v>0</v>
      </c>
      <c r="AD191" s="59">
        <f t="shared" si="166"/>
        <v>0</v>
      </c>
      <c r="AE191" s="59">
        <f t="shared" si="167"/>
        <v>0</v>
      </c>
      <c r="AF191" s="59">
        <f t="shared" si="168"/>
        <v>0</v>
      </c>
      <c r="AG191" s="59">
        <f>ROUND(IF('Indicator Data'!K194=0,0,IF('Indicator Data'!K194&gt;AG$194,10,IF('Indicator Data'!K194&lt;AG$195,0,10-(AG$194-'Indicator Data'!K194)/(AG$194-AG$195)*10))),1)</f>
        <v>0</v>
      </c>
      <c r="AH191" s="59">
        <f t="shared" si="169"/>
        <v>0.1</v>
      </c>
      <c r="AI191" s="59">
        <f t="shared" si="170"/>
        <v>0.1</v>
      </c>
      <c r="AJ191" s="59">
        <f t="shared" si="171"/>
        <v>0</v>
      </c>
      <c r="AK191" s="59">
        <f t="shared" si="172"/>
        <v>0</v>
      </c>
      <c r="AL191" s="59">
        <f t="shared" si="173"/>
        <v>0</v>
      </c>
      <c r="AM191" s="59">
        <f t="shared" si="174"/>
        <v>0</v>
      </c>
      <c r="AN191" s="59">
        <f t="shared" si="175"/>
        <v>0</v>
      </c>
      <c r="AO191" s="61">
        <f t="shared" si="176"/>
        <v>0.1</v>
      </c>
      <c r="AP191" s="61">
        <f t="shared" si="177"/>
        <v>5</v>
      </c>
      <c r="AQ191" s="61">
        <f t="shared" si="178"/>
        <v>6.1</v>
      </c>
      <c r="AR191" s="61">
        <f t="shared" si="179"/>
        <v>0</v>
      </c>
      <c r="AS191" s="59">
        <f t="shared" si="180"/>
        <v>0</v>
      </c>
      <c r="AT191" s="59">
        <f>IF('Indicator Data'!L194="No data","x",IF('Indicator Data'!BE194&lt;1000,"x",ROUND((IF('Indicator Data'!L194&gt;AT$194,10,IF('Indicator Data'!L194&lt;AT$195,0,10-(AT$194-'Indicator Data'!L194)/(AT$194-AT$195)*10))),1)))</f>
        <v>5.0999999999999996</v>
      </c>
      <c r="AU191" s="61">
        <f t="shared" si="181"/>
        <v>2.6</v>
      </c>
      <c r="AV191" s="62">
        <f t="shared" si="182"/>
        <v>3.2</v>
      </c>
      <c r="AW191" s="59">
        <f>ROUND(IF('Indicator Data'!M194=0,0,IF('Indicator Data'!M194&gt;AW$194,10,IF('Indicator Data'!M194&lt;AW$195,0,10-(AW$194-'Indicator Data'!M194)/(AW$194-AW$195)*10))),1)</f>
        <v>10</v>
      </c>
      <c r="AX191" s="59">
        <f>ROUND(IF('Indicator Data'!N194=0,0,IF(LOG('Indicator Data'!N194)&gt;LOG(AX$194),10,IF(LOG('Indicator Data'!N194)&lt;LOG(AX$195),0,10-(LOG(AX$194)-LOG('Indicator Data'!N194))/(LOG(AX$194)-LOG(AX$195))*10))),1)</f>
        <v>10</v>
      </c>
      <c r="AY191" s="61">
        <f t="shared" si="183"/>
        <v>10</v>
      </c>
      <c r="AZ191" s="59">
        <f>'Indicator Data'!O194</f>
        <v>5</v>
      </c>
      <c r="BA191" s="59">
        <f>'Indicator Data'!P194</f>
        <v>0</v>
      </c>
      <c r="BB191" s="61">
        <f t="shared" si="184"/>
        <v>10</v>
      </c>
      <c r="BC191" s="62">
        <f t="shared" si="185"/>
        <v>10</v>
      </c>
      <c r="BD191" s="16"/>
      <c r="BE191" s="108"/>
      <c r="BF191" s="4"/>
    </row>
    <row r="192" spans="1:58" x14ac:dyDescent="0.25">
      <c r="A192" s="132" t="s">
        <v>355</v>
      </c>
      <c r="B192" s="63" t="s">
        <v>354</v>
      </c>
      <c r="C192" s="59">
        <f>ROUND(IF('Indicator Data'!C195=0,0.1,IF(LOG('Indicator Data'!C195)&gt;C$194,10,IF(LOG('Indicator Data'!C195)&lt;C$195,0,10-(C$194-LOG('Indicator Data'!C195))/(C$194-C$195)*10))),1)</f>
        <v>4.7</v>
      </c>
      <c r="D192" s="59">
        <f>ROUND(IF('Indicator Data'!D195=0,0.1,IF(LOG('Indicator Data'!D195)&gt;D$194,10,IF(LOG('Indicator Data'!D195)&lt;D$195,0,10-(D$194-LOG('Indicator Data'!D195))/(D$194-D$195)*10))),1)</f>
        <v>0.1</v>
      </c>
      <c r="E192" s="59">
        <f t="shared" si="155"/>
        <v>2.7</v>
      </c>
      <c r="F192" s="59">
        <f>ROUND(IF('Indicator Data'!E195="No data",0.1,IF('Indicator Data'!E195=0,0,IF(LOG('Indicator Data'!E195)&gt;F$194,10,IF(LOG('Indicator Data'!E195)&lt;F$195,0,10-(F$194-LOG('Indicator Data'!E195))/(F$194-F$195)*10)))),1)</f>
        <v>7.1</v>
      </c>
      <c r="G192" s="59">
        <f>ROUND(IF('Indicator Data'!F195=0,0,IF(LOG('Indicator Data'!F195)&gt;G$194,10,IF(LOG('Indicator Data'!F195)&lt;G$195,0,10-(G$194-LOG('Indicator Data'!F195))/(G$194-G$195)*10))),1)</f>
        <v>0</v>
      </c>
      <c r="H192" s="59">
        <f>ROUND(IF('Indicator Data'!G195=0,0,IF(LOG('Indicator Data'!G195)&gt;H$194,10,IF(LOG('Indicator Data'!G195)&lt;H$195,0,10-(H$194-LOG('Indicator Data'!G195))/(H$194-H$195)*10))),1)</f>
        <v>0</v>
      </c>
      <c r="I192" s="59">
        <f>ROUND(IF('Indicator Data'!H195=0,0,IF(LOG('Indicator Data'!H195)&gt;I$194,10,IF(LOG('Indicator Data'!H195)&lt;I$195,0,10-(I$194-LOG('Indicator Data'!H195))/(I$194-I$195)*10))),1)</f>
        <v>0</v>
      </c>
      <c r="J192" s="59">
        <f t="shared" si="156"/>
        <v>0</v>
      </c>
      <c r="K192" s="59">
        <f>ROUND(IF('Indicator Data'!I195=0,0,IF(LOG('Indicator Data'!I195)&gt;K$194,10,IF(LOG('Indicator Data'!I195)&lt;K$195,0,10-(K$194-LOG('Indicator Data'!I195))/(K$194-K$195)*10))),1)</f>
        <v>0</v>
      </c>
      <c r="L192" s="59">
        <f t="shared" si="157"/>
        <v>0</v>
      </c>
      <c r="M192" s="59">
        <f>ROUND(IF('Indicator Data'!J195=0,0,IF(LOG('Indicator Data'!J195)&gt;M$194,10,IF(LOG('Indicator Data'!J195)&lt;M$195,0,10-(M$194-LOG('Indicator Data'!J195))/(M$194-M$195)*10))),1)</f>
        <v>10</v>
      </c>
      <c r="N192" s="60">
        <f>'Indicator Data'!C195/'Indicator Data'!$BD195</f>
        <v>4.7025607281874138E-5</v>
      </c>
      <c r="O192" s="60">
        <f>'Indicator Data'!D195/'Indicator Data'!$BD195</f>
        <v>0</v>
      </c>
      <c r="P192" s="60">
        <f>IF(F192=0.1,0,'Indicator Data'!E195/'Indicator Data'!$BD195)</f>
        <v>4.4043278201939514E-3</v>
      </c>
      <c r="Q192" s="60">
        <f>'Indicator Data'!F195/'Indicator Data'!$BD195</f>
        <v>0</v>
      </c>
      <c r="R192" s="60">
        <f>'Indicator Data'!G195/'Indicator Data'!$BD195</f>
        <v>0</v>
      </c>
      <c r="S192" s="60">
        <f>'Indicator Data'!H195/'Indicator Data'!$BD195</f>
        <v>0</v>
      </c>
      <c r="T192" s="60">
        <f>'Indicator Data'!I195/'Indicator Data'!$BD195</f>
        <v>0</v>
      </c>
      <c r="U192" s="60">
        <f>'Indicator Data'!J195/'Indicator Data'!$BD195</f>
        <v>7.8303289208734306E-3</v>
      </c>
      <c r="V192" s="59">
        <f t="shared" si="158"/>
        <v>0.2</v>
      </c>
      <c r="W192" s="59">
        <f t="shared" si="159"/>
        <v>0</v>
      </c>
      <c r="X192" s="59">
        <f t="shared" si="160"/>
        <v>0.1</v>
      </c>
      <c r="Y192" s="59">
        <f t="shared" si="161"/>
        <v>2.9</v>
      </c>
      <c r="Z192" s="59">
        <f t="shared" si="162"/>
        <v>0</v>
      </c>
      <c r="AA192" s="59">
        <f t="shared" si="163"/>
        <v>0</v>
      </c>
      <c r="AB192" s="59">
        <f t="shared" si="164"/>
        <v>0</v>
      </c>
      <c r="AC192" s="59">
        <f t="shared" si="165"/>
        <v>0</v>
      </c>
      <c r="AD192" s="59">
        <f t="shared" si="166"/>
        <v>0</v>
      </c>
      <c r="AE192" s="59">
        <f t="shared" si="167"/>
        <v>0</v>
      </c>
      <c r="AF192" s="59">
        <f t="shared" si="168"/>
        <v>2.6</v>
      </c>
      <c r="AG192" s="59">
        <f>ROUND(IF('Indicator Data'!K195=0,0,IF('Indicator Data'!K195&gt;AG$194,10,IF('Indicator Data'!K195&lt;AG$195,0,10-(AG$194-'Indicator Data'!K195)/(AG$194-AG$195)*10))),1)</f>
        <v>3</v>
      </c>
      <c r="AH192" s="59">
        <f t="shared" si="169"/>
        <v>2.5</v>
      </c>
      <c r="AI192" s="59">
        <f t="shared" si="170"/>
        <v>0.1</v>
      </c>
      <c r="AJ192" s="59">
        <f t="shared" si="171"/>
        <v>0</v>
      </c>
      <c r="AK192" s="59">
        <f t="shared" si="172"/>
        <v>0</v>
      </c>
      <c r="AL192" s="59">
        <f t="shared" si="173"/>
        <v>0</v>
      </c>
      <c r="AM192" s="59">
        <f t="shared" si="174"/>
        <v>0</v>
      </c>
      <c r="AN192" s="59">
        <f t="shared" si="175"/>
        <v>8</v>
      </c>
      <c r="AO192" s="61">
        <f t="shared" si="176"/>
        <v>1.5</v>
      </c>
      <c r="AP192" s="61">
        <f t="shared" si="177"/>
        <v>5.4</v>
      </c>
      <c r="AQ192" s="61">
        <f t="shared" si="178"/>
        <v>0</v>
      </c>
      <c r="AR192" s="61">
        <f t="shared" si="179"/>
        <v>0</v>
      </c>
      <c r="AS192" s="59">
        <f t="shared" si="180"/>
        <v>5.5</v>
      </c>
      <c r="AT192" s="59">
        <f>IF('Indicator Data'!L195="No data","x",IF('Indicator Data'!BE195&lt;1000,"x",ROUND((IF('Indicator Data'!L195&gt;AT$194,10,IF('Indicator Data'!L195&lt;AT$195,0,10-(AT$194-'Indicator Data'!L195)/(AT$194-AT$195)*10))),1)))</f>
        <v>1</v>
      </c>
      <c r="AU192" s="61">
        <f t="shared" si="181"/>
        <v>3.3</v>
      </c>
      <c r="AV192" s="62">
        <f t="shared" si="182"/>
        <v>2.2999999999999998</v>
      </c>
      <c r="AW192" s="59">
        <f>ROUND(IF('Indicator Data'!M195=0,0,IF('Indicator Data'!M195&gt;AW$194,10,IF('Indicator Data'!M195&lt;AW$195,0,10-(AW$194-'Indicator Data'!M195)/(AW$194-AW$195)*10))),1)</f>
        <v>3.8</v>
      </c>
      <c r="AX192" s="59">
        <f>ROUND(IF('Indicator Data'!N195=0,0,IF(LOG('Indicator Data'!N195)&gt;LOG(AX$194),10,IF(LOG('Indicator Data'!N195)&lt;LOG(AX$195),0,10-(LOG(AX$194)-LOG('Indicator Data'!N195))/(LOG(AX$194)-LOG(AX$195))*10))),1)</f>
        <v>2.4</v>
      </c>
      <c r="AY192" s="61">
        <f t="shared" si="183"/>
        <v>3.1</v>
      </c>
      <c r="AZ192" s="59">
        <f>'Indicator Data'!O195</f>
        <v>0</v>
      </c>
      <c r="BA192" s="59">
        <f>'Indicator Data'!P195</f>
        <v>0</v>
      </c>
      <c r="BB192" s="61">
        <f t="shared" si="184"/>
        <v>0</v>
      </c>
      <c r="BC192" s="62">
        <f t="shared" si="185"/>
        <v>2.2000000000000002</v>
      </c>
      <c r="BD192" s="16"/>
      <c r="BE192" s="108"/>
      <c r="BF192" s="4"/>
    </row>
    <row r="193" spans="1:58" x14ac:dyDescent="0.25">
      <c r="A193" s="132" t="s">
        <v>357</v>
      </c>
      <c r="B193" s="63" t="s">
        <v>356</v>
      </c>
      <c r="C193" s="59">
        <f>ROUND(IF('Indicator Data'!C196=0,0.1,IF(LOG('Indicator Data'!C196)&gt;C$194,10,IF(LOG('Indicator Data'!C196)&lt;C$195,0,10-(C$194-LOG('Indicator Data'!C196))/(C$194-C$195)*10))),1)</f>
        <v>0</v>
      </c>
      <c r="D193" s="59">
        <f>ROUND(IF('Indicator Data'!D196=0,0.1,IF(LOG('Indicator Data'!D196)&gt;D$194,10,IF(LOG('Indicator Data'!D196)&lt;D$195,0,10-(D$194-LOG('Indicator Data'!D196))/(D$194-D$195)*10))),1)</f>
        <v>0.1</v>
      </c>
      <c r="E193" s="59">
        <f t="shared" si="155"/>
        <v>0.1</v>
      </c>
      <c r="F193" s="59">
        <f>ROUND(IF('Indicator Data'!E196="No data",0.1,IF('Indicator Data'!E196=0,0,IF(LOG('Indicator Data'!E196)&gt;F$194,10,IF(LOG('Indicator Data'!E196)&lt;F$195,0,10-(F$194-LOG('Indicator Data'!E196))/(F$194-F$195)*10)))),1)</f>
        <v>7.5</v>
      </c>
      <c r="G193" s="59">
        <f>ROUND(IF('Indicator Data'!F196=0,0,IF(LOG('Indicator Data'!F196)&gt;G$194,10,IF(LOG('Indicator Data'!F196)&lt;G$195,0,10-(G$194-LOG('Indicator Data'!F196))/(G$194-G$195)*10))),1)</f>
        <v>0</v>
      </c>
      <c r="H193" s="59">
        <f>ROUND(IF('Indicator Data'!G196=0,0,IF(LOG('Indicator Data'!G196)&gt;H$194,10,IF(LOG('Indicator Data'!G196)&lt;H$195,0,10-(H$194-LOG('Indicator Data'!G196))/(H$194-H$195)*10))),1)</f>
        <v>2.7</v>
      </c>
      <c r="I193" s="59">
        <f>ROUND(IF('Indicator Data'!H196=0,0,IF(LOG('Indicator Data'!H196)&gt;I$194,10,IF(LOG('Indicator Data'!H196)&lt;I$195,0,10-(I$194-LOG('Indicator Data'!H196))/(I$194-I$195)*10))),1)</f>
        <v>0</v>
      </c>
      <c r="J193" s="59">
        <f t="shared" si="156"/>
        <v>1.4</v>
      </c>
      <c r="K193" s="59">
        <f>ROUND(IF('Indicator Data'!I196=0,0,IF(LOG('Indicator Data'!I196)&gt;K$194,10,IF(LOG('Indicator Data'!I196)&lt;K$195,0,10-(K$194-LOG('Indicator Data'!I196))/(K$194-K$195)*10))),1)</f>
        <v>0</v>
      </c>
      <c r="L193" s="59">
        <f t="shared" si="157"/>
        <v>0.7</v>
      </c>
      <c r="M193" s="59">
        <f>ROUND(IF('Indicator Data'!J196=0,0,IF(LOG('Indicator Data'!J196)&gt;M$194,10,IF(LOG('Indicator Data'!J196)&lt;M$195,0,10-(M$194-LOG('Indicator Data'!J196))/(M$194-M$195)*10))),1)</f>
        <v>10</v>
      </c>
      <c r="N193" s="60">
        <f>'Indicator Data'!C196/'Indicator Data'!$BD196</f>
        <v>1.6599742722951834E-7</v>
      </c>
      <c r="O193" s="60">
        <f>'Indicator Data'!D196/'Indicator Data'!$BD196</f>
        <v>0</v>
      </c>
      <c r="P193" s="60">
        <f>IF(F193=0.1,0,'Indicator Data'!E196/'Indicator Data'!$BD196)</f>
        <v>6.3130891807745447E-3</v>
      </c>
      <c r="Q193" s="60">
        <f>'Indicator Data'!F196/'Indicator Data'!$BD196</f>
        <v>0</v>
      </c>
      <c r="R193" s="60">
        <f>'Indicator Data'!G196/'Indicator Data'!$BD196</f>
        <v>7.5500156323508112E-5</v>
      </c>
      <c r="S193" s="60">
        <f>'Indicator Data'!H196/'Indicator Data'!$BD196</f>
        <v>0</v>
      </c>
      <c r="T193" s="60">
        <f>'Indicator Data'!I196/'Indicator Data'!$BD196</f>
        <v>0</v>
      </c>
      <c r="U193" s="60">
        <f>'Indicator Data'!J196/'Indicator Data'!$BD196</f>
        <v>4.1588996399849976E-2</v>
      </c>
      <c r="V193" s="59">
        <f t="shared" si="158"/>
        <v>0</v>
      </c>
      <c r="W193" s="59">
        <f t="shared" si="159"/>
        <v>0</v>
      </c>
      <c r="X193" s="59">
        <f t="shared" si="160"/>
        <v>0</v>
      </c>
      <c r="Y193" s="59">
        <f t="shared" si="161"/>
        <v>4.2</v>
      </c>
      <c r="Z193" s="59">
        <f t="shared" si="162"/>
        <v>0</v>
      </c>
      <c r="AA193" s="59">
        <f t="shared" si="163"/>
        <v>0</v>
      </c>
      <c r="AB193" s="59">
        <f t="shared" si="164"/>
        <v>0</v>
      </c>
      <c r="AC193" s="59">
        <f t="shared" si="165"/>
        <v>0</v>
      </c>
      <c r="AD193" s="59">
        <f t="shared" si="166"/>
        <v>0</v>
      </c>
      <c r="AE193" s="59">
        <f t="shared" si="167"/>
        <v>0</v>
      </c>
      <c r="AF193" s="59">
        <f t="shared" si="168"/>
        <v>10</v>
      </c>
      <c r="AG193" s="59">
        <f>ROUND(IF('Indicator Data'!K196=0,0,IF('Indicator Data'!K196&gt;AG$194,10,IF('Indicator Data'!K196&lt;AG$195,0,10-(AG$194-'Indicator Data'!K196)/(AG$194-AG$195)*10))),1)</f>
        <v>7.1</v>
      </c>
      <c r="AH193" s="59">
        <f t="shared" si="169"/>
        <v>0</v>
      </c>
      <c r="AI193" s="59">
        <f t="shared" si="170"/>
        <v>0.1</v>
      </c>
      <c r="AJ193" s="59">
        <f t="shared" si="171"/>
        <v>1.4</v>
      </c>
      <c r="AK193" s="59">
        <f t="shared" si="172"/>
        <v>0</v>
      </c>
      <c r="AL193" s="59">
        <f t="shared" si="173"/>
        <v>0.7</v>
      </c>
      <c r="AM193" s="59">
        <f t="shared" si="174"/>
        <v>0</v>
      </c>
      <c r="AN193" s="59">
        <f t="shared" si="175"/>
        <v>10</v>
      </c>
      <c r="AO193" s="61">
        <f t="shared" si="176"/>
        <v>0.1</v>
      </c>
      <c r="AP193" s="61">
        <f t="shared" si="177"/>
        <v>6.1</v>
      </c>
      <c r="AQ193" s="61">
        <f t="shared" si="178"/>
        <v>0</v>
      </c>
      <c r="AR193" s="61">
        <f t="shared" si="179"/>
        <v>0.4</v>
      </c>
      <c r="AS193" s="59">
        <f t="shared" si="180"/>
        <v>8.6</v>
      </c>
      <c r="AT193" s="59">
        <f>IF('Indicator Data'!L196="No data","x",IF('Indicator Data'!BE196&lt;1000,"x",ROUND((IF('Indicator Data'!L196&gt;AT$194,10,IF('Indicator Data'!L196&lt;AT$195,0,10-(AT$194-'Indicator Data'!L196)/(AT$194-AT$195)*10))),1)))</f>
        <v>10</v>
      </c>
      <c r="AU193" s="61">
        <f t="shared" si="181"/>
        <v>9.3000000000000007</v>
      </c>
      <c r="AV193" s="62">
        <f t="shared" si="182"/>
        <v>4.5999999999999996</v>
      </c>
      <c r="AW193" s="59">
        <f>ROUND(IF('Indicator Data'!M196=0,0,IF('Indicator Data'!M196&gt;AW$194,10,IF('Indicator Data'!M196&lt;AW$195,0,10-(AW$194-'Indicator Data'!M196)/(AW$194-AW$195)*10))),1)</f>
        <v>6.3</v>
      </c>
      <c r="AX193" s="59">
        <f>ROUND(IF('Indicator Data'!N196=0,0,IF(LOG('Indicator Data'!N196)&gt;LOG(AX$194),10,IF(LOG('Indicator Data'!N196)&lt;LOG(AX$195),0,10-(LOG(AX$194)-LOG('Indicator Data'!N196))/(LOG(AX$194)-LOG(AX$195))*10))),1)</f>
        <v>7.4</v>
      </c>
      <c r="AY193" s="61">
        <f t="shared" si="183"/>
        <v>6.9</v>
      </c>
      <c r="AZ193" s="59">
        <f>'Indicator Data'!O196</f>
        <v>0</v>
      </c>
      <c r="BA193" s="59">
        <f>'Indicator Data'!P196</f>
        <v>0</v>
      </c>
      <c r="BB193" s="61">
        <f t="shared" si="184"/>
        <v>0</v>
      </c>
      <c r="BC193" s="62">
        <f t="shared" si="185"/>
        <v>4.8</v>
      </c>
      <c r="BD193" s="16"/>
      <c r="BE193" s="108"/>
      <c r="BF193" s="4"/>
    </row>
    <row r="194" spans="1:58" s="11" customFormat="1" ht="15" customHeight="1" x14ac:dyDescent="0.25">
      <c r="A194" s="64"/>
      <c r="B194" s="65" t="s">
        <v>391</v>
      </c>
      <c r="C194" s="66">
        <v>5</v>
      </c>
      <c r="D194" s="66">
        <v>4</v>
      </c>
      <c r="E194" s="66"/>
      <c r="F194" s="66">
        <v>6</v>
      </c>
      <c r="G194" s="66">
        <v>4</v>
      </c>
      <c r="H194" s="66">
        <v>6</v>
      </c>
      <c r="I194" s="66">
        <v>5</v>
      </c>
      <c r="J194" s="66"/>
      <c r="K194" s="66">
        <v>6</v>
      </c>
      <c r="L194" s="66"/>
      <c r="M194" s="66">
        <v>5</v>
      </c>
      <c r="N194" s="67"/>
      <c r="O194" s="67"/>
      <c r="P194" s="67"/>
      <c r="Q194" s="67"/>
      <c r="R194" s="67"/>
      <c r="S194" s="67"/>
      <c r="T194" s="67"/>
      <c r="U194" s="65"/>
      <c r="V194" s="68">
        <v>2E-3</v>
      </c>
      <c r="W194" s="68">
        <v>1E-3</v>
      </c>
      <c r="X194" s="69"/>
      <c r="Y194" s="68">
        <v>1.4999999999999999E-2</v>
      </c>
      <c r="Z194" s="176">
        <v>-4</v>
      </c>
      <c r="AA194" s="68">
        <v>1.7999999999999999E-2</v>
      </c>
      <c r="AB194" s="68">
        <v>5.0000000000000001E-3</v>
      </c>
      <c r="AC194" s="68"/>
      <c r="AD194" s="68">
        <v>0.01</v>
      </c>
      <c r="AE194" s="68"/>
      <c r="AF194" s="68">
        <v>0.03</v>
      </c>
      <c r="AG194" s="70">
        <v>0.3</v>
      </c>
      <c r="AH194" s="69"/>
      <c r="AI194" s="69"/>
      <c r="AJ194" s="69"/>
      <c r="AK194" s="69"/>
      <c r="AL194" s="69"/>
      <c r="AM194" s="69"/>
      <c r="AN194" s="69"/>
      <c r="AO194" s="69"/>
      <c r="AP194" s="69"/>
      <c r="AQ194" s="69"/>
      <c r="AR194" s="69"/>
      <c r="AS194" s="69"/>
      <c r="AT194" s="70">
        <v>0.3</v>
      </c>
      <c r="AU194" s="70"/>
      <c r="AV194" s="64"/>
      <c r="AW194" s="64">
        <v>0.95</v>
      </c>
      <c r="AX194" s="64">
        <v>0.95</v>
      </c>
      <c r="AY194" s="64"/>
      <c r="AZ194" s="64"/>
      <c r="BA194" s="64"/>
      <c r="BB194" s="64"/>
      <c r="BC194" s="64"/>
      <c r="BD194" s="16"/>
      <c r="BE194" s="4"/>
    </row>
    <row r="195" spans="1:58" s="11" customFormat="1" x14ac:dyDescent="0.25">
      <c r="A195" s="64"/>
      <c r="B195" s="65" t="s">
        <v>390</v>
      </c>
      <c r="C195" s="66">
        <v>1</v>
      </c>
      <c r="D195" s="66">
        <v>1</v>
      </c>
      <c r="E195" s="66"/>
      <c r="F195" s="66">
        <v>2</v>
      </c>
      <c r="G195" s="66">
        <v>-2</v>
      </c>
      <c r="H195" s="66">
        <v>2</v>
      </c>
      <c r="I195" s="66">
        <v>-2</v>
      </c>
      <c r="J195" s="66"/>
      <c r="K195" s="66">
        <v>1</v>
      </c>
      <c r="L195" s="66"/>
      <c r="M195" s="66">
        <v>1</v>
      </c>
      <c r="N195" s="67"/>
      <c r="O195" s="67"/>
      <c r="P195" s="67"/>
      <c r="Q195" s="67"/>
      <c r="R195" s="67"/>
      <c r="S195" s="67"/>
      <c r="T195" s="67"/>
      <c r="U195" s="65"/>
      <c r="V195" s="68">
        <v>0</v>
      </c>
      <c r="W195" s="68">
        <v>0</v>
      </c>
      <c r="X195" s="69"/>
      <c r="Y195" s="68">
        <v>0</v>
      </c>
      <c r="Z195" s="176">
        <v>-8.5</v>
      </c>
      <c r="AA195" s="68">
        <v>0</v>
      </c>
      <c r="AB195" s="68">
        <v>0</v>
      </c>
      <c r="AC195" s="68"/>
      <c r="AD195" s="68">
        <v>0</v>
      </c>
      <c r="AE195" s="68"/>
      <c r="AF195" s="68">
        <v>0</v>
      </c>
      <c r="AG195" s="70">
        <v>0</v>
      </c>
      <c r="AH195" s="69"/>
      <c r="AI195" s="69"/>
      <c r="AJ195" s="69"/>
      <c r="AK195" s="69"/>
      <c r="AL195" s="69"/>
      <c r="AM195" s="69"/>
      <c r="AN195" s="69"/>
      <c r="AO195" s="69"/>
      <c r="AP195" s="69"/>
      <c r="AQ195" s="69"/>
      <c r="AR195" s="69"/>
      <c r="AS195" s="69"/>
      <c r="AT195" s="70">
        <v>0</v>
      </c>
      <c r="AU195" s="70"/>
      <c r="AV195" s="64"/>
      <c r="AW195" s="64">
        <v>0</v>
      </c>
      <c r="AX195" s="64">
        <v>0.01</v>
      </c>
      <c r="AY195" s="64"/>
      <c r="AZ195" s="64"/>
      <c r="BA195" s="64"/>
      <c r="BB195" s="64"/>
      <c r="BC195" s="64"/>
      <c r="BD195" s="16"/>
      <c r="BE195" s="4"/>
    </row>
  </sheetData>
  <sortState ref="A3:B193">
    <sortCondition ref="A3:A193"/>
  </sortState>
  <mergeCells count="1">
    <mergeCell ref="A1:BC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AK195"/>
  <sheetViews>
    <sheetView showGridLines="0" zoomScaleNormal="100" workbookViewId="0">
      <pane xSplit="2" ySplit="2" topLeftCell="J3" activePane="bottomRight" state="frozen"/>
      <selection pane="topRight" activeCell="B1" sqref="B1"/>
      <selection pane="bottomLeft" activeCell="A8" sqref="A8"/>
      <selection pane="bottomRight" sqref="A1:AK1"/>
    </sheetView>
  </sheetViews>
  <sheetFormatPr defaultRowHeight="15" x14ac:dyDescent="0.25"/>
  <cols>
    <col min="1" max="1" width="25.7109375" style="1" customWidth="1"/>
    <col min="2" max="2" width="9.140625" style="1" customWidth="1"/>
    <col min="3" max="5" width="7.85546875" style="1" customWidth="1"/>
    <col min="6" max="6" width="7.85546875" style="10" customWidth="1"/>
    <col min="7" max="7" width="7.85546875" style="9" customWidth="1"/>
    <col min="8" max="8" width="7.85546875" style="8" customWidth="1"/>
    <col min="9" max="12" width="7.85546875" style="1" customWidth="1"/>
    <col min="13" max="14" width="7.85546875" style="8" customWidth="1"/>
    <col min="15" max="18" width="7.85546875" style="10" customWidth="1"/>
    <col min="19" max="19" width="7.85546875" style="8" customWidth="1"/>
    <col min="20" max="22" width="7.85546875" style="10" customWidth="1"/>
    <col min="23" max="23" width="7.85546875" style="8" customWidth="1"/>
    <col min="24" max="25" width="7.85546875" style="10" customWidth="1"/>
    <col min="26" max="26" width="7.85546875" style="8" customWidth="1"/>
    <col min="27" max="29" width="7.85546875" style="1" customWidth="1"/>
    <col min="30" max="36" width="7.85546875" style="8" customWidth="1"/>
    <col min="37" max="37" width="7.85546875" style="12" customWidth="1"/>
    <col min="38" max="16384" width="9.140625" style="1"/>
  </cols>
  <sheetData>
    <row r="1" spans="1:37" x14ac:dyDescent="0.25">
      <c r="A1" s="195"/>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row>
    <row r="2" spans="1:37" s="13" customFormat="1" ht="114.75" customHeight="1" thickBot="1" x14ac:dyDescent="0.25">
      <c r="A2" s="131" t="s">
        <v>380</v>
      </c>
      <c r="B2" s="51" t="s">
        <v>358</v>
      </c>
      <c r="C2" s="71" t="s">
        <v>386</v>
      </c>
      <c r="D2" s="71" t="s">
        <v>387</v>
      </c>
      <c r="E2" s="72" t="s">
        <v>425</v>
      </c>
      <c r="F2" s="71" t="s">
        <v>385</v>
      </c>
      <c r="G2" s="71" t="s">
        <v>402</v>
      </c>
      <c r="H2" s="72" t="s">
        <v>399</v>
      </c>
      <c r="I2" s="73" t="s">
        <v>779</v>
      </c>
      <c r="J2" s="144" t="s">
        <v>778</v>
      </c>
      <c r="K2" s="71" t="s">
        <v>778</v>
      </c>
      <c r="L2" s="71" t="s">
        <v>395</v>
      </c>
      <c r="M2" s="72" t="s">
        <v>396</v>
      </c>
      <c r="N2" s="145" t="s">
        <v>865</v>
      </c>
      <c r="O2" s="73" t="s">
        <v>780</v>
      </c>
      <c r="P2" s="71" t="s">
        <v>464</v>
      </c>
      <c r="Q2" s="73" t="s">
        <v>384</v>
      </c>
      <c r="R2" s="71" t="s">
        <v>463</v>
      </c>
      <c r="S2" s="74" t="s">
        <v>398</v>
      </c>
      <c r="T2" s="71" t="s">
        <v>405</v>
      </c>
      <c r="U2" s="71" t="s">
        <v>406</v>
      </c>
      <c r="V2" s="71" t="s">
        <v>407</v>
      </c>
      <c r="W2" s="72" t="s">
        <v>465</v>
      </c>
      <c r="X2" s="71" t="s">
        <v>359</v>
      </c>
      <c r="Y2" s="71" t="s">
        <v>401</v>
      </c>
      <c r="Z2" s="72" t="s">
        <v>400</v>
      </c>
      <c r="AA2" s="73" t="s">
        <v>781</v>
      </c>
      <c r="AB2" s="73" t="s">
        <v>424</v>
      </c>
      <c r="AC2" s="72" t="s">
        <v>410</v>
      </c>
      <c r="AD2" s="71" t="s">
        <v>802</v>
      </c>
      <c r="AE2" s="71" t="s">
        <v>803</v>
      </c>
      <c r="AF2" s="73" t="s">
        <v>419</v>
      </c>
      <c r="AG2" s="73" t="s">
        <v>420</v>
      </c>
      <c r="AH2" s="71" t="s">
        <v>421</v>
      </c>
      <c r="AI2" s="72" t="s">
        <v>411</v>
      </c>
      <c r="AJ2" s="75" t="s">
        <v>423</v>
      </c>
      <c r="AK2" s="76" t="s">
        <v>862</v>
      </c>
    </row>
    <row r="3" spans="1:37" s="4" customFormat="1" x14ac:dyDescent="0.25">
      <c r="A3" s="131" t="s">
        <v>1</v>
      </c>
      <c r="B3" s="63" t="s">
        <v>0</v>
      </c>
      <c r="C3" s="77">
        <f>ROUND(IF('Indicator Data'!Q6="No data",IF((0.1233*LN('Indicator Data'!BB6)-0.4559)&gt;C$195,0,IF((0.1233*LN('Indicator Data'!BB6)-0.4559)&lt;C$194,10,(C$195-(0.1233*LN('Indicator Data'!BB6)-0.4559))/(C$195-C$194)*10)),IF('Indicator Data'!Q6&gt;C$195,0,IF('Indicator Data'!Q6&lt;C$194,10,(C$195-'Indicator Data'!Q6)/(C$195-C$194)*10))),1)</f>
        <v>7.2</v>
      </c>
      <c r="D3" s="77">
        <f>IF('Indicator Data'!R6="No data","x",ROUND((IF('Indicator Data'!R6&gt;D$195,10,IF('Indicator Data'!R6&lt;D$194,0,10-(D$195-'Indicator Data'!R6)/(D$195-D$194)*10))),1))</f>
        <v>5.4</v>
      </c>
      <c r="E3" s="78">
        <f>ROUND(IF(D3="x",C3,(10-GEOMEAN(((10-C3)/10*9+1),((10-D3)/10*9+1)))/9*10),1)</f>
        <v>6.4</v>
      </c>
      <c r="F3" s="77">
        <f>IF('Indicator Data'!AF6="No data","x",ROUND(IF('Indicator Data'!AF6&gt;F$195,10,IF('Indicator Data'!AF6&lt;F$194,0,10-(F$195-'Indicator Data'!AF6)/(F$195-F$194)*10)),1))</f>
        <v>8.9</v>
      </c>
      <c r="G3" s="77">
        <f>IF('Indicator Data'!AG6="No data","x",ROUND(IF('Indicator Data'!AG6&gt;G$195,10,IF('Indicator Data'!AG6&lt;G$194,0,10-(G$195-'Indicator Data'!AG6)/(G$195-G$194)*10)),1))</f>
        <v>0.7</v>
      </c>
      <c r="H3" s="78">
        <f>IF(AND(F3="x",G3="x"),"x",ROUND(AVERAGE(F3,G3),1))</f>
        <v>4.8</v>
      </c>
      <c r="I3" s="79">
        <f>SUM(IF('Indicator Data'!S6=0,0,'Indicator Data'!S6/1000000),SUM('Indicator Data'!T6:U6))</f>
        <v>10381.629456000001</v>
      </c>
      <c r="J3" s="79">
        <f>I3/'Indicator Data'!BC6*1000000</f>
        <v>299.56197685874719</v>
      </c>
      <c r="K3" s="77">
        <f>IF(J3="x","x",ROUND(IF(J3&gt;K$195,10,IF(J3&lt;K$194,0,10-(K$195-J3)/(K$195-K$194)*10)),1))</f>
        <v>6</v>
      </c>
      <c r="L3" s="77">
        <f>IF('Indicator Data'!V6="No data","x",ROUND(IF('Indicator Data'!V6&gt;L$195,10,IF('Indicator Data'!V6&lt;L$194,0,10-(L$195-'Indicator Data'!V6)/(L$195-L$194)*10)),1))</f>
        <v>10</v>
      </c>
      <c r="M3" s="78">
        <f>ROUND(AVERAGE(K3,L3),1)</f>
        <v>8</v>
      </c>
      <c r="N3" s="80">
        <f>ROUND(AVERAGE(E3,E3,H3,M3),1)</f>
        <v>6.4</v>
      </c>
      <c r="O3" s="92">
        <f>IF(AND('Indicator Data'!AK6="No data",'Indicator Data'!AL6="No data"),0,SUM('Indicator Data'!AK6:AM6)/1000)</f>
        <v>1940.6110000000001</v>
      </c>
      <c r="P3" s="77">
        <f>ROUND(IF(O3=0,0,IF(LOG(O3*1000)&gt;$P$195,10,IF(LOG(O3*1000)&lt;P$194,0,10-(P$195-LOG(O3*1000))/(P$195-P$194)*10))),1)</f>
        <v>10</v>
      </c>
      <c r="Q3" s="81">
        <f>O3*1000/'Indicator Data'!BC6</f>
        <v>5.5996341416120574E-2</v>
      </c>
      <c r="R3" s="77">
        <f>IF(Q3="x","x",ROUND(IF(Q3&gt;$R$195,10,IF(Q3&lt;$R$194,0,((Q3*100)/0.0052)^(1/4.0545)/6.5*10)),1))</f>
        <v>8.6</v>
      </c>
      <c r="S3" s="82">
        <f>ROUND(AVERAGE(P3,R3),1)</f>
        <v>9.3000000000000007</v>
      </c>
      <c r="T3" s="77">
        <f>IF('Indicator Data'!AB6="No data","x",ROUND(IF('Indicator Data'!AB6&gt;T$195,10,IF('Indicator Data'!AB6&lt;T$194,0,10-(T$195-'Indicator Data'!AB6)/(T$195-T$194)*10)),1))</f>
        <v>0.2</v>
      </c>
      <c r="U3" s="77">
        <f>IF('Indicator Data'!AA6="No data","x",ROUND(IF('Indicator Data'!AA6&gt;U$195,10,IF('Indicator Data'!AA6&lt;U$194,0,10-(U$195-'Indicator Data'!AA6)/(U$195-U$194)*10)),1))</f>
        <v>3.4</v>
      </c>
      <c r="V3" s="77">
        <f>IF('Indicator Data'!AE6="No data","x",ROUND(IF('Indicator Data'!AE6&gt;V$195,10,IF('Indicator Data'!AE6&lt;V$194,0,10-(V$195-'Indicator Data'!AE6)/(V$195-V$194)*10)),1))</f>
        <v>0</v>
      </c>
      <c r="W3" s="78">
        <f t="shared" ref="W3:W34" si="0">IF(AND(T3="x",U3="x",V3="x"),"x",ROUND(AVERAGE(T3,U3,V3),1))</f>
        <v>1.2</v>
      </c>
      <c r="X3" s="77">
        <f>IF('Indicator Data'!W6="No data","x",ROUND(IF('Indicator Data'!W6&gt;X$195,10,IF('Indicator Data'!W6&lt;X$194,0,10-(X$195-'Indicator Data'!W6)/(X$195-X$194)*10)),1))</f>
        <v>7</v>
      </c>
      <c r="Y3" s="77" t="str">
        <f>IF('Indicator Data'!X6="No data","x",ROUND(IF('Indicator Data'!X6&gt;Y$195,10,IF('Indicator Data'!X6&lt;Y$194,0,10-(Y$195-'Indicator Data'!X6)/(Y$195-Y$194)*10)),1))</f>
        <v>x</v>
      </c>
      <c r="Z3" s="78">
        <f>IF(AND(X3="x",Y3="x"),"x",ROUND(AVERAGE(Y3,X3),1))</f>
        <v>7</v>
      </c>
      <c r="AA3" s="92">
        <f>('Indicator Data'!AJ6+'Indicator Data'!AI6*0.5+'Indicator Data'!AH6*0.25)/1000</f>
        <v>42.614750000000001</v>
      </c>
      <c r="AB3" s="83">
        <f>AA3*1000/'Indicator Data'!BC6</f>
        <v>1.2296488530481504E-3</v>
      </c>
      <c r="AC3" s="78">
        <f>IF(AB3="x","x",ROUND(IF(AB3&gt;AC$195,10,IF(AB3&lt;AC$194,0,10-(AC$195-AB3)/(AC$195-AC$194)*10)),1))</f>
        <v>0.1</v>
      </c>
      <c r="AD3" s="77">
        <f>IF('Indicator Data'!AN6="No data","x",ROUND(IF('Indicator Data'!AN6&lt;$AD$194,10,IF('Indicator Data'!AN6&gt;$AD$195,0,($AD$195-'Indicator Data'!AN6)/($AD$195-$AD$194)*10)),1))</f>
        <v>6.8</v>
      </c>
      <c r="AE3" s="77">
        <f>IF('Indicator Data'!AO6="No data","x",ROUND(IF('Indicator Data'!AO6&gt;$AE$195,10,IF('Indicator Data'!AO6&lt;$AE$194,0,10-($AE$195-'Indicator Data'!AO6)/($AE$195-$AE$194)*10)),1))</f>
        <v>7.3</v>
      </c>
      <c r="AF3" s="84" t="str">
        <f>IF('Indicator Data'!AP6="No data","x",ROUND(IF('Indicator Data'!AP6&gt;$AF$195,10,IF('Indicator Data'!AP6&lt;$AF$194,0,10-($AF$195-'Indicator Data'!AP6)/($AF$195-$AF$194)*10)),1))</f>
        <v>x</v>
      </c>
      <c r="AG3" s="84" t="str">
        <f>IF('Indicator Data'!AQ6="No data","x",ROUND(IF('Indicator Data'!AQ6&gt;$AG$195,10,IF('Indicator Data'!AQ6&lt;$AG$194,0,10-($AG$195-'Indicator Data'!AQ6)/($AG$195-$AG$194)*10)),1))</f>
        <v>x</v>
      </c>
      <c r="AH3" s="77" t="str">
        <f>IF(AF3="x","x",ROUND(IF(AG3="x",AF3,SUM(AF3*0.8,AG3*0.2)),1))</f>
        <v>x</v>
      </c>
      <c r="AI3" s="78">
        <f>ROUND(AVERAGE(AE3,AH3,AD3),1)</f>
        <v>7.1</v>
      </c>
      <c r="AJ3" s="85">
        <f>ROUND(IF(AND(W3="x",Z3="x",AI3="x"),AC3,IF(AND(W3="x",Z3="x"),(10-GEOMEAN(((10-AI3)/10*9+1),((10-AC3)/10*9+1)))/9*10,IF(AI3="x",(10-GEOMEAN(((10-W3)/10*9+1),((10-Z3)/10*9+1),((10-AC3)/10*9+1)))/9*10,IF(W3="x",(10-GEOMEAN(((10-AI3)/10*9+1),((10-Z3)/10*9+1),((10-AC3)/10*9+1)))/9*10,(10-GEOMEAN(((10-W3)/10*9+1),((10-Z3)/10*9+1),((10-AC3)/10*9+1),((10-AI3)/10*9+1)))/9*10)))),1)</f>
        <v>4.5999999999999996</v>
      </c>
      <c r="AK3" s="86">
        <f t="shared" ref="AK3:AK34" si="1">ROUND((10-GEOMEAN(((10-S3)/10*9+1),((10-AJ3)/10*9+1)))/9*10,1)</f>
        <v>7.7</v>
      </c>
    </row>
    <row r="4" spans="1:37" s="4" customFormat="1" x14ac:dyDescent="0.25">
      <c r="A4" s="131" t="s">
        <v>3</v>
      </c>
      <c r="B4" s="63" t="s">
        <v>2</v>
      </c>
      <c r="C4" s="77">
        <f>ROUND(IF('Indicator Data'!Q7="No data",IF((0.1233*LN('Indicator Data'!BB7)-0.4559)&gt;C$195,0,IF((0.1233*LN('Indicator Data'!BB7)-0.4559)&lt;C$194,10,(C$195-(0.1233*LN('Indicator Data'!BB7)-0.4559))/(C$195-C$194)*10)),IF('Indicator Data'!Q7&gt;C$195,0,IF('Indicator Data'!Q7&lt;C$194,10,(C$195-'Indicator Data'!Q7)/(C$195-C$194)*10))),1)</f>
        <v>2.9</v>
      </c>
      <c r="D4" s="77">
        <f>IF('Indicator Data'!R7="No data","x",ROUND((IF('Indicator Data'!R7&gt;D$195,10,IF('Indicator Data'!R7&lt;D$194,0,10-(D$195-'Indicator Data'!R7)/(D$195-D$194)*10))),1))</f>
        <v>0</v>
      </c>
      <c r="E4" s="78">
        <f t="shared" ref="E4:E67" si="2">ROUND(IF(D4="x",C4,(10-GEOMEAN(((10-C4)/10*9+1),((10-D4)/10*9+1)))/9*10),1)</f>
        <v>1.6</v>
      </c>
      <c r="F4" s="77">
        <f>IF('Indicator Data'!AF7="No data","x",ROUND(IF('Indicator Data'!AF7&gt;F$195,10,IF('Indicator Data'!AF7&lt;F$194,0,10-(F$195-'Indicator Data'!AF7)/(F$195-F$194)*10)),1))</f>
        <v>3.6</v>
      </c>
      <c r="G4" s="77">
        <f>IF('Indicator Data'!AG7="No data","x",ROUND(IF('Indicator Data'!AG7&gt;G$195,10,IF('Indicator Data'!AG7&lt;G$194,0,10-(G$195-'Indicator Data'!AG7)/(G$195-G$194)*10)),1))</f>
        <v>1</v>
      </c>
      <c r="H4" s="78">
        <f t="shared" ref="H4:H67" si="3">IF(AND(F4="x",G4="x"),"x",ROUND(AVERAGE(F4,G4),1))</f>
        <v>2.2999999999999998</v>
      </c>
      <c r="I4" s="79">
        <f>SUM(IF('Indicator Data'!S7=0,0,'Indicator Data'!S7/1000000),SUM('Indicator Data'!T7:U7))</f>
        <v>616.03549900000007</v>
      </c>
      <c r="J4" s="79">
        <f>I4/'Indicator Data'!BC7*1000000</f>
        <v>214.19119112993602</v>
      </c>
      <c r="K4" s="77">
        <f t="shared" ref="K4:K67" si="4">IF(J4="x","x",ROUND(IF(J4&gt;K$195,10,IF(J4&lt;K$194,0,10-(K$195-J4)/(K$195-K$194)*10)),1))</f>
        <v>4.3</v>
      </c>
      <c r="L4" s="77">
        <f>IF('Indicator Data'!V7="No data","x",ROUND(IF('Indicator Data'!V7&gt;L$195,10,IF('Indicator Data'!V7&lt;L$194,0,10-(L$195-'Indicator Data'!V7)/(L$195-L$194)*10)),1))</f>
        <v>2</v>
      </c>
      <c r="M4" s="78">
        <f t="shared" ref="M4:M67" si="5">ROUND(AVERAGE(K4,L4),1)</f>
        <v>3.2</v>
      </c>
      <c r="N4" s="80">
        <f t="shared" ref="N4:N67" si="6">ROUND(AVERAGE(E4,E4,H4,M4),1)</f>
        <v>2.2000000000000002</v>
      </c>
      <c r="O4" s="92">
        <f>IF(AND('Indicator Data'!AK7="No data",'Indicator Data'!AL7="No data"),0,SUM('Indicator Data'!AK7:AM7)/1000)</f>
        <v>0.13800000000000001</v>
      </c>
      <c r="P4" s="77">
        <f t="shared" ref="P4:P67" si="7">ROUND(IF(O4=0,0,IF(LOG(O4*1000)&gt;$P$195,10,IF(LOG(O4*1000)&lt;P$194,0,10-(P$195-LOG(O4*1000))/(P$195-P$194)*10))),1)</f>
        <v>0</v>
      </c>
      <c r="Q4" s="81">
        <f>O4*1000/'Indicator Data'!BC7</f>
        <v>4.7981625123735227E-5</v>
      </c>
      <c r="R4" s="77">
        <f t="shared" ref="R4:R67" si="8">IF(Q4="x","x",ROUND(IF(Q4&gt;$R$195,10,IF(Q4&lt;$R$194,0,((Q4*100)/0.0052)^(1/4.0545)/6.5*10)),1))</f>
        <v>0</v>
      </c>
      <c r="S4" s="82">
        <f t="shared" ref="S4:S67" si="9">ROUND(AVERAGE(P4,R4),1)</f>
        <v>0</v>
      </c>
      <c r="T4" s="77">
        <f>IF('Indicator Data'!AB7="No data","x",ROUND(IF('Indicator Data'!AB7&gt;T$195,10,IF('Indicator Data'!AB7&lt;T$194,0,10-(T$195-'Indicator Data'!AB7)/(T$195-T$194)*10)),1))</f>
        <v>0.2</v>
      </c>
      <c r="U4" s="77">
        <f>IF('Indicator Data'!AA7="No data","x",ROUND(IF('Indicator Data'!AA7&gt;U$195,10,IF('Indicator Data'!AA7&lt;U$194,0,10-(U$195-'Indicator Data'!AA7)/(U$195-U$194)*10)),1))</f>
        <v>0.3</v>
      </c>
      <c r="V4" s="77" t="str">
        <f>IF('Indicator Data'!AE7="No data","x",ROUND(IF('Indicator Data'!AE7&gt;V$195,10,IF('Indicator Data'!AE7&lt;V$194,0,10-(V$195-'Indicator Data'!AE7)/(V$195-V$194)*10)),1))</f>
        <v>x</v>
      </c>
      <c r="W4" s="78">
        <f t="shared" si="0"/>
        <v>0.3</v>
      </c>
      <c r="X4" s="77">
        <f>IF('Indicator Data'!W7="No data","x",ROUND(IF('Indicator Data'!W7&gt;X$195,10,IF('Indicator Data'!W7&lt;X$194,0,10-(X$195-'Indicator Data'!W7)/(X$195-X$194)*10)),1))</f>
        <v>1.1000000000000001</v>
      </c>
      <c r="Y4" s="77">
        <f>IF('Indicator Data'!X7="No data","x",ROUND(IF('Indicator Data'!X7&gt;Y$195,10,IF('Indicator Data'!X7&lt;Y$194,0,10-(Y$195-'Indicator Data'!X7)/(Y$195-Y$194)*10)),1))</f>
        <v>1.4</v>
      </c>
      <c r="Z4" s="78">
        <f t="shared" ref="Z4:Z67" si="10">IF(AND(X4="x",Y4="x"),"x",ROUND(AVERAGE(Y4,X4),1))</f>
        <v>1.3</v>
      </c>
      <c r="AA4" s="92">
        <f>('Indicator Data'!AJ7+'Indicator Data'!AI7*0.5+'Indicator Data'!AH7*0.25)/1000</f>
        <v>12.824999999999999</v>
      </c>
      <c r="AB4" s="83">
        <f>AA4*1000/'Indicator Data'!BC7</f>
        <v>4.459161900086263E-3</v>
      </c>
      <c r="AC4" s="78">
        <f t="shared" ref="AC4:AC67" si="11">IF(AB4="x","x",ROUND(IF(AB4&gt;AC$195,10,IF(AB4&lt;AC$194,0,10-(AC$195-AB4)/(AC$195-AC$194)*10)),1))</f>
        <v>0.4</v>
      </c>
      <c r="AD4" s="77">
        <f>IF('Indicator Data'!AN7="No data","x",ROUND(IF('Indicator Data'!AN7&lt;$AD$194,10,IF('Indicator Data'!AN7&gt;$AD$195,0,($AD$195-'Indicator Data'!AN7)/($AD$195-$AD$194)*10)),1))</f>
        <v>3.9</v>
      </c>
      <c r="AE4" s="77">
        <f>IF('Indicator Data'!AO7="No data","x",ROUND(IF('Indicator Data'!AO7&gt;$AE$195,10,IF('Indicator Data'!AO7&lt;$AE$194,0,10-($AE$195-'Indicator Data'!AO7)/($AE$195-$AE$194)*10)),1))</f>
        <v>0</v>
      </c>
      <c r="AF4" s="84">
        <f>IF('Indicator Data'!AP7="No data","x",ROUND(IF('Indicator Data'!AP7&gt;$AF$195,10,IF('Indicator Data'!AP7&lt;$AF$194,0,10-($AF$195-'Indicator Data'!AP7)/($AF$195-$AF$194)*10)),1))</f>
        <v>6</v>
      </c>
      <c r="AG4" s="84">
        <f>IF('Indicator Data'!AQ7="No data","x",ROUND(IF('Indicator Data'!AQ7&gt;$AG$195,10,IF('Indicator Data'!AQ7&lt;$AG$194,0,10-($AG$195-'Indicator Data'!AQ7)/($AG$195-$AG$194)*10)),1))</f>
        <v>5.2</v>
      </c>
      <c r="AH4" s="77">
        <f t="shared" ref="AH4:AH67" si="12">IF(AF4="x","x",ROUND(IF(AG4="x",AF4,SUM(AF4*0.8,AG4*0.2)),1))</f>
        <v>5.8</v>
      </c>
      <c r="AI4" s="78">
        <f t="shared" ref="AI4:AI67" si="13">ROUND(AVERAGE(AE4,AH4,AD4),1)</f>
        <v>3.2</v>
      </c>
      <c r="AJ4" s="85">
        <f t="shared" ref="AJ4:AJ67" si="14">ROUND(IF(AND(W4="x",Z4="x",AI4="x"),AC4,IF(AND(W4="x",Z4="x"),(10-GEOMEAN(((10-AI4)/10*9+1),((10-AC4)/10*9+1)))/9*10,IF(AI4="x",(10-GEOMEAN(((10-W4)/10*9+1),((10-Z4)/10*9+1),((10-AC4)/10*9+1)))/9*10,IF(W4="x",(10-GEOMEAN(((10-AI4)/10*9+1),((10-Z4)/10*9+1),((10-AC4)/10*9+1)))/9*10,(10-GEOMEAN(((10-W4)/10*9+1),((10-Z4)/10*9+1),((10-AC4)/10*9+1),((10-AI4)/10*9+1)))/9*10)))),1)</f>
        <v>1.4</v>
      </c>
      <c r="AK4" s="86">
        <f t="shared" si="1"/>
        <v>0.7</v>
      </c>
    </row>
    <row r="5" spans="1:37" s="4" customFormat="1" x14ac:dyDescent="0.25">
      <c r="A5" s="131" t="s">
        <v>5</v>
      </c>
      <c r="B5" s="63" t="s">
        <v>4</v>
      </c>
      <c r="C5" s="77">
        <f>ROUND(IF('Indicator Data'!Q8="No data",IF((0.1233*LN('Indicator Data'!BB8)-0.4559)&gt;C$195,0,IF((0.1233*LN('Indicator Data'!BB8)-0.4559)&lt;C$194,10,(C$195-(0.1233*LN('Indicator Data'!BB8)-0.4559))/(C$195-C$194)*10)),IF('Indicator Data'!Q8&gt;C$195,0,IF('Indicator Data'!Q8&lt;C$194,10,(C$195-'Indicator Data'!Q8)/(C$195-C$194)*10))),1)</f>
        <v>3.2</v>
      </c>
      <c r="D5" s="77" t="str">
        <f>IF('Indicator Data'!R8="No data","x",ROUND((IF('Indicator Data'!R8&gt;D$195,10,IF('Indicator Data'!R8&lt;D$194,0,10-(D$195-'Indicator Data'!R8)/(D$195-D$194)*10))),1))</f>
        <v>x</v>
      </c>
      <c r="E5" s="78">
        <f t="shared" si="2"/>
        <v>3.2</v>
      </c>
      <c r="F5" s="77">
        <f>IF('Indicator Data'!AF8="No data","x",ROUND(IF('Indicator Data'!AF8&gt;F$195,10,IF('Indicator Data'!AF8&lt;F$194,0,10-(F$195-'Indicator Data'!AF8)/(F$195-F$194)*10)),1))</f>
        <v>5.7</v>
      </c>
      <c r="G5" s="77" t="str">
        <f>IF('Indicator Data'!AG8="No data","x",ROUND(IF('Indicator Data'!AG8&gt;G$195,10,IF('Indicator Data'!AG8&lt;G$194,0,10-(G$195-'Indicator Data'!AG8)/(G$195-G$194)*10)),1))</f>
        <v>x</v>
      </c>
      <c r="H5" s="78">
        <f t="shared" si="3"/>
        <v>5.7</v>
      </c>
      <c r="I5" s="79">
        <f>SUM(IF('Indicator Data'!S8=0,0,'Indicator Data'!S8/1000000),SUM('Indicator Data'!T8:U8))</f>
        <v>327.91678200000001</v>
      </c>
      <c r="J5" s="79">
        <f>I5/'Indicator Data'!BC8*1000000</f>
        <v>8.0755642533285421</v>
      </c>
      <c r="K5" s="77">
        <f t="shared" si="4"/>
        <v>0.2</v>
      </c>
      <c r="L5" s="77">
        <f>IF('Indicator Data'!V8="No data","x",ROUND(IF('Indicator Data'!V8&gt;L$195,10,IF('Indicator Data'!V8&lt;L$194,0,10-(L$195-'Indicator Data'!V8)/(L$195-L$194)*10)),1))</f>
        <v>0</v>
      </c>
      <c r="M5" s="78">
        <f t="shared" si="5"/>
        <v>0.1</v>
      </c>
      <c r="N5" s="80">
        <f t="shared" si="6"/>
        <v>3.1</v>
      </c>
      <c r="O5" s="92">
        <f>IF(AND('Indicator Data'!AK8="No data",'Indicator Data'!AL8="No data"),0,SUM('Indicator Data'!AK8:AM8)/1000)</f>
        <v>96.777000000000001</v>
      </c>
      <c r="P5" s="77">
        <f t="shared" si="7"/>
        <v>6.6</v>
      </c>
      <c r="Q5" s="81">
        <f>O5*1000/'Indicator Data'!BC8</f>
        <v>2.3833146842249034E-3</v>
      </c>
      <c r="R5" s="77">
        <f t="shared" si="8"/>
        <v>4</v>
      </c>
      <c r="S5" s="82">
        <f t="shared" si="9"/>
        <v>5.3</v>
      </c>
      <c r="T5" s="77">
        <f>IF('Indicator Data'!AB8="No data","x",ROUND(IF('Indicator Data'!AB8&gt;T$195,10,IF('Indicator Data'!AB8&lt;T$194,0,10-(T$195-'Indicator Data'!AB8)/(T$195-T$194)*10)),1))</f>
        <v>0.2</v>
      </c>
      <c r="U5" s="77">
        <f>IF('Indicator Data'!AA8="No data","x",ROUND(IF('Indicator Data'!AA8&gt;U$195,10,IF('Indicator Data'!AA8&lt;U$194,0,10-(U$195-'Indicator Data'!AA8)/(U$195-U$194)*10)),1))</f>
        <v>1.4</v>
      </c>
      <c r="V5" s="77">
        <f>IF('Indicator Data'!AE8="No data","x",ROUND(IF('Indicator Data'!AE8&gt;V$195,10,IF('Indicator Data'!AE8&lt;V$194,0,10-(V$195-'Indicator Data'!AE8)/(V$195-V$194)*10)),1))</f>
        <v>0</v>
      </c>
      <c r="W5" s="78">
        <f t="shared" si="0"/>
        <v>0.5</v>
      </c>
      <c r="X5" s="77">
        <f>IF('Indicator Data'!W8="No data","x",ROUND(IF('Indicator Data'!W8&gt;X$195,10,IF('Indicator Data'!W8&lt;X$194,0,10-(X$195-'Indicator Data'!W8)/(X$195-X$194)*10)),1))</f>
        <v>2</v>
      </c>
      <c r="Y5" s="77">
        <f>IF('Indicator Data'!X8="No data","x",ROUND(IF('Indicator Data'!X8&gt;Y$195,10,IF('Indicator Data'!X8&lt;Y$194,0,10-(Y$195-'Indicator Data'!X8)/(Y$195-Y$194)*10)),1))</f>
        <v>0.7</v>
      </c>
      <c r="Z5" s="78">
        <f t="shared" si="10"/>
        <v>1.4</v>
      </c>
      <c r="AA5" s="92">
        <f>('Indicator Data'!AJ8+'Indicator Data'!AI8*0.5+'Indicator Data'!AH8*0.25)/1000</f>
        <v>133.75</v>
      </c>
      <c r="AB5" s="83">
        <f>AA5*1000/'Indicator Data'!BC8</f>
        <v>3.2938439816803662E-3</v>
      </c>
      <c r="AC5" s="78">
        <f t="shared" si="11"/>
        <v>0.3</v>
      </c>
      <c r="AD5" s="77">
        <f>IF('Indicator Data'!AN8="No data","x",ROUND(IF('Indicator Data'!AN8&lt;$AD$194,10,IF('Indicator Data'!AN8&gt;$AD$195,0,($AD$195-'Indicator Data'!AN8)/($AD$195-$AD$194)*10)),1))</f>
        <v>0.8</v>
      </c>
      <c r="AE5" s="77">
        <f>IF('Indicator Data'!AO8="No data","x",ROUND(IF('Indicator Data'!AO8&gt;$AE$195,10,IF('Indicator Data'!AO8&lt;$AE$194,0,10-($AE$195-'Indicator Data'!AO8)/($AE$195-$AE$194)*10)),1))</f>
        <v>0</v>
      </c>
      <c r="AF5" s="84">
        <f>IF('Indicator Data'!AP8="No data","x",ROUND(IF('Indicator Data'!AP8&gt;$AF$195,10,IF('Indicator Data'!AP8&lt;$AF$194,0,10-($AF$195-'Indicator Data'!AP8)/($AF$195-$AF$194)*10)),1))</f>
        <v>4.5999999999999996</v>
      </c>
      <c r="AG5" s="84">
        <f>IF('Indicator Data'!AQ8="No data","x",ROUND(IF('Indicator Data'!AQ8&gt;$AG$195,10,IF('Indicator Data'!AQ8&lt;$AG$194,0,10-($AG$195-'Indicator Data'!AQ8)/($AG$195-$AG$194)*10)),1))</f>
        <v>2.8</v>
      </c>
      <c r="AH5" s="77">
        <f t="shared" si="12"/>
        <v>4.2</v>
      </c>
      <c r="AI5" s="78">
        <f t="shared" si="13"/>
        <v>1.7</v>
      </c>
      <c r="AJ5" s="85">
        <f t="shared" si="14"/>
        <v>1</v>
      </c>
      <c r="AK5" s="86">
        <f t="shared" si="1"/>
        <v>3.4</v>
      </c>
    </row>
    <row r="6" spans="1:37" s="4" customFormat="1" x14ac:dyDescent="0.25">
      <c r="A6" s="131" t="s">
        <v>7</v>
      </c>
      <c r="B6" s="63" t="s">
        <v>6</v>
      </c>
      <c r="C6" s="77">
        <f>ROUND(IF('Indicator Data'!Q9="No data",IF((0.1233*LN('Indicator Data'!BB9)-0.4559)&gt;C$195,0,IF((0.1233*LN('Indicator Data'!BB9)-0.4559)&lt;C$194,10,(C$195-(0.1233*LN('Indicator Data'!BB9)-0.4559))/(C$195-C$194)*10)),IF('Indicator Data'!Q9&gt;C$195,0,IF('Indicator Data'!Q9&lt;C$194,10,(C$195-'Indicator Data'!Q9)/(C$195-C$194)*10))),1)</f>
        <v>6.4</v>
      </c>
      <c r="D6" s="77" t="str">
        <f>IF('Indicator Data'!R9="No data","x",ROUND((IF('Indicator Data'!R9&gt;D$195,10,IF('Indicator Data'!R9&lt;D$194,0,10-(D$195-'Indicator Data'!R9)/(D$195-D$194)*10))),1))</f>
        <v>x</v>
      </c>
      <c r="E6" s="78">
        <f t="shared" si="2"/>
        <v>6.4</v>
      </c>
      <c r="F6" s="77" t="str">
        <f>IF('Indicator Data'!AF9="No data","x",ROUND(IF('Indicator Data'!AF9&gt;F$195,10,IF('Indicator Data'!AF9&lt;F$194,0,10-(F$195-'Indicator Data'!AF9)/(F$195-F$194)*10)),1))</f>
        <v>x</v>
      </c>
      <c r="G6" s="77">
        <f>IF('Indicator Data'!AG9="No data","x",ROUND(IF('Indicator Data'!AG9&gt;G$195,10,IF('Indicator Data'!AG9&lt;G$194,0,10-(G$195-'Indicator Data'!AG9)/(G$195-G$194)*10)),1))</f>
        <v>4.4000000000000004</v>
      </c>
      <c r="H6" s="78">
        <f t="shared" si="3"/>
        <v>4.4000000000000004</v>
      </c>
      <c r="I6" s="79">
        <f>SUM(IF('Indicator Data'!S9=0,0,'Indicator Data'!S9/1000000),SUM('Indicator Data'!T9:U9))</f>
        <v>641.93941400000006</v>
      </c>
      <c r="J6" s="79">
        <f>I6/'Indicator Data'!BC9*1000000</f>
        <v>22.279147484662033</v>
      </c>
      <c r="K6" s="77">
        <f t="shared" si="4"/>
        <v>0.4</v>
      </c>
      <c r="L6" s="77">
        <f>IF('Indicator Data'!V9="No data","x",ROUND(IF('Indicator Data'!V9&gt;L$195,10,IF('Indicator Data'!V9&lt;L$194,0,10-(L$195-'Indicator Data'!V9)/(L$195-L$194)*10)),1))</f>
        <v>0.3</v>
      </c>
      <c r="M6" s="78">
        <f t="shared" si="5"/>
        <v>0.4</v>
      </c>
      <c r="N6" s="80">
        <f t="shared" si="6"/>
        <v>4.4000000000000004</v>
      </c>
      <c r="O6" s="92">
        <f>IF(AND('Indicator Data'!AK9="No data",'Indicator Data'!AL9="No data"),0,SUM('Indicator Data'!AK9:AM9)/1000)</f>
        <v>49.186999999999998</v>
      </c>
      <c r="P6" s="77">
        <f t="shared" si="7"/>
        <v>5.6</v>
      </c>
      <c r="Q6" s="81">
        <f>O6*1000/'Indicator Data'!BC9</f>
        <v>1.7070838827292685E-3</v>
      </c>
      <c r="R6" s="77">
        <f t="shared" si="8"/>
        <v>3.6</v>
      </c>
      <c r="S6" s="82">
        <f t="shared" si="9"/>
        <v>4.5999999999999996</v>
      </c>
      <c r="T6" s="77">
        <f>IF('Indicator Data'!AB9="No data","x",ROUND(IF('Indicator Data'!AB9&gt;T$195,10,IF('Indicator Data'!AB9&lt;T$194,0,10-(T$195-'Indicator Data'!AB9)/(T$195-T$194)*10)),1))</f>
        <v>4.4000000000000004</v>
      </c>
      <c r="U6" s="77">
        <f>IF('Indicator Data'!AA9="No data","x",ROUND(IF('Indicator Data'!AA9&gt;U$195,10,IF('Indicator Data'!AA9&lt;U$194,0,10-(U$195-'Indicator Data'!AA9)/(U$195-U$194)*10)),1))</f>
        <v>6.7</v>
      </c>
      <c r="V6" s="77">
        <f>IF('Indicator Data'!AE9="No data","x",ROUND(IF('Indicator Data'!AE9&gt;V$195,10,IF('Indicator Data'!AE9&lt;V$194,0,10-(V$195-'Indicator Data'!AE9)/(V$195-V$194)*10)),1))</f>
        <v>8.4</v>
      </c>
      <c r="W6" s="78">
        <f t="shared" si="0"/>
        <v>6.5</v>
      </c>
      <c r="X6" s="77">
        <f>IF('Indicator Data'!W9="No data","x",ROUND(IF('Indicator Data'!W9&gt;X$195,10,IF('Indicator Data'!W9&lt;X$194,0,10-(X$195-'Indicator Data'!W9)/(X$195-X$194)*10)),1))</f>
        <v>10</v>
      </c>
      <c r="Y6" s="77">
        <f>IF('Indicator Data'!X9="No data","x",ROUND(IF('Indicator Data'!X9&gt;Y$195,10,IF('Indicator Data'!X9&lt;Y$194,0,10-(Y$195-'Indicator Data'!X9)/(Y$195-Y$194)*10)),1))</f>
        <v>3.5</v>
      </c>
      <c r="Z6" s="78">
        <f t="shared" si="10"/>
        <v>6.8</v>
      </c>
      <c r="AA6" s="92">
        <f>('Indicator Data'!AJ9+'Indicator Data'!AI9*0.5+'Indicator Data'!AH9*0.25)/1000</f>
        <v>6.3220000000000001</v>
      </c>
      <c r="AB6" s="83">
        <f>AA6*1000/'Indicator Data'!BC9</f>
        <v>2.1941131409954735E-4</v>
      </c>
      <c r="AC6" s="78">
        <f t="shared" si="11"/>
        <v>0</v>
      </c>
      <c r="AD6" s="77">
        <f>IF('Indicator Data'!AN9="No data","x",ROUND(IF('Indicator Data'!AN9&lt;$AD$194,10,IF('Indicator Data'!AN9&gt;$AD$195,0,($AD$195-'Indicator Data'!AN9)/($AD$195-$AD$194)*10)),1))</f>
        <v>3.7</v>
      </c>
      <c r="AE6" s="77">
        <f>IF('Indicator Data'!AO9="No data","x",ROUND(IF('Indicator Data'!AO9&gt;$AE$195,10,IF('Indicator Data'!AO9&lt;$AE$194,0,10-($AE$195-'Indicator Data'!AO9)/($AE$195-$AE$194)*10)),1))</f>
        <v>3.1</v>
      </c>
      <c r="AF6" s="84">
        <f>IF('Indicator Data'!AP9="No data","x",ROUND(IF('Indicator Data'!AP9&gt;$AF$195,10,IF('Indicator Data'!AP9&lt;$AF$194,0,10-($AF$195-'Indicator Data'!AP9)/($AF$195-$AF$194)*10)),1))</f>
        <v>6.9</v>
      </c>
      <c r="AG6" s="84">
        <f>IF('Indicator Data'!AQ9="No data","x",ROUND(IF('Indicator Data'!AQ9&gt;$AG$195,10,IF('Indicator Data'!AQ9&lt;$AG$194,0,10-($AG$195-'Indicator Data'!AQ9)/($AG$195-$AG$194)*10)),1))</f>
        <v>6.9</v>
      </c>
      <c r="AH6" s="77">
        <f t="shared" si="12"/>
        <v>6.9</v>
      </c>
      <c r="AI6" s="78">
        <f t="shared" si="13"/>
        <v>4.5999999999999996</v>
      </c>
      <c r="AJ6" s="85">
        <f t="shared" si="14"/>
        <v>5</v>
      </c>
      <c r="AK6" s="86">
        <f t="shared" si="1"/>
        <v>4.8</v>
      </c>
    </row>
    <row r="7" spans="1:37" s="4" customFormat="1" x14ac:dyDescent="0.25">
      <c r="A7" s="131" t="s">
        <v>9</v>
      </c>
      <c r="B7" s="63" t="s">
        <v>8</v>
      </c>
      <c r="C7" s="77">
        <f>ROUND(IF('Indicator Data'!Q10="No data",IF((0.1233*LN('Indicator Data'!BB10)-0.4559)&gt;C$195,0,IF((0.1233*LN('Indicator Data'!BB10)-0.4559)&lt;C$194,10,(C$195-(0.1233*LN('Indicator Data'!BB10)-0.4559))/(C$195-C$194)*10)),IF('Indicator Data'!Q10&gt;C$195,0,IF('Indicator Data'!Q10&lt;C$194,10,(C$195-'Indicator Data'!Q10)/(C$195-C$194)*10))),1)</f>
        <v>2.5</v>
      </c>
      <c r="D7" s="77" t="str">
        <f>IF('Indicator Data'!R10="No data","x",ROUND((IF('Indicator Data'!R10&gt;D$195,10,IF('Indicator Data'!R10&lt;D$194,0,10-(D$195-'Indicator Data'!R10)/(D$195-D$194)*10))),1))</f>
        <v>x</v>
      </c>
      <c r="E7" s="78">
        <f t="shared" si="2"/>
        <v>2.5</v>
      </c>
      <c r="F7" s="77" t="str">
        <f>IF('Indicator Data'!AF10="No data","x",ROUND(IF('Indicator Data'!AF10&gt;F$195,10,IF('Indicator Data'!AF10&lt;F$194,0,10-(F$195-'Indicator Data'!AF10)/(F$195-F$194)*10)),1))</f>
        <v>x</v>
      </c>
      <c r="G7" s="77" t="str">
        <f>IF('Indicator Data'!AG10="No data","x",ROUND(IF('Indicator Data'!AG10&gt;G$195,10,IF('Indicator Data'!AG10&lt;G$194,0,10-(G$195-'Indicator Data'!AG10)/(G$195-G$194)*10)),1))</f>
        <v>x</v>
      </c>
      <c r="H7" s="78" t="str">
        <f t="shared" si="3"/>
        <v>x</v>
      </c>
      <c r="I7" s="79">
        <f>SUM(IF('Indicator Data'!S10=0,0,'Indicator Data'!S10/1000000),SUM('Indicator Data'!T10:U10))</f>
        <v>5.2712630000000003</v>
      </c>
      <c r="J7" s="79">
        <f>I7/'Indicator Data'!BC10*1000000</f>
        <v>52.209849152659892</v>
      </c>
      <c r="K7" s="77">
        <f t="shared" si="4"/>
        <v>1</v>
      </c>
      <c r="L7" s="77">
        <f>IF('Indicator Data'!V10="No data","x",ROUND(IF('Indicator Data'!V10&gt;L$195,10,IF('Indicator Data'!V10&lt;L$194,0,10-(L$195-'Indicator Data'!V10)/(L$195-L$194)*10)),1))</f>
        <v>0.1</v>
      </c>
      <c r="M7" s="78">
        <f t="shared" si="5"/>
        <v>0.6</v>
      </c>
      <c r="N7" s="80">
        <f t="shared" si="6"/>
        <v>1.9</v>
      </c>
      <c r="O7" s="92">
        <f>IF(AND('Indicator Data'!AK10="No data",'Indicator Data'!AL10="No data"),0,SUM('Indicator Data'!AK10:AM10)/1000)</f>
        <v>4.0000000000000001E-3</v>
      </c>
      <c r="P7" s="77">
        <f t="shared" si="7"/>
        <v>0</v>
      </c>
      <c r="Q7" s="81">
        <f>O7*1000/'Indicator Data'!BC10</f>
        <v>3.9618474094470251E-5</v>
      </c>
      <c r="R7" s="77">
        <f t="shared" si="8"/>
        <v>0</v>
      </c>
      <c r="S7" s="82">
        <f t="shared" si="9"/>
        <v>0</v>
      </c>
      <c r="T7" s="77" t="str">
        <f>IF('Indicator Data'!AB10="No data","x",ROUND(IF('Indicator Data'!AB10&gt;T$195,10,IF('Indicator Data'!AB10&lt;T$194,0,10-(T$195-'Indicator Data'!AB10)/(T$195-T$194)*10)),1))</f>
        <v>x</v>
      </c>
      <c r="U7" s="77">
        <f>IF('Indicator Data'!AA10="No data","x",ROUND(IF('Indicator Data'!AA10&gt;U$195,10,IF('Indicator Data'!AA10&lt;U$194,0,10-(U$195-'Indicator Data'!AA10)/(U$195-U$194)*10)),1))</f>
        <v>0.1</v>
      </c>
      <c r="V7" s="77" t="str">
        <f>IF('Indicator Data'!AE10="No data","x",ROUND(IF('Indicator Data'!AE10&gt;V$195,10,IF('Indicator Data'!AE10&lt;V$194,0,10-(V$195-'Indicator Data'!AE10)/(V$195-V$194)*10)),1))</f>
        <v>x</v>
      </c>
      <c r="W7" s="78">
        <f t="shared" si="0"/>
        <v>0.1</v>
      </c>
      <c r="X7" s="77">
        <f>IF('Indicator Data'!W10="No data","x",ROUND(IF('Indicator Data'!W10&gt;X$195,10,IF('Indicator Data'!W10&lt;X$194,0,10-(X$195-'Indicator Data'!W10)/(X$195-X$194)*10)),1))</f>
        <v>0.6</v>
      </c>
      <c r="Y7" s="77" t="str">
        <f>IF('Indicator Data'!X10="No data","x",ROUND(IF('Indicator Data'!X10&gt;Y$195,10,IF('Indicator Data'!X10&lt;Y$194,0,10-(Y$195-'Indicator Data'!X10)/(Y$195-Y$194)*10)),1))</f>
        <v>x</v>
      </c>
      <c r="Z7" s="78">
        <f t="shared" si="10"/>
        <v>0.6</v>
      </c>
      <c r="AA7" s="92">
        <f>('Indicator Data'!AJ10+'Indicator Data'!AI10*0.5+'Indicator Data'!AH10*0.25)/1000</f>
        <v>0</v>
      </c>
      <c r="AB7" s="83">
        <f>AA7*1000/'Indicator Data'!BC10</f>
        <v>0</v>
      </c>
      <c r="AC7" s="78">
        <f t="shared" si="11"/>
        <v>0</v>
      </c>
      <c r="AD7" s="77">
        <f>IF('Indicator Data'!AN10="No data","x",ROUND(IF('Indicator Data'!AN10&lt;$AD$194,10,IF('Indicator Data'!AN10&gt;$AD$195,0,($AD$195-'Indicator Data'!AN10)/($AD$195-$AD$194)*10)),1))</f>
        <v>4.7</v>
      </c>
      <c r="AE7" s="77">
        <f>IF('Indicator Data'!AO10="No data","x",ROUND(IF('Indicator Data'!AO10&gt;$AE$195,10,IF('Indicator Data'!AO10&lt;$AE$194,0,10-($AE$195-'Indicator Data'!AO10)/($AE$195-$AE$194)*10)),1))</f>
        <v>0.4</v>
      </c>
      <c r="AF7" s="84">
        <f>IF('Indicator Data'!AP10="No data","x",ROUND(IF('Indicator Data'!AP10&gt;$AF$195,10,IF('Indicator Data'!AP10&lt;$AF$194,0,10-($AF$195-'Indicator Data'!AP10)/($AF$195-$AF$194)*10)),1))</f>
        <v>1.8</v>
      </c>
      <c r="AG7" s="84" t="str">
        <f>IF('Indicator Data'!AQ10="No data","x",ROUND(IF('Indicator Data'!AQ10&gt;$AG$195,10,IF('Indicator Data'!AQ10&lt;$AG$194,0,10-($AG$195-'Indicator Data'!AQ10)/($AG$195-$AG$194)*10)),1))</f>
        <v>x</v>
      </c>
      <c r="AH7" s="77">
        <f t="shared" si="12"/>
        <v>1.8</v>
      </c>
      <c r="AI7" s="78">
        <f t="shared" si="13"/>
        <v>2.2999999999999998</v>
      </c>
      <c r="AJ7" s="85">
        <f t="shared" si="14"/>
        <v>0.8</v>
      </c>
      <c r="AK7" s="86">
        <f t="shared" si="1"/>
        <v>0.4</v>
      </c>
    </row>
    <row r="8" spans="1:37" s="4" customFormat="1" x14ac:dyDescent="0.25">
      <c r="A8" s="131" t="s">
        <v>11</v>
      </c>
      <c r="B8" s="63" t="s">
        <v>10</v>
      </c>
      <c r="C8" s="77">
        <f>ROUND(IF('Indicator Data'!Q11="No data",IF((0.1233*LN('Indicator Data'!BB11)-0.4559)&gt;C$195,0,IF((0.1233*LN('Indicator Data'!BB11)-0.4559)&lt;C$194,10,(C$195-(0.1233*LN('Indicator Data'!BB11)-0.4559))/(C$195-C$194)*10)),IF('Indicator Data'!Q11&gt;C$195,0,IF('Indicator Data'!Q11&lt;C$194,10,(C$195-'Indicator Data'!Q11)/(C$195-C$194)*10))),1)</f>
        <v>1.9</v>
      </c>
      <c r="D8" s="77">
        <f>IF('Indicator Data'!R11="No data","x",ROUND((IF('Indicator Data'!R11&gt;D$195,10,IF('Indicator Data'!R11&lt;D$194,0,10-(D$195-'Indicator Data'!R11)/(D$195-D$194)*10))),1))</f>
        <v>0</v>
      </c>
      <c r="E8" s="78">
        <f t="shared" si="2"/>
        <v>1</v>
      </c>
      <c r="F8" s="77">
        <f>IF('Indicator Data'!AF11="No data","x",ROUND(IF('Indicator Data'!AF11&gt;F$195,10,IF('Indicator Data'!AF11&lt;F$194,0,10-(F$195-'Indicator Data'!AF11)/(F$195-F$194)*10)),1))</f>
        <v>4.8</v>
      </c>
      <c r="G8" s="77">
        <f>IF('Indicator Data'!AG11="No data","x",ROUND(IF('Indicator Data'!AG11&gt;G$195,10,IF('Indicator Data'!AG11&lt;G$194,0,10-(G$195-'Indicator Data'!AG11)/(G$195-G$194)*10)),1))</f>
        <v>4.4000000000000004</v>
      </c>
      <c r="H8" s="78">
        <f t="shared" si="3"/>
        <v>4.5999999999999996</v>
      </c>
      <c r="I8" s="79">
        <f>SUM(IF('Indicator Data'!S11=0,0,'Indicator Data'!S11/1000000),SUM('Indicator Data'!T11:U11))</f>
        <v>26.930102000000002</v>
      </c>
      <c r="J8" s="79">
        <f>I8/'Indicator Data'!BC11*1000000</f>
        <v>0.61417740496182316</v>
      </c>
      <c r="K8" s="77">
        <f t="shared" si="4"/>
        <v>0</v>
      </c>
      <c r="L8" s="77">
        <f>IF('Indicator Data'!V11="No data","x",ROUND(IF('Indicator Data'!V11&gt;L$195,10,IF('Indicator Data'!V11&lt;L$194,0,10-(L$195-'Indicator Data'!V11)/(L$195-L$194)*10)),1))</f>
        <v>0</v>
      </c>
      <c r="M8" s="78">
        <f t="shared" si="5"/>
        <v>0</v>
      </c>
      <c r="N8" s="80">
        <f t="shared" si="6"/>
        <v>1.7</v>
      </c>
      <c r="O8" s="92">
        <f>IF(AND('Indicator Data'!AK11="No data",'Indicator Data'!AL11="No data"),0,SUM('Indicator Data'!AK11:AM11)/1000)</f>
        <v>3.2930000000000001</v>
      </c>
      <c r="P8" s="77">
        <f t="shared" si="7"/>
        <v>1.7</v>
      </c>
      <c r="Q8" s="81">
        <f>O8*1000/'Indicator Data'!BC11</f>
        <v>7.5101319502587972E-5</v>
      </c>
      <c r="R8" s="77">
        <f t="shared" si="8"/>
        <v>1.7</v>
      </c>
      <c r="S8" s="82">
        <f t="shared" si="9"/>
        <v>1.7</v>
      </c>
      <c r="T8" s="77">
        <f>IF('Indicator Data'!AB11="No data","x",ROUND(IF('Indicator Data'!AB11&gt;T$195,10,IF('Indicator Data'!AB11&lt;T$194,0,10-(T$195-'Indicator Data'!AB11)/(T$195-T$194)*10)),1))</f>
        <v>0.8</v>
      </c>
      <c r="U8" s="77">
        <f>IF('Indicator Data'!AA11="No data","x",ROUND(IF('Indicator Data'!AA11&gt;U$195,10,IF('Indicator Data'!AA11&lt;U$194,0,10-(U$195-'Indicator Data'!AA11)/(U$195-U$194)*10)),1))</f>
        <v>0.5</v>
      </c>
      <c r="V8" s="77" t="str">
        <f>IF('Indicator Data'!AE11="No data","x",ROUND(IF('Indicator Data'!AE11&gt;V$195,10,IF('Indicator Data'!AE11&lt;V$194,0,10-(V$195-'Indicator Data'!AE11)/(V$195-V$194)*10)),1))</f>
        <v>x</v>
      </c>
      <c r="W8" s="78">
        <f t="shared" si="0"/>
        <v>0.7</v>
      </c>
      <c r="X8" s="77">
        <f>IF('Indicator Data'!W11="No data","x",ROUND(IF('Indicator Data'!W11&gt;X$195,10,IF('Indicator Data'!W11&lt;X$194,0,10-(X$195-'Indicator Data'!W11)/(X$195-X$194)*10)),1))</f>
        <v>1</v>
      </c>
      <c r="Y8" s="77">
        <f>IF('Indicator Data'!X11="No data","x",ROUND(IF('Indicator Data'!X11&gt;Y$195,10,IF('Indicator Data'!X11&lt;Y$194,0,10-(Y$195-'Indicator Data'!X11)/(Y$195-Y$194)*10)),1))</f>
        <v>0.5</v>
      </c>
      <c r="Z8" s="78">
        <f t="shared" si="10"/>
        <v>0.8</v>
      </c>
      <c r="AA8" s="92">
        <f>('Indicator Data'!AJ11+'Indicator Data'!AI11*0.5+'Indicator Data'!AH11*0.25)/1000</f>
        <v>130.73575</v>
      </c>
      <c r="AB8" s="83">
        <f>AA8*1000/'Indicator Data'!BC11</f>
        <v>2.9816056274401658E-3</v>
      </c>
      <c r="AC8" s="78">
        <f t="shared" si="11"/>
        <v>0.3</v>
      </c>
      <c r="AD8" s="77">
        <f>IF('Indicator Data'!AN11="No data","x",ROUND(IF('Indicator Data'!AN11&lt;$AD$194,10,IF('Indicator Data'!AN11&gt;$AD$195,0,($AD$195-'Indicator Data'!AN11)/($AD$195-$AD$194)*10)),1))</f>
        <v>0</v>
      </c>
      <c r="AE8" s="77">
        <f>IF('Indicator Data'!AO11="No data","x",ROUND(IF('Indicator Data'!AO11&gt;$AE$195,10,IF('Indicator Data'!AO11&lt;$AE$194,0,10-($AE$195-'Indicator Data'!AO11)/($AE$195-$AE$194)*10)),1))</f>
        <v>0</v>
      </c>
      <c r="AF8" s="84" t="str">
        <f>IF('Indicator Data'!AP11="No data","x",ROUND(IF('Indicator Data'!AP11&gt;$AF$195,10,IF('Indicator Data'!AP11&lt;$AF$194,0,10-($AF$195-'Indicator Data'!AP11)/($AF$195-$AF$194)*10)),1))</f>
        <v>x</v>
      </c>
      <c r="AG8" s="84" t="str">
        <f>IF('Indicator Data'!AQ11="No data","x",ROUND(IF('Indicator Data'!AQ11&gt;$AG$195,10,IF('Indicator Data'!AQ11&lt;$AG$194,0,10-($AG$195-'Indicator Data'!AQ11)/($AG$195-$AG$194)*10)),1))</f>
        <v>x</v>
      </c>
      <c r="AH8" s="77" t="str">
        <f t="shared" si="12"/>
        <v>x</v>
      </c>
      <c r="AI8" s="78">
        <f t="shared" si="13"/>
        <v>0</v>
      </c>
      <c r="AJ8" s="85">
        <f t="shared" si="14"/>
        <v>0.5</v>
      </c>
      <c r="AK8" s="86">
        <f t="shared" si="1"/>
        <v>1.1000000000000001</v>
      </c>
    </row>
    <row r="9" spans="1:37" s="4" customFormat="1" x14ac:dyDescent="0.25">
      <c r="A9" s="131" t="s">
        <v>13</v>
      </c>
      <c r="B9" s="63" t="s">
        <v>12</v>
      </c>
      <c r="C9" s="77">
        <f>ROUND(IF('Indicator Data'!Q12="No data",IF((0.1233*LN('Indicator Data'!BB12)-0.4559)&gt;C$195,0,IF((0.1233*LN('Indicator Data'!BB12)-0.4559)&lt;C$194,10,(C$195-(0.1233*LN('Indicator Data'!BB12)-0.4559))/(C$195-C$194)*10)),IF('Indicator Data'!Q12&gt;C$195,0,IF('Indicator Data'!Q12&lt;C$194,10,(C$195-'Indicator Data'!Q12)/(C$195-C$194)*10))),1)</f>
        <v>3.2</v>
      </c>
      <c r="D9" s="77">
        <f>IF('Indicator Data'!R12="No data","x",ROUND((IF('Indicator Data'!R12&gt;D$195,10,IF('Indicator Data'!R12&lt;D$194,0,10-(D$195-'Indicator Data'!R12)/(D$195-D$194)*10))),1))</f>
        <v>0</v>
      </c>
      <c r="E9" s="78">
        <f t="shared" si="2"/>
        <v>1.7</v>
      </c>
      <c r="F9" s="77">
        <f>IF('Indicator Data'!AF12="No data","x",ROUND(IF('Indicator Data'!AF12&gt;F$195,10,IF('Indicator Data'!AF12&lt;F$194,0,10-(F$195-'Indicator Data'!AF12)/(F$195-F$194)*10)),1))</f>
        <v>3.9</v>
      </c>
      <c r="G9" s="77">
        <f>IF('Indicator Data'!AG12="No data","x",ROUND(IF('Indicator Data'!AG12&gt;G$195,10,IF('Indicator Data'!AG12&lt;G$194,0,10-(G$195-'Indicator Data'!AG12)/(G$195-G$194)*10)),1))</f>
        <v>1.6</v>
      </c>
      <c r="H9" s="78">
        <f t="shared" si="3"/>
        <v>2.8</v>
      </c>
      <c r="I9" s="79">
        <f>SUM(IF('Indicator Data'!S12=0,0,'Indicator Data'!S12/1000000),SUM('Indicator Data'!T12:U12))</f>
        <v>620.71630399999992</v>
      </c>
      <c r="J9" s="79">
        <f>I9/'Indicator Data'!BC12*1000000</f>
        <v>212.22405238483375</v>
      </c>
      <c r="K9" s="77">
        <f t="shared" si="4"/>
        <v>4.2</v>
      </c>
      <c r="L9" s="77">
        <f>IF('Indicator Data'!V12="No data","x",ROUND(IF('Indicator Data'!V12&gt;L$195,10,IF('Indicator Data'!V12&lt;L$194,0,10-(L$195-'Indicator Data'!V12)/(L$195-L$194)*10)),1))</f>
        <v>2.1</v>
      </c>
      <c r="M9" s="78">
        <f t="shared" si="5"/>
        <v>3.2</v>
      </c>
      <c r="N9" s="80">
        <f t="shared" si="6"/>
        <v>2.4</v>
      </c>
      <c r="O9" s="92">
        <f>IF(AND('Indicator Data'!AK12="No data",'Indicator Data'!AL12="No data"),0,SUM('Indicator Data'!AK12:AM12)/1000)</f>
        <v>26.286000000000001</v>
      </c>
      <c r="P9" s="77">
        <f t="shared" si="7"/>
        <v>4.7</v>
      </c>
      <c r="Q9" s="81">
        <f>O9*1000/'Indicator Data'!BC12</f>
        <v>8.9872320173303207E-3</v>
      </c>
      <c r="R9" s="77">
        <f t="shared" si="8"/>
        <v>5.5</v>
      </c>
      <c r="S9" s="82">
        <f t="shared" si="9"/>
        <v>5.0999999999999996</v>
      </c>
      <c r="T9" s="77">
        <f>IF('Indicator Data'!AB12="No data","x",ROUND(IF('Indicator Data'!AB12&gt;T$195,10,IF('Indicator Data'!AB12&lt;T$194,0,10-(T$195-'Indicator Data'!AB12)/(T$195-T$194)*10)),1))</f>
        <v>0.4</v>
      </c>
      <c r="U9" s="77">
        <f>IF('Indicator Data'!AA12="No data","x",ROUND(IF('Indicator Data'!AA12&gt;U$195,10,IF('Indicator Data'!AA12&lt;U$194,0,10-(U$195-'Indicator Data'!AA12)/(U$195-U$194)*10)),1))</f>
        <v>0.7</v>
      </c>
      <c r="V9" s="77" t="str">
        <f>IF('Indicator Data'!AE12="No data","x",ROUND(IF('Indicator Data'!AE12&gt;V$195,10,IF('Indicator Data'!AE12&lt;V$194,0,10-(V$195-'Indicator Data'!AE12)/(V$195-V$194)*10)),1))</f>
        <v>x</v>
      </c>
      <c r="W9" s="78">
        <f t="shared" si="0"/>
        <v>0.6</v>
      </c>
      <c r="X9" s="77">
        <f>IF('Indicator Data'!W12="No data","x",ROUND(IF('Indicator Data'!W12&gt;X$195,10,IF('Indicator Data'!W12&lt;X$194,0,10-(X$195-'Indicator Data'!W12)/(X$195-X$194)*10)),1))</f>
        <v>1.1000000000000001</v>
      </c>
      <c r="Y9" s="77">
        <f>IF('Indicator Data'!X12="No data","x",ROUND(IF('Indicator Data'!X12&gt;Y$195,10,IF('Indicator Data'!X12&lt;Y$194,0,10-(Y$195-'Indicator Data'!X12)/(Y$195-Y$194)*10)),1))</f>
        <v>1.2</v>
      </c>
      <c r="Z9" s="78">
        <f t="shared" si="10"/>
        <v>1.2</v>
      </c>
      <c r="AA9" s="92">
        <f>('Indicator Data'!AJ12+'Indicator Data'!AI12*0.5+'Indicator Data'!AH12*0.25)/1000</f>
        <v>0.375</v>
      </c>
      <c r="AB9" s="83">
        <f>AA9*1000/'Indicator Data'!BC12</f>
        <v>1.2821319358209199E-4</v>
      </c>
      <c r="AC9" s="78">
        <f t="shared" si="11"/>
        <v>0</v>
      </c>
      <c r="AD9" s="77">
        <f>IF('Indicator Data'!AN12="No data","x",ROUND(IF('Indicator Data'!AN12&lt;$AD$194,10,IF('Indicator Data'!AN12&gt;$AD$195,0,($AD$195-'Indicator Data'!AN12)/($AD$195-$AD$194)*10)),1))</f>
        <v>4</v>
      </c>
      <c r="AE9" s="77">
        <f>IF('Indicator Data'!AO12="No data","x",ROUND(IF('Indicator Data'!AO12&gt;$AE$195,10,IF('Indicator Data'!AO12&lt;$AE$194,0,10-($AE$195-'Indicator Data'!AO12)/($AE$195-$AE$194)*10)),1))</f>
        <v>0.3</v>
      </c>
      <c r="AF9" s="84">
        <f>IF('Indicator Data'!AP12="No data","x",ROUND(IF('Indicator Data'!AP12&gt;$AF$195,10,IF('Indicator Data'!AP12&lt;$AF$194,0,10-($AF$195-'Indicator Data'!AP12)/($AF$195-$AF$194)*10)),1))</f>
        <v>8.6999999999999993</v>
      </c>
      <c r="AG9" s="84">
        <f>IF('Indicator Data'!AQ12="No data","x",ROUND(IF('Indicator Data'!AQ12&gt;$AG$195,10,IF('Indicator Data'!AQ12&lt;$AG$194,0,10-($AG$195-'Indicator Data'!AQ12)/($AG$195-$AG$194)*10)),1))</f>
        <v>6</v>
      </c>
      <c r="AH9" s="77">
        <f t="shared" si="12"/>
        <v>8.1999999999999993</v>
      </c>
      <c r="AI9" s="78">
        <f t="shared" si="13"/>
        <v>4.2</v>
      </c>
      <c r="AJ9" s="85">
        <f t="shared" si="14"/>
        <v>1.7</v>
      </c>
      <c r="AK9" s="86">
        <f t="shared" si="1"/>
        <v>3.6</v>
      </c>
    </row>
    <row r="10" spans="1:37" s="4" customFormat="1" x14ac:dyDescent="0.25">
      <c r="A10" s="131" t="s">
        <v>15</v>
      </c>
      <c r="B10" s="63" t="s">
        <v>14</v>
      </c>
      <c r="C10" s="77">
        <f>ROUND(IF('Indicator Data'!Q13="No data",IF((0.1233*LN('Indicator Data'!BB13)-0.4559)&gt;C$195,0,IF((0.1233*LN('Indicator Data'!BB13)-0.4559)&lt;C$194,10,(C$195-(0.1233*LN('Indicator Data'!BB13)-0.4559))/(C$195-C$194)*10)),IF('Indicator Data'!Q13&gt;C$195,0,IF('Indicator Data'!Q13&lt;C$194,10,(C$195-'Indicator Data'!Q13)/(C$195-C$194)*10))),1)</f>
        <v>0.2</v>
      </c>
      <c r="D10" s="77" t="str">
        <f>IF('Indicator Data'!R13="No data","x",ROUND((IF('Indicator Data'!R13&gt;D$195,10,IF('Indicator Data'!R13&lt;D$194,0,10-(D$195-'Indicator Data'!R13)/(D$195-D$194)*10))),1))</f>
        <v>x</v>
      </c>
      <c r="E10" s="78">
        <f t="shared" si="2"/>
        <v>0.2</v>
      </c>
      <c r="F10" s="77">
        <f>IF('Indicator Data'!AF13="No data","x",ROUND(IF('Indicator Data'!AF13&gt;F$195,10,IF('Indicator Data'!AF13&lt;F$194,0,10-(F$195-'Indicator Data'!AF13)/(F$195-F$194)*10)),1))</f>
        <v>1.6</v>
      </c>
      <c r="G10" s="77">
        <f>IF('Indicator Data'!AG13="No data","x",ROUND(IF('Indicator Data'!AG13&gt;G$195,10,IF('Indicator Data'!AG13&lt;G$194,0,10-(G$195-'Indicator Data'!AG13)/(G$195-G$194)*10)),1))</f>
        <v>2.5</v>
      </c>
      <c r="H10" s="78">
        <f t="shared" si="3"/>
        <v>2.1</v>
      </c>
      <c r="I10" s="79">
        <f>SUM(IF('Indicator Data'!S13=0,0,'Indicator Data'!S13/1000000),SUM('Indicator Data'!T13:U13))</f>
        <v>0</v>
      </c>
      <c r="J10" s="79">
        <f>I10/'Indicator Data'!BC13*1000000</f>
        <v>0</v>
      </c>
      <c r="K10" s="77">
        <f t="shared" si="4"/>
        <v>0</v>
      </c>
      <c r="L10" s="77" t="str">
        <f>IF('Indicator Data'!V13="No data","x",ROUND(IF('Indicator Data'!V13&gt;L$195,10,IF('Indicator Data'!V13&lt;L$194,0,10-(L$195-'Indicator Data'!V13)/(L$195-L$194)*10)),1))</f>
        <v>x</v>
      </c>
      <c r="M10" s="78">
        <f t="shared" si="5"/>
        <v>0</v>
      </c>
      <c r="N10" s="80">
        <f t="shared" si="6"/>
        <v>0.6</v>
      </c>
      <c r="O10" s="92">
        <f>IF(AND('Indicator Data'!AK13="No data",'Indicator Data'!AL13="No data"),0,SUM('Indicator Data'!AK13:AM13)/1000)</f>
        <v>42.188000000000002</v>
      </c>
      <c r="P10" s="77">
        <f t="shared" si="7"/>
        <v>5.4</v>
      </c>
      <c r="Q10" s="81">
        <f>O10*1000/'Indicator Data'!BC13</f>
        <v>1.7485688328008767E-3</v>
      </c>
      <c r="R10" s="77">
        <f t="shared" si="8"/>
        <v>3.7</v>
      </c>
      <c r="S10" s="82">
        <f t="shared" si="9"/>
        <v>4.5999999999999996</v>
      </c>
      <c r="T10" s="77">
        <f>IF('Indicator Data'!AB13="No data","x",ROUND(IF('Indicator Data'!AB13&gt;T$195,10,IF('Indicator Data'!AB13&lt;T$194,0,10-(T$195-'Indicator Data'!AB13)/(T$195-T$194)*10)),1))</f>
        <v>0.4</v>
      </c>
      <c r="U10" s="77">
        <f>IF('Indicator Data'!AA13="No data","x",ROUND(IF('Indicator Data'!AA13&gt;U$195,10,IF('Indicator Data'!AA13&lt;U$194,0,10-(U$195-'Indicator Data'!AA13)/(U$195-U$194)*10)),1))</f>
        <v>0.1</v>
      </c>
      <c r="V10" s="77" t="str">
        <f>IF('Indicator Data'!AE13="No data","x",ROUND(IF('Indicator Data'!AE13&gt;V$195,10,IF('Indicator Data'!AE13&lt;V$194,0,10-(V$195-'Indicator Data'!AE13)/(V$195-V$194)*10)),1))</f>
        <v>x</v>
      </c>
      <c r="W10" s="78">
        <f t="shared" si="0"/>
        <v>0.3</v>
      </c>
      <c r="X10" s="77">
        <f>IF('Indicator Data'!W13="No data","x",ROUND(IF('Indicator Data'!W13&gt;X$195,10,IF('Indicator Data'!W13&lt;X$194,0,10-(X$195-'Indicator Data'!W13)/(X$195-X$194)*10)),1))</f>
        <v>0.3</v>
      </c>
      <c r="Y10" s="77">
        <f>IF('Indicator Data'!X13="No data","x",ROUND(IF('Indicator Data'!X13&gt;Y$195,10,IF('Indicator Data'!X13&lt;Y$194,0,10-(Y$195-'Indicator Data'!X13)/(Y$195-Y$194)*10)),1))</f>
        <v>0</v>
      </c>
      <c r="Z10" s="78">
        <f t="shared" si="10"/>
        <v>0.2</v>
      </c>
      <c r="AA10" s="92">
        <f>('Indicator Data'!AJ13+'Indicator Data'!AI13*0.5+'Indicator Data'!AH13*0.25)/1000</f>
        <v>3.7247499999999998</v>
      </c>
      <c r="AB10" s="83">
        <f>AA10*1000/'Indicator Data'!BC13</f>
        <v>1.5437996017765872E-4</v>
      </c>
      <c r="AC10" s="78">
        <f t="shared" si="11"/>
        <v>0</v>
      </c>
      <c r="AD10" s="77">
        <f>IF('Indicator Data'!AN13="No data","x",ROUND(IF('Indicator Data'!AN13&lt;$AD$194,10,IF('Indicator Data'!AN13&gt;$AD$195,0,($AD$195-'Indicator Data'!AN13)/($AD$195-$AD$194)*10)),1))</f>
        <v>2.2999999999999998</v>
      </c>
      <c r="AE10" s="77">
        <f>IF('Indicator Data'!AO13="No data","x",ROUND(IF('Indicator Data'!AO13&gt;$AE$195,10,IF('Indicator Data'!AO13&lt;$AE$194,0,10-($AE$195-'Indicator Data'!AO13)/($AE$195-$AE$194)*10)),1))</f>
        <v>0</v>
      </c>
      <c r="AF10" s="84">
        <f>IF('Indicator Data'!AP13="No data","x",ROUND(IF('Indicator Data'!AP13&gt;$AF$195,10,IF('Indicator Data'!AP13&lt;$AF$194,0,10-($AF$195-'Indicator Data'!AP13)/($AF$195-$AF$194)*10)),1))</f>
        <v>0.4</v>
      </c>
      <c r="AG10" s="84" t="str">
        <f>IF('Indicator Data'!AQ13="No data","x",ROUND(IF('Indicator Data'!AQ13&gt;$AG$195,10,IF('Indicator Data'!AQ13&lt;$AG$194,0,10-($AG$195-'Indicator Data'!AQ13)/($AG$195-$AG$194)*10)),1))</f>
        <v>x</v>
      </c>
      <c r="AH10" s="77">
        <f t="shared" si="12"/>
        <v>0.4</v>
      </c>
      <c r="AI10" s="78">
        <f t="shared" si="13"/>
        <v>0.9</v>
      </c>
      <c r="AJ10" s="85">
        <f t="shared" si="14"/>
        <v>0.4</v>
      </c>
      <c r="AK10" s="86">
        <f t="shared" si="1"/>
        <v>2.8</v>
      </c>
    </row>
    <row r="11" spans="1:37" s="4" customFormat="1" x14ac:dyDescent="0.25">
      <c r="A11" s="131" t="s">
        <v>17</v>
      </c>
      <c r="B11" s="63" t="s">
        <v>16</v>
      </c>
      <c r="C11" s="77">
        <f>ROUND(IF('Indicator Data'!Q14="No data",IF((0.1233*LN('Indicator Data'!BB14)-0.4559)&gt;C$195,0,IF((0.1233*LN('Indicator Data'!BB14)-0.4559)&lt;C$194,10,(C$195-(0.1233*LN('Indicator Data'!BB14)-0.4559))/(C$195-C$194)*10)),IF('Indicator Data'!Q14&gt;C$195,0,IF('Indicator Data'!Q14&lt;C$194,10,(C$195-'Indicator Data'!Q14)/(C$195-C$194)*10))),1)</f>
        <v>0.9</v>
      </c>
      <c r="D11" s="77" t="str">
        <f>IF('Indicator Data'!R14="No data","x",ROUND((IF('Indicator Data'!R14&gt;D$195,10,IF('Indicator Data'!R14&lt;D$194,0,10-(D$195-'Indicator Data'!R14)/(D$195-D$194)*10))),1))</f>
        <v>x</v>
      </c>
      <c r="E11" s="78">
        <f t="shared" si="2"/>
        <v>0.9</v>
      </c>
      <c r="F11" s="77">
        <f>IF('Indicator Data'!AF14="No data","x",ROUND(IF('Indicator Data'!AF14&gt;F$195,10,IF('Indicator Data'!AF14&lt;F$194,0,10-(F$195-'Indicator Data'!AF14)/(F$195-F$194)*10)),1))</f>
        <v>1</v>
      </c>
      <c r="G11" s="77">
        <f>IF('Indicator Data'!AG14="No data","x",ROUND(IF('Indicator Data'!AG14&gt;G$195,10,IF('Indicator Data'!AG14&lt;G$194,0,10-(G$195-'Indicator Data'!AG14)/(G$195-G$194)*10)),1))</f>
        <v>1.4</v>
      </c>
      <c r="H11" s="78">
        <f t="shared" si="3"/>
        <v>1.2</v>
      </c>
      <c r="I11" s="79">
        <f>SUM(IF('Indicator Data'!S14=0,0,'Indicator Data'!S14/1000000),SUM('Indicator Data'!T14:U14))</f>
        <v>3.6999979999999999</v>
      </c>
      <c r="J11" s="79">
        <f>I11/'Indicator Data'!BC14*1000000</f>
        <v>0.422984631473869</v>
      </c>
      <c r="K11" s="77">
        <f t="shared" si="4"/>
        <v>0</v>
      </c>
      <c r="L11" s="77" t="str">
        <f>IF('Indicator Data'!V14="No data","x",ROUND(IF('Indicator Data'!V14&gt;L$195,10,IF('Indicator Data'!V14&lt;L$194,0,10-(L$195-'Indicator Data'!V14)/(L$195-L$194)*10)),1))</f>
        <v>x</v>
      </c>
      <c r="M11" s="78">
        <f t="shared" si="5"/>
        <v>0</v>
      </c>
      <c r="N11" s="80">
        <f t="shared" si="6"/>
        <v>0.8</v>
      </c>
      <c r="O11" s="92">
        <f>IF(AND('Indicator Data'!AK14="No data",'Indicator Data'!AL14="No data"),0,SUM('Indicator Data'!AK14:AM14)/1000)</f>
        <v>0</v>
      </c>
      <c r="P11" s="77">
        <f t="shared" si="7"/>
        <v>0</v>
      </c>
      <c r="Q11" s="81">
        <f>O11*1000/'Indicator Data'!BC14</f>
        <v>0</v>
      </c>
      <c r="R11" s="77">
        <f t="shared" si="8"/>
        <v>0</v>
      </c>
      <c r="S11" s="82">
        <f t="shared" si="9"/>
        <v>0</v>
      </c>
      <c r="T11" s="77" t="str">
        <f>IF('Indicator Data'!AB14="No data","x",ROUND(IF('Indicator Data'!AB14&gt;T$195,10,IF('Indicator Data'!AB14&lt;T$194,0,10-(T$195-'Indicator Data'!AB14)/(T$195-T$194)*10)),1))</f>
        <v>x</v>
      </c>
      <c r="U11" s="77">
        <f>IF('Indicator Data'!AA14="No data","x",ROUND(IF('Indicator Data'!AA14&gt;U$195,10,IF('Indicator Data'!AA14&lt;U$194,0,10-(U$195-'Indicator Data'!AA14)/(U$195-U$194)*10)),1))</f>
        <v>0.1</v>
      </c>
      <c r="V11" s="77" t="str">
        <f>IF('Indicator Data'!AE14="No data","x",ROUND(IF('Indicator Data'!AE14&gt;V$195,10,IF('Indicator Data'!AE14&lt;V$194,0,10-(V$195-'Indicator Data'!AE14)/(V$195-V$194)*10)),1))</f>
        <v>x</v>
      </c>
      <c r="W11" s="78">
        <f t="shared" si="0"/>
        <v>0.1</v>
      </c>
      <c r="X11" s="77">
        <f>IF('Indicator Data'!W14="No data","x",ROUND(IF('Indicator Data'!W14&gt;X$195,10,IF('Indicator Data'!W14&lt;X$194,0,10-(X$195-'Indicator Data'!W14)/(X$195-X$194)*10)),1))</f>
        <v>0.3</v>
      </c>
      <c r="Y11" s="77" t="str">
        <f>IF('Indicator Data'!X14="No data","x",ROUND(IF('Indicator Data'!X14&gt;Y$195,10,IF('Indicator Data'!X14&lt;Y$194,0,10-(Y$195-'Indicator Data'!X14)/(Y$195-Y$194)*10)),1))</f>
        <v>x</v>
      </c>
      <c r="Z11" s="78">
        <f t="shared" si="10"/>
        <v>0.3</v>
      </c>
      <c r="AA11" s="92">
        <f>('Indicator Data'!AJ14+'Indicator Data'!AI14*0.5+'Indicator Data'!AH14*0.25)/1000</f>
        <v>0</v>
      </c>
      <c r="AB11" s="83">
        <f>AA11*1000/'Indicator Data'!BC14</f>
        <v>0</v>
      </c>
      <c r="AC11" s="78">
        <f t="shared" si="11"/>
        <v>0</v>
      </c>
      <c r="AD11" s="77">
        <f>IF('Indicator Data'!AN14="No data","x",ROUND(IF('Indicator Data'!AN14&lt;$AD$194,10,IF('Indicator Data'!AN14&gt;$AD$195,0,($AD$195-'Indicator Data'!AN14)/($AD$195-$AD$194)*10)),1))</f>
        <v>0</v>
      </c>
      <c r="AE11" s="77">
        <f>IF('Indicator Data'!AO14="No data","x",ROUND(IF('Indicator Data'!AO14&gt;$AE$195,10,IF('Indicator Data'!AO14&lt;$AE$194,0,10-($AE$195-'Indicator Data'!AO14)/($AE$195-$AE$194)*10)),1))</f>
        <v>0</v>
      </c>
      <c r="AF11" s="84">
        <f>IF('Indicator Data'!AP14="No data","x",ROUND(IF('Indicator Data'!AP14&gt;$AF$195,10,IF('Indicator Data'!AP14&lt;$AF$194,0,10-($AF$195-'Indicator Data'!AP14)/($AF$195-$AF$194)*10)),1))</f>
        <v>0.5</v>
      </c>
      <c r="AG11" s="84">
        <f>IF('Indicator Data'!AQ14="No data","x",ROUND(IF('Indicator Data'!AQ14&gt;$AG$195,10,IF('Indicator Data'!AQ14&lt;$AG$194,0,10-($AG$195-'Indicator Data'!AQ14)/($AG$195-$AG$194)*10)),1))</f>
        <v>3</v>
      </c>
      <c r="AH11" s="77">
        <f t="shared" si="12"/>
        <v>1</v>
      </c>
      <c r="AI11" s="78">
        <f t="shared" si="13"/>
        <v>0.3</v>
      </c>
      <c r="AJ11" s="85">
        <f t="shared" si="14"/>
        <v>0.2</v>
      </c>
      <c r="AK11" s="86">
        <f t="shared" si="1"/>
        <v>0.1</v>
      </c>
    </row>
    <row r="12" spans="1:37" s="4" customFormat="1" x14ac:dyDescent="0.25">
      <c r="A12" s="131" t="s">
        <v>19</v>
      </c>
      <c r="B12" s="63" t="s">
        <v>18</v>
      </c>
      <c r="C12" s="77">
        <f>ROUND(IF('Indicator Data'!Q15="No data",IF((0.1233*LN('Indicator Data'!BB15)-0.4559)&gt;C$195,0,IF((0.1233*LN('Indicator Data'!BB15)-0.4559)&lt;C$194,10,(C$195-(0.1233*LN('Indicator Data'!BB15)-0.4559))/(C$195-C$194)*10)),IF('Indicator Data'!Q15&gt;C$195,0,IF('Indicator Data'!Q15&lt;C$194,10,(C$195-'Indicator Data'!Q15)/(C$195-C$194)*10))),1)</f>
        <v>2.9</v>
      </c>
      <c r="D12" s="77">
        <f>IF('Indicator Data'!R15="No data","x",ROUND((IF('Indicator Data'!R15&gt;D$195,10,IF('Indicator Data'!R15&lt;D$194,0,10-(D$195-'Indicator Data'!R15)/(D$195-D$194)*10))),1))</f>
        <v>0</v>
      </c>
      <c r="E12" s="78">
        <f t="shared" si="2"/>
        <v>1.6</v>
      </c>
      <c r="F12" s="77">
        <f>IF('Indicator Data'!AF15="No data","x",ROUND(IF('Indicator Data'!AF15&gt;F$195,10,IF('Indicator Data'!AF15&lt;F$194,0,10-(F$195-'Indicator Data'!AF15)/(F$195-F$194)*10)),1))</f>
        <v>4.3</v>
      </c>
      <c r="G12" s="77">
        <f>IF('Indicator Data'!AG15="No data","x",ROUND(IF('Indicator Data'!AG15&gt;G$195,10,IF('Indicator Data'!AG15&lt;G$194,0,10-(G$195-'Indicator Data'!AG15)/(G$195-G$194)*10)),1))</f>
        <v>0</v>
      </c>
      <c r="H12" s="78">
        <f t="shared" si="3"/>
        <v>2.2000000000000002</v>
      </c>
      <c r="I12" s="79">
        <f>SUM(IF('Indicator Data'!S15=0,0,'Indicator Data'!S15/1000000),SUM('Indicator Data'!T15:U15))</f>
        <v>289.28460800000005</v>
      </c>
      <c r="J12" s="79">
        <f>I12/'Indicator Data'!BC15*1000000</f>
        <v>29.632912167800253</v>
      </c>
      <c r="K12" s="77">
        <f t="shared" si="4"/>
        <v>0.6</v>
      </c>
      <c r="L12" s="77">
        <f>IF('Indicator Data'!V15="No data","x",ROUND(IF('Indicator Data'!V15&gt;L$195,10,IF('Indicator Data'!V15&lt;L$194,0,10-(L$195-'Indicator Data'!V15)/(L$195-L$194)*10)),1))</f>
        <v>0.1</v>
      </c>
      <c r="M12" s="78">
        <f t="shared" si="5"/>
        <v>0.4</v>
      </c>
      <c r="N12" s="80">
        <f t="shared" si="6"/>
        <v>1.5</v>
      </c>
      <c r="O12" s="92">
        <f>IF(AND('Indicator Data'!AK15="No data",'Indicator Data'!AL15="No data"),0,SUM('Indicator Data'!AK15:AM15)/1000)</f>
        <v>583.5</v>
      </c>
      <c r="P12" s="77">
        <f t="shared" si="7"/>
        <v>9.1999999999999993</v>
      </c>
      <c r="Q12" s="81">
        <f>O12*1000/'Indicator Data'!BC15</f>
        <v>5.9770909933484759E-2</v>
      </c>
      <c r="R12" s="77">
        <f t="shared" si="8"/>
        <v>8.6999999999999993</v>
      </c>
      <c r="S12" s="82">
        <f t="shared" si="9"/>
        <v>9</v>
      </c>
      <c r="T12" s="77">
        <f>IF('Indicator Data'!AB15="No data","x",ROUND(IF('Indicator Data'!AB15&gt;T$195,10,IF('Indicator Data'!AB15&lt;T$194,0,10-(T$195-'Indicator Data'!AB15)/(T$195-T$194)*10)),1))</f>
        <v>0.4</v>
      </c>
      <c r="U12" s="77">
        <f>IF('Indicator Data'!AA15="No data","x",ROUND(IF('Indicator Data'!AA15&gt;U$195,10,IF('Indicator Data'!AA15&lt;U$194,0,10-(U$195-'Indicator Data'!AA15)/(U$195-U$194)*10)),1))</f>
        <v>1.3</v>
      </c>
      <c r="V12" s="77">
        <f>IF('Indicator Data'!AE15="No data","x",ROUND(IF('Indicator Data'!AE15&gt;V$195,10,IF('Indicator Data'!AE15&lt;V$194,0,10-(V$195-'Indicator Data'!AE15)/(V$195-V$194)*10)),1))</f>
        <v>0</v>
      </c>
      <c r="W12" s="78">
        <f t="shared" si="0"/>
        <v>0.6</v>
      </c>
      <c r="X12" s="77">
        <f>IF('Indicator Data'!W15="No data","x",ROUND(IF('Indicator Data'!W15&gt;X$195,10,IF('Indicator Data'!W15&lt;X$194,0,10-(X$195-'Indicator Data'!W15)/(X$195-X$194)*10)),1))</f>
        <v>2.4</v>
      </c>
      <c r="Y12" s="77">
        <f>IF('Indicator Data'!X15="No data","x",ROUND(IF('Indicator Data'!X15&gt;Y$195,10,IF('Indicator Data'!X15&lt;Y$194,0,10-(Y$195-'Indicator Data'!X15)/(Y$195-Y$194)*10)),1))</f>
        <v>1.1000000000000001</v>
      </c>
      <c r="Z12" s="78">
        <f t="shared" si="10"/>
        <v>1.8</v>
      </c>
      <c r="AA12" s="92">
        <f>('Indicator Data'!AJ15+'Indicator Data'!AI15*0.5+'Indicator Data'!AH15*0.25)/1000</f>
        <v>0</v>
      </c>
      <c r="AB12" s="83">
        <f>AA12*1000/'Indicator Data'!BC15</f>
        <v>0</v>
      </c>
      <c r="AC12" s="78">
        <f t="shared" si="11"/>
        <v>0</v>
      </c>
      <c r="AD12" s="77">
        <f>IF('Indicator Data'!AN15="No data","x",ROUND(IF('Indicator Data'!AN15&lt;$AD$194,10,IF('Indicator Data'!AN15&gt;$AD$195,0,($AD$195-'Indicator Data'!AN15)/($AD$195-$AD$194)*10)),1))</f>
        <v>3.1</v>
      </c>
      <c r="AE12" s="77">
        <f>IF('Indicator Data'!AO15="No data","x",ROUND(IF('Indicator Data'!AO15&gt;$AE$195,10,IF('Indicator Data'!AO15&lt;$AE$194,0,10-($AE$195-'Indicator Data'!AO15)/($AE$195-$AE$194)*10)),1))</f>
        <v>0</v>
      </c>
      <c r="AF12" s="84" t="str">
        <f>IF('Indicator Data'!AP15="No data","x",ROUND(IF('Indicator Data'!AP15&gt;$AF$195,10,IF('Indicator Data'!AP15&lt;$AF$194,0,10-($AF$195-'Indicator Data'!AP15)/($AF$195-$AF$194)*10)),1))</f>
        <v>x</v>
      </c>
      <c r="AG12" s="84" t="str">
        <f>IF('Indicator Data'!AQ15="No data","x",ROUND(IF('Indicator Data'!AQ15&gt;$AG$195,10,IF('Indicator Data'!AQ15&lt;$AG$194,0,10-($AG$195-'Indicator Data'!AQ15)/($AG$195-$AG$194)*10)),1))</f>
        <v>x</v>
      </c>
      <c r="AH12" s="77" t="str">
        <f t="shared" si="12"/>
        <v>x</v>
      </c>
      <c r="AI12" s="78">
        <f t="shared" si="13"/>
        <v>1.6</v>
      </c>
      <c r="AJ12" s="85">
        <f t="shared" si="14"/>
        <v>1</v>
      </c>
      <c r="AK12" s="86">
        <f t="shared" si="1"/>
        <v>6.5</v>
      </c>
    </row>
    <row r="13" spans="1:37" s="4" customFormat="1" x14ac:dyDescent="0.25">
      <c r="A13" s="131" t="s">
        <v>21</v>
      </c>
      <c r="B13" s="63" t="s">
        <v>20</v>
      </c>
      <c r="C13" s="77">
        <f>ROUND(IF('Indicator Data'!Q16="No data",IF((0.1233*LN('Indicator Data'!BB16)-0.4559)&gt;C$195,0,IF((0.1233*LN('Indicator Data'!BB16)-0.4559)&lt;C$194,10,(C$195-(0.1233*LN('Indicator Data'!BB16)-0.4559))/(C$195-C$194)*10)),IF('Indicator Data'!Q16&gt;C$195,0,IF('Indicator Data'!Q16&lt;C$194,10,(C$195-'Indicator Data'!Q16)/(C$195-C$194)*10))),1)</f>
        <v>2.4</v>
      </c>
      <c r="D13" s="77" t="str">
        <f>IF('Indicator Data'!R16="No data","x",ROUND((IF('Indicator Data'!R16&gt;D$195,10,IF('Indicator Data'!R16&lt;D$194,0,10-(D$195-'Indicator Data'!R16)/(D$195-D$194)*10))),1))</f>
        <v>x</v>
      </c>
      <c r="E13" s="78">
        <f t="shared" si="2"/>
        <v>2.4</v>
      </c>
      <c r="F13" s="77">
        <f>IF('Indicator Data'!AF16="No data","x",ROUND(IF('Indicator Data'!AF16&gt;F$195,10,IF('Indicator Data'!AF16&lt;F$194,0,10-(F$195-'Indicator Data'!AF16)/(F$195-F$194)*10)),1))</f>
        <v>4.8</v>
      </c>
      <c r="G13" s="77" t="str">
        <f>IF('Indicator Data'!AG16="No data","x",ROUND(IF('Indicator Data'!AG16&gt;G$195,10,IF('Indicator Data'!AG16&lt;G$194,0,10-(G$195-'Indicator Data'!AG16)/(G$195-G$194)*10)),1))</f>
        <v>x</v>
      </c>
      <c r="H13" s="78">
        <f t="shared" si="3"/>
        <v>4.8</v>
      </c>
      <c r="I13" s="79">
        <f>SUM(IF('Indicator Data'!S16=0,0,'Indicator Data'!S16/1000000),SUM('Indicator Data'!T16:U16))</f>
        <v>0.72286399999999995</v>
      </c>
      <c r="J13" s="79">
        <f>I13/'Indicator Data'!BC16*1000000</f>
        <v>1.8476607230492392</v>
      </c>
      <c r="K13" s="77">
        <f t="shared" si="4"/>
        <v>0</v>
      </c>
      <c r="L13" s="77" t="str">
        <f>IF('Indicator Data'!V16="No data","x",ROUND(IF('Indicator Data'!V16&gt;L$195,10,IF('Indicator Data'!V16&lt;L$194,0,10-(L$195-'Indicator Data'!V16)/(L$195-L$194)*10)),1))</f>
        <v>x</v>
      </c>
      <c r="M13" s="78">
        <f t="shared" si="5"/>
        <v>0</v>
      </c>
      <c r="N13" s="80">
        <f t="shared" si="6"/>
        <v>2.4</v>
      </c>
      <c r="O13" s="92">
        <f>IF(AND('Indicator Data'!AK16="No data",'Indicator Data'!AL16="No data"),0,SUM('Indicator Data'!AK16:AM16)/1000)</f>
        <v>1.2999999999999999E-2</v>
      </c>
      <c r="P13" s="77">
        <f t="shared" si="7"/>
        <v>0</v>
      </c>
      <c r="Q13" s="81">
        <f>O13*1000/'Indicator Data'!BC16</f>
        <v>3.322836577785048E-5</v>
      </c>
      <c r="R13" s="77">
        <f t="shared" si="8"/>
        <v>0</v>
      </c>
      <c r="S13" s="82">
        <f t="shared" si="9"/>
        <v>0</v>
      </c>
      <c r="T13" s="77">
        <f>IF('Indicator Data'!AB16="No data","x",ROUND(IF('Indicator Data'!AB16&gt;T$195,10,IF('Indicator Data'!AB16&lt;T$194,0,10-(T$195-'Indicator Data'!AB16)/(T$195-T$194)*10)),1))</f>
        <v>6.4</v>
      </c>
      <c r="U13" s="77">
        <f>IF('Indicator Data'!AA16="No data","x",ROUND(IF('Indicator Data'!AA16&gt;U$195,10,IF('Indicator Data'!AA16&lt;U$194,0,10-(U$195-'Indicator Data'!AA16)/(U$195-U$194)*10)),1))</f>
        <v>0.3</v>
      </c>
      <c r="V13" s="77" t="str">
        <f>IF('Indicator Data'!AE16="No data","x",ROUND(IF('Indicator Data'!AE16&gt;V$195,10,IF('Indicator Data'!AE16&lt;V$194,0,10-(V$195-'Indicator Data'!AE16)/(V$195-V$194)*10)),1))</f>
        <v>x</v>
      </c>
      <c r="W13" s="78">
        <f t="shared" si="0"/>
        <v>3.4</v>
      </c>
      <c r="X13" s="77">
        <f>IF('Indicator Data'!W16="No data","x",ROUND(IF('Indicator Data'!W16&gt;X$195,10,IF('Indicator Data'!W16&lt;X$194,0,10-(X$195-'Indicator Data'!W16)/(X$195-X$194)*10)),1))</f>
        <v>0.9</v>
      </c>
      <c r="Y13" s="77" t="str">
        <f>IF('Indicator Data'!X16="No data","x",ROUND(IF('Indicator Data'!X16&gt;Y$195,10,IF('Indicator Data'!X16&lt;Y$194,0,10-(Y$195-'Indicator Data'!X16)/(Y$195-Y$194)*10)),1))</f>
        <v>x</v>
      </c>
      <c r="Z13" s="78">
        <f t="shared" si="10"/>
        <v>0.9</v>
      </c>
      <c r="AA13" s="92">
        <f>('Indicator Data'!AJ16+'Indicator Data'!AI16*0.5+'Indicator Data'!AH16*0.25)/1000</f>
        <v>1.6775</v>
      </c>
      <c r="AB13" s="83">
        <f>AA13*1000/'Indicator Data'!BC16</f>
        <v>4.2877371994110907E-3</v>
      </c>
      <c r="AC13" s="78">
        <f t="shared" si="11"/>
        <v>0.4</v>
      </c>
      <c r="AD13" s="77">
        <f>IF('Indicator Data'!AN16="No data","x",ROUND(IF('Indicator Data'!AN16&lt;$AD$194,10,IF('Indicator Data'!AN16&gt;$AD$195,0,($AD$195-'Indicator Data'!AN16)/($AD$195-$AD$194)*10)),1))</f>
        <v>4.7</v>
      </c>
      <c r="AE13" s="77">
        <f>IF('Indicator Data'!AO16="No data","x",ROUND(IF('Indicator Data'!AO16&gt;$AE$195,10,IF('Indicator Data'!AO16&lt;$AE$194,0,10-($AE$195-'Indicator Data'!AO16)/($AE$195-$AE$194)*10)),1))</f>
        <v>0</v>
      </c>
      <c r="AF13" s="84">
        <f>IF('Indicator Data'!AP16="No data","x",ROUND(IF('Indicator Data'!AP16&gt;$AF$195,10,IF('Indicator Data'!AP16&lt;$AF$194,0,10-($AF$195-'Indicator Data'!AP16)/($AF$195-$AF$194)*10)),1))</f>
        <v>0.7</v>
      </c>
      <c r="AG13" s="84">
        <f>IF('Indicator Data'!AQ16="No data","x",ROUND(IF('Indicator Data'!AQ16&gt;$AG$195,10,IF('Indicator Data'!AQ16&lt;$AG$194,0,10-($AG$195-'Indicator Data'!AQ16)/($AG$195-$AG$194)*10)),1))</f>
        <v>2.7</v>
      </c>
      <c r="AH13" s="77">
        <f t="shared" si="12"/>
        <v>1.1000000000000001</v>
      </c>
      <c r="AI13" s="78">
        <f t="shared" si="13"/>
        <v>1.9</v>
      </c>
      <c r="AJ13" s="85">
        <f t="shared" si="14"/>
        <v>1.7</v>
      </c>
      <c r="AK13" s="86">
        <f t="shared" si="1"/>
        <v>0.9</v>
      </c>
    </row>
    <row r="14" spans="1:37" s="4" customFormat="1" x14ac:dyDescent="0.25">
      <c r="A14" s="131" t="s">
        <v>23</v>
      </c>
      <c r="B14" s="63" t="s">
        <v>22</v>
      </c>
      <c r="C14" s="77">
        <f>ROUND(IF('Indicator Data'!Q17="No data",IF((0.1233*LN('Indicator Data'!BB17)-0.4559)&gt;C$195,0,IF((0.1233*LN('Indicator Data'!BB17)-0.4559)&lt;C$194,10,(C$195-(0.1233*LN('Indicator Data'!BB17)-0.4559))/(C$195-C$194)*10)),IF('Indicator Data'!Q17&gt;C$195,0,IF('Indicator Data'!Q17&lt;C$194,10,(C$195-'Indicator Data'!Q17)/(C$195-C$194)*10))),1)</f>
        <v>1.9</v>
      </c>
      <c r="D14" s="77" t="str">
        <f>IF('Indicator Data'!R17="No data","x",ROUND((IF('Indicator Data'!R17&gt;D$195,10,IF('Indicator Data'!R17&lt;D$194,0,10-(D$195-'Indicator Data'!R17)/(D$195-D$194)*10))),1))</f>
        <v>x</v>
      </c>
      <c r="E14" s="78">
        <f t="shared" si="2"/>
        <v>1.9</v>
      </c>
      <c r="F14" s="77">
        <f>IF('Indicator Data'!AF17="No data","x",ROUND(IF('Indicator Data'!AF17&gt;F$195,10,IF('Indicator Data'!AF17&lt;F$194,0,10-(F$195-'Indicator Data'!AF17)/(F$195-F$194)*10)),1))</f>
        <v>3.1</v>
      </c>
      <c r="G14" s="77" t="str">
        <f>IF('Indicator Data'!AG17="No data","x",ROUND(IF('Indicator Data'!AG17&gt;G$195,10,IF('Indicator Data'!AG17&lt;G$194,0,10-(G$195-'Indicator Data'!AG17)/(G$195-G$194)*10)),1))</f>
        <v>x</v>
      </c>
      <c r="H14" s="78">
        <f t="shared" si="3"/>
        <v>3.1</v>
      </c>
      <c r="I14" s="79">
        <f>SUM(IF('Indicator Data'!S17=0,0,'Indicator Data'!S17/1000000),SUM('Indicator Data'!T17:U17))</f>
        <v>0</v>
      </c>
      <c r="J14" s="79">
        <f>I14/'Indicator Data'!BC17*1000000</f>
        <v>0</v>
      </c>
      <c r="K14" s="77">
        <f t="shared" si="4"/>
        <v>0</v>
      </c>
      <c r="L14" s="77" t="str">
        <f>IF('Indicator Data'!V17="No data","x",ROUND(IF('Indicator Data'!V17&gt;L$195,10,IF('Indicator Data'!V17&lt;L$194,0,10-(L$195-'Indicator Data'!V17)/(L$195-L$194)*10)),1))</f>
        <v>x</v>
      </c>
      <c r="M14" s="78">
        <f t="shared" si="5"/>
        <v>0</v>
      </c>
      <c r="N14" s="80">
        <f t="shared" si="6"/>
        <v>1.7</v>
      </c>
      <c r="O14" s="92">
        <f>IF(AND('Indicator Data'!AK17="No data",'Indicator Data'!AL17="No data"),0,SUM('Indicator Data'!AK17:AM17)/1000)</f>
        <v>0.27100000000000002</v>
      </c>
      <c r="P14" s="77">
        <f t="shared" si="7"/>
        <v>0</v>
      </c>
      <c r="Q14" s="81">
        <f>O14*1000/'Indicator Data'!BC17</f>
        <v>1.9015262028205737E-4</v>
      </c>
      <c r="R14" s="77">
        <f t="shared" si="8"/>
        <v>2.1</v>
      </c>
      <c r="S14" s="82">
        <f t="shared" si="9"/>
        <v>1.1000000000000001</v>
      </c>
      <c r="T14" s="77" t="str">
        <f>IF('Indicator Data'!AB17="No data","x",ROUND(IF('Indicator Data'!AB17&gt;T$195,10,IF('Indicator Data'!AB17&lt;T$194,0,10-(T$195-'Indicator Data'!AB17)/(T$195-T$194)*10)),1))</f>
        <v>x</v>
      </c>
      <c r="U14" s="77">
        <f>IF('Indicator Data'!AA17="No data","x",ROUND(IF('Indicator Data'!AA17&gt;U$195,10,IF('Indicator Data'!AA17&lt;U$194,0,10-(U$195-'Indicator Data'!AA17)/(U$195-U$194)*10)),1))</f>
        <v>0.3</v>
      </c>
      <c r="V14" s="77" t="str">
        <f>IF('Indicator Data'!AE17="No data","x",ROUND(IF('Indicator Data'!AE17&gt;V$195,10,IF('Indicator Data'!AE17&lt;V$194,0,10-(V$195-'Indicator Data'!AE17)/(V$195-V$194)*10)),1))</f>
        <v>x</v>
      </c>
      <c r="W14" s="78">
        <f t="shared" si="0"/>
        <v>0.3</v>
      </c>
      <c r="X14" s="77">
        <f>IF('Indicator Data'!W17="No data","x",ROUND(IF('Indicator Data'!W17&gt;X$195,10,IF('Indicator Data'!W17&lt;X$194,0,10-(X$195-'Indicator Data'!W17)/(X$195-X$194)*10)),1))</f>
        <v>0.5</v>
      </c>
      <c r="Y14" s="77" t="str">
        <f>IF('Indicator Data'!X17="No data","x",ROUND(IF('Indicator Data'!X17&gt;Y$195,10,IF('Indicator Data'!X17&lt;Y$194,0,10-(Y$195-'Indicator Data'!X17)/(Y$195-Y$194)*10)),1))</f>
        <v>x</v>
      </c>
      <c r="Z14" s="78">
        <f t="shared" si="10"/>
        <v>0.5</v>
      </c>
      <c r="AA14" s="92">
        <f>('Indicator Data'!AJ17+'Indicator Data'!AI17*0.5+'Indicator Data'!AH17*0.25)/1000</f>
        <v>0</v>
      </c>
      <c r="AB14" s="83">
        <f>AA14*1000/'Indicator Data'!BC17</f>
        <v>0</v>
      </c>
      <c r="AC14" s="78">
        <f t="shared" si="11"/>
        <v>0</v>
      </c>
      <c r="AD14" s="77">
        <f>IF('Indicator Data'!AN17="No data","x",ROUND(IF('Indicator Data'!AN17&lt;$AD$194,10,IF('Indicator Data'!AN17&gt;$AD$195,0,($AD$195-'Indicator Data'!AN17)/($AD$195-$AD$194)*10)),1))</f>
        <v>2</v>
      </c>
      <c r="AE14" s="77">
        <f>IF('Indicator Data'!AO17="No data","x",ROUND(IF('Indicator Data'!AO17&gt;$AE$195,10,IF('Indicator Data'!AO17&lt;$AE$194,0,10-($AE$195-'Indicator Data'!AO17)/($AE$195-$AE$194)*10)),1))</f>
        <v>0</v>
      </c>
      <c r="AF14" s="84">
        <f>IF('Indicator Data'!AP17="No data","x",ROUND(IF('Indicator Data'!AP17&gt;$AF$195,10,IF('Indicator Data'!AP17&lt;$AF$194,0,10-($AF$195-'Indicator Data'!AP17)/($AF$195-$AF$194)*10)),1))</f>
        <v>1.4</v>
      </c>
      <c r="AG14" s="84">
        <f>IF('Indicator Data'!AQ17="No data","x",ROUND(IF('Indicator Data'!AQ17&gt;$AG$195,10,IF('Indicator Data'!AQ17&lt;$AG$194,0,10-($AG$195-'Indicator Data'!AQ17)/($AG$195-$AG$194)*10)),1))</f>
        <v>9.3000000000000007</v>
      </c>
      <c r="AH14" s="77">
        <f t="shared" si="12"/>
        <v>3</v>
      </c>
      <c r="AI14" s="78">
        <f t="shared" si="13"/>
        <v>1.7</v>
      </c>
      <c r="AJ14" s="85">
        <f t="shared" si="14"/>
        <v>0.6</v>
      </c>
      <c r="AK14" s="86">
        <f t="shared" si="1"/>
        <v>0.9</v>
      </c>
    </row>
    <row r="15" spans="1:37" s="4" customFormat="1" x14ac:dyDescent="0.25">
      <c r="A15" s="131" t="s">
        <v>25</v>
      </c>
      <c r="B15" s="63" t="s">
        <v>24</v>
      </c>
      <c r="C15" s="77">
        <f>ROUND(IF('Indicator Data'!Q18="No data",IF((0.1233*LN('Indicator Data'!BB18)-0.4559)&gt;C$195,0,IF((0.1233*LN('Indicator Data'!BB18)-0.4559)&lt;C$194,10,(C$195-(0.1233*LN('Indicator Data'!BB18)-0.4559))/(C$195-C$194)*10)),IF('Indicator Data'!Q18&gt;C$195,0,IF('Indicator Data'!Q18&lt;C$194,10,(C$195-'Indicator Data'!Q18)/(C$195-C$194)*10))),1)</f>
        <v>5.7</v>
      </c>
      <c r="D15" s="77">
        <f>IF('Indicator Data'!R18="No data","x",ROUND((IF('Indicator Data'!R18&gt;D$195,10,IF('Indicator Data'!R18&lt;D$194,0,10-(D$195-'Indicator Data'!R18)/(D$195-D$194)*10))),1))</f>
        <v>3.1</v>
      </c>
      <c r="E15" s="78">
        <f t="shared" si="2"/>
        <v>4.5</v>
      </c>
      <c r="F15" s="77">
        <f>IF('Indicator Data'!AF18="No data","x",ROUND(IF('Indicator Data'!AF18&gt;F$195,10,IF('Indicator Data'!AF18&lt;F$194,0,10-(F$195-'Indicator Data'!AF18)/(F$195-F$194)*10)),1))</f>
        <v>6.9</v>
      </c>
      <c r="G15" s="77">
        <f>IF('Indicator Data'!AG18="No data","x",ROUND(IF('Indicator Data'!AG18&gt;G$195,10,IF('Indicator Data'!AG18&lt;G$194,0,10-(G$195-'Indicator Data'!AG18)/(G$195-G$194)*10)),1))</f>
        <v>1.7</v>
      </c>
      <c r="H15" s="78">
        <f t="shared" si="3"/>
        <v>4.3</v>
      </c>
      <c r="I15" s="79">
        <f>SUM(IF('Indicator Data'!S18=0,0,'Indicator Data'!S18/1000000),SUM('Indicator Data'!T18:U18))</f>
        <v>5100.7869249999994</v>
      </c>
      <c r="J15" s="79">
        <f>I15/'Indicator Data'!BC18*1000000</f>
        <v>31.302475259640357</v>
      </c>
      <c r="K15" s="77">
        <f t="shared" si="4"/>
        <v>0.6</v>
      </c>
      <c r="L15" s="77">
        <f>IF('Indicator Data'!V18="No data","x",ROUND(IF('Indicator Data'!V18&gt;L$195,10,IF('Indicator Data'!V18&lt;L$194,0,10-(L$195-'Indicator Data'!V18)/(L$195-L$194)*10)),1))</f>
        <v>0.8</v>
      </c>
      <c r="M15" s="78">
        <f t="shared" si="5"/>
        <v>0.7</v>
      </c>
      <c r="N15" s="80">
        <f t="shared" si="6"/>
        <v>3.5</v>
      </c>
      <c r="O15" s="92">
        <f>IF(AND('Indicator Data'!AK18="No data",'Indicator Data'!AL18="No data"),0,SUM('Indicator Data'!AK18:AM18)/1000)</f>
        <v>702.64499999999998</v>
      </c>
      <c r="P15" s="77">
        <f t="shared" si="7"/>
        <v>9.5</v>
      </c>
      <c r="Q15" s="81">
        <f>O15*1000/'Indicator Data'!BC18</f>
        <v>4.3119871604536788E-3</v>
      </c>
      <c r="R15" s="77">
        <f t="shared" si="8"/>
        <v>4.5999999999999996</v>
      </c>
      <c r="S15" s="82">
        <f t="shared" si="9"/>
        <v>7.1</v>
      </c>
      <c r="T15" s="77">
        <f>IF('Indicator Data'!AB18="No data","x",ROUND(IF('Indicator Data'!AB18&gt;T$195,10,IF('Indicator Data'!AB18&lt;T$194,0,10-(T$195-'Indicator Data'!AB18)/(T$195-T$194)*10)),1))</f>
        <v>0.2</v>
      </c>
      <c r="U15" s="77">
        <f>IF('Indicator Data'!AA18="No data","x",ROUND(IF('Indicator Data'!AA18&gt;U$195,10,IF('Indicator Data'!AA18&lt;U$194,0,10-(U$195-'Indicator Data'!AA18)/(U$195-U$194)*10)),1))</f>
        <v>4.0999999999999996</v>
      </c>
      <c r="V15" s="77">
        <f>IF('Indicator Data'!AE18="No data","x",ROUND(IF('Indicator Data'!AE18&gt;V$195,10,IF('Indicator Data'!AE18&lt;V$194,0,10-(V$195-'Indicator Data'!AE18)/(V$195-V$194)*10)),1))</f>
        <v>1.2</v>
      </c>
      <c r="W15" s="78">
        <f t="shared" si="0"/>
        <v>1.8</v>
      </c>
      <c r="X15" s="77">
        <f>IF('Indicator Data'!W18="No data","x",ROUND(IF('Indicator Data'!W18&gt;X$195,10,IF('Indicator Data'!W18&lt;X$194,0,10-(X$195-'Indicator Data'!W18)/(X$195-X$194)*10)),1))</f>
        <v>2.9</v>
      </c>
      <c r="Y15" s="77">
        <f>IF('Indicator Data'!X18="No data","x",ROUND(IF('Indicator Data'!X18&gt;Y$195,10,IF('Indicator Data'!X18&lt;Y$194,0,10-(Y$195-'Indicator Data'!X18)/(Y$195-Y$194)*10)),1))</f>
        <v>7.2</v>
      </c>
      <c r="Z15" s="78">
        <f t="shared" si="10"/>
        <v>5.0999999999999996</v>
      </c>
      <c r="AA15" s="92">
        <f>('Indicator Data'!AJ18+'Indicator Data'!AI18*0.5+'Indicator Data'!AH18*0.25)/1000</f>
        <v>5860.0884999999998</v>
      </c>
      <c r="AB15" s="83">
        <f>AA15*1000/'Indicator Data'!BC18</f>
        <v>3.5962152112549377E-2</v>
      </c>
      <c r="AC15" s="78">
        <f t="shared" si="11"/>
        <v>3.6</v>
      </c>
      <c r="AD15" s="77">
        <f>IF('Indicator Data'!AN18="No data","x",ROUND(IF('Indicator Data'!AN18&lt;$AD$194,10,IF('Indicator Data'!AN18&gt;$AD$195,0,($AD$195-'Indicator Data'!AN18)/($AD$195-$AD$194)*10)),1))</f>
        <v>5.6</v>
      </c>
      <c r="AE15" s="77">
        <f>IF('Indicator Data'!AO18="No data","x",ROUND(IF('Indicator Data'!AO18&gt;$AE$195,10,IF('Indicator Data'!AO18&lt;$AE$194,0,10-($AE$195-'Indicator Data'!AO18)/($AE$195-$AE$194)*10)),1))</f>
        <v>3.8</v>
      </c>
      <c r="AF15" s="84">
        <f>IF('Indicator Data'!AP18="No data","x",ROUND(IF('Indicator Data'!AP18&gt;$AF$195,10,IF('Indicator Data'!AP18&lt;$AF$194,0,10-($AF$195-'Indicator Data'!AP18)/($AF$195-$AF$194)*10)),1))</f>
        <v>7.8</v>
      </c>
      <c r="AG15" s="84">
        <f>IF('Indicator Data'!AQ18="No data","x",ROUND(IF('Indicator Data'!AQ18&gt;$AG$195,10,IF('Indicator Data'!AQ18&lt;$AG$194,0,10-($AG$195-'Indicator Data'!AQ18)/($AG$195-$AG$194)*10)),1))</f>
        <v>2.2999999999999998</v>
      </c>
      <c r="AH15" s="77">
        <f t="shared" si="12"/>
        <v>6.7</v>
      </c>
      <c r="AI15" s="78">
        <f t="shared" si="13"/>
        <v>5.4</v>
      </c>
      <c r="AJ15" s="85">
        <f t="shared" si="14"/>
        <v>4.0999999999999996</v>
      </c>
      <c r="AK15" s="86">
        <f t="shared" si="1"/>
        <v>5.8</v>
      </c>
    </row>
    <row r="16" spans="1:37" s="4" customFormat="1" x14ac:dyDescent="0.25">
      <c r="A16" s="131" t="s">
        <v>27</v>
      </c>
      <c r="B16" s="63" t="s">
        <v>26</v>
      </c>
      <c r="C16" s="77">
        <f>ROUND(IF('Indicator Data'!Q19="No data",IF((0.1233*LN('Indicator Data'!BB19)-0.4559)&gt;C$195,0,IF((0.1233*LN('Indicator Data'!BB19)-0.4559)&lt;C$194,10,(C$195-(0.1233*LN('Indicator Data'!BB19)-0.4559))/(C$195-C$194)*10)),IF('Indicator Data'!Q19&gt;C$195,0,IF('Indicator Data'!Q19&lt;C$194,10,(C$195-'Indicator Data'!Q19)/(C$195-C$194)*10))),1)</f>
        <v>2.4</v>
      </c>
      <c r="D16" s="77">
        <f>IF('Indicator Data'!R19="No data","x",ROUND((IF('Indicator Data'!R19&gt;D$195,10,IF('Indicator Data'!R19&lt;D$194,0,10-(D$195-'Indicator Data'!R19)/(D$195-D$194)*10))),1))</f>
        <v>0</v>
      </c>
      <c r="E16" s="78">
        <f t="shared" si="2"/>
        <v>1.3</v>
      </c>
      <c r="F16" s="77">
        <f>IF('Indicator Data'!AF19="No data","x",ROUND(IF('Indicator Data'!AF19&gt;F$195,10,IF('Indicator Data'!AF19&lt;F$194,0,10-(F$195-'Indicator Data'!AF19)/(F$195-F$194)*10)),1))</f>
        <v>3.9</v>
      </c>
      <c r="G16" s="77" t="str">
        <f>IF('Indicator Data'!AG19="No data","x",ROUND(IF('Indicator Data'!AG19&gt;G$195,10,IF('Indicator Data'!AG19&lt;G$194,0,10-(G$195-'Indicator Data'!AG19)/(G$195-G$194)*10)),1))</f>
        <v>x</v>
      </c>
      <c r="H16" s="78">
        <f t="shared" si="3"/>
        <v>3.9</v>
      </c>
      <c r="I16" s="79">
        <f>SUM(IF('Indicator Data'!S19=0,0,'Indicator Data'!S19/1000000),SUM('Indicator Data'!T19:U19))</f>
        <v>1.37486</v>
      </c>
      <c r="J16" s="79">
        <f>I16/'Indicator Data'!BC19*1000000</f>
        <v>4.8241378826369496</v>
      </c>
      <c r="K16" s="77">
        <f t="shared" si="4"/>
        <v>0.1</v>
      </c>
      <c r="L16" s="77" t="str">
        <f>IF('Indicator Data'!V19="No data","x",ROUND(IF('Indicator Data'!V19&gt;L$195,10,IF('Indicator Data'!V19&lt;L$194,0,10-(L$195-'Indicator Data'!V19)/(L$195-L$194)*10)),1))</f>
        <v>x</v>
      </c>
      <c r="M16" s="78">
        <f t="shared" si="5"/>
        <v>0.1</v>
      </c>
      <c r="N16" s="80">
        <f t="shared" si="6"/>
        <v>1.7</v>
      </c>
      <c r="O16" s="92">
        <f>IF(AND('Indicator Data'!AK19="No data",'Indicator Data'!AL19="No data"),0,SUM('Indicator Data'!AK19:AM19)/1000)</f>
        <v>0</v>
      </c>
      <c r="P16" s="77">
        <f t="shared" si="7"/>
        <v>0</v>
      </c>
      <c r="Q16" s="81">
        <f>O16*1000/'Indicator Data'!BC19</f>
        <v>0</v>
      </c>
      <c r="R16" s="77">
        <f t="shared" si="8"/>
        <v>0</v>
      </c>
      <c r="S16" s="82">
        <f t="shared" si="9"/>
        <v>0</v>
      </c>
      <c r="T16" s="77">
        <f>IF('Indicator Data'!AB19="No data","x",ROUND(IF('Indicator Data'!AB19&gt;T$195,10,IF('Indicator Data'!AB19&lt;T$194,0,10-(T$195-'Indicator Data'!AB19)/(T$195-T$194)*10)),1))</f>
        <v>3.2</v>
      </c>
      <c r="U16" s="77">
        <f>IF('Indicator Data'!AA19="No data","x",ROUND(IF('Indicator Data'!AA19&gt;U$195,10,IF('Indicator Data'!AA19&lt;U$194,0,10-(U$195-'Indicator Data'!AA19)/(U$195-U$194)*10)),1))</f>
        <v>0</v>
      </c>
      <c r="V16" s="77" t="str">
        <f>IF('Indicator Data'!AE19="No data","x",ROUND(IF('Indicator Data'!AE19&gt;V$195,10,IF('Indicator Data'!AE19&lt;V$194,0,10-(V$195-'Indicator Data'!AE19)/(V$195-V$194)*10)),1))</f>
        <v>x</v>
      </c>
      <c r="W16" s="78">
        <f t="shared" si="0"/>
        <v>1.6</v>
      </c>
      <c r="X16" s="77">
        <f>IF('Indicator Data'!W19="No data","x",ROUND(IF('Indicator Data'!W19&gt;X$195,10,IF('Indicator Data'!W19&lt;X$194,0,10-(X$195-'Indicator Data'!W19)/(X$195-X$194)*10)),1))</f>
        <v>1</v>
      </c>
      <c r="Y16" s="77">
        <f>IF('Indicator Data'!X19="No data","x",ROUND(IF('Indicator Data'!X19&gt;Y$195,10,IF('Indicator Data'!X19&lt;Y$194,0,10-(Y$195-'Indicator Data'!X19)/(Y$195-Y$194)*10)),1))</f>
        <v>0.8</v>
      </c>
      <c r="Z16" s="78">
        <f t="shared" si="10"/>
        <v>0.9</v>
      </c>
      <c r="AA16" s="92">
        <f>('Indicator Data'!AJ19+'Indicator Data'!AI19*0.5+'Indicator Data'!AH19*0.25)/1000</f>
        <v>0</v>
      </c>
      <c r="AB16" s="83">
        <f>AA16*1000/'Indicator Data'!BC19</f>
        <v>0</v>
      </c>
      <c r="AC16" s="78">
        <f t="shared" si="11"/>
        <v>0</v>
      </c>
      <c r="AD16" s="77">
        <f>IF('Indicator Data'!AN19="No data","x",ROUND(IF('Indicator Data'!AN19&lt;$AD$194,10,IF('Indicator Data'!AN19&gt;$AD$195,0,($AD$195-'Indicator Data'!AN19)/($AD$195-$AD$194)*10)),1))</f>
        <v>3.3</v>
      </c>
      <c r="AE16" s="77">
        <f>IF('Indicator Data'!AO19="No data","x",ROUND(IF('Indicator Data'!AO19&gt;$AE$195,10,IF('Indicator Data'!AO19&lt;$AE$194,0,10-($AE$195-'Indicator Data'!AO19)/($AE$195-$AE$194)*10)),1))</f>
        <v>0</v>
      </c>
      <c r="AF16" s="84">
        <f>IF('Indicator Data'!AP19="No data","x",ROUND(IF('Indicator Data'!AP19&gt;$AF$195,10,IF('Indicator Data'!AP19&lt;$AF$194,0,10-($AF$195-'Indicator Data'!AP19)/($AF$195-$AF$194)*10)),1))</f>
        <v>1.5</v>
      </c>
      <c r="AG16" s="84">
        <f>IF('Indicator Data'!AQ19="No data","x",ROUND(IF('Indicator Data'!AQ19&gt;$AG$195,10,IF('Indicator Data'!AQ19&lt;$AG$194,0,10-($AG$195-'Indicator Data'!AQ19)/($AG$195-$AG$194)*10)),1))</f>
        <v>2.7</v>
      </c>
      <c r="AH16" s="77">
        <f t="shared" si="12"/>
        <v>1.7</v>
      </c>
      <c r="AI16" s="78">
        <f t="shared" si="13"/>
        <v>1.7</v>
      </c>
      <c r="AJ16" s="85">
        <f t="shared" si="14"/>
        <v>1.1000000000000001</v>
      </c>
      <c r="AK16" s="86">
        <f t="shared" si="1"/>
        <v>0.6</v>
      </c>
    </row>
    <row r="17" spans="1:37" s="4" customFormat="1" x14ac:dyDescent="0.25">
      <c r="A17" s="131" t="s">
        <v>29</v>
      </c>
      <c r="B17" s="63" t="s">
        <v>28</v>
      </c>
      <c r="C17" s="77">
        <f>ROUND(IF('Indicator Data'!Q20="No data",IF((0.1233*LN('Indicator Data'!BB20)-0.4559)&gt;C$195,0,IF((0.1233*LN('Indicator Data'!BB20)-0.4559)&lt;C$194,10,(C$195-(0.1233*LN('Indicator Data'!BB20)-0.4559))/(C$195-C$194)*10)),IF('Indicator Data'!Q20&gt;C$195,0,IF('Indicator Data'!Q20&lt;C$194,10,(C$195-'Indicator Data'!Q20)/(C$195-C$194)*10))),1)</f>
        <v>2.4</v>
      </c>
      <c r="D17" s="77">
        <f>IF('Indicator Data'!R20="No data","x",ROUND((IF('Indicator Data'!R20&gt;D$195,10,IF('Indicator Data'!R20&lt;D$194,0,10-(D$195-'Indicator Data'!R20)/(D$195-D$194)*10))),1))</f>
        <v>0</v>
      </c>
      <c r="E17" s="78">
        <f t="shared" si="2"/>
        <v>1.3</v>
      </c>
      <c r="F17" s="77">
        <f>IF('Indicator Data'!AF20="No data","x",ROUND(IF('Indicator Data'!AF20&gt;F$195,10,IF('Indicator Data'!AF20&lt;F$194,0,10-(F$195-'Indicator Data'!AF20)/(F$195-F$194)*10)),1))</f>
        <v>1.9</v>
      </c>
      <c r="G17" s="77">
        <f>IF('Indicator Data'!AG20="No data","x",ROUND(IF('Indicator Data'!AG20&gt;G$195,10,IF('Indicator Data'!AG20&lt;G$194,0,10-(G$195-'Indicator Data'!AG20)/(G$195-G$194)*10)),1))</f>
        <v>0.5</v>
      </c>
      <c r="H17" s="78">
        <f t="shared" si="3"/>
        <v>1.2</v>
      </c>
      <c r="I17" s="79">
        <f>SUM(IF('Indicator Data'!S20=0,0,'Indicator Data'!S20/1000000),SUM('Indicator Data'!T20:U20))</f>
        <v>226.201448</v>
      </c>
      <c r="J17" s="79">
        <f>I17/'Indicator Data'!BC20*1000000</f>
        <v>23.792846624424641</v>
      </c>
      <c r="K17" s="77">
        <f t="shared" si="4"/>
        <v>0.5</v>
      </c>
      <c r="L17" s="77">
        <f>IF('Indicator Data'!V20="No data","x",ROUND(IF('Indicator Data'!V20&gt;L$195,10,IF('Indicator Data'!V20&lt;L$194,0,10-(L$195-'Indicator Data'!V20)/(L$195-L$194)*10)),1))</f>
        <v>0.1</v>
      </c>
      <c r="M17" s="78">
        <f t="shared" si="5"/>
        <v>0.3</v>
      </c>
      <c r="N17" s="80">
        <f t="shared" si="6"/>
        <v>1</v>
      </c>
      <c r="O17" s="92">
        <f>IF(AND('Indicator Data'!AK20="No data",'Indicator Data'!AL20="No data"),0,SUM('Indicator Data'!AK20:AM20)/1000)</f>
        <v>1.65</v>
      </c>
      <c r="P17" s="77">
        <f t="shared" si="7"/>
        <v>0.7</v>
      </c>
      <c r="Q17" s="81">
        <f>O17*1000/'Indicator Data'!BC20</f>
        <v>1.7355413626839674E-4</v>
      </c>
      <c r="R17" s="77">
        <f t="shared" si="8"/>
        <v>2.1</v>
      </c>
      <c r="S17" s="82">
        <f t="shared" si="9"/>
        <v>1.4</v>
      </c>
      <c r="T17" s="77">
        <f>IF('Indicator Data'!AB20="No data","x",ROUND(IF('Indicator Data'!AB20&gt;T$195,10,IF('Indicator Data'!AB20&lt;T$194,0,10-(T$195-'Indicator Data'!AB20)/(T$195-T$194)*10)),1))</f>
        <v>1.2</v>
      </c>
      <c r="U17" s="77">
        <f>IF('Indicator Data'!AA20="No data","x",ROUND(IF('Indicator Data'!AA20&gt;U$195,10,IF('Indicator Data'!AA20&lt;U$194,0,10-(U$195-'Indicator Data'!AA20)/(U$195-U$194)*10)),1))</f>
        <v>1</v>
      </c>
      <c r="V17" s="77" t="str">
        <f>IF('Indicator Data'!AE20="No data","x",ROUND(IF('Indicator Data'!AE20&gt;V$195,10,IF('Indicator Data'!AE20&lt;V$194,0,10-(V$195-'Indicator Data'!AE20)/(V$195-V$194)*10)),1))</f>
        <v>x</v>
      </c>
      <c r="W17" s="78">
        <f t="shared" si="0"/>
        <v>1.1000000000000001</v>
      </c>
      <c r="X17" s="77">
        <f>IF('Indicator Data'!W20="No data","x",ROUND(IF('Indicator Data'!W20&gt;X$195,10,IF('Indicator Data'!W20&lt;X$194,0,10-(X$195-'Indicator Data'!W20)/(X$195-X$194)*10)),1))</f>
        <v>0.4</v>
      </c>
      <c r="Y17" s="77">
        <f>IF('Indicator Data'!X20="No data","x",ROUND(IF('Indicator Data'!X20&gt;Y$195,10,IF('Indicator Data'!X20&lt;Y$194,0,10-(Y$195-'Indicator Data'!X20)/(Y$195-Y$194)*10)),1))</f>
        <v>0.3</v>
      </c>
      <c r="Z17" s="78">
        <f t="shared" si="10"/>
        <v>0.4</v>
      </c>
      <c r="AA17" s="92">
        <f>('Indicator Data'!AJ20+'Indicator Data'!AI20*0.5+'Indicator Data'!AH20*0.25)/1000</f>
        <v>50.539000000000001</v>
      </c>
      <c r="AB17" s="83">
        <f>AA17*1000/'Indicator Data'!BC20</f>
        <v>5.3159106017384864E-3</v>
      </c>
      <c r="AC17" s="78">
        <f t="shared" si="11"/>
        <v>0.5</v>
      </c>
      <c r="AD17" s="77">
        <f>IF('Indicator Data'!AN20="No data","x",ROUND(IF('Indicator Data'!AN20&lt;$AD$194,10,IF('Indicator Data'!AN20&gt;$AD$195,0,($AD$195-'Indicator Data'!AN20)/($AD$195-$AD$194)*10)),1))</f>
        <v>2.4</v>
      </c>
      <c r="AE17" s="77">
        <f>IF('Indicator Data'!AO20="No data","x",ROUND(IF('Indicator Data'!AO20&gt;$AE$195,10,IF('Indicator Data'!AO20&lt;$AE$194,0,10-($AE$195-'Indicator Data'!AO20)/($AE$195-$AE$194)*10)),1))</f>
        <v>0</v>
      </c>
      <c r="AF17" s="84">
        <f>IF('Indicator Data'!AP20="No data","x",ROUND(IF('Indicator Data'!AP20&gt;$AF$195,10,IF('Indicator Data'!AP20&lt;$AF$194,0,10-($AF$195-'Indicator Data'!AP20)/($AF$195-$AF$194)*10)),1))</f>
        <v>4.8</v>
      </c>
      <c r="AG17" s="84" t="str">
        <f>IF('Indicator Data'!AQ20="No data","x",ROUND(IF('Indicator Data'!AQ20&gt;$AG$195,10,IF('Indicator Data'!AQ20&lt;$AG$194,0,10-($AG$195-'Indicator Data'!AQ20)/($AG$195-$AG$194)*10)),1))</f>
        <v>x</v>
      </c>
      <c r="AH17" s="77">
        <f t="shared" si="12"/>
        <v>4.8</v>
      </c>
      <c r="AI17" s="78">
        <f t="shared" si="13"/>
        <v>2.4</v>
      </c>
      <c r="AJ17" s="85">
        <f t="shared" si="14"/>
        <v>1.1000000000000001</v>
      </c>
      <c r="AK17" s="86">
        <f t="shared" si="1"/>
        <v>1.3</v>
      </c>
    </row>
    <row r="18" spans="1:37" s="4" customFormat="1" x14ac:dyDescent="0.25">
      <c r="A18" s="131" t="s">
        <v>31</v>
      </c>
      <c r="B18" s="63" t="s">
        <v>30</v>
      </c>
      <c r="C18" s="77">
        <f>ROUND(IF('Indicator Data'!Q21="No data",IF((0.1233*LN('Indicator Data'!BB21)-0.4559)&gt;C$195,0,IF((0.1233*LN('Indicator Data'!BB21)-0.4559)&lt;C$194,10,(C$195-(0.1233*LN('Indicator Data'!BB21)-0.4559))/(C$195-C$194)*10)),IF('Indicator Data'!Q21&gt;C$195,0,IF('Indicator Data'!Q21&lt;C$194,10,(C$195-'Indicator Data'!Q21)/(C$195-C$194)*10))),1)</f>
        <v>0.8</v>
      </c>
      <c r="D18" s="77" t="str">
        <f>IF('Indicator Data'!R21="No data","x",ROUND((IF('Indicator Data'!R21&gt;D$195,10,IF('Indicator Data'!R21&lt;D$194,0,10-(D$195-'Indicator Data'!R21)/(D$195-D$194)*10))),1))</f>
        <v>x</v>
      </c>
      <c r="E18" s="78">
        <f t="shared" si="2"/>
        <v>0.8</v>
      </c>
      <c r="F18" s="77">
        <f>IF('Indicator Data'!AF21="No data","x",ROUND(IF('Indicator Data'!AF21&gt;F$195,10,IF('Indicator Data'!AF21&lt;F$194,0,10-(F$195-'Indicator Data'!AF21)/(F$195-F$194)*10)),1))</f>
        <v>1</v>
      </c>
      <c r="G18" s="77">
        <f>IF('Indicator Data'!AG21="No data","x",ROUND(IF('Indicator Data'!AG21&gt;G$195,10,IF('Indicator Data'!AG21&lt;G$194,0,10-(G$195-'Indicator Data'!AG21)/(G$195-G$194)*10)),1))</f>
        <v>0.6</v>
      </c>
      <c r="H18" s="78">
        <f t="shared" si="3"/>
        <v>0.8</v>
      </c>
      <c r="I18" s="79">
        <f>SUM(IF('Indicator Data'!S21=0,0,'Indicator Data'!S21/1000000),SUM('Indicator Data'!T21:U21))</f>
        <v>1.416493</v>
      </c>
      <c r="J18" s="79">
        <f>I18/'Indicator Data'!BC21*1000000</f>
        <v>0.124821391734113</v>
      </c>
      <c r="K18" s="77">
        <f t="shared" si="4"/>
        <v>0</v>
      </c>
      <c r="L18" s="77" t="str">
        <f>IF('Indicator Data'!V21="No data","x",ROUND(IF('Indicator Data'!V21&gt;L$195,10,IF('Indicator Data'!V21&lt;L$194,0,10-(L$195-'Indicator Data'!V21)/(L$195-L$194)*10)),1))</f>
        <v>x</v>
      </c>
      <c r="M18" s="78">
        <f t="shared" si="5"/>
        <v>0</v>
      </c>
      <c r="N18" s="80">
        <f t="shared" si="6"/>
        <v>0.6</v>
      </c>
      <c r="O18" s="92">
        <f>IF(AND('Indicator Data'!AK21="No data",'Indicator Data'!AL21="No data"),0,SUM('Indicator Data'!AK21:AM21)/1000)</f>
        <v>42.167999999999999</v>
      </c>
      <c r="P18" s="77">
        <f t="shared" si="7"/>
        <v>5.4</v>
      </c>
      <c r="Q18" s="81">
        <f>O18*1000/'Indicator Data'!BC21</f>
        <v>3.71584501063124E-3</v>
      </c>
      <c r="R18" s="77">
        <f t="shared" si="8"/>
        <v>4.4000000000000004</v>
      </c>
      <c r="S18" s="82">
        <f t="shared" si="9"/>
        <v>4.9000000000000004</v>
      </c>
      <c r="T18" s="77" t="str">
        <f>IF('Indicator Data'!AB21="No data","x",ROUND(IF('Indicator Data'!AB21&gt;T$195,10,IF('Indicator Data'!AB21&lt;T$194,0,10-(T$195-'Indicator Data'!AB21)/(T$195-T$194)*10)),1))</f>
        <v>x</v>
      </c>
      <c r="U18" s="77">
        <f>IF('Indicator Data'!AA21="No data","x",ROUND(IF('Indicator Data'!AA21&gt;U$195,10,IF('Indicator Data'!AA21&lt;U$194,0,10-(U$195-'Indicator Data'!AA21)/(U$195-U$194)*10)),1))</f>
        <v>0.2</v>
      </c>
      <c r="V18" s="77" t="str">
        <f>IF('Indicator Data'!AE21="No data","x",ROUND(IF('Indicator Data'!AE21&gt;V$195,10,IF('Indicator Data'!AE21&lt;V$194,0,10-(V$195-'Indicator Data'!AE21)/(V$195-V$194)*10)),1))</f>
        <v>x</v>
      </c>
      <c r="W18" s="78">
        <f t="shared" si="0"/>
        <v>0.2</v>
      </c>
      <c r="X18" s="77">
        <f>IF('Indicator Data'!W21="No data","x",ROUND(IF('Indicator Data'!W21&gt;X$195,10,IF('Indicator Data'!W21&lt;X$194,0,10-(X$195-'Indicator Data'!W21)/(X$195-X$194)*10)),1))</f>
        <v>0.3</v>
      </c>
      <c r="Y18" s="77" t="str">
        <f>IF('Indicator Data'!X21="No data","x",ROUND(IF('Indicator Data'!X21&gt;Y$195,10,IF('Indicator Data'!X21&lt;Y$194,0,10-(Y$195-'Indicator Data'!X21)/(Y$195-Y$194)*10)),1))</f>
        <v>x</v>
      </c>
      <c r="Z18" s="78">
        <f t="shared" si="10"/>
        <v>0.3</v>
      </c>
      <c r="AA18" s="92">
        <f>('Indicator Data'!AJ21+'Indicator Data'!AI21*0.5+'Indicator Data'!AH21*0.25)/1000</f>
        <v>0</v>
      </c>
      <c r="AB18" s="83">
        <f>AA18*1000/'Indicator Data'!BC21</f>
        <v>0</v>
      </c>
      <c r="AC18" s="78">
        <f t="shared" si="11"/>
        <v>0</v>
      </c>
      <c r="AD18" s="77">
        <f>IF('Indicator Data'!AN21="No data","x",ROUND(IF('Indicator Data'!AN21&lt;$AD$194,10,IF('Indicator Data'!AN21&gt;$AD$195,0,($AD$195-'Indicator Data'!AN21)/($AD$195-$AD$194)*10)),1))</f>
        <v>0</v>
      </c>
      <c r="AE18" s="77">
        <f>IF('Indicator Data'!AO21="No data","x",ROUND(IF('Indicator Data'!AO21&gt;$AE$195,10,IF('Indicator Data'!AO21&lt;$AE$194,0,10-($AE$195-'Indicator Data'!AO21)/($AE$195-$AE$194)*10)),1))</f>
        <v>0</v>
      </c>
      <c r="AF18" s="84">
        <f>IF('Indicator Data'!AP21="No data","x",ROUND(IF('Indicator Data'!AP21&gt;$AF$195,10,IF('Indicator Data'!AP21&lt;$AF$194,0,10-($AF$195-'Indicator Data'!AP21)/($AF$195-$AF$194)*10)),1))</f>
        <v>0.8</v>
      </c>
      <c r="AG18" s="84">
        <f>IF('Indicator Data'!AQ21="No data","x",ROUND(IF('Indicator Data'!AQ21&gt;$AG$195,10,IF('Indicator Data'!AQ21&lt;$AG$194,0,10-($AG$195-'Indicator Data'!AQ21)/($AG$195-$AG$194)*10)),1))</f>
        <v>3</v>
      </c>
      <c r="AH18" s="77">
        <f t="shared" si="12"/>
        <v>1.2</v>
      </c>
      <c r="AI18" s="78">
        <f t="shared" si="13"/>
        <v>0.4</v>
      </c>
      <c r="AJ18" s="85">
        <f t="shared" si="14"/>
        <v>0.2</v>
      </c>
      <c r="AK18" s="86">
        <f t="shared" si="1"/>
        <v>2.9</v>
      </c>
    </row>
    <row r="19" spans="1:37" s="4" customFormat="1" x14ac:dyDescent="0.25">
      <c r="A19" s="131" t="s">
        <v>33</v>
      </c>
      <c r="B19" s="63" t="s">
        <v>32</v>
      </c>
      <c r="C19" s="77">
        <f>ROUND(IF('Indicator Data'!Q22="No data",IF((0.1233*LN('Indicator Data'!BB22)-0.4559)&gt;C$195,0,IF((0.1233*LN('Indicator Data'!BB22)-0.4559)&lt;C$194,10,(C$195-(0.1233*LN('Indicator Data'!BB22)-0.4559))/(C$195-C$194)*10)),IF('Indicator Data'!Q22&gt;C$195,0,IF('Indicator Data'!Q22&lt;C$194,10,(C$195-'Indicator Data'!Q22)/(C$195-C$194)*10))),1)</f>
        <v>3.8</v>
      </c>
      <c r="D19" s="77">
        <f>IF('Indicator Data'!R22="No data","x",ROUND((IF('Indicator Data'!R22&gt;D$195,10,IF('Indicator Data'!R22&lt;D$194,0,10-(D$195-'Indicator Data'!R22)/(D$195-D$194)*10))),1))</f>
        <v>0</v>
      </c>
      <c r="E19" s="78">
        <f t="shared" si="2"/>
        <v>2.1</v>
      </c>
      <c r="F19" s="77">
        <f>IF('Indicator Data'!AF22="No data","x",ROUND(IF('Indicator Data'!AF22&gt;F$195,10,IF('Indicator Data'!AF22&lt;F$194,0,10-(F$195-'Indicator Data'!AF22)/(F$195-F$194)*10)),1))</f>
        <v>5</v>
      </c>
      <c r="G19" s="77" t="str">
        <f>IF('Indicator Data'!AG22="No data","x",ROUND(IF('Indicator Data'!AG22&gt;G$195,10,IF('Indicator Data'!AG22&lt;G$194,0,10-(G$195-'Indicator Data'!AG22)/(G$195-G$194)*10)),1))</f>
        <v>x</v>
      </c>
      <c r="H19" s="78">
        <f t="shared" si="3"/>
        <v>5</v>
      </c>
      <c r="I19" s="79">
        <f>SUM(IF('Indicator Data'!S22=0,0,'Indicator Data'!S22/1000000),SUM('Indicator Data'!T22:U22))</f>
        <v>64.929999999999993</v>
      </c>
      <c r="J19" s="79">
        <f>I19/'Indicator Data'!BC22*1000000</f>
        <v>176.94315908806007</v>
      </c>
      <c r="K19" s="77">
        <f t="shared" si="4"/>
        <v>3.5</v>
      </c>
      <c r="L19" s="77">
        <f>IF('Indicator Data'!V22="No data","x",ROUND(IF('Indicator Data'!V22&gt;L$195,10,IF('Indicator Data'!V22&lt;L$194,0,10-(L$195-'Indicator Data'!V22)/(L$195-L$194)*10)),1))</f>
        <v>1.1000000000000001</v>
      </c>
      <c r="M19" s="78">
        <f t="shared" si="5"/>
        <v>2.2999999999999998</v>
      </c>
      <c r="N19" s="80">
        <f t="shared" si="6"/>
        <v>2.9</v>
      </c>
      <c r="O19" s="92">
        <f>IF(AND('Indicator Data'!AK22="No data",'Indicator Data'!AL22="No data"),0,SUM('Indicator Data'!AK22:AM22)/1000)</f>
        <v>0</v>
      </c>
      <c r="P19" s="77">
        <f t="shared" si="7"/>
        <v>0</v>
      </c>
      <c r="Q19" s="81">
        <f>O19*1000/'Indicator Data'!BC22</f>
        <v>0</v>
      </c>
      <c r="R19" s="77">
        <f t="shared" si="8"/>
        <v>0</v>
      </c>
      <c r="S19" s="82">
        <f t="shared" si="9"/>
        <v>0</v>
      </c>
      <c r="T19" s="77">
        <f>IF('Indicator Data'!AB22="No data","x",ROUND(IF('Indicator Data'!AB22&gt;T$195,10,IF('Indicator Data'!AB22&lt;T$194,0,10-(T$195-'Indicator Data'!AB22)/(T$195-T$194)*10)),1))</f>
        <v>3</v>
      </c>
      <c r="U19" s="77">
        <f>IF('Indicator Data'!AA22="No data","x",ROUND(IF('Indicator Data'!AA22&gt;U$195,10,IF('Indicator Data'!AA22&lt;U$194,0,10-(U$195-'Indicator Data'!AA22)/(U$195-U$194)*10)),1))</f>
        <v>0.5</v>
      </c>
      <c r="V19" s="77">
        <f>IF('Indicator Data'!AE22="No data","x",ROUND(IF('Indicator Data'!AE22&gt;V$195,10,IF('Indicator Data'!AE22&lt;V$194,0,10-(V$195-'Indicator Data'!AE22)/(V$195-V$194)*10)),1))</f>
        <v>0</v>
      </c>
      <c r="W19" s="78">
        <f t="shared" si="0"/>
        <v>1.2</v>
      </c>
      <c r="X19" s="77">
        <f>IF('Indicator Data'!W22="No data","x",ROUND(IF('Indicator Data'!W22&gt;X$195,10,IF('Indicator Data'!W22&lt;X$194,0,10-(X$195-'Indicator Data'!W22)/(X$195-X$194)*10)),1))</f>
        <v>1.3</v>
      </c>
      <c r="Y19" s="77">
        <f>IF('Indicator Data'!X22="No data","x",ROUND(IF('Indicator Data'!X22&gt;Y$195,10,IF('Indicator Data'!X22&lt;Y$194,0,10-(Y$195-'Indicator Data'!X22)/(Y$195-Y$194)*10)),1))</f>
        <v>1.4</v>
      </c>
      <c r="Z19" s="78">
        <f t="shared" si="10"/>
        <v>1.4</v>
      </c>
      <c r="AA19" s="92">
        <f>('Indicator Data'!AJ22+'Indicator Data'!AI22*0.5+'Indicator Data'!AH22*0.25)/1000</f>
        <v>10.1775</v>
      </c>
      <c r="AB19" s="83">
        <f>AA19*1000/'Indicator Data'!BC22</f>
        <v>2.7735083961477461E-2</v>
      </c>
      <c r="AC19" s="78">
        <f t="shared" si="11"/>
        <v>2.8</v>
      </c>
      <c r="AD19" s="77">
        <f>IF('Indicator Data'!AN22="No data","x",ROUND(IF('Indicator Data'!AN22&lt;$AD$194,10,IF('Indicator Data'!AN22&gt;$AD$195,0,($AD$195-'Indicator Data'!AN22)/($AD$195-$AD$194)*10)),1))</f>
        <v>3.5</v>
      </c>
      <c r="AE19" s="77">
        <f>IF('Indicator Data'!AO22="No data","x",ROUND(IF('Indicator Data'!AO22&gt;$AE$195,10,IF('Indicator Data'!AO22&lt;$AE$194,0,10-($AE$195-'Indicator Data'!AO22)/($AE$195-$AE$194)*10)),1))</f>
        <v>0.4</v>
      </c>
      <c r="AF19" s="84">
        <f>IF('Indicator Data'!AP22="No data","x",ROUND(IF('Indicator Data'!AP22&gt;$AF$195,10,IF('Indicator Data'!AP22&lt;$AF$194,0,10-($AF$195-'Indicator Data'!AP22)/($AF$195-$AF$194)*10)),1))</f>
        <v>2.2999999999999998</v>
      </c>
      <c r="AG19" s="84">
        <f>IF('Indicator Data'!AQ22="No data","x",ROUND(IF('Indicator Data'!AQ22&gt;$AG$195,10,IF('Indicator Data'!AQ22&lt;$AG$194,0,10-($AG$195-'Indicator Data'!AQ22)/($AG$195-$AG$194)*10)),1))</f>
        <v>10</v>
      </c>
      <c r="AH19" s="77">
        <f t="shared" si="12"/>
        <v>3.8</v>
      </c>
      <c r="AI19" s="78">
        <f t="shared" si="13"/>
        <v>2.6</v>
      </c>
      <c r="AJ19" s="85">
        <f t="shared" si="14"/>
        <v>2</v>
      </c>
      <c r="AK19" s="86">
        <f t="shared" si="1"/>
        <v>1</v>
      </c>
    </row>
    <row r="20" spans="1:37" s="4" customFormat="1" x14ac:dyDescent="0.25">
      <c r="A20" s="131" t="s">
        <v>35</v>
      </c>
      <c r="B20" s="63" t="s">
        <v>34</v>
      </c>
      <c r="C20" s="77">
        <f>ROUND(IF('Indicator Data'!Q23="No data",IF((0.1233*LN('Indicator Data'!BB23)-0.4559)&gt;C$195,0,IF((0.1233*LN('Indicator Data'!BB23)-0.4559)&lt;C$194,10,(C$195-(0.1233*LN('Indicator Data'!BB23)-0.4559))/(C$195-C$194)*10)),IF('Indicator Data'!Q23&gt;C$195,0,IF('Indicator Data'!Q23&lt;C$194,10,(C$195-'Indicator Data'!Q23)/(C$195-C$194)*10))),1)</f>
        <v>7.2</v>
      </c>
      <c r="D20" s="77">
        <f>IF('Indicator Data'!R23="No data","x",ROUND((IF('Indicator Data'!R23&gt;D$195,10,IF('Indicator Data'!R23&lt;D$194,0,10-(D$195-'Indicator Data'!R23)/(D$195-D$194)*10))),1))</f>
        <v>6.5</v>
      </c>
      <c r="E20" s="78">
        <f t="shared" si="2"/>
        <v>6.9</v>
      </c>
      <c r="F20" s="77">
        <f>IF('Indicator Data'!AF23="No data","x",ROUND(IF('Indicator Data'!AF23&gt;F$195,10,IF('Indicator Data'!AF23&lt;F$194,0,10-(F$195-'Indicator Data'!AF23)/(F$195-F$194)*10)),1))</f>
        <v>8.1999999999999993</v>
      </c>
      <c r="G20" s="77">
        <f>IF('Indicator Data'!AG23="No data","x",ROUND(IF('Indicator Data'!AG23&gt;G$195,10,IF('Indicator Data'!AG23&lt;G$194,0,10-(G$195-'Indicator Data'!AG23)/(G$195-G$194)*10)),1))</f>
        <v>4.5999999999999996</v>
      </c>
      <c r="H20" s="78">
        <f t="shared" si="3"/>
        <v>6.4</v>
      </c>
      <c r="I20" s="79">
        <f>SUM(IF('Indicator Data'!S23=0,0,'Indicator Data'!S23/1000000),SUM('Indicator Data'!T23:U23))</f>
        <v>1032.9244739999999</v>
      </c>
      <c r="J20" s="79">
        <f>I20/'Indicator Data'!BC23*1000000</f>
        <v>95.005165789237935</v>
      </c>
      <c r="K20" s="77">
        <f t="shared" si="4"/>
        <v>1.9</v>
      </c>
      <c r="L20" s="77">
        <f>IF('Indicator Data'!V23="No data","x",ROUND(IF('Indicator Data'!V23&gt;L$195,10,IF('Indicator Data'!V23&lt;L$194,0,10-(L$195-'Indicator Data'!V23)/(L$195-L$194)*10)),1))</f>
        <v>3.5</v>
      </c>
      <c r="M20" s="78">
        <f t="shared" si="5"/>
        <v>2.7</v>
      </c>
      <c r="N20" s="80">
        <f t="shared" si="6"/>
        <v>5.7</v>
      </c>
      <c r="O20" s="92">
        <f>IF(AND('Indicator Data'!AK23="No data",'Indicator Data'!AL23="No data"),0,SUM('Indicator Data'!AK23:AM23)/1000)</f>
        <v>0.80900000000000005</v>
      </c>
      <c r="P20" s="77">
        <f t="shared" si="7"/>
        <v>0</v>
      </c>
      <c r="Q20" s="81">
        <f>O20*1000/'Indicator Data'!BC23</f>
        <v>7.4409292313363739E-5</v>
      </c>
      <c r="R20" s="77">
        <f t="shared" si="8"/>
        <v>1.7</v>
      </c>
      <c r="S20" s="82">
        <f t="shared" si="9"/>
        <v>0.9</v>
      </c>
      <c r="T20" s="77">
        <f>IF('Indicator Data'!AB23="No data","x",ROUND(IF('Indicator Data'!AB23&gt;T$195,10,IF('Indicator Data'!AB23&lt;T$194,0,10-(T$195-'Indicator Data'!AB23)/(T$195-T$194)*10)),1))</f>
        <v>2.2000000000000002</v>
      </c>
      <c r="U20" s="77">
        <f>IF('Indicator Data'!AA23="No data","x",ROUND(IF('Indicator Data'!AA23&gt;U$195,10,IF('Indicator Data'!AA23&lt;U$194,0,10-(U$195-'Indicator Data'!AA23)/(U$195-U$194)*10)),1))</f>
        <v>1.1000000000000001</v>
      </c>
      <c r="V20" s="77">
        <f>IF('Indicator Data'!AE23="No data","x",ROUND(IF('Indicator Data'!AE23&gt;V$195,10,IF('Indicator Data'!AE23&lt;V$194,0,10-(V$195-'Indicator Data'!AE23)/(V$195-V$194)*10)),1))</f>
        <v>6.7</v>
      </c>
      <c r="W20" s="78">
        <f t="shared" si="0"/>
        <v>3.3</v>
      </c>
      <c r="X20" s="77">
        <f>IF('Indicator Data'!W23="No data","x",ROUND(IF('Indicator Data'!W23&gt;X$195,10,IF('Indicator Data'!W23&lt;X$194,0,10-(X$195-'Indicator Data'!W23)/(X$195-X$194)*10)),1))</f>
        <v>7.7</v>
      </c>
      <c r="Y20" s="77">
        <f>IF('Indicator Data'!X23="No data","x",ROUND(IF('Indicator Data'!X23&gt;Y$195,10,IF('Indicator Data'!X23&lt;Y$194,0,10-(Y$195-'Indicator Data'!X23)/(Y$195-Y$194)*10)),1))</f>
        <v>4</v>
      </c>
      <c r="Z20" s="78">
        <f t="shared" si="10"/>
        <v>5.9</v>
      </c>
      <c r="AA20" s="92">
        <f>('Indicator Data'!AJ23+'Indicator Data'!AI23*0.5+'Indicator Data'!AH23*0.25)/1000</f>
        <v>0.14050000000000001</v>
      </c>
      <c r="AB20" s="83">
        <f>AA20*1000/'Indicator Data'!BC23</f>
        <v>1.2922751013631158E-5</v>
      </c>
      <c r="AC20" s="78">
        <f t="shared" si="11"/>
        <v>0</v>
      </c>
      <c r="AD20" s="77">
        <f>IF('Indicator Data'!AN23="No data","x",ROUND(IF('Indicator Data'!AN23&lt;$AD$194,10,IF('Indicator Data'!AN23&gt;$AD$195,0,($AD$195-'Indicator Data'!AN23)/($AD$195-$AD$194)*10)),1))</f>
        <v>3.1</v>
      </c>
      <c r="AE20" s="77">
        <f>IF('Indicator Data'!AO23="No data","x",ROUND(IF('Indicator Data'!AO23&gt;$AE$195,10,IF('Indicator Data'!AO23&lt;$AE$194,0,10-($AE$195-'Indicator Data'!AO23)/($AE$195-$AE$194)*10)),1))</f>
        <v>0.8</v>
      </c>
      <c r="AF20" s="84">
        <f>IF('Indicator Data'!AP23="No data","x",ROUND(IF('Indicator Data'!AP23&gt;$AF$195,10,IF('Indicator Data'!AP23&lt;$AF$194,0,10-($AF$195-'Indicator Data'!AP23)/($AF$195-$AF$194)*10)),1))</f>
        <v>7.9</v>
      </c>
      <c r="AG20" s="84">
        <f>IF('Indicator Data'!AQ23="No data","x",ROUND(IF('Indicator Data'!AQ23&gt;$AG$195,10,IF('Indicator Data'!AQ23&lt;$AG$194,0,10-($AG$195-'Indicator Data'!AQ23)/($AG$195-$AG$194)*10)),1))</f>
        <v>10</v>
      </c>
      <c r="AH20" s="77">
        <f t="shared" si="12"/>
        <v>8.3000000000000007</v>
      </c>
      <c r="AI20" s="78">
        <f t="shared" si="13"/>
        <v>4.0999999999999996</v>
      </c>
      <c r="AJ20" s="85">
        <f t="shared" si="14"/>
        <v>3.6</v>
      </c>
      <c r="AK20" s="86">
        <f t="shared" si="1"/>
        <v>2.4</v>
      </c>
    </row>
    <row r="21" spans="1:37" s="4" customFormat="1" x14ac:dyDescent="0.25">
      <c r="A21" s="131" t="s">
        <v>37</v>
      </c>
      <c r="B21" s="63" t="s">
        <v>36</v>
      </c>
      <c r="C21" s="77">
        <f>ROUND(IF('Indicator Data'!Q24="No data",IF((0.1233*LN('Indicator Data'!BB24)-0.4559)&gt;C$195,0,IF((0.1233*LN('Indicator Data'!BB24)-0.4559)&lt;C$194,10,(C$195-(0.1233*LN('Indicator Data'!BB24)-0.4559))/(C$195-C$194)*10)),IF('Indicator Data'!Q24&gt;C$195,0,IF('Indicator Data'!Q24&lt;C$194,10,(C$195-'Indicator Data'!Q24)/(C$195-C$194)*10))),1)</f>
        <v>5.3</v>
      </c>
      <c r="D21" s="77">
        <f>IF('Indicator Data'!R24="No data","x",ROUND((IF('Indicator Data'!R24&gt;D$195,10,IF('Indicator Data'!R24&lt;D$194,0,10-(D$195-'Indicator Data'!R24)/(D$195-D$194)*10))),1))</f>
        <v>1.7</v>
      </c>
      <c r="E21" s="78">
        <f t="shared" si="2"/>
        <v>3.7</v>
      </c>
      <c r="F21" s="77">
        <f>IF('Indicator Data'!AF24="No data","x",ROUND(IF('Indicator Data'!AF24&gt;F$195,10,IF('Indicator Data'!AF24&lt;F$194,0,10-(F$195-'Indicator Data'!AF24)/(F$195-F$194)*10)),1))</f>
        <v>6.4</v>
      </c>
      <c r="G21" s="77">
        <f>IF('Indicator Data'!AG24="No data","x",ROUND(IF('Indicator Data'!AG24&gt;G$195,10,IF('Indicator Data'!AG24&lt;G$194,0,10-(G$195-'Indicator Data'!AG24)/(G$195-G$194)*10)),1))</f>
        <v>3.4</v>
      </c>
      <c r="H21" s="78">
        <f t="shared" si="3"/>
        <v>4.9000000000000004</v>
      </c>
      <c r="I21" s="79">
        <f>SUM(IF('Indicator Data'!S24=0,0,'Indicator Data'!S24/1000000),SUM('Indicator Data'!T24:U24))</f>
        <v>229.43432199999998</v>
      </c>
      <c r="J21" s="79">
        <f>I21/'Indicator Data'!BC24*1000000</f>
        <v>287.59637487229946</v>
      </c>
      <c r="K21" s="77">
        <f t="shared" si="4"/>
        <v>5.8</v>
      </c>
      <c r="L21" s="77">
        <f>IF('Indicator Data'!V24="No data","x",ROUND(IF('Indicator Data'!V24&gt;L$195,10,IF('Indicator Data'!V24&lt;L$194,0,10-(L$195-'Indicator Data'!V24)/(L$195-L$194)*10)),1))</f>
        <v>3.5</v>
      </c>
      <c r="M21" s="78">
        <f t="shared" si="5"/>
        <v>4.7</v>
      </c>
      <c r="N21" s="80">
        <f t="shared" si="6"/>
        <v>4.3</v>
      </c>
      <c r="O21" s="92">
        <f>IF(AND('Indicator Data'!AK24="No data",'Indicator Data'!AL24="No data"),0,SUM('Indicator Data'!AK24:AM24)/1000)</f>
        <v>0</v>
      </c>
      <c r="P21" s="77">
        <f t="shared" si="7"/>
        <v>0</v>
      </c>
      <c r="Q21" s="81">
        <f>O21*1000/'Indicator Data'!BC24</f>
        <v>0</v>
      </c>
      <c r="R21" s="77">
        <f t="shared" si="8"/>
        <v>0</v>
      </c>
      <c r="S21" s="82">
        <f t="shared" si="9"/>
        <v>0</v>
      </c>
      <c r="T21" s="77">
        <f>IF('Indicator Data'!AB24="No data","x",ROUND(IF('Indicator Data'!AB24&gt;T$195,10,IF('Indicator Data'!AB24&lt;T$194,0,10-(T$195-'Indicator Data'!AB24)/(T$195-T$194)*10)),1))</f>
        <v>0.2</v>
      </c>
      <c r="U21" s="77">
        <f>IF('Indicator Data'!AA24="No data","x",ROUND(IF('Indicator Data'!AA24&gt;U$195,10,IF('Indicator Data'!AA24&lt;U$194,0,10-(U$195-'Indicator Data'!AA24)/(U$195-U$194)*10)),1))</f>
        <v>2.8</v>
      </c>
      <c r="V21" s="77">
        <f>IF('Indicator Data'!AE24="No data","x",ROUND(IF('Indicator Data'!AE24&gt;V$195,10,IF('Indicator Data'!AE24&lt;V$194,0,10-(V$195-'Indicator Data'!AE24)/(V$195-V$194)*10)),1))</f>
        <v>0</v>
      </c>
      <c r="W21" s="78">
        <f t="shared" si="0"/>
        <v>1</v>
      </c>
      <c r="X21" s="77">
        <f>IF('Indicator Data'!W24="No data","x",ROUND(IF('Indicator Data'!W24&gt;X$195,10,IF('Indicator Data'!W24&lt;X$194,0,10-(X$195-'Indicator Data'!W24)/(X$195-X$194)*10)),1))</f>
        <v>2.5</v>
      </c>
      <c r="Y21" s="77">
        <f>IF('Indicator Data'!X24="No data","x",ROUND(IF('Indicator Data'!X24&gt;Y$195,10,IF('Indicator Data'!X24&lt;Y$194,0,10-(Y$195-'Indicator Data'!X24)/(Y$195-Y$194)*10)),1))</f>
        <v>2.8</v>
      </c>
      <c r="Z21" s="78">
        <f t="shared" si="10"/>
        <v>2.7</v>
      </c>
      <c r="AA21" s="92">
        <f>('Indicator Data'!AJ24+'Indicator Data'!AI24*0.5+'Indicator Data'!AH24*0.25)/1000</f>
        <v>0</v>
      </c>
      <c r="AB21" s="83">
        <f>AA21*1000/'Indicator Data'!BC24</f>
        <v>0</v>
      </c>
      <c r="AC21" s="78">
        <f t="shared" si="11"/>
        <v>0</v>
      </c>
      <c r="AD21" s="77">
        <f>IF('Indicator Data'!AN24="No data","x",ROUND(IF('Indicator Data'!AN24&lt;$AD$194,10,IF('Indicator Data'!AN24&gt;$AD$195,0,($AD$195-'Indicator Data'!AN24)/($AD$195-$AD$194)*10)),1))</f>
        <v>5.3</v>
      </c>
      <c r="AE21" s="77">
        <f>IF('Indicator Data'!AO24="No data","x",ROUND(IF('Indicator Data'!AO24&gt;$AE$195,10,IF('Indicator Data'!AO24&lt;$AE$194,0,10-($AE$195-'Indicator Data'!AO24)/($AE$195-$AE$194)*10)),1))</f>
        <v>3.6</v>
      </c>
      <c r="AF21" s="84">
        <f>IF('Indicator Data'!AP24="No data","x",ROUND(IF('Indicator Data'!AP24&gt;$AF$195,10,IF('Indicator Data'!AP24&lt;$AF$194,0,10-($AF$195-'Indicator Data'!AP24)/($AF$195-$AF$194)*10)),1))</f>
        <v>4.5</v>
      </c>
      <c r="AG21" s="84">
        <f>IF('Indicator Data'!AQ24="No data","x",ROUND(IF('Indicator Data'!AQ24&gt;$AG$195,10,IF('Indicator Data'!AQ24&lt;$AG$194,0,10-($AG$195-'Indicator Data'!AQ24)/($AG$195-$AG$194)*10)),1))</f>
        <v>3.2</v>
      </c>
      <c r="AH21" s="77">
        <f t="shared" si="12"/>
        <v>4.2</v>
      </c>
      <c r="AI21" s="78">
        <f t="shared" si="13"/>
        <v>4.4000000000000004</v>
      </c>
      <c r="AJ21" s="85">
        <f t="shared" si="14"/>
        <v>2.2000000000000002</v>
      </c>
      <c r="AK21" s="86">
        <f t="shared" si="1"/>
        <v>1.2</v>
      </c>
    </row>
    <row r="22" spans="1:37" s="4" customFormat="1" x14ac:dyDescent="0.25">
      <c r="A22" s="131" t="s">
        <v>843</v>
      </c>
      <c r="B22" s="63" t="s">
        <v>38</v>
      </c>
      <c r="C22" s="77">
        <f>ROUND(IF('Indicator Data'!Q25="No data",IF((0.1233*LN('Indicator Data'!BB25)-0.4559)&gt;C$195,0,IF((0.1233*LN('Indicator Data'!BB25)-0.4559)&lt;C$194,10,(C$195-(0.1233*LN('Indicator Data'!BB25)-0.4559))/(C$195-C$194)*10)),IF('Indicator Data'!Q25&gt;C$195,0,IF('Indicator Data'!Q25&lt;C$194,10,(C$195-'Indicator Data'!Q25)/(C$195-C$194)*10))),1)</f>
        <v>4.2</v>
      </c>
      <c r="D22" s="77">
        <f>IF('Indicator Data'!R25="No data","x",ROUND((IF('Indicator Data'!R25&gt;D$195,10,IF('Indicator Data'!R25&lt;D$194,0,10-(D$195-'Indicator Data'!R25)/(D$195-D$194)*10))),1))</f>
        <v>1</v>
      </c>
      <c r="E22" s="78">
        <f t="shared" si="2"/>
        <v>2.8</v>
      </c>
      <c r="F22" s="77">
        <f>IF('Indicator Data'!AF25="No data","x",ROUND(IF('Indicator Data'!AF25&gt;F$195,10,IF('Indicator Data'!AF25&lt;F$194,0,10-(F$195-'Indicator Data'!AF25)/(F$195-F$194)*10)),1))</f>
        <v>5.9</v>
      </c>
      <c r="G22" s="77">
        <f>IF('Indicator Data'!AG25="No data","x",ROUND(IF('Indicator Data'!AG25&gt;G$195,10,IF('Indicator Data'!AG25&lt;G$194,0,10-(G$195-'Indicator Data'!AG25)/(G$195-G$194)*10)),1))</f>
        <v>5.9</v>
      </c>
      <c r="H22" s="78">
        <f t="shared" si="3"/>
        <v>5.9</v>
      </c>
      <c r="I22" s="79">
        <f>SUM(IF('Indicator Data'!S25=0,0,'Indicator Data'!S25/1000000),SUM('Indicator Data'!T25:U25))</f>
        <v>1478.451959</v>
      </c>
      <c r="J22" s="79">
        <f>I22/'Indicator Data'!BC25*1000000</f>
        <v>135.78875661951517</v>
      </c>
      <c r="K22" s="77">
        <f t="shared" si="4"/>
        <v>2.7</v>
      </c>
      <c r="L22" s="77">
        <f>IF('Indicator Data'!V25="No data","x",ROUND(IF('Indicator Data'!V25&gt;L$195,10,IF('Indicator Data'!V25&lt;L$194,0,10-(L$195-'Indicator Data'!V25)/(L$195-L$194)*10)),1))</f>
        <v>1.6</v>
      </c>
      <c r="M22" s="78">
        <f t="shared" si="5"/>
        <v>2.2000000000000002</v>
      </c>
      <c r="N22" s="80">
        <f t="shared" si="6"/>
        <v>3.4</v>
      </c>
      <c r="O22" s="92">
        <f>IF(AND('Indicator Data'!AK25="No data",'Indicator Data'!AL25="No data"),0,SUM('Indicator Data'!AK25:AM25)/1000)</f>
        <v>0.78600000000000003</v>
      </c>
      <c r="P22" s="77">
        <f t="shared" si="7"/>
        <v>0</v>
      </c>
      <c r="Q22" s="81">
        <f>O22*1000/'Indicator Data'!BC25</f>
        <v>7.2190348866749289E-5</v>
      </c>
      <c r="R22" s="77">
        <f t="shared" si="8"/>
        <v>1.7</v>
      </c>
      <c r="S22" s="82">
        <f t="shared" si="9"/>
        <v>0.9</v>
      </c>
      <c r="T22" s="77">
        <f>IF('Indicator Data'!AB25="No data","x",ROUND(IF('Indicator Data'!AB25&gt;T$195,10,IF('Indicator Data'!AB25&lt;T$194,0,10-(T$195-'Indicator Data'!AB25)/(T$195-T$194)*10)),1))</f>
        <v>0.6</v>
      </c>
      <c r="U22" s="77">
        <f>IF('Indicator Data'!AA25="No data","x",ROUND(IF('Indicator Data'!AA25&gt;U$195,10,IF('Indicator Data'!AA25&lt;U$194,0,10-(U$195-'Indicator Data'!AA25)/(U$195-U$194)*10)),1))</f>
        <v>2.1</v>
      </c>
      <c r="V22" s="77">
        <f>IF('Indicator Data'!AE25="No data","x",ROUND(IF('Indicator Data'!AE25&gt;V$195,10,IF('Indicator Data'!AE25&lt;V$194,0,10-(V$195-'Indicator Data'!AE25)/(V$195-V$194)*10)),1))</f>
        <v>0</v>
      </c>
      <c r="W22" s="78">
        <f t="shared" si="0"/>
        <v>0.9</v>
      </c>
      <c r="X22" s="77">
        <f>IF('Indicator Data'!W25="No data","x",ROUND(IF('Indicator Data'!W25&gt;X$195,10,IF('Indicator Data'!W25&lt;X$194,0,10-(X$195-'Indicator Data'!W25)/(X$195-X$194)*10)),1))</f>
        <v>3</v>
      </c>
      <c r="Y22" s="77">
        <f>IF('Indicator Data'!X25="No data","x",ROUND(IF('Indicator Data'!X25&gt;Y$195,10,IF('Indicator Data'!X25&lt;Y$194,0,10-(Y$195-'Indicator Data'!X25)/(Y$195-Y$194)*10)),1))</f>
        <v>1</v>
      </c>
      <c r="Z22" s="78">
        <f t="shared" si="10"/>
        <v>2</v>
      </c>
      <c r="AA22" s="92">
        <f>('Indicator Data'!AJ25+'Indicator Data'!AI25*0.5+'Indicator Data'!AH25*0.25)/1000</f>
        <v>359.4325</v>
      </c>
      <c r="AB22" s="83">
        <f>AA22*1000/'Indicator Data'!BC25</f>
        <v>3.3012159757058353E-2</v>
      </c>
      <c r="AC22" s="78">
        <f t="shared" si="11"/>
        <v>3.3</v>
      </c>
      <c r="AD22" s="77">
        <f>IF('Indicator Data'!AN25="No data","x",ROUND(IF('Indicator Data'!AN25&lt;$AD$194,10,IF('Indicator Data'!AN25&gt;$AD$195,0,($AD$195-'Indicator Data'!AN25)/($AD$195-$AD$194)*10)),1))</f>
        <v>6.3</v>
      </c>
      <c r="AE22" s="77">
        <f>IF('Indicator Data'!AO25="No data","x",ROUND(IF('Indicator Data'!AO25&gt;$AE$195,10,IF('Indicator Data'!AO25&lt;$AE$194,0,10-($AE$195-'Indicator Data'!AO25)/($AE$195-$AE$194)*10)),1))</f>
        <v>3.6</v>
      </c>
      <c r="AF22" s="84">
        <f>IF('Indicator Data'!AP25="No data","x",ROUND(IF('Indicator Data'!AP25&gt;$AF$195,10,IF('Indicator Data'!AP25&lt;$AF$194,0,10-($AF$195-'Indicator Data'!AP25)/($AF$195-$AF$194)*10)),1))</f>
        <v>5.4</v>
      </c>
      <c r="AG22" s="84">
        <f>IF('Indicator Data'!AQ25="No data","x",ROUND(IF('Indicator Data'!AQ25&gt;$AG$195,10,IF('Indicator Data'!AQ25&lt;$AG$194,0,10-($AG$195-'Indicator Data'!AQ25)/($AG$195-$AG$194)*10)),1))</f>
        <v>6.1</v>
      </c>
      <c r="AH22" s="77">
        <f t="shared" si="12"/>
        <v>5.5</v>
      </c>
      <c r="AI22" s="78">
        <f t="shared" si="13"/>
        <v>5.0999999999999996</v>
      </c>
      <c r="AJ22" s="85">
        <f t="shared" si="14"/>
        <v>3</v>
      </c>
      <c r="AK22" s="86">
        <f t="shared" si="1"/>
        <v>2</v>
      </c>
    </row>
    <row r="23" spans="1:37" s="4" customFormat="1" x14ac:dyDescent="0.25">
      <c r="A23" s="131" t="s">
        <v>40</v>
      </c>
      <c r="B23" s="63" t="s">
        <v>39</v>
      </c>
      <c r="C23" s="77">
        <f>ROUND(IF('Indicator Data'!Q26="No data",IF((0.1233*LN('Indicator Data'!BB26)-0.4559)&gt;C$195,0,IF((0.1233*LN('Indicator Data'!BB26)-0.4559)&lt;C$194,10,(C$195-(0.1233*LN('Indicator Data'!BB26)-0.4559))/(C$195-C$194)*10)),IF('Indicator Data'!Q26&gt;C$195,0,IF('Indicator Data'!Q26&lt;C$194,10,(C$195-'Indicator Data'!Q26)/(C$195-C$194)*10))),1)</f>
        <v>3.1</v>
      </c>
      <c r="D23" s="77">
        <f>IF('Indicator Data'!R26="No data","x",ROUND((IF('Indicator Data'!R26&gt;D$195,10,IF('Indicator Data'!R26&lt;D$194,0,10-(D$195-'Indicator Data'!R26)/(D$195-D$194)*10))),1))</f>
        <v>0</v>
      </c>
      <c r="E23" s="78">
        <f t="shared" si="2"/>
        <v>1.7</v>
      </c>
      <c r="F23" s="77">
        <f>IF('Indicator Data'!AF26="No data","x",ROUND(IF('Indicator Data'!AF26&gt;F$195,10,IF('Indicator Data'!AF26&lt;F$194,0,10-(F$195-'Indicator Data'!AF26)/(F$195-F$194)*10)),1))</f>
        <v>2.1</v>
      </c>
      <c r="G23" s="77">
        <f>IF('Indicator Data'!AG26="No data","x",ROUND(IF('Indicator Data'!AG26&gt;G$195,10,IF('Indicator Data'!AG26&lt;G$194,0,10-(G$195-'Indicator Data'!AG26)/(G$195-G$194)*10)),1))</f>
        <v>2</v>
      </c>
      <c r="H23" s="78">
        <f t="shared" si="3"/>
        <v>2.1</v>
      </c>
      <c r="I23" s="79">
        <f>SUM(IF('Indicator Data'!S26=0,0,'Indicator Data'!S26/1000000),SUM('Indicator Data'!T26:U26))</f>
        <v>991.04807500000004</v>
      </c>
      <c r="J23" s="79">
        <f>I23/'Indicator Data'!BC26*1000000</f>
        <v>281.80265188738906</v>
      </c>
      <c r="K23" s="77">
        <f t="shared" si="4"/>
        <v>5.6</v>
      </c>
      <c r="L23" s="77">
        <f>IF('Indicator Data'!V26="No data","x",ROUND(IF('Indicator Data'!V26&gt;L$195,10,IF('Indicator Data'!V26&lt;L$194,0,10-(L$195-'Indicator Data'!V26)/(L$195-L$194)*10)),1))</f>
        <v>1.5</v>
      </c>
      <c r="M23" s="78">
        <f t="shared" si="5"/>
        <v>3.6</v>
      </c>
      <c r="N23" s="80">
        <f t="shared" si="6"/>
        <v>2.2999999999999998</v>
      </c>
      <c r="O23" s="92">
        <f>IF(AND('Indicator Data'!AK26="No data",'Indicator Data'!AL26="No data"),0,SUM('Indicator Data'!AK26:AM26)/1000)</f>
        <v>103.57599999999999</v>
      </c>
      <c r="P23" s="77">
        <f t="shared" si="7"/>
        <v>6.7</v>
      </c>
      <c r="Q23" s="81">
        <f>O23*1000/'Indicator Data'!BC26</f>
        <v>2.9451640347405154E-2</v>
      </c>
      <c r="R23" s="77">
        <f t="shared" si="8"/>
        <v>7.3</v>
      </c>
      <c r="S23" s="82">
        <f t="shared" si="9"/>
        <v>7</v>
      </c>
      <c r="T23" s="77" t="str">
        <f>IF('Indicator Data'!AB26="No data","x",ROUND(IF('Indicator Data'!AB26&gt;T$195,10,IF('Indicator Data'!AB26&lt;T$194,0,10-(T$195-'Indicator Data'!AB26)/(T$195-T$194)*10)),1))</f>
        <v>x</v>
      </c>
      <c r="U23" s="77">
        <f>IF('Indicator Data'!AA26="No data","x",ROUND(IF('Indicator Data'!AA26&gt;U$195,10,IF('Indicator Data'!AA26&lt;U$194,0,10-(U$195-'Indicator Data'!AA26)/(U$195-U$194)*10)),1))</f>
        <v>0.7</v>
      </c>
      <c r="V23" s="77" t="str">
        <f>IF('Indicator Data'!AE26="No data","x",ROUND(IF('Indicator Data'!AE26&gt;V$195,10,IF('Indicator Data'!AE26&lt;V$194,0,10-(V$195-'Indicator Data'!AE26)/(V$195-V$194)*10)),1))</f>
        <v>x</v>
      </c>
      <c r="W23" s="78">
        <f t="shared" si="0"/>
        <v>0.7</v>
      </c>
      <c r="X23" s="77">
        <f>IF('Indicator Data'!W26="No data","x",ROUND(IF('Indicator Data'!W26&gt;X$195,10,IF('Indicator Data'!W26&lt;X$194,0,10-(X$195-'Indicator Data'!W26)/(X$195-X$194)*10)),1))</f>
        <v>0.4</v>
      </c>
      <c r="Y23" s="77">
        <f>IF('Indicator Data'!X26="No data","x",ROUND(IF('Indicator Data'!X26&gt;Y$195,10,IF('Indicator Data'!X26&lt;Y$194,0,10-(Y$195-'Indicator Data'!X26)/(Y$195-Y$194)*10)),1))</f>
        <v>0.3</v>
      </c>
      <c r="Z23" s="78">
        <f t="shared" si="10"/>
        <v>0.4</v>
      </c>
      <c r="AA23" s="92">
        <f>('Indicator Data'!AJ26+'Indicator Data'!AI26*0.5+'Indicator Data'!AH26*0.25)/1000</f>
        <v>0</v>
      </c>
      <c r="AB23" s="83">
        <f>AA23*1000/'Indicator Data'!BC26</f>
        <v>0</v>
      </c>
      <c r="AC23" s="78">
        <f t="shared" si="11"/>
        <v>0</v>
      </c>
      <c r="AD23" s="77">
        <f>IF('Indicator Data'!AN26="No data","x",ROUND(IF('Indicator Data'!AN26&lt;$AD$194,10,IF('Indicator Data'!AN26&gt;$AD$195,0,($AD$195-'Indicator Data'!AN26)/($AD$195-$AD$194)*10)),1))</f>
        <v>3.1</v>
      </c>
      <c r="AE23" s="77">
        <f>IF('Indicator Data'!AO26="No data","x",ROUND(IF('Indicator Data'!AO26&gt;$AE$195,10,IF('Indicator Data'!AO26&lt;$AE$194,0,10-($AE$195-'Indicator Data'!AO26)/($AE$195-$AE$194)*10)),1))</f>
        <v>0</v>
      </c>
      <c r="AF23" s="84">
        <f>IF('Indicator Data'!AP26="No data","x",ROUND(IF('Indicator Data'!AP26&gt;$AF$195,10,IF('Indicator Data'!AP26&lt;$AF$194,0,10-($AF$195-'Indicator Data'!AP26)/($AF$195-$AF$194)*10)),1))</f>
        <v>4.2</v>
      </c>
      <c r="AG23" s="84">
        <f>IF('Indicator Data'!AQ26="No data","x",ROUND(IF('Indicator Data'!AQ26&gt;$AG$195,10,IF('Indicator Data'!AQ26&lt;$AG$194,0,10-($AG$195-'Indicator Data'!AQ26)/($AG$195-$AG$194)*10)),1))</f>
        <v>3.2</v>
      </c>
      <c r="AH23" s="77">
        <f t="shared" si="12"/>
        <v>4</v>
      </c>
      <c r="AI23" s="78">
        <f t="shared" si="13"/>
        <v>2.4</v>
      </c>
      <c r="AJ23" s="85">
        <f t="shared" si="14"/>
        <v>0.9</v>
      </c>
      <c r="AK23" s="86">
        <f t="shared" si="1"/>
        <v>4.5999999999999996</v>
      </c>
    </row>
    <row r="24" spans="1:37" s="4" customFormat="1" x14ac:dyDescent="0.25">
      <c r="A24" s="131" t="s">
        <v>42</v>
      </c>
      <c r="B24" s="63" t="s">
        <v>41</v>
      </c>
      <c r="C24" s="77">
        <f>ROUND(IF('Indicator Data'!Q27="No data",IF((0.1233*LN('Indicator Data'!BB27)-0.4559)&gt;C$195,0,IF((0.1233*LN('Indicator Data'!BB27)-0.4559)&lt;C$194,10,(C$195-(0.1233*LN('Indicator Data'!BB27)-0.4559))/(C$195-C$194)*10)),IF('Indicator Data'!Q27&gt;C$195,0,IF('Indicator Data'!Q27&lt;C$194,10,(C$195-'Indicator Data'!Q27)/(C$195-C$194)*10))),1)</f>
        <v>3.9</v>
      </c>
      <c r="D24" s="77" t="str">
        <f>IF('Indicator Data'!R27="No data","x",ROUND((IF('Indicator Data'!R27&gt;D$195,10,IF('Indicator Data'!R27&lt;D$194,0,10-(D$195-'Indicator Data'!R27)/(D$195-D$194)*10))),1))</f>
        <v>x</v>
      </c>
      <c r="E24" s="78">
        <f t="shared" si="2"/>
        <v>3.9</v>
      </c>
      <c r="F24" s="77">
        <f>IF('Indicator Data'!AF27="No data","x",ROUND(IF('Indicator Data'!AF27&gt;F$195,10,IF('Indicator Data'!AF27&lt;F$194,0,10-(F$195-'Indicator Data'!AF27)/(F$195-F$194)*10)),1))</f>
        <v>5.8</v>
      </c>
      <c r="G24" s="77">
        <f>IF('Indicator Data'!AG27="No data","x",ROUND(IF('Indicator Data'!AG27&gt;G$195,10,IF('Indicator Data'!AG27&lt;G$194,0,10-(G$195-'Indicator Data'!AG27)/(G$195-G$194)*10)),1))</f>
        <v>8.9</v>
      </c>
      <c r="H24" s="78">
        <f t="shared" si="3"/>
        <v>7.4</v>
      </c>
      <c r="I24" s="79">
        <f>SUM(IF('Indicator Data'!S27=0,0,'Indicator Data'!S27/1000000),SUM('Indicator Data'!T27:U27))</f>
        <v>164.95</v>
      </c>
      <c r="J24" s="79">
        <f>I24/'Indicator Data'!BC27*1000000</f>
        <v>73.302640583754766</v>
      </c>
      <c r="K24" s="77">
        <f t="shared" si="4"/>
        <v>1.5</v>
      </c>
      <c r="L24" s="77">
        <f>IF('Indicator Data'!V27="No data","x",ROUND(IF('Indicator Data'!V27&gt;L$195,10,IF('Indicator Data'!V27&lt;L$194,0,10-(L$195-'Indicator Data'!V27)/(L$195-L$194)*10)),1))</f>
        <v>0.3</v>
      </c>
      <c r="M24" s="78">
        <f t="shared" si="5"/>
        <v>0.9</v>
      </c>
      <c r="N24" s="80">
        <f t="shared" si="6"/>
        <v>4</v>
      </c>
      <c r="O24" s="92">
        <f>IF(AND('Indicator Data'!AK27="No data",'Indicator Data'!AL27="No data"),0,SUM('Indicator Data'!AK27:AM27)/1000)</f>
        <v>2.093</v>
      </c>
      <c r="P24" s="77">
        <f t="shared" si="7"/>
        <v>1.1000000000000001</v>
      </c>
      <c r="Q24" s="81">
        <f>O24*1000/'Indicator Data'!BC27</f>
        <v>9.3011474229644578E-4</v>
      </c>
      <c r="R24" s="77">
        <f t="shared" si="8"/>
        <v>3.1</v>
      </c>
      <c r="S24" s="82">
        <f t="shared" si="9"/>
        <v>2.1</v>
      </c>
      <c r="T24" s="77">
        <f>IF('Indicator Data'!AB27="No data","x",ROUND(IF('Indicator Data'!AB27&gt;T$195,10,IF('Indicator Data'!AB27&lt;T$194,0,10-(T$195-'Indicator Data'!AB27)/(T$195-T$194)*10)),1))</f>
        <v>10</v>
      </c>
      <c r="U24" s="77">
        <f>IF('Indicator Data'!AA27="No data","x",ROUND(IF('Indicator Data'!AA27&gt;U$195,10,IF('Indicator Data'!AA27&lt;U$194,0,10-(U$195-'Indicator Data'!AA27)/(U$195-U$194)*10)),1))</f>
        <v>6.5</v>
      </c>
      <c r="V24" s="77">
        <f>IF('Indicator Data'!AE27="No data","x",ROUND(IF('Indicator Data'!AE27&gt;V$195,10,IF('Indicator Data'!AE27&lt;V$194,0,10-(V$195-'Indicator Data'!AE27)/(V$195-V$194)*10)),1))</f>
        <v>0</v>
      </c>
      <c r="W24" s="78">
        <f t="shared" si="0"/>
        <v>5.5</v>
      </c>
      <c r="X24" s="77">
        <f>IF('Indicator Data'!W27="No data","x",ROUND(IF('Indicator Data'!W27&gt;X$195,10,IF('Indicator Data'!W27&lt;X$194,0,10-(X$195-'Indicator Data'!W27)/(X$195-X$194)*10)),1))</f>
        <v>3.4</v>
      </c>
      <c r="Y24" s="77">
        <f>IF('Indicator Data'!X27="No data","x",ROUND(IF('Indicator Data'!X27&gt;Y$195,10,IF('Indicator Data'!X27&lt;Y$194,0,10-(Y$195-'Indicator Data'!X27)/(Y$195-Y$194)*10)),1))</f>
        <v>2.5</v>
      </c>
      <c r="Z24" s="78">
        <f t="shared" si="10"/>
        <v>3</v>
      </c>
      <c r="AA24" s="92">
        <f>('Indicator Data'!AJ27+'Indicator Data'!AI27*0.5+'Indicator Data'!AH27*0.25)/1000</f>
        <v>3.25</v>
      </c>
      <c r="AB24" s="83">
        <f>AA24*1000/'Indicator Data'!BC27</f>
        <v>1.4442775501497605E-3</v>
      </c>
      <c r="AC24" s="78">
        <f t="shared" si="11"/>
        <v>0.1</v>
      </c>
      <c r="AD24" s="77">
        <f>IF('Indicator Data'!AN27="No data","x",ROUND(IF('Indicator Data'!AN27&lt;$AD$194,10,IF('Indicator Data'!AN27&gt;$AD$195,0,($AD$195-'Indicator Data'!AN27)/($AD$195-$AD$194)*10)),1))</f>
        <v>6.7</v>
      </c>
      <c r="AE24" s="77">
        <f>IF('Indicator Data'!AO27="No data","x",ROUND(IF('Indicator Data'!AO27&gt;$AE$195,10,IF('Indicator Data'!AO27&lt;$AE$194,0,10-($AE$195-'Indicator Data'!AO27)/($AE$195-$AE$194)*10)),1))</f>
        <v>6.4</v>
      </c>
      <c r="AF24" s="84">
        <f>IF('Indicator Data'!AP27="No data","x",ROUND(IF('Indicator Data'!AP27&gt;$AF$195,10,IF('Indicator Data'!AP27&lt;$AF$194,0,10-($AF$195-'Indicator Data'!AP27)/($AF$195-$AF$194)*10)),1))</f>
        <v>2.1</v>
      </c>
      <c r="AG24" s="84">
        <f>IF('Indicator Data'!AQ27="No data","x",ROUND(IF('Indicator Data'!AQ27&gt;$AG$195,10,IF('Indicator Data'!AQ27&lt;$AG$194,0,10-($AG$195-'Indicator Data'!AQ27)/($AG$195-$AG$194)*10)),1))</f>
        <v>1.8</v>
      </c>
      <c r="AH24" s="77">
        <f t="shared" si="12"/>
        <v>2</v>
      </c>
      <c r="AI24" s="78">
        <f t="shared" si="13"/>
        <v>5</v>
      </c>
      <c r="AJ24" s="85">
        <f t="shared" si="14"/>
        <v>3.7</v>
      </c>
      <c r="AK24" s="86">
        <f t="shared" si="1"/>
        <v>2.9</v>
      </c>
    </row>
    <row r="25" spans="1:37" s="4" customFormat="1" x14ac:dyDescent="0.25">
      <c r="A25" s="131" t="s">
        <v>44</v>
      </c>
      <c r="B25" s="63" t="s">
        <v>43</v>
      </c>
      <c r="C25" s="77">
        <f>ROUND(IF('Indicator Data'!Q28="No data",IF((0.1233*LN('Indicator Data'!BB28)-0.4559)&gt;C$195,0,IF((0.1233*LN('Indicator Data'!BB28)-0.4559)&lt;C$194,10,(C$195-(0.1233*LN('Indicator Data'!BB28)-0.4559))/(C$195-C$194)*10)),IF('Indicator Data'!Q28&gt;C$195,0,IF('Indicator Data'!Q28&lt;C$194,10,(C$195-'Indicator Data'!Q28)/(C$195-C$194)*10))),1)</f>
        <v>3</v>
      </c>
      <c r="D25" s="77">
        <f>IF('Indicator Data'!R28="No data","x",ROUND((IF('Indicator Data'!R28&gt;D$195,10,IF('Indicator Data'!R28&lt;D$194,0,10-(D$195-'Indicator Data'!R28)/(D$195-D$194)*10))),1))</f>
        <v>0</v>
      </c>
      <c r="E25" s="78">
        <f t="shared" si="2"/>
        <v>1.6</v>
      </c>
      <c r="F25" s="77">
        <f>IF('Indicator Data'!AF28="No data","x",ROUND(IF('Indicator Data'!AF28&gt;F$195,10,IF('Indicator Data'!AF28&lt;F$194,0,10-(F$195-'Indicator Data'!AF28)/(F$195-F$194)*10)),1))</f>
        <v>5.5</v>
      </c>
      <c r="G25" s="77">
        <f>IF('Indicator Data'!AG28="No data","x",ROUND(IF('Indicator Data'!AG28&gt;G$195,10,IF('Indicator Data'!AG28&lt;G$194,0,10-(G$195-'Indicator Data'!AG28)/(G$195-G$194)*10)),1))</f>
        <v>6.6</v>
      </c>
      <c r="H25" s="78">
        <f t="shared" si="3"/>
        <v>6.1</v>
      </c>
      <c r="I25" s="79">
        <f>SUM(IF('Indicator Data'!S28=0,0,'Indicator Data'!S28/1000000),SUM('Indicator Data'!T28:U28))</f>
        <v>1914.2159900000001</v>
      </c>
      <c r="J25" s="79">
        <f>I25/'Indicator Data'!BC28*1000000</f>
        <v>9.2183462010906823</v>
      </c>
      <c r="K25" s="77">
        <f t="shared" si="4"/>
        <v>0.2</v>
      </c>
      <c r="L25" s="77">
        <f>IF('Indicator Data'!V28="No data","x",ROUND(IF('Indicator Data'!V28&gt;L$195,10,IF('Indicator Data'!V28&lt;L$194,0,10-(L$195-'Indicator Data'!V28)/(L$195-L$194)*10)),1))</f>
        <v>0</v>
      </c>
      <c r="M25" s="78">
        <f t="shared" si="5"/>
        <v>0.1</v>
      </c>
      <c r="N25" s="80">
        <f t="shared" si="6"/>
        <v>2.4</v>
      </c>
      <c r="O25" s="92">
        <f>IF(AND('Indicator Data'!AK28="No data",'Indicator Data'!AL28="No data"),0,SUM('Indicator Data'!AK28:AM28)/1000)</f>
        <v>9.6890000000000001</v>
      </c>
      <c r="P25" s="77">
        <f t="shared" si="7"/>
        <v>3.3</v>
      </c>
      <c r="Q25" s="81">
        <f>O25*1000/'Indicator Data'!BC28</f>
        <v>4.6659602055861845E-5</v>
      </c>
      <c r="R25" s="77">
        <f t="shared" si="8"/>
        <v>0</v>
      </c>
      <c r="S25" s="82">
        <f t="shared" si="9"/>
        <v>1.7</v>
      </c>
      <c r="T25" s="77">
        <f>IF('Indicator Data'!AB28="No data","x",ROUND(IF('Indicator Data'!AB28&gt;T$195,10,IF('Indicator Data'!AB28&lt;T$194,0,10-(T$195-'Indicator Data'!AB28)/(T$195-T$194)*10)),1))</f>
        <v>1.2</v>
      </c>
      <c r="U25" s="77">
        <f>IF('Indicator Data'!AA28="No data","x",ROUND(IF('Indicator Data'!AA28&gt;U$195,10,IF('Indicator Data'!AA28&lt;U$194,0,10-(U$195-'Indicator Data'!AA28)/(U$195-U$194)*10)),1))</f>
        <v>0.7</v>
      </c>
      <c r="V25" s="77">
        <f>IF('Indicator Data'!AE28="No data","x",ROUND(IF('Indicator Data'!AE28&gt;V$195,10,IF('Indicator Data'!AE28&lt;V$194,0,10-(V$195-'Indicator Data'!AE28)/(V$195-V$194)*10)),1))</f>
        <v>0.1</v>
      </c>
      <c r="W25" s="78">
        <f t="shared" si="0"/>
        <v>0.7</v>
      </c>
      <c r="X25" s="77">
        <f>IF('Indicator Data'!W28="No data","x",ROUND(IF('Indicator Data'!W28&gt;X$195,10,IF('Indicator Data'!W28&lt;X$194,0,10-(X$195-'Indicator Data'!W28)/(X$195-X$194)*10)),1))</f>
        <v>1.3</v>
      </c>
      <c r="Y25" s="77">
        <f>IF('Indicator Data'!X28="No data","x",ROUND(IF('Indicator Data'!X28&gt;Y$195,10,IF('Indicator Data'!X28&lt;Y$194,0,10-(Y$195-'Indicator Data'!X28)/(Y$195-Y$194)*10)),1))</f>
        <v>0.5</v>
      </c>
      <c r="Z25" s="78">
        <f t="shared" si="10"/>
        <v>0.9</v>
      </c>
      <c r="AA25" s="92">
        <f>('Indicator Data'!AJ28+'Indicator Data'!AI28*0.5+'Indicator Data'!AH28*0.25)/1000</f>
        <v>206.92275000000001</v>
      </c>
      <c r="AB25" s="83">
        <f>AA25*1000/'Indicator Data'!BC28</f>
        <v>9.9648396855243947E-4</v>
      </c>
      <c r="AC25" s="78">
        <f t="shared" si="11"/>
        <v>0.1</v>
      </c>
      <c r="AD25" s="77">
        <f>IF('Indicator Data'!AN28="No data","x",ROUND(IF('Indicator Data'!AN28&lt;$AD$194,10,IF('Indicator Data'!AN28&gt;$AD$195,0,($AD$195-'Indicator Data'!AN28)/($AD$195-$AD$194)*10)),1))</f>
        <v>2</v>
      </c>
      <c r="AE25" s="77">
        <f>IF('Indicator Data'!AO28="No data","x",ROUND(IF('Indicator Data'!AO28&gt;$AE$195,10,IF('Indicator Data'!AO28&lt;$AE$194,0,10-($AE$195-'Indicator Data'!AO28)/($AE$195-$AE$194)*10)),1))</f>
        <v>0</v>
      </c>
      <c r="AF25" s="84">
        <f>IF('Indicator Data'!AP28="No data","x",ROUND(IF('Indicator Data'!AP28&gt;$AF$195,10,IF('Indicator Data'!AP28&lt;$AF$194,0,10-($AF$195-'Indicator Data'!AP28)/($AF$195-$AF$194)*10)),1))</f>
        <v>1.8</v>
      </c>
      <c r="AG25" s="84">
        <f>IF('Indicator Data'!AQ28="No data","x",ROUND(IF('Indicator Data'!AQ28&gt;$AG$195,10,IF('Indicator Data'!AQ28&lt;$AG$194,0,10-($AG$195-'Indicator Data'!AQ28)/($AG$195-$AG$194)*10)),1))</f>
        <v>2.2000000000000002</v>
      </c>
      <c r="AH25" s="77">
        <f t="shared" si="12"/>
        <v>1.9</v>
      </c>
      <c r="AI25" s="78">
        <f t="shared" si="13"/>
        <v>1.3</v>
      </c>
      <c r="AJ25" s="85">
        <f t="shared" si="14"/>
        <v>0.8</v>
      </c>
      <c r="AK25" s="86">
        <f t="shared" si="1"/>
        <v>1.3</v>
      </c>
    </row>
    <row r="26" spans="1:37" s="4" customFormat="1" x14ac:dyDescent="0.25">
      <c r="A26" s="131" t="s">
        <v>379</v>
      </c>
      <c r="B26" s="63" t="s">
        <v>45</v>
      </c>
      <c r="C26" s="77">
        <f>ROUND(IF('Indicator Data'!Q29="No data",IF((0.1233*LN('Indicator Data'!BB29)-0.4559)&gt;C$195,0,IF((0.1233*LN('Indicator Data'!BB29)-0.4559)&lt;C$194,10,(C$195-(0.1233*LN('Indicator Data'!BB29)-0.4559))/(C$195-C$194)*10)),IF('Indicator Data'!Q29&gt;C$195,0,IF('Indicator Data'!Q29&lt;C$194,10,(C$195-'Indicator Data'!Q29)/(C$195-C$194)*10))),1)</f>
        <v>1.3</v>
      </c>
      <c r="D26" s="77" t="str">
        <f>IF('Indicator Data'!R29="No data","x",ROUND((IF('Indicator Data'!R29&gt;D$195,10,IF('Indicator Data'!R29&lt;D$194,0,10-(D$195-'Indicator Data'!R29)/(D$195-D$194)*10))),1))</f>
        <v>x</v>
      </c>
      <c r="E26" s="78">
        <f t="shared" si="2"/>
        <v>1.3</v>
      </c>
      <c r="F26" s="77" t="str">
        <f>IF('Indicator Data'!AF29="No data","x",ROUND(IF('Indicator Data'!AF29&gt;F$195,10,IF('Indicator Data'!AF29&lt;F$194,0,10-(F$195-'Indicator Data'!AF29)/(F$195-F$194)*10)),1))</f>
        <v>x</v>
      </c>
      <c r="G26" s="77" t="str">
        <f>IF('Indicator Data'!AG29="No data","x",ROUND(IF('Indicator Data'!AG29&gt;G$195,10,IF('Indicator Data'!AG29&lt;G$194,0,10-(G$195-'Indicator Data'!AG29)/(G$195-G$194)*10)),1))</f>
        <v>x</v>
      </c>
      <c r="H26" s="78" t="str">
        <f t="shared" si="3"/>
        <v>x</v>
      </c>
      <c r="I26" s="79">
        <f>SUM(IF('Indicator Data'!S29=0,0,'Indicator Data'!S29/1000000),SUM('Indicator Data'!T29:U29))</f>
        <v>0</v>
      </c>
      <c r="J26" s="79">
        <f>I26/'Indicator Data'!BC29*1000000</f>
        <v>0</v>
      </c>
      <c r="K26" s="77">
        <f t="shared" si="4"/>
        <v>0</v>
      </c>
      <c r="L26" s="77" t="str">
        <f>IF('Indicator Data'!V29="No data","x",ROUND(IF('Indicator Data'!V29&gt;L$195,10,IF('Indicator Data'!V29&lt;L$194,0,10-(L$195-'Indicator Data'!V29)/(L$195-L$194)*10)),1))</f>
        <v>x</v>
      </c>
      <c r="M26" s="78">
        <f t="shared" si="5"/>
        <v>0</v>
      </c>
      <c r="N26" s="80">
        <f t="shared" si="6"/>
        <v>0.9</v>
      </c>
      <c r="O26" s="92">
        <f>IF(AND('Indicator Data'!AK29="No data",'Indicator Data'!AL29="No data"),0,SUM('Indicator Data'!AK29:AM29)/1000)</f>
        <v>0</v>
      </c>
      <c r="P26" s="77">
        <f t="shared" si="7"/>
        <v>0</v>
      </c>
      <c r="Q26" s="81">
        <f>O26*1000/'Indicator Data'!BC29</f>
        <v>0</v>
      </c>
      <c r="R26" s="77">
        <f t="shared" si="8"/>
        <v>0</v>
      </c>
      <c r="S26" s="82">
        <f t="shared" si="9"/>
        <v>0</v>
      </c>
      <c r="T26" s="77" t="str">
        <f>IF('Indicator Data'!AB29="No data","x",ROUND(IF('Indicator Data'!AB29&gt;T$195,10,IF('Indicator Data'!AB29&lt;T$194,0,10-(T$195-'Indicator Data'!AB29)/(T$195-T$194)*10)),1))</f>
        <v>x</v>
      </c>
      <c r="U26" s="77">
        <f>IF('Indicator Data'!AA29="No data","x",ROUND(IF('Indicator Data'!AA29&gt;U$195,10,IF('Indicator Data'!AA29&lt;U$194,0,10-(U$195-'Indicator Data'!AA29)/(U$195-U$194)*10)),1))</f>
        <v>1.1000000000000001</v>
      </c>
      <c r="V26" s="77" t="str">
        <f>IF('Indicator Data'!AE29="No data","x",ROUND(IF('Indicator Data'!AE29&gt;V$195,10,IF('Indicator Data'!AE29&lt;V$194,0,10-(V$195-'Indicator Data'!AE29)/(V$195-V$194)*10)),1))</f>
        <v>x</v>
      </c>
      <c r="W26" s="78">
        <f t="shared" si="0"/>
        <v>1.1000000000000001</v>
      </c>
      <c r="X26" s="77">
        <f>IF('Indicator Data'!W29="No data","x",ROUND(IF('Indicator Data'!W29&gt;X$195,10,IF('Indicator Data'!W29&lt;X$194,0,10-(X$195-'Indicator Data'!W29)/(X$195-X$194)*10)),1))</f>
        <v>0.8</v>
      </c>
      <c r="Y26" s="77">
        <f>IF('Indicator Data'!X29="No data","x",ROUND(IF('Indicator Data'!X29&gt;Y$195,10,IF('Indicator Data'!X29&lt;Y$194,0,10-(Y$195-'Indicator Data'!X29)/(Y$195-Y$194)*10)),1))</f>
        <v>2.1</v>
      </c>
      <c r="Z26" s="78">
        <f t="shared" si="10"/>
        <v>1.5</v>
      </c>
      <c r="AA26" s="92">
        <f>('Indicator Data'!AJ29+'Indicator Data'!AI29*0.5+'Indicator Data'!AH29*0.25)/1000</f>
        <v>0</v>
      </c>
      <c r="AB26" s="83">
        <f>AA26*1000/'Indicator Data'!BC29</f>
        <v>0</v>
      </c>
      <c r="AC26" s="78">
        <f t="shared" si="11"/>
        <v>0</v>
      </c>
      <c r="AD26" s="77">
        <f>IF('Indicator Data'!AN29="No data","x",ROUND(IF('Indicator Data'!AN29&lt;$AD$194,10,IF('Indicator Data'!AN29&gt;$AD$195,0,($AD$195-'Indicator Data'!AN29)/($AD$195-$AD$194)*10)),1))</f>
        <v>2.7</v>
      </c>
      <c r="AE26" s="77">
        <f>IF('Indicator Data'!AO29="No data","x",ROUND(IF('Indicator Data'!AO29&gt;$AE$195,10,IF('Indicator Data'!AO29&lt;$AE$194,0,10-($AE$195-'Indicator Data'!AO29)/($AE$195-$AE$194)*10)),1))</f>
        <v>0</v>
      </c>
      <c r="AF26" s="84">
        <f>IF('Indicator Data'!AP29="No data","x",ROUND(IF('Indicator Data'!AP29&gt;$AF$195,10,IF('Indicator Data'!AP29&lt;$AF$194,0,10-($AF$195-'Indicator Data'!AP29)/($AF$195-$AF$194)*10)),1))</f>
        <v>2.2000000000000002</v>
      </c>
      <c r="AG26" s="84">
        <f>IF('Indicator Data'!AQ29="No data","x",ROUND(IF('Indicator Data'!AQ29&gt;$AG$195,10,IF('Indicator Data'!AQ29&lt;$AG$194,0,10-($AG$195-'Indicator Data'!AQ29)/($AG$195-$AG$194)*10)),1))</f>
        <v>2.4</v>
      </c>
      <c r="AH26" s="77">
        <f t="shared" si="12"/>
        <v>2.2000000000000002</v>
      </c>
      <c r="AI26" s="78">
        <f t="shared" si="13"/>
        <v>1.6</v>
      </c>
      <c r="AJ26" s="85">
        <f t="shared" si="14"/>
        <v>1.1000000000000001</v>
      </c>
      <c r="AK26" s="86">
        <f t="shared" si="1"/>
        <v>0.6</v>
      </c>
    </row>
    <row r="27" spans="1:37" s="4" customFormat="1" x14ac:dyDescent="0.25">
      <c r="A27" s="131" t="s">
        <v>47</v>
      </c>
      <c r="B27" s="63" t="s">
        <v>46</v>
      </c>
      <c r="C27" s="77">
        <f>ROUND(IF('Indicator Data'!Q30="No data",IF((0.1233*LN('Indicator Data'!BB30)-0.4559)&gt;C$195,0,IF((0.1233*LN('Indicator Data'!BB30)-0.4559)&lt;C$194,10,(C$195-(0.1233*LN('Indicator Data'!BB30)-0.4559))/(C$195-C$194)*10)),IF('Indicator Data'!Q30&gt;C$195,0,IF('Indicator Data'!Q30&lt;C$194,10,(C$195-'Indicator Data'!Q30)/(C$195-C$194)*10))),1)</f>
        <v>2.4</v>
      </c>
      <c r="D27" s="77" t="str">
        <f>IF('Indicator Data'!R30="No data","x",ROUND((IF('Indicator Data'!R30&gt;D$195,10,IF('Indicator Data'!R30&lt;D$194,0,10-(D$195-'Indicator Data'!R30)/(D$195-D$194)*10))),1))</f>
        <v>x</v>
      </c>
      <c r="E27" s="78">
        <f t="shared" si="2"/>
        <v>2.4</v>
      </c>
      <c r="F27" s="77">
        <f>IF('Indicator Data'!AF30="No data","x",ROUND(IF('Indicator Data'!AF30&gt;F$195,10,IF('Indicator Data'!AF30&lt;F$194,0,10-(F$195-'Indicator Data'!AF30)/(F$195-F$194)*10)),1))</f>
        <v>3</v>
      </c>
      <c r="G27" s="77">
        <f>IF('Indicator Data'!AG30="No data","x",ROUND(IF('Indicator Data'!AG30&gt;G$195,10,IF('Indicator Data'!AG30&lt;G$194,0,10-(G$195-'Indicator Data'!AG30)/(G$195-G$194)*10)),1))</f>
        <v>2.8</v>
      </c>
      <c r="H27" s="78">
        <f t="shared" si="3"/>
        <v>2.9</v>
      </c>
      <c r="I27" s="79">
        <f>SUM(IF('Indicator Data'!S30=0,0,'Indicator Data'!S30/1000000),SUM('Indicator Data'!T30:U30))</f>
        <v>2.8351000000000001E-2</v>
      </c>
      <c r="J27" s="79">
        <f>I27/'Indicator Data'!BC30*1000000</f>
        <v>3.9775123452858389E-3</v>
      </c>
      <c r="K27" s="77">
        <f t="shared" si="4"/>
        <v>0</v>
      </c>
      <c r="L27" s="77" t="str">
        <f>IF('Indicator Data'!V30="No data","x",ROUND(IF('Indicator Data'!V30&gt;L$195,10,IF('Indicator Data'!V30&lt;L$194,0,10-(L$195-'Indicator Data'!V30)/(L$195-L$194)*10)),1))</f>
        <v>x</v>
      </c>
      <c r="M27" s="78">
        <f t="shared" si="5"/>
        <v>0</v>
      </c>
      <c r="N27" s="80">
        <f t="shared" si="6"/>
        <v>1.9</v>
      </c>
      <c r="O27" s="92">
        <f>IF(AND('Indicator Data'!AK30="No data",'Indicator Data'!AL30="No data"),0,SUM('Indicator Data'!AK30:AM30)/1000)</f>
        <v>17.814</v>
      </c>
      <c r="P27" s="77">
        <f t="shared" si="7"/>
        <v>4.2</v>
      </c>
      <c r="Q27" s="81">
        <f>O27*1000/'Indicator Data'!BC30</f>
        <v>2.4992206595507013E-3</v>
      </c>
      <c r="R27" s="77">
        <f t="shared" si="8"/>
        <v>4</v>
      </c>
      <c r="S27" s="82">
        <f t="shared" si="9"/>
        <v>4.0999999999999996</v>
      </c>
      <c r="T27" s="77" t="str">
        <f>IF('Indicator Data'!AB30="No data","x",ROUND(IF('Indicator Data'!AB30&gt;T$195,10,IF('Indicator Data'!AB30&lt;T$194,0,10-(T$195-'Indicator Data'!AB30)/(T$195-T$194)*10)),1))</f>
        <v>x</v>
      </c>
      <c r="U27" s="77">
        <f>IF('Indicator Data'!AA30="No data","x",ROUND(IF('Indicator Data'!AA30&gt;U$195,10,IF('Indicator Data'!AA30&lt;U$194,0,10-(U$195-'Indicator Data'!AA30)/(U$195-U$194)*10)),1))</f>
        <v>0.4</v>
      </c>
      <c r="V27" s="77" t="str">
        <f>IF('Indicator Data'!AE30="No data","x",ROUND(IF('Indicator Data'!AE30&gt;V$195,10,IF('Indicator Data'!AE30&lt;V$194,0,10-(V$195-'Indicator Data'!AE30)/(V$195-V$194)*10)),1))</f>
        <v>x</v>
      </c>
      <c r="W27" s="78">
        <f t="shared" si="0"/>
        <v>0.4</v>
      </c>
      <c r="X27" s="77">
        <f>IF('Indicator Data'!W30="No data","x",ROUND(IF('Indicator Data'!W30&gt;X$195,10,IF('Indicator Data'!W30&lt;X$194,0,10-(X$195-'Indicator Data'!W30)/(X$195-X$194)*10)),1))</f>
        <v>0.8</v>
      </c>
      <c r="Y27" s="77" t="str">
        <f>IF('Indicator Data'!X30="No data","x",ROUND(IF('Indicator Data'!X30&gt;Y$195,10,IF('Indicator Data'!X30&lt;Y$194,0,10-(Y$195-'Indicator Data'!X30)/(Y$195-Y$194)*10)),1))</f>
        <v>x</v>
      </c>
      <c r="Z27" s="78">
        <f t="shared" si="10"/>
        <v>0.8</v>
      </c>
      <c r="AA27" s="92">
        <f>('Indicator Data'!AJ30+'Indicator Data'!AI30*0.5+'Indicator Data'!AH30*0.25)/1000</f>
        <v>0</v>
      </c>
      <c r="AB27" s="83">
        <f>AA27*1000/'Indicator Data'!BC30</f>
        <v>0</v>
      </c>
      <c r="AC27" s="78">
        <f t="shared" si="11"/>
        <v>0</v>
      </c>
      <c r="AD27" s="77">
        <f>IF('Indicator Data'!AN30="No data","x",ROUND(IF('Indicator Data'!AN30&lt;$AD$194,10,IF('Indicator Data'!AN30&gt;$AD$195,0,($AD$195-'Indicator Data'!AN30)/($AD$195-$AD$194)*10)),1))</f>
        <v>4.5</v>
      </c>
      <c r="AE27" s="77">
        <f>IF('Indicator Data'!AO30="No data","x",ROUND(IF('Indicator Data'!AO30&gt;$AE$195,10,IF('Indicator Data'!AO30&lt;$AE$194,0,10-($AE$195-'Indicator Data'!AO30)/($AE$195-$AE$194)*10)),1))</f>
        <v>0</v>
      </c>
      <c r="AF27" s="84">
        <f>IF('Indicator Data'!AP30="No data","x",ROUND(IF('Indicator Data'!AP30&gt;$AF$195,10,IF('Indicator Data'!AP30&lt;$AF$194,0,10-($AF$195-'Indicator Data'!AP30)/($AF$195-$AF$194)*10)),1))</f>
        <v>2.4</v>
      </c>
      <c r="AG27" s="84">
        <f>IF('Indicator Data'!AQ30="No data","x",ROUND(IF('Indicator Data'!AQ30&gt;$AG$195,10,IF('Indicator Data'!AQ30&lt;$AG$194,0,10-($AG$195-'Indicator Data'!AQ30)/($AG$195-$AG$194)*10)),1))</f>
        <v>3</v>
      </c>
      <c r="AH27" s="77">
        <f t="shared" si="12"/>
        <v>2.5</v>
      </c>
      <c r="AI27" s="78">
        <f t="shared" si="13"/>
        <v>2.2999999999999998</v>
      </c>
      <c r="AJ27" s="85">
        <f t="shared" si="14"/>
        <v>0.9</v>
      </c>
      <c r="AK27" s="86">
        <f t="shared" si="1"/>
        <v>2.6</v>
      </c>
    </row>
    <row r="28" spans="1:37" s="4" customFormat="1" x14ac:dyDescent="0.25">
      <c r="A28" s="131" t="s">
        <v>49</v>
      </c>
      <c r="B28" s="63" t="s">
        <v>48</v>
      </c>
      <c r="C28" s="77">
        <f>ROUND(IF('Indicator Data'!Q31="No data",IF((0.1233*LN('Indicator Data'!BB31)-0.4559)&gt;C$195,0,IF((0.1233*LN('Indicator Data'!BB31)-0.4559)&lt;C$194,10,(C$195-(0.1233*LN('Indicator Data'!BB31)-0.4559))/(C$195-C$194)*10)),IF('Indicator Data'!Q31&gt;C$195,0,IF('Indicator Data'!Q31&lt;C$194,10,(C$195-'Indicator Data'!Q31)/(C$195-C$194)*10))),1)</f>
        <v>8.4</v>
      </c>
      <c r="D28" s="77">
        <f>IF('Indicator Data'!R31="No data","x",ROUND((IF('Indicator Data'!R31&gt;D$195,10,IF('Indicator Data'!R31&lt;D$194,0,10-(D$195-'Indicator Data'!R31)/(D$195-D$194)*10))),1))</f>
        <v>10</v>
      </c>
      <c r="E28" s="78">
        <f t="shared" si="2"/>
        <v>9.4</v>
      </c>
      <c r="F28" s="77">
        <f>IF('Indicator Data'!AF31="No data","x",ROUND(IF('Indicator Data'!AF31&gt;F$195,10,IF('Indicator Data'!AF31&lt;F$194,0,10-(F$195-'Indicator Data'!AF31)/(F$195-F$194)*10)),1))</f>
        <v>8.1999999999999993</v>
      </c>
      <c r="G28" s="77">
        <f>IF('Indicator Data'!AG31="No data","x",ROUND(IF('Indicator Data'!AG31&gt;G$195,10,IF('Indicator Data'!AG31&lt;G$194,0,10-(G$195-'Indicator Data'!AG31)/(G$195-G$194)*10)),1))</f>
        <v>2.6</v>
      </c>
      <c r="H28" s="78">
        <f t="shared" si="3"/>
        <v>5.4</v>
      </c>
      <c r="I28" s="79">
        <f>SUM(IF('Indicator Data'!S31=0,0,'Indicator Data'!S31/1000000),SUM('Indicator Data'!T31:U31))</f>
        <v>2277.9746319999999</v>
      </c>
      <c r="J28" s="79">
        <f>I28/'Indicator Data'!BC31*1000000</f>
        <v>122.16678407965664</v>
      </c>
      <c r="K28" s="77">
        <f t="shared" si="4"/>
        <v>2.4</v>
      </c>
      <c r="L28" s="77">
        <f>IF('Indicator Data'!V31="No data","x",ROUND(IF('Indicator Data'!V31&gt;L$195,10,IF('Indicator Data'!V31&lt;L$194,0,10-(L$195-'Indicator Data'!V31)/(L$195-L$194)*10)),1))</f>
        <v>6.1</v>
      </c>
      <c r="M28" s="78">
        <f t="shared" si="5"/>
        <v>4.3</v>
      </c>
      <c r="N28" s="80">
        <f t="shared" si="6"/>
        <v>7.1</v>
      </c>
      <c r="O28" s="92">
        <f>IF(AND('Indicator Data'!AK31="No data",'Indicator Data'!AL31="No data"),0,SUM('Indicator Data'!AK31:AM31)/1000)</f>
        <v>35.933999999999997</v>
      </c>
      <c r="P28" s="77">
        <f t="shared" si="7"/>
        <v>5.2</v>
      </c>
      <c r="Q28" s="81">
        <f>O28*1000/'Indicator Data'!BC31</f>
        <v>1.927124717479462E-3</v>
      </c>
      <c r="R28" s="77">
        <f t="shared" si="8"/>
        <v>3.8</v>
      </c>
      <c r="S28" s="82">
        <f t="shared" si="9"/>
        <v>4.5</v>
      </c>
      <c r="T28" s="77">
        <f>IF('Indicator Data'!AB31="No data","x",ROUND(IF('Indicator Data'!AB31&gt;T$195,10,IF('Indicator Data'!AB31&lt;T$194,0,10-(T$195-'Indicator Data'!AB31)/(T$195-T$194)*10)),1))</f>
        <v>1.6</v>
      </c>
      <c r="U28" s="77">
        <f>IF('Indicator Data'!AA31="No data","x",ROUND(IF('Indicator Data'!AA31&gt;U$195,10,IF('Indicator Data'!AA31&lt;U$194,0,10-(U$195-'Indicator Data'!AA31)/(U$195-U$194)*10)),1))</f>
        <v>0.9</v>
      </c>
      <c r="V28" s="77">
        <f>IF('Indicator Data'!AE31="No data","x",ROUND(IF('Indicator Data'!AE31&gt;V$195,10,IF('Indicator Data'!AE31&lt;V$194,0,10-(V$195-'Indicator Data'!AE31)/(V$195-V$194)*10)),1))</f>
        <v>8.6</v>
      </c>
      <c r="W28" s="78">
        <f t="shared" si="0"/>
        <v>3.7</v>
      </c>
      <c r="X28" s="77">
        <f>IF('Indicator Data'!W31="No data","x",ROUND(IF('Indicator Data'!W31&gt;X$195,10,IF('Indicator Data'!W31&lt;X$194,0,10-(X$195-'Indicator Data'!W31)/(X$195-X$194)*10)),1))</f>
        <v>6.8</v>
      </c>
      <c r="Y28" s="77">
        <f>IF('Indicator Data'!X31="No data","x",ROUND(IF('Indicator Data'!X31&gt;Y$195,10,IF('Indicator Data'!X31&lt;Y$194,0,10-(Y$195-'Indicator Data'!X31)/(Y$195-Y$194)*10)),1))</f>
        <v>5.8</v>
      </c>
      <c r="Z28" s="78">
        <f t="shared" si="10"/>
        <v>6.3</v>
      </c>
      <c r="AA28" s="92">
        <f>('Indicator Data'!AJ31+'Indicator Data'!AI31*0.5+'Indicator Data'!AH31*0.25)/1000</f>
        <v>24.67775</v>
      </c>
      <c r="AB28" s="83">
        <f>AA28*1000/'Indicator Data'!BC31</f>
        <v>1.3234569487610285E-3</v>
      </c>
      <c r="AC28" s="78">
        <f t="shared" si="11"/>
        <v>0.1</v>
      </c>
      <c r="AD28" s="77">
        <f>IF('Indicator Data'!AN31="No data","x",ROUND(IF('Indicator Data'!AN31&lt;$AD$194,10,IF('Indicator Data'!AN31&gt;$AD$195,0,($AD$195-'Indicator Data'!AN31)/($AD$195-$AD$194)*10)),1))</f>
        <v>3.6</v>
      </c>
      <c r="AE28" s="77">
        <f>IF('Indicator Data'!AO31="No data","x",ROUND(IF('Indicator Data'!AO31&gt;$AE$195,10,IF('Indicator Data'!AO31&lt;$AE$194,0,10-($AE$195-'Indicator Data'!AO31)/($AE$195-$AE$194)*10)),1))</f>
        <v>5.2</v>
      </c>
      <c r="AF28" s="84">
        <f>IF('Indicator Data'!AP31="No data","x",ROUND(IF('Indicator Data'!AP31&gt;$AF$195,10,IF('Indicator Data'!AP31&lt;$AF$194,0,10-($AF$195-'Indicator Data'!AP31)/($AF$195-$AF$194)*10)),1))</f>
        <v>8.1999999999999993</v>
      </c>
      <c r="AG28" s="84">
        <f>IF('Indicator Data'!AQ31="No data","x",ROUND(IF('Indicator Data'!AQ31&gt;$AG$195,10,IF('Indicator Data'!AQ31&lt;$AG$194,0,10-($AG$195-'Indicator Data'!AQ31)/($AG$195-$AG$194)*10)),1))</f>
        <v>5.9</v>
      </c>
      <c r="AH28" s="77">
        <f t="shared" si="12"/>
        <v>7.7</v>
      </c>
      <c r="AI28" s="78">
        <f t="shared" si="13"/>
        <v>5.5</v>
      </c>
      <c r="AJ28" s="85">
        <f t="shared" si="14"/>
        <v>4.3</v>
      </c>
      <c r="AK28" s="86">
        <f t="shared" si="1"/>
        <v>4.4000000000000004</v>
      </c>
    </row>
    <row r="29" spans="1:37" s="4" customFormat="1" x14ac:dyDescent="0.25">
      <c r="A29" s="131" t="s">
        <v>51</v>
      </c>
      <c r="B29" s="63" t="s">
        <v>50</v>
      </c>
      <c r="C29" s="77">
        <f>ROUND(IF('Indicator Data'!Q32="No data",IF((0.1233*LN('Indicator Data'!BB32)-0.4559)&gt;C$195,0,IF((0.1233*LN('Indicator Data'!BB32)-0.4559)&lt;C$194,10,(C$195-(0.1233*LN('Indicator Data'!BB32)-0.4559))/(C$195-C$194)*10)),IF('Indicator Data'!Q32&gt;C$195,0,IF('Indicator Data'!Q32&lt;C$194,10,(C$195-'Indicator Data'!Q32)/(C$195-C$194)*10))),1)</f>
        <v>8.4</v>
      </c>
      <c r="D29" s="77">
        <f>IF('Indicator Data'!R32="No data","x",ROUND((IF('Indicator Data'!R32&gt;D$195,10,IF('Indicator Data'!R32&lt;D$194,0,10-(D$195-'Indicator Data'!R32)/(D$195-D$194)*10))),1))</f>
        <v>8.6999999999999993</v>
      </c>
      <c r="E29" s="78">
        <f t="shared" si="2"/>
        <v>8.6</v>
      </c>
      <c r="F29" s="77">
        <f>IF('Indicator Data'!AF32="No data","x",ROUND(IF('Indicator Data'!AF32&gt;F$195,10,IF('Indicator Data'!AF32&lt;F$194,0,10-(F$195-'Indicator Data'!AF32)/(F$195-F$194)*10)),1))</f>
        <v>6.3</v>
      </c>
      <c r="G29" s="77">
        <f>IF('Indicator Data'!AG32="No data","x",ROUND(IF('Indicator Data'!AG32&gt;G$195,10,IF('Indicator Data'!AG32&lt;G$194,0,10-(G$195-'Indicator Data'!AG32)/(G$195-G$194)*10)),1))</f>
        <v>2.1</v>
      </c>
      <c r="H29" s="78">
        <f t="shared" si="3"/>
        <v>4.2</v>
      </c>
      <c r="I29" s="79">
        <f>SUM(IF('Indicator Data'!S32=0,0,'Indicator Data'!S32/1000000),SUM('Indicator Data'!T32:U32))</f>
        <v>1021.6120090000001</v>
      </c>
      <c r="J29" s="79">
        <f>I29/'Indicator Data'!BC32*1000000</f>
        <v>97.073418035926437</v>
      </c>
      <c r="K29" s="77">
        <f t="shared" si="4"/>
        <v>1.9</v>
      </c>
      <c r="L29" s="77">
        <f>IF('Indicator Data'!V32="No data","x",ROUND(IF('Indicator Data'!V32&gt;L$195,10,IF('Indicator Data'!V32&lt;L$194,0,10-(L$195-'Indicator Data'!V32)/(L$195-L$194)*10)),1))</f>
        <v>7.9</v>
      </c>
      <c r="M29" s="78">
        <f t="shared" si="5"/>
        <v>4.9000000000000004</v>
      </c>
      <c r="N29" s="80">
        <f t="shared" si="6"/>
        <v>6.6</v>
      </c>
      <c r="O29" s="92">
        <f>IF(AND('Indicator Data'!AK32="No data",'Indicator Data'!AL32="No data"),0,SUM('Indicator Data'!AK32:AM32)/1000)</f>
        <v>130.458</v>
      </c>
      <c r="P29" s="77">
        <f t="shared" si="7"/>
        <v>7.1</v>
      </c>
      <c r="Q29" s="81">
        <f>O29*1000/'Indicator Data'!BC32</f>
        <v>1.239609935921465E-2</v>
      </c>
      <c r="R29" s="77">
        <f t="shared" si="8"/>
        <v>5.9</v>
      </c>
      <c r="S29" s="82">
        <f t="shared" si="9"/>
        <v>6.5</v>
      </c>
      <c r="T29" s="77">
        <f>IF('Indicator Data'!AB32="No data","x",ROUND(IF('Indicator Data'!AB32&gt;T$195,10,IF('Indicator Data'!AB32&lt;T$194,0,10-(T$195-'Indicator Data'!AB32)/(T$195-T$194)*10)),1))</f>
        <v>2</v>
      </c>
      <c r="U29" s="77">
        <f>IF('Indicator Data'!AA32="No data","x",ROUND(IF('Indicator Data'!AA32&gt;U$195,10,IF('Indicator Data'!AA32&lt;U$194,0,10-(U$195-'Indicator Data'!AA32)/(U$195-U$194)*10)),1))</f>
        <v>2.2000000000000002</v>
      </c>
      <c r="V29" s="77">
        <f>IF('Indicator Data'!AE32="No data","x",ROUND(IF('Indicator Data'!AE32&gt;V$195,10,IF('Indicator Data'!AE32&lt;V$194,0,10-(V$195-'Indicator Data'!AE32)/(V$195-V$194)*10)),1))</f>
        <v>5.3</v>
      </c>
      <c r="W29" s="78">
        <f t="shared" si="0"/>
        <v>3.2</v>
      </c>
      <c r="X29" s="77">
        <f>IF('Indicator Data'!W32="No data","x",ROUND(IF('Indicator Data'!W32&gt;X$195,10,IF('Indicator Data'!W32&lt;X$194,0,10-(X$195-'Indicator Data'!W32)/(X$195-X$194)*10)),1))</f>
        <v>6.3</v>
      </c>
      <c r="Y29" s="77">
        <f>IF('Indicator Data'!X32="No data","x",ROUND(IF('Indicator Data'!X32&gt;Y$195,10,IF('Indicator Data'!X32&lt;Y$194,0,10-(Y$195-'Indicator Data'!X32)/(Y$195-Y$194)*10)),1))</f>
        <v>6.5</v>
      </c>
      <c r="Z29" s="78">
        <f t="shared" si="10"/>
        <v>6.4</v>
      </c>
      <c r="AA29" s="92">
        <f>('Indicator Data'!AJ32+'Indicator Data'!AI32*0.5+'Indicator Data'!AH32*0.25)/1000</f>
        <v>0.81399999999999995</v>
      </c>
      <c r="AB29" s="83">
        <f>AA29*1000/'Indicator Data'!BC32</f>
        <v>7.7346156451890452E-5</v>
      </c>
      <c r="AC29" s="78">
        <f t="shared" si="11"/>
        <v>0</v>
      </c>
      <c r="AD29" s="77">
        <f>IF('Indicator Data'!AN32="No data","x",ROUND(IF('Indicator Data'!AN32&lt;$AD$194,10,IF('Indicator Data'!AN32&gt;$AD$195,0,($AD$195-'Indicator Data'!AN32)/($AD$195-$AD$194)*10)),1))</f>
        <v>6.5</v>
      </c>
      <c r="AE29" s="77">
        <f>IF('Indicator Data'!AO32="No data","x",ROUND(IF('Indicator Data'!AO32&gt;$AE$195,10,IF('Indicator Data'!AO32&lt;$AE$194,0,10-($AE$195-'Indicator Data'!AO32)/($AE$195-$AE$194)*10)),1))</f>
        <v>8.9</v>
      </c>
      <c r="AF29" s="84">
        <f>IF('Indicator Data'!AP32="No data","x",ROUND(IF('Indicator Data'!AP32&gt;$AF$195,10,IF('Indicator Data'!AP32&lt;$AF$194,0,10-($AF$195-'Indicator Data'!AP32)/($AF$195-$AF$194)*10)),1))</f>
        <v>6.7</v>
      </c>
      <c r="AG29" s="84">
        <f>IF('Indicator Data'!AQ32="No data","x",ROUND(IF('Indicator Data'!AQ32&gt;$AG$195,10,IF('Indicator Data'!AQ32&lt;$AG$194,0,10-($AG$195-'Indicator Data'!AQ32)/($AG$195-$AG$194)*10)),1))</f>
        <v>4.2</v>
      </c>
      <c r="AH29" s="77">
        <f t="shared" si="12"/>
        <v>6.2</v>
      </c>
      <c r="AI29" s="78">
        <f t="shared" si="13"/>
        <v>7.2</v>
      </c>
      <c r="AJ29" s="85">
        <f t="shared" si="14"/>
        <v>4.8</v>
      </c>
      <c r="AK29" s="86">
        <f t="shared" si="1"/>
        <v>5.7</v>
      </c>
    </row>
    <row r="30" spans="1:37" s="4" customFormat="1" x14ac:dyDescent="0.25">
      <c r="A30" s="131" t="s">
        <v>844</v>
      </c>
      <c r="B30" s="63" t="s">
        <v>58</v>
      </c>
      <c r="C30" s="77">
        <f>ROUND(IF('Indicator Data'!Q33="No data",IF((0.1233*LN('Indicator Data'!BB33)-0.4559)&gt;C$195,0,IF((0.1233*LN('Indicator Data'!BB33)-0.4559)&lt;C$194,10,(C$195-(0.1233*LN('Indicator Data'!BB33)-0.4559))/(C$195-C$194)*10)),IF('Indicator Data'!Q33&gt;C$195,0,IF('Indicator Data'!Q33&lt;C$194,10,(C$195-'Indicator Data'!Q33)/(C$195-C$194)*10))),1)</f>
        <v>4.5999999999999996</v>
      </c>
      <c r="D30" s="77" t="str">
        <f>IF('Indicator Data'!R33="No data","x",ROUND((IF('Indicator Data'!R33&gt;D$195,10,IF('Indicator Data'!R33&lt;D$194,0,10-(D$195-'Indicator Data'!R33)/(D$195-D$194)*10))),1))</f>
        <v>x</v>
      </c>
      <c r="E30" s="78">
        <f t="shared" si="2"/>
        <v>4.5999999999999996</v>
      </c>
      <c r="F30" s="77" t="str">
        <f>IF('Indicator Data'!AF33="No data","x",ROUND(IF('Indicator Data'!AF33&gt;F$195,10,IF('Indicator Data'!AF33&lt;F$194,0,10-(F$195-'Indicator Data'!AF33)/(F$195-F$194)*10)),1))</f>
        <v>x</v>
      </c>
      <c r="G30" s="77">
        <f>IF('Indicator Data'!AG33="No data","x",ROUND(IF('Indicator Data'!AG33&gt;G$195,10,IF('Indicator Data'!AG33&lt;G$194,0,10-(G$195-'Indicator Data'!AG33)/(G$195-G$194)*10)),1))</f>
        <v>5.5</v>
      </c>
      <c r="H30" s="78">
        <f t="shared" si="3"/>
        <v>5.5</v>
      </c>
      <c r="I30" s="79">
        <f>SUM(IF('Indicator Data'!S33=0,0,'Indicator Data'!S33/1000000),SUM('Indicator Data'!T33:U33))</f>
        <v>385.05742499999997</v>
      </c>
      <c r="J30" s="79">
        <f>I30/'Indicator Data'!BC33*1000000</f>
        <v>713.65079879902135</v>
      </c>
      <c r="K30" s="77">
        <f t="shared" si="4"/>
        <v>10</v>
      </c>
      <c r="L30" s="77">
        <f>IF('Indicator Data'!V33="No data","x",ROUND(IF('Indicator Data'!V33&gt;L$195,10,IF('Indicator Data'!V33&lt;L$194,0,10-(L$195-'Indicator Data'!V33)/(L$195-L$194)*10)),1))</f>
        <v>6.7</v>
      </c>
      <c r="M30" s="78">
        <f t="shared" si="5"/>
        <v>8.4</v>
      </c>
      <c r="N30" s="80">
        <f t="shared" si="6"/>
        <v>5.8</v>
      </c>
      <c r="O30" s="92">
        <f>IF(AND('Indicator Data'!AK33="No data",'Indicator Data'!AL33="No data"),0,SUM('Indicator Data'!AK33:AM33)/1000)</f>
        <v>0</v>
      </c>
      <c r="P30" s="77">
        <f t="shared" si="7"/>
        <v>0</v>
      </c>
      <c r="Q30" s="81">
        <f>O30*1000/'Indicator Data'!BC33</f>
        <v>0</v>
      </c>
      <c r="R30" s="77">
        <f t="shared" si="8"/>
        <v>0</v>
      </c>
      <c r="S30" s="82">
        <f t="shared" si="9"/>
        <v>0</v>
      </c>
      <c r="T30" s="77">
        <f>IF('Indicator Data'!AB33="No data","x",ROUND(IF('Indicator Data'!AB33&gt;T$195,10,IF('Indicator Data'!AB33&lt;T$194,0,10-(T$195-'Indicator Data'!AB33)/(T$195-T$194)*10)),1))</f>
        <v>2</v>
      </c>
      <c r="U30" s="77">
        <f>IF('Indicator Data'!AA33="No data","x",ROUND(IF('Indicator Data'!AA33&gt;U$195,10,IF('Indicator Data'!AA33&lt;U$194,0,10-(U$195-'Indicator Data'!AA33)/(U$195-U$194)*10)),1))</f>
        <v>2.5</v>
      </c>
      <c r="V30" s="77">
        <f>IF('Indicator Data'!AE33="No data","x",ROUND(IF('Indicator Data'!AE33&gt;V$195,10,IF('Indicator Data'!AE33&lt;V$194,0,10-(V$195-'Indicator Data'!AE33)/(V$195-V$194)*10)),1))</f>
        <v>0</v>
      </c>
      <c r="W30" s="78">
        <f t="shared" si="0"/>
        <v>1.5</v>
      </c>
      <c r="X30" s="77">
        <f>IF('Indicator Data'!W33="No data","x",ROUND(IF('Indicator Data'!W33&gt;X$195,10,IF('Indicator Data'!W33&lt;X$194,0,10-(X$195-'Indicator Data'!W33)/(X$195-X$194)*10)),1))</f>
        <v>1.9</v>
      </c>
      <c r="Y30" s="77" t="str">
        <f>IF('Indicator Data'!X33="No data","x",ROUND(IF('Indicator Data'!X33&gt;Y$195,10,IF('Indicator Data'!X33&lt;Y$194,0,10-(Y$195-'Indicator Data'!X33)/(Y$195-Y$194)*10)),1))</f>
        <v>x</v>
      </c>
      <c r="Z30" s="78">
        <f t="shared" si="10"/>
        <v>1.9</v>
      </c>
      <c r="AA30" s="92">
        <f>('Indicator Data'!AJ33+'Indicator Data'!AI33*0.5+'Indicator Data'!AH33*0.25)/1000</f>
        <v>0</v>
      </c>
      <c r="AB30" s="83">
        <f>AA30*1000/'Indicator Data'!BC33</f>
        <v>0</v>
      </c>
      <c r="AC30" s="78">
        <f t="shared" si="11"/>
        <v>0</v>
      </c>
      <c r="AD30" s="77">
        <f>IF('Indicator Data'!AN33="No data","x",ROUND(IF('Indicator Data'!AN33&lt;$AD$194,10,IF('Indicator Data'!AN33&gt;$AD$195,0,($AD$195-'Indicator Data'!AN33)/($AD$195-$AD$194)*10)),1))</f>
        <v>4.3</v>
      </c>
      <c r="AE30" s="77">
        <f>IF('Indicator Data'!AO33="No data","x",ROUND(IF('Indicator Data'!AO33&gt;$AE$195,10,IF('Indicator Data'!AO33&lt;$AE$194,0,10-($AE$195-'Indicator Data'!AO33)/($AE$195-$AE$194)*10)),1))</f>
        <v>1.5</v>
      </c>
      <c r="AF30" s="84">
        <f>IF('Indicator Data'!AP33="No data","x",ROUND(IF('Indicator Data'!AP33&gt;$AF$195,10,IF('Indicator Data'!AP33&lt;$AF$194,0,10-($AF$195-'Indicator Data'!AP33)/($AF$195-$AF$194)*10)),1))</f>
        <v>5.2</v>
      </c>
      <c r="AG30" s="84">
        <f>IF('Indicator Data'!AQ33="No data","x",ROUND(IF('Indicator Data'!AQ33&gt;$AG$195,10,IF('Indicator Data'!AQ33&lt;$AG$194,0,10-($AG$195-'Indicator Data'!AQ33)/($AG$195-$AG$194)*10)),1))</f>
        <v>2.7</v>
      </c>
      <c r="AH30" s="77">
        <f t="shared" si="12"/>
        <v>4.7</v>
      </c>
      <c r="AI30" s="78">
        <f t="shared" si="13"/>
        <v>3.5</v>
      </c>
      <c r="AJ30" s="85">
        <f t="shared" si="14"/>
        <v>1.8</v>
      </c>
      <c r="AK30" s="86">
        <f t="shared" si="1"/>
        <v>0.9</v>
      </c>
    </row>
    <row r="31" spans="1:37" s="4" customFormat="1" x14ac:dyDescent="0.25">
      <c r="A31" s="131" t="s">
        <v>53</v>
      </c>
      <c r="B31" s="63" t="s">
        <v>52</v>
      </c>
      <c r="C31" s="77">
        <f>ROUND(IF('Indicator Data'!Q34="No data",IF((0.1233*LN('Indicator Data'!BB34)-0.4559)&gt;C$195,0,IF((0.1233*LN('Indicator Data'!BB34)-0.4559)&lt;C$194,10,(C$195-(0.1233*LN('Indicator Data'!BB34)-0.4559))/(C$195-C$194)*10)),IF('Indicator Data'!Q34&gt;C$195,0,IF('Indicator Data'!Q34&lt;C$194,10,(C$195-'Indicator Data'!Q34)/(C$195-C$194)*10))),1)</f>
        <v>6</v>
      </c>
      <c r="D31" s="77">
        <f>IF('Indicator Data'!R34="No data","x",ROUND((IF('Indicator Data'!R34&gt;D$195,10,IF('Indicator Data'!R34&lt;D$194,0,10-(D$195-'Indicator Data'!R34)/(D$195-D$194)*10))),1))</f>
        <v>2.2000000000000002</v>
      </c>
      <c r="E31" s="78">
        <f t="shared" si="2"/>
        <v>4.4000000000000004</v>
      </c>
      <c r="F31" s="77">
        <f>IF('Indicator Data'!AF34="No data","x",ROUND(IF('Indicator Data'!AF34&gt;F$195,10,IF('Indicator Data'!AF34&lt;F$194,0,10-(F$195-'Indicator Data'!AF34)/(F$195-F$194)*10)),1))</f>
        <v>6.4</v>
      </c>
      <c r="G31" s="77">
        <f>IF('Indicator Data'!AG34="No data","x",ROUND(IF('Indicator Data'!AG34&gt;G$195,10,IF('Indicator Data'!AG34&lt;G$194,0,10-(G$195-'Indicator Data'!AG34)/(G$195-G$194)*10)),1))</f>
        <v>1.4</v>
      </c>
      <c r="H31" s="78">
        <f t="shared" si="3"/>
        <v>3.9</v>
      </c>
      <c r="I31" s="79">
        <f>SUM(IF('Indicator Data'!S34=0,0,'Indicator Data'!S34/1000000),SUM('Indicator Data'!T34:U34))</f>
        <v>1494.9089589999999</v>
      </c>
      <c r="J31" s="79">
        <f>I31/'Indicator Data'!BC34*1000000</f>
        <v>94.840367216351339</v>
      </c>
      <c r="K31" s="77">
        <f t="shared" si="4"/>
        <v>1.9</v>
      </c>
      <c r="L31" s="77">
        <f>IF('Indicator Data'!V34="No data","x",ROUND(IF('Indicator Data'!V34&gt;L$195,10,IF('Indicator Data'!V34&lt;L$194,0,10-(L$195-'Indicator Data'!V34)/(L$195-L$194)*10)),1))</f>
        <v>2.7</v>
      </c>
      <c r="M31" s="78">
        <f t="shared" si="5"/>
        <v>2.2999999999999998</v>
      </c>
      <c r="N31" s="80">
        <f t="shared" si="6"/>
        <v>3.8</v>
      </c>
      <c r="O31" s="92">
        <f>IF(AND('Indicator Data'!AK34="No data",'Indicator Data'!AL34="No data"),0,SUM('Indicator Data'!AK34:AM34)/1000)</f>
        <v>6.6000000000000003E-2</v>
      </c>
      <c r="P31" s="77">
        <f t="shared" si="7"/>
        <v>0</v>
      </c>
      <c r="Q31" s="81">
        <f>O31*1000/'Indicator Data'!BC34</f>
        <v>4.1871875866383037E-6</v>
      </c>
      <c r="R31" s="77">
        <f t="shared" si="8"/>
        <v>0</v>
      </c>
      <c r="S31" s="82">
        <f t="shared" si="9"/>
        <v>0</v>
      </c>
      <c r="T31" s="77">
        <f>IF('Indicator Data'!AB34="No data","x",ROUND(IF('Indicator Data'!AB34&gt;T$195,10,IF('Indicator Data'!AB34&lt;T$194,0,10-(T$195-'Indicator Data'!AB34)/(T$195-T$194)*10)),1))</f>
        <v>1.2</v>
      </c>
      <c r="U31" s="77">
        <f>IF('Indicator Data'!AA34="No data","x",ROUND(IF('Indicator Data'!AA34&gt;U$195,10,IF('Indicator Data'!AA34&lt;U$194,0,10-(U$195-'Indicator Data'!AA34)/(U$195-U$194)*10)),1))</f>
        <v>6.9</v>
      </c>
      <c r="V31" s="77">
        <f>IF('Indicator Data'!AE34="No data","x",ROUND(IF('Indicator Data'!AE34&gt;V$195,10,IF('Indicator Data'!AE34&lt;V$194,0,10-(V$195-'Indicator Data'!AE34)/(V$195-V$194)*10)),1))</f>
        <v>0.3</v>
      </c>
      <c r="W31" s="78">
        <f t="shared" si="0"/>
        <v>2.8</v>
      </c>
      <c r="X31" s="77">
        <f>IF('Indicator Data'!W34="No data","x",ROUND(IF('Indicator Data'!W34&gt;X$195,10,IF('Indicator Data'!W34&lt;X$194,0,10-(X$195-'Indicator Data'!W34)/(X$195-X$194)*10)),1))</f>
        <v>2.2000000000000002</v>
      </c>
      <c r="Y31" s="77">
        <f>IF('Indicator Data'!X34="No data","x",ROUND(IF('Indicator Data'!X34&gt;Y$195,10,IF('Indicator Data'!X34&lt;Y$194,0,10-(Y$195-'Indicator Data'!X34)/(Y$195-Y$194)*10)),1))</f>
        <v>5.3</v>
      </c>
      <c r="Z31" s="78">
        <f t="shared" si="10"/>
        <v>3.8</v>
      </c>
      <c r="AA31" s="92">
        <f>('Indicator Data'!AJ34+'Indicator Data'!AI34*0.5+'Indicator Data'!AH34*0.25)/1000</f>
        <v>1250</v>
      </c>
      <c r="AB31" s="83">
        <f>AA31*1000/'Indicator Data'!BC34</f>
        <v>7.930279520148302E-2</v>
      </c>
      <c r="AC31" s="78">
        <f t="shared" si="11"/>
        <v>7.9</v>
      </c>
      <c r="AD31" s="77">
        <f>IF('Indicator Data'!AN34="No data","x",ROUND(IF('Indicator Data'!AN34&lt;$AD$194,10,IF('Indicator Data'!AN34&gt;$AD$195,0,($AD$195-'Indicator Data'!AN34)/($AD$195-$AD$194)*10)),1))</f>
        <v>4.9000000000000004</v>
      </c>
      <c r="AE31" s="77">
        <f>IF('Indicator Data'!AO34="No data","x",ROUND(IF('Indicator Data'!AO34&gt;$AE$195,10,IF('Indicator Data'!AO34&lt;$AE$194,0,10-($AE$195-'Indicator Data'!AO34)/($AE$195-$AE$194)*10)),1))</f>
        <v>3.1</v>
      </c>
      <c r="AF31" s="84">
        <f>IF('Indicator Data'!AP34="No data","x",ROUND(IF('Indicator Data'!AP34&gt;$AF$195,10,IF('Indicator Data'!AP34&lt;$AF$194,0,10-($AF$195-'Indicator Data'!AP34)/($AF$195-$AF$194)*10)),1))</f>
        <v>7.5</v>
      </c>
      <c r="AG31" s="84">
        <f>IF('Indicator Data'!AQ34="No data","x",ROUND(IF('Indicator Data'!AQ34&gt;$AG$195,10,IF('Indicator Data'!AQ34&lt;$AG$194,0,10-($AG$195-'Indicator Data'!AQ34)/($AG$195-$AG$194)*10)),1))</f>
        <v>2.4</v>
      </c>
      <c r="AH31" s="77">
        <f t="shared" si="12"/>
        <v>6.5</v>
      </c>
      <c r="AI31" s="78">
        <f t="shared" si="13"/>
        <v>4.8</v>
      </c>
      <c r="AJ31" s="85">
        <f t="shared" si="14"/>
        <v>5.2</v>
      </c>
      <c r="AK31" s="86">
        <f t="shared" si="1"/>
        <v>3</v>
      </c>
    </row>
    <row r="32" spans="1:37" s="4" customFormat="1" x14ac:dyDescent="0.25">
      <c r="A32" s="131" t="s">
        <v>55</v>
      </c>
      <c r="B32" s="63" t="s">
        <v>54</v>
      </c>
      <c r="C32" s="77">
        <f>ROUND(IF('Indicator Data'!Q35="No data",IF((0.1233*LN('Indicator Data'!BB35)-0.4559)&gt;C$195,0,IF((0.1233*LN('Indicator Data'!BB35)-0.4559)&lt;C$194,10,(C$195-(0.1233*LN('Indicator Data'!BB35)-0.4559))/(C$195-C$194)*10)),IF('Indicator Data'!Q35&gt;C$195,0,IF('Indicator Data'!Q35&lt;C$194,10,(C$195-'Indicator Data'!Q35)/(C$195-C$194)*10))),1)</f>
        <v>6.6</v>
      </c>
      <c r="D32" s="77">
        <f>IF('Indicator Data'!R35="No data","x",ROUND((IF('Indicator Data'!R35&gt;D$195,10,IF('Indicator Data'!R35&lt;D$194,0,10-(D$195-'Indicator Data'!R35)/(D$195-D$194)*10))),1))</f>
        <v>4.7</v>
      </c>
      <c r="E32" s="78">
        <f t="shared" si="2"/>
        <v>5.7</v>
      </c>
      <c r="F32" s="77">
        <f>IF('Indicator Data'!AF35="No data","x",ROUND(IF('Indicator Data'!AF35&gt;F$195,10,IF('Indicator Data'!AF35&lt;F$194,0,10-(F$195-'Indicator Data'!AF35)/(F$195-F$194)*10)),1))</f>
        <v>7.6</v>
      </c>
      <c r="G32" s="77">
        <f>IF('Indicator Data'!AG35="No data","x",ROUND(IF('Indicator Data'!AG35&gt;G$195,10,IF('Indicator Data'!AG35&lt;G$194,0,10-(G$195-'Indicator Data'!AG35)/(G$195-G$194)*10)),1))</f>
        <v>5.4</v>
      </c>
      <c r="H32" s="78">
        <f t="shared" si="3"/>
        <v>6.5</v>
      </c>
      <c r="I32" s="79">
        <f>SUM(IF('Indicator Data'!S35=0,0,'Indicator Data'!S35/1000000),SUM('Indicator Data'!T35:U35))</f>
        <v>1991.762618</v>
      </c>
      <c r="J32" s="79">
        <f>I32/'Indicator Data'!BC35*1000000</f>
        <v>84.975751634399629</v>
      </c>
      <c r="K32" s="77">
        <f t="shared" si="4"/>
        <v>1.7</v>
      </c>
      <c r="L32" s="77">
        <f>IF('Indicator Data'!V35="No data","x",ROUND(IF('Indicator Data'!V35&gt;L$195,10,IF('Indicator Data'!V35&lt;L$194,0,10-(L$195-'Indicator Data'!V35)/(L$195-L$194)*10)),1))</f>
        <v>1.6</v>
      </c>
      <c r="M32" s="78">
        <f t="shared" si="5"/>
        <v>1.7</v>
      </c>
      <c r="N32" s="80">
        <f t="shared" si="6"/>
        <v>4.9000000000000004</v>
      </c>
      <c r="O32" s="92">
        <f>IF(AND('Indicator Data'!AK35="No data",'Indicator Data'!AL35="No data"),0,SUM('Indicator Data'!AK35:AM35)/1000)</f>
        <v>547.54499999999996</v>
      </c>
      <c r="P32" s="77">
        <f t="shared" si="7"/>
        <v>9.1</v>
      </c>
      <c r="Q32" s="81">
        <f>O32*1000/'Indicator Data'!BC35</f>
        <v>2.3360237564543619E-2</v>
      </c>
      <c r="R32" s="77">
        <f t="shared" si="8"/>
        <v>6.9</v>
      </c>
      <c r="S32" s="82">
        <f t="shared" si="9"/>
        <v>8</v>
      </c>
      <c r="T32" s="77">
        <f>IF('Indicator Data'!AB35="No data","x",ROUND(IF('Indicator Data'!AB35&gt;T$195,10,IF('Indicator Data'!AB35&lt;T$194,0,10-(T$195-'Indicator Data'!AB35)/(T$195-T$194)*10)),1))</f>
        <v>9</v>
      </c>
      <c r="U32" s="77">
        <f>IF('Indicator Data'!AA35="No data","x",ROUND(IF('Indicator Data'!AA35&gt;U$195,10,IF('Indicator Data'!AA35&lt;U$194,0,10-(U$195-'Indicator Data'!AA35)/(U$195-U$194)*10)),1))</f>
        <v>3.9</v>
      </c>
      <c r="V32" s="77">
        <f>IF('Indicator Data'!AE35="No data","x",ROUND(IF('Indicator Data'!AE35&gt;V$195,10,IF('Indicator Data'!AE35&lt;V$194,0,10-(V$195-'Indicator Data'!AE35)/(V$195-V$194)*10)),1))</f>
        <v>5.4</v>
      </c>
      <c r="W32" s="78">
        <f t="shared" si="0"/>
        <v>6.1</v>
      </c>
      <c r="X32" s="77">
        <f>IF('Indicator Data'!W35="No data","x",ROUND(IF('Indicator Data'!W35&gt;X$195,10,IF('Indicator Data'!W35&lt;X$194,0,10-(X$195-'Indicator Data'!W35)/(X$195-X$194)*10)),1))</f>
        <v>6.8</v>
      </c>
      <c r="Y32" s="77">
        <f>IF('Indicator Data'!X35="No data","x",ROUND(IF('Indicator Data'!X35&gt;Y$195,10,IF('Indicator Data'!X35&lt;Y$194,0,10-(Y$195-'Indicator Data'!X35)/(Y$195-Y$194)*10)),1))</f>
        <v>3.4</v>
      </c>
      <c r="Z32" s="78">
        <f t="shared" si="10"/>
        <v>5.0999999999999996</v>
      </c>
      <c r="AA32" s="92">
        <f>('Indicator Data'!AJ35+'Indicator Data'!AI35*0.5+'Indicator Data'!AH35*0.25)/1000</f>
        <v>7.7145000000000001</v>
      </c>
      <c r="AB32" s="83">
        <f>AA32*1000/'Indicator Data'!BC35</f>
        <v>3.2912829574130296E-4</v>
      </c>
      <c r="AC32" s="78">
        <f t="shared" si="11"/>
        <v>0</v>
      </c>
      <c r="AD32" s="77">
        <f>IF('Indicator Data'!AN35="No data","x",ROUND(IF('Indicator Data'!AN35&lt;$AD$194,10,IF('Indicator Data'!AN35&gt;$AD$195,0,($AD$195-'Indicator Data'!AN35)/($AD$195-$AD$194)*10)),1))</f>
        <v>4.3</v>
      </c>
      <c r="AE32" s="77">
        <f>IF('Indicator Data'!AO35="No data","x",ROUND(IF('Indicator Data'!AO35&gt;$AE$195,10,IF('Indicator Data'!AO35&lt;$AE$194,0,10-($AE$195-'Indicator Data'!AO35)/($AE$195-$AE$194)*10)),1))</f>
        <v>1.6</v>
      </c>
      <c r="AF32" s="84">
        <f>IF('Indicator Data'!AP35="No data","x",ROUND(IF('Indicator Data'!AP35&gt;$AF$195,10,IF('Indicator Data'!AP35&lt;$AF$194,0,10-($AF$195-'Indicator Data'!AP35)/($AF$195-$AF$194)*10)),1))</f>
        <v>7.6</v>
      </c>
      <c r="AG32" s="84">
        <f>IF('Indicator Data'!AQ35="No data","x",ROUND(IF('Indicator Data'!AQ35&gt;$AG$195,10,IF('Indicator Data'!AQ35&lt;$AG$194,0,10-($AG$195-'Indicator Data'!AQ35)/($AG$195-$AG$194)*10)),1))</f>
        <v>5</v>
      </c>
      <c r="AH32" s="77">
        <f t="shared" si="12"/>
        <v>7.1</v>
      </c>
      <c r="AI32" s="78">
        <f t="shared" si="13"/>
        <v>4.3</v>
      </c>
      <c r="AJ32" s="85">
        <f t="shared" si="14"/>
        <v>4.2</v>
      </c>
      <c r="AK32" s="86">
        <f t="shared" si="1"/>
        <v>6.5</v>
      </c>
    </row>
    <row r="33" spans="1:37" s="4" customFormat="1" x14ac:dyDescent="0.25">
      <c r="A33" s="131" t="s">
        <v>57</v>
      </c>
      <c r="B33" s="63" t="s">
        <v>56</v>
      </c>
      <c r="C33" s="77">
        <f>ROUND(IF('Indicator Data'!Q36="No data",IF((0.1233*LN('Indicator Data'!BB36)-0.4559)&gt;C$195,0,IF((0.1233*LN('Indicator Data'!BB36)-0.4559)&lt;C$194,10,(C$195-(0.1233*LN('Indicator Data'!BB36)-0.4559))/(C$195-C$194)*10)),IF('Indicator Data'!Q36&gt;C$195,0,IF('Indicator Data'!Q36&lt;C$194,10,(C$195-'Indicator Data'!Q36)/(C$195-C$194)*10))),1)</f>
        <v>0.5</v>
      </c>
      <c r="D33" s="77" t="str">
        <f>IF('Indicator Data'!R36="No data","x",ROUND((IF('Indicator Data'!R36&gt;D$195,10,IF('Indicator Data'!R36&lt;D$194,0,10-(D$195-'Indicator Data'!R36)/(D$195-D$194)*10))),1))</f>
        <v>x</v>
      </c>
      <c r="E33" s="78">
        <f t="shared" si="2"/>
        <v>0.5</v>
      </c>
      <c r="F33" s="77">
        <f>IF('Indicator Data'!AF36="No data","x",ROUND(IF('Indicator Data'!AF36&gt;F$195,10,IF('Indicator Data'!AF36&lt;F$194,0,10-(F$195-'Indicator Data'!AF36)/(F$195-F$194)*10)),1))</f>
        <v>1.3</v>
      </c>
      <c r="G33" s="77">
        <f>IF('Indicator Data'!AG36="No data","x",ROUND(IF('Indicator Data'!AG36&gt;G$195,10,IF('Indicator Data'!AG36&lt;G$194,0,10-(G$195-'Indicator Data'!AG36)/(G$195-G$194)*10)),1))</f>
        <v>2.2000000000000002</v>
      </c>
      <c r="H33" s="78">
        <f t="shared" si="3"/>
        <v>1.8</v>
      </c>
      <c r="I33" s="79">
        <f>SUM(IF('Indicator Data'!S36=0,0,'Indicator Data'!S36/1000000),SUM('Indicator Data'!T36:U36))</f>
        <v>0.1</v>
      </c>
      <c r="J33" s="79">
        <f>I33/'Indicator Data'!BC36*1000000</f>
        <v>2.755851609957487E-3</v>
      </c>
      <c r="K33" s="77">
        <f t="shared" si="4"/>
        <v>0</v>
      </c>
      <c r="L33" s="77" t="str">
        <f>IF('Indicator Data'!V36="No data","x",ROUND(IF('Indicator Data'!V36&gt;L$195,10,IF('Indicator Data'!V36&lt;L$194,0,10-(L$195-'Indicator Data'!V36)/(L$195-L$194)*10)),1))</f>
        <v>x</v>
      </c>
      <c r="M33" s="78">
        <f t="shared" si="5"/>
        <v>0</v>
      </c>
      <c r="N33" s="80">
        <f t="shared" si="6"/>
        <v>0.7</v>
      </c>
      <c r="O33" s="92">
        <f>IF(AND('Indicator Data'!AK36="No data",'Indicator Data'!AL36="No data"),0,SUM('Indicator Data'!AK36:AM36)/1000)</f>
        <v>97.331999999999994</v>
      </c>
      <c r="P33" s="77">
        <f t="shared" si="7"/>
        <v>6.6</v>
      </c>
      <c r="Q33" s="81">
        <f>O33*1000/'Indicator Data'!BC36</f>
        <v>2.6823254890038215E-3</v>
      </c>
      <c r="R33" s="77">
        <f t="shared" si="8"/>
        <v>4.0999999999999996</v>
      </c>
      <c r="S33" s="82">
        <f t="shared" si="9"/>
        <v>5.4</v>
      </c>
      <c r="T33" s="77" t="str">
        <f>IF('Indicator Data'!AB36="No data","x",ROUND(IF('Indicator Data'!AB36&gt;T$195,10,IF('Indicator Data'!AB36&lt;T$194,0,10-(T$195-'Indicator Data'!AB36)/(T$195-T$194)*10)),1))</f>
        <v>x</v>
      </c>
      <c r="U33" s="77">
        <f>IF('Indicator Data'!AA36="No data","x",ROUND(IF('Indicator Data'!AA36&gt;U$195,10,IF('Indicator Data'!AA36&lt;U$194,0,10-(U$195-'Indicator Data'!AA36)/(U$195-U$194)*10)),1))</f>
        <v>0.1</v>
      </c>
      <c r="V33" s="77" t="str">
        <f>IF('Indicator Data'!AE36="No data","x",ROUND(IF('Indicator Data'!AE36&gt;V$195,10,IF('Indicator Data'!AE36&lt;V$194,0,10-(V$195-'Indicator Data'!AE36)/(V$195-V$194)*10)),1))</f>
        <v>x</v>
      </c>
      <c r="W33" s="78">
        <f t="shared" si="0"/>
        <v>0.1</v>
      </c>
      <c r="X33" s="77">
        <f>IF('Indicator Data'!W36="No data","x",ROUND(IF('Indicator Data'!W36&gt;X$195,10,IF('Indicator Data'!W36&lt;X$194,0,10-(X$195-'Indicator Data'!W36)/(X$195-X$194)*10)),1))</f>
        <v>0.4</v>
      </c>
      <c r="Y33" s="77" t="str">
        <f>IF('Indicator Data'!X36="No data","x",ROUND(IF('Indicator Data'!X36&gt;Y$195,10,IF('Indicator Data'!X36&lt;Y$194,0,10-(Y$195-'Indicator Data'!X36)/(Y$195-Y$194)*10)),1))</f>
        <v>x</v>
      </c>
      <c r="Z33" s="78">
        <f t="shared" si="10"/>
        <v>0.4</v>
      </c>
      <c r="AA33" s="92">
        <f>('Indicator Data'!AJ36+'Indicator Data'!AI36*0.5+'Indicator Data'!AH36*0.25)/1000</f>
        <v>63.009</v>
      </c>
      <c r="AB33" s="83">
        <f>AA33*1000/'Indicator Data'!BC36</f>
        <v>1.7364345409181131E-3</v>
      </c>
      <c r="AC33" s="78">
        <f t="shared" si="11"/>
        <v>0.2</v>
      </c>
      <c r="AD33" s="77">
        <f>IF('Indicator Data'!AN36="No data","x",ROUND(IF('Indicator Data'!AN36&lt;$AD$194,10,IF('Indicator Data'!AN36&gt;$AD$195,0,($AD$195-'Indicator Data'!AN36)/($AD$195-$AD$194)*10)),1))</f>
        <v>0.7</v>
      </c>
      <c r="AE33" s="77">
        <f>IF('Indicator Data'!AO36="No data","x",ROUND(IF('Indicator Data'!AO36&gt;$AE$195,10,IF('Indicator Data'!AO36&lt;$AE$194,0,10-($AE$195-'Indicator Data'!AO36)/($AE$195-$AE$194)*10)),1))</f>
        <v>0</v>
      </c>
      <c r="AF33" s="84">
        <f>IF('Indicator Data'!AP36="No data","x",ROUND(IF('Indicator Data'!AP36&gt;$AF$195,10,IF('Indicator Data'!AP36&lt;$AF$194,0,10-($AF$195-'Indicator Data'!AP36)/($AF$195-$AF$194)*10)),1))</f>
        <v>0.3</v>
      </c>
      <c r="AG33" s="84">
        <f>IF('Indicator Data'!AQ36="No data","x",ROUND(IF('Indicator Data'!AQ36&gt;$AG$195,10,IF('Indicator Data'!AQ36&lt;$AG$194,0,10-($AG$195-'Indicator Data'!AQ36)/($AG$195-$AG$194)*10)),1))</f>
        <v>3.6</v>
      </c>
      <c r="AH33" s="77">
        <f t="shared" si="12"/>
        <v>1</v>
      </c>
      <c r="AI33" s="78">
        <f t="shared" si="13"/>
        <v>0.6</v>
      </c>
      <c r="AJ33" s="85">
        <f t="shared" si="14"/>
        <v>0.3</v>
      </c>
      <c r="AK33" s="86">
        <f t="shared" si="1"/>
        <v>3.3</v>
      </c>
    </row>
    <row r="34" spans="1:37" s="4" customFormat="1" x14ac:dyDescent="0.25">
      <c r="A34" s="131" t="s">
        <v>60</v>
      </c>
      <c r="B34" s="63" t="s">
        <v>59</v>
      </c>
      <c r="C34" s="77">
        <f>ROUND(IF('Indicator Data'!Q37="No data",IF((0.1233*LN('Indicator Data'!BB37)-0.4559)&gt;C$195,0,IF((0.1233*LN('Indicator Data'!BB37)-0.4559)&lt;C$194,10,(C$195-(0.1233*LN('Indicator Data'!BB37)-0.4559))/(C$195-C$194)*10)),IF('Indicator Data'!Q37&gt;C$195,0,IF('Indicator Data'!Q37&lt;C$194,10,(C$195-'Indicator Data'!Q37)/(C$195-C$194)*10))),1)</f>
        <v>9.1999999999999993</v>
      </c>
      <c r="D34" s="77">
        <f>IF('Indicator Data'!R37="No data","x",ROUND((IF('Indicator Data'!R37&gt;D$195,10,IF('Indicator Data'!R37&lt;D$194,0,10-(D$195-'Indicator Data'!R37)/(D$195-D$194)*10))),1))</f>
        <v>8.3000000000000007</v>
      </c>
      <c r="E34" s="78">
        <f t="shared" si="2"/>
        <v>8.8000000000000007</v>
      </c>
      <c r="F34" s="77">
        <f>IF('Indicator Data'!AF37="No data","x",ROUND(IF('Indicator Data'!AF37&gt;F$195,10,IF('Indicator Data'!AF37&lt;F$194,0,10-(F$195-'Indicator Data'!AF37)/(F$195-F$194)*10)),1))</f>
        <v>8.6</v>
      </c>
      <c r="G34" s="77">
        <f>IF('Indicator Data'!AG37="No data","x",ROUND(IF('Indicator Data'!AG37&gt;G$195,10,IF('Indicator Data'!AG37&lt;G$194,0,10-(G$195-'Indicator Data'!AG37)/(G$195-G$194)*10)),1))</f>
        <v>7.8</v>
      </c>
      <c r="H34" s="78">
        <f t="shared" si="3"/>
        <v>8.1999999999999993</v>
      </c>
      <c r="I34" s="79">
        <f>SUM(IF('Indicator Data'!S37=0,0,'Indicator Data'!S37/1000000),SUM('Indicator Data'!T37:U37))</f>
        <v>1931.3187350000001</v>
      </c>
      <c r="J34" s="79">
        <f>I34/'Indicator Data'!BC37*1000000</f>
        <v>420.34342658513077</v>
      </c>
      <c r="K34" s="77">
        <f t="shared" si="4"/>
        <v>8.4</v>
      </c>
      <c r="L34" s="77">
        <f>IF('Indicator Data'!V37="No data","x",ROUND(IF('Indicator Data'!V37&gt;L$195,10,IF('Indicator Data'!V37&lt;L$194,0,10-(L$195-'Indicator Data'!V37)/(L$195-L$194)*10)),1))</f>
        <v>10</v>
      </c>
      <c r="M34" s="78">
        <f t="shared" si="5"/>
        <v>9.1999999999999993</v>
      </c>
      <c r="N34" s="80">
        <f t="shared" si="6"/>
        <v>8.8000000000000007</v>
      </c>
      <c r="O34" s="92">
        <f>IF(AND('Indicator Data'!AK37="No data",'Indicator Data'!AL37="No data"),0,SUM('Indicator Data'!AK37:AM37)/1000)</f>
        <v>579.91999999999996</v>
      </c>
      <c r="P34" s="77">
        <f t="shared" si="7"/>
        <v>9.1999999999999993</v>
      </c>
      <c r="Q34" s="81">
        <f>O34*1000/'Indicator Data'!BC37</f>
        <v>0.1262171569755155</v>
      </c>
      <c r="R34" s="77">
        <f t="shared" si="8"/>
        <v>10</v>
      </c>
      <c r="S34" s="82">
        <f t="shared" si="9"/>
        <v>9.6</v>
      </c>
      <c r="T34" s="77">
        <f>IF('Indicator Data'!AB37="No data","x",ROUND(IF('Indicator Data'!AB37&gt;T$195,10,IF('Indicator Data'!AB37&lt;T$194,0,10-(T$195-'Indicator Data'!AB37)/(T$195-T$194)*10)),1))</f>
        <v>7.4</v>
      </c>
      <c r="U34" s="77">
        <f>IF('Indicator Data'!AA37="No data","x",ROUND(IF('Indicator Data'!AA37&gt;U$195,10,IF('Indicator Data'!AA37&lt;U$194,0,10-(U$195-'Indicator Data'!AA37)/(U$195-U$194)*10)),1))</f>
        <v>7.1</v>
      </c>
      <c r="V34" s="77">
        <f>IF('Indicator Data'!AE37="No data","x",ROUND(IF('Indicator Data'!AE37&gt;V$195,10,IF('Indicator Data'!AE37&lt;V$194,0,10-(V$195-'Indicator Data'!AE37)/(V$195-V$194)*10)),1))</f>
        <v>9.6</v>
      </c>
      <c r="W34" s="78">
        <f t="shared" si="0"/>
        <v>8</v>
      </c>
      <c r="X34" s="77">
        <f>IF('Indicator Data'!W37="No data","x",ROUND(IF('Indicator Data'!W37&gt;X$195,10,IF('Indicator Data'!W37&lt;X$194,0,10-(X$195-'Indicator Data'!W37)/(X$195-X$194)*10)),1))</f>
        <v>10</v>
      </c>
      <c r="Y34" s="77">
        <f>IF('Indicator Data'!X37="No data","x",ROUND(IF('Indicator Data'!X37&gt;Y$195,10,IF('Indicator Data'!X37&lt;Y$194,0,10-(Y$195-'Indicator Data'!X37)/(Y$195-Y$194)*10)),1))</f>
        <v>5.2</v>
      </c>
      <c r="Z34" s="78">
        <f t="shared" si="10"/>
        <v>7.6</v>
      </c>
      <c r="AA34" s="92">
        <f>('Indicator Data'!AJ37+'Indicator Data'!AI37*0.5+'Indicator Data'!AH37*0.25)/1000</f>
        <v>0.41199999999999998</v>
      </c>
      <c r="AB34" s="83">
        <f>AA34*1000/'Indicator Data'!BC37</f>
        <v>8.9670072896110467E-5</v>
      </c>
      <c r="AC34" s="78">
        <f t="shared" si="11"/>
        <v>0</v>
      </c>
      <c r="AD34" s="77">
        <f>IF('Indicator Data'!AN37="No data","x",ROUND(IF('Indicator Data'!AN37&lt;$AD$194,10,IF('Indicator Data'!AN37&gt;$AD$195,0,($AD$195-'Indicator Data'!AN37)/($AD$195-$AD$194)*10)),1))</f>
        <v>8.4</v>
      </c>
      <c r="AE34" s="77">
        <f>IF('Indicator Data'!AO37="No data","x",ROUND(IF('Indicator Data'!AO37&gt;$AE$195,10,IF('Indicator Data'!AO37&lt;$AE$194,0,10-($AE$195-'Indicator Data'!AO37)/($AE$195-$AE$194)*10)),1))</f>
        <v>10</v>
      </c>
      <c r="AF34" s="84" t="str">
        <f>IF('Indicator Data'!AP37="No data","x",ROUND(IF('Indicator Data'!AP37&gt;$AF$195,10,IF('Indicator Data'!AP37&lt;$AF$194,0,10-($AF$195-'Indicator Data'!AP37)/($AF$195-$AF$194)*10)),1))</f>
        <v>x</v>
      </c>
      <c r="AG34" s="84" t="str">
        <f>IF('Indicator Data'!AQ37="No data","x",ROUND(IF('Indicator Data'!AQ37&gt;$AG$195,10,IF('Indicator Data'!AQ37&lt;$AG$194,0,10-($AG$195-'Indicator Data'!AQ37)/($AG$195-$AG$194)*10)),1))</f>
        <v>x</v>
      </c>
      <c r="AH34" s="77" t="str">
        <f t="shared" si="12"/>
        <v>x</v>
      </c>
      <c r="AI34" s="78">
        <f t="shared" si="13"/>
        <v>9.1999999999999993</v>
      </c>
      <c r="AJ34" s="85">
        <f t="shared" si="14"/>
        <v>7.2</v>
      </c>
      <c r="AK34" s="86">
        <f t="shared" si="1"/>
        <v>8.6999999999999993</v>
      </c>
    </row>
    <row r="35" spans="1:37" s="4" customFormat="1" x14ac:dyDescent="0.25">
      <c r="A35" s="131" t="s">
        <v>62</v>
      </c>
      <c r="B35" s="63" t="s">
        <v>61</v>
      </c>
      <c r="C35" s="77">
        <f>ROUND(IF('Indicator Data'!Q38="No data",IF((0.1233*LN('Indicator Data'!BB38)-0.4559)&gt;C$195,0,IF((0.1233*LN('Indicator Data'!BB38)-0.4559)&lt;C$194,10,(C$195-(0.1233*LN('Indicator Data'!BB38)-0.4559))/(C$195-C$194)*10)),IF('Indicator Data'!Q38&gt;C$195,0,IF('Indicator Data'!Q38&lt;C$194,10,(C$195-'Indicator Data'!Q38)/(C$195-C$194)*10))),1)</f>
        <v>8.5</v>
      </c>
      <c r="D35" s="77">
        <f>IF('Indicator Data'!R38="No data","x",ROUND((IF('Indicator Data'!R38&gt;D$195,10,IF('Indicator Data'!R38&lt;D$194,0,10-(D$195-'Indicator Data'!R38)/(D$195-D$194)*10))),1))</f>
        <v>10</v>
      </c>
      <c r="E35" s="78">
        <f t="shared" si="2"/>
        <v>9.4</v>
      </c>
      <c r="F35" s="77">
        <f>IF('Indicator Data'!AF38="No data","x",ROUND(IF('Indicator Data'!AF38&gt;F$195,10,IF('Indicator Data'!AF38&lt;F$194,0,10-(F$195-'Indicator Data'!AF38)/(F$195-F$194)*10)),1))</f>
        <v>9.3000000000000007</v>
      </c>
      <c r="G35" s="77">
        <f>IF('Indicator Data'!AG38="No data","x",ROUND(IF('Indicator Data'!AG38&gt;G$195,10,IF('Indicator Data'!AG38&lt;G$194,0,10-(G$195-'Indicator Data'!AG38)/(G$195-G$194)*10)),1))</f>
        <v>4.5999999999999996</v>
      </c>
      <c r="H35" s="78">
        <f t="shared" si="3"/>
        <v>7</v>
      </c>
      <c r="I35" s="79">
        <f>SUM(IF('Indicator Data'!S38=0,0,'Indicator Data'!S38/1000000),SUM('Indicator Data'!T38:U38))</f>
        <v>1783.0326029999999</v>
      </c>
      <c r="J35" s="79">
        <f>I35/'Indicator Data'!BC38*1000000</f>
        <v>123.37154803829331</v>
      </c>
      <c r="K35" s="77">
        <f t="shared" si="4"/>
        <v>2.5</v>
      </c>
      <c r="L35" s="77">
        <f>IF('Indicator Data'!V38="No data","x",ROUND(IF('Indicator Data'!V38&gt;L$195,10,IF('Indicator Data'!V38&lt;L$194,0,10-(L$195-'Indicator Data'!V38)/(L$195-L$194)*10)),1))</f>
        <v>3.8</v>
      </c>
      <c r="M35" s="78">
        <f t="shared" si="5"/>
        <v>3.2</v>
      </c>
      <c r="N35" s="80">
        <f t="shared" si="6"/>
        <v>7.3</v>
      </c>
      <c r="O35" s="92">
        <f>IF(AND('Indicator Data'!AK38="No data",'Indicator Data'!AL38="No data"),0,SUM('Indicator Data'!AK38:AM38)/1000)</f>
        <v>484.13600000000002</v>
      </c>
      <c r="P35" s="77">
        <f t="shared" si="7"/>
        <v>8.9</v>
      </c>
      <c r="Q35" s="81">
        <f>O35*1000/'Indicator Data'!BC38</f>
        <v>3.3498326211518624E-2</v>
      </c>
      <c r="R35" s="77">
        <f t="shared" si="8"/>
        <v>7.6</v>
      </c>
      <c r="S35" s="82">
        <f t="shared" si="9"/>
        <v>8.3000000000000007</v>
      </c>
      <c r="T35" s="77">
        <f>IF('Indicator Data'!AB38="No data","x",ROUND(IF('Indicator Data'!AB38&gt;T$195,10,IF('Indicator Data'!AB38&lt;T$194,0,10-(T$195-'Indicator Data'!AB38)/(T$195-T$194)*10)),1))</f>
        <v>4</v>
      </c>
      <c r="U35" s="77">
        <f>IF('Indicator Data'!AA38="No data","x",ROUND(IF('Indicator Data'!AA38&gt;U$195,10,IF('Indicator Data'!AA38&lt;U$194,0,10-(U$195-'Indicator Data'!AA38)/(U$195-U$194)*10)),1))</f>
        <v>2.8</v>
      </c>
      <c r="V35" s="77">
        <f>IF('Indicator Data'!AE38="No data","x",ROUND(IF('Indicator Data'!AE38&gt;V$195,10,IF('Indicator Data'!AE38&lt;V$194,0,10-(V$195-'Indicator Data'!AE38)/(V$195-V$194)*10)),1))</f>
        <v>10</v>
      </c>
      <c r="W35" s="78">
        <f t="shared" ref="W35:W66" si="15">IF(AND(T35="x",U35="x",V35="x"),"x",ROUND(AVERAGE(T35,U35,V35),1))</f>
        <v>5.6</v>
      </c>
      <c r="X35" s="77">
        <f>IF('Indicator Data'!W38="No data","x",ROUND(IF('Indicator Data'!W38&gt;X$195,10,IF('Indicator Data'!W38&lt;X$194,0,10-(X$195-'Indicator Data'!W38)/(X$195-X$194)*10)),1))</f>
        <v>10</v>
      </c>
      <c r="Y35" s="77">
        <f>IF('Indicator Data'!X38="No data","x",ROUND(IF('Indicator Data'!X38&gt;Y$195,10,IF('Indicator Data'!X38&lt;Y$194,0,10-(Y$195-'Indicator Data'!X38)/(Y$195-Y$194)*10)),1))</f>
        <v>6.4</v>
      </c>
      <c r="Z35" s="78">
        <f t="shared" si="10"/>
        <v>8.1999999999999993</v>
      </c>
      <c r="AA35" s="92">
        <f>('Indicator Data'!AJ38+'Indicator Data'!AI38*0.5+'Indicator Data'!AH38*0.25)/1000</f>
        <v>0</v>
      </c>
      <c r="AB35" s="83">
        <f>AA35*1000/'Indicator Data'!BC38</f>
        <v>0</v>
      </c>
      <c r="AC35" s="78">
        <f t="shared" si="11"/>
        <v>0</v>
      </c>
      <c r="AD35" s="77">
        <f>IF('Indicator Data'!AN38="No data","x",ROUND(IF('Indicator Data'!AN38&lt;$AD$194,10,IF('Indicator Data'!AN38&gt;$AD$195,0,($AD$195-'Indicator Data'!AN38)/($AD$195-$AD$194)*10)),1))</f>
        <v>6.3</v>
      </c>
      <c r="AE35" s="77">
        <f>IF('Indicator Data'!AO38="No data","x",ROUND(IF('Indicator Data'!AO38&gt;$AE$195,10,IF('Indicator Data'!AO38&lt;$AE$194,0,10-($AE$195-'Indicator Data'!AO38)/($AE$195-$AE$194)*10)),1))</f>
        <v>9.8000000000000007</v>
      </c>
      <c r="AF35" s="84">
        <f>IF('Indicator Data'!AP38="No data","x",ROUND(IF('Indicator Data'!AP38&gt;$AF$195,10,IF('Indicator Data'!AP38&lt;$AF$194,0,10-($AF$195-'Indicator Data'!AP38)/($AF$195-$AF$194)*10)),1))</f>
        <v>7.8</v>
      </c>
      <c r="AG35" s="84" t="str">
        <f>IF('Indicator Data'!AQ38="No data","x",ROUND(IF('Indicator Data'!AQ38&gt;$AG$195,10,IF('Indicator Data'!AQ38&lt;$AG$194,0,10-($AG$195-'Indicator Data'!AQ38)/($AG$195-$AG$194)*10)),1))</f>
        <v>x</v>
      </c>
      <c r="AH35" s="77">
        <f t="shared" si="12"/>
        <v>7.8</v>
      </c>
      <c r="AI35" s="78">
        <f t="shared" si="13"/>
        <v>8</v>
      </c>
      <c r="AJ35" s="85">
        <f t="shared" si="14"/>
        <v>6.3</v>
      </c>
      <c r="AK35" s="86">
        <f t="shared" ref="AK35:AK66" si="16">ROUND((10-GEOMEAN(((10-S35)/10*9+1),((10-AJ35)/10*9+1)))/9*10,1)</f>
        <v>7.4</v>
      </c>
    </row>
    <row r="36" spans="1:37" s="4" customFormat="1" x14ac:dyDescent="0.25">
      <c r="A36" s="131" t="s">
        <v>64</v>
      </c>
      <c r="B36" s="63" t="s">
        <v>63</v>
      </c>
      <c r="C36" s="77">
        <f>ROUND(IF('Indicator Data'!Q39="No data",IF((0.1233*LN('Indicator Data'!BB39)-0.4559)&gt;C$195,0,IF((0.1233*LN('Indicator Data'!BB39)-0.4559)&lt;C$194,10,(C$195-(0.1233*LN('Indicator Data'!BB39)-0.4559))/(C$195-C$194)*10)),IF('Indicator Data'!Q39&gt;C$195,0,IF('Indicator Data'!Q39&lt;C$194,10,(C$195-'Indicator Data'!Q39)/(C$195-C$194)*10))),1)</f>
        <v>1.6</v>
      </c>
      <c r="D36" s="77" t="str">
        <f>IF('Indicator Data'!R39="No data","x",ROUND((IF('Indicator Data'!R39&gt;D$195,10,IF('Indicator Data'!R39&lt;D$194,0,10-(D$195-'Indicator Data'!R39)/(D$195-D$194)*10))),1))</f>
        <v>x</v>
      </c>
      <c r="E36" s="78">
        <f t="shared" si="2"/>
        <v>1.6</v>
      </c>
      <c r="F36" s="77">
        <f>IF('Indicator Data'!AF39="No data","x",ROUND(IF('Indicator Data'!AF39&gt;F$195,10,IF('Indicator Data'!AF39&lt;F$194,0,10-(F$195-'Indicator Data'!AF39)/(F$195-F$194)*10)),1))</f>
        <v>4.3</v>
      </c>
      <c r="G36" s="77">
        <f>IF('Indicator Data'!AG39="No data","x",ROUND(IF('Indicator Data'!AG39&gt;G$195,10,IF('Indicator Data'!AG39&lt;G$194,0,10-(G$195-'Indicator Data'!AG39)/(G$195-G$194)*10)),1))</f>
        <v>6.4</v>
      </c>
      <c r="H36" s="78">
        <f t="shared" si="3"/>
        <v>5.4</v>
      </c>
      <c r="I36" s="79">
        <f>SUM(IF('Indicator Data'!S39=0,0,'Indicator Data'!S39/1000000),SUM('Indicator Data'!T39:U39))</f>
        <v>303.39246400000002</v>
      </c>
      <c r="J36" s="79">
        <f>I36/'Indicator Data'!BC39*1000000</f>
        <v>16.940068746896245</v>
      </c>
      <c r="K36" s="77">
        <f t="shared" si="4"/>
        <v>0.3</v>
      </c>
      <c r="L36" s="77">
        <f>IF('Indicator Data'!V39="No data","x",ROUND(IF('Indicator Data'!V39&gt;L$195,10,IF('Indicator Data'!V39&lt;L$194,0,10-(L$195-'Indicator Data'!V39)/(L$195-L$194)*10)),1))</f>
        <v>0</v>
      </c>
      <c r="M36" s="78">
        <f t="shared" si="5"/>
        <v>0.2</v>
      </c>
      <c r="N36" s="80">
        <f t="shared" si="6"/>
        <v>2.2000000000000002</v>
      </c>
      <c r="O36" s="92">
        <f>IF(AND('Indicator Data'!AK39="No data",'Indicator Data'!AL39="No data"),0,SUM('Indicator Data'!AK39:AM39)/1000)</f>
        <v>1.7370000000000001</v>
      </c>
      <c r="P36" s="77">
        <f t="shared" si="7"/>
        <v>0.8</v>
      </c>
      <c r="Q36" s="81">
        <f>O36*1000/'Indicator Data'!BC39</f>
        <v>9.6986256762655702E-5</v>
      </c>
      <c r="R36" s="77">
        <f t="shared" si="8"/>
        <v>1.8</v>
      </c>
      <c r="S36" s="82">
        <f t="shared" si="9"/>
        <v>1.3</v>
      </c>
      <c r="T36" s="77">
        <f>IF('Indicator Data'!AB39="No data","x",ROUND(IF('Indicator Data'!AB39&gt;T$195,10,IF('Indicator Data'!AB39&lt;T$194,0,10-(T$195-'Indicator Data'!AB39)/(T$195-T$194)*10)),1))</f>
        <v>0.6</v>
      </c>
      <c r="U36" s="77">
        <f>IF('Indicator Data'!AA39="No data","x",ROUND(IF('Indicator Data'!AA39&gt;U$195,10,IF('Indicator Data'!AA39&lt;U$194,0,10-(U$195-'Indicator Data'!AA39)/(U$195-U$194)*10)),1))</f>
        <v>0.3</v>
      </c>
      <c r="V36" s="77" t="str">
        <f>IF('Indicator Data'!AE39="No data","x",ROUND(IF('Indicator Data'!AE39&gt;V$195,10,IF('Indicator Data'!AE39&lt;V$194,0,10-(V$195-'Indicator Data'!AE39)/(V$195-V$194)*10)),1))</f>
        <v>x</v>
      </c>
      <c r="W36" s="78">
        <f t="shared" si="15"/>
        <v>0.5</v>
      </c>
      <c r="X36" s="77">
        <f>IF('Indicator Data'!W39="No data","x",ROUND(IF('Indicator Data'!W39&gt;X$195,10,IF('Indicator Data'!W39&lt;X$194,0,10-(X$195-'Indicator Data'!W39)/(X$195-X$194)*10)),1))</f>
        <v>0.6</v>
      </c>
      <c r="Y36" s="77">
        <f>IF('Indicator Data'!X39="No data","x",ROUND(IF('Indicator Data'!X39&gt;Y$195,10,IF('Indicator Data'!X39&lt;Y$194,0,10-(Y$195-'Indicator Data'!X39)/(Y$195-Y$194)*10)),1))</f>
        <v>0.1</v>
      </c>
      <c r="Z36" s="78">
        <f t="shared" si="10"/>
        <v>0.4</v>
      </c>
      <c r="AA36" s="92">
        <f>('Indicator Data'!AJ39+'Indicator Data'!AI39*0.5+'Indicator Data'!AH39*0.25)/1000</f>
        <v>221.53550000000001</v>
      </c>
      <c r="AB36" s="83">
        <f>AA36*1000/'Indicator Data'!BC39</f>
        <v>1.2369544550974849E-2</v>
      </c>
      <c r="AC36" s="78">
        <f t="shared" si="11"/>
        <v>1.2</v>
      </c>
      <c r="AD36" s="77">
        <f>IF('Indicator Data'!AN39="No data","x",ROUND(IF('Indicator Data'!AN39&lt;$AD$194,10,IF('Indicator Data'!AN39&gt;$AD$195,0,($AD$195-'Indicator Data'!AN39)/($AD$195-$AD$194)*10)),1))</f>
        <v>3.1</v>
      </c>
      <c r="AE36" s="77">
        <f>IF('Indicator Data'!AO39="No data","x",ROUND(IF('Indicator Data'!AO39&gt;$AE$195,10,IF('Indicator Data'!AO39&lt;$AE$194,0,10-($AE$195-'Indicator Data'!AO39)/($AE$195-$AE$194)*10)),1))</f>
        <v>0</v>
      </c>
      <c r="AF36" s="84">
        <f>IF('Indicator Data'!AP39="No data","x",ROUND(IF('Indicator Data'!AP39&gt;$AF$195,10,IF('Indicator Data'!AP39&lt;$AF$194,0,10-($AF$195-'Indicator Data'!AP39)/($AF$195-$AF$194)*10)),1))</f>
        <v>1.8</v>
      </c>
      <c r="AG36" s="84">
        <f>IF('Indicator Data'!AQ39="No data","x",ROUND(IF('Indicator Data'!AQ39&gt;$AG$195,10,IF('Indicator Data'!AQ39&lt;$AG$194,0,10-($AG$195-'Indicator Data'!AQ39)/($AG$195-$AG$194)*10)),1))</f>
        <v>3.7</v>
      </c>
      <c r="AH36" s="77">
        <f t="shared" si="12"/>
        <v>2.2000000000000002</v>
      </c>
      <c r="AI36" s="78">
        <f t="shared" si="13"/>
        <v>1.8</v>
      </c>
      <c r="AJ36" s="85">
        <f t="shared" si="14"/>
        <v>1</v>
      </c>
      <c r="AK36" s="86">
        <f t="shared" si="16"/>
        <v>1.2</v>
      </c>
    </row>
    <row r="37" spans="1:37" s="4" customFormat="1" x14ac:dyDescent="0.25">
      <c r="A37" s="131" t="s">
        <v>376</v>
      </c>
      <c r="B37" s="63" t="s">
        <v>65</v>
      </c>
      <c r="C37" s="77">
        <f>ROUND(IF('Indicator Data'!Q40="No data",IF((0.1233*LN('Indicator Data'!BB40)-0.4559)&gt;C$195,0,IF((0.1233*LN('Indicator Data'!BB40)-0.4559)&lt;C$194,10,(C$195-(0.1233*LN('Indicator Data'!BB40)-0.4559))/(C$195-C$194)*10)),IF('Indicator Data'!Q40&gt;C$195,0,IF('Indicator Data'!Q40&lt;C$194,10,(C$195-'Indicator Data'!Q40)/(C$195-C$194)*10))),1)</f>
        <v>3.3</v>
      </c>
      <c r="D37" s="77">
        <f>IF('Indicator Data'!R40="No data","x",ROUND((IF('Indicator Data'!R40&gt;D$195,10,IF('Indicator Data'!R40&lt;D$194,0,10-(D$195-'Indicator Data'!R40)/(D$195-D$194)*10))),1))</f>
        <v>0</v>
      </c>
      <c r="E37" s="78">
        <f t="shared" si="2"/>
        <v>1.8</v>
      </c>
      <c r="F37" s="77">
        <f>IF('Indicator Data'!AF40="No data","x",ROUND(IF('Indicator Data'!AF40&gt;F$195,10,IF('Indicator Data'!AF40&lt;F$194,0,10-(F$195-'Indicator Data'!AF40)/(F$195-F$194)*10)),1))</f>
        <v>2.2000000000000002</v>
      </c>
      <c r="G37" s="77">
        <f>IF('Indicator Data'!AG40="No data","x",ROUND(IF('Indicator Data'!AG40&gt;G$195,10,IF('Indicator Data'!AG40&lt;G$194,0,10-(G$195-'Indicator Data'!AG40)/(G$195-G$194)*10)),1))</f>
        <v>4.3</v>
      </c>
      <c r="H37" s="78">
        <f t="shared" si="3"/>
        <v>3.3</v>
      </c>
      <c r="I37" s="79">
        <f>SUM(IF('Indicator Data'!S40=0,0,'Indicator Data'!S40/1000000),SUM('Indicator Data'!T40:U40))</f>
        <v>-1275.0277620000002</v>
      </c>
      <c r="J37" s="79">
        <f>I37/'Indicator Data'!BC40*1000000</f>
        <v>-0.92482785810411838</v>
      </c>
      <c r="K37" s="77">
        <f t="shared" si="4"/>
        <v>0</v>
      </c>
      <c r="L37" s="77">
        <f>IF('Indicator Data'!V40="No data","x",ROUND(IF('Indicator Data'!V40&gt;L$195,10,IF('Indicator Data'!V40&lt;L$194,0,10-(L$195-'Indicator Data'!V40)/(L$195-L$194)*10)),1))</f>
        <v>0</v>
      </c>
      <c r="M37" s="78">
        <f t="shared" si="5"/>
        <v>0</v>
      </c>
      <c r="N37" s="80">
        <f t="shared" si="6"/>
        <v>1.7</v>
      </c>
      <c r="O37" s="92">
        <f>IF(AND('Indicator Data'!AK40="No data",'Indicator Data'!AL40="No data"),0,SUM('Indicator Data'!AK40:AM40)/1000)</f>
        <v>317.255</v>
      </c>
      <c r="P37" s="77">
        <f t="shared" si="7"/>
        <v>8.3000000000000007</v>
      </c>
      <c r="Q37" s="81">
        <f>O37*1000/'Indicator Data'!BC40</f>
        <v>2.3011754792114249E-4</v>
      </c>
      <c r="R37" s="77">
        <f t="shared" si="8"/>
        <v>2.2000000000000002</v>
      </c>
      <c r="S37" s="82">
        <f t="shared" si="9"/>
        <v>5.3</v>
      </c>
      <c r="T37" s="77">
        <f>IF('Indicator Data'!AB40="No data","x",ROUND(IF('Indicator Data'!AB40&gt;T$195,10,IF('Indicator Data'!AB40&lt;T$194,0,10-(T$195-'Indicator Data'!AB40)/(T$195-T$194)*10)),1))</f>
        <v>0.2</v>
      </c>
      <c r="U37" s="77">
        <f>IF('Indicator Data'!AA40="No data","x",ROUND(IF('Indicator Data'!AA40&gt;U$195,10,IF('Indicator Data'!AA40&lt;U$194,0,10-(U$195-'Indicator Data'!AA40)/(U$195-U$194)*10)),1))</f>
        <v>1.2</v>
      </c>
      <c r="V37" s="77">
        <f>IF('Indicator Data'!AE40="No data","x",ROUND(IF('Indicator Data'!AE40&gt;V$195,10,IF('Indicator Data'!AE40&lt;V$194,0,10-(V$195-'Indicator Data'!AE40)/(V$195-V$194)*10)),1))</f>
        <v>0</v>
      </c>
      <c r="W37" s="78">
        <f t="shared" si="15"/>
        <v>0.5</v>
      </c>
      <c r="X37" s="77">
        <f>IF('Indicator Data'!W40="No data","x",ROUND(IF('Indicator Data'!W40&gt;X$195,10,IF('Indicator Data'!W40&lt;X$194,0,10-(X$195-'Indicator Data'!W40)/(X$195-X$194)*10)),1))</f>
        <v>0.8</v>
      </c>
      <c r="Y37" s="77">
        <f>IF('Indicator Data'!X40="No data","x",ROUND(IF('Indicator Data'!X40&gt;Y$195,10,IF('Indicator Data'!X40&lt;Y$194,0,10-(Y$195-'Indicator Data'!X40)/(Y$195-Y$194)*10)),1))</f>
        <v>0.8</v>
      </c>
      <c r="Z37" s="78">
        <f t="shared" si="10"/>
        <v>0.8</v>
      </c>
      <c r="AA37" s="92">
        <f>('Indicator Data'!AJ40+'Indicator Data'!AI40*0.5+'Indicator Data'!AH40*0.25)/1000</f>
        <v>37142.9715</v>
      </c>
      <c r="AB37" s="83">
        <f>AA37*1000/'Indicator Data'!BC40</f>
        <v>2.6941260260941135E-2</v>
      </c>
      <c r="AC37" s="78">
        <f t="shared" si="11"/>
        <v>2.7</v>
      </c>
      <c r="AD37" s="77">
        <f>IF('Indicator Data'!AN40="No data","x",ROUND(IF('Indicator Data'!AN40&lt;$AD$194,10,IF('Indicator Data'!AN40&gt;$AD$195,0,($AD$195-'Indicator Data'!AN40)/($AD$195-$AD$194)*10)),1))</f>
        <v>2.8</v>
      </c>
      <c r="AE37" s="77">
        <f>IF('Indicator Data'!AO40="No data","x",ROUND(IF('Indicator Data'!AO40&gt;$AE$195,10,IF('Indicator Data'!AO40&lt;$AE$194,0,10-($AE$195-'Indicator Data'!AO40)/($AE$195-$AE$194)*10)),1))</f>
        <v>1.4</v>
      </c>
      <c r="AF37" s="84">
        <f>IF('Indicator Data'!AP40="No data","x",ROUND(IF('Indicator Data'!AP40&gt;$AF$195,10,IF('Indicator Data'!AP40&lt;$AF$194,0,10-($AF$195-'Indicator Data'!AP40)/($AF$195-$AF$194)*10)),1))</f>
        <v>2.5</v>
      </c>
      <c r="AG37" s="84">
        <f>IF('Indicator Data'!AQ40="No data","x",ROUND(IF('Indicator Data'!AQ40&gt;$AG$195,10,IF('Indicator Data'!AQ40&lt;$AG$194,0,10-($AG$195-'Indicator Data'!AQ40)/($AG$195-$AG$194)*10)),1))</f>
        <v>4.0999999999999996</v>
      </c>
      <c r="AH37" s="77">
        <f t="shared" si="12"/>
        <v>2.8</v>
      </c>
      <c r="AI37" s="78">
        <f t="shared" si="13"/>
        <v>2.2999999999999998</v>
      </c>
      <c r="AJ37" s="85">
        <f t="shared" si="14"/>
        <v>1.6</v>
      </c>
      <c r="AK37" s="86">
        <f t="shared" si="16"/>
        <v>3.7</v>
      </c>
    </row>
    <row r="38" spans="1:37" s="4" customFormat="1" x14ac:dyDescent="0.25">
      <c r="A38" s="131" t="s">
        <v>67</v>
      </c>
      <c r="B38" s="63" t="s">
        <v>66</v>
      </c>
      <c r="C38" s="77">
        <f>ROUND(IF('Indicator Data'!Q41="No data",IF((0.1233*LN('Indicator Data'!BB41)-0.4559)&gt;C$195,0,IF((0.1233*LN('Indicator Data'!BB41)-0.4559)&lt;C$194,10,(C$195-(0.1233*LN('Indicator Data'!BB41)-0.4559))/(C$195-C$194)*10)),IF('Indicator Data'!Q41&gt;C$195,0,IF('Indicator Data'!Q41&lt;C$194,10,(C$195-'Indicator Data'!Q41)/(C$195-C$194)*10))),1)</f>
        <v>3.4</v>
      </c>
      <c r="D38" s="77">
        <f>IF('Indicator Data'!R41="No data","x",ROUND((IF('Indicator Data'!R41&gt;D$195,10,IF('Indicator Data'!R41&lt;D$194,0,10-(D$195-'Indicator Data'!R41)/(D$195-D$194)*10))),1))</f>
        <v>0</v>
      </c>
      <c r="E38" s="78">
        <f t="shared" si="2"/>
        <v>1.9</v>
      </c>
      <c r="F38" s="77">
        <f>IF('Indicator Data'!AF41="No data","x",ROUND(IF('Indicator Data'!AF41&gt;F$195,10,IF('Indicator Data'!AF41&lt;F$194,0,10-(F$195-'Indicator Data'!AF41)/(F$195-F$194)*10)),1))</f>
        <v>5.2</v>
      </c>
      <c r="G38" s="77">
        <f>IF('Indicator Data'!AG41="No data","x",ROUND(IF('Indicator Data'!AG41&gt;G$195,10,IF('Indicator Data'!AG41&lt;G$194,0,10-(G$195-'Indicator Data'!AG41)/(G$195-G$194)*10)),1))</f>
        <v>7.1</v>
      </c>
      <c r="H38" s="78">
        <f t="shared" si="3"/>
        <v>6.2</v>
      </c>
      <c r="I38" s="79">
        <f>SUM(IF('Indicator Data'!S41=0,0,'Indicator Data'!S41/1000000),SUM('Indicator Data'!T41:U41))</f>
        <v>2711.1889529999999</v>
      </c>
      <c r="J38" s="79">
        <f>I38/'Indicator Data'!BC41*1000000</f>
        <v>55.724529806948816</v>
      </c>
      <c r="K38" s="77">
        <f t="shared" si="4"/>
        <v>1.1000000000000001</v>
      </c>
      <c r="L38" s="77">
        <f>IF('Indicator Data'!V41="No data","x",ROUND(IF('Indicator Data'!V41&gt;L$195,10,IF('Indicator Data'!V41&lt;L$194,0,10-(L$195-'Indicator Data'!V41)/(L$195-L$194)*10)),1))</f>
        <v>0.3</v>
      </c>
      <c r="M38" s="78">
        <f t="shared" si="5"/>
        <v>0.7</v>
      </c>
      <c r="N38" s="80">
        <f t="shared" si="6"/>
        <v>2.7</v>
      </c>
      <c r="O38" s="92">
        <f>IF(AND('Indicator Data'!AK41="No data",'Indicator Data'!AL41="No data"),0,SUM('Indicator Data'!AK41:AM41)/1000)</f>
        <v>7246.1509999999998</v>
      </c>
      <c r="P38" s="77">
        <f t="shared" si="7"/>
        <v>10</v>
      </c>
      <c r="Q38" s="81">
        <f>O38*1000/'Indicator Data'!BC41</f>
        <v>0.14893405232355711</v>
      </c>
      <c r="R38" s="77">
        <f t="shared" si="8"/>
        <v>10</v>
      </c>
      <c r="S38" s="82">
        <f t="shared" si="9"/>
        <v>10</v>
      </c>
      <c r="T38" s="77">
        <f>IF('Indicator Data'!AB41="No data","x",ROUND(IF('Indicator Data'!AB41&gt;T$195,10,IF('Indicator Data'!AB41&lt;T$194,0,10-(T$195-'Indicator Data'!AB41)/(T$195-T$194)*10)),1))</f>
        <v>1</v>
      </c>
      <c r="U38" s="77">
        <f>IF('Indicator Data'!AA41="No data","x",ROUND(IF('Indicator Data'!AA41&gt;U$195,10,IF('Indicator Data'!AA41&lt;U$194,0,10-(U$195-'Indicator Data'!AA41)/(U$195-U$194)*10)),1))</f>
        <v>0.6</v>
      </c>
      <c r="V38" s="77">
        <f>IF('Indicator Data'!AE41="No data","x",ROUND(IF('Indicator Data'!AE41&gt;V$195,10,IF('Indicator Data'!AE41&lt;V$194,0,10-(V$195-'Indicator Data'!AE41)/(V$195-V$194)*10)),1))</f>
        <v>0.1</v>
      </c>
      <c r="W38" s="78">
        <f t="shared" si="15"/>
        <v>0.6</v>
      </c>
      <c r="X38" s="77">
        <f>IF('Indicator Data'!W41="No data","x",ROUND(IF('Indicator Data'!W41&gt;X$195,10,IF('Indicator Data'!W41&lt;X$194,0,10-(X$195-'Indicator Data'!W41)/(X$195-X$194)*10)),1))</f>
        <v>1.2</v>
      </c>
      <c r="Y38" s="77">
        <f>IF('Indicator Data'!X41="No data","x",ROUND(IF('Indicator Data'!X41&gt;Y$195,10,IF('Indicator Data'!X41&lt;Y$194,0,10-(Y$195-'Indicator Data'!X41)/(Y$195-Y$194)*10)),1))</f>
        <v>0.8</v>
      </c>
      <c r="Z38" s="78">
        <f t="shared" si="10"/>
        <v>1</v>
      </c>
      <c r="AA38" s="92">
        <f>('Indicator Data'!AJ41+'Indicator Data'!AI41*0.5+'Indicator Data'!AH41*0.25)/1000</f>
        <v>47.130749999999999</v>
      </c>
      <c r="AB38" s="83">
        <f>AA38*1000/'Indicator Data'!BC41</f>
        <v>9.6870374168969004E-4</v>
      </c>
      <c r="AC38" s="78">
        <f t="shared" si="11"/>
        <v>0.1</v>
      </c>
      <c r="AD38" s="77">
        <f>IF('Indicator Data'!AN41="No data","x",ROUND(IF('Indicator Data'!AN41&lt;$AD$194,10,IF('Indicator Data'!AN41&gt;$AD$195,0,($AD$195-'Indicator Data'!AN41)/($AD$195-$AD$194)*10)),1))</f>
        <v>3.7</v>
      </c>
      <c r="AE38" s="77">
        <f>IF('Indicator Data'!AO41="No data","x",ROUND(IF('Indicator Data'!AO41&gt;$AE$195,10,IF('Indicator Data'!AO41&lt;$AE$194,0,10-($AE$195-'Indicator Data'!AO41)/($AE$195-$AE$194)*10)),1))</f>
        <v>1.3</v>
      </c>
      <c r="AF38" s="84">
        <f>IF('Indicator Data'!AP41="No data","x",ROUND(IF('Indicator Data'!AP41&gt;$AF$195,10,IF('Indicator Data'!AP41&lt;$AF$194,0,10-($AF$195-'Indicator Data'!AP41)/($AF$195-$AF$194)*10)),1))</f>
        <v>1.9</v>
      </c>
      <c r="AG38" s="84">
        <f>IF('Indicator Data'!AQ41="No data","x",ROUND(IF('Indicator Data'!AQ41&gt;$AG$195,10,IF('Indicator Data'!AQ41&lt;$AG$194,0,10-($AG$195-'Indicator Data'!AQ41)/($AG$195-$AG$194)*10)),1))</f>
        <v>2.2999999999999998</v>
      </c>
      <c r="AH38" s="77">
        <f t="shared" si="12"/>
        <v>2</v>
      </c>
      <c r="AI38" s="78">
        <f t="shared" si="13"/>
        <v>2.2999999999999998</v>
      </c>
      <c r="AJ38" s="85">
        <f t="shared" si="14"/>
        <v>1</v>
      </c>
      <c r="AK38" s="86">
        <f t="shared" si="16"/>
        <v>7.8</v>
      </c>
    </row>
    <row r="39" spans="1:37" s="4" customFormat="1" x14ac:dyDescent="0.25">
      <c r="A39" s="131" t="s">
        <v>69</v>
      </c>
      <c r="B39" s="63" t="s">
        <v>68</v>
      </c>
      <c r="C39" s="77">
        <f>ROUND(IF('Indicator Data'!Q42="No data",IF((0.1233*LN('Indicator Data'!BB42)-0.4559)&gt;C$195,0,IF((0.1233*LN('Indicator Data'!BB42)-0.4559)&lt;C$194,10,(C$195-(0.1233*LN('Indicator Data'!BB42)-0.4559))/(C$195-C$194)*10)),IF('Indicator Data'!Q42&gt;C$195,0,IF('Indicator Data'!Q42&lt;C$194,10,(C$195-'Indicator Data'!Q42)/(C$195-C$194)*10))),1)</f>
        <v>7</v>
      </c>
      <c r="D39" s="77">
        <f>IF('Indicator Data'!R42="No data","x",ROUND((IF('Indicator Data'!R42&gt;D$195,10,IF('Indicator Data'!R42&lt;D$194,0,10-(D$195-'Indicator Data'!R42)/(D$195-D$194)*10))),1))</f>
        <v>2.6</v>
      </c>
      <c r="E39" s="78">
        <f t="shared" si="2"/>
        <v>5.2</v>
      </c>
      <c r="F39" s="77" t="str">
        <f>IF('Indicator Data'!AF42="No data","x",ROUND(IF('Indicator Data'!AF42&gt;F$195,10,IF('Indicator Data'!AF42&lt;F$194,0,10-(F$195-'Indicator Data'!AF42)/(F$195-F$194)*10)),1))</f>
        <v>x</v>
      </c>
      <c r="G39" s="77">
        <f>IF('Indicator Data'!AG42="No data","x",ROUND(IF('Indicator Data'!AG42&gt;G$195,10,IF('Indicator Data'!AG42&lt;G$194,0,10-(G$195-'Indicator Data'!AG42)/(G$195-G$194)*10)),1))</f>
        <v>7.7</v>
      </c>
      <c r="H39" s="78">
        <f t="shared" si="3"/>
        <v>7.7</v>
      </c>
      <c r="I39" s="79">
        <f>SUM(IF('Indicator Data'!S42=0,0,'Indicator Data'!S42/1000000),SUM('Indicator Data'!T42:U42))</f>
        <v>141.53065500000002</v>
      </c>
      <c r="J39" s="79">
        <f>I39/'Indicator Data'!BC42*1000000</f>
        <v>177.89149963361035</v>
      </c>
      <c r="K39" s="77">
        <f t="shared" si="4"/>
        <v>3.6</v>
      </c>
      <c r="L39" s="77">
        <f>IF('Indicator Data'!V42="No data","x",ROUND(IF('Indicator Data'!V42&gt;L$195,10,IF('Indicator Data'!V42&lt;L$194,0,10-(L$195-'Indicator Data'!V42)/(L$195-L$194)*10)),1))</f>
        <v>7.7</v>
      </c>
      <c r="M39" s="78">
        <f t="shared" si="5"/>
        <v>5.7</v>
      </c>
      <c r="N39" s="80">
        <f t="shared" si="6"/>
        <v>6</v>
      </c>
      <c r="O39" s="92">
        <f>IF(AND('Indicator Data'!AK42="No data",'Indicator Data'!AL42="No data"),0,SUM('Indicator Data'!AK42:AM42)/1000)</f>
        <v>0</v>
      </c>
      <c r="P39" s="77">
        <f t="shared" si="7"/>
        <v>0</v>
      </c>
      <c r="Q39" s="81">
        <f>O39*1000/'Indicator Data'!BC42</f>
        <v>0</v>
      </c>
      <c r="R39" s="77">
        <f t="shared" si="8"/>
        <v>0</v>
      </c>
      <c r="S39" s="82">
        <f t="shared" si="9"/>
        <v>0</v>
      </c>
      <c r="T39" s="77" t="str">
        <f>IF('Indicator Data'!AB42="No data","x",ROUND(IF('Indicator Data'!AB42&gt;T$195,10,IF('Indicator Data'!AB42&lt;T$194,0,10-(T$195-'Indicator Data'!AB42)/(T$195-T$194)*10)),1))</f>
        <v>x</v>
      </c>
      <c r="U39" s="77">
        <f>IF('Indicator Data'!AA42="No data","x",ROUND(IF('Indicator Data'!AA42&gt;U$195,10,IF('Indicator Data'!AA42&lt;U$194,0,10-(U$195-'Indicator Data'!AA42)/(U$195-U$194)*10)),1))</f>
        <v>0.6</v>
      </c>
      <c r="V39" s="77">
        <f>IF('Indicator Data'!AE42="No data","x",ROUND(IF('Indicator Data'!AE42&gt;V$195,10,IF('Indicator Data'!AE42&lt;V$194,0,10-(V$195-'Indicator Data'!AE42)/(V$195-V$194)*10)),1))</f>
        <v>5.8</v>
      </c>
      <c r="W39" s="78">
        <f t="shared" si="15"/>
        <v>3.2</v>
      </c>
      <c r="X39" s="77">
        <f>IF('Indicator Data'!W42="No data","x",ROUND(IF('Indicator Data'!W42&gt;X$195,10,IF('Indicator Data'!W42&lt;X$194,0,10-(X$195-'Indicator Data'!W42)/(X$195-X$194)*10)),1))</f>
        <v>5.7</v>
      </c>
      <c r="Y39" s="77">
        <f>IF('Indicator Data'!X42="No data","x",ROUND(IF('Indicator Data'!X42&gt;Y$195,10,IF('Indicator Data'!X42&lt;Y$194,0,10-(Y$195-'Indicator Data'!X42)/(Y$195-Y$194)*10)),1))</f>
        <v>3.8</v>
      </c>
      <c r="Z39" s="78">
        <f t="shared" si="10"/>
        <v>4.8</v>
      </c>
      <c r="AA39" s="92">
        <f>('Indicator Data'!AJ42+'Indicator Data'!AI42*0.5+'Indicator Data'!AH42*0.25)/1000</f>
        <v>0</v>
      </c>
      <c r="AB39" s="83">
        <f>AA39*1000/'Indicator Data'!BC42</f>
        <v>0</v>
      </c>
      <c r="AC39" s="78">
        <f t="shared" si="11"/>
        <v>0</v>
      </c>
      <c r="AD39" s="77">
        <f>IF('Indicator Data'!AN42="No data","x",ROUND(IF('Indicator Data'!AN42&lt;$AD$194,10,IF('Indicator Data'!AN42&gt;$AD$195,0,($AD$195-'Indicator Data'!AN42)/($AD$195-$AD$194)*10)),1))</f>
        <v>6.5</v>
      </c>
      <c r="AE39" s="77">
        <f>IF('Indicator Data'!AO42="No data","x",ROUND(IF('Indicator Data'!AO42&gt;$AE$195,10,IF('Indicator Data'!AO42&lt;$AE$194,0,10-($AE$195-'Indicator Data'!AO42)/($AE$195-$AE$194)*10)),1))</f>
        <v>8.8000000000000007</v>
      </c>
      <c r="AF39" s="84" t="str">
        <f>IF('Indicator Data'!AP42="No data","x",ROUND(IF('Indicator Data'!AP42&gt;$AF$195,10,IF('Indicator Data'!AP42&lt;$AF$194,0,10-($AF$195-'Indicator Data'!AP42)/($AF$195-$AF$194)*10)),1))</f>
        <v>x</v>
      </c>
      <c r="AG39" s="84" t="str">
        <f>IF('Indicator Data'!AQ42="No data","x",ROUND(IF('Indicator Data'!AQ42&gt;$AG$195,10,IF('Indicator Data'!AQ42&lt;$AG$194,0,10-($AG$195-'Indicator Data'!AQ42)/($AG$195-$AG$194)*10)),1))</f>
        <v>x</v>
      </c>
      <c r="AH39" s="77" t="str">
        <f t="shared" si="12"/>
        <v>x</v>
      </c>
      <c r="AI39" s="78">
        <f t="shared" si="13"/>
        <v>7.7</v>
      </c>
      <c r="AJ39" s="85">
        <f t="shared" si="14"/>
        <v>4.5</v>
      </c>
      <c r="AK39" s="86">
        <f t="shared" si="16"/>
        <v>2.5</v>
      </c>
    </row>
    <row r="40" spans="1:37" s="4" customFormat="1" x14ac:dyDescent="0.25">
      <c r="A40" s="131" t="s">
        <v>374</v>
      </c>
      <c r="B40" s="63" t="s">
        <v>71</v>
      </c>
      <c r="C40" s="77">
        <f>ROUND(IF('Indicator Data'!Q43="No data",IF((0.1233*LN('Indicator Data'!BB43)-0.4559)&gt;C$195,0,IF((0.1233*LN('Indicator Data'!BB43)-0.4559)&lt;C$194,10,(C$195-(0.1233*LN('Indicator Data'!BB43)-0.4559))/(C$195-C$194)*10)),IF('Indicator Data'!Q43&gt;C$195,0,IF('Indicator Data'!Q43&lt;C$194,10,(C$195-'Indicator Data'!Q43)/(C$195-C$194)*10))),1)</f>
        <v>5.5</v>
      </c>
      <c r="D40" s="77">
        <f>IF('Indicator Data'!R43="No data","x",ROUND((IF('Indicator Data'!R43&gt;D$195,10,IF('Indicator Data'!R43&lt;D$194,0,10-(D$195-'Indicator Data'!R43)/(D$195-D$194)*10))),1))</f>
        <v>3.2</v>
      </c>
      <c r="E40" s="78">
        <f t="shared" si="2"/>
        <v>4.4000000000000004</v>
      </c>
      <c r="F40" s="77">
        <f>IF('Indicator Data'!AF43="No data","x",ROUND(IF('Indicator Data'!AF43&gt;F$195,10,IF('Indicator Data'!AF43&lt;F$194,0,10-(F$195-'Indicator Data'!AF43)/(F$195-F$194)*10)),1))</f>
        <v>7.9</v>
      </c>
      <c r="G40" s="77">
        <f>IF('Indicator Data'!AG43="No data","x",ROUND(IF('Indicator Data'!AG43&gt;G$195,10,IF('Indicator Data'!AG43&lt;G$194,0,10-(G$195-'Indicator Data'!AG43)/(G$195-G$194)*10)),1))</f>
        <v>6</v>
      </c>
      <c r="H40" s="78">
        <f t="shared" si="3"/>
        <v>7</v>
      </c>
      <c r="I40" s="79">
        <f>SUM(IF('Indicator Data'!S43=0,0,'Indicator Data'!S43/1000000),SUM('Indicator Data'!T43:U43))</f>
        <v>195.96410599999999</v>
      </c>
      <c r="J40" s="79">
        <f>I40/'Indicator Data'!BC43*1000000</f>
        <v>38.230774348148323</v>
      </c>
      <c r="K40" s="77">
        <f t="shared" si="4"/>
        <v>0.8</v>
      </c>
      <c r="L40" s="77">
        <f>IF('Indicator Data'!V43="No data","x",ROUND(IF('Indicator Data'!V43&gt;L$195,10,IF('Indicator Data'!V43&lt;L$194,0,10-(L$195-'Indicator Data'!V43)/(L$195-L$194)*10)),1))</f>
        <v>0.7</v>
      </c>
      <c r="M40" s="78">
        <f t="shared" si="5"/>
        <v>0.8</v>
      </c>
      <c r="N40" s="80">
        <f t="shared" si="6"/>
        <v>4.2</v>
      </c>
      <c r="O40" s="92">
        <f>IF(AND('Indicator Data'!AK43="No data",'Indicator Data'!AL43="No data"),0,SUM('Indicator Data'!AK43:AM43)/1000)</f>
        <v>134.29499999999999</v>
      </c>
      <c r="P40" s="77">
        <f t="shared" si="7"/>
        <v>7.1</v>
      </c>
      <c r="Q40" s="81">
        <f>O40*1000/'Indicator Data'!BC43</f>
        <v>2.619970537402691E-2</v>
      </c>
      <c r="R40" s="77">
        <f t="shared" si="8"/>
        <v>7.1</v>
      </c>
      <c r="S40" s="82">
        <f t="shared" si="9"/>
        <v>7.1</v>
      </c>
      <c r="T40" s="77">
        <f>IF('Indicator Data'!AB43="No data","x",ROUND(IF('Indicator Data'!AB43&gt;T$195,10,IF('Indicator Data'!AB43&lt;T$194,0,10-(T$195-'Indicator Data'!AB43)/(T$195-T$194)*10)),1))</f>
        <v>5.6</v>
      </c>
      <c r="U40" s="77">
        <f>IF('Indicator Data'!AA43="No data","x",ROUND(IF('Indicator Data'!AA43&gt;U$195,10,IF('Indicator Data'!AA43&lt;U$194,0,10-(U$195-'Indicator Data'!AA43)/(U$195-U$194)*10)),1))</f>
        <v>6.9</v>
      </c>
      <c r="V40" s="77">
        <f>IF('Indicator Data'!AE43="No data","x",ROUND(IF('Indicator Data'!AE43&gt;V$195,10,IF('Indicator Data'!AE43&lt;V$194,0,10-(V$195-'Indicator Data'!AE43)/(V$195-V$194)*10)),1))</f>
        <v>8.6999999999999993</v>
      </c>
      <c r="W40" s="78">
        <f t="shared" si="15"/>
        <v>7.1</v>
      </c>
      <c r="X40" s="77">
        <f>IF('Indicator Data'!W43="No data","x",ROUND(IF('Indicator Data'!W43&gt;X$195,10,IF('Indicator Data'!W43&lt;X$194,0,10-(X$195-'Indicator Data'!W43)/(X$195-X$194)*10)),1))</f>
        <v>3.5</v>
      </c>
      <c r="Y40" s="77">
        <f>IF('Indicator Data'!X43="No data","x",ROUND(IF('Indicator Data'!X43&gt;Y$195,10,IF('Indicator Data'!X43&lt;Y$194,0,10-(Y$195-'Indicator Data'!X43)/(Y$195-Y$194)*10)),1))</f>
        <v>2.7</v>
      </c>
      <c r="Z40" s="78">
        <f t="shared" si="10"/>
        <v>3.1</v>
      </c>
      <c r="AA40" s="92">
        <f>('Indicator Data'!AJ43+'Indicator Data'!AI43*0.5+'Indicator Data'!AH43*0.25)/1000</f>
        <v>0</v>
      </c>
      <c r="AB40" s="83">
        <f>AA40*1000/'Indicator Data'!BC43</f>
        <v>0</v>
      </c>
      <c r="AC40" s="78">
        <f t="shared" si="11"/>
        <v>0</v>
      </c>
      <c r="AD40" s="77">
        <f>IF('Indicator Data'!AN43="No data","x",ROUND(IF('Indicator Data'!AN43&lt;$AD$194,10,IF('Indicator Data'!AN43&gt;$AD$195,0,($AD$195-'Indicator Data'!AN43)/($AD$195-$AD$194)*10)),1))</f>
        <v>7.1</v>
      </c>
      <c r="AE40" s="77">
        <f>IF('Indicator Data'!AO43="No data","x",ROUND(IF('Indicator Data'!AO43&gt;$AE$195,10,IF('Indicator Data'!AO43&lt;$AE$194,0,10-($AE$195-'Indicator Data'!AO43)/($AE$195-$AE$194)*10)),1))</f>
        <v>8.5</v>
      </c>
      <c r="AF40" s="84">
        <f>IF('Indicator Data'!AP43="No data","x",ROUND(IF('Indicator Data'!AP43&gt;$AF$195,10,IF('Indicator Data'!AP43&lt;$AF$194,0,10-($AF$195-'Indicator Data'!AP43)/($AF$195-$AF$194)*10)),1))</f>
        <v>5.9</v>
      </c>
      <c r="AG40" s="84">
        <f>IF('Indicator Data'!AQ43="No data","x",ROUND(IF('Indicator Data'!AQ43&gt;$AG$195,10,IF('Indicator Data'!AQ43&lt;$AG$194,0,10-($AG$195-'Indicator Data'!AQ43)/($AG$195-$AG$194)*10)),1))</f>
        <v>9.4</v>
      </c>
      <c r="AH40" s="77">
        <f t="shared" si="12"/>
        <v>6.6</v>
      </c>
      <c r="AI40" s="78">
        <f t="shared" si="13"/>
        <v>7.4</v>
      </c>
      <c r="AJ40" s="85">
        <f t="shared" si="14"/>
        <v>5.0999999999999996</v>
      </c>
      <c r="AK40" s="86">
        <f t="shared" si="16"/>
        <v>6.2</v>
      </c>
    </row>
    <row r="41" spans="1:37" s="4" customFormat="1" x14ac:dyDescent="0.25">
      <c r="A41" s="131" t="s">
        <v>846</v>
      </c>
      <c r="B41" s="63" t="s">
        <v>70</v>
      </c>
      <c r="C41" s="77">
        <f>ROUND(IF('Indicator Data'!Q44="No data",IF((0.1233*LN('Indicator Data'!BB44)-0.4559)&gt;C$195,0,IF((0.1233*LN('Indicator Data'!BB44)-0.4559)&lt;C$194,10,(C$195-(0.1233*LN('Indicator Data'!BB44)-0.4559))/(C$195-C$194)*10)),IF('Indicator Data'!Q44&gt;C$195,0,IF('Indicator Data'!Q44&lt;C$194,10,(C$195-'Indicator Data'!Q44)/(C$195-C$194)*10))),1)</f>
        <v>7.9</v>
      </c>
      <c r="D41" s="77">
        <f>IF('Indicator Data'!R44="No data","x",ROUND((IF('Indicator Data'!R44&gt;D$195,10,IF('Indicator Data'!R44&lt;D$194,0,10-(D$195-'Indicator Data'!R44)/(D$195-D$194)*10))),1))</f>
        <v>7.1</v>
      </c>
      <c r="E41" s="78">
        <f t="shared" si="2"/>
        <v>7.5</v>
      </c>
      <c r="F41" s="77">
        <f>IF('Indicator Data'!AF44="No data","x",ROUND(IF('Indicator Data'!AF44&gt;F$195,10,IF('Indicator Data'!AF44&lt;F$194,0,10-(F$195-'Indicator Data'!AF44)/(F$195-F$194)*10)),1))</f>
        <v>8.8000000000000007</v>
      </c>
      <c r="G41" s="77">
        <f>IF('Indicator Data'!AG44="No data","x",ROUND(IF('Indicator Data'!AG44&gt;G$195,10,IF('Indicator Data'!AG44&lt;G$194,0,10-(G$195-'Indicator Data'!AG44)/(G$195-G$194)*10)),1))</f>
        <v>4.3</v>
      </c>
      <c r="H41" s="78">
        <f t="shared" si="3"/>
        <v>6.6</v>
      </c>
      <c r="I41" s="79">
        <f>SUM(IF('Indicator Data'!S44=0,0,'Indicator Data'!S44/1000000),SUM('Indicator Data'!T44:U44))</f>
        <v>5360.2494049999996</v>
      </c>
      <c r="J41" s="79">
        <f>I41/'Indicator Data'!BC44*1000000</f>
        <v>68.078630576205953</v>
      </c>
      <c r="K41" s="77">
        <f t="shared" si="4"/>
        <v>1.4</v>
      </c>
      <c r="L41" s="77">
        <f>IF('Indicator Data'!V44="No data","x",ROUND(IF('Indicator Data'!V44&gt;L$195,10,IF('Indicator Data'!V44&lt;L$194,0,10-(L$195-'Indicator Data'!V44)/(L$195-L$194)*10)),1))</f>
        <v>5.2</v>
      </c>
      <c r="M41" s="78">
        <f t="shared" si="5"/>
        <v>3.3</v>
      </c>
      <c r="N41" s="80">
        <f t="shared" si="6"/>
        <v>6.2</v>
      </c>
      <c r="O41" s="92">
        <f>IF(AND('Indicator Data'!AK44="No data",'Indicator Data'!AL44="No data"),0,SUM('Indicator Data'!AK44:AM44)/1000)</f>
        <v>4232.8789999999999</v>
      </c>
      <c r="P41" s="77">
        <f t="shared" si="7"/>
        <v>10</v>
      </c>
      <c r="Q41" s="81">
        <f>O41*1000/'Indicator Data'!BC44</f>
        <v>5.3760298064858443E-2</v>
      </c>
      <c r="R41" s="77">
        <f t="shared" si="8"/>
        <v>8.5</v>
      </c>
      <c r="S41" s="82">
        <f t="shared" si="9"/>
        <v>9.3000000000000007</v>
      </c>
      <c r="T41" s="77">
        <f>IF('Indicator Data'!AB44="No data","x",ROUND(IF('Indicator Data'!AB44&gt;T$195,10,IF('Indicator Data'!AB44&lt;T$194,0,10-(T$195-'Indicator Data'!AB44)/(T$195-T$194)*10)),1))</f>
        <v>1.6</v>
      </c>
      <c r="U41" s="77">
        <f>IF('Indicator Data'!AA44="No data","x",ROUND(IF('Indicator Data'!AA44&gt;U$195,10,IF('Indicator Data'!AA44&lt;U$194,0,10-(U$195-'Indicator Data'!AA44)/(U$195-U$194)*10)),1))</f>
        <v>5.9</v>
      </c>
      <c r="V41" s="77">
        <f>IF('Indicator Data'!AE44="No data","x",ROUND(IF('Indicator Data'!AE44&gt;V$195,10,IF('Indicator Data'!AE44&lt;V$194,0,10-(V$195-'Indicator Data'!AE44)/(V$195-V$194)*10)),1))</f>
        <v>8.9</v>
      </c>
      <c r="W41" s="78">
        <f t="shared" si="15"/>
        <v>5.5</v>
      </c>
      <c r="X41" s="77">
        <f>IF('Indicator Data'!W44="No data","x",ROUND(IF('Indicator Data'!W44&gt;X$195,10,IF('Indicator Data'!W44&lt;X$194,0,10-(X$195-'Indicator Data'!W44)/(X$195-X$194)*10)),1))</f>
        <v>7.6</v>
      </c>
      <c r="Y41" s="77">
        <f>IF('Indicator Data'!X44="No data","x",ROUND(IF('Indicator Data'!X44&gt;Y$195,10,IF('Indicator Data'!X44&lt;Y$194,0,10-(Y$195-'Indicator Data'!X44)/(Y$195-Y$194)*10)),1))</f>
        <v>5.2</v>
      </c>
      <c r="Z41" s="78">
        <f t="shared" si="10"/>
        <v>6.4</v>
      </c>
      <c r="AA41" s="92">
        <f>('Indicator Data'!AJ44+'Indicator Data'!AI44*0.5+'Indicator Data'!AH44*0.25)/1000</f>
        <v>69.527249999999995</v>
      </c>
      <c r="AB41" s="83">
        <f>AA41*1000/'Indicator Data'!BC44</f>
        <v>8.8304099494219631E-4</v>
      </c>
      <c r="AC41" s="78">
        <f t="shared" si="11"/>
        <v>0.1</v>
      </c>
      <c r="AD41" s="77">
        <f>IF('Indicator Data'!AN44="No data","x",ROUND(IF('Indicator Data'!AN44&lt;$AD$194,10,IF('Indicator Data'!AN44&gt;$AD$195,0,($AD$195-'Indicator Data'!AN44)/($AD$195-$AD$194)*10)),1))</f>
        <v>8.4</v>
      </c>
      <c r="AE41" s="77">
        <f>IF('Indicator Data'!AO44="No data","x",ROUND(IF('Indicator Data'!AO44&gt;$AE$195,10,IF('Indicator Data'!AO44&lt;$AE$194,0,10-($AE$195-'Indicator Data'!AO44)/($AE$195-$AE$194)*10)),1))</f>
        <v>10</v>
      </c>
      <c r="AF41" s="84" t="str">
        <f>IF('Indicator Data'!AP44="No data","x",ROUND(IF('Indicator Data'!AP44&gt;$AF$195,10,IF('Indicator Data'!AP44&lt;$AF$194,0,10-($AF$195-'Indicator Data'!AP44)/($AF$195-$AF$194)*10)),1))</f>
        <v>x</v>
      </c>
      <c r="AG41" s="84" t="str">
        <f>IF('Indicator Data'!AQ44="No data","x",ROUND(IF('Indicator Data'!AQ44&gt;$AG$195,10,IF('Indicator Data'!AQ44&lt;$AG$194,0,10-($AG$195-'Indicator Data'!AQ44)/($AG$195-$AG$194)*10)),1))</f>
        <v>x</v>
      </c>
      <c r="AH41" s="77" t="str">
        <f t="shared" si="12"/>
        <v>x</v>
      </c>
      <c r="AI41" s="78">
        <f t="shared" si="13"/>
        <v>9.1999999999999993</v>
      </c>
      <c r="AJ41" s="85">
        <f t="shared" si="14"/>
        <v>6.3</v>
      </c>
      <c r="AK41" s="86">
        <f t="shared" si="16"/>
        <v>8.1999999999999993</v>
      </c>
    </row>
    <row r="42" spans="1:37" s="4" customFormat="1" x14ac:dyDescent="0.25">
      <c r="A42" s="131" t="s">
        <v>73</v>
      </c>
      <c r="B42" s="63" t="s">
        <v>72</v>
      </c>
      <c r="C42" s="77">
        <f>ROUND(IF('Indicator Data'!Q45="No data",IF((0.1233*LN('Indicator Data'!BB45)-0.4559)&gt;C$195,0,IF((0.1233*LN('Indicator Data'!BB45)-0.4559)&lt;C$194,10,(C$195-(0.1233*LN('Indicator Data'!BB45)-0.4559))/(C$195-C$194)*10)),IF('Indicator Data'!Q45&gt;C$195,0,IF('Indicator Data'!Q45&lt;C$194,10,(C$195-'Indicator Data'!Q45)/(C$195-C$194)*10))),1)</f>
        <v>2.7</v>
      </c>
      <c r="D42" s="77" t="str">
        <f>IF('Indicator Data'!R45="No data","x",ROUND((IF('Indicator Data'!R45&gt;D$195,10,IF('Indicator Data'!R45&lt;D$194,0,10-(D$195-'Indicator Data'!R45)/(D$195-D$194)*10))),1))</f>
        <v>x</v>
      </c>
      <c r="E42" s="78">
        <f t="shared" si="2"/>
        <v>2.7</v>
      </c>
      <c r="F42" s="77">
        <f>IF('Indicator Data'!AF45="No data","x",ROUND(IF('Indicator Data'!AF45&gt;F$195,10,IF('Indicator Data'!AF45&lt;F$194,0,10-(F$195-'Indicator Data'!AF45)/(F$195-F$194)*10)),1))</f>
        <v>4.0999999999999996</v>
      </c>
      <c r="G42" s="77">
        <f>IF('Indicator Data'!AG45="No data","x",ROUND(IF('Indicator Data'!AG45&gt;G$195,10,IF('Indicator Data'!AG45&lt;G$194,0,10-(G$195-'Indicator Data'!AG45)/(G$195-G$194)*10)),1))</f>
        <v>5.9</v>
      </c>
      <c r="H42" s="78">
        <f t="shared" si="3"/>
        <v>5</v>
      </c>
      <c r="I42" s="79">
        <f>SUM(IF('Indicator Data'!S45=0,0,'Indicator Data'!S45/1000000),SUM('Indicator Data'!T45:U45))</f>
        <v>175.704397</v>
      </c>
      <c r="J42" s="79">
        <f>I42/'Indicator Data'!BC45*1000000</f>
        <v>36.173457993104776</v>
      </c>
      <c r="K42" s="77">
        <f t="shared" si="4"/>
        <v>0.7</v>
      </c>
      <c r="L42" s="77">
        <f>IF('Indicator Data'!V45="No data","x",ROUND(IF('Indicator Data'!V45&gt;L$195,10,IF('Indicator Data'!V45&lt;L$194,0,10-(L$195-'Indicator Data'!V45)/(L$195-L$194)*10)),1))</f>
        <v>0.1</v>
      </c>
      <c r="M42" s="78">
        <f t="shared" si="5"/>
        <v>0.4</v>
      </c>
      <c r="N42" s="80">
        <f t="shared" si="6"/>
        <v>2.7</v>
      </c>
      <c r="O42" s="92">
        <f>IF(AND('Indicator Data'!AK45="No data",'Indicator Data'!AL45="No data"),0,SUM('Indicator Data'!AK45:AM45)/1000)</f>
        <v>4.18</v>
      </c>
      <c r="P42" s="77">
        <f t="shared" si="7"/>
        <v>2.1</v>
      </c>
      <c r="Q42" s="81">
        <f>O42*1000/'Indicator Data'!BC45</f>
        <v>8.6056500003911659E-4</v>
      </c>
      <c r="R42" s="77">
        <f t="shared" si="8"/>
        <v>3.1</v>
      </c>
      <c r="S42" s="82">
        <f t="shared" si="9"/>
        <v>2.6</v>
      </c>
      <c r="T42" s="77">
        <f>IF('Indicator Data'!AB45="No data","x",ROUND(IF('Indicator Data'!AB45&gt;T$195,10,IF('Indicator Data'!AB45&lt;T$194,0,10-(T$195-'Indicator Data'!AB45)/(T$195-T$194)*10)),1))</f>
        <v>0.6</v>
      </c>
      <c r="U42" s="77">
        <f>IF('Indicator Data'!AA45="No data","x",ROUND(IF('Indicator Data'!AA45&gt;U$195,10,IF('Indicator Data'!AA45&lt;U$194,0,10-(U$195-'Indicator Data'!AA45)/(U$195-U$194)*10)),1))</f>
        <v>0.2</v>
      </c>
      <c r="V42" s="77">
        <f>IF('Indicator Data'!AE45="No data","x",ROUND(IF('Indicator Data'!AE45&gt;V$195,10,IF('Indicator Data'!AE45&lt;V$194,0,10-(V$195-'Indicator Data'!AE45)/(V$195-V$194)*10)),1))</f>
        <v>0</v>
      </c>
      <c r="W42" s="78">
        <f t="shared" si="15"/>
        <v>0.3</v>
      </c>
      <c r="X42" s="77">
        <f>IF('Indicator Data'!W45="No data","x",ROUND(IF('Indicator Data'!W45&gt;X$195,10,IF('Indicator Data'!W45&lt;X$194,0,10-(X$195-'Indicator Data'!W45)/(X$195-X$194)*10)),1))</f>
        <v>0.7</v>
      </c>
      <c r="Y42" s="77">
        <f>IF('Indicator Data'!X45="No data","x",ROUND(IF('Indicator Data'!X45&gt;Y$195,10,IF('Indicator Data'!X45&lt;Y$194,0,10-(Y$195-'Indicator Data'!X45)/(Y$195-Y$194)*10)),1))</f>
        <v>0.2</v>
      </c>
      <c r="Z42" s="78">
        <f t="shared" si="10"/>
        <v>0.5</v>
      </c>
      <c r="AA42" s="92">
        <f>('Indicator Data'!AJ45+'Indicator Data'!AI45*0.5+'Indicator Data'!AH45*0.25)/1000</f>
        <v>32.029000000000003</v>
      </c>
      <c r="AB42" s="83">
        <f>AA42*1000/'Indicator Data'!BC45</f>
        <v>6.5940278436011643E-3</v>
      </c>
      <c r="AC42" s="78">
        <f t="shared" si="11"/>
        <v>0.7</v>
      </c>
      <c r="AD42" s="77">
        <f>IF('Indicator Data'!AN45="No data","x",ROUND(IF('Indicator Data'!AN45&lt;$AD$194,10,IF('Indicator Data'!AN45&gt;$AD$195,0,($AD$195-'Indicator Data'!AN45)/($AD$195-$AD$194)*10)),1))</f>
        <v>3.9</v>
      </c>
      <c r="AE42" s="77">
        <f>IF('Indicator Data'!AO45="No data","x",ROUND(IF('Indicator Data'!AO45&gt;$AE$195,10,IF('Indicator Data'!AO45&lt;$AE$194,0,10-($AE$195-'Indicator Data'!AO45)/($AE$195-$AE$194)*10)),1))</f>
        <v>0</v>
      </c>
      <c r="AF42" s="84">
        <f>IF('Indicator Data'!AP45="No data","x",ROUND(IF('Indicator Data'!AP45&gt;$AF$195,10,IF('Indicator Data'!AP45&lt;$AF$194,0,10-($AF$195-'Indicator Data'!AP45)/($AF$195-$AF$194)*10)),1))</f>
        <v>2.5</v>
      </c>
      <c r="AG42" s="84">
        <f>IF('Indicator Data'!AQ45="No data","x",ROUND(IF('Indicator Data'!AQ45&gt;$AG$195,10,IF('Indicator Data'!AQ45&lt;$AG$194,0,10-($AG$195-'Indicator Data'!AQ45)/($AG$195-$AG$194)*10)),1))</f>
        <v>3.8</v>
      </c>
      <c r="AH42" s="77">
        <f t="shared" si="12"/>
        <v>2.8</v>
      </c>
      <c r="AI42" s="78">
        <f t="shared" si="13"/>
        <v>2.2000000000000002</v>
      </c>
      <c r="AJ42" s="85">
        <f t="shared" si="14"/>
        <v>1</v>
      </c>
      <c r="AK42" s="86">
        <f t="shared" si="16"/>
        <v>1.8</v>
      </c>
    </row>
    <row r="43" spans="1:37" s="4" customFormat="1" x14ac:dyDescent="0.25">
      <c r="A43" s="131" t="s">
        <v>371</v>
      </c>
      <c r="B43" s="63" t="s">
        <v>74</v>
      </c>
      <c r="C43" s="77">
        <f>ROUND(IF('Indicator Data'!Q46="No data",IF((0.1233*LN('Indicator Data'!BB46)-0.4559)&gt;C$195,0,IF((0.1233*LN('Indicator Data'!BB46)-0.4559)&lt;C$194,10,(C$195-(0.1233*LN('Indicator Data'!BB46)-0.4559))/(C$195-C$194)*10)),IF('Indicator Data'!Q46&gt;C$195,0,IF('Indicator Data'!Q46&lt;C$194,10,(C$195-'Indicator Data'!Q46)/(C$195-C$194)*10))),1)</f>
        <v>7.3</v>
      </c>
      <c r="D43" s="77">
        <f>IF('Indicator Data'!R46="No data","x",ROUND((IF('Indicator Data'!R46&gt;D$195,10,IF('Indicator Data'!R46&lt;D$194,0,10-(D$195-'Indicator Data'!R46)/(D$195-D$194)*10))),1))</f>
        <v>5.7</v>
      </c>
      <c r="E43" s="78">
        <f t="shared" si="2"/>
        <v>6.6</v>
      </c>
      <c r="F43" s="77">
        <f>IF('Indicator Data'!AF46="No data","x",ROUND(IF('Indicator Data'!AF46&gt;F$195,10,IF('Indicator Data'!AF46&lt;F$194,0,10-(F$195-'Indicator Data'!AF46)/(F$195-F$194)*10)),1))</f>
        <v>9</v>
      </c>
      <c r="G43" s="77">
        <f>IF('Indicator Data'!AG46="No data","x",ROUND(IF('Indicator Data'!AG46&gt;G$195,10,IF('Indicator Data'!AG46&lt;G$194,0,10-(G$195-'Indicator Data'!AG46)/(G$195-G$194)*10)),1))</f>
        <v>4.5</v>
      </c>
      <c r="H43" s="78">
        <f t="shared" si="3"/>
        <v>6.8</v>
      </c>
      <c r="I43" s="79">
        <f>SUM(IF('Indicator Data'!S46=0,0,'Indicator Data'!S46/1000000),SUM('Indicator Data'!T46:U46))</f>
        <v>1579.6228960000001</v>
      </c>
      <c r="J43" s="79">
        <f>I43/'Indicator Data'!BC46*1000000</f>
        <v>66.662231135149</v>
      </c>
      <c r="K43" s="77">
        <f t="shared" si="4"/>
        <v>1.3</v>
      </c>
      <c r="L43" s="77">
        <f>IF('Indicator Data'!V46="No data","x",ROUND(IF('Indicator Data'!V46&gt;L$195,10,IF('Indicator Data'!V46&lt;L$194,0,10-(L$195-'Indicator Data'!V46)/(L$195-L$194)*10)),1))</f>
        <v>1.4</v>
      </c>
      <c r="M43" s="78">
        <f t="shared" si="5"/>
        <v>1.4</v>
      </c>
      <c r="N43" s="80">
        <f t="shared" si="6"/>
        <v>5.4</v>
      </c>
      <c r="O43" s="92">
        <f>IF(AND('Indicator Data'!AK46="No data",'Indicator Data'!AL46="No data"),0,SUM('Indicator Data'!AK46:AM46)/1000)</f>
        <v>321.83999999999997</v>
      </c>
      <c r="P43" s="77">
        <f t="shared" si="7"/>
        <v>8.4</v>
      </c>
      <c r="Q43" s="81">
        <f>O43*1000/'Indicator Data'!BC46</f>
        <v>1.3582085017167513E-2</v>
      </c>
      <c r="R43" s="77">
        <f t="shared" si="8"/>
        <v>6.1</v>
      </c>
      <c r="S43" s="82">
        <f t="shared" si="9"/>
        <v>7.3</v>
      </c>
      <c r="T43" s="77">
        <f>IF('Indicator Data'!AB46="No data","x",ROUND(IF('Indicator Data'!AB46&gt;T$195,10,IF('Indicator Data'!AB46&lt;T$194,0,10-(T$195-'Indicator Data'!AB46)/(T$195-T$194)*10)),1))</f>
        <v>6.4</v>
      </c>
      <c r="U43" s="77">
        <f>IF('Indicator Data'!AA46="No data","x",ROUND(IF('Indicator Data'!AA46&gt;U$195,10,IF('Indicator Data'!AA46&lt;U$194,0,10-(U$195-'Indicator Data'!AA46)/(U$195-U$194)*10)),1))</f>
        <v>2.9</v>
      </c>
      <c r="V43" s="77">
        <f>IF('Indicator Data'!AE46="No data","x",ROUND(IF('Indicator Data'!AE46&gt;V$195,10,IF('Indicator Data'!AE46&lt;V$194,0,10-(V$195-'Indicator Data'!AE46)/(V$195-V$194)*10)),1))</f>
        <v>5.9</v>
      </c>
      <c r="W43" s="78">
        <f t="shared" si="15"/>
        <v>5.0999999999999996</v>
      </c>
      <c r="X43" s="77">
        <f>IF('Indicator Data'!W46="No data","x",ROUND(IF('Indicator Data'!W46&gt;X$195,10,IF('Indicator Data'!W46&lt;X$194,0,10-(X$195-'Indicator Data'!W46)/(X$195-X$194)*10)),1))</f>
        <v>7.1</v>
      </c>
      <c r="Y43" s="77">
        <f>IF('Indicator Data'!X46="No data","x",ROUND(IF('Indicator Data'!X46&gt;Y$195,10,IF('Indicator Data'!X46&lt;Y$194,0,10-(Y$195-'Indicator Data'!X46)/(Y$195-Y$194)*10)),1))</f>
        <v>3.5</v>
      </c>
      <c r="Z43" s="78">
        <f t="shared" si="10"/>
        <v>5.3</v>
      </c>
      <c r="AA43" s="92">
        <f>('Indicator Data'!AJ46+'Indicator Data'!AI46*0.5+'Indicator Data'!AH46*0.25)/1000</f>
        <v>0.22500000000000001</v>
      </c>
      <c r="AB43" s="83">
        <f>AA43*1000/'Indicator Data'!BC46</f>
        <v>9.4953055209504422E-6</v>
      </c>
      <c r="AC43" s="78">
        <f t="shared" si="11"/>
        <v>0</v>
      </c>
      <c r="AD43" s="77">
        <f>IF('Indicator Data'!AN46="No data","x",ROUND(IF('Indicator Data'!AN46&lt;$AD$194,10,IF('Indicator Data'!AN46&gt;$AD$195,0,($AD$195-'Indicator Data'!AN46)/($AD$195-$AD$194)*10)),1))</f>
        <v>2.5</v>
      </c>
      <c r="AE43" s="77">
        <f>IF('Indicator Data'!AO46="No data","x",ROUND(IF('Indicator Data'!AO46&gt;$AE$195,10,IF('Indicator Data'!AO46&lt;$AE$194,0,10-($AE$195-'Indicator Data'!AO46)/($AE$195-$AE$194)*10)),1))</f>
        <v>2.8</v>
      </c>
      <c r="AF43" s="84">
        <f>IF('Indicator Data'!AP46="No data","x",ROUND(IF('Indicator Data'!AP46&gt;$AF$195,10,IF('Indicator Data'!AP46&lt;$AF$194,0,10-($AF$195-'Indicator Data'!AP46)/($AF$195-$AF$194)*10)),1))</f>
        <v>6.4</v>
      </c>
      <c r="AG43" s="84">
        <f>IF('Indicator Data'!AQ46="No data","x",ROUND(IF('Indicator Data'!AQ46&gt;$AG$195,10,IF('Indicator Data'!AQ46&lt;$AG$194,0,10-($AG$195-'Indicator Data'!AQ46)/($AG$195-$AG$194)*10)),1))</f>
        <v>4.4000000000000004</v>
      </c>
      <c r="AH43" s="77">
        <f t="shared" si="12"/>
        <v>6</v>
      </c>
      <c r="AI43" s="78">
        <f t="shared" si="13"/>
        <v>3.8</v>
      </c>
      <c r="AJ43" s="85">
        <f t="shared" si="14"/>
        <v>3.8</v>
      </c>
      <c r="AK43" s="86">
        <f t="shared" si="16"/>
        <v>5.8</v>
      </c>
    </row>
    <row r="44" spans="1:37" s="4" customFormat="1" x14ac:dyDescent="0.25">
      <c r="A44" s="131" t="s">
        <v>76</v>
      </c>
      <c r="B44" s="63" t="s">
        <v>75</v>
      </c>
      <c r="C44" s="77">
        <f>ROUND(IF('Indicator Data'!Q47="No data",IF((0.1233*LN('Indicator Data'!BB47)-0.4559)&gt;C$195,0,IF((0.1233*LN('Indicator Data'!BB47)-0.4559)&lt;C$194,10,(C$195-(0.1233*LN('Indicator Data'!BB47)-0.4559))/(C$195-C$194)*10)),IF('Indicator Data'!Q47&gt;C$195,0,IF('Indicator Data'!Q47&lt;C$194,10,(C$195-'Indicator Data'!Q47)/(C$195-C$194)*10))),1)</f>
        <v>1.9</v>
      </c>
      <c r="D44" s="77" t="str">
        <f>IF('Indicator Data'!R47="No data","x",ROUND((IF('Indicator Data'!R47&gt;D$195,10,IF('Indicator Data'!R47&lt;D$194,0,10-(D$195-'Indicator Data'!R47)/(D$195-D$194)*10))),1))</f>
        <v>x</v>
      </c>
      <c r="E44" s="78">
        <f t="shared" si="2"/>
        <v>1.9</v>
      </c>
      <c r="F44" s="77">
        <f>IF('Indicator Data'!AF47="No data","x",ROUND(IF('Indicator Data'!AF47&gt;F$195,10,IF('Indicator Data'!AF47&lt;F$194,0,10-(F$195-'Indicator Data'!AF47)/(F$195-F$194)*10)),1))</f>
        <v>1.9</v>
      </c>
      <c r="G44" s="77">
        <f>IF('Indicator Data'!AG47="No data","x",ROUND(IF('Indicator Data'!AG47&gt;G$195,10,IF('Indicator Data'!AG47&lt;G$194,0,10-(G$195-'Indicator Data'!AG47)/(G$195-G$194)*10)),1))</f>
        <v>1.7</v>
      </c>
      <c r="H44" s="78">
        <f t="shared" si="3"/>
        <v>1.8</v>
      </c>
      <c r="I44" s="79">
        <f>SUM(IF('Indicator Data'!S47=0,0,'Indicator Data'!S47/1000000),SUM('Indicator Data'!T47:U47))</f>
        <v>1.2787770000000001</v>
      </c>
      <c r="J44" s="79">
        <f>I44/'Indicator Data'!BC47*1000000</f>
        <v>0.3066170335203568</v>
      </c>
      <c r="K44" s="77">
        <f t="shared" si="4"/>
        <v>0</v>
      </c>
      <c r="L44" s="77" t="str">
        <f>IF('Indicator Data'!V47="No data","x",ROUND(IF('Indicator Data'!V47&gt;L$195,10,IF('Indicator Data'!V47&lt;L$194,0,10-(L$195-'Indicator Data'!V47)/(L$195-L$194)*10)),1))</f>
        <v>x</v>
      </c>
      <c r="M44" s="78">
        <f t="shared" si="5"/>
        <v>0</v>
      </c>
      <c r="N44" s="80">
        <f t="shared" si="6"/>
        <v>1.4</v>
      </c>
      <c r="O44" s="92">
        <f>IF(AND('Indicator Data'!AK47="No data",'Indicator Data'!AL47="No data"),0,SUM('Indicator Data'!AK47:AM47)/1000)</f>
        <v>0.34799999999999998</v>
      </c>
      <c r="P44" s="77">
        <f t="shared" si="7"/>
        <v>0</v>
      </c>
      <c r="Q44" s="81">
        <f>O44*1000/'Indicator Data'!BC47</f>
        <v>8.3441231477485254E-5</v>
      </c>
      <c r="R44" s="77">
        <f t="shared" si="8"/>
        <v>1.7</v>
      </c>
      <c r="S44" s="82">
        <f t="shared" si="9"/>
        <v>0.9</v>
      </c>
      <c r="T44" s="77" t="str">
        <f>IF('Indicator Data'!AB47="No data","x",ROUND(IF('Indicator Data'!AB47&gt;T$195,10,IF('Indicator Data'!AB47&lt;T$194,0,10-(T$195-'Indicator Data'!AB47)/(T$195-T$194)*10)),1))</f>
        <v>x</v>
      </c>
      <c r="U44" s="77">
        <f>IF('Indicator Data'!AA47="No data","x",ROUND(IF('Indicator Data'!AA47&gt;U$195,10,IF('Indicator Data'!AA47&lt;U$194,0,10-(U$195-'Indicator Data'!AA47)/(U$195-U$194)*10)),1))</f>
        <v>0.2</v>
      </c>
      <c r="V44" s="77" t="str">
        <f>IF('Indicator Data'!AE47="No data","x",ROUND(IF('Indicator Data'!AE47&gt;V$195,10,IF('Indicator Data'!AE47&lt;V$194,0,10-(V$195-'Indicator Data'!AE47)/(V$195-V$194)*10)),1))</f>
        <v>x</v>
      </c>
      <c r="W44" s="78">
        <f t="shared" si="15"/>
        <v>0.2</v>
      </c>
      <c r="X44" s="77">
        <f>IF('Indicator Data'!W47="No data","x",ROUND(IF('Indicator Data'!W47&gt;X$195,10,IF('Indicator Data'!W47&lt;X$194,0,10-(X$195-'Indicator Data'!W47)/(X$195-X$194)*10)),1))</f>
        <v>0.3</v>
      </c>
      <c r="Y44" s="77" t="str">
        <f>IF('Indicator Data'!X47="No data","x",ROUND(IF('Indicator Data'!X47&gt;Y$195,10,IF('Indicator Data'!X47&lt;Y$194,0,10-(Y$195-'Indicator Data'!X47)/(Y$195-Y$194)*10)),1))</f>
        <v>x</v>
      </c>
      <c r="Z44" s="78">
        <f t="shared" si="10"/>
        <v>0.3</v>
      </c>
      <c r="AA44" s="92">
        <f>('Indicator Data'!AJ47+'Indicator Data'!AI47*0.5+'Indicator Data'!AH47*0.25)/1000</f>
        <v>0.3</v>
      </c>
      <c r="AB44" s="83">
        <f>AA44*1000/'Indicator Data'!BC47</f>
        <v>7.1932096101280391E-5</v>
      </c>
      <c r="AC44" s="78">
        <f t="shared" si="11"/>
        <v>0</v>
      </c>
      <c r="AD44" s="77">
        <f>IF('Indicator Data'!AN47="No data","x",ROUND(IF('Indicator Data'!AN47&lt;$AD$194,10,IF('Indicator Data'!AN47&gt;$AD$195,0,($AD$195-'Indicator Data'!AN47)/($AD$195-$AD$194)*10)),1))</f>
        <v>3.9</v>
      </c>
      <c r="AE44" s="77">
        <f>IF('Indicator Data'!AO47="No data","x",ROUND(IF('Indicator Data'!AO47&gt;$AE$195,10,IF('Indicator Data'!AO47&lt;$AE$194,0,10-($AE$195-'Indicator Data'!AO47)/($AE$195-$AE$194)*10)),1))</f>
        <v>0</v>
      </c>
      <c r="AF44" s="84">
        <f>IF('Indicator Data'!AP47="No data","x",ROUND(IF('Indicator Data'!AP47&gt;$AF$195,10,IF('Indicator Data'!AP47&lt;$AF$194,0,10-($AF$195-'Indicator Data'!AP47)/($AF$195-$AF$194)*10)),1))</f>
        <v>2.4</v>
      </c>
      <c r="AG44" s="84">
        <f>IF('Indicator Data'!AQ47="No data","x",ROUND(IF('Indicator Data'!AQ47&gt;$AG$195,10,IF('Indicator Data'!AQ47&lt;$AG$194,0,10-($AG$195-'Indicator Data'!AQ47)/($AG$195-$AG$194)*10)),1))</f>
        <v>1.4</v>
      </c>
      <c r="AH44" s="77">
        <f t="shared" si="12"/>
        <v>2.2000000000000002</v>
      </c>
      <c r="AI44" s="78">
        <f t="shared" si="13"/>
        <v>2</v>
      </c>
      <c r="AJ44" s="85">
        <f t="shared" si="14"/>
        <v>0.7</v>
      </c>
      <c r="AK44" s="86">
        <f t="shared" si="16"/>
        <v>0.8</v>
      </c>
    </row>
    <row r="45" spans="1:37" s="4" customFormat="1" x14ac:dyDescent="0.25">
      <c r="A45" s="131" t="s">
        <v>78</v>
      </c>
      <c r="B45" s="63" t="s">
        <v>77</v>
      </c>
      <c r="C45" s="77">
        <f>ROUND(IF('Indicator Data'!Q48="No data",IF((0.1233*LN('Indicator Data'!BB48)-0.4559)&gt;C$195,0,IF((0.1233*LN('Indicator Data'!BB48)-0.4559)&lt;C$194,10,(C$195-(0.1233*LN('Indicator Data'!BB48)-0.4559))/(C$195-C$194)*10)),IF('Indicator Data'!Q48&gt;C$195,0,IF('Indicator Data'!Q48&lt;C$194,10,(C$195-'Indicator Data'!Q48)/(C$195-C$194)*10))),1)</f>
        <v>2.7</v>
      </c>
      <c r="D45" s="77" t="str">
        <f>IF('Indicator Data'!R48="No data","x",ROUND((IF('Indicator Data'!R48&gt;D$195,10,IF('Indicator Data'!R48&lt;D$194,0,10-(D$195-'Indicator Data'!R48)/(D$195-D$194)*10))),1))</f>
        <v>x</v>
      </c>
      <c r="E45" s="78">
        <f t="shared" si="2"/>
        <v>2.7</v>
      </c>
      <c r="F45" s="77">
        <f>IF('Indicator Data'!AF48="No data","x",ROUND(IF('Indicator Data'!AF48&gt;F$195,10,IF('Indicator Data'!AF48&lt;F$194,0,10-(F$195-'Indicator Data'!AF48)/(F$195-F$194)*10)),1))</f>
        <v>4.0999999999999996</v>
      </c>
      <c r="G45" s="77" t="str">
        <f>IF('Indicator Data'!AG48="No data","x",ROUND(IF('Indicator Data'!AG48&gt;G$195,10,IF('Indicator Data'!AG48&lt;G$194,0,10-(G$195-'Indicator Data'!AG48)/(G$195-G$194)*10)),1))</f>
        <v>x</v>
      </c>
      <c r="H45" s="78">
        <f t="shared" si="3"/>
        <v>4.0999999999999996</v>
      </c>
      <c r="I45" s="79">
        <f>SUM(IF('Indicator Data'!S48=0,0,'Indicator Data'!S48/1000000),SUM('Indicator Data'!T48:U48))</f>
        <v>825.70094600000004</v>
      </c>
      <c r="J45" s="79">
        <f>I45/'Indicator Data'!BC48*1000000</f>
        <v>71.950352135442543</v>
      </c>
      <c r="K45" s="77">
        <f t="shared" si="4"/>
        <v>1.4</v>
      </c>
      <c r="L45" s="77" t="str">
        <f>IF('Indicator Data'!V48="No data","x",ROUND(IF('Indicator Data'!V48&gt;L$195,10,IF('Indicator Data'!V48&lt;L$194,0,10-(L$195-'Indicator Data'!V48)/(L$195-L$194)*10)),1))</f>
        <v>x</v>
      </c>
      <c r="M45" s="78">
        <f t="shared" si="5"/>
        <v>1.4</v>
      </c>
      <c r="N45" s="80">
        <f t="shared" si="6"/>
        <v>2.7</v>
      </c>
      <c r="O45" s="92">
        <f>IF(AND('Indicator Data'!AK48="No data",'Indicator Data'!AL48="No data"),0,SUM('Indicator Data'!AK48:AM48)/1000)</f>
        <v>0.316</v>
      </c>
      <c r="P45" s="77">
        <f t="shared" si="7"/>
        <v>0</v>
      </c>
      <c r="Q45" s="81">
        <f>O45*1000/'Indicator Data'!BC48</f>
        <v>2.7535769923654464E-5</v>
      </c>
      <c r="R45" s="77">
        <f t="shared" si="8"/>
        <v>0</v>
      </c>
      <c r="S45" s="82">
        <f t="shared" si="9"/>
        <v>0</v>
      </c>
      <c r="T45" s="77">
        <f>IF('Indicator Data'!AB48="No data","x",ROUND(IF('Indicator Data'!AB48&gt;T$195,10,IF('Indicator Data'!AB48&lt;T$194,0,10-(T$195-'Indicator Data'!AB48)/(T$195-T$194)*10)),1))</f>
        <v>0.6</v>
      </c>
      <c r="U45" s="77">
        <f>IF('Indicator Data'!AA48="No data","x",ROUND(IF('Indicator Data'!AA48&gt;U$195,10,IF('Indicator Data'!AA48&lt;U$194,0,10-(U$195-'Indicator Data'!AA48)/(U$195-U$194)*10)),1))</f>
        <v>0.1</v>
      </c>
      <c r="V45" s="77" t="str">
        <f>IF('Indicator Data'!AE48="No data","x",ROUND(IF('Indicator Data'!AE48&gt;V$195,10,IF('Indicator Data'!AE48&lt;V$194,0,10-(V$195-'Indicator Data'!AE48)/(V$195-V$194)*10)),1))</f>
        <v>x</v>
      </c>
      <c r="W45" s="78">
        <f t="shared" si="15"/>
        <v>0.4</v>
      </c>
      <c r="X45" s="77">
        <f>IF('Indicator Data'!W48="No data","x",ROUND(IF('Indicator Data'!W48&gt;X$195,10,IF('Indicator Data'!W48&lt;X$194,0,10-(X$195-'Indicator Data'!W48)/(X$195-X$194)*10)),1))</f>
        <v>0.4</v>
      </c>
      <c r="Y45" s="77" t="str">
        <f>IF('Indicator Data'!X48="No data","x",ROUND(IF('Indicator Data'!X48&gt;Y$195,10,IF('Indicator Data'!X48&lt;Y$194,0,10-(Y$195-'Indicator Data'!X48)/(Y$195-Y$194)*10)),1))</f>
        <v>x</v>
      </c>
      <c r="Z45" s="78">
        <f t="shared" si="10"/>
        <v>0.4</v>
      </c>
      <c r="AA45" s="92">
        <f>('Indicator Data'!AJ48+'Indicator Data'!AI48*0.5+'Indicator Data'!AH48*0.25)/1000</f>
        <v>120</v>
      </c>
      <c r="AB45" s="83">
        <f>AA45*1000/'Indicator Data'!BC48</f>
        <v>1.0456621489995366E-2</v>
      </c>
      <c r="AC45" s="78">
        <f t="shared" si="11"/>
        <v>1</v>
      </c>
      <c r="AD45" s="77">
        <f>IF('Indicator Data'!AN48="No data","x",ROUND(IF('Indicator Data'!AN48&lt;$AD$194,10,IF('Indicator Data'!AN48&gt;$AD$195,0,($AD$195-'Indicator Data'!AN48)/($AD$195-$AD$194)*10)),1))</f>
        <v>0.9</v>
      </c>
      <c r="AE45" s="77">
        <f>IF('Indicator Data'!AO48="No data","x",ROUND(IF('Indicator Data'!AO48&gt;$AE$195,10,IF('Indicator Data'!AO48&lt;$AE$194,0,10-($AE$195-'Indicator Data'!AO48)/($AE$195-$AE$194)*10)),1))</f>
        <v>0</v>
      </c>
      <c r="AF45" s="84" t="str">
        <f>IF('Indicator Data'!AP48="No data","x",ROUND(IF('Indicator Data'!AP48&gt;$AF$195,10,IF('Indicator Data'!AP48&lt;$AF$194,0,10-($AF$195-'Indicator Data'!AP48)/($AF$195-$AF$194)*10)),1))</f>
        <v>x</v>
      </c>
      <c r="AG45" s="84" t="str">
        <f>IF('Indicator Data'!AQ48="No data","x",ROUND(IF('Indicator Data'!AQ48&gt;$AG$195,10,IF('Indicator Data'!AQ48&lt;$AG$194,0,10-($AG$195-'Indicator Data'!AQ48)/($AG$195-$AG$194)*10)),1))</f>
        <v>x</v>
      </c>
      <c r="AH45" s="77" t="str">
        <f t="shared" si="12"/>
        <v>x</v>
      </c>
      <c r="AI45" s="78">
        <f t="shared" si="13"/>
        <v>0.5</v>
      </c>
      <c r="AJ45" s="85">
        <f t="shared" si="14"/>
        <v>0.6</v>
      </c>
      <c r="AK45" s="86">
        <f t="shared" si="16"/>
        <v>0.3</v>
      </c>
    </row>
    <row r="46" spans="1:37" s="4" customFormat="1" x14ac:dyDescent="0.25">
      <c r="A46" s="131" t="s">
        <v>80</v>
      </c>
      <c r="B46" s="63" t="s">
        <v>79</v>
      </c>
      <c r="C46" s="77">
        <f>ROUND(IF('Indicator Data'!Q49="No data",IF((0.1233*LN('Indicator Data'!BB49)-0.4559)&gt;C$195,0,IF((0.1233*LN('Indicator Data'!BB49)-0.4559)&lt;C$194,10,(C$195-(0.1233*LN('Indicator Data'!BB49)-0.4559))/(C$195-C$194)*10)),IF('Indicator Data'!Q49&gt;C$195,0,IF('Indicator Data'!Q49&lt;C$194,10,(C$195-'Indicator Data'!Q49)/(C$195-C$194)*10))),1)</f>
        <v>1.4</v>
      </c>
      <c r="D46" s="77" t="str">
        <f>IF('Indicator Data'!R49="No data","x",ROUND((IF('Indicator Data'!R49&gt;D$195,10,IF('Indicator Data'!R49&lt;D$194,0,10-(D$195-'Indicator Data'!R49)/(D$195-D$194)*10))),1))</f>
        <v>x</v>
      </c>
      <c r="E46" s="78">
        <f t="shared" si="2"/>
        <v>1.4</v>
      </c>
      <c r="F46" s="77">
        <f>IF('Indicator Data'!AF49="No data","x",ROUND(IF('Indicator Data'!AF49&gt;F$195,10,IF('Indicator Data'!AF49&lt;F$194,0,10-(F$195-'Indicator Data'!AF49)/(F$195-F$194)*10)),1))</f>
        <v>1.6</v>
      </c>
      <c r="G46" s="77">
        <f>IF('Indicator Data'!AG49="No data","x",ROUND(IF('Indicator Data'!AG49&gt;G$195,10,IF('Indicator Data'!AG49&lt;G$194,0,10-(G$195-'Indicator Data'!AG49)/(G$195-G$194)*10)),1))</f>
        <v>2.2999999999999998</v>
      </c>
      <c r="H46" s="78">
        <f t="shared" si="3"/>
        <v>2</v>
      </c>
      <c r="I46" s="79">
        <f>SUM(IF('Indicator Data'!S49=0,0,'Indicator Data'!S49/1000000),SUM('Indicator Data'!T49:U49))</f>
        <v>0</v>
      </c>
      <c r="J46" s="79">
        <f>I46/'Indicator Data'!BC49*1000000</f>
        <v>0</v>
      </c>
      <c r="K46" s="77">
        <f t="shared" si="4"/>
        <v>0</v>
      </c>
      <c r="L46" s="77" t="str">
        <f>IF('Indicator Data'!V49="No data","x",ROUND(IF('Indicator Data'!V49&gt;L$195,10,IF('Indicator Data'!V49&lt;L$194,0,10-(L$195-'Indicator Data'!V49)/(L$195-L$194)*10)),1))</f>
        <v>x</v>
      </c>
      <c r="M46" s="78">
        <f t="shared" si="5"/>
        <v>0</v>
      </c>
      <c r="N46" s="80">
        <f t="shared" si="6"/>
        <v>1.2</v>
      </c>
      <c r="O46" s="92">
        <f>IF(AND('Indicator Data'!AK49="No data",'Indicator Data'!AL49="No data"),0,SUM('Indicator Data'!AK49:AM49)/1000)</f>
        <v>280.48399999999998</v>
      </c>
      <c r="P46" s="77">
        <f t="shared" si="7"/>
        <v>8.1999999999999993</v>
      </c>
      <c r="Q46" s="81">
        <f>O46*1000/'Indicator Data'!BC49</f>
        <v>0.23970430509560944</v>
      </c>
      <c r="R46" s="77">
        <f t="shared" si="8"/>
        <v>10</v>
      </c>
      <c r="S46" s="82">
        <f t="shared" si="9"/>
        <v>9.1</v>
      </c>
      <c r="T46" s="77">
        <f>IF('Indicator Data'!AB49="No data","x",ROUND(IF('Indicator Data'!AB49&gt;T$195,10,IF('Indicator Data'!AB49&lt;T$194,0,10-(T$195-'Indicator Data'!AB49)/(T$195-T$194)*10)),1))</f>
        <v>0.2</v>
      </c>
      <c r="U46" s="77">
        <f>IF('Indicator Data'!AA49="No data","x",ROUND(IF('Indicator Data'!AA49&gt;U$195,10,IF('Indicator Data'!AA49&lt;U$194,0,10-(U$195-'Indicator Data'!AA49)/(U$195-U$194)*10)),1))</f>
        <v>0.1</v>
      </c>
      <c r="V46" s="77" t="str">
        <f>IF('Indicator Data'!AE49="No data","x",ROUND(IF('Indicator Data'!AE49&gt;V$195,10,IF('Indicator Data'!AE49&lt;V$194,0,10-(V$195-'Indicator Data'!AE49)/(V$195-V$194)*10)),1))</f>
        <v>x</v>
      </c>
      <c r="W46" s="78">
        <f t="shared" si="15"/>
        <v>0.2</v>
      </c>
      <c r="X46" s="77">
        <f>IF('Indicator Data'!W49="No data","x",ROUND(IF('Indicator Data'!W49&gt;X$195,10,IF('Indicator Data'!W49&lt;X$194,0,10-(X$195-'Indicator Data'!W49)/(X$195-X$194)*10)),1))</f>
        <v>0.2</v>
      </c>
      <c r="Y46" s="77" t="str">
        <f>IF('Indicator Data'!X49="No data","x",ROUND(IF('Indicator Data'!X49&gt;Y$195,10,IF('Indicator Data'!X49&lt;Y$194,0,10-(Y$195-'Indicator Data'!X49)/(Y$195-Y$194)*10)),1))</f>
        <v>x</v>
      </c>
      <c r="Z46" s="78">
        <f t="shared" si="10"/>
        <v>0.2</v>
      </c>
      <c r="AA46" s="92">
        <f>('Indicator Data'!AJ49+'Indicator Data'!AI49*0.5+'Indicator Data'!AH49*0.25)/1000</f>
        <v>0</v>
      </c>
      <c r="AB46" s="83">
        <f>AA46*1000/'Indicator Data'!BC49</f>
        <v>0</v>
      </c>
      <c r="AC46" s="78">
        <f t="shared" si="11"/>
        <v>0</v>
      </c>
      <c r="AD46" s="77">
        <f>IF('Indicator Data'!AN49="No data","x",ROUND(IF('Indicator Data'!AN49&lt;$AD$194,10,IF('Indicator Data'!AN49&gt;$AD$195,0,($AD$195-'Indicator Data'!AN49)/($AD$195-$AD$194)*10)),1))</f>
        <v>6.1</v>
      </c>
      <c r="AE46" s="77">
        <f>IF('Indicator Data'!AO49="No data","x",ROUND(IF('Indicator Data'!AO49&gt;$AE$195,10,IF('Indicator Data'!AO49&lt;$AE$194,0,10-($AE$195-'Indicator Data'!AO49)/($AE$195-$AE$194)*10)),1))</f>
        <v>0</v>
      </c>
      <c r="AF46" s="84">
        <f>IF('Indicator Data'!AP49="No data","x",ROUND(IF('Indicator Data'!AP49&gt;$AF$195,10,IF('Indicator Data'!AP49&lt;$AF$194,0,10-($AF$195-'Indicator Data'!AP49)/($AF$195-$AF$194)*10)),1))</f>
        <v>1.1000000000000001</v>
      </c>
      <c r="AG46" s="84">
        <f>IF('Indicator Data'!AQ49="No data","x",ROUND(IF('Indicator Data'!AQ49&gt;$AG$195,10,IF('Indicator Data'!AQ49&lt;$AG$194,0,10-($AG$195-'Indicator Data'!AQ49)/($AG$195-$AG$194)*10)),1))</f>
        <v>6.4</v>
      </c>
      <c r="AH46" s="77">
        <f t="shared" si="12"/>
        <v>2.2000000000000002</v>
      </c>
      <c r="AI46" s="78">
        <f t="shared" si="13"/>
        <v>2.8</v>
      </c>
      <c r="AJ46" s="85">
        <f t="shared" si="14"/>
        <v>0.9</v>
      </c>
      <c r="AK46" s="86">
        <f t="shared" si="16"/>
        <v>6.6</v>
      </c>
    </row>
    <row r="47" spans="1:37" s="4" customFormat="1" x14ac:dyDescent="0.25">
      <c r="A47" s="131" t="s">
        <v>82</v>
      </c>
      <c r="B47" s="63" t="s">
        <v>81</v>
      </c>
      <c r="C47" s="77">
        <f>ROUND(IF('Indicator Data'!Q50="No data",IF((0.1233*LN('Indicator Data'!BB50)-0.4559)&gt;C$195,0,IF((0.1233*LN('Indicator Data'!BB50)-0.4559)&lt;C$194,10,(C$195-(0.1233*LN('Indicator Data'!BB50)-0.4559))/(C$195-C$194)*10)),IF('Indicator Data'!Q50&gt;C$195,0,IF('Indicator Data'!Q50&lt;C$194,10,(C$195-'Indicator Data'!Q50)/(C$195-C$194)*10))),1)</f>
        <v>1.1000000000000001</v>
      </c>
      <c r="D47" s="77" t="str">
        <f>IF('Indicator Data'!R50="No data","x",ROUND((IF('Indicator Data'!R50&gt;D$195,10,IF('Indicator Data'!R50&lt;D$194,0,10-(D$195-'Indicator Data'!R50)/(D$195-D$194)*10))),1))</f>
        <v>x</v>
      </c>
      <c r="E47" s="78">
        <f t="shared" si="2"/>
        <v>1.1000000000000001</v>
      </c>
      <c r="F47" s="77">
        <f>IF('Indicator Data'!AF50="No data","x",ROUND(IF('Indicator Data'!AF50&gt;F$195,10,IF('Indicator Data'!AF50&lt;F$194,0,10-(F$195-'Indicator Data'!AF50)/(F$195-F$194)*10)),1))</f>
        <v>1.7</v>
      </c>
      <c r="G47" s="77">
        <f>IF('Indicator Data'!AG50="No data","x",ROUND(IF('Indicator Data'!AG50&gt;G$195,10,IF('Indicator Data'!AG50&lt;G$194,0,10-(G$195-'Indicator Data'!AG50)/(G$195-G$194)*10)),1))</f>
        <v>0.3</v>
      </c>
      <c r="H47" s="78">
        <f t="shared" si="3"/>
        <v>1</v>
      </c>
      <c r="I47" s="79">
        <f>SUM(IF('Indicator Data'!S50=0,0,'Indicator Data'!S50/1000000),SUM('Indicator Data'!T50:U50))</f>
        <v>0</v>
      </c>
      <c r="J47" s="79">
        <f>I47/'Indicator Data'!BC50*1000000</f>
        <v>0</v>
      </c>
      <c r="K47" s="77">
        <f t="shared" si="4"/>
        <v>0</v>
      </c>
      <c r="L47" s="77" t="str">
        <f>IF('Indicator Data'!V50="No data","x",ROUND(IF('Indicator Data'!V50&gt;L$195,10,IF('Indicator Data'!V50&lt;L$194,0,10-(L$195-'Indicator Data'!V50)/(L$195-L$194)*10)),1))</f>
        <v>x</v>
      </c>
      <c r="M47" s="78">
        <f t="shared" si="5"/>
        <v>0</v>
      </c>
      <c r="N47" s="80">
        <f t="shared" si="6"/>
        <v>0.8</v>
      </c>
      <c r="O47" s="92">
        <f>IF(AND('Indicator Data'!AK50="No data",'Indicator Data'!AL50="No data"),0,SUM('Indicator Data'!AK50:AM50)/1000)</f>
        <v>3.6440000000000001</v>
      </c>
      <c r="P47" s="77">
        <f t="shared" si="7"/>
        <v>1.9</v>
      </c>
      <c r="Q47" s="81">
        <f>O47*1000/'Indicator Data'!BC50</f>
        <v>3.4502240325904145E-4</v>
      </c>
      <c r="R47" s="77">
        <f t="shared" si="8"/>
        <v>2.5</v>
      </c>
      <c r="S47" s="82">
        <f t="shared" si="9"/>
        <v>2.2000000000000002</v>
      </c>
      <c r="T47" s="77">
        <f>IF('Indicator Data'!AB50="No data","x",ROUND(IF('Indicator Data'!AB50&gt;T$195,10,IF('Indicator Data'!AB50&lt;T$194,0,10-(T$195-'Indicator Data'!AB50)/(T$195-T$194)*10)),1))</f>
        <v>0.2</v>
      </c>
      <c r="U47" s="77">
        <f>IF('Indicator Data'!AA50="No data","x",ROUND(IF('Indicator Data'!AA50&gt;U$195,10,IF('Indicator Data'!AA50&lt;U$194,0,10-(U$195-'Indicator Data'!AA50)/(U$195-U$194)*10)),1))</f>
        <v>0.1</v>
      </c>
      <c r="V47" s="77" t="str">
        <f>IF('Indicator Data'!AE50="No data","x",ROUND(IF('Indicator Data'!AE50&gt;V$195,10,IF('Indicator Data'!AE50&lt;V$194,0,10-(V$195-'Indicator Data'!AE50)/(V$195-V$194)*10)),1))</f>
        <v>x</v>
      </c>
      <c r="W47" s="78">
        <f t="shared" si="15"/>
        <v>0.2</v>
      </c>
      <c r="X47" s="77">
        <f>IF('Indicator Data'!W50="No data","x",ROUND(IF('Indicator Data'!W50&gt;X$195,10,IF('Indicator Data'!W50&lt;X$194,0,10-(X$195-'Indicator Data'!W50)/(X$195-X$194)*10)),1))</f>
        <v>0.3</v>
      </c>
      <c r="Y47" s="77" t="str">
        <f>IF('Indicator Data'!X50="No data","x",ROUND(IF('Indicator Data'!X50&gt;Y$195,10,IF('Indicator Data'!X50&lt;Y$194,0,10-(Y$195-'Indicator Data'!X50)/(Y$195-Y$194)*10)),1))</f>
        <v>x</v>
      </c>
      <c r="Z47" s="78">
        <f t="shared" si="10"/>
        <v>0.3</v>
      </c>
      <c r="AA47" s="92">
        <f>('Indicator Data'!AJ50+'Indicator Data'!AI50*0.5+'Indicator Data'!AH50*0.25)/1000</f>
        <v>0</v>
      </c>
      <c r="AB47" s="83">
        <f>AA47*1000/'Indicator Data'!BC50</f>
        <v>0</v>
      </c>
      <c r="AC47" s="78">
        <f t="shared" si="11"/>
        <v>0</v>
      </c>
      <c r="AD47" s="77">
        <f>IF('Indicator Data'!AN50="No data","x",ROUND(IF('Indicator Data'!AN50&lt;$AD$194,10,IF('Indicator Data'!AN50&gt;$AD$195,0,($AD$195-'Indicator Data'!AN50)/($AD$195-$AD$194)*10)),1))</f>
        <v>2.5</v>
      </c>
      <c r="AE47" s="77">
        <f>IF('Indicator Data'!AO50="No data","x",ROUND(IF('Indicator Data'!AO50&gt;$AE$195,10,IF('Indicator Data'!AO50&lt;$AE$194,0,10-($AE$195-'Indicator Data'!AO50)/($AE$195-$AE$194)*10)),1))</f>
        <v>0</v>
      </c>
      <c r="AF47" s="84">
        <f>IF('Indicator Data'!AP50="No data","x",ROUND(IF('Indicator Data'!AP50&gt;$AF$195,10,IF('Indicator Data'!AP50&lt;$AF$194,0,10-($AF$195-'Indicator Data'!AP50)/($AF$195-$AF$194)*10)),1))</f>
        <v>1.4</v>
      </c>
      <c r="AG47" s="84">
        <f>IF('Indicator Data'!AQ50="No data","x",ROUND(IF('Indicator Data'!AQ50&gt;$AG$195,10,IF('Indicator Data'!AQ50&lt;$AG$194,0,10-($AG$195-'Indicator Data'!AQ50)/($AG$195-$AG$194)*10)),1))</f>
        <v>5.4</v>
      </c>
      <c r="AH47" s="77">
        <f t="shared" si="12"/>
        <v>2.2000000000000002</v>
      </c>
      <c r="AI47" s="78">
        <f t="shared" si="13"/>
        <v>1.6</v>
      </c>
      <c r="AJ47" s="85">
        <f t="shared" si="14"/>
        <v>0.5</v>
      </c>
      <c r="AK47" s="86">
        <f t="shared" si="16"/>
        <v>1.4</v>
      </c>
    </row>
    <row r="48" spans="1:37" s="4" customFormat="1" x14ac:dyDescent="0.25">
      <c r="A48" s="131" t="s">
        <v>84</v>
      </c>
      <c r="B48" s="63" t="s">
        <v>83</v>
      </c>
      <c r="C48" s="77">
        <f>ROUND(IF('Indicator Data'!Q51="No data",IF((0.1233*LN('Indicator Data'!BB51)-0.4559)&gt;C$195,0,IF((0.1233*LN('Indicator Data'!BB51)-0.4559)&lt;C$194,10,(C$195-(0.1233*LN('Indicator Data'!BB51)-0.4559))/(C$195-C$194)*10)),IF('Indicator Data'!Q51&gt;C$195,0,IF('Indicator Data'!Q51&lt;C$194,10,(C$195-'Indicator Data'!Q51)/(C$195-C$194)*10))),1)</f>
        <v>0.4</v>
      </c>
      <c r="D48" s="77" t="str">
        <f>IF('Indicator Data'!R51="No data","x",ROUND((IF('Indicator Data'!R51&gt;D$195,10,IF('Indicator Data'!R51&lt;D$194,0,10-(D$195-'Indicator Data'!R51)/(D$195-D$194)*10))),1))</f>
        <v>x</v>
      </c>
      <c r="E48" s="78">
        <f t="shared" si="2"/>
        <v>0.4</v>
      </c>
      <c r="F48" s="77">
        <f>IF('Indicator Data'!AF51="No data","x",ROUND(IF('Indicator Data'!AF51&gt;F$195,10,IF('Indicator Data'!AF51&lt;F$194,0,10-(F$195-'Indicator Data'!AF51)/(F$195-F$194)*10)),1))</f>
        <v>0.6</v>
      </c>
      <c r="G48" s="77">
        <f>IF('Indicator Data'!AG51="No data","x",ROUND(IF('Indicator Data'!AG51&gt;G$195,10,IF('Indicator Data'!AG51&lt;G$194,0,10-(G$195-'Indicator Data'!AG51)/(G$195-G$194)*10)),1))</f>
        <v>1</v>
      </c>
      <c r="H48" s="78">
        <f t="shared" si="3"/>
        <v>0.8</v>
      </c>
      <c r="I48" s="79">
        <f>SUM(IF('Indicator Data'!S51=0,0,'Indicator Data'!S51/1000000),SUM('Indicator Data'!T51:U51))</f>
        <v>10</v>
      </c>
      <c r="J48" s="79">
        <f>I48/'Indicator Data'!BC51*1000000</f>
        <v>1.7448602523975254</v>
      </c>
      <c r="K48" s="77">
        <f t="shared" si="4"/>
        <v>0</v>
      </c>
      <c r="L48" s="77" t="str">
        <f>IF('Indicator Data'!V51="No data","x",ROUND(IF('Indicator Data'!V51&gt;L$195,10,IF('Indicator Data'!V51&lt;L$194,0,10-(L$195-'Indicator Data'!V51)/(L$195-L$194)*10)),1))</f>
        <v>x</v>
      </c>
      <c r="M48" s="78">
        <f t="shared" si="5"/>
        <v>0</v>
      </c>
      <c r="N48" s="80">
        <f t="shared" si="6"/>
        <v>0.4</v>
      </c>
      <c r="O48" s="92">
        <f>IF(AND('Indicator Data'!AK51="No data",'Indicator Data'!AL51="No data"),0,SUM('Indicator Data'!AK51:AM51)/1000)</f>
        <v>33.506999999999998</v>
      </c>
      <c r="P48" s="77">
        <f t="shared" si="7"/>
        <v>5.0999999999999996</v>
      </c>
      <c r="Q48" s="81">
        <f>O48*1000/'Indicator Data'!BC51</f>
        <v>5.8465032477083879E-3</v>
      </c>
      <c r="R48" s="77">
        <f t="shared" si="8"/>
        <v>4.9000000000000004</v>
      </c>
      <c r="S48" s="82">
        <f t="shared" si="9"/>
        <v>5</v>
      </c>
      <c r="T48" s="77">
        <f>IF('Indicator Data'!AB51="No data","x",ROUND(IF('Indicator Data'!AB51&gt;T$195,10,IF('Indicator Data'!AB51&lt;T$194,0,10-(T$195-'Indicator Data'!AB51)/(T$195-T$194)*10)),1))</f>
        <v>0.4</v>
      </c>
      <c r="U48" s="77">
        <f>IF('Indicator Data'!AA51="No data","x",ROUND(IF('Indicator Data'!AA51&gt;U$195,10,IF('Indicator Data'!AA51&lt;U$194,0,10-(U$195-'Indicator Data'!AA51)/(U$195-U$194)*10)),1))</f>
        <v>0.1</v>
      </c>
      <c r="V48" s="77" t="str">
        <f>IF('Indicator Data'!AE51="No data","x",ROUND(IF('Indicator Data'!AE51&gt;V$195,10,IF('Indicator Data'!AE51&lt;V$194,0,10-(V$195-'Indicator Data'!AE51)/(V$195-V$194)*10)),1))</f>
        <v>x</v>
      </c>
      <c r="W48" s="78">
        <f t="shared" si="15"/>
        <v>0.3</v>
      </c>
      <c r="X48" s="77">
        <f>IF('Indicator Data'!W51="No data","x",ROUND(IF('Indicator Data'!W51&gt;X$195,10,IF('Indicator Data'!W51&lt;X$194,0,10-(X$195-'Indicator Data'!W51)/(X$195-X$194)*10)),1))</f>
        <v>0.3</v>
      </c>
      <c r="Y48" s="77" t="str">
        <f>IF('Indicator Data'!X51="No data","x",ROUND(IF('Indicator Data'!X51&gt;Y$195,10,IF('Indicator Data'!X51&lt;Y$194,0,10-(Y$195-'Indicator Data'!X51)/(Y$195-Y$194)*10)),1))</f>
        <v>x</v>
      </c>
      <c r="Z48" s="78">
        <f t="shared" si="10"/>
        <v>0.3</v>
      </c>
      <c r="AA48" s="92">
        <f>('Indicator Data'!AJ51+'Indicator Data'!AI51*0.5+'Indicator Data'!AH51*0.25)/1000</f>
        <v>0</v>
      </c>
      <c r="AB48" s="83">
        <f>AA48*1000/'Indicator Data'!BC51</f>
        <v>0</v>
      </c>
      <c r="AC48" s="78">
        <f t="shared" si="11"/>
        <v>0</v>
      </c>
      <c r="AD48" s="77">
        <f>IF('Indicator Data'!AN51="No data","x",ROUND(IF('Indicator Data'!AN51&lt;$AD$194,10,IF('Indicator Data'!AN51&gt;$AD$195,0,($AD$195-'Indicator Data'!AN51)/($AD$195-$AD$194)*10)),1))</f>
        <v>2.4</v>
      </c>
      <c r="AE48" s="77">
        <f>IF('Indicator Data'!AO51="No data","x",ROUND(IF('Indicator Data'!AO51&gt;$AE$195,10,IF('Indicator Data'!AO51&lt;$AE$194,0,10-($AE$195-'Indicator Data'!AO51)/($AE$195-$AE$194)*10)),1))</f>
        <v>0</v>
      </c>
      <c r="AF48" s="84">
        <f>IF('Indicator Data'!AP51="No data","x",ROUND(IF('Indicator Data'!AP51&gt;$AF$195,10,IF('Indicator Data'!AP51&lt;$AF$194,0,10-($AF$195-'Indicator Data'!AP51)/($AF$195-$AF$194)*10)),1))</f>
        <v>0.3</v>
      </c>
      <c r="AG48" s="84">
        <f>IF('Indicator Data'!AQ51="No data","x",ROUND(IF('Indicator Data'!AQ51&gt;$AG$195,10,IF('Indicator Data'!AQ51&lt;$AG$194,0,10-($AG$195-'Indicator Data'!AQ51)/($AG$195-$AG$194)*10)),1))</f>
        <v>3</v>
      </c>
      <c r="AH48" s="77">
        <f t="shared" si="12"/>
        <v>0.8</v>
      </c>
      <c r="AI48" s="78">
        <f t="shared" si="13"/>
        <v>1.1000000000000001</v>
      </c>
      <c r="AJ48" s="85">
        <f t="shared" si="14"/>
        <v>0.4</v>
      </c>
      <c r="AK48" s="86">
        <f t="shared" si="16"/>
        <v>3</v>
      </c>
    </row>
    <row r="49" spans="1:37" s="4" customFormat="1" x14ac:dyDescent="0.25">
      <c r="A49" s="131" t="s">
        <v>86</v>
      </c>
      <c r="B49" s="63" t="s">
        <v>85</v>
      </c>
      <c r="C49" s="77">
        <f>ROUND(IF('Indicator Data'!Q52="No data",IF((0.1233*LN('Indicator Data'!BB52)-0.4559)&gt;C$195,0,IF((0.1233*LN('Indicator Data'!BB52)-0.4559)&lt;C$194,10,(C$195-(0.1233*LN('Indicator Data'!BB52)-0.4559))/(C$195-C$194)*10)),IF('Indicator Data'!Q52&gt;C$195,0,IF('Indicator Data'!Q52&lt;C$194,10,(C$195-'Indicator Data'!Q52)/(C$195-C$194)*10))),1)</f>
        <v>7.3</v>
      </c>
      <c r="D49" s="77">
        <f>IF('Indicator Data'!R52="No data","x",ROUND((IF('Indicator Data'!R52&gt;D$195,10,IF('Indicator Data'!R52&lt;D$194,0,10-(D$195-'Indicator Data'!R52)/(D$195-D$194)*10))),1))</f>
        <v>1.7</v>
      </c>
      <c r="E49" s="78">
        <f t="shared" si="2"/>
        <v>5.0999999999999996</v>
      </c>
      <c r="F49" s="77" t="str">
        <f>IF('Indicator Data'!AF52="No data","x",ROUND(IF('Indicator Data'!AF52&gt;F$195,10,IF('Indicator Data'!AF52&lt;F$194,0,10-(F$195-'Indicator Data'!AF52)/(F$195-F$194)*10)),1))</f>
        <v>x</v>
      </c>
      <c r="G49" s="77">
        <f>IF('Indicator Data'!AG52="No data","x",ROUND(IF('Indicator Data'!AG52&gt;G$195,10,IF('Indicator Data'!AG52&lt;G$194,0,10-(G$195-'Indicator Data'!AG52)/(G$195-G$194)*10)),1))</f>
        <v>5</v>
      </c>
      <c r="H49" s="78">
        <f t="shared" si="3"/>
        <v>5</v>
      </c>
      <c r="I49" s="79">
        <f>SUM(IF('Indicator Data'!S52=0,0,'Indicator Data'!S52/1000000),SUM('Indicator Data'!T52:U52))</f>
        <v>406.93039099999999</v>
      </c>
      <c r="J49" s="79">
        <f>I49/'Indicator Data'!BC52*1000000</f>
        <v>431.83289877357578</v>
      </c>
      <c r="K49" s="77">
        <f t="shared" si="4"/>
        <v>8.6</v>
      </c>
      <c r="L49" s="77" t="str">
        <f>IF('Indicator Data'!V52="No data","x",ROUND(IF('Indicator Data'!V52&gt;L$195,10,IF('Indicator Data'!V52&lt;L$194,0,10-(L$195-'Indicator Data'!V52)/(L$195-L$194)*10)),1))</f>
        <v>x</v>
      </c>
      <c r="M49" s="78">
        <f t="shared" si="5"/>
        <v>8.6</v>
      </c>
      <c r="N49" s="80">
        <f t="shared" si="6"/>
        <v>6</v>
      </c>
      <c r="O49" s="92">
        <f>IF(AND('Indicator Data'!AK52="No data",'Indicator Data'!AL52="No data"),0,SUM('Indicator Data'!AK52:AM52)/1000)</f>
        <v>51.39</v>
      </c>
      <c r="P49" s="77">
        <f t="shared" si="7"/>
        <v>5.7</v>
      </c>
      <c r="Q49" s="81">
        <f>O49*1000/'Indicator Data'!BC52</f>
        <v>5.4534861880036041E-2</v>
      </c>
      <c r="R49" s="77">
        <f t="shared" si="8"/>
        <v>8.6</v>
      </c>
      <c r="S49" s="82">
        <f t="shared" si="9"/>
        <v>7.2</v>
      </c>
      <c r="T49" s="77">
        <f>IF('Indicator Data'!AB52="No data","x",ROUND(IF('Indicator Data'!AB52&gt;T$195,10,IF('Indicator Data'!AB52&lt;T$194,0,10-(T$195-'Indicator Data'!AB52)/(T$195-T$194)*10)),1))</f>
        <v>3.2</v>
      </c>
      <c r="U49" s="77">
        <f>IF('Indicator Data'!AA52="No data","x",ROUND(IF('Indicator Data'!AA52&gt;U$195,10,IF('Indicator Data'!AA52&lt;U$194,0,10-(U$195-'Indicator Data'!AA52)/(U$195-U$194)*10)),1))</f>
        <v>6.9</v>
      </c>
      <c r="V49" s="77">
        <f>IF('Indicator Data'!AE52="No data","x",ROUND(IF('Indicator Data'!AE52&gt;V$195,10,IF('Indicator Data'!AE52&lt;V$194,0,10-(V$195-'Indicator Data'!AE52)/(V$195-V$194)*10)),1))</f>
        <v>2.2999999999999998</v>
      </c>
      <c r="W49" s="78">
        <f t="shared" si="15"/>
        <v>4.0999999999999996</v>
      </c>
      <c r="X49" s="77">
        <f>IF('Indicator Data'!W52="No data","x",ROUND(IF('Indicator Data'!W52&gt;X$195,10,IF('Indicator Data'!W52&lt;X$194,0,10-(X$195-'Indicator Data'!W52)/(X$195-X$194)*10)),1))</f>
        <v>5</v>
      </c>
      <c r="Y49" s="77">
        <f>IF('Indicator Data'!X52="No data","x",ROUND(IF('Indicator Data'!X52&gt;Y$195,10,IF('Indicator Data'!X52&lt;Y$194,0,10-(Y$195-'Indicator Data'!X52)/(Y$195-Y$194)*10)),1))</f>
        <v>6.6</v>
      </c>
      <c r="Z49" s="78">
        <f t="shared" si="10"/>
        <v>5.8</v>
      </c>
      <c r="AA49" s="92">
        <f>('Indicator Data'!AJ52+'Indicator Data'!AI52*0.5+'Indicator Data'!AH52*0.25)/1000</f>
        <v>0</v>
      </c>
      <c r="AB49" s="83">
        <f>AA49*1000/'Indicator Data'!BC52</f>
        <v>0</v>
      </c>
      <c r="AC49" s="78">
        <f t="shared" si="11"/>
        <v>0</v>
      </c>
      <c r="AD49" s="77">
        <f>IF('Indicator Data'!AN52="No data","x",ROUND(IF('Indicator Data'!AN52&lt;$AD$194,10,IF('Indicator Data'!AN52&gt;$AD$195,0,($AD$195-'Indicator Data'!AN52)/($AD$195-$AD$194)*10)),1))</f>
        <v>4.7</v>
      </c>
      <c r="AE49" s="77">
        <f>IF('Indicator Data'!AO52="No data","x",ROUND(IF('Indicator Data'!AO52&gt;$AE$195,10,IF('Indicator Data'!AO52&lt;$AE$194,0,10-($AE$195-'Indicator Data'!AO52)/($AE$195-$AE$194)*10)),1))</f>
        <v>3.6</v>
      </c>
      <c r="AF49" s="84" t="str">
        <f>IF('Indicator Data'!AP52="No data","x",ROUND(IF('Indicator Data'!AP52&gt;$AF$195,10,IF('Indicator Data'!AP52&lt;$AF$194,0,10-($AF$195-'Indicator Data'!AP52)/($AF$195-$AF$194)*10)),1))</f>
        <v>x</v>
      </c>
      <c r="AG49" s="84" t="str">
        <f>IF('Indicator Data'!AQ52="No data","x",ROUND(IF('Indicator Data'!AQ52&gt;$AG$195,10,IF('Indicator Data'!AQ52&lt;$AG$194,0,10-($AG$195-'Indicator Data'!AQ52)/($AG$195-$AG$194)*10)),1))</f>
        <v>x</v>
      </c>
      <c r="AH49" s="77" t="str">
        <f t="shared" si="12"/>
        <v>x</v>
      </c>
      <c r="AI49" s="78">
        <f t="shared" si="13"/>
        <v>4.2</v>
      </c>
      <c r="AJ49" s="85">
        <f t="shared" si="14"/>
        <v>3.8</v>
      </c>
      <c r="AK49" s="86">
        <f t="shared" si="16"/>
        <v>5.8</v>
      </c>
    </row>
    <row r="50" spans="1:37" s="4" customFormat="1" x14ac:dyDescent="0.25">
      <c r="A50" s="131" t="s">
        <v>88</v>
      </c>
      <c r="B50" s="63" t="s">
        <v>87</v>
      </c>
      <c r="C50" s="77">
        <f>ROUND(IF('Indicator Data'!Q53="No data",IF((0.1233*LN('Indicator Data'!BB53)-0.4559)&gt;C$195,0,IF((0.1233*LN('Indicator Data'!BB53)-0.4559)&lt;C$194,10,(C$195-(0.1233*LN('Indicator Data'!BB53)-0.4559))/(C$195-C$194)*10)),IF('Indicator Data'!Q53&gt;C$195,0,IF('Indicator Data'!Q53&lt;C$194,10,(C$195-'Indicator Data'!Q53)/(C$195-C$194)*10))),1)</f>
        <v>3.4</v>
      </c>
      <c r="D50" s="77" t="str">
        <f>IF('Indicator Data'!R53="No data","x",ROUND((IF('Indicator Data'!R53&gt;D$195,10,IF('Indicator Data'!R53&lt;D$194,0,10-(D$195-'Indicator Data'!R53)/(D$195-D$194)*10))),1))</f>
        <v>x</v>
      </c>
      <c r="E50" s="78">
        <f t="shared" si="2"/>
        <v>3.4</v>
      </c>
      <c r="F50" s="77" t="str">
        <f>IF('Indicator Data'!AF53="No data","x",ROUND(IF('Indicator Data'!AF53&gt;F$195,10,IF('Indicator Data'!AF53&lt;F$194,0,10-(F$195-'Indicator Data'!AF53)/(F$195-F$194)*10)),1))</f>
        <v>x</v>
      </c>
      <c r="G50" s="77" t="str">
        <f>IF('Indicator Data'!AG53="No data","x",ROUND(IF('Indicator Data'!AG53&gt;G$195,10,IF('Indicator Data'!AG53&lt;G$194,0,10-(G$195-'Indicator Data'!AG53)/(G$195-G$194)*10)),1))</f>
        <v>x</v>
      </c>
      <c r="H50" s="78" t="str">
        <f t="shared" si="3"/>
        <v>x</v>
      </c>
      <c r="I50" s="79">
        <f>SUM(IF('Indicator Data'!S53=0,0,'Indicator Data'!S53/1000000),SUM('Indicator Data'!T53:U53))</f>
        <v>28.936526000000001</v>
      </c>
      <c r="J50" s="79">
        <f>I50/'Indicator Data'!BC53*1000000</f>
        <v>393.46404144514094</v>
      </c>
      <c r="K50" s="77">
        <f t="shared" si="4"/>
        <v>7.9</v>
      </c>
      <c r="L50" s="77">
        <f>IF('Indicator Data'!V53="No data","x",ROUND(IF('Indicator Data'!V53&gt;L$195,10,IF('Indicator Data'!V53&lt;L$194,0,10-(L$195-'Indicator Data'!V53)/(L$195-L$194)*10)),1))</f>
        <v>1.5</v>
      </c>
      <c r="M50" s="78">
        <f t="shared" si="5"/>
        <v>4.7</v>
      </c>
      <c r="N50" s="80">
        <f t="shared" si="6"/>
        <v>3.8</v>
      </c>
      <c r="O50" s="92">
        <f>IF(AND('Indicator Data'!AK53="No data",'Indicator Data'!AL53="No data"),0,SUM('Indicator Data'!AK53:AM53)/1000)</f>
        <v>0</v>
      </c>
      <c r="P50" s="77">
        <f t="shared" si="7"/>
        <v>0</v>
      </c>
      <c r="Q50" s="81">
        <f>O50*1000/'Indicator Data'!BC53</f>
        <v>0</v>
      </c>
      <c r="R50" s="77">
        <f t="shared" si="8"/>
        <v>0</v>
      </c>
      <c r="S50" s="82">
        <f t="shared" si="9"/>
        <v>0</v>
      </c>
      <c r="T50" s="77" t="str">
        <f>IF('Indicator Data'!AB53="No data","x",ROUND(IF('Indicator Data'!AB53&gt;T$195,10,IF('Indicator Data'!AB53&lt;T$194,0,10-(T$195-'Indicator Data'!AB53)/(T$195-T$194)*10)),1))</f>
        <v>x</v>
      </c>
      <c r="U50" s="77">
        <f>IF('Indicator Data'!AA53="No data","x",ROUND(IF('Indicator Data'!AA53&gt;U$195,10,IF('Indicator Data'!AA53&lt;U$194,0,10-(U$195-'Indicator Data'!AA53)/(U$195-U$194)*10)),1))</f>
        <v>0.2</v>
      </c>
      <c r="V50" s="77" t="str">
        <f>IF('Indicator Data'!AE53="No data","x",ROUND(IF('Indicator Data'!AE53&gt;V$195,10,IF('Indicator Data'!AE53&lt;V$194,0,10-(V$195-'Indicator Data'!AE53)/(V$195-V$194)*10)),1))</f>
        <v>x</v>
      </c>
      <c r="W50" s="78">
        <f t="shared" si="15"/>
        <v>0.2</v>
      </c>
      <c r="X50" s="77">
        <f>IF('Indicator Data'!W53="No data","x",ROUND(IF('Indicator Data'!W53&gt;X$195,10,IF('Indicator Data'!W53&lt;X$194,0,10-(X$195-'Indicator Data'!W53)/(X$195-X$194)*10)),1))</f>
        <v>1.6</v>
      </c>
      <c r="Y50" s="77" t="str">
        <f>IF('Indicator Data'!X53="No data","x",ROUND(IF('Indicator Data'!X53&gt;Y$195,10,IF('Indicator Data'!X53&lt;Y$194,0,10-(Y$195-'Indicator Data'!X53)/(Y$195-Y$194)*10)),1))</f>
        <v>x</v>
      </c>
      <c r="Z50" s="78">
        <f t="shared" si="10"/>
        <v>1.6</v>
      </c>
      <c r="AA50" s="92">
        <f>('Indicator Data'!AJ53+'Indicator Data'!AI53*0.5+'Indicator Data'!AH53*0.25)/1000</f>
        <v>7.1485000000000003</v>
      </c>
      <c r="AB50" s="83">
        <f>AA50*1000/'Indicator Data'!BC53</f>
        <v>9.7201637137456998E-2</v>
      </c>
      <c r="AC50" s="78">
        <f t="shared" si="11"/>
        <v>9.6999999999999993</v>
      </c>
      <c r="AD50" s="77">
        <f>IF('Indicator Data'!AN53="No data","x",ROUND(IF('Indicator Data'!AN53&lt;$AD$194,10,IF('Indicator Data'!AN53&gt;$AD$195,0,($AD$195-'Indicator Data'!AN53)/($AD$195-$AD$194)*10)),1))</f>
        <v>4.7</v>
      </c>
      <c r="AE50" s="77">
        <f>IF('Indicator Data'!AO53="No data","x",ROUND(IF('Indicator Data'!AO53&gt;$AE$195,10,IF('Indicator Data'!AO53&lt;$AE$194,0,10-($AE$195-'Indicator Data'!AO53)/($AE$195-$AE$194)*10)),1))</f>
        <v>0.4</v>
      </c>
      <c r="AF50" s="84" t="str">
        <f>IF('Indicator Data'!AP53="No data","x",ROUND(IF('Indicator Data'!AP53&gt;$AF$195,10,IF('Indicator Data'!AP53&lt;$AF$194,0,10-($AF$195-'Indicator Data'!AP53)/($AF$195-$AF$194)*10)),1))</f>
        <v>x</v>
      </c>
      <c r="AG50" s="84" t="str">
        <f>IF('Indicator Data'!AQ53="No data","x",ROUND(IF('Indicator Data'!AQ53&gt;$AG$195,10,IF('Indicator Data'!AQ53&lt;$AG$194,0,10-($AG$195-'Indicator Data'!AQ53)/($AG$195-$AG$194)*10)),1))</f>
        <v>x</v>
      </c>
      <c r="AH50" s="77" t="str">
        <f t="shared" si="12"/>
        <v>x</v>
      </c>
      <c r="AI50" s="78">
        <f t="shared" si="13"/>
        <v>2.6</v>
      </c>
      <c r="AJ50" s="85">
        <f t="shared" si="14"/>
        <v>5.2</v>
      </c>
      <c r="AK50" s="86">
        <f t="shared" si="16"/>
        <v>3</v>
      </c>
    </row>
    <row r="51" spans="1:37" s="4" customFormat="1" x14ac:dyDescent="0.25">
      <c r="A51" s="131" t="s">
        <v>90</v>
      </c>
      <c r="B51" s="63" t="s">
        <v>89</v>
      </c>
      <c r="C51" s="77">
        <f>ROUND(IF('Indicator Data'!Q54="No data",IF((0.1233*LN('Indicator Data'!BB54)-0.4559)&gt;C$195,0,IF((0.1233*LN('Indicator Data'!BB54)-0.4559)&lt;C$194,10,(C$195-(0.1233*LN('Indicator Data'!BB54)-0.4559))/(C$195-C$194)*10)),IF('Indicator Data'!Q54&gt;C$195,0,IF('Indicator Data'!Q54&lt;C$194,10,(C$195-'Indicator Data'!Q54)/(C$195-C$194)*10))),1)</f>
        <v>3.5</v>
      </c>
      <c r="D51" s="77">
        <f>IF('Indicator Data'!R54="No data","x",ROUND((IF('Indicator Data'!R54&gt;D$195,10,IF('Indicator Data'!R54&lt;D$194,0,10-(D$195-'Indicator Data'!R54)/(D$195-D$194)*10))),1))</f>
        <v>0</v>
      </c>
      <c r="E51" s="78">
        <f t="shared" si="2"/>
        <v>1.9</v>
      </c>
      <c r="F51" s="77">
        <f>IF('Indicator Data'!AF54="No data","x",ROUND(IF('Indicator Data'!AF54&gt;F$195,10,IF('Indicator Data'!AF54&lt;F$194,0,10-(F$195-'Indicator Data'!AF54)/(F$195-F$194)*10)),1))</f>
        <v>6.3</v>
      </c>
      <c r="G51" s="77">
        <f>IF('Indicator Data'!AG54="No data","x",ROUND(IF('Indicator Data'!AG54&gt;G$195,10,IF('Indicator Data'!AG54&lt;G$194,0,10-(G$195-'Indicator Data'!AG54)/(G$195-G$194)*10)),1))</f>
        <v>5.5</v>
      </c>
      <c r="H51" s="78">
        <f t="shared" si="3"/>
        <v>5.9</v>
      </c>
      <c r="I51" s="79">
        <f>SUM(IF('Indicator Data'!S54=0,0,'Indicator Data'!S54/1000000),SUM('Indicator Data'!T54:U54))</f>
        <v>452.095371</v>
      </c>
      <c r="J51" s="79">
        <f>I51/'Indicator Data'!BC54*1000000</f>
        <v>42.455089127019207</v>
      </c>
      <c r="K51" s="77">
        <f t="shared" si="4"/>
        <v>0.8</v>
      </c>
      <c r="L51" s="77">
        <f>IF('Indicator Data'!V54="No data","x",ROUND(IF('Indicator Data'!V54&gt;L$195,10,IF('Indicator Data'!V54&lt;L$194,0,10-(L$195-'Indicator Data'!V54)/(L$195-L$194)*10)),1))</f>
        <v>0.3</v>
      </c>
      <c r="M51" s="78">
        <f t="shared" si="5"/>
        <v>0.6</v>
      </c>
      <c r="N51" s="80">
        <f t="shared" si="6"/>
        <v>2.6</v>
      </c>
      <c r="O51" s="92">
        <f>IF(AND('Indicator Data'!AK54="No data",'Indicator Data'!AL54="No data"),0,SUM('Indicator Data'!AK54:AM54)/1000)</f>
        <v>0.59199999999999997</v>
      </c>
      <c r="P51" s="77">
        <f t="shared" si="7"/>
        <v>0</v>
      </c>
      <c r="Q51" s="81">
        <f>O51*1000/'Indicator Data'!BC54</f>
        <v>5.5593165458876975E-5</v>
      </c>
      <c r="R51" s="77">
        <f t="shared" si="8"/>
        <v>1.6</v>
      </c>
      <c r="S51" s="82">
        <f t="shared" si="9"/>
        <v>0.8</v>
      </c>
      <c r="T51" s="77">
        <f>IF('Indicator Data'!AB54="No data","x",ROUND(IF('Indicator Data'!AB54&gt;T$195,10,IF('Indicator Data'!AB54&lt;T$194,0,10-(T$195-'Indicator Data'!AB54)/(T$195-T$194)*10)),1))</f>
        <v>2</v>
      </c>
      <c r="U51" s="77">
        <f>IF('Indicator Data'!AA54="No data","x",ROUND(IF('Indicator Data'!AA54&gt;U$195,10,IF('Indicator Data'!AA54&lt;U$194,0,10-(U$195-'Indicator Data'!AA54)/(U$195-U$194)*10)),1))</f>
        <v>1.1000000000000001</v>
      </c>
      <c r="V51" s="77">
        <f>IF('Indicator Data'!AE54="No data","x",ROUND(IF('Indicator Data'!AE54&gt;V$195,10,IF('Indicator Data'!AE54&lt;V$194,0,10-(V$195-'Indicator Data'!AE54)/(V$195-V$194)*10)),1))</f>
        <v>0</v>
      </c>
      <c r="W51" s="78">
        <f t="shared" si="15"/>
        <v>1</v>
      </c>
      <c r="X51" s="77">
        <f>IF('Indicator Data'!W54="No data","x",ROUND(IF('Indicator Data'!W54&gt;X$195,10,IF('Indicator Data'!W54&lt;X$194,0,10-(X$195-'Indicator Data'!W54)/(X$195-X$194)*10)),1))</f>
        <v>2.4</v>
      </c>
      <c r="Y51" s="77">
        <f>IF('Indicator Data'!X54="No data","x",ROUND(IF('Indicator Data'!X54&gt;Y$195,10,IF('Indicator Data'!X54&lt;Y$194,0,10-(Y$195-'Indicator Data'!X54)/(Y$195-Y$194)*10)),1))</f>
        <v>0.9</v>
      </c>
      <c r="Z51" s="78">
        <f t="shared" si="10"/>
        <v>1.7</v>
      </c>
      <c r="AA51" s="92">
        <f>('Indicator Data'!AJ54+'Indicator Data'!AI54*0.5+'Indicator Data'!AH54*0.25)/1000</f>
        <v>903.53324999999995</v>
      </c>
      <c r="AB51" s="83">
        <f>AA51*1000/'Indicator Data'!BC54</f>
        <v>8.4848434906835898E-2</v>
      </c>
      <c r="AC51" s="78">
        <f t="shared" si="11"/>
        <v>8.5</v>
      </c>
      <c r="AD51" s="77">
        <f>IF('Indicator Data'!AN54="No data","x",ROUND(IF('Indicator Data'!AN54&lt;$AD$194,10,IF('Indicator Data'!AN54&gt;$AD$195,0,($AD$195-'Indicator Data'!AN54)/($AD$195-$AD$194)*10)),1))</f>
        <v>5.2</v>
      </c>
      <c r="AE51" s="77">
        <f>IF('Indicator Data'!AO54="No data","x",ROUND(IF('Indicator Data'!AO54&gt;$AE$195,10,IF('Indicator Data'!AO54&lt;$AE$194,0,10-($AE$195-'Indicator Data'!AO54)/($AE$195-$AE$194)*10)),1))</f>
        <v>2.4</v>
      </c>
      <c r="AF51" s="84">
        <f>IF('Indicator Data'!AP54="No data","x",ROUND(IF('Indicator Data'!AP54&gt;$AF$195,10,IF('Indicator Data'!AP54&lt;$AF$194,0,10-($AF$195-'Indicator Data'!AP54)/($AF$195-$AF$194)*10)),1))</f>
        <v>3.4</v>
      </c>
      <c r="AG51" s="84">
        <f>IF('Indicator Data'!AQ54="No data","x",ROUND(IF('Indicator Data'!AQ54&gt;$AG$195,10,IF('Indicator Data'!AQ54&lt;$AG$194,0,10-($AG$195-'Indicator Data'!AQ54)/($AG$195-$AG$194)*10)),1))</f>
        <v>2.6</v>
      </c>
      <c r="AH51" s="77">
        <f t="shared" si="12"/>
        <v>3.2</v>
      </c>
      <c r="AI51" s="78">
        <f t="shared" si="13"/>
        <v>3.6</v>
      </c>
      <c r="AJ51" s="85">
        <f t="shared" si="14"/>
        <v>4.5</v>
      </c>
      <c r="AK51" s="86">
        <f t="shared" si="16"/>
        <v>2.9</v>
      </c>
    </row>
    <row r="52" spans="1:37" s="4" customFormat="1" x14ac:dyDescent="0.25">
      <c r="A52" s="131" t="s">
        <v>93</v>
      </c>
      <c r="B52" s="63" t="s">
        <v>92</v>
      </c>
      <c r="C52" s="77">
        <f>ROUND(IF('Indicator Data'!Q55="No data",IF((0.1233*LN('Indicator Data'!BB55)-0.4559)&gt;C$195,0,IF((0.1233*LN('Indicator Data'!BB55)-0.4559)&lt;C$194,10,(C$195-(0.1233*LN('Indicator Data'!BB55)-0.4559))/(C$195-C$194)*10)),IF('Indicator Data'!Q55&gt;C$195,0,IF('Indicator Data'!Q55&lt;C$194,10,(C$195-'Indicator Data'!Q55)/(C$195-C$194)*10))),1)</f>
        <v>3.2</v>
      </c>
      <c r="D52" s="77">
        <f>IF('Indicator Data'!R55="No data","x",ROUND((IF('Indicator Data'!R55&gt;D$195,10,IF('Indicator Data'!R55&lt;D$194,0,10-(D$195-'Indicator Data'!R55)/(D$195-D$194)*10))),1))</f>
        <v>0</v>
      </c>
      <c r="E52" s="78">
        <f t="shared" si="2"/>
        <v>1.7</v>
      </c>
      <c r="F52" s="77">
        <f>IF('Indicator Data'!AF55="No data","x",ROUND(IF('Indicator Data'!AF55&gt;F$195,10,IF('Indicator Data'!AF55&lt;F$194,0,10-(F$195-'Indicator Data'!AF55)/(F$195-F$194)*10)),1))</f>
        <v>5.2</v>
      </c>
      <c r="G52" s="77">
        <f>IF('Indicator Data'!AG55="No data","x",ROUND(IF('Indicator Data'!AG55&gt;G$195,10,IF('Indicator Data'!AG55&lt;G$194,0,10-(G$195-'Indicator Data'!AG55)/(G$195-G$194)*10)),1))</f>
        <v>5.0999999999999996</v>
      </c>
      <c r="H52" s="78">
        <f t="shared" si="3"/>
        <v>5.2</v>
      </c>
      <c r="I52" s="79">
        <f>SUM(IF('Indicator Data'!S55=0,0,'Indicator Data'!S55/1000000),SUM('Indicator Data'!T55:U55))</f>
        <v>531.72626500000001</v>
      </c>
      <c r="J52" s="79">
        <f>I52/'Indicator Data'!BC55*1000000</f>
        <v>32.451880272941196</v>
      </c>
      <c r="K52" s="77">
        <f t="shared" si="4"/>
        <v>0.6</v>
      </c>
      <c r="L52" s="77">
        <f>IF('Indicator Data'!V55="No data","x",ROUND(IF('Indicator Data'!V55&gt;L$195,10,IF('Indicator Data'!V55&lt;L$194,0,10-(L$195-'Indicator Data'!V55)/(L$195-L$194)*10)),1))</f>
        <v>0.2</v>
      </c>
      <c r="M52" s="78">
        <f t="shared" si="5"/>
        <v>0.4</v>
      </c>
      <c r="N52" s="80">
        <f t="shared" si="6"/>
        <v>2.2999999999999998</v>
      </c>
      <c r="O52" s="92">
        <f>IF(AND('Indicator Data'!AK55="No data",'Indicator Data'!AL55="No data"),0,SUM('Indicator Data'!AK55:AM55)/1000)</f>
        <v>102.848</v>
      </c>
      <c r="P52" s="77">
        <f t="shared" si="7"/>
        <v>6.7</v>
      </c>
      <c r="Q52" s="81">
        <f>O52*1000/'Indicator Data'!BC55</f>
        <v>6.276934584586405E-3</v>
      </c>
      <c r="R52" s="77">
        <f t="shared" si="8"/>
        <v>5</v>
      </c>
      <c r="S52" s="82">
        <f t="shared" si="9"/>
        <v>5.9</v>
      </c>
      <c r="T52" s="77">
        <f>IF('Indicator Data'!AB55="No data","x",ROUND(IF('Indicator Data'!AB55&gt;T$195,10,IF('Indicator Data'!AB55&lt;T$194,0,10-(T$195-'Indicator Data'!AB55)/(T$195-T$194)*10)),1))</f>
        <v>0.6</v>
      </c>
      <c r="U52" s="77">
        <f>IF('Indicator Data'!AA55="No data","x",ROUND(IF('Indicator Data'!AA55&gt;U$195,10,IF('Indicator Data'!AA55&lt;U$194,0,10-(U$195-'Indicator Data'!AA55)/(U$195-U$194)*10)),1))</f>
        <v>0.9</v>
      </c>
      <c r="V52" s="77">
        <f>IF('Indicator Data'!AE55="No data","x",ROUND(IF('Indicator Data'!AE55&gt;V$195,10,IF('Indicator Data'!AE55&lt;V$194,0,10-(V$195-'Indicator Data'!AE55)/(V$195-V$194)*10)),1))</f>
        <v>0</v>
      </c>
      <c r="W52" s="78">
        <f t="shared" si="15"/>
        <v>0.5</v>
      </c>
      <c r="X52" s="77">
        <f>IF('Indicator Data'!W55="No data","x",ROUND(IF('Indicator Data'!W55&gt;X$195,10,IF('Indicator Data'!W55&lt;X$194,0,10-(X$195-'Indicator Data'!W55)/(X$195-X$194)*10)),1))</f>
        <v>1.7</v>
      </c>
      <c r="Y52" s="77">
        <f>IF('Indicator Data'!X55="No data","x",ROUND(IF('Indicator Data'!X55&gt;Y$195,10,IF('Indicator Data'!X55&lt;Y$194,0,10-(Y$195-'Indicator Data'!X55)/(Y$195-Y$194)*10)),1))</f>
        <v>1.4</v>
      </c>
      <c r="Z52" s="78">
        <f t="shared" si="10"/>
        <v>1.6</v>
      </c>
      <c r="AA52" s="92">
        <f>('Indicator Data'!AJ55+'Indicator Data'!AI55*0.5+'Indicator Data'!AH55*0.25)/1000</f>
        <v>444.53975000000003</v>
      </c>
      <c r="AB52" s="83">
        <f>AA52*1000/'Indicator Data'!BC55</f>
        <v>2.7130784565556884E-2</v>
      </c>
      <c r="AC52" s="78">
        <f t="shared" si="11"/>
        <v>2.7</v>
      </c>
      <c r="AD52" s="77">
        <f>IF('Indicator Data'!AN55="No data","x",ROUND(IF('Indicator Data'!AN55&lt;$AD$194,10,IF('Indicator Data'!AN55&gt;$AD$195,0,($AD$195-'Indicator Data'!AN55)/($AD$195-$AD$194)*10)),1))</f>
        <v>5.0999999999999996</v>
      </c>
      <c r="AE52" s="77">
        <f>IF('Indicator Data'!AO55="No data","x",ROUND(IF('Indicator Data'!AO55&gt;$AE$195,10,IF('Indicator Data'!AO55&lt;$AE$194,0,10-($AE$195-'Indicator Data'!AO55)/($AE$195-$AE$194)*10)),1))</f>
        <v>2</v>
      </c>
      <c r="AF52" s="84">
        <f>IF('Indicator Data'!AP55="No data","x",ROUND(IF('Indicator Data'!AP55&gt;$AF$195,10,IF('Indicator Data'!AP55&lt;$AF$194,0,10-($AF$195-'Indicator Data'!AP55)/($AF$195-$AF$194)*10)),1))</f>
        <v>2.7</v>
      </c>
      <c r="AG52" s="84">
        <f>IF('Indicator Data'!AQ55="No data","x",ROUND(IF('Indicator Data'!AQ55&gt;$AG$195,10,IF('Indicator Data'!AQ55&lt;$AG$194,0,10-($AG$195-'Indicator Data'!AQ55)/($AG$195-$AG$194)*10)),1))</f>
        <v>2.9</v>
      </c>
      <c r="AH52" s="77">
        <f t="shared" si="12"/>
        <v>2.7</v>
      </c>
      <c r="AI52" s="78">
        <f t="shared" si="13"/>
        <v>3.3</v>
      </c>
      <c r="AJ52" s="85">
        <f t="shared" si="14"/>
        <v>2.1</v>
      </c>
      <c r="AK52" s="86">
        <f t="shared" si="16"/>
        <v>4.3</v>
      </c>
    </row>
    <row r="53" spans="1:37" s="4" customFormat="1" x14ac:dyDescent="0.25">
      <c r="A53" s="131" t="s">
        <v>95</v>
      </c>
      <c r="B53" s="63" t="s">
        <v>94</v>
      </c>
      <c r="C53" s="77">
        <f>ROUND(IF('Indicator Data'!Q56="No data",IF((0.1233*LN('Indicator Data'!BB56)-0.4559)&gt;C$195,0,IF((0.1233*LN('Indicator Data'!BB56)-0.4559)&lt;C$194,10,(C$195-(0.1233*LN('Indicator Data'!BB56)-0.4559))/(C$195-C$194)*10)),IF('Indicator Data'!Q56&gt;C$195,0,IF('Indicator Data'!Q56&lt;C$194,10,(C$195-'Indicator Data'!Q56)/(C$195-C$194)*10))),1)</f>
        <v>4</v>
      </c>
      <c r="D53" s="77">
        <f>IF('Indicator Data'!R56="No data","x",ROUND((IF('Indicator Data'!R56&gt;D$195,10,IF('Indicator Data'!R56&lt;D$194,0,10-(D$195-'Indicator Data'!R56)/(D$195-D$194)*10))),1))</f>
        <v>0</v>
      </c>
      <c r="E53" s="78">
        <f t="shared" si="2"/>
        <v>2.2000000000000002</v>
      </c>
      <c r="F53" s="77">
        <f>IF('Indicator Data'!AF56="No data","x",ROUND(IF('Indicator Data'!AF56&gt;F$195,10,IF('Indicator Data'!AF56&lt;F$194,0,10-(F$195-'Indicator Data'!AF56)/(F$195-F$194)*10)),1))</f>
        <v>7.5</v>
      </c>
      <c r="G53" s="77">
        <f>IF('Indicator Data'!AG56="No data","x",ROUND(IF('Indicator Data'!AG56&gt;G$195,10,IF('Indicator Data'!AG56&lt;G$194,0,10-(G$195-'Indicator Data'!AG56)/(G$195-G$194)*10)),1))</f>
        <v>1.4</v>
      </c>
      <c r="H53" s="78">
        <f t="shared" si="3"/>
        <v>4.5</v>
      </c>
      <c r="I53" s="79">
        <f>SUM(IF('Indicator Data'!S56=0,0,'Indicator Data'!S56/1000000),SUM('Indicator Data'!T56:U56))</f>
        <v>6200.1613489999991</v>
      </c>
      <c r="J53" s="79">
        <f>I53/'Indicator Data'!BC56*1000000</f>
        <v>64.795139289203263</v>
      </c>
      <c r="K53" s="77">
        <f t="shared" si="4"/>
        <v>1.3</v>
      </c>
      <c r="L53" s="77">
        <f>IF('Indicator Data'!V56="No data","x",ROUND(IF('Indicator Data'!V56&gt;L$195,10,IF('Indicator Data'!V56&lt;L$194,0,10-(L$195-'Indicator Data'!V56)/(L$195-L$194)*10)),1))</f>
        <v>0.5</v>
      </c>
      <c r="M53" s="78">
        <f t="shared" si="5"/>
        <v>0.9</v>
      </c>
      <c r="N53" s="80">
        <f t="shared" si="6"/>
        <v>2.5</v>
      </c>
      <c r="O53" s="92">
        <f>IF(AND('Indicator Data'!AK56="No data",'Indicator Data'!AL56="No data"),0,SUM('Indicator Data'!AK56:AM56)/1000)</f>
        <v>297.72000000000003</v>
      </c>
      <c r="P53" s="77">
        <f t="shared" si="7"/>
        <v>8.1999999999999993</v>
      </c>
      <c r="Q53" s="81">
        <f>O53*1000/'Indicator Data'!BC56</f>
        <v>3.1113398157441401E-3</v>
      </c>
      <c r="R53" s="77">
        <f t="shared" si="8"/>
        <v>4.2</v>
      </c>
      <c r="S53" s="82">
        <f t="shared" si="9"/>
        <v>6.2</v>
      </c>
      <c r="T53" s="77">
        <f>IF('Indicator Data'!AB56="No data","x",ROUND(IF('Indicator Data'!AB56&gt;T$195,10,IF('Indicator Data'!AB56&lt;T$194,0,10-(T$195-'Indicator Data'!AB56)/(T$195-T$194)*10)),1))</f>
        <v>0.2</v>
      </c>
      <c r="U53" s="77">
        <f>IF('Indicator Data'!AA56="No data","x",ROUND(IF('Indicator Data'!AA56&gt;U$195,10,IF('Indicator Data'!AA56&lt;U$194,0,10-(U$195-'Indicator Data'!AA56)/(U$195-U$194)*10)),1))</f>
        <v>0.3</v>
      </c>
      <c r="V53" s="77" t="str">
        <f>IF('Indicator Data'!AE56="No data","x",ROUND(IF('Indicator Data'!AE56&gt;V$195,10,IF('Indicator Data'!AE56&lt;V$194,0,10-(V$195-'Indicator Data'!AE56)/(V$195-V$194)*10)),1))</f>
        <v>x</v>
      </c>
      <c r="W53" s="78">
        <f t="shared" si="15"/>
        <v>0.3</v>
      </c>
      <c r="X53" s="77">
        <f>IF('Indicator Data'!W56="No data","x",ROUND(IF('Indicator Data'!W56&gt;X$195,10,IF('Indicator Data'!W56&lt;X$194,0,10-(X$195-'Indicator Data'!W56)/(X$195-X$194)*10)),1))</f>
        <v>1.8</v>
      </c>
      <c r="Y53" s="77">
        <f>IF('Indicator Data'!X56="No data","x",ROUND(IF('Indicator Data'!X56&gt;Y$195,10,IF('Indicator Data'!X56&lt;Y$194,0,10-(Y$195-'Indicator Data'!X56)/(Y$195-Y$194)*10)),1))</f>
        <v>1.6</v>
      </c>
      <c r="Z53" s="78">
        <f t="shared" si="10"/>
        <v>1.7</v>
      </c>
      <c r="AA53" s="92">
        <f>('Indicator Data'!AJ56+'Indicator Data'!AI56*0.5+'Indicator Data'!AH56*0.25)/1000</f>
        <v>16.336250000000003</v>
      </c>
      <c r="AB53" s="83">
        <f>AA53*1000/'Indicator Data'!BC56</f>
        <v>1.7072291100681924E-4</v>
      </c>
      <c r="AC53" s="78">
        <f t="shared" si="11"/>
        <v>0</v>
      </c>
      <c r="AD53" s="77">
        <f>IF('Indicator Data'!AN56="No data","x",ROUND(IF('Indicator Data'!AN56&lt;$AD$194,10,IF('Indicator Data'!AN56&gt;$AD$195,0,($AD$195-'Indicator Data'!AN56)/($AD$195-$AD$194)*10)),1))</f>
        <v>0</v>
      </c>
      <c r="AE53" s="77">
        <f>IF('Indicator Data'!AO56="No data","x",ROUND(IF('Indicator Data'!AO56&gt;$AE$195,10,IF('Indicator Data'!AO56&lt;$AE$194,0,10-($AE$195-'Indicator Data'!AO56)/($AE$195-$AE$194)*10)),1))</f>
        <v>0</v>
      </c>
      <c r="AF53" s="84">
        <f>IF('Indicator Data'!AP56="No data","x",ROUND(IF('Indicator Data'!AP56&gt;$AF$195,10,IF('Indicator Data'!AP56&lt;$AF$194,0,10-($AF$195-'Indicator Data'!AP56)/($AF$195-$AF$194)*10)),1))</f>
        <v>7.2</v>
      </c>
      <c r="AG53" s="84">
        <f>IF('Indicator Data'!AQ56="No data","x",ROUND(IF('Indicator Data'!AQ56&gt;$AG$195,10,IF('Indicator Data'!AQ56&lt;$AG$194,0,10-($AG$195-'Indicator Data'!AQ56)/($AG$195-$AG$194)*10)),1))</f>
        <v>4.9000000000000004</v>
      </c>
      <c r="AH53" s="77">
        <f t="shared" si="12"/>
        <v>6.7</v>
      </c>
      <c r="AI53" s="78">
        <f t="shared" si="13"/>
        <v>2.2000000000000002</v>
      </c>
      <c r="AJ53" s="85">
        <f t="shared" si="14"/>
        <v>1.1000000000000001</v>
      </c>
      <c r="AK53" s="86">
        <f t="shared" si="16"/>
        <v>4.0999999999999996</v>
      </c>
    </row>
    <row r="54" spans="1:37" s="4" customFormat="1" x14ac:dyDescent="0.25">
      <c r="A54" s="131" t="s">
        <v>97</v>
      </c>
      <c r="B54" s="63" t="s">
        <v>96</v>
      </c>
      <c r="C54" s="77">
        <f>ROUND(IF('Indicator Data'!Q57="No data",IF((0.1233*LN('Indicator Data'!BB57)-0.4559)&gt;C$195,0,IF((0.1233*LN('Indicator Data'!BB57)-0.4559)&lt;C$194,10,(C$195-(0.1233*LN('Indicator Data'!BB57)-0.4559))/(C$195-C$194)*10)),IF('Indicator Data'!Q57&gt;C$195,0,IF('Indicator Data'!Q57&lt;C$194,10,(C$195-'Indicator Data'!Q57)/(C$195-C$194)*10))),1)</f>
        <v>4.2</v>
      </c>
      <c r="D54" s="77" t="str">
        <f>IF('Indicator Data'!R57="No data","x",ROUND((IF('Indicator Data'!R57&gt;D$195,10,IF('Indicator Data'!R57&lt;D$194,0,10-(D$195-'Indicator Data'!R57)/(D$195-D$194)*10))),1))</f>
        <v>x</v>
      </c>
      <c r="E54" s="78">
        <f t="shared" si="2"/>
        <v>4.2</v>
      </c>
      <c r="F54" s="77">
        <f>IF('Indicator Data'!AF57="No data","x",ROUND(IF('Indicator Data'!AF57&gt;F$195,10,IF('Indicator Data'!AF57&lt;F$194,0,10-(F$195-'Indicator Data'!AF57)/(F$195-F$194)*10)),1))</f>
        <v>5.0999999999999996</v>
      </c>
      <c r="G54" s="77">
        <f>IF('Indicator Data'!AG57="No data","x",ROUND(IF('Indicator Data'!AG57&gt;G$195,10,IF('Indicator Data'!AG57&lt;G$194,0,10-(G$195-'Indicator Data'!AG57)/(G$195-G$194)*10)),1))</f>
        <v>4.2</v>
      </c>
      <c r="H54" s="78">
        <f t="shared" si="3"/>
        <v>4.7</v>
      </c>
      <c r="I54" s="79">
        <f>SUM(IF('Indicator Data'!S57=0,0,'Indicator Data'!S57/1000000),SUM('Indicator Data'!T57:U57))</f>
        <v>194.653041</v>
      </c>
      <c r="J54" s="79">
        <f>I54/'Indicator Data'!BC57*1000000</f>
        <v>30.679522444009368</v>
      </c>
      <c r="K54" s="77">
        <f t="shared" si="4"/>
        <v>0.6</v>
      </c>
      <c r="L54" s="77">
        <f>IF('Indicator Data'!V57="No data","x",ROUND(IF('Indicator Data'!V57&gt;L$195,10,IF('Indicator Data'!V57&lt;L$194,0,10-(L$195-'Indicator Data'!V57)/(L$195-L$194)*10)),1))</f>
        <v>0.2</v>
      </c>
      <c r="M54" s="78">
        <f t="shared" si="5"/>
        <v>0.4</v>
      </c>
      <c r="N54" s="80">
        <f t="shared" si="6"/>
        <v>3.4</v>
      </c>
      <c r="O54" s="92">
        <f>IF(AND('Indicator Data'!AK57="No data",'Indicator Data'!AL57="No data"),0,SUM('Indicator Data'!AK57:AM57)/1000)</f>
        <v>4.4999999999999998E-2</v>
      </c>
      <c r="P54" s="77">
        <f t="shared" si="7"/>
        <v>0</v>
      </c>
      <c r="Q54" s="81">
        <f>O54*1000/'Indicator Data'!BC57</f>
        <v>7.0925093329542256E-6</v>
      </c>
      <c r="R54" s="77">
        <f t="shared" si="8"/>
        <v>0</v>
      </c>
      <c r="S54" s="82">
        <f t="shared" si="9"/>
        <v>0</v>
      </c>
      <c r="T54" s="77">
        <f>IF('Indicator Data'!AB57="No data","x",ROUND(IF('Indicator Data'!AB57&gt;T$195,10,IF('Indicator Data'!AB57&lt;T$194,0,10-(T$195-'Indicator Data'!AB57)/(T$195-T$194)*10)),1))</f>
        <v>1</v>
      </c>
      <c r="U54" s="77">
        <f>IF('Indicator Data'!AA57="No data","x",ROUND(IF('Indicator Data'!AA57&gt;U$195,10,IF('Indicator Data'!AA57&lt;U$194,0,10-(U$195-'Indicator Data'!AA57)/(U$195-U$194)*10)),1))</f>
        <v>0.8</v>
      </c>
      <c r="V54" s="77">
        <f>IF('Indicator Data'!AE57="No data","x",ROUND(IF('Indicator Data'!AE57&gt;V$195,10,IF('Indicator Data'!AE57&lt;V$194,0,10-(V$195-'Indicator Data'!AE57)/(V$195-V$194)*10)),1))</f>
        <v>0</v>
      </c>
      <c r="W54" s="78">
        <f t="shared" si="15"/>
        <v>0.6</v>
      </c>
      <c r="X54" s="77">
        <f>IF('Indicator Data'!W57="No data","x",ROUND(IF('Indicator Data'!W57&gt;X$195,10,IF('Indicator Data'!W57&lt;X$194,0,10-(X$195-'Indicator Data'!W57)/(X$195-X$194)*10)),1))</f>
        <v>1.3</v>
      </c>
      <c r="Y54" s="77">
        <f>IF('Indicator Data'!X57="No data","x",ROUND(IF('Indicator Data'!X57&gt;Y$195,10,IF('Indicator Data'!X57&lt;Y$194,0,10-(Y$195-'Indicator Data'!X57)/(Y$195-Y$194)*10)),1))</f>
        <v>1.5</v>
      </c>
      <c r="Z54" s="78">
        <f t="shared" si="10"/>
        <v>1.4</v>
      </c>
      <c r="AA54" s="92">
        <f>('Indicator Data'!AJ57+'Indicator Data'!AI57*0.5+'Indicator Data'!AH57*0.25)/1000</f>
        <v>130</v>
      </c>
      <c r="AB54" s="83">
        <f>AA54*1000/'Indicator Data'!BC57</f>
        <v>2.0489471406312208E-2</v>
      </c>
      <c r="AC54" s="78">
        <f t="shared" si="11"/>
        <v>2</v>
      </c>
      <c r="AD54" s="77">
        <f>IF('Indicator Data'!AN57="No data","x",ROUND(IF('Indicator Data'!AN57&lt;$AD$194,10,IF('Indicator Data'!AN57&gt;$AD$195,0,($AD$195-'Indicator Data'!AN57)/($AD$195-$AD$194)*10)),1))</f>
        <v>4.8</v>
      </c>
      <c r="AE54" s="77">
        <f>IF('Indicator Data'!AO57="No data","x",ROUND(IF('Indicator Data'!AO57&gt;$AE$195,10,IF('Indicator Data'!AO57&lt;$AE$194,0,10-($AE$195-'Indicator Data'!AO57)/($AE$195-$AE$194)*10)),1))</f>
        <v>2.5</v>
      </c>
      <c r="AF54" s="84">
        <f>IF('Indicator Data'!AP57="No data","x",ROUND(IF('Indicator Data'!AP57&gt;$AF$195,10,IF('Indicator Data'!AP57&lt;$AF$194,0,10-($AF$195-'Indicator Data'!AP57)/($AF$195-$AF$194)*10)),1))</f>
        <v>3.6</v>
      </c>
      <c r="AG54" s="84">
        <f>IF('Indicator Data'!AQ57="No data","x",ROUND(IF('Indicator Data'!AQ57&gt;$AG$195,10,IF('Indicator Data'!AQ57&lt;$AG$194,0,10-($AG$195-'Indicator Data'!AQ57)/($AG$195-$AG$194)*10)),1))</f>
        <v>1.5</v>
      </c>
      <c r="AH54" s="77">
        <f t="shared" si="12"/>
        <v>3.2</v>
      </c>
      <c r="AI54" s="78">
        <f t="shared" si="13"/>
        <v>3.5</v>
      </c>
      <c r="AJ54" s="85">
        <f t="shared" si="14"/>
        <v>1.9</v>
      </c>
      <c r="AK54" s="86">
        <f t="shared" si="16"/>
        <v>1</v>
      </c>
    </row>
    <row r="55" spans="1:37" s="4" customFormat="1" x14ac:dyDescent="0.25">
      <c r="A55" s="131" t="s">
        <v>99</v>
      </c>
      <c r="B55" s="63" t="s">
        <v>98</v>
      </c>
      <c r="C55" s="77">
        <f>ROUND(IF('Indicator Data'!Q58="No data",IF((0.1233*LN('Indicator Data'!BB58)-0.4559)&gt;C$195,0,IF((0.1233*LN('Indicator Data'!BB58)-0.4559)&lt;C$194,10,(C$195-(0.1233*LN('Indicator Data'!BB58)-0.4559))/(C$195-C$194)*10)),IF('Indicator Data'!Q58&gt;C$195,0,IF('Indicator Data'!Q58&lt;C$194,10,(C$195-'Indicator Data'!Q58)/(C$195-C$194)*10))),1)</f>
        <v>5.5</v>
      </c>
      <c r="D55" s="77" t="str">
        <f>IF('Indicator Data'!R58="No data","x",ROUND((IF('Indicator Data'!R58&gt;D$195,10,IF('Indicator Data'!R58&lt;D$194,0,10-(D$195-'Indicator Data'!R58)/(D$195-D$194)*10))),1))</f>
        <v>x</v>
      </c>
      <c r="E55" s="78">
        <f t="shared" si="2"/>
        <v>5.5</v>
      </c>
      <c r="F55" s="77" t="str">
        <f>IF('Indicator Data'!AF58="No data","x",ROUND(IF('Indicator Data'!AF58&gt;F$195,10,IF('Indicator Data'!AF58&lt;F$194,0,10-(F$195-'Indicator Data'!AF58)/(F$195-F$194)*10)),1))</f>
        <v>x</v>
      </c>
      <c r="G55" s="77" t="str">
        <f>IF('Indicator Data'!AG58="No data","x",ROUND(IF('Indicator Data'!AG58&gt;G$195,10,IF('Indicator Data'!AG58&lt;G$194,0,10-(G$195-'Indicator Data'!AG58)/(G$195-G$194)*10)),1))</f>
        <v>x</v>
      </c>
      <c r="H55" s="78" t="str">
        <f t="shared" si="3"/>
        <v>x</v>
      </c>
      <c r="I55" s="79">
        <f>SUM(IF('Indicator Data'!S58=0,0,'Indicator Data'!S58/1000000),SUM('Indicator Data'!T58:U58))</f>
        <v>8.0299999999999994</v>
      </c>
      <c r="J55" s="79">
        <f>I55/'Indicator Data'!BC58*1000000</f>
        <v>6.5739383867244099</v>
      </c>
      <c r="K55" s="77">
        <f t="shared" si="4"/>
        <v>0.1</v>
      </c>
      <c r="L55" s="77">
        <f>IF('Indicator Data'!V58="No data","x",ROUND(IF('Indicator Data'!V58&gt;L$195,10,IF('Indicator Data'!V58&lt;L$194,0,10-(L$195-'Indicator Data'!V58)/(L$195-L$194)*10)),1))</f>
        <v>0.1</v>
      </c>
      <c r="M55" s="78">
        <f t="shared" si="5"/>
        <v>0.1</v>
      </c>
      <c r="N55" s="80">
        <f t="shared" si="6"/>
        <v>3.7</v>
      </c>
      <c r="O55" s="92">
        <f>IF(AND('Indicator Data'!AK58="No data",'Indicator Data'!AL58="No data"),0,SUM('Indicator Data'!AK58:AM58)/1000)</f>
        <v>0</v>
      </c>
      <c r="P55" s="77">
        <f t="shared" si="7"/>
        <v>0</v>
      </c>
      <c r="Q55" s="81">
        <f>O55*1000/'Indicator Data'!BC58</f>
        <v>0</v>
      </c>
      <c r="R55" s="77">
        <f t="shared" si="8"/>
        <v>0</v>
      </c>
      <c r="S55" s="82">
        <f t="shared" si="9"/>
        <v>0</v>
      </c>
      <c r="T55" s="77">
        <f>IF('Indicator Data'!AB58="No data","x",ROUND(IF('Indicator Data'!AB58&gt;T$195,10,IF('Indicator Data'!AB58&lt;T$194,0,10-(T$195-'Indicator Data'!AB58)/(T$195-T$194)*10)),1))</f>
        <v>9.8000000000000007</v>
      </c>
      <c r="U55" s="77">
        <f>IF('Indicator Data'!AA58="No data","x",ROUND(IF('Indicator Data'!AA58&gt;U$195,10,IF('Indicator Data'!AA58&lt;U$194,0,10-(U$195-'Indicator Data'!AA58)/(U$195-U$194)*10)),1))</f>
        <v>3.1</v>
      </c>
      <c r="V55" s="77">
        <f>IF('Indicator Data'!AE58="No data","x",ROUND(IF('Indicator Data'!AE58&gt;V$195,10,IF('Indicator Data'!AE58&lt;V$194,0,10-(V$195-'Indicator Data'!AE58)/(V$195-V$194)*10)),1))</f>
        <v>5.8</v>
      </c>
      <c r="W55" s="78">
        <f t="shared" si="15"/>
        <v>6.2</v>
      </c>
      <c r="X55" s="77">
        <f>IF('Indicator Data'!W58="No data","x",ROUND(IF('Indicator Data'!W58&gt;X$195,10,IF('Indicator Data'!W58&lt;X$194,0,10-(X$195-'Indicator Data'!W58)/(X$195-X$194)*10)),1))</f>
        <v>7.2</v>
      </c>
      <c r="Y55" s="77">
        <f>IF('Indicator Data'!X58="No data","x",ROUND(IF('Indicator Data'!X58&gt;Y$195,10,IF('Indicator Data'!X58&lt;Y$194,0,10-(Y$195-'Indicator Data'!X58)/(Y$195-Y$194)*10)),1))</f>
        <v>1.2</v>
      </c>
      <c r="Z55" s="78">
        <f t="shared" si="10"/>
        <v>4.2</v>
      </c>
      <c r="AA55" s="92">
        <f>('Indicator Data'!AJ58+'Indicator Data'!AI58*0.5+'Indicator Data'!AH58*0.25)/1000</f>
        <v>0</v>
      </c>
      <c r="AB55" s="83">
        <f>AA55*1000/'Indicator Data'!BC58</f>
        <v>0</v>
      </c>
      <c r="AC55" s="78">
        <f t="shared" si="11"/>
        <v>0</v>
      </c>
      <c r="AD55" s="77">
        <f>IF('Indicator Data'!AN58="No data","x",ROUND(IF('Indicator Data'!AN58&lt;$AD$194,10,IF('Indicator Data'!AN58&gt;$AD$195,0,($AD$195-'Indicator Data'!AN58)/($AD$195-$AD$194)*10)),1))</f>
        <v>3.3</v>
      </c>
      <c r="AE55" s="77">
        <f>IF('Indicator Data'!AO58="No data","x",ROUND(IF('Indicator Data'!AO58&gt;$AE$195,10,IF('Indicator Data'!AO58&lt;$AE$194,0,10-($AE$195-'Indicator Data'!AO58)/($AE$195-$AE$194)*10)),1))</f>
        <v>0</v>
      </c>
      <c r="AF55" s="84" t="str">
        <f>IF('Indicator Data'!AP58="No data","x",ROUND(IF('Indicator Data'!AP58&gt;$AF$195,10,IF('Indicator Data'!AP58&lt;$AF$194,0,10-($AF$195-'Indicator Data'!AP58)/($AF$195-$AF$194)*10)),1))</f>
        <v>x</v>
      </c>
      <c r="AG55" s="84" t="str">
        <f>IF('Indicator Data'!AQ58="No data","x",ROUND(IF('Indicator Data'!AQ58&gt;$AG$195,10,IF('Indicator Data'!AQ58&lt;$AG$194,0,10-($AG$195-'Indicator Data'!AQ58)/($AG$195-$AG$194)*10)),1))</f>
        <v>x</v>
      </c>
      <c r="AH55" s="77" t="str">
        <f t="shared" si="12"/>
        <v>x</v>
      </c>
      <c r="AI55" s="78">
        <f t="shared" si="13"/>
        <v>1.7</v>
      </c>
      <c r="AJ55" s="85">
        <f t="shared" si="14"/>
        <v>3.4</v>
      </c>
      <c r="AK55" s="86">
        <f t="shared" si="16"/>
        <v>1.9</v>
      </c>
    </row>
    <row r="56" spans="1:37" s="4" customFormat="1" x14ac:dyDescent="0.25">
      <c r="A56" s="131" t="s">
        <v>101</v>
      </c>
      <c r="B56" s="63" t="s">
        <v>100</v>
      </c>
      <c r="C56" s="77">
        <f>ROUND(IF('Indicator Data'!Q59="No data",IF((0.1233*LN('Indicator Data'!BB59)-0.4559)&gt;C$195,0,IF((0.1233*LN('Indicator Data'!BB59)-0.4559)&lt;C$194,10,(C$195-(0.1233*LN('Indicator Data'!BB59)-0.4559))/(C$195-C$194)*10)),IF('Indicator Data'!Q59&gt;C$195,0,IF('Indicator Data'!Q59&lt;C$194,10,(C$195-'Indicator Data'!Q59)/(C$195-C$194)*10))),1)</f>
        <v>8.1999999999999993</v>
      </c>
      <c r="D56" s="77" t="str">
        <f>IF('Indicator Data'!R59="No data","x",ROUND((IF('Indicator Data'!R59&gt;D$195,10,IF('Indicator Data'!R59&lt;D$194,0,10-(D$195-'Indicator Data'!R59)/(D$195-D$194)*10))),1))</f>
        <v>x</v>
      </c>
      <c r="E56" s="78">
        <f t="shared" si="2"/>
        <v>8.1999999999999993</v>
      </c>
      <c r="F56" s="77" t="str">
        <f>IF('Indicator Data'!AF59="No data","x",ROUND(IF('Indicator Data'!AF59&gt;F$195,10,IF('Indicator Data'!AF59&lt;F$194,0,10-(F$195-'Indicator Data'!AF59)/(F$195-F$194)*10)),1))</f>
        <v>x</v>
      </c>
      <c r="G56" s="77" t="str">
        <f>IF('Indicator Data'!AG59="No data","x",ROUND(IF('Indicator Data'!AG59&gt;G$195,10,IF('Indicator Data'!AG59&lt;G$194,0,10-(G$195-'Indicator Data'!AG59)/(G$195-G$194)*10)),1))</f>
        <v>x</v>
      </c>
      <c r="H56" s="78" t="str">
        <f t="shared" si="3"/>
        <v>x</v>
      </c>
      <c r="I56" s="79">
        <f>SUM(IF('Indicator Data'!S59=0,0,'Indicator Data'!S59/1000000),SUM('Indicator Data'!T59:U59))</f>
        <v>190.894058</v>
      </c>
      <c r="J56" s="79">
        <f>I56/'Indicator Data'!BC59*1000000</f>
        <v>37.353712906354126</v>
      </c>
      <c r="K56" s="77">
        <f t="shared" si="4"/>
        <v>0.7</v>
      </c>
      <c r="L56" s="77" t="str">
        <f>IF('Indicator Data'!V59="No data","x",ROUND(IF('Indicator Data'!V59&gt;L$195,10,IF('Indicator Data'!V59&lt;L$194,0,10-(L$195-'Indicator Data'!V59)/(L$195-L$194)*10)),1))</f>
        <v>x</v>
      </c>
      <c r="M56" s="78">
        <f t="shared" si="5"/>
        <v>0.7</v>
      </c>
      <c r="N56" s="80">
        <f t="shared" si="6"/>
        <v>5.7</v>
      </c>
      <c r="O56" s="92">
        <f>IF(AND('Indicator Data'!AK59="No data",'Indicator Data'!AL59="No data"),0,SUM('Indicator Data'!AK59:AM59)/1000)</f>
        <v>2.343</v>
      </c>
      <c r="P56" s="77">
        <f t="shared" si="7"/>
        <v>1.2</v>
      </c>
      <c r="Q56" s="81">
        <f>O56*1000/'Indicator Data'!BC59</f>
        <v>4.5847288415644513E-4</v>
      </c>
      <c r="R56" s="77">
        <f t="shared" si="8"/>
        <v>2.6</v>
      </c>
      <c r="S56" s="82">
        <f t="shared" si="9"/>
        <v>1.9</v>
      </c>
      <c r="T56" s="77">
        <f>IF('Indicator Data'!AB59="No data","x",ROUND(IF('Indicator Data'!AB59&gt;T$195,10,IF('Indicator Data'!AB59&lt;T$194,0,10-(T$195-'Indicator Data'!AB59)/(T$195-T$194)*10)),1))</f>
        <v>1.2</v>
      </c>
      <c r="U56" s="77">
        <f>IF('Indicator Data'!AA59="No data","x",ROUND(IF('Indicator Data'!AA59&gt;U$195,10,IF('Indicator Data'!AA59&lt;U$194,0,10-(U$195-'Indicator Data'!AA59)/(U$195-U$194)*10)),1))</f>
        <v>1.2</v>
      </c>
      <c r="V56" s="77">
        <f>IF('Indicator Data'!AE59="No data","x",ROUND(IF('Indicator Data'!AE59&gt;V$195,10,IF('Indicator Data'!AE59&lt;V$194,0,10-(V$195-'Indicator Data'!AE59)/(V$195-V$194)*10)),1))</f>
        <v>0.3</v>
      </c>
      <c r="W56" s="78">
        <f t="shared" si="15"/>
        <v>0.9</v>
      </c>
      <c r="X56" s="77">
        <f>IF('Indicator Data'!W59="No data","x",ROUND(IF('Indicator Data'!W59&gt;X$195,10,IF('Indicator Data'!W59&lt;X$194,0,10-(X$195-'Indicator Data'!W59)/(X$195-X$194)*10)),1))</f>
        <v>3.6</v>
      </c>
      <c r="Y56" s="77">
        <f>IF('Indicator Data'!X59="No data","x",ROUND(IF('Indicator Data'!X59&gt;Y$195,10,IF('Indicator Data'!X59&lt;Y$194,0,10-(Y$195-'Indicator Data'!X59)/(Y$195-Y$194)*10)),1))</f>
        <v>8.6</v>
      </c>
      <c r="Z56" s="78">
        <f t="shared" si="10"/>
        <v>6.1</v>
      </c>
      <c r="AA56" s="92">
        <f>('Indicator Data'!AJ59+'Indicator Data'!AI59*0.5+'Indicator Data'!AH59*0.25)/1000</f>
        <v>0</v>
      </c>
      <c r="AB56" s="83">
        <f>AA56*1000/'Indicator Data'!BC59</f>
        <v>0</v>
      </c>
      <c r="AC56" s="78">
        <f t="shared" si="11"/>
        <v>0</v>
      </c>
      <c r="AD56" s="77">
        <f>IF('Indicator Data'!AN59="No data","x",ROUND(IF('Indicator Data'!AN59&lt;$AD$194,10,IF('Indicator Data'!AN59&gt;$AD$195,0,($AD$195-'Indicator Data'!AN59)/($AD$195-$AD$194)*10)),1))</f>
        <v>6.8</v>
      </c>
      <c r="AE56" s="77">
        <f>IF('Indicator Data'!AO59="No data","x",ROUND(IF('Indicator Data'!AO59&gt;$AE$195,10,IF('Indicator Data'!AO59&lt;$AE$194,0,10-($AE$195-'Indicator Data'!AO59)/($AE$195-$AE$194)*10)),1))</f>
        <v>9</v>
      </c>
      <c r="AF56" s="84" t="str">
        <f>IF('Indicator Data'!AP59="No data","x",ROUND(IF('Indicator Data'!AP59&gt;$AF$195,10,IF('Indicator Data'!AP59&lt;$AF$194,0,10-($AF$195-'Indicator Data'!AP59)/($AF$195-$AF$194)*10)),1))</f>
        <v>x</v>
      </c>
      <c r="AG56" s="84" t="str">
        <f>IF('Indicator Data'!AQ59="No data","x",ROUND(IF('Indicator Data'!AQ59&gt;$AG$195,10,IF('Indicator Data'!AQ59&lt;$AG$194,0,10-($AG$195-'Indicator Data'!AQ59)/($AG$195-$AG$194)*10)),1))</f>
        <v>x</v>
      </c>
      <c r="AH56" s="77" t="str">
        <f t="shared" si="12"/>
        <v>x</v>
      </c>
      <c r="AI56" s="78">
        <f t="shared" si="13"/>
        <v>7.9</v>
      </c>
      <c r="AJ56" s="85">
        <f t="shared" si="14"/>
        <v>4.5999999999999996</v>
      </c>
      <c r="AK56" s="86">
        <f t="shared" si="16"/>
        <v>3.4</v>
      </c>
    </row>
    <row r="57" spans="1:37" s="4" customFormat="1" x14ac:dyDescent="0.25">
      <c r="A57" s="131" t="s">
        <v>103</v>
      </c>
      <c r="B57" s="63" t="s">
        <v>102</v>
      </c>
      <c r="C57" s="77">
        <f>ROUND(IF('Indicator Data'!Q60="No data",IF((0.1233*LN('Indicator Data'!BB60)-0.4559)&gt;C$195,0,IF((0.1233*LN('Indicator Data'!BB60)-0.4559)&lt;C$194,10,(C$195-(0.1233*LN('Indicator Data'!BB60)-0.4559))/(C$195-C$194)*10)),IF('Indicator Data'!Q60&gt;C$195,0,IF('Indicator Data'!Q60&lt;C$194,10,(C$195-'Indicator Data'!Q60)/(C$195-C$194)*10))),1)</f>
        <v>1.3</v>
      </c>
      <c r="D57" s="77" t="str">
        <f>IF('Indicator Data'!R60="No data","x",ROUND((IF('Indicator Data'!R60&gt;D$195,10,IF('Indicator Data'!R60&lt;D$194,0,10-(D$195-'Indicator Data'!R60)/(D$195-D$194)*10))),1))</f>
        <v>x</v>
      </c>
      <c r="E57" s="78">
        <f t="shared" si="2"/>
        <v>1.3</v>
      </c>
      <c r="F57" s="77">
        <f>IF('Indicator Data'!AF60="No data","x",ROUND(IF('Indicator Data'!AF60&gt;F$195,10,IF('Indicator Data'!AF60&lt;F$194,0,10-(F$195-'Indicator Data'!AF60)/(F$195-F$194)*10)),1))</f>
        <v>1.7</v>
      </c>
      <c r="G57" s="77">
        <f>IF('Indicator Data'!AG60="No data","x",ROUND(IF('Indicator Data'!AG60&gt;G$195,10,IF('Indicator Data'!AG60&lt;G$194,0,10-(G$195-'Indicator Data'!AG60)/(G$195-G$194)*10)),1))</f>
        <v>2</v>
      </c>
      <c r="H57" s="78">
        <f t="shared" si="3"/>
        <v>1.9</v>
      </c>
      <c r="I57" s="79">
        <f>SUM(IF('Indicator Data'!S60=0,0,'Indicator Data'!S60/1000000),SUM('Indicator Data'!T60:U60))</f>
        <v>0</v>
      </c>
      <c r="J57" s="79">
        <f>I57/'Indicator Data'!BC60*1000000</f>
        <v>0</v>
      </c>
      <c r="K57" s="77">
        <f t="shared" si="4"/>
        <v>0</v>
      </c>
      <c r="L57" s="77" t="str">
        <f>IF('Indicator Data'!V60="No data","x",ROUND(IF('Indicator Data'!V60&gt;L$195,10,IF('Indicator Data'!V60&lt;L$194,0,10-(L$195-'Indicator Data'!V60)/(L$195-L$194)*10)),1))</f>
        <v>x</v>
      </c>
      <c r="M57" s="78">
        <f t="shared" si="5"/>
        <v>0</v>
      </c>
      <c r="N57" s="80">
        <f t="shared" si="6"/>
        <v>1.1000000000000001</v>
      </c>
      <c r="O57" s="92">
        <f>IF(AND('Indicator Data'!AK60="No data",'Indicator Data'!AL60="No data"),0,SUM('Indicator Data'!AK60:AM60)/1000)</f>
        <v>0.32200000000000001</v>
      </c>
      <c r="P57" s="77">
        <f t="shared" si="7"/>
        <v>0</v>
      </c>
      <c r="Q57" s="81">
        <f>O57*1000/'Indicator Data'!BC60</f>
        <v>2.4459145251621558E-4</v>
      </c>
      <c r="R57" s="77">
        <f t="shared" si="8"/>
        <v>2.2999999999999998</v>
      </c>
      <c r="S57" s="82">
        <f t="shared" si="9"/>
        <v>1.2</v>
      </c>
      <c r="T57" s="77">
        <f>IF('Indicator Data'!AB60="No data","x",ROUND(IF('Indicator Data'!AB60&gt;T$195,10,IF('Indicator Data'!AB60&lt;T$194,0,10-(T$195-'Indicator Data'!AB60)/(T$195-T$194)*10)),1))</f>
        <v>2.6</v>
      </c>
      <c r="U57" s="77">
        <f>IF('Indicator Data'!AA60="No data","x",ROUND(IF('Indicator Data'!AA60&gt;U$195,10,IF('Indicator Data'!AA60&lt;U$194,0,10-(U$195-'Indicator Data'!AA60)/(U$195-U$194)*10)),1))</f>
        <v>0.3</v>
      </c>
      <c r="V57" s="77" t="str">
        <f>IF('Indicator Data'!AE60="No data","x",ROUND(IF('Indicator Data'!AE60&gt;V$195,10,IF('Indicator Data'!AE60&lt;V$194,0,10-(V$195-'Indicator Data'!AE60)/(V$195-V$194)*10)),1))</f>
        <v>x</v>
      </c>
      <c r="W57" s="78">
        <f t="shared" si="15"/>
        <v>1.5</v>
      </c>
      <c r="X57" s="77">
        <f>IF('Indicator Data'!W60="No data","x",ROUND(IF('Indicator Data'!W60&gt;X$195,10,IF('Indicator Data'!W60&lt;X$194,0,10-(X$195-'Indicator Data'!W60)/(X$195-X$194)*10)),1))</f>
        <v>0.2</v>
      </c>
      <c r="Y57" s="77" t="str">
        <f>IF('Indicator Data'!X60="No data","x",ROUND(IF('Indicator Data'!X60&gt;Y$195,10,IF('Indicator Data'!X60&lt;Y$194,0,10-(Y$195-'Indicator Data'!X60)/(Y$195-Y$194)*10)),1))</f>
        <v>x</v>
      </c>
      <c r="Z57" s="78">
        <f t="shared" si="10"/>
        <v>0.2</v>
      </c>
      <c r="AA57" s="92">
        <f>('Indicator Data'!AJ60+'Indicator Data'!AI60*0.5+'Indicator Data'!AH60*0.25)/1000</f>
        <v>0</v>
      </c>
      <c r="AB57" s="83">
        <f>AA57*1000/'Indicator Data'!BC60</f>
        <v>0</v>
      </c>
      <c r="AC57" s="78">
        <f t="shared" si="11"/>
        <v>0</v>
      </c>
      <c r="AD57" s="77">
        <f>IF('Indicator Data'!AN60="No data","x",ROUND(IF('Indicator Data'!AN60&lt;$AD$194,10,IF('Indicator Data'!AN60&gt;$AD$195,0,($AD$195-'Indicator Data'!AN60)/($AD$195-$AD$194)*10)),1))</f>
        <v>2.4</v>
      </c>
      <c r="AE57" s="77">
        <f>IF('Indicator Data'!AO60="No data","x",ROUND(IF('Indicator Data'!AO60&gt;$AE$195,10,IF('Indicator Data'!AO60&lt;$AE$194,0,10-($AE$195-'Indicator Data'!AO60)/($AE$195-$AE$194)*10)),1))</f>
        <v>0</v>
      </c>
      <c r="AF57" s="84">
        <f>IF('Indicator Data'!AP60="No data","x",ROUND(IF('Indicator Data'!AP60&gt;$AF$195,10,IF('Indicator Data'!AP60&lt;$AF$194,0,10-($AF$195-'Indicator Data'!AP60)/($AF$195-$AF$194)*10)),1))</f>
        <v>2</v>
      </c>
      <c r="AG57" s="84">
        <f>IF('Indicator Data'!AQ60="No data","x",ROUND(IF('Indicator Data'!AQ60&gt;$AG$195,10,IF('Indicator Data'!AQ60&lt;$AG$194,0,10-($AG$195-'Indicator Data'!AQ60)/($AG$195-$AG$194)*10)),1))</f>
        <v>3.7</v>
      </c>
      <c r="AH57" s="77">
        <f t="shared" si="12"/>
        <v>2.2999999999999998</v>
      </c>
      <c r="AI57" s="78">
        <f t="shared" si="13"/>
        <v>1.6</v>
      </c>
      <c r="AJ57" s="85">
        <f t="shared" si="14"/>
        <v>0.9</v>
      </c>
      <c r="AK57" s="86">
        <f t="shared" si="16"/>
        <v>1.1000000000000001</v>
      </c>
    </row>
    <row r="58" spans="1:37" s="4" customFormat="1" x14ac:dyDescent="0.25">
      <c r="A58" s="131" t="s">
        <v>105</v>
      </c>
      <c r="B58" s="63" t="s">
        <v>104</v>
      </c>
      <c r="C58" s="77">
        <f>ROUND(IF('Indicator Data'!Q61="No data",IF((0.1233*LN('Indicator Data'!BB61)-0.4559)&gt;C$195,0,IF((0.1233*LN('Indicator Data'!BB61)-0.4559)&lt;C$194,10,(C$195-(0.1233*LN('Indicator Data'!BB61)-0.4559))/(C$195-C$194)*10)),IF('Indicator Data'!Q61&gt;C$195,0,IF('Indicator Data'!Q61&lt;C$194,10,(C$195-'Indicator Data'!Q61)/(C$195-C$194)*10))),1)</f>
        <v>7.7</v>
      </c>
      <c r="D58" s="77">
        <f>IF('Indicator Data'!R61="No data","x",ROUND((IF('Indicator Data'!R61&gt;D$195,10,IF('Indicator Data'!R61&lt;D$194,0,10-(D$195-'Indicator Data'!R61)/(D$195-D$194)*10))),1))</f>
        <v>10</v>
      </c>
      <c r="E58" s="78">
        <f t="shared" si="2"/>
        <v>9.1999999999999993</v>
      </c>
      <c r="F58" s="77">
        <f>IF('Indicator Data'!AF61="No data","x",ROUND(IF('Indicator Data'!AF61&gt;F$195,10,IF('Indicator Data'!AF61&lt;F$194,0,10-(F$195-'Indicator Data'!AF61)/(F$195-F$194)*10)),1))</f>
        <v>6.6</v>
      </c>
      <c r="G58" s="77">
        <f>IF('Indicator Data'!AG61="No data","x",ROUND(IF('Indicator Data'!AG61&gt;G$195,10,IF('Indicator Data'!AG61&lt;G$194,0,10-(G$195-'Indicator Data'!AG61)/(G$195-G$194)*10)),1))</f>
        <v>2</v>
      </c>
      <c r="H58" s="78">
        <f t="shared" si="3"/>
        <v>4.3</v>
      </c>
      <c r="I58" s="79">
        <f>SUM(IF('Indicator Data'!S61=0,0,'Indicator Data'!S61/1000000),SUM('Indicator Data'!T61:U61))</f>
        <v>9061.3143380000001</v>
      </c>
      <c r="J58" s="79">
        <f>I58/'Indicator Data'!BC61*1000000</f>
        <v>88.486632624761725</v>
      </c>
      <c r="K58" s="77">
        <f t="shared" si="4"/>
        <v>1.8</v>
      </c>
      <c r="L58" s="77">
        <f>IF('Indicator Data'!V61="No data","x",ROUND(IF('Indicator Data'!V61&gt;L$195,10,IF('Indicator Data'!V61&lt;L$194,0,10-(L$195-'Indicator Data'!V61)/(L$195-L$194)*10)),1))</f>
        <v>3.4</v>
      </c>
      <c r="M58" s="78">
        <f t="shared" si="5"/>
        <v>2.6</v>
      </c>
      <c r="N58" s="80">
        <f t="shared" si="6"/>
        <v>6.3</v>
      </c>
      <c r="O58" s="92">
        <f>IF(AND('Indicator Data'!AK61="No data",'Indicator Data'!AL61="No data"),0,SUM('Indicator Data'!AK61:AM61)/1000)</f>
        <v>1442.81</v>
      </c>
      <c r="P58" s="77">
        <f t="shared" si="7"/>
        <v>10</v>
      </c>
      <c r="Q58" s="81">
        <f>O58*1000/'Indicator Data'!BC61</f>
        <v>1.4089501109340333E-2</v>
      </c>
      <c r="R58" s="77">
        <f t="shared" si="8"/>
        <v>6.1</v>
      </c>
      <c r="S58" s="82">
        <f t="shared" si="9"/>
        <v>8.1</v>
      </c>
      <c r="T58" s="77">
        <f>IF('Indicator Data'!AB61="No data","x",ROUND(IF('Indicator Data'!AB61&gt;T$195,10,IF('Indicator Data'!AB61&lt;T$194,0,10-(T$195-'Indicator Data'!AB61)/(T$195-T$194)*10)),1))</f>
        <v>2.4</v>
      </c>
      <c r="U58" s="77">
        <f>IF('Indicator Data'!AA61="No data","x",ROUND(IF('Indicator Data'!AA61&gt;U$195,10,IF('Indicator Data'!AA61&lt;U$194,0,10-(U$195-'Indicator Data'!AA61)/(U$195-U$194)*10)),1))</f>
        <v>3.5</v>
      </c>
      <c r="V58" s="77">
        <f>IF('Indicator Data'!AE61="No data","x",ROUND(IF('Indicator Data'!AE61&gt;V$195,10,IF('Indicator Data'!AE61&lt;V$194,0,10-(V$195-'Indicator Data'!AE61)/(V$195-V$194)*10)),1))</f>
        <v>4</v>
      </c>
      <c r="W58" s="78">
        <f t="shared" si="15"/>
        <v>3.3</v>
      </c>
      <c r="X58" s="77">
        <f>IF('Indicator Data'!W61="No data","x",ROUND(IF('Indicator Data'!W61&gt;X$195,10,IF('Indicator Data'!W61&lt;X$194,0,10-(X$195-'Indicator Data'!W61)/(X$195-X$194)*10)),1))</f>
        <v>4.5999999999999996</v>
      </c>
      <c r="Y58" s="77">
        <f>IF('Indicator Data'!X61="No data","x",ROUND(IF('Indicator Data'!X61&gt;Y$195,10,IF('Indicator Data'!X61&lt;Y$194,0,10-(Y$195-'Indicator Data'!X61)/(Y$195-Y$194)*10)),1))</f>
        <v>5.6</v>
      </c>
      <c r="Z58" s="78">
        <f t="shared" si="10"/>
        <v>5.0999999999999996</v>
      </c>
      <c r="AA58" s="92">
        <f>('Indicator Data'!AJ61+'Indicator Data'!AI61*0.5+'Indicator Data'!AH61*0.25)/1000</f>
        <v>2849.19</v>
      </c>
      <c r="AB58" s="83">
        <f>AA58*1000/'Indicator Data'!BC61</f>
        <v>2.7823251617136963E-2</v>
      </c>
      <c r="AC58" s="78">
        <f t="shared" si="11"/>
        <v>2.8</v>
      </c>
      <c r="AD58" s="77">
        <f>IF('Indicator Data'!AN61="No data","x",ROUND(IF('Indicator Data'!AN61&lt;$AD$194,10,IF('Indicator Data'!AN61&gt;$AD$195,0,($AD$195-'Indicator Data'!AN61)/($AD$195-$AD$194)*10)),1))</f>
        <v>6.8</v>
      </c>
      <c r="AE58" s="77">
        <f>IF('Indicator Data'!AO61="No data","x",ROUND(IF('Indicator Data'!AO61&gt;$AE$195,10,IF('Indicator Data'!AO61&lt;$AE$194,0,10-($AE$195-'Indicator Data'!AO61)/($AE$195-$AE$194)*10)),1))</f>
        <v>9</v>
      </c>
      <c r="AF58" s="84">
        <f>IF('Indicator Data'!AP61="No data","x",ROUND(IF('Indicator Data'!AP61&gt;$AF$195,10,IF('Indicator Data'!AP61&lt;$AF$194,0,10-($AF$195-'Indicator Data'!AP61)/($AF$195-$AF$194)*10)),1))</f>
        <v>5.8</v>
      </c>
      <c r="AG58" s="84">
        <f>IF('Indicator Data'!AQ61="No data","x",ROUND(IF('Indicator Data'!AQ61&gt;$AG$195,10,IF('Indicator Data'!AQ61&lt;$AG$194,0,10-($AG$195-'Indicator Data'!AQ61)/($AG$195-$AG$194)*10)),1))</f>
        <v>4.5</v>
      </c>
      <c r="AH58" s="77">
        <f t="shared" si="12"/>
        <v>5.5</v>
      </c>
      <c r="AI58" s="78">
        <f t="shared" si="13"/>
        <v>7.1</v>
      </c>
      <c r="AJ58" s="85">
        <f t="shared" si="14"/>
        <v>4.8</v>
      </c>
      <c r="AK58" s="86">
        <f t="shared" si="16"/>
        <v>6.8</v>
      </c>
    </row>
    <row r="59" spans="1:37" s="4" customFormat="1" x14ac:dyDescent="0.25">
      <c r="A59" s="131" t="s">
        <v>107</v>
      </c>
      <c r="B59" s="63" t="s">
        <v>106</v>
      </c>
      <c r="C59" s="77">
        <f>ROUND(IF('Indicator Data'!Q62="No data",IF((0.1233*LN('Indicator Data'!BB62)-0.4559)&gt;C$195,0,IF((0.1233*LN('Indicator Data'!BB62)-0.4559)&lt;C$194,10,(C$195-(0.1233*LN('Indicator Data'!BB62)-0.4559))/(C$195-C$194)*10)),IF('Indicator Data'!Q62&gt;C$195,0,IF('Indicator Data'!Q62&lt;C$194,10,(C$195-'Indicator Data'!Q62)/(C$195-C$194)*10))),1)</f>
        <v>3.3</v>
      </c>
      <c r="D59" s="77" t="str">
        <f>IF('Indicator Data'!R62="No data","x",ROUND((IF('Indicator Data'!R62&gt;D$195,10,IF('Indicator Data'!R62&lt;D$194,0,10-(D$195-'Indicator Data'!R62)/(D$195-D$194)*10))),1))</f>
        <v>x</v>
      </c>
      <c r="E59" s="78">
        <f t="shared" si="2"/>
        <v>3.3</v>
      </c>
      <c r="F59" s="77">
        <f>IF('Indicator Data'!AF62="No data","x",ROUND(IF('Indicator Data'!AF62&gt;F$195,10,IF('Indicator Data'!AF62&lt;F$194,0,10-(F$195-'Indicator Data'!AF62)/(F$195-F$194)*10)),1))</f>
        <v>4.8</v>
      </c>
      <c r="G59" s="77">
        <f>IF('Indicator Data'!AG62="No data","x",ROUND(IF('Indicator Data'!AG62&gt;G$195,10,IF('Indicator Data'!AG62&lt;G$194,0,10-(G$195-'Indicator Data'!AG62)/(G$195-G$194)*10)),1))</f>
        <v>4.4000000000000004</v>
      </c>
      <c r="H59" s="78">
        <f t="shared" si="3"/>
        <v>4.5999999999999996</v>
      </c>
      <c r="I59" s="79">
        <f>SUM(IF('Indicator Data'!S62=0,0,'Indicator Data'!S62/1000000),SUM('Indicator Data'!T62:U62))</f>
        <v>242.108712</v>
      </c>
      <c r="J59" s="79">
        <f>I59/'Indicator Data'!BC62*1000000</f>
        <v>269.38082691708576</v>
      </c>
      <c r="K59" s="77">
        <f t="shared" si="4"/>
        <v>5.4</v>
      </c>
      <c r="L59" s="77">
        <f>IF('Indicator Data'!V62="No data","x",ROUND(IF('Indicator Data'!V62&gt;L$195,10,IF('Indicator Data'!V62&lt;L$194,0,10-(L$195-'Indicator Data'!V62)/(L$195-L$194)*10)),1))</f>
        <v>1.6</v>
      </c>
      <c r="M59" s="78">
        <f t="shared" si="5"/>
        <v>3.5</v>
      </c>
      <c r="N59" s="80">
        <f t="shared" si="6"/>
        <v>3.7</v>
      </c>
      <c r="O59" s="92">
        <f>IF(AND('Indicator Data'!AK62="No data",'Indicator Data'!AL62="No data"),0,SUM('Indicator Data'!AK62:AM62)/1000)</f>
        <v>1.2E-2</v>
      </c>
      <c r="P59" s="77">
        <f t="shared" si="7"/>
        <v>0</v>
      </c>
      <c r="Q59" s="81">
        <f>O59*1000/'Indicator Data'!BC62</f>
        <v>1.3351729048911833E-5</v>
      </c>
      <c r="R59" s="77">
        <f t="shared" si="8"/>
        <v>0</v>
      </c>
      <c r="S59" s="82">
        <f t="shared" si="9"/>
        <v>0</v>
      </c>
      <c r="T59" s="77">
        <f>IF('Indicator Data'!AB62="No data","x",ROUND(IF('Indicator Data'!AB62&gt;T$195,10,IF('Indicator Data'!AB62&lt;T$194,0,10-(T$195-'Indicator Data'!AB62)/(T$195-T$194)*10)),1))</f>
        <v>0.2</v>
      </c>
      <c r="U59" s="77">
        <f>IF('Indicator Data'!AA62="No data","x",ROUND(IF('Indicator Data'!AA62&gt;U$195,10,IF('Indicator Data'!AA62&lt;U$194,0,10-(U$195-'Indicator Data'!AA62)/(U$195-U$194)*10)),1))</f>
        <v>0.9</v>
      </c>
      <c r="V59" s="77" t="str">
        <f>IF('Indicator Data'!AE62="No data","x",ROUND(IF('Indicator Data'!AE62&gt;V$195,10,IF('Indicator Data'!AE62&lt;V$194,0,10-(V$195-'Indicator Data'!AE62)/(V$195-V$194)*10)),1))</f>
        <v>x</v>
      </c>
      <c r="W59" s="78">
        <f t="shared" si="15"/>
        <v>0.6</v>
      </c>
      <c r="X59" s="77">
        <f>IF('Indicator Data'!W62="No data","x",ROUND(IF('Indicator Data'!W62&gt;X$195,10,IF('Indicator Data'!W62&lt;X$194,0,10-(X$195-'Indicator Data'!W62)/(X$195-X$194)*10)),1))</f>
        <v>1.7</v>
      </c>
      <c r="Y59" s="77" t="str">
        <f>IF('Indicator Data'!X62="No data","x",ROUND(IF('Indicator Data'!X62&gt;Y$195,10,IF('Indicator Data'!X62&lt;Y$194,0,10-(Y$195-'Indicator Data'!X62)/(Y$195-Y$194)*10)),1))</f>
        <v>x</v>
      </c>
      <c r="Z59" s="78">
        <f t="shared" si="10"/>
        <v>1.7</v>
      </c>
      <c r="AA59" s="92">
        <f>('Indicator Data'!AJ62+'Indicator Data'!AI62*0.5+'Indicator Data'!AH62*0.25)/1000</f>
        <v>194.25</v>
      </c>
      <c r="AB59" s="83">
        <f>AA59*1000/'Indicator Data'!BC62</f>
        <v>0.21613111397926033</v>
      </c>
      <c r="AC59" s="78">
        <f t="shared" si="11"/>
        <v>10</v>
      </c>
      <c r="AD59" s="77">
        <f>IF('Indicator Data'!AN62="No data","x",ROUND(IF('Indicator Data'!AN62&lt;$AD$194,10,IF('Indicator Data'!AN62&gt;$AD$195,0,($AD$195-'Indicator Data'!AN62)/($AD$195-$AD$194)*10)),1))</f>
        <v>3.5</v>
      </c>
      <c r="AE59" s="77">
        <f>IF('Indicator Data'!AO62="No data","x",ROUND(IF('Indicator Data'!AO62&gt;$AE$195,10,IF('Indicator Data'!AO62&lt;$AE$194,0,10-($AE$195-'Indicator Data'!AO62)/($AE$195-$AE$194)*10)),1))</f>
        <v>0</v>
      </c>
      <c r="AF59" s="84">
        <f>IF('Indicator Data'!AP62="No data","x",ROUND(IF('Indicator Data'!AP62&gt;$AF$195,10,IF('Indicator Data'!AP62&lt;$AF$194,0,10-($AF$195-'Indicator Data'!AP62)/($AF$195-$AF$194)*10)),1))</f>
        <v>4.5999999999999996</v>
      </c>
      <c r="AG59" s="84">
        <f>IF('Indicator Data'!AQ62="No data","x",ROUND(IF('Indicator Data'!AQ62&gt;$AG$195,10,IF('Indicator Data'!AQ62&lt;$AG$194,0,10-($AG$195-'Indicator Data'!AQ62)/($AG$195-$AG$194)*10)),1))</f>
        <v>4.2</v>
      </c>
      <c r="AH59" s="77">
        <f t="shared" si="12"/>
        <v>4.5</v>
      </c>
      <c r="AI59" s="78">
        <f t="shared" si="13"/>
        <v>2.7</v>
      </c>
      <c r="AJ59" s="85">
        <f t="shared" si="14"/>
        <v>5.6</v>
      </c>
      <c r="AK59" s="86">
        <f t="shared" si="16"/>
        <v>3.3</v>
      </c>
    </row>
    <row r="60" spans="1:37" s="4" customFormat="1" x14ac:dyDescent="0.25">
      <c r="A60" s="131" t="s">
        <v>109</v>
      </c>
      <c r="B60" s="63" t="s">
        <v>108</v>
      </c>
      <c r="C60" s="77">
        <f>ROUND(IF('Indicator Data'!Q63="No data",IF((0.1233*LN('Indicator Data'!BB63)-0.4559)&gt;C$195,0,IF((0.1233*LN('Indicator Data'!BB63)-0.4559)&lt;C$194,10,(C$195-(0.1233*LN('Indicator Data'!BB63)-0.4559))/(C$195-C$194)*10)),IF('Indicator Data'!Q63&gt;C$195,0,IF('Indicator Data'!Q63&lt;C$194,10,(C$195-'Indicator Data'!Q63)/(C$195-C$194)*10))),1)</f>
        <v>0.8</v>
      </c>
      <c r="D60" s="77" t="str">
        <f>IF('Indicator Data'!R63="No data","x",ROUND((IF('Indicator Data'!R63&gt;D$195,10,IF('Indicator Data'!R63&lt;D$194,0,10-(D$195-'Indicator Data'!R63)/(D$195-D$194)*10))),1))</f>
        <v>x</v>
      </c>
      <c r="E60" s="78">
        <f t="shared" si="2"/>
        <v>0.8</v>
      </c>
      <c r="F60" s="77">
        <f>IF('Indicator Data'!AF63="No data","x",ROUND(IF('Indicator Data'!AF63&gt;F$195,10,IF('Indicator Data'!AF63&lt;F$194,0,10-(F$195-'Indicator Data'!AF63)/(F$195-F$194)*10)),1))</f>
        <v>0.8</v>
      </c>
      <c r="G60" s="77">
        <f>IF('Indicator Data'!AG63="No data","x",ROUND(IF('Indicator Data'!AG63&gt;G$195,10,IF('Indicator Data'!AG63&lt;G$194,0,10-(G$195-'Indicator Data'!AG63)/(G$195-G$194)*10)),1))</f>
        <v>0.5</v>
      </c>
      <c r="H60" s="78">
        <f t="shared" si="3"/>
        <v>0.7</v>
      </c>
      <c r="I60" s="79">
        <f>SUM(IF('Indicator Data'!S63=0,0,'Indicator Data'!S63/1000000),SUM('Indicator Data'!T63:U63))</f>
        <v>0</v>
      </c>
      <c r="J60" s="79">
        <f>I60/'Indicator Data'!BC63*1000000</f>
        <v>0</v>
      </c>
      <c r="K60" s="77">
        <f t="shared" si="4"/>
        <v>0</v>
      </c>
      <c r="L60" s="77" t="str">
        <f>IF('Indicator Data'!V63="No data","x",ROUND(IF('Indicator Data'!V63&gt;L$195,10,IF('Indicator Data'!V63&lt;L$194,0,10-(L$195-'Indicator Data'!V63)/(L$195-L$194)*10)),1))</f>
        <v>x</v>
      </c>
      <c r="M60" s="78">
        <f t="shared" si="5"/>
        <v>0</v>
      </c>
      <c r="N60" s="80">
        <f t="shared" si="6"/>
        <v>0.6</v>
      </c>
      <c r="O60" s="92">
        <f>IF(AND('Indicator Data'!AK63="No data",'Indicator Data'!AL63="No data"),0,SUM('Indicator Data'!AK63:AM63)/1000)</f>
        <v>18.401</v>
      </c>
      <c r="P60" s="77">
        <f t="shared" si="7"/>
        <v>4.2</v>
      </c>
      <c r="Q60" s="81">
        <f>O60*1000/'Indicator Data'!BC63</f>
        <v>3.3486221168838545E-3</v>
      </c>
      <c r="R60" s="77">
        <f t="shared" si="8"/>
        <v>4.3</v>
      </c>
      <c r="S60" s="82">
        <f t="shared" si="9"/>
        <v>4.3</v>
      </c>
      <c r="T60" s="77" t="str">
        <f>IF('Indicator Data'!AB63="No data","x",ROUND(IF('Indicator Data'!AB63&gt;T$195,10,IF('Indicator Data'!AB63&lt;T$194,0,10-(T$195-'Indicator Data'!AB63)/(T$195-T$194)*10)),1))</f>
        <v>x</v>
      </c>
      <c r="U60" s="77">
        <f>IF('Indicator Data'!AA63="No data","x",ROUND(IF('Indicator Data'!AA63&gt;U$195,10,IF('Indicator Data'!AA63&lt;U$194,0,10-(U$195-'Indicator Data'!AA63)/(U$195-U$194)*10)),1))</f>
        <v>0.1</v>
      </c>
      <c r="V60" s="77" t="str">
        <f>IF('Indicator Data'!AE63="No data","x",ROUND(IF('Indicator Data'!AE63&gt;V$195,10,IF('Indicator Data'!AE63&lt;V$194,0,10-(V$195-'Indicator Data'!AE63)/(V$195-V$194)*10)),1))</f>
        <v>x</v>
      </c>
      <c r="W60" s="78">
        <f t="shared" si="15"/>
        <v>0.1</v>
      </c>
      <c r="X60" s="77">
        <f>IF('Indicator Data'!W63="No data","x",ROUND(IF('Indicator Data'!W63&gt;X$195,10,IF('Indicator Data'!W63&lt;X$194,0,10-(X$195-'Indicator Data'!W63)/(X$195-X$194)*10)),1))</f>
        <v>0.2</v>
      </c>
      <c r="Y60" s="77" t="str">
        <f>IF('Indicator Data'!X63="No data","x",ROUND(IF('Indicator Data'!X63&gt;Y$195,10,IF('Indicator Data'!X63&lt;Y$194,0,10-(Y$195-'Indicator Data'!X63)/(Y$195-Y$194)*10)),1))</f>
        <v>x</v>
      </c>
      <c r="Z60" s="78">
        <f t="shared" si="10"/>
        <v>0.2</v>
      </c>
      <c r="AA60" s="92">
        <f>('Indicator Data'!AJ63+'Indicator Data'!AI63*0.5+'Indicator Data'!AH63*0.25)/1000</f>
        <v>0</v>
      </c>
      <c r="AB60" s="83">
        <f>AA60*1000/'Indicator Data'!BC63</f>
        <v>0</v>
      </c>
      <c r="AC60" s="78">
        <f t="shared" si="11"/>
        <v>0</v>
      </c>
      <c r="AD60" s="77">
        <f>IF('Indicator Data'!AN63="No data","x",ROUND(IF('Indicator Data'!AN63&lt;$AD$194,10,IF('Indicator Data'!AN63&gt;$AD$195,0,($AD$195-'Indicator Data'!AN63)/($AD$195-$AD$194)*10)),1))</f>
        <v>2.5</v>
      </c>
      <c r="AE60" s="77">
        <f>IF('Indicator Data'!AO63="No data","x",ROUND(IF('Indicator Data'!AO63&gt;$AE$195,10,IF('Indicator Data'!AO63&lt;$AE$194,0,10-($AE$195-'Indicator Data'!AO63)/($AE$195-$AE$194)*10)),1))</f>
        <v>0</v>
      </c>
      <c r="AF60" s="84">
        <f>IF('Indicator Data'!AP63="No data","x",ROUND(IF('Indicator Data'!AP63&gt;$AF$195,10,IF('Indicator Data'!AP63&lt;$AF$194,0,10-($AF$195-'Indicator Data'!AP63)/($AF$195-$AF$194)*10)),1))</f>
        <v>0.7</v>
      </c>
      <c r="AG60" s="84">
        <f>IF('Indicator Data'!AQ63="No data","x",ROUND(IF('Indicator Data'!AQ63&gt;$AG$195,10,IF('Indicator Data'!AQ63&lt;$AG$194,0,10-($AG$195-'Indicator Data'!AQ63)/($AG$195-$AG$194)*10)),1))</f>
        <v>3.1</v>
      </c>
      <c r="AH60" s="77">
        <f t="shared" si="12"/>
        <v>1.2</v>
      </c>
      <c r="AI60" s="78">
        <f t="shared" si="13"/>
        <v>1.2</v>
      </c>
      <c r="AJ60" s="85">
        <f t="shared" si="14"/>
        <v>0.4</v>
      </c>
      <c r="AK60" s="86">
        <f t="shared" si="16"/>
        <v>2.6</v>
      </c>
    </row>
    <row r="61" spans="1:37" s="4" customFormat="1" x14ac:dyDescent="0.25">
      <c r="A61" s="131" t="s">
        <v>111</v>
      </c>
      <c r="B61" s="63" t="s">
        <v>110</v>
      </c>
      <c r="C61" s="77">
        <f>ROUND(IF('Indicator Data'!Q64="No data",IF((0.1233*LN('Indicator Data'!BB64)-0.4559)&gt;C$195,0,IF((0.1233*LN('Indicator Data'!BB64)-0.4559)&lt;C$194,10,(C$195-(0.1233*LN('Indicator Data'!BB64)-0.4559))/(C$195-C$194)*10)),IF('Indicator Data'!Q64&gt;C$195,0,IF('Indicator Data'!Q64&lt;C$194,10,(C$195-'Indicator Data'!Q64)/(C$195-C$194)*10))),1)</f>
        <v>0.8</v>
      </c>
      <c r="D61" s="77" t="str">
        <f>IF('Indicator Data'!R64="No data","x",ROUND((IF('Indicator Data'!R64&gt;D$195,10,IF('Indicator Data'!R64&lt;D$194,0,10-(D$195-'Indicator Data'!R64)/(D$195-D$194)*10))),1))</f>
        <v>x</v>
      </c>
      <c r="E61" s="78">
        <f t="shared" si="2"/>
        <v>0.8</v>
      </c>
      <c r="F61" s="77">
        <f>IF('Indicator Data'!AF64="No data","x",ROUND(IF('Indicator Data'!AF64&gt;F$195,10,IF('Indicator Data'!AF64&lt;F$194,0,10-(F$195-'Indicator Data'!AF64)/(F$195-F$194)*10)),1))</f>
        <v>1.4</v>
      </c>
      <c r="G61" s="77">
        <f>IF('Indicator Data'!AG64="No data","x",ROUND(IF('Indicator Data'!AG64&gt;G$195,10,IF('Indicator Data'!AG64&lt;G$194,0,10-(G$195-'Indicator Data'!AG64)/(G$195-G$194)*10)),1))</f>
        <v>2</v>
      </c>
      <c r="H61" s="78">
        <f t="shared" si="3"/>
        <v>1.7</v>
      </c>
      <c r="I61" s="79">
        <f>SUM(IF('Indicator Data'!S64=0,0,'Indicator Data'!S64/1000000),SUM('Indicator Data'!T64:U64))</f>
        <v>0</v>
      </c>
      <c r="J61" s="79">
        <f>I61/'Indicator Data'!BC64*1000000</f>
        <v>0</v>
      </c>
      <c r="K61" s="77">
        <f t="shared" si="4"/>
        <v>0</v>
      </c>
      <c r="L61" s="77" t="str">
        <f>IF('Indicator Data'!V64="No data","x",ROUND(IF('Indicator Data'!V64&gt;L$195,10,IF('Indicator Data'!V64&lt;L$194,0,10-(L$195-'Indicator Data'!V64)/(L$195-L$194)*10)),1))</f>
        <v>x</v>
      </c>
      <c r="M61" s="78">
        <f t="shared" si="5"/>
        <v>0</v>
      </c>
      <c r="N61" s="80">
        <f t="shared" si="6"/>
        <v>0.8</v>
      </c>
      <c r="O61" s="92">
        <f>IF(AND('Indicator Data'!AK64="No data",'Indicator Data'!AL64="No data"),0,SUM('Indicator Data'!AK64:AM64)/1000)</f>
        <v>304.54599999999999</v>
      </c>
      <c r="P61" s="77">
        <f t="shared" si="7"/>
        <v>8.3000000000000007</v>
      </c>
      <c r="Q61" s="81">
        <f>O61*1000/'Indicator Data'!BC64</f>
        <v>4.5525219494084767E-3</v>
      </c>
      <c r="R61" s="77">
        <f t="shared" si="8"/>
        <v>4.5999999999999996</v>
      </c>
      <c r="S61" s="82">
        <f t="shared" si="9"/>
        <v>6.5</v>
      </c>
      <c r="T61" s="77" t="str">
        <f>IF('Indicator Data'!AB64="No data","x",ROUND(IF('Indicator Data'!AB64&gt;T$195,10,IF('Indicator Data'!AB64&lt;T$194,0,10-(T$195-'Indicator Data'!AB64)/(T$195-T$194)*10)),1))</f>
        <v>x</v>
      </c>
      <c r="U61" s="77">
        <f>IF('Indicator Data'!AA64="No data","x",ROUND(IF('Indicator Data'!AA64&gt;U$195,10,IF('Indicator Data'!AA64&lt;U$194,0,10-(U$195-'Indicator Data'!AA64)/(U$195-U$194)*10)),1))</f>
        <v>0.1</v>
      </c>
      <c r="V61" s="77" t="str">
        <f>IF('Indicator Data'!AE64="No data","x",ROUND(IF('Indicator Data'!AE64&gt;V$195,10,IF('Indicator Data'!AE64&lt;V$194,0,10-(V$195-'Indicator Data'!AE64)/(V$195-V$194)*10)),1))</f>
        <v>x</v>
      </c>
      <c r="W61" s="78">
        <f t="shared" si="15"/>
        <v>0.1</v>
      </c>
      <c r="X61" s="77">
        <f>IF('Indicator Data'!W64="No data","x",ROUND(IF('Indicator Data'!W64&gt;X$195,10,IF('Indicator Data'!W64&lt;X$194,0,10-(X$195-'Indicator Data'!W64)/(X$195-X$194)*10)),1))</f>
        <v>0.3</v>
      </c>
      <c r="Y61" s="77" t="str">
        <f>IF('Indicator Data'!X64="No data","x",ROUND(IF('Indicator Data'!X64&gt;Y$195,10,IF('Indicator Data'!X64&lt;Y$194,0,10-(Y$195-'Indicator Data'!X64)/(Y$195-Y$194)*10)),1))</f>
        <v>x</v>
      </c>
      <c r="Z61" s="78">
        <f t="shared" si="10"/>
        <v>0.3</v>
      </c>
      <c r="AA61" s="92">
        <f>('Indicator Data'!AJ64+'Indicator Data'!AI64*0.5+'Indicator Data'!AH64*0.25)/1000</f>
        <v>1.2E-2</v>
      </c>
      <c r="AB61" s="83">
        <f>AA61*1000/'Indicator Data'!BC64</f>
        <v>1.7938263314212541E-7</v>
      </c>
      <c r="AC61" s="78">
        <f t="shared" si="11"/>
        <v>0</v>
      </c>
      <c r="AD61" s="77">
        <f>IF('Indicator Data'!AN64="No data","x",ROUND(IF('Indicator Data'!AN64&lt;$AD$194,10,IF('Indicator Data'!AN64&gt;$AD$195,0,($AD$195-'Indicator Data'!AN64)/($AD$195-$AD$194)*10)),1))</f>
        <v>1.2</v>
      </c>
      <c r="AE61" s="77">
        <f>IF('Indicator Data'!AO64="No data","x",ROUND(IF('Indicator Data'!AO64&gt;$AE$195,10,IF('Indicator Data'!AO64&lt;$AE$194,0,10-($AE$195-'Indicator Data'!AO64)/($AE$195-$AE$194)*10)),1))</f>
        <v>0</v>
      </c>
      <c r="AF61" s="84">
        <f>IF('Indicator Data'!AP64="No data","x",ROUND(IF('Indicator Data'!AP64&gt;$AF$195,10,IF('Indicator Data'!AP64&lt;$AF$194,0,10-($AF$195-'Indicator Data'!AP64)/($AF$195-$AF$194)*10)),1))</f>
        <v>0.8</v>
      </c>
      <c r="AG61" s="84">
        <f>IF('Indicator Data'!AQ64="No data","x",ROUND(IF('Indicator Data'!AQ64&gt;$AG$195,10,IF('Indicator Data'!AQ64&lt;$AG$194,0,10-($AG$195-'Indicator Data'!AQ64)/($AG$195-$AG$194)*10)),1))</f>
        <v>2.4</v>
      </c>
      <c r="AH61" s="77">
        <f t="shared" si="12"/>
        <v>1.1000000000000001</v>
      </c>
      <c r="AI61" s="78">
        <f t="shared" si="13"/>
        <v>0.8</v>
      </c>
      <c r="AJ61" s="85">
        <f t="shared" si="14"/>
        <v>0.3</v>
      </c>
      <c r="AK61" s="86">
        <f t="shared" si="16"/>
        <v>4.0999999999999996</v>
      </c>
    </row>
    <row r="62" spans="1:37" s="4" customFormat="1" x14ac:dyDescent="0.25">
      <c r="A62" s="131" t="s">
        <v>113</v>
      </c>
      <c r="B62" s="63" t="s">
        <v>112</v>
      </c>
      <c r="C62" s="77">
        <f>ROUND(IF('Indicator Data'!Q65="No data",IF((0.1233*LN('Indicator Data'!BB65)-0.4559)&gt;C$195,0,IF((0.1233*LN('Indicator Data'!BB65)-0.4559)&lt;C$194,10,(C$195-(0.1233*LN('Indicator Data'!BB65)-0.4559))/(C$195-C$194)*10)),IF('Indicator Data'!Q65&gt;C$195,0,IF('Indicator Data'!Q65&lt;C$194,10,(C$195-'Indicator Data'!Q65)/(C$195-C$194)*10))),1)</f>
        <v>3.9</v>
      </c>
      <c r="D62" s="77">
        <f>IF('Indicator Data'!R65="No data","x",ROUND((IF('Indicator Data'!R65&gt;D$195,10,IF('Indicator Data'!R65&lt;D$194,0,10-(D$195-'Indicator Data'!R65)/(D$195-D$194)*10))),1))</f>
        <v>0.5</v>
      </c>
      <c r="E62" s="78">
        <f t="shared" si="2"/>
        <v>2.4</v>
      </c>
      <c r="F62" s="77">
        <f>IF('Indicator Data'!AF65="No data","x",ROUND(IF('Indicator Data'!AF65&gt;F$195,10,IF('Indicator Data'!AF65&lt;F$194,0,10-(F$195-'Indicator Data'!AF65)/(F$195-F$194)*10)),1))</f>
        <v>7.2</v>
      </c>
      <c r="G62" s="77">
        <f>IF('Indicator Data'!AG65="No data","x",ROUND(IF('Indicator Data'!AG65&gt;G$195,10,IF('Indicator Data'!AG65&lt;G$194,0,10-(G$195-'Indicator Data'!AG65)/(G$195-G$194)*10)),1))</f>
        <v>4.3</v>
      </c>
      <c r="H62" s="78">
        <f t="shared" si="3"/>
        <v>5.8</v>
      </c>
      <c r="I62" s="79">
        <f>SUM(IF('Indicator Data'!S65=0,0,'Indicator Data'!S65/1000000),SUM('Indicator Data'!T65:U65))</f>
        <v>210.04</v>
      </c>
      <c r="J62" s="79">
        <f>I62/'Indicator Data'!BC65*1000000</f>
        <v>106.09227461958008</v>
      </c>
      <c r="K62" s="77">
        <f t="shared" si="4"/>
        <v>2.1</v>
      </c>
      <c r="L62" s="77">
        <f>IF('Indicator Data'!V65="No data","x",ROUND(IF('Indicator Data'!V65&gt;L$195,10,IF('Indicator Data'!V65&lt;L$194,0,10-(L$195-'Indicator Data'!V65)/(L$195-L$194)*10)),1))</f>
        <v>0.5</v>
      </c>
      <c r="M62" s="78">
        <f t="shared" si="5"/>
        <v>1.3</v>
      </c>
      <c r="N62" s="80">
        <f t="shared" si="6"/>
        <v>3</v>
      </c>
      <c r="O62" s="92">
        <f>IF(AND('Indicator Data'!AK65="No data",'Indicator Data'!AL65="No data"),0,SUM('Indicator Data'!AK65:AM65)/1000)</f>
        <v>0.93200000000000005</v>
      </c>
      <c r="P62" s="77">
        <f t="shared" si="7"/>
        <v>0</v>
      </c>
      <c r="Q62" s="81">
        <f>O62*1000/'Indicator Data'!BC65</f>
        <v>4.7075795060678278E-4</v>
      </c>
      <c r="R62" s="77">
        <f t="shared" si="8"/>
        <v>2.6</v>
      </c>
      <c r="S62" s="82">
        <f t="shared" si="9"/>
        <v>1.3</v>
      </c>
      <c r="T62" s="77">
        <f>IF('Indicator Data'!AB65="No data","x",ROUND(IF('Indicator Data'!AB65&gt;T$195,10,IF('Indicator Data'!AB65&lt;T$194,0,10-(T$195-'Indicator Data'!AB65)/(T$195-T$194)*10)),1))</f>
        <v>7.6</v>
      </c>
      <c r="U62" s="77">
        <f>IF('Indicator Data'!AA65="No data","x",ROUND(IF('Indicator Data'!AA65&gt;U$195,10,IF('Indicator Data'!AA65&lt;U$194,0,10-(U$195-'Indicator Data'!AA65)/(U$195-U$194)*10)),1))</f>
        <v>8.5</v>
      </c>
      <c r="V62" s="77">
        <f>IF('Indicator Data'!AE65="No data","x",ROUND(IF('Indicator Data'!AE65&gt;V$195,10,IF('Indicator Data'!AE65&lt;V$194,0,10-(V$195-'Indicator Data'!AE65)/(V$195-V$194)*10)),1))</f>
        <v>5.6</v>
      </c>
      <c r="W62" s="78">
        <f t="shared" si="15"/>
        <v>7.2</v>
      </c>
      <c r="X62" s="77">
        <f>IF('Indicator Data'!W65="No data","x",ROUND(IF('Indicator Data'!W65&gt;X$195,10,IF('Indicator Data'!W65&lt;X$194,0,10-(X$195-'Indicator Data'!W65)/(X$195-X$194)*10)),1))</f>
        <v>3.9</v>
      </c>
      <c r="Y62" s="77">
        <f>IF('Indicator Data'!X65="No data","x",ROUND(IF('Indicator Data'!X65&gt;Y$195,10,IF('Indicator Data'!X65&lt;Y$194,0,10-(Y$195-'Indicator Data'!X65)/(Y$195-Y$194)*10)),1))</f>
        <v>1.4</v>
      </c>
      <c r="Z62" s="78">
        <f t="shared" si="10"/>
        <v>2.7</v>
      </c>
      <c r="AA62" s="92">
        <f>('Indicator Data'!AJ65+'Indicator Data'!AI65*0.5+'Indicator Data'!AH65*0.25)/1000</f>
        <v>0</v>
      </c>
      <c r="AB62" s="83">
        <f>AA62*1000/'Indicator Data'!BC65</f>
        <v>0</v>
      </c>
      <c r="AC62" s="78">
        <f t="shared" si="11"/>
        <v>0</v>
      </c>
      <c r="AD62" s="77">
        <f>IF('Indicator Data'!AN65="No data","x",ROUND(IF('Indicator Data'!AN65&lt;$AD$194,10,IF('Indicator Data'!AN65&gt;$AD$195,0,($AD$195-'Indicator Data'!AN65)/($AD$195-$AD$194)*10)),1))</f>
        <v>3.3</v>
      </c>
      <c r="AE62" s="77">
        <f>IF('Indicator Data'!AO65="No data","x",ROUND(IF('Indicator Data'!AO65&gt;$AE$195,10,IF('Indicator Data'!AO65&lt;$AE$194,0,10-($AE$195-'Indicator Data'!AO65)/($AE$195-$AE$194)*10)),1))</f>
        <v>0</v>
      </c>
      <c r="AF62" s="84">
        <f>IF('Indicator Data'!AP65="No data","x",ROUND(IF('Indicator Data'!AP65&gt;$AF$195,10,IF('Indicator Data'!AP65&lt;$AF$194,0,10-($AF$195-'Indicator Data'!AP65)/($AF$195-$AF$194)*10)),1))</f>
        <v>4.7</v>
      </c>
      <c r="AG62" s="84">
        <f>IF('Indicator Data'!AQ65="No data","x",ROUND(IF('Indicator Data'!AQ65&gt;$AG$195,10,IF('Indicator Data'!AQ65&lt;$AG$194,0,10-($AG$195-'Indicator Data'!AQ65)/($AG$195-$AG$194)*10)),1))</f>
        <v>10</v>
      </c>
      <c r="AH62" s="77">
        <f t="shared" si="12"/>
        <v>5.8</v>
      </c>
      <c r="AI62" s="78">
        <f t="shared" si="13"/>
        <v>3</v>
      </c>
      <c r="AJ62" s="85">
        <f t="shared" si="14"/>
        <v>3.7</v>
      </c>
      <c r="AK62" s="86">
        <f t="shared" si="16"/>
        <v>2.6</v>
      </c>
    </row>
    <row r="63" spans="1:37" s="4" customFormat="1" x14ac:dyDescent="0.25">
      <c r="A63" s="131" t="s">
        <v>115</v>
      </c>
      <c r="B63" s="63" t="s">
        <v>114</v>
      </c>
      <c r="C63" s="77">
        <f>ROUND(IF('Indicator Data'!Q66="No data",IF((0.1233*LN('Indicator Data'!BB66)-0.4559)&gt;C$195,0,IF((0.1233*LN('Indicator Data'!BB66)-0.4559)&lt;C$194,10,(C$195-(0.1233*LN('Indicator Data'!BB66)-0.4559))/(C$195-C$194)*10)),IF('Indicator Data'!Q66&gt;C$195,0,IF('Indicator Data'!Q66&lt;C$194,10,(C$195-'Indicator Data'!Q66)/(C$195-C$194)*10))),1)</f>
        <v>7.7</v>
      </c>
      <c r="D63" s="77">
        <f>IF('Indicator Data'!R66="No data","x",ROUND((IF('Indicator Data'!R66&gt;D$195,10,IF('Indicator Data'!R66&lt;D$194,0,10-(D$195-'Indicator Data'!R66)/(D$195-D$194)*10))),1))</f>
        <v>5.3</v>
      </c>
      <c r="E63" s="78">
        <f t="shared" si="2"/>
        <v>6.7</v>
      </c>
      <c r="F63" s="77">
        <f>IF('Indicator Data'!AF66="No data","x",ROUND(IF('Indicator Data'!AF66&gt;F$195,10,IF('Indicator Data'!AF66&lt;F$194,0,10-(F$195-'Indicator Data'!AF66)/(F$195-F$194)*10)),1))</f>
        <v>8.5</v>
      </c>
      <c r="G63" s="77">
        <f>IF('Indicator Data'!AG66="No data","x",ROUND(IF('Indicator Data'!AG66&gt;G$195,10,IF('Indicator Data'!AG66&lt;G$194,0,10-(G$195-'Indicator Data'!AG66)/(G$195-G$194)*10)),1))</f>
        <v>5.6</v>
      </c>
      <c r="H63" s="78">
        <f t="shared" si="3"/>
        <v>7.1</v>
      </c>
      <c r="I63" s="79">
        <f>SUM(IF('Indicator Data'!S66=0,0,'Indicator Data'!S66/1000000),SUM('Indicator Data'!T66:U66))</f>
        <v>213.84854899999999</v>
      </c>
      <c r="J63" s="79">
        <f>I63/'Indicator Data'!BC66*1000000</f>
        <v>104.90480455982116</v>
      </c>
      <c r="K63" s="77">
        <f t="shared" si="4"/>
        <v>2.1</v>
      </c>
      <c r="L63" s="77">
        <f>IF('Indicator Data'!V66="No data","x",ROUND(IF('Indicator Data'!V66&gt;L$195,10,IF('Indicator Data'!V66&lt;L$194,0,10-(L$195-'Indicator Data'!V66)/(L$195-L$194)*10)),1))</f>
        <v>7.9</v>
      </c>
      <c r="M63" s="78">
        <f t="shared" si="5"/>
        <v>5</v>
      </c>
      <c r="N63" s="80">
        <f t="shared" si="6"/>
        <v>6.4</v>
      </c>
      <c r="O63" s="92">
        <f>IF(AND('Indicator Data'!AK66="No data",'Indicator Data'!AL66="No data"),0,SUM('Indicator Data'!AK66:AM66)/1000)</f>
        <v>7.94</v>
      </c>
      <c r="P63" s="77">
        <f t="shared" si="7"/>
        <v>3</v>
      </c>
      <c r="Q63" s="81">
        <f>O63*1000/'Indicator Data'!BC66</f>
        <v>3.8950189379352768E-3</v>
      </c>
      <c r="R63" s="77">
        <f t="shared" si="8"/>
        <v>4.5</v>
      </c>
      <c r="S63" s="82">
        <f t="shared" si="9"/>
        <v>3.8</v>
      </c>
      <c r="T63" s="77">
        <f>IF('Indicator Data'!AB66="No data","x",ROUND(IF('Indicator Data'!AB66&gt;T$195,10,IF('Indicator Data'!AB66&lt;T$194,0,10-(T$195-'Indicator Data'!AB66)/(T$195-T$194)*10)),1))</f>
        <v>3.6</v>
      </c>
      <c r="U63" s="77">
        <f>IF('Indicator Data'!AA66="No data","x",ROUND(IF('Indicator Data'!AA66&gt;U$195,10,IF('Indicator Data'!AA66&lt;U$194,0,10-(U$195-'Indicator Data'!AA66)/(U$195-U$194)*10)),1))</f>
        <v>3.2</v>
      </c>
      <c r="V63" s="77">
        <f>IF('Indicator Data'!AE66="No data","x",ROUND(IF('Indicator Data'!AE66&gt;V$195,10,IF('Indicator Data'!AE66&lt;V$194,0,10-(V$195-'Indicator Data'!AE66)/(V$195-V$194)*10)),1))</f>
        <v>7</v>
      </c>
      <c r="W63" s="78">
        <f t="shared" si="15"/>
        <v>4.5999999999999996</v>
      </c>
      <c r="X63" s="77">
        <f>IF('Indicator Data'!W66="No data","x",ROUND(IF('Indicator Data'!W66&gt;X$195,10,IF('Indicator Data'!W66&lt;X$194,0,10-(X$195-'Indicator Data'!W66)/(X$195-X$194)*10)),1))</f>
        <v>5.3</v>
      </c>
      <c r="Y63" s="77">
        <f>IF('Indicator Data'!X66="No data","x",ROUND(IF('Indicator Data'!X66&gt;Y$195,10,IF('Indicator Data'!X66&lt;Y$194,0,10-(Y$195-'Indicator Data'!X66)/(Y$195-Y$194)*10)),1))</f>
        <v>3.6</v>
      </c>
      <c r="Z63" s="78">
        <f t="shared" si="10"/>
        <v>4.5</v>
      </c>
      <c r="AA63" s="92">
        <f>('Indicator Data'!AJ66+'Indicator Data'!AI66*0.5+'Indicator Data'!AH66*0.25)/1000</f>
        <v>0</v>
      </c>
      <c r="AB63" s="83">
        <f>AA63*1000/'Indicator Data'!BC66</f>
        <v>0</v>
      </c>
      <c r="AC63" s="78">
        <f t="shared" si="11"/>
        <v>0</v>
      </c>
      <c r="AD63" s="77">
        <f>IF('Indicator Data'!AN66="No data","x",ROUND(IF('Indicator Data'!AN66&lt;$AD$194,10,IF('Indicator Data'!AN66&gt;$AD$195,0,($AD$195-'Indicator Data'!AN66)/($AD$195-$AD$194)*10)),1))</f>
        <v>2.4</v>
      </c>
      <c r="AE63" s="77">
        <f>IF('Indicator Data'!AO66="No data","x",ROUND(IF('Indicator Data'!AO66&gt;$AE$195,10,IF('Indicator Data'!AO66&lt;$AE$194,0,10-($AE$195-'Indicator Data'!AO66)/($AE$195-$AE$194)*10)),1))</f>
        <v>0.1</v>
      </c>
      <c r="AF63" s="84">
        <f>IF('Indicator Data'!AP66="No data","x",ROUND(IF('Indicator Data'!AP66&gt;$AF$195,10,IF('Indicator Data'!AP66&lt;$AF$194,0,10-($AF$195-'Indicator Data'!AP66)/($AF$195-$AF$194)*10)),1))</f>
        <v>6.9</v>
      </c>
      <c r="AG63" s="84">
        <f>IF('Indicator Data'!AQ66="No data","x",ROUND(IF('Indicator Data'!AQ66&gt;$AG$195,10,IF('Indicator Data'!AQ66&lt;$AG$194,0,10-($AG$195-'Indicator Data'!AQ66)/($AG$195-$AG$194)*10)),1))</f>
        <v>1.4</v>
      </c>
      <c r="AH63" s="77">
        <f t="shared" si="12"/>
        <v>5.8</v>
      </c>
      <c r="AI63" s="78">
        <f t="shared" si="13"/>
        <v>2.8</v>
      </c>
      <c r="AJ63" s="85">
        <f t="shared" si="14"/>
        <v>3.2</v>
      </c>
      <c r="AK63" s="86">
        <f t="shared" si="16"/>
        <v>3.5</v>
      </c>
    </row>
    <row r="64" spans="1:37" s="4" customFormat="1" x14ac:dyDescent="0.25">
      <c r="A64" s="131" t="s">
        <v>117</v>
      </c>
      <c r="B64" s="63" t="s">
        <v>116</v>
      </c>
      <c r="C64" s="77">
        <f>ROUND(IF('Indicator Data'!Q67="No data",IF((0.1233*LN('Indicator Data'!BB67)-0.4559)&gt;C$195,0,IF((0.1233*LN('Indicator Data'!BB67)-0.4559)&lt;C$194,10,(C$195-(0.1233*LN('Indicator Data'!BB67)-0.4559))/(C$195-C$194)*10)),IF('Indicator Data'!Q67&gt;C$195,0,IF('Indicator Data'!Q67&lt;C$194,10,(C$195-'Indicator Data'!Q67)/(C$195-C$194)*10))),1)</f>
        <v>2.8</v>
      </c>
      <c r="D64" s="77">
        <f>IF('Indicator Data'!R67="No data","x",ROUND((IF('Indicator Data'!R67&gt;D$195,10,IF('Indicator Data'!R67&lt;D$194,0,10-(D$195-'Indicator Data'!R67)/(D$195-D$194)*10))),1))</f>
        <v>0</v>
      </c>
      <c r="E64" s="78">
        <f t="shared" si="2"/>
        <v>1.5</v>
      </c>
      <c r="F64" s="77">
        <f>IF('Indicator Data'!AF67="No data","x",ROUND(IF('Indicator Data'!AF67&gt;F$195,10,IF('Indicator Data'!AF67&lt;F$194,0,10-(F$195-'Indicator Data'!AF67)/(F$195-F$194)*10)),1))</f>
        <v>4.8</v>
      </c>
      <c r="G64" s="77">
        <f>IF('Indicator Data'!AG67="No data","x",ROUND(IF('Indicator Data'!AG67&gt;G$195,10,IF('Indicator Data'!AG67&lt;G$194,0,10-(G$195-'Indicator Data'!AG67)/(G$195-G$194)*10)),1))</f>
        <v>3.8</v>
      </c>
      <c r="H64" s="78">
        <f t="shared" si="3"/>
        <v>4.3</v>
      </c>
      <c r="I64" s="79">
        <f>SUM(IF('Indicator Data'!S67=0,0,'Indicator Data'!S67/1000000),SUM('Indicator Data'!T67:U67))</f>
        <v>1012.0279390000002</v>
      </c>
      <c r="J64" s="79">
        <f>I64/'Indicator Data'!BC67*1000000</f>
        <v>272.10172317371553</v>
      </c>
      <c r="K64" s="77">
        <f t="shared" si="4"/>
        <v>5.4</v>
      </c>
      <c r="L64" s="77">
        <f>IF('Indicator Data'!V67="No data","x",ROUND(IF('Indicator Data'!V67&gt;L$195,10,IF('Indicator Data'!V67&lt;L$194,0,10-(L$195-'Indicator Data'!V67)/(L$195-L$194)*10)),1))</f>
        <v>2.2000000000000002</v>
      </c>
      <c r="M64" s="78">
        <f t="shared" si="5"/>
        <v>3.8</v>
      </c>
      <c r="N64" s="80">
        <f t="shared" si="6"/>
        <v>2.8</v>
      </c>
      <c r="O64" s="92">
        <f>IF(AND('Indicator Data'!AK67="No data",'Indicator Data'!AL67="No data"),0,SUM('Indicator Data'!AK67:AM67)/1000)</f>
        <v>209.89</v>
      </c>
      <c r="P64" s="77">
        <f t="shared" si="7"/>
        <v>7.7</v>
      </c>
      <c r="Q64" s="81">
        <f>O64*1000/'Indicator Data'!BC67</f>
        <v>5.6432662060065066E-2</v>
      </c>
      <c r="R64" s="77">
        <f t="shared" si="8"/>
        <v>8.6</v>
      </c>
      <c r="S64" s="82">
        <f t="shared" si="9"/>
        <v>8.1999999999999993</v>
      </c>
      <c r="T64" s="77">
        <f>IF('Indicator Data'!AB67="No data","x",ROUND(IF('Indicator Data'!AB67&gt;T$195,10,IF('Indicator Data'!AB67&lt;T$194,0,10-(T$195-'Indicator Data'!AB67)/(T$195-T$194)*10)),1))</f>
        <v>0.8</v>
      </c>
      <c r="U64" s="77">
        <f>IF('Indicator Data'!AA67="No data","x",ROUND(IF('Indicator Data'!AA67&gt;U$195,10,IF('Indicator Data'!AA67&lt;U$194,0,10-(U$195-'Indicator Data'!AA67)/(U$195-U$194)*10)),1))</f>
        <v>1.8</v>
      </c>
      <c r="V64" s="77">
        <f>IF('Indicator Data'!AE67="No data","x",ROUND(IF('Indicator Data'!AE67&gt;V$195,10,IF('Indicator Data'!AE67&lt;V$194,0,10-(V$195-'Indicator Data'!AE67)/(V$195-V$194)*10)),1))</f>
        <v>0</v>
      </c>
      <c r="W64" s="78">
        <f t="shared" si="15"/>
        <v>0.9</v>
      </c>
      <c r="X64" s="77">
        <f>IF('Indicator Data'!W67="No data","x",ROUND(IF('Indicator Data'!W67&gt;X$195,10,IF('Indicator Data'!W67&lt;X$194,0,10-(X$195-'Indicator Data'!W67)/(X$195-X$194)*10)),1))</f>
        <v>0.9</v>
      </c>
      <c r="Y64" s="77">
        <f>IF('Indicator Data'!X67="No data","x",ROUND(IF('Indicator Data'!X67&gt;Y$195,10,IF('Indicator Data'!X67&lt;Y$194,0,10-(Y$195-'Indicator Data'!X67)/(Y$195-Y$194)*10)),1))</f>
        <v>0.2</v>
      </c>
      <c r="Z64" s="78">
        <f t="shared" si="10"/>
        <v>0.6</v>
      </c>
      <c r="AA64" s="92">
        <f>('Indicator Data'!AJ67+'Indicator Data'!AI67*0.5+'Indicator Data'!AH67*0.25)/1000</f>
        <v>2.58</v>
      </c>
      <c r="AB64" s="83">
        <f>AA64*1000/'Indicator Data'!BC67</f>
        <v>6.9367891807598208E-4</v>
      </c>
      <c r="AC64" s="78">
        <f t="shared" si="11"/>
        <v>0.1</v>
      </c>
      <c r="AD64" s="77">
        <f>IF('Indicator Data'!AN67="No data","x",ROUND(IF('Indicator Data'!AN67&lt;$AD$194,10,IF('Indicator Data'!AN67&gt;$AD$195,0,($AD$195-'Indicator Data'!AN67)/($AD$195-$AD$194)*10)),1))</f>
        <v>4.5</v>
      </c>
      <c r="AE64" s="77">
        <f>IF('Indicator Data'!AO67="No data","x",ROUND(IF('Indicator Data'!AO67&gt;$AE$195,10,IF('Indicator Data'!AO67&lt;$AE$194,0,10-($AE$195-'Indicator Data'!AO67)/($AE$195-$AE$194)*10)),1))</f>
        <v>0.8</v>
      </c>
      <c r="AF64" s="84" t="str">
        <f>IF('Indicator Data'!AP67="No data","x",ROUND(IF('Indicator Data'!AP67&gt;$AF$195,10,IF('Indicator Data'!AP67&lt;$AF$194,0,10-($AF$195-'Indicator Data'!AP67)/($AF$195-$AF$194)*10)),1))</f>
        <v>x</v>
      </c>
      <c r="AG64" s="84" t="str">
        <f>IF('Indicator Data'!AQ67="No data","x",ROUND(IF('Indicator Data'!AQ67&gt;$AG$195,10,IF('Indicator Data'!AQ67&lt;$AG$194,0,10-($AG$195-'Indicator Data'!AQ67)/($AG$195-$AG$194)*10)),1))</f>
        <v>x</v>
      </c>
      <c r="AH64" s="77" t="str">
        <f t="shared" si="12"/>
        <v>x</v>
      </c>
      <c r="AI64" s="78">
        <f t="shared" si="13"/>
        <v>2.7</v>
      </c>
      <c r="AJ64" s="85">
        <f t="shared" si="14"/>
        <v>1.1000000000000001</v>
      </c>
      <c r="AK64" s="86">
        <f t="shared" si="16"/>
        <v>5.7</v>
      </c>
    </row>
    <row r="65" spans="1:37" s="4" customFormat="1" x14ac:dyDescent="0.25">
      <c r="A65" s="131" t="s">
        <v>119</v>
      </c>
      <c r="B65" s="63" t="s">
        <v>118</v>
      </c>
      <c r="C65" s="77">
        <f>ROUND(IF('Indicator Data'!Q68="No data",IF((0.1233*LN('Indicator Data'!BB68)-0.4559)&gt;C$195,0,IF((0.1233*LN('Indicator Data'!BB68)-0.4559)&lt;C$194,10,(C$195-(0.1233*LN('Indicator Data'!BB68)-0.4559))/(C$195-C$194)*10)),IF('Indicator Data'!Q68&gt;C$195,0,IF('Indicator Data'!Q68&lt;C$194,10,(C$195-'Indicator Data'!Q68)/(C$195-C$194)*10))),1)</f>
        <v>0.4</v>
      </c>
      <c r="D65" s="77" t="str">
        <f>IF('Indicator Data'!R68="No data","x",ROUND((IF('Indicator Data'!R68&gt;D$195,10,IF('Indicator Data'!R68&lt;D$194,0,10-(D$195-'Indicator Data'!R68)/(D$195-D$194)*10))),1))</f>
        <v>x</v>
      </c>
      <c r="E65" s="78">
        <f t="shared" si="2"/>
        <v>0.4</v>
      </c>
      <c r="F65" s="77">
        <f>IF('Indicator Data'!AF68="No data","x",ROUND(IF('Indicator Data'!AF68&gt;F$195,10,IF('Indicator Data'!AF68&lt;F$194,0,10-(F$195-'Indicator Data'!AF68)/(F$195-F$194)*10)),1))</f>
        <v>0.9</v>
      </c>
      <c r="G65" s="77">
        <f>IF('Indicator Data'!AG68="No data","x",ROUND(IF('Indicator Data'!AG68&gt;G$195,10,IF('Indicator Data'!AG68&lt;G$194,0,10-(G$195-'Indicator Data'!AG68)/(G$195-G$194)*10)),1))</f>
        <v>1.3</v>
      </c>
      <c r="H65" s="78">
        <f t="shared" si="3"/>
        <v>1.1000000000000001</v>
      </c>
      <c r="I65" s="79">
        <f>SUM(IF('Indicator Data'!S68=0,0,'Indicator Data'!S68/1000000),SUM('Indicator Data'!T68:U68))</f>
        <v>2.7541229999999999</v>
      </c>
      <c r="J65" s="79">
        <f>I65/'Indicator Data'!BC68*1000000</f>
        <v>3.3315592423487153E-2</v>
      </c>
      <c r="K65" s="77">
        <f t="shared" si="4"/>
        <v>0</v>
      </c>
      <c r="L65" s="77" t="str">
        <f>IF('Indicator Data'!V68="No data","x",ROUND(IF('Indicator Data'!V68&gt;L$195,10,IF('Indicator Data'!V68&lt;L$194,0,10-(L$195-'Indicator Data'!V68)/(L$195-L$194)*10)),1))</f>
        <v>x</v>
      </c>
      <c r="M65" s="78">
        <f t="shared" si="5"/>
        <v>0</v>
      </c>
      <c r="N65" s="80">
        <f t="shared" si="6"/>
        <v>0.5</v>
      </c>
      <c r="O65" s="92">
        <f>IF(AND('Indicator Data'!AK68="No data",'Indicator Data'!AL68="No data"),0,SUM('Indicator Data'!AK68:AM68)/1000)</f>
        <v>669.48199999999997</v>
      </c>
      <c r="P65" s="77">
        <f t="shared" si="7"/>
        <v>9.4</v>
      </c>
      <c r="Q65" s="81">
        <f>O65*1000/'Indicator Data'!BC68</f>
        <v>8.0984725253233168E-3</v>
      </c>
      <c r="R65" s="77">
        <f t="shared" si="8"/>
        <v>5.3</v>
      </c>
      <c r="S65" s="82">
        <f t="shared" si="9"/>
        <v>7.4</v>
      </c>
      <c r="T65" s="77" t="str">
        <f>IF('Indicator Data'!AB68="No data","x",ROUND(IF('Indicator Data'!AB68&gt;T$195,10,IF('Indicator Data'!AB68&lt;T$194,0,10-(T$195-'Indicator Data'!AB68)/(T$195-T$194)*10)),1))</f>
        <v>x</v>
      </c>
      <c r="U65" s="77">
        <f>IF('Indicator Data'!AA68="No data","x",ROUND(IF('Indicator Data'!AA68&gt;U$195,10,IF('Indicator Data'!AA68&lt;U$194,0,10-(U$195-'Indicator Data'!AA68)/(U$195-U$194)*10)),1))</f>
        <v>0.1</v>
      </c>
      <c r="V65" s="77" t="str">
        <f>IF('Indicator Data'!AE68="No data","x",ROUND(IF('Indicator Data'!AE68&gt;V$195,10,IF('Indicator Data'!AE68&lt;V$194,0,10-(V$195-'Indicator Data'!AE68)/(V$195-V$194)*10)),1))</f>
        <v>x</v>
      </c>
      <c r="W65" s="78">
        <f t="shared" si="15"/>
        <v>0.1</v>
      </c>
      <c r="X65" s="77">
        <f>IF('Indicator Data'!W68="No data","x",ROUND(IF('Indicator Data'!W68&gt;X$195,10,IF('Indicator Data'!W68&lt;X$194,0,10-(X$195-'Indicator Data'!W68)/(X$195-X$194)*10)),1))</f>
        <v>0.3</v>
      </c>
      <c r="Y65" s="77">
        <f>IF('Indicator Data'!X68="No data","x",ROUND(IF('Indicator Data'!X68&gt;Y$195,10,IF('Indicator Data'!X68&lt;Y$194,0,10-(Y$195-'Indicator Data'!X68)/(Y$195-Y$194)*10)),1))</f>
        <v>0.2</v>
      </c>
      <c r="Z65" s="78">
        <f t="shared" si="10"/>
        <v>0.3</v>
      </c>
      <c r="AA65" s="92">
        <f>('Indicator Data'!AJ68+'Indicator Data'!AI68*0.5+'Indicator Data'!AH68*0.25)/1000</f>
        <v>0</v>
      </c>
      <c r="AB65" s="83">
        <f>AA65*1000/'Indicator Data'!BC68</f>
        <v>0</v>
      </c>
      <c r="AC65" s="78">
        <f t="shared" si="11"/>
        <v>0</v>
      </c>
      <c r="AD65" s="77">
        <f>IF('Indicator Data'!AN68="No data","x",ROUND(IF('Indicator Data'!AN68&lt;$AD$194,10,IF('Indicator Data'!AN68&gt;$AD$195,0,($AD$195-'Indicator Data'!AN68)/($AD$195-$AD$194)*10)),1))</f>
        <v>1.5</v>
      </c>
      <c r="AE65" s="77">
        <f>IF('Indicator Data'!AO68="No data","x",ROUND(IF('Indicator Data'!AO68&gt;$AE$195,10,IF('Indicator Data'!AO68&lt;$AE$194,0,10-($AE$195-'Indicator Data'!AO68)/($AE$195-$AE$194)*10)),1))</f>
        <v>0</v>
      </c>
      <c r="AF65" s="84">
        <f>IF('Indicator Data'!AP68="No data","x",ROUND(IF('Indicator Data'!AP68&gt;$AF$195,10,IF('Indicator Data'!AP68&lt;$AF$194,0,10-($AF$195-'Indicator Data'!AP68)/($AF$195-$AF$194)*10)),1))</f>
        <v>0.6</v>
      </c>
      <c r="AG65" s="84">
        <f>IF('Indicator Data'!AQ68="No data","x",ROUND(IF('Indicator Data'!AQ68&gt;$AG$195,10,IF('Indicator Data'!AQ68&lt;$AG$194,0,10-($AG$195-'Indicator Data'!AQ68)/($AG$195-$AG$194)*10)),1))</f>
        <v>2.8</v>
      </c>
      <c r="AH65" s="77">
        <f t="shared" si="12"/>
        <v>1</v>
      </c>
      <c r="AI65" s="78">
        <f t="shared" si="13"/>
        <v>0.8</v>
      </c>
      <c r="AJ65" s="85">
        <f t="shared" si="14"/>
        <v>0.3</v>
      </c>
      <c r="AK65" s="86">
        <f t="shared" si="16"/>
        <v>4.8</v>
      </c>
    </row>
    <row r="66" spans="1:37" s="4" customFormat="1" x14ac:dyDescent="0.25">
      <c r="A66" s="131" t="s">
        <v>121</v>
      </c>
      <c r="B66" s="63" t="s">
        <v>120</v>
      </c>
      <c r="C66" s="77">
        <f>ROUND(IF('Indicator Data'!Q69="No data",IF((0.1233*LN('Indicator Data'!BB69)-0.4559)&gt;C$195,0,IF((0.1233*LN('Indicator Data'!BB69)-0.4559)&lt;C$194,10,(C$195-(0.1233*LN('Indicator Data'!BB69)-0.4559))/(C$195-C$194)*10)),IF('Indicator Data'!Q69&gt;C$195,0,IF('Indicator Data'!Q69&lt;C$194,10,(C$195-'Indicator Data'!Q69)/(C$195-C$194)*10))),1)</f>
        <v>5.7</v>
      </c>
      <c r="D66" s="77">
        <f>IF('Indicator Data'!R69="No data","x",ROUND((IF('Indicator Data'!R69&gt;D$195,10,IF('Indicator Data'!R69&lt;D$194,0,10-(D$195-'Indicator Data'!R69)/(D$195-D$194)*10))),1))</f>
        <v>2.2000000000000002</v>
      </c>
      <c r="E66" s="78">
        <f t="shared" si="2"/>
        <v>4.2</v>
      </c>
      <c r="F66" s="77">
        <f>IF('Indicator Data'!AF69="No data","x",ROUND(IF('Indicator Data'!AF69&gt;F$195,10,IF('Indicator Data'!AF69&lt;F$194,0,10-(F$195-'Indicator Data'!AF69)/(F$195-F$194)*10)),1))</f>
        <v>7.3</v>
      </c>
      <c r="G66" s="77">
        <f>IF('Indicator Data'!AG69="No data","x",ROUND(IF('Indicator Data'!AG69&gt;G$195,10,IF('Indicator Data'!AG69&lt;G$194,0,10-(G$195-'Indicator Data'!AG69)/(G$195-G$194)*10)),1))</f>
        <v>4.4000000000000004</v>
      </c>
      <c r="H66" s="78">
        <f t="shared" si="3"/>
        <v>5.9</v>
      </c>
      <c r="I66" s="79">
        <f>SUM(IF('Indicator Data'!S69=0,0,'Indicator Data'!S69/1000000),SUM('Indicator Data'!T69:U69))</f>
        <v>2901.943354</v>
      </c>
      <c r="J66" s="79">
        <f>I66/'Indicator Data'!BC69*1000000</f>
        <v>102.88124712657208</v>
      </c>
      <c r="K66" s="77">
        <f t="shared" si="4"/>
        <v>2.1</v>
      </c>
      <c r="L66" s="77">
        <f>IF('Indicator Data'!V69="No data","x",ROUND(IF('Indicator Data'!V69&gt;L$195,10,IF('Indicator Data'!V69&lt;L$194,0,10-(L$195-'Indicator Data'!V69)/(L$195-L$194)*10)),1))</f>
        <v>3.2</v>
      </c>
      <c r="M66" s="78">
        <f t="shared" si="5"/>
        <v>2.7</v>
      </c>
      <c r="N66" s="80">
        <f t="shared" si="6"/>
        <v>4.3</v>
      </c>
      <c r="O66" s="92">
        <f>IF(AND('Indicator Data'!AK69="No data",'Indicator Data'!AL69="No data"),0,SUM('Indicator Data'!AK69:AM69)/1000)</f>
        <v>11.865</v>
      </c>
      <c r="P66" s="77">
        <f t="shared" si="7"/>
        <v>3.6</v>
      </c>
      <c r="Q66" s="81">
        <f>O66*1000/'Indicator Data'!BC69</f>
        <v>4.2064432287218853E-4</v>
      </c>
      <c r="R66" s="77">
        <f t="shared" si="8"/>
        <v>2.6</v>
      </c>
      <c r="S66" s="82">
        <f t="shared" si="9"/>
        <v>3.1</v>
      </c>
      <c r="T66" s="77">
        <f>IF('Indicator Data'!AB69="No data","x",ROUND(IF('Indicator Data'!AB69&gt;T$195,10,IF('Indicator Data'!AB69&lt;T$194,0,10-(T$195-'Indicator Data'!AB69)/(T$195-T$194)*10)),1))</f>
        <v>3.2</v>
      </c>
      <c r="U66" s="77">
        <f>IF('Indicator Data'!AA69="No data","x",ROUND(IF('Indicator Data'!AA69&gt;U$195,10,IF('Indicator Data'!AA69&lt;U$194,0,10-(U$195-'Indicator Data'!AA69)/(U$195-U$194)*10)),1))</f>
        <v>2.9</v>
      </c>
      <c r="V66" s="77">
        <f>IF('Indicator Data'!AE69="No data","x",ROUND(IF('Indicator Data'!AE69&gt;V$195,10,IF('Indicator Data'!AE69&lt;V$194,0,10-(V$195-'Indicator Data'!AE69)/(V$195-V$194)*10)),1))</f>
        <v>5.6</v>
      </c>
      <c r="W66" s="78">
        <f t="shared" si="15"/>
        <v>3.9</v>
      </c>
      <c r="X66" s="77">
        <f>IF('Indicator Data'!W69="No data","x",ROUND(IF('Indicator Data'!W69&gt;X$195,10,IF('Indicator Data'!W69&lt;X$194,0,10-(X$195-'Indicator Data'!W69)/(X$195-X$194)*10)),1))</f>
        <v>4.7</v>
      </c>
      <c r="Y66" s="77">
        <f>IF('Indicator Data'!X69="No data","x",ROUND(IF('Indicator Data'!X69&gt;Y$195,10,IF('Indicator Data'!X69&lt;Y$194,0,10-(Y$195-'Indicator Data'!X69)/(Y$195-Y$194)*10)),1))</f>
        <v>2.4</v>
      </c>
      <c r="Z66" s="78">
        <f t="shared" si="10"/>
        <v>3.6</v>
      </c>
      <c r="AA66" s="92">
        <f>('Indicator Data'!AJ69+'Indicator Data'!AI69*0.5+'Indicator Data'!AH69*0.25)/1000</f>
        <v>1.4742500000000001</v>
      </c>
      <c r="AB66" s="83">
        <f>AA66*1000/'Indicator Data'!BC69</f>
        <v>5.2265899114565856E-5</v>
      </c>
      <c r="AC66" s="78">
        <f t="shared" si="11"/>
        <v>0</v>
      </c>
      <c r="AD66" s="77">
        <f>IF('Indicator Data'!AN69="No data","x",ROUND(IF('Indicator Data'!AN69&lt;$AD$194,10,IF('Indicator Data'!AN69&gt;$AD$195,0,($AD$195-'Indicator Data'!AN69)/($AD$195-$AD$194)*10)),1))</f>
        <v>0</v>
      </c>
      <c r="AE66" s="77">
        <f>IF('Indicator Data'!AO69="No data","x",ROUND(IF('Indicator Data'!AO69&gt;$AE$195,10,IF('Indicator Data'!AO69&lt;$AE$194,0,10-($AE$195-'Indicator Data'!AO69)/($AE$195-$AE$194)*10)),1))</f>
        <v>0</v>
      </c>
      <c r="AF66" s="84">
        <f>IF('Indicator Data'!AP69="No data","x",ROUND(IF('Indicator Data'!AP69&gt;$AF$195,10,IF('Indicator Data'!AP69&lt;$AF$194,0,10-($AF$195-'Indicator Data'!AP69)/($AF$195-$AF$194)*10)),1))</f>
        <v>4.9000000000000004</v>
      </c>
      <c r="AG66" s="84">
        <f>IF('Indicator Data'!AQ69="No data","x",ROUND(IF('Indicator Data'!AQ69&gt;$AG$195,10,IF('Indicator Data'!AQ69&lt;$AG$194,0,10-($AG$195-'Indicator Data'!AQ69)/($AG$195-$AG$194)*10)),1))</f>
        <v>9.1999999999999993</v>
      </c>
      <c r="AH66" s="77">
        <f t="shared" si="12"/>
        <v>5.8</v>
      </c>
      <c r="AI66" s="78">
        <f t="shared" si="13"/>
        <v>1.9</v>
      </c>
      <c r="AJ66" s="85">
        <f t="shared" si="14"/>
        <v>2.5</v>
      </c>
      <c r="AK66" s="86">
        <f t="shared" si="16"/>
        <v>2.8</v>
      </c>
    </row>
    <row r="67" spans="1:37" s="4" customFormat="1" x14ac:dyDescent="0.25">
      <c r="A67" s="131" t="s">
        <v>123</v>
      </c>
      <c r="B67" s="63" t="s">
        <v>122</v>
      </c>
      <c r="C67" s="77">
        <f>ROUND(IF('Indicator Data'!Q70="No data",IF((0.1233*LN('Indicator Data'!BB70)-0.4559)&gt;C$195,0,IF((0.1233*LN('Indicator Data'!BB70)-0.4559)&lt;C$194,10,(C$195-(0.1233*LN('Indicator Data'!BB70)-0.4559))/(C$195-C$194)*10)),IF('Indicator Data'!Q70&gt;C$195,0,IF('Indicator Data'!Q70&lt;C$194,10,(C$195-'Indicator Data'!Q70)/(C$195-C$194)*10))),1)</f>
        <v>1.3</v>
      </c>
      <c r="D67" s="77" t="str">
        <f>IF('Indicator Data'!R70="No data","x",ROUND((IF('Indicator Data'!R70&gt;D$195,10,IF('Indicator Data'!R70&lt;D$194,0,10-(D$195-'Indicator Data'!R70)/(D$195-D$194)*10))),1))</f>
        <v>x</v>
      </c>
      <c r="E67" s="78">
        <f t="shared" si="2"/>
        <v>1.3</v>
      </c>
      <c r="F67" s="77">
        <f>IF('Indicator Data'!AF70="No data","x",ROUND(IF('Indicator Data'!AF70&gt;F$195,10,IF('Indicator Data'!AF70&lt;F$194,0,10-(F$195-'Indicator Data'!AF70)/(F$195-F$194)*10)),1))</f>
        <v>1.6</v>
      </c>
      <c r="G67" s="77">
        <f>IF('Indicator Data'!AG70="No data","x",ROUND(IF('Indicator Data'!AG70&gt;G$195,10,IF('Indicator Data'!AG70&lt;G$194,0,10-(G$195-'Indicator Data'!AG70)/(G$195-G$194)*10)),1))</f>
        <v>2.9</v>
      </c>
      <c r="H67" s="78">
        <f t="shared" si="3"/>
        <v>2.2999999999999998</v>
      </c>
      <c r="I67" s="79">
        <f>SUM(IF('Indicator Data'!S70=0,0,'Indicator Data'!S70/1000000),SUM('Indicator Data'!T70:U70))</f>
        <v>769.74777300000005</v>
      </c>
      <c r="J67" s="79">
        <f>I67/'Indicator Data'!BC70*1000000</f>
        <v>71.62616505098292</v>
      </c>
      <c r="K67" s="77">
        <f t="shared" si="4"/>
        <v>1.4</v>
      </c>
      <c r="L67" s="77" t="str">
        <f>IF('Indicator Data'!V70="No data","x",ROUND(IF('Indicator Data'!V70&gt;L$195,10,IF('Indicator Data'!V70&lt;L$194,0,10-(L$195-'Indicator Data'!V70)/(L$195-L$194)*10)),1))</f>
        <v>x</v>
      </c>
      <c r="M67" s="78">
        <f t="shared" si="5"/>
        <v>1.4</v>
      </c>
      <c r="N67" s="80">
        <f t="shared" si="6"/>
        <v>1.6</v>
      </c>
      <c r="O67" s="92">
        <f>IF(AND('Indicator Data'!AK70="No data",'Indicator Data'!AL70="No data"),0,SUM('Indicator Data'!AK70:AM70)/1000)</f>
        <v>46.427</v>
      </c>
      <c r="P67" s="77">
        <f t="shared" si="7"/>
        <v>5.6</v>
      </c>
      <c r="Q67" s="81">
        <f>O67*1000/'Indicator Data'!BC70</f>
        <v>4.3201007933568692E-3</v>
      </c>
      <c r="R67" s="77">
        <f t="shared" si="8"/>
        <v>4.5999999999999996</v>
      </c>
      <c r="S67" s="82">
        <f t="shared" si="9"/>
        <v>5.0999999999999996</v>
      </c>
      <c r="T67" s="77">
        <f>IF('Indicator Data'!AB70="No data","x",ROUND(IF('Indicator Data'!AB70&gt;T$195,10,IF('Indicator Data'!AB70&lt;T$194,0,10-(T$195-'Indicator Data'!AB70)/(T$195-T$194)*10)),1))</f>
        <v>0.6</v>
      </c>
      <c r="U67" s="77">
        <f>IF('Indicator Data'!AA70="No data","x",ROUND(IF('Indicator Data'!AA70&gt;U$195,10,IF('Indicator Data'!AA70&lt;U$194,0,10-(U$195-'Indicator Data'!AA70)/(U$195-U$194)*10)),1))</f>
        <v>0.1</v>
      </c>
      <c r="V67" s="77" t="str">
        <f>IF('Indicator Data'!AE70="No data","x",ROUND(IF('Indicator Data'!AE70&gt;V$195,10,IF('Indicator Data'!AE70&lt;V$194,0,10-(V$195-'Indicator Data'!AE70)/(V$195-V$194)*10)),1))</f>
        <v>x</v>
      </c>
      <c r="W67" s="78">
        <f t="shared" ref="W67:W98" si="17">IF(AND(T67="x",U67="x",V67="x"),"x",ROUND(AVERAGE(T67,U67,V67),1))</f>
        <v>0.4</v>
      </c>
      <c r="X67" s="77">
        <f>IF('Indicator Data'!W70="No data","x",ROUND(IF('Indicator Data'!W70&gt;X$195,10,IF('Indicator Data'!W70&lt;X$194,0,10-(X$195-'Indicator Data'!W70)/(X$195-X$194)*10)),1))</f>
        <v>0.4</v>
      </c>
      <c r="Y67" s="77" t="str">
        <f>IF('Indicator Data'!X70="No data","x",ROUND(IF('Indicator Data'!X70&gt;Y$195,10,IF('Indicator Data'!X70&lt;Y$194,0,10-(Y$195-'Indicator Data'!X70)/(Y$195-Y$194)*10)),1))</f>
        <v>x</v>
      </c>
      <c r="Z67" s="78">
        <f t="shared" si="10"/>
        <v>0.4</v>
      </c>
      <c r="AA67" s="92">
        <f>('Indicator Data'!AJ70+'Indicator Data'!AI70*0.5+'Indicator Data'!AH70*0.25)/1000</f>
        <v>0.83099999999999996</v>
      </c>
      <c r="AB67" s="83">
        <f>AA67*1000/'Indicator Data'!BC70</f>
        <v>7.7325775072254474E-5</v>
      </c>
      <c r="AC67" s="78">
        <f t="shared" si="11"/>
        <v>0</v>
      </c>
      <c r="AD67" s="77">
        <f>IF('Indicator Data'!AN70="No data","x",ROUND(IF('Indicator Data'!AN70&lt;$AD$194,10,IF('Indicator Data'!AN70&gt;$AD$195,0,($AD$195-'Indicator Data'!AN70)/($AD$195-$AD$194)*10)),1))</f>
        <v>2.1</v>
      </c>
      <c r="AE67" s="77">
        <f>IF('Indicator Data'!AO70="No data","x",ROUND(IF('Indicator Data'!AO70&gt;$AE$195,10,IF('Indicator Data'!AO70&lt;$AE$194,0,10-($AE$195-'Indicator Data'!AO70)/($AE$195-$AE$194)*10)),1))</f>
        <v>0</v>
      </c>
      <c r="AF67" s="84">
        <f>IF('Indicator Data'!AP70="No data","x",ROUND(IF('Indicator Data'!AP70&gt;$AF$195,10,IF('Indicator Data'!AP70&lt;$AF$194,0,10-($AF$195-'Indicator Data'!AP70)/($AF$195-$AF$194)*10)),1))</f>
        <v>1.7</v>
      </c>
      <c r="AG67" s="84">
        <f>IF('Indicator Data'!AQ70="No data","x",ROUND(IF('Indicator Data'!AQ70&gt;$AG$195,10,IF('Indicator Data'!AQ70&lt;$AG$194,0,10-($AG$195-'Indicator Data'!AQ70)/($AG$195-$AG$194)*10)),1))</f>
        <v>5.6</v>
      </c>
      <c r="AH67" s="77">
        <f t="shared" si="12"/>
        <v>2.5</v>
      </c>
      <c r="AI67" s="78">
        <f t="shared" si="13"/>
        <v>1.5</v>
      </c>
      <c r="AJ67" s="85">
        <f t="shared" si="14"/>
        <v>0.6</v>
      </c>
      <c r="AK67" s="86">
        <f t="shared" ref="AK67:AK98" si="18">ROUND((10-GEOMEAN(((10-S67)/10*9+1),((10-AJ67)/10*9+1)))/9*10,1)</f>
        <v>3.2</v>
      </c>
    </row>
    <row r="68" spans="1:37" s="4" customFormat="1" x14ac:dyDescent="0.25">
      <c r="A68" s="131" t="s">
        <v>125</v>
      </c>
      <c r="B68" s="63" t="s">
        <v>124</v>
      </c>
      <c r="C68" s="77">
        <f>ROUND(IF('Indicator Data'!Q71="No data",IF((0.1233*LN('Indicator Data'!BB71)-0.4559)&gt;C$195,0,IF((0.1233*LN('Indicator Data'!BB71)-0.4559)&lt;C$194,10,(C$195-(0.1233*LN('Indicator Data'!BB71)-0.4559))/(C$195-C$194)*10)),IF('Indicator Data'!Q71&gt;C$195,0,IF('Indicator Data'!Q71&lt;C$194,10,(C$195-'Indicator Data'!Q71)/(C$195-C$194)*10))),1)</f>
        <v>3</v>
      </c>
      <c r="D68" s="77" t="str">
        <f>IF('Indicator Data'!R71="No data","x",ROUND((IF('Indicator Data'!R71&gt;D$195,10,IF('Indicator Data'!R71&lt;D$194,0,10-(D$195-'Indicator Data'!R71)/(D$195-D$194)*10))),1))</f>
        <v>x</v>
      </c>
      <c r="E68" s="78">
        <f t="shared" ref="E68:E131" si="19">ROUND(IF(D68="x",C68,(10-GEOMEAN(((10-C68)/10*9+1),((10-D68)/10*9+1)))/9*10),1)</f>
        <v>3</v>
      </c>
      <c r="F68" s="77" t="str">
        <f>IF('Indicator Data'!AF71="No data","x",ROUND(IF('Indicator Data'!AF71&gt;F$195,10,IF('Indicator Data'!AF71&lt;F$194,0,10-(F$195-'Indicator Data'!AF71)/(F$195-F$194)*10)),1))</f>
        <v>x</v>
      </c>
      <c r="G68" s="77" t="str">
        <f>IF('Indicator Data'!AG71="No data","x",ROUND(IF('Indicator Data'!AG71&gt;G$195,10,IF('Indicator Data'!AG71&lt;G$194,0,10-(G$195-'Indicator Data'!AG71)/(G$195-G$194)*10)),1))</f>
        <v>x</v>
      </c>
      <c r="H68" s="78" t="str">
        <f t="shared" ref="H68:H131" si="20">IF(AND(F68="x",G68="x"),"x",ROUND(AVERAGE(F68,G68),1))</f>
        <v>x</v>
      </c>
      <c r="I68" s="79">
        <f>SUM(IF('Indicator Data'!S71=0,0,'Indicator Data'!S71/1000000),SUM('Indicator Data'!T71:U71))</f>
        <v>62.93</v>
      </c>
      <c r="J68" s="79">
        <f>I68/'Indicator Data'!BC71*1000000</f>
        <v>586.39358163198756</v>
      </c>
      <c r="K68" s="77">
        <f t="shared" ref="K68:K131" si="21">IF(J68="x","x",ROUND(IF(J68&gt;K$195,10,IF(J68&lt;K$194,0,10-(K$195-J68)/(K$195-K$194)*10)),1))</f>
        <v>10</v>
      </c>
      <c r="L68" s="77">
        <f>IF('Indicator Data'!V71="No data","x",ROUND(IF('Indicator Data'!V71&gt;L$195,10,IF('Indicator Data'!V71&lt;L$194,0,10-(L$195-'Indicator Data'!V71)/(L$195-L$194)*10)),1))</f>
        <v>1.6</v>
      </c>
      <c r="M68" s="78">
        <f t="shared" ref="M68:M131" si="22">ROUND(AVERAGE(K68,L68),1)</f>
        <v>5.8</v>
      </c>
      <c r="N68" s="80">
        <f t="shared" ref="N68:N131" si="23">ROUND(AVERAGE(E68,E68,H68,M68),1)</f>
        <v>3.9</v>
      </c>
      <c r="O68" s="92">
        <f>IF(AND('Indicator Data'!AK71="No data",'Indicator Data'!AL71="No data"),0,SUM('Indicator Data'!AK71:AM71)/1000)</f>
        <v>1E-3</v>
      </c>
      <c r="P68" s="77">
        <f t="shared" ref="P68:P131" si="24">ROUND(IF(O68=0,0,IF(LOG(O68*1000)&gt;$P$195,10,IF(LOG(O68*1000)&lt;P$194,0,10-(P$195-LOG(O68*1000))/(P$195-P$194)*10))),1)</f>
        <v>0</v>
      </c>
      <c r="Q68" s="81">
        <f>O68*1000/'Indicator Data'!BC71</f>
        <v>9.3181881714919359E-6</v>
      </c>
      <c r="R68" s="77">
        <f t="shared" ref="R68:R131" si="25">IF(Q68="x","x",ROUND(IF(Q68&gt;$R$195,10,IF(Q68&lt;$R$194,0,((Q68*100)/0.0052)^(1/4.0545)/6.5*10)),1))</f>
        <v>0</v>
      </c>
      <c r="S68" s="82">
        <f t="shared" ref="S68:S131" si="26">ROUND(AVERAGE(P68,R68),1)</f>
        <v>0</v>
      </c>
      <c r="T68" s="77" t="str">
        <f>IF('Indicator Data'!AB71="No data","x",ROUND(IF('Indicator Data'!AB71&gt;T$195,10,IF('Indicator Data'!AB71&lt;T$194,0,10-(T$195-'Indicator Data'!AB71)/(T$195-T$194)*10)),1))</f>
        <v>x</v>
      </c>
      <c r="U68" s="77">
        <f>IF('Indicator Data'!AA71="No data","x",ROUND(IF('Indicator Data'!AA71&gt;U$195,10,IF('Indicator Data'!AA71&lt;U$194,0,10-(U$195-'Indicator Data'!AA71)/(U$195-U$194)*10)),1))</f>
        <v>0.1</v>
      </c>
      <c r="V68" s="77" t="str">
        <f>IF('Indicator Data'!AE71="No data","x",ROUND(IF('Indicator Data'!AE71&gt;V$195,10,IF('Indicator Data'!AE71&lt;V$194,0,10-(V$195-'Indicator Data'!AE71)/(V$195-V$194)*10)),1))</f>
        <v>x</v>
      </c>
      <c r="W68" s="78">
        <f t="shared" si="17"/>
        <v>0.1</v>
      </c>
      <c r="X68" s="77">
        <f>IF('Indicator Data'!W71="No data","x",ROUND(IF('Indicator Data'!W71&gt;X$195,10,IF('Indicator Data'!W71&lt;X$194,0,10-(X$195-'Indicator Data'!W71)/(X$195-X$194)*10)),1))</f>
        <v>0.9</v>
      </c>
      <c r="Y68" s="77" t="str">
        <f>IF('Indicator Data'!X71="No data","x",ROUND(IF('Indicator Data'!X71&gt;Y$195,10,IF('Indicator Data'!X71&lt;Y$194,0,10-(Y$195-'Indicator Data'!X71)/(Y$195-Y$194)*10)),1))</f>
        <v>x</v>
      </c>
      <c r="Z68" s="78">
        <f t="shared" ref="Z68:Z131" si="27">IF(AND(X68="x",Y68="x"),"x",ROUND(AVERAGE(Y68,X68),1))</f>
        <v>0.9</v>
      </c>
      <c r="AA68" s="92">
        <f>('Indicator Data'!AJ71+'Indicator Data'!AI71*0.5+'Indicator Data'!AH71*0.25)/1000</f>
        <v>0</v>
      </c>
      <c r="AB68" s="83">
        <f>AA68*1000/'Indicator Data'!BC71</f>
        <v>0</v>
      </c>
      <c r="AC68" s="78">
        <f t="shared" ref="AC68:AC131" si="28">IF(AB68="x","x",ROUND(IF(AB68&gt;AC$195,10,IF(AB68&lt;AC$194,0,10-(AC$195-AB68)/(AC$195-AC$194)*10)),1))</f>
        <v>0</v>
      </c>
      <c r="AD68" s="77">
        <f>IF('Indicator Data'!AN71="No data","x",ROUND(IF('Indicator Data'!AN71&lt;$AD$194,10,IF('Indicator Data'!AN71&gt;$AD$195,0,($AD$195-'Indicator Data'!AN71)/($AD$195-$AD$194)*10)),1))</f>
        <v>4.7</v>
      </c>
      <c r="AE68" s="77">
        <f>IF('Indicator Data'!AO71="No data","x",ROUND(IF('Indicator Data'!AO71&gt;$AE$195,10,IF('Indicator Data'!AO71&lt;$AE$194,0,10-($AE$195-'Indicator Data'!AO71)/($AE$195-$AE$194)*10)),1))</f>
        <v>0.4</v>
      </c>
      <c r="AF68" s="84">
        <f>IF('Indicator Data'!AP71="No data","x",ROUND(IF('Indicator Data'!AP71&gt;$AF$195,10,IF('Indicator Data'!AP71&lt;$AF$194,0,10-($AF$195-'Indicator Data'!AP71)/($AF$195-$AF$194)*10)),1))</f>
        <v>2.6</v>
      </c>
      <c r="AG68" s="84" t="str">
        <f>IF('Indicator Data'!AQ71="No data","x",ROUND(IF('Indicator Data'!AQ71&gt;$AG$195,10,IF('Indicator Data'!AQ71&lt;$AG$194,0,10-($AG$195-'Indicator Data'!AQ71)/($AG$195-$AG$194)*10)),1))</f>
        <v>x</v>
      </c>
      <c r="AH68" s="77">
        <f t="shared" ref="AH68:AH131" si="29">IF(AF68="x","x",ROUND(IF(AG68="x",AF68,SUM(AF68*0.8,AG68*0.2)),1))</f>
        <v>2.6</v>
      </c>
      <c r="AI68" s="78">
        <f t="shared" ref="AI68:AI131" si="30">ROUND(AVERAGE(AE68,AH68,AD68),1)</f>
        <v>2.6</v>
      </c>
      <c r="AJ68" s="85">
        <f t="shared" ref="AJ68:AJ131" si="31">ROUND(IF(AND(W68="x",Z68="x",AI68="x"),AC68,IF(AND(W68="x",Z68="x"),(10-GEOMEAN(((10-AI68)/10*9+1),((10-AC68)/10*9+1)))/9*10,IF(AI68="x",(10-GEOMEAN(((10-W68)/10*9+1),((10-Z68)/10*9+1),((10-AC68)/10*9+1)))/9*10,IF(W68="x",(10-GEOMEAN(((10-AI68)/10*9+1),((10-Z68)/10*9+1),((10-AC68)/10*9+1)))/9*10,(10-GEOMEAN(((10-W68)/10*9+1),((10-Z68)/10*9+1),((10-AC68)/10*9+1),((10-AI68)/10*9+1)))/9*10)))),1)</f>
        <v>1</v>
      </c>
      <c r="AK68" s="86">
        <f t="shared" si="18"/>
        <v>0.5</v>
      </c>
    </row>
    <row r="69" spans="1:37" s="4" customFormat="1" x14ac:dyDescent="0.25">
      <c r="A69" s="131" t="s">
        <v>127</v>
      </c>
      <c r="B69" s="63" t="s">
        <v>126</v>
      </c>
      <c r="C69" s="77">
        <f>ROUND(IF('Indicator Data'!Q72="No data",IF((0.1233*LN('Indicator Data'!BB72)-0.4559)&gt;C$195,0,IF((0.1233*LN('Indicator Data'!BB72)-0.4559)&lt;C$194,10,(C$195-(0.1233*LN('Indicator Data'!BB72)-0.4559))/(C$195-C$194)*10)),IF('Indicator Data'!Q72&gt;C$195,0,IF('Indicator Data'!Q72&lt;C$194,10,(C$195-'Indicator Data'!Q72)/(C$195-C$194)*10))),1)</f>
        <v>4.8</v>
      </c>
      <c r="D69" s="77" t="str">
        <f>IF('Indicator Data'!R72="No data","x",ROUND((IF('Indicator Data'!R72&gt;D$195,10,IF('Indicator Data'!R72&lt;D$194,0,10-(D$195-'Indicator Data'!R72)/(D$195-D$194)*10))),1))</f>
        <v>x</v>
      </c>
      <c r="E69" s="78">
        <f t="shared" si="19"/>
        <v>4.8</v>
      </c>
      <c r="F69" s="77">
        <f>IF('Indicator Data'!AF72="No data","x",ROUND(IF('Indicator Data'!AF72&gt;F$195,10,IF('Indicator Data'!AF72&lt;F$194,0,10-(F$195-'Indicator Data'!AF72)/(F$195-F$194)*10)),1))</f>
        <v>6.6</v>
      </c>
      <c r="G69" s="77">
        <f>IF('Indicator Data'!AG72="No data","x",ROUND(IF('Indicator Data'!AG72&gt;G$195,10,IF('Indicator Data'!AG72&lt;G$194,0,10-(G$195-'Indicator Data'!AG72)/(G$195-G$194)*10)),1))</f>
        <v>5.9</v>
      </c>
      <c r="H69" s="78">
        <f t="shared" si="20"/>
        <v>6.3</v>
      </c>
      <c r="I69" s="79">
        <f>SUM(IF('Indicator Data'!S72=0,0,'Indicator Data'!S72/1000000),SUM('Indicator Data'!T72:U72))</f>
        <v>724.91243299999996</v>
      </c>
      <c r="J69" s="79">
        <f>I69/'Indicator Data'!BC72*1000000</f>
        <v>43.715591025678982</v>
      </c>
      <c r="K69" s="77">
        <f t="shared" si="21"/>
        <v>0.9</v>
      </c>
      <c r="L69" s="77">
        <f>IF('Indicator Data'!V72="No data","x",ROUND(IF('Indicator Data'!V72&gt;L$195,10,IF('Indicator Data'!V72&lt;L$194,0,10-(L$195-'Indicator Data'!V72)/(L$195-L$194)*10)),1))</f>
        <v>0.4</v>
      </c>
      <c r="M69" s="78">
        <f t="shared" si="22"/>
        <v>0.7</v>
      </c>
      <c r="N69" s="80">
        <f t="shared" si="23"/>
        <v>4.2</v>
      </c>
      <c r="O69" s="92">
        <f>IF(AND('Indicator Data'!AK72="No data",'Indicator Data'!AL72="No data"),0,SUM('Indicator Data'!AK72:AM72)/1000)</f>
        <v>256.86</v>
      </c>
      <c r="P69" s="77">
        <f t="shared" si="24"/>
        <v>8</v>
      </c>
      <c r="Q69" s="81">
        <f>O69*1000/'Indicator Data'!BC72</f>
        <v>1.5489852566587038E-2</v>
      </c>
      <c r="R69" s="77">
        <f t="shared" si="25"/>
        <v>6.3</v>
      </c>
      <c r="S69" s="82">
        <f t="shared" si="26"/>
        <v>7.2</v>
      </c>
      <c r="T69" s="77">
        <f>IF('Indicator Data'!AB72="No data","x",ROUND(IF('Indicator Data'!AB72&gt;T$195,10,IF('Indicator Data'!AB72&lt;T$194,0,10-(T$195-'Indicator Data'!AB72)/(T$195-T$194)*10)),1))</f>
        <v>1.2</v>
      </c>
      <c r="U69" s="77">
        <f>IF('Indicator Data'!AA72="No data","x",ROUND(IF('Indicator Data'!AA72&gt;U$195,10,IF('Indicator Data'!AA72&lt;U$194,0,10-(U$195-'Indicator Data'!AA72)/(U$195-U$194)*10)),1))</f>
        <v>0.5</v>
      </c>
      <c r="V69" s="77">
        <f>IF('Indicator Data'!AE72="No data","x",ROUND(IF('Indicator Data'!AE72&gt;V$195,10,IF('Indicator Data'!AE72&lt;V$194,0,10-(V$195-'Indicator Data'!AE72)/(V$195-V$194)*10)),1))</f>
        <v>0</v>
      </c>
      <c r="W69" s="78">
        <f t="shared" si="17"/>
        <v>0.6</v>
      </c>
      <c r="X69" s="77">
        <f>IF('Indicator Data'!W72="No data","x",ROUND(IF('Indicator Data'!W72&gt;X$195,10,IF('Indicator Data'!W72&lt;X$194,0,10-(X$195-'Indicator Data'!W72)/(X$195-X$194)*10)),1))</f>
        <v>2.2000000000000002</v>
      </c>
      <c r="Y69" s="77">
        <f>IF('Indicator Data'!X72="No data","x",ROUND(IF('Indicator Data'!X72&gt;Y$195,10,IF('Indicator Data'!X72&lt;Y$194,0,10-(Y$195-'Indicator Data'!X72)/(Y$195-Y$194)*10)),1))</f>
        <v>2.8</v>
      </c>
      <c r="Z69" s="78">
        <f t="shared" si="27"/>
        <v>2.5</v>
      </c>
      <c r="AA69" s="92">
        <f>('Indicator Data'!AJ72+'Indicator Data'!AI72*0.5+'Indicator Data'!AH72*0.25)/1000</f>
        <v>14.53975</v>
      </c>
      <c r="AB69" s="83">
        <f>AA69*1000/'Indicator Data'!BC72</f>
        <v>8.7681454432388811E-4</v>
      </c>
      <c r="AC69" s="78">
        <f t="shared" si="28"/>
        <v>0.1</v>
      </c>
      <c r="AD69" s="77">
        <f>IF('Indicator Data'!AN72="No data","x",ROUND(IF('Indicator Data'!AN72&lt;$AD$194,10,IF('Indicator Data'!AN72&gt;$AD$195,0,($AD$195-'Indicator Data'!AN72)/($AD$195-$AD$194)*10)),1))</f>
        <v>4.5</v>
      </c>
      <c r="AE69" s="77">
        <f>IF('Indicator Data'!AO72="No data","x",ROUND(IF('Indicator Data'!AO72&gt;$AE$195,10,IF('Indicator Data'!AO72&lt;$AE$194,0,10-($AE$195-'Indicator Data'!AO72)/($AE$195-$AE$194)*10)),1))</f>
        <v>3.5</v>
      </c>
      <c r="AF69" s="84">
        <f>IF('Indicator Data'!AP72="No data","x",ROUND(IF('Indicator Data'!AP72&gt;$AF$195,10,IF('Indicator Data'!AP72&lt;$AF$194,0,10-($AF$195-'Indicator Data'!AP72)/($AF$195-$AF$194)*10)),1))</f>
        <v>6.8</v>
      </c>
      <c r="AG69" s="84">
        <f>IF('Indicator Data'!AQ72="No data","x",ROUND(IF('Indicator Data'!AQ72&gt;$AG$195,10,IF('Indicator Data'!AQ72&lt;$AG$194,0,10-($AG$195-'Indicator Data'!AQ72)/($AG$195-$AG$194)*10)),1))</f>
        <v>2.8</v>
      </c>
      <c r="AH69" s="77">
        <f t="shared" si="29"/>
        <v>6</v>
      </c>
      <c r="AI69" s="78">
        <f t="shared" si="30"/>
        <v>4.7</v>
      </c>
      <c r="AJ69" s="85">
        <f t="shared" si="31"/>
        <v>2.2000000000000002</v>
      </c>
      <c r="AK69" s="86">
        <f t="shared" si="18"/>
        <v>5.2</v>
      </c>
    </row>
    <row r="70" spans="1:37" s="4" customFormat="1" x14ac:dyDescent="0.25">
      <c r="A70" s="131" t="s">
        <v>129</v>
      </c>
      <c r="B70" s="63" t="s">
        <v>128</v>
      </c>
      <c r="C70" s="77">
        <f>ROUND(IF('Indicator Data'!Q73="No data",IF((0.1233*LN('Indicator Data'!BB73)-0.4559)&gt;C$195,0,IF((0.1233*LN('Indicator Data'!BB73)-0.4559)&lt;C$194,10,(C$195-(0.1233*LN('Indicator Data'!BB73)-0.4559))/(C$195-C$194)*10)),IF('Indicator Data'!Q73&gt;C$195,0,IF('Indicator Data'!Q73&lt;C$194,10,(C$195-'Indicator Data'!Q73)/(C$195-C$194)*10))),1)</f>
        <v>8.1999999999999993</v>
      </c>
      <c r="D70" s="77">
        <f>IF('Indicator Data'!R73="No data","x",ROUND((IF('Indicator Data'!R73&gt;D$195,10,IF('Indicator Data'!R73&lt;D$194,0,10-(D$195-'Indicator Data'!R73)/(D$195-D$194)*10))),1))</f>
        <v>8.3000000000000007</v>
      </c>
      <c r="E70" s="78">
        <f t="shared" si="19"/>
        <v>8.3000000000000007</v>
      </c>
      <c r="F70" s="77" t="str">
        <f>IF('Indicator Data'!AF73="No data","x",ROUND(IF('Indicator Data'!AF73&gt;F$195,10,IF('Indicator Data'!AF73&lt;F$194,0,10-(F$195-'Indicator Data'!AF73)/(F$195-F$194)*10)),1))</f>
        <v>x</v>
      </c>
      <c r="G70" s="77">
        <f>IF('Indicator Data'!AG73="No data","x",ROUND(IF('Indicator Data'!AG73&gt;G$195,10,IF('Indicator Data'!AG73&lt;G$194,0,10-(G$195-'Indicator Data'!AG73)/(G$195-G$194)*10)),1))</f>
        <v>2.2000000000000002</v>
      </c>
      <c r="H70" s="78">
        <f t="shared" si="20"/>
        <v>2.2000000000000002</v>
      </c>
      <c r="I70" s="79">
        <f>SUM(IF('Indicator Data'!S73=0,0,'Indicator Data'!S73/1000000),SUM('Indicator Data'!T73:U73))</f>
        <v>1158.2242490000001</v>
      </c>
      <c r="J70" s="79">
        <f>I70/'Indicator Data'!BC73*1000000</f>
        <v>93.43589465375878</v>
      </c>
      <c r="K70" s="77">
        <f t="shared" si="21"/>
        <v>1.9</v>
      </c>
      <c r="L70" s="77">
        <f>IF('Indicator Data'!V73="No data","x",ROUND(IF('Indicator Data'!V73&gt;L$195,10,IF('Indicator Data'!V73&lt;L$194,0,10-(L$195-'Indicator Data'!V73)/(L$195-L$194)*10)),1))</f>
        <v>5.8</v>
      </c>
      <c r="M70" s="78">
        <f t="shared" si="22"/>
        <v>3.9</v>
      </c>
      <c r="N70" s="80">
        <f t="shared" si="23"/>
        <v>5.7</v>
      </c>
      <c r="O70" s="92">
        <f>IF(AND('Indicator Data'!AK73="No data",'Indicator Data'!AL73="No data"),0,SUM('Indicator Data'!AK73:AM73)/1000)</f>
        <v>5.0679999999999996</v>
      </c>
      <c r="P70" s="77">
        <f t="shared" si="24"/>
        <v>2.2999999999999998</v>
      </c>
      <c r="Q70" s="81">
        <f>O70*1000/'Indicator Data'!BC73</f>
        <v>4.088440684212004E-4</v>
      </c>
      <c r="R70" s="77">
        <f t="shared" si="25"/>
        <v>2.6</v>
      </c>
      <c r="S70" s="82">
        <f t="shared" si="26"/>
        <v>2.5</v>
      </c>
      <c r="T70" s="77">
        <f>IF('Indicator Data'!AB73="No data","x",ROUND(IF('Indicator Data'!AB73&gt;T$195,10,IF('Indicator Data'!AB73&lt;T$194,0,10-(T$195-'Indicator Data'!AB73)/(T$195-T$194)*10)),1))</f>
        <v>3.2</v>
      </c>
      <c r="U70" s="77">
        <f>IF('Indicator Data'!AA73="No data","x",ROUND(IF('Indicator Data'!AA73&gt;U$195,10,IF('Indicator Data'!AA73&lt;U$194,0,10-(U$195-'Indicator Data'!AA73)/(U$195-U$194)*10)),1))</f>
        <v>3.2</v>
      </c>
      <c r="V70" s="77">
        <f>IF('Indicator Data'!AE73="No data","x",ROUND(IF('Indicator Data'!AE73&gt;V$195,10,IF('Indicator Data'!AE73&lt;V$194,0,10-(V$195-'Indicator Data'!AE73)/(V$195-V$194)*10)),1))</f>
        <v>8.8000000000000007</v>
      </c>
      <c r="W70" s="78">
        <f t="shared" si="17"/>
        <v>5.0999999999999996</v>
      </c>
      <c r="X70" s="77">
        <f>IF('Indicator Data'!W73="No data","x",ROUND(IF('Indicator Data'!W73&gt;X$195,10,IF('Indicator Data'!W73&lt;X$194,0,10-(X$195-'Indicator Data'!W73)/(X$195-X$194)*10)),1))</f>
        <v>7.2</v>
      </c>
      <c r="Y70" s="77">
        <f>IF('Indicator Data'!X73="No data","x",ROUND(IF('Indicator Data'!X73&gt;Y$195,10,IF('Indicator Data'!X73&lt;Y$194,0,10-(Y$195-'Indicator Data'!X73)/(Y$195-Y$194)*10)),1))</f>
        <v>3.6</v>
      </c>
      <c r="Z70" s="78">
        <f t="shared" si="27"/>
        <v>5.4</v>
      </c>
      <c r="AA70" s="92">
        <f>('Indicator Data'!AJ73+'Indicator Data'!AI73*0.5+'Indicator Data'!AH73*0.25)/1000</f>
        <v>7.53</v>
      </c>
      <c r="AB70" s="83">
        <f>AA70*1000/'Indicator Data'!BC73</f>
        <v>6.0745774175446703E-4</v>
      </c>
      <c r="AC70" s="78">
        <f t="shared" si="28"/>
        <v>0.1</v>
      </c>
      <c r="AD70" s="77">
        <f>IF('Indicator Data'!AN73="No data","x",ROUND(IF('Indicator Data'!AN73&lt;$AD$194,10,IF('Indicator Data'!AN73&gt;$AD$195,0,($AD$195-'Indicator Data'!AN73)/($AD$195-$AD$194)*10)),1))</f>
        <v>4.3</v>
      </c>
      <c r="AE70" s="77">
        <f>IF('Indicator Data'!AO73="No data","x",ROUND(IF('Indicator Data'!AO73&gt;$AE$195,10,IF('Indicator Data'!AO73&lt;$AE$194,0,10-($AE$195-'Indicator Data'!AO73)/($AE$195-$AE$194)*10)),1))</f>
        <v>3.8</v>
      </c>
      <c r="AF70" s="84">
        <f>IF('Indicator Data'!AP73="No data","x",ROUND(IF('Indicator Data'!AP73&gt;$AF$195,10,IF('Indicator Data'!AP73&lt;$AF$194,0,10-($AF$195-'Indicator Data'!AP73)/($AF$195-$AF$194)*10)),1))</f>
        <v>9.9</v>
      </c>
      <c r="AG70" s="84">
        <f>IF('Indicator Data'!AQ73="No data","x",ROUND(IF('Indicator Data'!AQ73&gt;$AG$195,10,IF('Indicator Data'!AQ73&lt;$AG$194,0,10-($AG$195-'Indicator Data'!AQ73)/($AG$195-$AG$194)*10)),1))</f>
        <v>3.7</v>
      </c>
      <c r="AH70" s="77">
        <f t="shared" si="29"/>
        <v>8.6999999999999993</v>
      </c>
      <c r="AI70" s="78">
        <f t="shared" si="30"/>
        <v>5.6</v>
      </c>
      <c r="AJ70" s="85">
        <f t="shared" si="31"/>
        <v>4.4000000000000004</v>
      </c>
      <c r="AK70" s="86">
        <f t="shared" si="18"/>
        <v>3.5</v>
      </c>
    </row>
    <row r="71" spans="1:37" s="4" customFormat="1" x14ac:dyDescent="0.25">
      <c r="A71" s="131" t="s">
        <v>372</v>
      </c>
      <c r="B71" s="63" t="s">
        <v>130</v>
      </c>
      <c r="C71" s="77">
        <f>ROUND(IF('Indicator Data'!Q74="No data",IF((0.1233*LN('Indicator Data'!BB74)-0.4559)&gt;C$195,0,IF((0.1233*LN('Indicator Data'!BB74)-0.4559)&lt;C$194,10,(C$195-(0.1233*LN('Indicator Data'!BB74)-0.4559))/(C$195-C$194)*10)),IF('Indicator Data'!Q74&gt;C$195,0,IF('Indicator Data'!Q74&lt;C$194,10,(C$195-'Indicator Data'!Q74)/(C$195-C$194)*10))),1)</f>
        <v>8.1</v>
      </c>
      <c r="D71" s="77">
        <f>IF('Indicator Data'!R74="No data","x",ROUND((IF('Indicator Data'!R74&gt;D$195,10,IF('Indicator Data'!R74&lt;D$194,0,10-(D$195-'Indicator Data'!R74)/(D$195-D$194)*10))),1))</f>
        <v>9.9</v>
      </c>
      <c r="E71" s="78">
        <f t="shared" si="19"/>
        <v>9.1999999999999993</v>
      </c>
      <c r="F71" s="77" t="str">
        <f>IF('Indicator Data'!AF74="No data","x",ROUND(IF('Indicator Data'!AF74&gt;F$195,10,IF('Indicator Data'!AF74&lt;F$194,0,10-(F$195-'Indicator Data'!AF74)/(F$195-F$194)*10)),1))</f>
        <v>x</v>
      </c>
      <c r="G71" s="77">
        <f>IF('Indicator Data'!AG74="No data","x",ROUND(IF('Indicator Data'!AG74&gt;G$195,10,IF('Indicator Data'!AG74&lt;G$194,0,10-(G$195-'Indicator Data'!AG74)/(G$195-G$194)*10)),1))</f>
        <v>6.4</v>
      </c>
      <c r="H71" s="78">
        <f t="shared" si="20"/>
        <v>6.4</v>
      </c>
      <c r="I71" s="79">
        <f>SUM(IF('Indicator Data'!S74=0,0,'Indicator Data'!S74/1000000),SUM('Indicator Data'!T74:U74))</f>
        <v>207.98786100000001</v>
      </c>
      <c r="J71" s="79">
        <f>I71/'Indicator Data'!BC74*1000000</f>
        <v>114.54981004550318</v>
      </c>
      <c r="K71" s="77">
        <f t="shared" si="21"/>
        <v>2.2999999999999998</v>
      </c>
      <c r="L71" s="77">
        <f>IF('Indicator Data'!V74="No data","x",ROUND(IF('Indicator Data'!V74&gt;L$195,10,IF('Indicator Data'!V74&lt;L$194,0,10-(L$195-'Indicator Data'!V74)/(L$195-L$194)*10)),1))</f>
        <v>6</v>
      </c>
      <c r="M71" s="78">
        <f t="shared" si="22"/>
        <v>4.2</v>
      </c>
      <c r="N71" s="80">
        <f t="shared" si="23"/>
        <v>7.3</v>
      </c>
      <c r="O71" s="92">
        <f>IF(AND('Indicator Data'!AK74="No data",'Indicator Data'!AL74="No data"),0,SUM('Indicator Data'!AK74:AM74)/1000)</f>
        <v>9.2629999999999999</v>
      </c>
      <c r="P71" s="77">
        <f t="shared" si="24"/>
        <v>3.2</v>
      </c>
      <c r="Q71" s="81">
        <f>O71*1000/'Indicator Data'!BC74</f>
        <v>5.1016193221559971E-3</v>
      </c>
      <c r="R71" s="77">
        <f t="shared" si="25"/>
        <v>4.8</v>
      </c>
      <c r="S71" s="82">
        <f t="shared" si="26"/>
        <v>4</v>
      </c>
      <c r="T71" s="77">
        <f>IF('Indicator Data'!AB74="No data","x",ROUND(IF('Indicator Data'!AB74&gt;T$195,10,IF('Indicator Data'!AB74&lt;T$194,0,10-(T$195-'Indicator Data'!AB74)/(T$195-T$194)*10)),1))</f>
        <v>7.4</v>
      </c>
      <c r="U71" s="77">
        <f>IF('Indicator Data'!AA74="No data","x",ROUND(IF('Indicator Data'!AA74&gt;U$195,10,IF('Indicator Data'!AA74&lt;U$194,0,10-(U$195-'Indicator Data'!AA74)/(U$195-U$194)*10)),1))</f>
        <v>6.8</v>
      </c>
      <c r="V71" s="77">
        <f>IF('Indicator Data'!AE74="No data","x",ROUND(IF('Indicator Data'!AE74&gt;V$195,10,IF('Indicator Data'!AE74&lt;V$194,0,10-(V$195-'Indicator Data'!AE74)/(V$195-V$194)*10)),1))</f>
        <v>8</v>
      </c>
      <c r="W71" s="78">
        <f t="shared" si="17"/>
        <v>7.4</v>
      </c>
      <c r="X71" s="77">
        <f>IF('Indicator Data'!W74="No data","x",ROUND(IF('Indicator Data'!W74&gt;X$195,10,IF('Indicator Data'!W74&lt;X$194,0,10-(X$195-'Indicator Data'!W74)/(X$195-X$194)*10)),1))</f>
        <v>7.1</v>
      </c>
      <c r="Y71" s="77">
        <f>IF('Indicator Data'!X74="No data","x",ROUND(IF('Indicator Data'!X74&gt;Y$195,10,IF('Indicator Data'!X74&lt;Y$194,0,10-(Y$195-'Indicator Data'!X74)/(Y$195-Y$194)*10)),1))</f>
        <v>3.8</v>
      </c>
      <c r="Z71" s="78">
        <f t="shared" si="27"/>
        <v>5.5</v>
      </c>
      <c r="AA71" s="92">
        <f>('Indicator Data'!AJ74+'Indicator Data'!AI74*0.5+'Indicator Data'!AH74*0.25)/1000</f>
        <v>0</v>
      </c>
      <c r="AB71" s="83">
        <f>AA71*1000/'Indicator Data'!BC74</f>
        <v>0</v>
      </c>
      <c r="AC71" s="78">
        <f t="shared" si="28"/>
        <v>0</v>
      </c>
      <c r="AD71" s="77">
        <f>IF('Indicator Data'!AN74="No data","x",ROUND(IF('Indicator Data'!AN74&lt;$AD$194,10,IF('Indicator Data'!AN74&gt;$AD$195,0,($AD$195-'Indicator Data'!AN74)/($AD$195-$AD$194)*10)),1))</f>
        <v>5.3</v>
      </c>
      <c r="AE71" s="77">
        <f>IF('Indicator Data'!AO74="No data","x",ROUND(IF('Indicator Data'!AO74&gt;$AE$195,10,IF('Indicator Data'!AO74&lt;$AE$194,0,10-($AE$195-'Indicator Data'!AO74)/($AE$195-$AE$194)*10)),1))</f>
        <v>5.2</v>
      </c>
      <c r="AF71" s="84" t="str">
        <f>IF('Indicator Data'!AP74="No data","x",ROUND(IF('Indicator Data'!AP74&gt;$AF$195,10,IF('Indicator Data'!AP74&lt;$AF$194,0,10-($AF$195-'Indicator Data'!AP74)/($AF$195-$AF$194)*10)),1))</f>
        <v>x</v>
      </c>
      <c r="AG71" s="84" t="str">
        <f>IF('Indicator Data'!AQ74="No data","x",ROUND(IF('Indicator Data'!AQ74&gt;$AG$195,10,IF('Indicator Data'!AQ74&lt;$AG$194,0,10-($AG$195-'Indicator Data'!AQ74)/($AG$195-$AG$194)*10)),1))</f>
        <v>x</v>
      </c>
      <c r="AH71" s="77" t="str">
        <f t="shared" si="29"/>
        <v>x</v>
      </c>
      <c r="AI71" s="78">
        <f t="shared" si="30"/>
        <v>5.3</v>
      </c>
      <c r="AJ71" s="85">
        <f t="shared" si="31"/>
        <v>5.0999999999999996</v>
      </c>
      <c r="AK71" s="86">
        <f t="shared" si="18"/>
        <v>4.5999999999999996</v>
      </c>
    </row>
    <row r="72" spans="1:37" s="4" customFormat="1" x14ac:dyDescent="0.25">
      <c r="A72" s="131" t="s">
        <v>132</v>
      </c>
      <c r="B72" s="63" t="s">
        <v>131</v>
      </c>
      <c r="C72" s="77">
        <f>ROUND(IF('Indicator Data'!Q75="No data",IF((0.1233*LN('Indicator Data'!BB75)-0.4559)&gt;C$195,0,IF((0.1233*LN('Indicator Data'!BB75)-0.4559)&lt;C$194,10,(C$195-(0.1233*LN('Indicator Data'!BB75)-0.4559))/(C$195-C$194)*10)),IF('Indicator Data'!Q75&gt;C$195,0,IF('Indicator Data'!Q75&lt;C$194,10,(C$195-'Indicator Data'!Q75)/(C$195-C$194)*10))),1)</f>
        <v>4.8</v>
      </c>
      <c r="D72" s="77">
        <f>IF('Indicator Data'!R75="No data","x",ROUND((IF('Indicator Data'!R75&gt;D$195,10,IF('Indicator Data'!R75&lt;D$194,0,10-(D$195-'Indicator Data'!R75)/(D$195-D$194)*10))),1))</f>
        <v>0</v>
      </c>
      <c r="E72" s="78">
        <f t="shared" si="19"/>
        <v>2.7</v>
      </c>
      <c r="F72" s="77">
        <f>IF('Indicator Data'!AF75="No data","x",ROUND(IF('Indicator Data'!AF75&gt;F$195,10,IF('Indicator Data'!AF75&lt;F$194,0,10-(F$195-'Indicator Data'!AF75)/(F$195-F$194)*10)),1))</f>
        <v>6.8</v>
      </c>
      <c r="G72" s="77" t="str">
        <f>IF('Indicator Data'!AG75="No data","x",ROUND(IF('Indicator Data'!AG75&gt;G$195,10,IF('Indicator Data'!AG75&lt;G$194,0,10-(G$195-'Indicator Data'!AG75)/(G$195-G$194)*10)),1))</f>
        <v>x</v>
      </c>
      <c r="H72" s="78">
        <f t="shared" si="20"/>
        <v>6.8</v>
      </c>
      <c r="I72" s="79">
        <f>SUM(IF('Indicator Data'!S75=0,0,'Indicator Data'!S75/1000000),SUM('Indicator Data'!T75:U75))</f>
        <v>191.52</v>
      </c>
      <c r="J72" s="79">
        <f>I72/'Indicator Data'!BC75*1000000</f>
        <v>247.6648868554758</v>
      </c>
      <c r="K72" s="77">
        <f t="shared" si="21"/>
        <v>5</v>
      </c>
      <c r="L72" s="77">
        <f>IF('Indicator Data'!V75="No data","x",ROUND(IF('Indicator Data'!V75&gt;L$195,10,IF('Indicator Data'!V75&lt;L$194,0,10-(L$195-'Indicator Data'!V75)/(L$195-L$194)*10)),1))</f>
        <v>0.6</v>
      </c>
      <c r="M72" s="78">
        <f t="shared" si="22"/>
        <v>2.8</v>
      </c>
      <c r="N72" s="80">
        <f t="shared" si="23"/>
        <v>3.8</v>
      </c>
      <c r="O72" s="92">
        <f>IF(AND('Indicator Data'!AK75="No data",'Indicator Data'!AL75="No data"),0,SUM('Indicator Data'!AK75:AM75)/1000)</f>
        <v>1.0999999999999999E-2</v>
      </c>
      <c r="P72" s="77">
        <f t="shared" si="24"/>
        <v>0</v>
      </c>
      <c r="Q72" s="81">
        <f>O72*1000/'Indicator Data'!BC75</f>
        <v>1.4224695882467804E-5</v>
      </c>
      <c r="R72" s="77">
        <f t="shared" si="25"/>
        <v>0</v>
      </c>
      <c r="S72" s="82">
        <f t="shared" si="26"/>
        <v>0</v>
      </c>
      <c r="T72" s="77">
        <f>IF('Indicator Data'!AB75="No data","x",ROUND(IF('Indicator Data'!AB75&gt;T$195,10,IF('Indicator Data'!AB75&lt;T$194,0,10-(T$195-'Indicator Data'!AB75)/(T$195-T$194)*10)),1))</f>
        <v>3</v>
      </c>
      <c r="U72" s="77">
        <f>IF('Indicator Data'!AA75="No data","x",ROUND(IF('Indicator Data'!AA75&gt;U$195,10,IF('Indicator Data'!AA75&lt;U$194,0,10-(U$195-'Indicator Data'!AA75)/(U$195-U$194)*10)),1))</f>
        <v>1.7</v>
      </c>
      <c r="V72" s="77">
        <f>IF('Indicator Data'!AE75="No data","x",ROUND(IF('Indicator Data'!AE75&gt;V$195,10,IF('Indicator Data'!AE75&lt;V$194,0,10-(V$195-'Indicator Data'!AE75)/(V$195-V$194)*10)),1))</f>
        <v>2</v>
      </c>
      <c r="W72" s="78">
        <f t="shared" si="17"/>
        <v>2.2000000000000002</v>
      </c>
      <c r="X72" s="77">
        <f>IF('Indicator Data'!W75="No data","x",ROUND(IF('Indicator Data'!W75&gt;X$195,10,IF('Indicator Data'!W75&lt;X$194,0,10-(X$195-'Indicator Data'!W75)/(X$195-X$194)*10)),1))</f>
        <v>3</v>
      </c>
      <c r="Y72" s="77">
        <f>IF('Indicator Data'!X75="No data","x",ROUND(IF('Indicator Data'!X75&gt;Y$195,10,IF('Indicator Data'!X75&lt;Y$194,0,10-(Y$195-'Indicator Data'!X75)/(Y$195-Y$194)*10)),1))</f>
        <v>1.9</v>
      </c>
      <c r="Z72" s="78">
        <f t="shared" si="27"/>
        <v>2.5</v>
      </c>
      <c r="AA72" s="92">
        <f>('Indicator Data'!AJ75+'Indicator Data'!AI75*0.5+'Indicator Data'!AH75*0.25)/1000</f>
        <v>49.75</v>
      </c>
      <c r="AB72" s="83">
        <f>AA72*1000/'Indicator Data'!BC75</f>
        <v>6.4334420013888477E-2</v>
      </c>
      <c r="AC72" s="78">
        <f t="shared" si="28"/>
        <v>6.4</v>
      </c>
      <c r="AD72" s="77">
        <f>IF('Indicator Data'!AN75="No data","x",ROUND(IF('Indicator Data'!AN75&lt;$AD$194,10,IF('Indicator Data'!AN75&gt;$AD$195,0,($AD$195-'Indicator Data'!AN75)/($AD$195-$AD$194)*10)),1))</f>
        <v>4.3</v>
      </c>
      <c r="AE72" s="77">
        <f>IF('Indicator Data'!AO75="No data","x",ROUND(IF('Indicator Data'!AO75&gt;$AE$195,10,IF('Indicator Data'!AO75&lt;$AE$194,0,10-($AE$195-'Indicator Data'!AO75)/($AE$195-$AE$194)*10)),1))</f>
        <v>1.9</v>
      </c>
      <c r="AF72" s="84" t="str">
        <f>IF('Indicator Data'!AP75="No data","x",ROUND(IF('Indicator Data'!AP75&gt;$AF$195,10,IF('Indicator Data'!AP75&lt;$AF$194,0,10-($AF$195-'Indicator Data'!AP75)/($AF$195-$AF$194)*10)),1))</f>
        <v>x</v>
      </c>
      <c r="AG72" s="84" t="str">
        <f>IF('Indicator Data'!AQ75="No data","x",ROUND(IF('Indicator Data'!AQ75&gt;$AG$195,10,IF('Indicator Data'!AQ75&lt;$AG$194,0,10-($AG$195-'Indicator Data'!AQ75)/($AG$195-$AG$194)*10)),1))</f>
        <v>x</v>
      </c>
      <c r="AH72" s="77" t="str">
        <f t="shared" si="29"/>
        <v>x</v>
      </c>
      <c r="AI72" s="78">
        <f t="shared" si="30"/>
        <v>3.1</v>
      </c>
      <c r="AJ72" s="85">
        <f t="shared" si="31"/>
        <v>3.8</v>
      </c>
      <c r="AK72" s="86">
        <f t="shared" si="18"/>
        <v>2.1</v>
      </c>
    </row>
    <row r="73" spans="1:37" s="4" customFormat="1" x14ac:dyDescent="0.25">
      <c r="A73" s="131" t="s">
        <v>134</v>
      </c>
      <c r="B73" s="63" t="s">
        <v>133</v>
      </c>
      <c r="C73" s="77">
        <f>ROUND(IF('Indicator Data'!Q76="No data",IF((0.1233*LN('Indicator Data'!BB76)-0.4559)&gt;C$195,0,IF((0.1233*LN('Indicator Data'!BB76)-0.4559)&lt;C$194,10,(C$195-(0.1233*LN('Indicator Data'!BB76)-0.4559))/(C$195-C$194)*10)),IF('Indicator Data'!Q76&gt;C$195,0,IF('Indicator Data'!Q76&lt;C$194,10,(C$195-'Indicator Data'!Q76)/(C$195-C$194)*10))),1)</f>
        <v>7</v>
      </c>
      <c r="D73" s="77">
        <f>IF('Indicator Data'!R76="No data","x",ROUND((IF('Indicator Data'!R76&gt;D$195,10,IF('Indicator Data'!R76&lt;D$194,0,10-(D$195-'Indicator Data'!R76)/(D$195-D$194)*10))),1))</f>
        <v>4.3</v>
      </c>
      <c r="E73" s="78">
        <f t="shared" si="19"/>
        <v>5.8</v>
      </c>
      <c r="F73" s="77">
        <f>IF('Indicator Data'!AF76="No data","x",ROUND(IF('Indicator Data'!AF76&gt;F$195,10,IF('Indicator Data'!AF76&lt;F$194,0,10-(F$195-'Indicator Data'!AF76)/(F$195-F$194)*10)),1))</f>
        <v>7.9</v>
      </c>
      <c r="G73" s="77">
        <f>IF('Indicator Data'!AG76="No data","x",ROUND(IF('Indicator Data'!AG76&gt;G$195,10,IF('Indicator Data'!AG76&lt;G$194,0,10-(G$195-'Indicator Data'!AG76)/(G$195-G$194)*10)),1))</f>
        <v>8.9</v>
      </c>
      <c r="H73" s="78">
        <f t="shared" si="20"/>
        <v>8.4</v>
      </c>
      <c r="I73" s="79">
        <f>SUM(IF('Indicator Data'!S76=0,0,'Indicator Data'!S76/1000000),SUM('Indicator Data'!T76:U76))</f>
        <v>2513.0408769999999</v>
      </c>
      <c r="J73" s="79">
        <f>I73/'Indicator Data'!BC76*1000000</f>
        <v>231.67359620345422</v>
      </c>
      <c r="K73" s="77">
        <f t="shared" si="21"/>
        <v>4.5999999999999996</v>
      </c>
      <c r="L73" s="77">
        <f>IF('Indicator Data'!V76="No data","x",ROUND(IF('Indicator Data'!V76&gt;L$195,10,IF('Indicator Data'!V76&lt;L$194,0,10-(L$195-'Indicator Data'!V76)/(L$195-L$194)*10)),1))</f>
        <v>7.9</v>
      </c>
      <c r="M73" s="78">
        <f t="shared" si="22"/>
        <v>6.3</v>
      </c>
      <c r="N73" s="80">
        <f t="shared" si="23"/>
        <v>6.6</v>
      </c>
      <c r="O73" s="92">
        <f>IF(AND('Indicator Data'!AK76="No data",'Indicator Data'!AL76="No data"),0,SUM('Indicator Data'!AK76:AM76)/1000)</f>
        <v>5.0000000000000001E-3</v>
      </c>
      <c r="P73" s="77">
        <f t="shared" si="24"/>
        <v>0</v>
      </c>
      <c r="Q73" s="81">
        <f>O73*1000/'Indicator Data'!BC76</f>
        <v>4.6094275330694158E-7</v>
      </c>
      <c r="R73" s="77">
        <f t="shared" si="25"/>
        <v>0</v>
      </c>
      <c r="S73" s="82">
        <f t="shared" si="26"/>
        <v>0</v>
      </c>
      <c r="T73" s="77">
        <f>IF('Indicator Data'!AB76="No data","x",ROUND(IF('Indicator Data'!AB76&gt;T$195,10,IF('Indicator Data'!AB76&lt;T$194,0,10-(T$195-'Indicator Data'!AB76)/(T$195-T$194)*10)),1))</f>
        <v>3.4</v>
      </c>
      <c r="U73" s="77">
        <f>IF('Indicator Data'!AA76="No data","x",ROUND(IF('Indicator Data'!AA76&gt;U$195,10,IF('Indicator Data'!AA76&lt;U$194,0,10-(U$195-'Indicator Data'!AA76)/(U$195-U$194)*10)),1))</f>
        <v>3.5</v>
      </c>
      <c r="V73" s="77">
        <f>IF('Indicator Data'!AE76="No data","x",ROUND(IF('Indicator Data'!AE76&gt;V$195,10,IF('Indicator Data'!AE76&lt;V$194,0,10-(V$195-'Indicator Data'!AE76)/(V$195-V$194)*10)),1))</f>
        <v>0.4</v>
      </c>
      <c r="W73" s="78">
        <f t="shared" si="17"/>
        <v>2.4</v>
      </c>
      <c r="X73" s="77">
        <f>IF('Indicator Data'!W76="No data","x",ROUND(IF('Indicator Data'!W76&gt;X$195,10,IF('Indicator Data'!W76&lt;X$194,0,10-(X$195-'Indicator Data'!W76)/(X$195-X$194)*10)),1))</f>
        <v>5.3</v>
      </c>
      <c r="Y73" s="77">
        <f>IF('Indicator Data'!X76="No data","x",ROUND(IF('Indicator Data'!X76&gt;Y$195,10,IF('Indicator Data'!X76&lt;Y$194,0,10-(Y$195-'Indicator Data'!X76)/(Y$195-Y$194)*10)),1))</f>
        <v>2.6</v>
      </c>
      <c r="Z73" s="78">
        <f t="shared" si="27"/>
        <v>4</v>
      </c>
      <c r="AA73" s="92">
        <f>('Indicator Data'!AJ76+'Indicator Data'!AI76*0.5+'Indicator Data'!AH76*0.25)/1000</f>
        <v>2917.2622500000002</v>
      </c>
      <c r="AB73" s="83">
        <f>AA73*1000/'Indicator Data'!BC76</f>
        <v>0.26893817872668069</v>
      </c>
      <c r="AC73" s="78">
        <f t="shared" si="28"/>
        <v>10</v>
      </c>
      <c r="AD73" s="77">
        <f>IF('Indicator Data'!AN76="No data","x",ROUND(IF('Indicator Data'!AN76&lt;$AD$194,10,IF('Indicator Data'!AN76&gt;$AD$195,0,($AD$195-'Indicator Data'!AN76)/($AD$195-$AD$194)*10)),1))</f>
        <v>8.4</v>
      </c>
      <c r="AE73" s="77">
        <f>IF('Indicator Data'!AO76="No data","x",ROUND(IF('Indicator Data'!AO76&gt;$AE$195,10,IF('Indicator Data'!AO76&lt;$AE$194,0,10-($AE$195-'Indicator Data'!AO76)/($AE$195-$AE$194)*10)),1))</f>
        <v>10</v>
      </c>
      <c r="AF73" s="84">
        <f>IF('Indicator Data'!AP76="No data","x",ROUND(IF('Indicator Data'!AP76&gt;$AF$195,10,IF('Indicator Data'!AP76&lt;$AF$194,0,10-($AF$195-'Indicator Data'!AP76)/($AF$195-$AF$194)*10)),1))</f>
        <v>9.6999999999999993</v>
      </c>
      <c r="AG73" s="84">
        <f>IF('Indicator Data'!AQ76="No data","x",ROUND(IF('Indicator Data'!AQ76&gt;$AG$195,10,IF('Indicator Data'!AQ76&lt;$AG$194,0,10-($AG$195-'Indicator Data'!AQ76)/($AG$195-$AG$194)*10)),1))</f>
        <v>1.7</v>
      </c>
      <c r="AH73" s="77">
        <f t="shared" si="29"/>
        <v>8.1</v>
      </c>
      <c r="AI73" s="78">
        <f t="shared" si="30"/>
        <v>8.8000000000000007</v>
      </c>
      <c r="AJ73" s="85">
        <f t="shared" si="31"/>
        <v>7.6</v>
      </c>
      <c r="AK73" s="86">
        <f t="shared" si="18"/>
        <v>4.9000000000000004</v>
      </c>
    </row>
    <row r="74" spans="1:37" s="4" customFormat="1" x14ac:dyDescent="0.25">
      <c r="A74" s="131" t="s">
        <v>136</v>
      </c>
      <c r="B74" s="63" t="s">
        <v>135</v>
      </c>
      <c r="C74" s="77">
        <f>ROUND(IF('Indicator Data'!Q77="No data",IF((0.1233*LN('Indicator Data'!BB77)-0.4559)&gt;C$195,0,IF((0.1233*LN('Indicator Data'!BB77)-0.4559)&lt;C$194,10,(C$195-(0.1233*LN('Indicator Data'!BB77)-0.4559))/(C$195-C$194)*10)),IF('Indicator Data'!Q77&gt;C$195,0,IF('Indicator Data'!Q77&lt;C$194,10,(C$195-'Indicator Data'!Q77)/(C$195-C$194)*10))),1)</f>
        <v>5</v>
      </c>
      <c r="D74" s="77">
        <f>IF('Indicator Data'!R77="No data","x",ROUND((IF('Indicator Data'!R77&gt;D$195,10,IF('Indicator Data'!R77&lt;D$194,0,10-(D$195-'Indicator Data'!R77)/(D$195-D$194)*10))),1))</f>
        <v>1.1000000000000001</v>
      </c>
      <c r="E74" s="78">
        <f t="shared" si="19"/>
        <v>3.3</v>
      </c>
      <c r="F74" s="77">
        <f>IF('Indicator Data'!AF77="No data","x",ROUND(IF('Indicator Data'!AF77&gt;F$195,10,IF('Indicator Data'!AF77&lt;F$194,0,10-(F$195-'Indicator Data'!AF77)/(F$195-F$194)*10)),1))</f>
        <v>6.1</v>
      </c>
      <c r="G74" s="77">
        <f>IF('Indicator Data'!AG77="No data","x",ROUND(IF('Indicator Data'!AG77&gt;G$195,10,IF('Indicator Data'!AG77&lt;G$194,0,10-(G$195-'Indicator Data'!AG77)/(G$195-G$194)*10)),1))</f>
        <v>6.4</v>
      </c>
      <c r="H74" s="78">
        <f t="shared" si="20"/>
        <v>6.3</v>
      </c>
      <c r="I74" s="79">
        <f>SUM(IF('Indicator Data'!S77=0,0,'Indicator Data'!S77/1000000),SUM('Indicator Data'!T77:U77))</f>
        <v>1161.3797749999999</v>
      </c>
      <c r="J74" s="79">
        <f>I74/'Indicator Data'!BC77*1000000</f>
        <v>127.44395095418379</v>
      </c>
      <c r="K74" s="77">
        <f t="shared" si="21"/>
        <v>2.5</v>
      </c>
      <c r="L74" s="77">
        <f>IF('Indicator Data'!V77="No data","x",ROUND(IF('Indicator Data'!V77&gt;L$195,10,IF('Indicator Data'!V77&lt;L$194,0,10-(L$195-'Indicator Data'!V77)/(L$195-L$194)*10)),1))</f>
        <v>1.8</v>
      </c>
      <c r="M74" s="78">
        <f t="shared" si="22"/>
        <v>2.2000000000000002</v>
      </c>
      <c r="N74" s="80">
        <f t="shared" si="23"/>
        <v>3.8</v>
      </c>
      <c r="O74" s="92">
        <f>IF(AND('Indicator Data'!AK77="No data",'Indicator Data'!AL77="No data"),0,SUM('Indicator Data'!AK77:AM77)/1000)</f>
        <v>190.01599999999999</v>
      </c>
      <c r="P74" s="77">
        <f t="shared" si="24"/>
        <v>7.6</v>
      </c>
      <c r="Q74" s="81">
        <f>O74*1000/'Indicator Data'!BC77</f>
        <v>2.0851396163249172E-2</v>
      </c>
      <c r="R74" s="77">
        <f t="shared" si="25"/>
        <v>6.7</v>
      </c>
      <c r="S74" s="82">
        <f t="shared" si="26"/>
        <v>7.2</v>
      </c>
      <c r="T74" s="77">
        <f>IF('Indicator Data'!AB77="No data","x",ROUND(IF('Indicator Data'!AB77&gt;T$195,10,IF('Indicator Data'!AB77&lt;T$194,0,10-(T$195-'Indicator Data'!AB77)/(T$195-T$194)*10)),1))</f>
        <v>0.8</v>
      </c>
      <c r="U74" s="77">
        <f>IF('Indicator Data'!AA77="No data","x",ROUND(IF('Indicator Data'!AA77&gt;U$195,10,IF('Indicator Data'!AA77&lt;U$194,0,10-(U$195-'Indicator Data'!AA77)/(U$195-U$194)*10)),1))</f>
        <v>0.8</v>
      </c>
      <c r="V74" s="77">
        <f>IF('Indicator Data'!AE77="No data","x",ROUND(IF('Indicator Data'!AE77&gt;V$195,10,IF('Indicator Data'!AE77&lt;V$194,0,10-(V$195-'Indicator Data'!AE77)/(V$195-V$194)*10)),1))</f>
        <v>0</v>
      </c>
      <c r="W74" s="78">
        <f t="shared" si="17"/>
        <v>0.5</v>
      </c>
      <c r="X74" s="77">
        <f>IF('Indicator Data'!W77="No data","x",ROUND(IF('Indicator Data'!W77&gt;X$195,10,IF('Indicator Data'!W77&lt;X$194,0,10-(X$195-'Indicator Data'!W77)/(X$195-X$194)*10)),1))</f>
        <v>1.6</v>
      </c>
      <c r="Y74" s="77">
        <f>IF('Indicator Data'!X77="No data","x",ROUND(IF('Indicator Data'!X77&gt;Y$195,10,IF('Indicator Data'!X77&lt;Y$194,0,10-(Y$195-'Indicator Data'!X77)/(Y$195-Y$194)*10)),1))</f>
        <v>1.6</v>
      </c>
      <c r="Z74" s="78">
        <f t="shared" si="27"/>
        <v>1.6</v>
      </c>
      <c r="AA74" s="92">
        <f>('Indicator Data'!AJ77+'Indicator Data'!AI77*0.5+'Indicator Data'!AH77*0.25)/1000</f>
        <v>225.72550000000001</v>
      </c>
      <c r="AB74" s="83">
        <f>AA74*1000/'Indicator Data'!BC77</f>
        <v>2.4769976342242237E-2</v>
      </c>
      <c r="AC74" s="78">
        <f t="shared" si="28"/>
        <v>2.5</v>
      </c>
      <c r="AD74" s="77">
        <f>IF('Indicator Data'!AN77="No data","x",ROUND(IF('Indicator Data'!AN77&lt;$AD$194,10,IF('Indicator Data'!AN77&gt;$AD$195,0,($AD$195-'Indicator Data'!AN77)/($AD$195-$AD$194)*10)),1))</f>
        <v>3.7</v>
      </c>
      <c r="AE74" s="77">
        <f>IF('Indicator Data'!AO77="No data","x",ROUND(IF('Indicator Data'!AO77&gt;$AE$195,10,IF('Indicator Data'!AO77&lt;$AE$194,0,10-($AE$195-'Indicator Data'!AO77)/($AE$195-$AE$194)*10)),1))</f>
        <v>2.4</v>
      </c>
      <c r="AF74" s="84">
        <f>IF('Indicator Data'!AP77="No data","x",ROUND(IF('Indicator Data'!AP77&gt;$AF$195,10,IF('Indicator Data'!AP77&lt;$AF$194,0,10-($AF$195-'Indicator Data'!AP77)/($AF$195-$AF$194)*10)),1))</f>
        <v>4.2</v>
      </c>
      <c r="AG74" s="84">
        <f>IF('Indicator Data'!AQ77="No data","x",ROUND(IF('Indicator Data'!AQ77&gt;$AG$195,10,IF('Indicator Data'!AQ77&lt;$AG$194,0,10-($AG$195-'Indicator Data'!AQ77)/($AG$195-$AG$194)*10)),1))</f>
        <v>2.4</v>
      </c>
      <c r="AH74" s="77">
        <f t="shared" si="29"/>
        <v>3.8</v>
      </c>
      <c r="AI74" s="78">
        <f t="shared" si="30"/>
        <v>3.3</v>
      </c>
      <c r="AJ74" s="85">
        <f t="shared" si="31"/>
        <v>2</v>
      </c>
      <c r="AK74" s="86">
        <f t="shared" si="18"/>
        <v>5.0999999999999996</v>
      </c>
    </row>
    <row r="75" spans="1:37" s="4" customFormat="1" x14ac:dyDescent="0.25">
      <c r="A75" s="131" t="s">
        <v>138</v>
      </c>
      <c r="B75" s="63" t="s">
        <v>137</v>
      </c>
      <c r="C75" s="77">
        <f>ROUND(IF('Indicator Data'!Q78="No data",IF((0.1233*LN('Indicator Data'!BB78)-0.4559)&gt;C$195,0,IF((0.1233*LN('Indicator Data'!BB78)-0.4559)&lt;C$194,10,(C$195-(0.1233*LN('Indicator Data'!BB78)-0.4559))/(C$195-C$194)*10)),IF('Indicator Data'!Q78&gt;C$195,0,IF('Indicator Data'!Q78&lt;C$194,10,(C$195-'Indicator Data'!Q78)/(C$195-C$194)*10))),1)</f>
        <v>1.8</v>
      </c>
      <c r="D75" s="77" t="str">
        <f>IF('Indicator Data'!R78="No data","x",ROUND((IF('Indicator Data'!R78&gt;D$195,10,IF('Indicator Data'!R78&lt;D$194,0,10-(D$195-'Indicator Data'!R78)/(D$195-D$194)*10))),1))</f>
        <v>x</v>
      </c>
      <c r="E75" s="78">
        <f t="shared" si="19"/>
        <v>1.8</v>
      </c>
      <c r="F75" s="77">
        <f>IF('Indicator Data'!AF78="No data","x",ROUND(IF('Indicator Data'!AF78&gt;F$195,10,IF('Indicator Data'!AF78&lt;F$194,0,10-(F$195-'Indicator Data'!AF78)/(F$195-F$194)*10)),1))</f>
        <v>3.4</v>
      </c>
      <c r="G75" s="77">
        <f>IF('Indicator Data'!AG78="No data","x",ROUND(IF('Indicator Data'!AG78&gt;G$195,10,IF('Indicator Data'!AG78&lt;G$194,0,10-(G$195-'Indicator Data'!AG78)/(G$195-G$194)*10)),1))</f>
        <v>1.4</v>
      </c>
      <c r="H75" s="78">
        <f t="shared" si="20"/>
        <v>2.4</v>
      </c>
      <c r="I75" s="79">
        <f>SUM(IF('Indicator Data'!S78=0,0,'Indicator Data'!S78/1000000),SUM('Indicator Data'!T78:U78))</f>
        <v>0.132045</v>
      </c>
      <c r="J75" s="79">
        <f>I75/'Indicator Data'!BC78*1000000</f>
        <v>1.3449334372789126E-2</v>
      </c>
      <c r="K75" s="77">
        <f t="shared" si="21"/>
        <v>0</v>
      </c>
      <c r="L75" s="77" t="str">
        <f>IF('Indicator Data'!V78="No data","x",ROUND(IF('Indicator Data'!V78&gt;L$195,10,IF('Indicator Data'!V78&lt;L$194,0,10-(L$195-'Indicator Data'!V78)/(L$195-L$194)*10)),1))</f>
        <v>x</v>
      </c>
      <c r="M75" s="78">
        <f t="shared" si="22"/>
        <v>0</v>
      </c>
      <c r="N75" s="80">
        <f t="shared" si="23"/>
        <v>1.5</v>
      </c>
      <c r="O75" s="92">
        <f>IF(AND('Indicator Data'!AK78="No data",'Indicator Data'!AL78="No data"),0,SUM('Indicator Data'!AK78:AM78)/1000)</f>
        <v>4.7480000000000002</v>
      </c>
      <c r="P75" s="77">
        <f t="shared" si="24"/>
        <v>2.2999999999999998</v>
      </c>
      <c r="Q75" s="81">
        <f>O75*1000/'Indicator Data'!BC78</f>
        <v>4.8360361696393484E-4</v>
      </c>
      <c r="R75" s="77">
        <f t="shared" si="25"/>
        <v>2.7</v>
      </c>
      <c r="S75" s="82">
        <f t="shared" si="26"/>
        <v>2.5</v>
      </c>
      <c r="T75" s="77" t="str">
        <f>IF('Indicator Data'!AB78="No data","x",ROUND(IF('Indicator Data'!AB78&gt;T$195,10,IF('Indicator Data'!AB78&lt;T$194,0,10-(T$195-'Indicator Data'!AB78)/(T$195-T$194)*10)),1))</f>
        <v>x</v>
      </c>
      <c r="U75" s="77">
        <f>IF('Indicator Data'!AA78="No data","x",ROUND(IF('Indicator Data'!AA78&gt;U$195,10,IF('Indicator Data'!AA78&lt;U$194,0,10-(U$195-'Indicator Data'!AA78)/(U$195-U$194)*10)),1))</f>
        <v>0.2</v>
      </c>
      <c r="V75" s="77" t="str">
        <f>IF('Indicator Data'!AE78="No data","x",ROUND(IF('Indicator Data'!AE78&gt;V$195,10,IF('Indicator Data'!AE78&lt;V$194,0,10-(V$195-'Indicator Data'!AE78)/(V$195-V$194)*10)),1))</f>
        <v>x</v>
      </c>
      <c r="W75" s="78">
        <f t="shared" si="17"/>
        <v>0.2</v>
      </c>
      <c r="X75" s="77">
        <f>IF('Indicator Data'!W78="No data","x",ROUND(IF('Indicator Data'!W78&gt;X$195,10,IF('Indicator Data'!W78&lt;X$194,0,10-(X$195-'Indicator Data'!W78)/(X$195-X$194)*10)),1))</f>
        <v>0.5</v>
      </c>
      <c r="Y75" s="77" t="str">
        <f>IF('Indicator Data'!X78="No data","x",ROUND(IF('Indicator Data'!X78&gt;Y$195,10,IF('Indicator Data'!X78&lt;Y$194,0,10-(Y$195-'Indicator Data'!X78)/(Y$195-Y$194)*10)),1))</f>
        <v>x</v>
      </c>
      <c r="Z75" s="78">
        <f t="shared" si="27"/>
        <v>0.5</v>
      </c>
      <c r="AA75" s="92">
        <f>('Indicator Data'!AJ78+'Indicator Data'!AI78*0.5+'Indicator Data'!AH78*0.25)/1000</f>
        <v>2.4390000000000001</v>
      </c>
      <c r="AB75" s="83">
        <f>AA75*1000/'Indicator Data'!BC78</f>
        <v>2.4842232977570283E-4</v>
      </c>
      <c r="AC75" s="78">
        <f t="shared" si="28"/>
        <v>0</v>
      </c>
      <c r="AD75" s="77">
        <f>IF('Indicator Data'!AN78="No data","x",ROUND(IF('Indicator Data'!AN78&lt;$AD$194,10,IF('Indicator Data'!AN78&gt;$AD$195,0,($AD$195-'Indicator Data'!AN78)/($AD$195-$AD$194)*10)),1))</f>
        <v>5.5</v>
      </c>
      <c r="AE75" s="77">
        <f>IF('Indicator Data'!AO78="No data","x",ROUND(IF('Indicator Data'!AO78&gt;$AE$195,10,IF('Indicator Data'!AO78&lt;$AE$194,0,10-($AE$195-'Indicator Data'!AO78)/($AE$195-$AE$194)*10)),1))</f>
        <v>0</v>
      </c>
      <c r="AF75" s="84">
        <f>IF('Indicator Data'!AP78="No data","x",ROUND(IF('Indicator Data'!AP78&gt;$AF$195,10,IF('Indicator Data'!AP78&lt;$AF$194,0,10-($AF$195-'Indicator Data'!AP78)/($AF$195-$AF$194)*10)),1))</f>
        <v>1.6</v>
      </c>
      <c r="AG75" s="84">
        <f>IF('Indicator Data'!AQ78="No data","x",ROUND(IF('Indicator Data'!AQ78&gt;$AG$195,10,IF('Indicator Data'!AQ78&lt;$AG$194,0,10-($AG$195-'Indicator Data'!AQ78)/($AG$195-$AG$194)*10)),1))</f>
        <v>2.9</v>
      </c>
      <c r="AH75" s="77">
        <f t="shared" si="29"/>
        <v>1.9</v>
      </c>
      <c r="AI75" s="78">
        <f t="shared" si="30"/>
        <v>2.5</v>
      </c>
      <c r="AJ75" s="85">
        <f t="shared" si="31"/>
        <v>0.9</v>
      </c>
      <c r="AK75" s="86">
        <f t="shared" si="18"/>
        <v>1.7</v>
      </c>
    </row>
    <row r="76" spans="1:37" s="4" customFormat="1" x14ac:dyDescent="0.25">
      <c r="A76" s="131" t="s">
        <v>140</v>
      </c>
      <c r="B76" s="63" t="s">
        <v>139</v>
      </c>
      <c r="C76" s="77">
        <f>ROUND(IF('Indicator Data'!Q79="No data",IF((0.1233*LN('Indicator Data'!BB79)-0.4559)&gt;C$195,0,IF((0.1233*LN('Indicator Data'!BB79)-0.4559)&lt;C$194,10,(C$195-(0.1233*LN('Indicator Data'!BB79)-0.4559))/(C$195-C$194)*10)),IF('Indicator Data'!Q79&gt;C$195,0,IF('Indicator Data'!Q79&lt;C$194,10,(C$195-'Indicator Data'!Q79)/(C$195-C$194)*10))),1)</f>
        <v>0.4</v>
      </c>
      <c r="D76" s="77" t="str">
        <f>IF('Indicator Data'!R79="No data","x",ROUND((IF('Indicator Data'!R79&gt;D$195,10,IF('Indicator Data'!R79&lt;D$194,0,10-(D$195-'Indicator Data'!R79)/(D$195-D$194)*10))),1))</f>
        <v>x</v>
      </c>
      <c r="E76" s="78">
        <f t="shared" si="19"/>
        <v>0.4</v>
      </c>
      <c r="F76" s="77">
        <f>IF('Indicator Data'!AF79="No data","x",ROUND(IF('Indicator Data'!AF79&gt;F$195,10,IF('Indicator Data'!AF79&lt;F$194,0,10-(F$195-'Indicator Data'!AF79)/(F$195-F$194)*10)),1))</f>
        <v>0.7</v>
      </c>
      <c r="G76" s="77">
        <f>IF('Indicator Data'!AG79="No data","x",ROUND(IF('Indicator Data'!AG79&gt;G$195,10,IF('Indicator Data'!AG79&lt;G$194,0,10-(G$195-'Indicator Data'!AG79)/(G$195-G$194)*10)),1))</f>
        <v>0.5</v>
      </c>
      <c r="H76" s="78">
        <f t="shared" si="20"/>
        <v>0.6</v>
      </c>
      <c r="I76" s="79">
        <f>SUM(IF('Indicator Data'!S79=0,0,'Indicator Data'!S79/1000000),SUM('Indicator Data'!T79:U79))</f>
        <v>0</v>
      </c>
      <c r="J76" s="79">
        <f>I76/'Indicator Data'!BC79*1000000</f>
        <v>0</v>
      </c>
      <c r="K76" s="77">
        <f t="shared" si="21"/>
        <v>0</v>
      </c>
      <c r="L76" s="77" t="str">
        <f>IF('Indicator Data'!V79="No data","x",ROUND(IF('Indicator Data'!V79&gt;L$195,10,IF('Indicator Data'!V79&lt;L$194,0,10-(L$195-'Indicator Data'!V79)/(L$195-L$194)*10)),1))</f>
        <v>x</v>
      </c>
      <c r="M76" s="78">
        <f t="shared" si="22"/>
        <v>0</v>
      </c>
      <c r="N76" s="80">
        <f t="shared" si="23"/>
        <v>0.4</v>
      </c>
      <c r="O76" s="92">
        <f>IF(AND('Indicator Data'!AK79="No data",'Indicator Data'!AL79="No data"),0,SUM('Indicator Data'!AK79:AM79)/1000)</f>
        <v>0.17899999999999999</v>
      </c>
      <c r="P76" s="77">
        <f t="shared" si="24"/>
        <v>0</v>
      </c>
      <c r="Q76" s="81">
        <f>O76*1000/'Indicator Data'!BC79</f>
        <v>5.355240955925469E-4</v>
      </c>
      <c r="R76" s="77">
        <f t="shared" si="25"/>
        <v>2.7</v>
      </c>
      <c r="S76" s="82">
        <f t="shared" si="26"/>
        <v>1.4</v>
      </c>
      <c r="T76" s="77" t="str">
        <f>IF('Indicator Data'!AB79="No data","x",ROUND(IF('Indicator Data'!AB79&gt;T$195,10,IF('Indicator Data'!AB79&lt;T$194,0,10-(T$195-'Indicator Data'!AB79)/(T$195-T$194)*10)),1))</f>
        <v>x</v>
      </c>
      <c r="U76" s="77">
        <f>IF('Indicator Data'!AA79="No data","x",ROUND(IF('Indicator Data'!AA79&gt;U$195,10,IF('Indicator Data'!AA79&lt;U$194,0,10-(U$195-'Indicator Data'!AA79)/(U$195-U$194)*10)),1))</f>
        <v>0</v>
      </c>
      <c r="V76" s="77" t="str">
        <f>IF('Indicator Data'!AE79="No data","x",ROUND(IF('Indicator Data'!AE79&gt;V$195,10,IF('Indicator Data'!AE79&lt;V$194,0,10-(V$195-'Indicator Data'!AE79)/(V$195-V$194)*10)),1))</f>
        <v>x</v>
      </c>
      <c r="W76" s="78">
        <f t="shared" si="17"/>
        <v>0</v>
      </c>
      <c r="X76" s="77">
        <f>IF('Indicator Data'!W79="No data","x",ROUND(IF('Indicator Data'!W79&gt;X$195,10,IF('Indicator Data'!W79&lt;X$194,0,10-(X$195-'Indicator Data'!W79)/(X$195-X$194)*10)),1))</f>
        <v>0.2</v>
      </c>
      <c r="Y76" s="77" t="str">
        <f>IF('Indicator Data'!X79="No data","x",ROUND(IF('Indicator Data'!X79&gt;Y$195,10,IF('Indicator Data'!X79&lt;Y$194,0,10-(Y$195-'Indicator Data'!X79)/(Y$195-Y$194)*10)),1))</f>
        <v>x</v>
      </c>
      <c r="Z76" s="78">
        <f t="shared" si="27"/>
        <v>0.2</v>
      </c>
      <c r="AA76" s="92">
        <f>('Indicator Data'!AJ79+'Indicator Data'!AI79*0.5+'Indicator Data'!AH79*0.25)/1000</f>
        <v>0</v>
      </c>
      <c r="AB76" s="83">
        <f>AA76*1000/'Indicator Data'!BC79</f>
        <v>0</v>
      </c>
      <c r="AC76" s="78">
        <f t="shared" si="28"/>
        <v>0</v>
      </c>
      <c r="AD76" s="77">
        <f>IF('Indicator Data'!AN79="No data","x",ROUND(IF('Indicator Data'!AN79&lt;$AD$194,10,IF('Indicator Data'!AN79&gt;$AD$195,0,($AD$195-'Indicator Data'!AN79)/($AD$195-$AD$194)*10)),1))</f>
        <v>2.5</v>
      </c>
      <c r="AE76" s="77">
        <f>IF('Indicator Data'!AO79="No data","x",ROUND(IF('Indicator Data'!AO79&gt;$AE$195,10,IF('Indicator Data'!AO79&lt;$AE$194,0,10-($AE$195-'Indicator Data'!AO79)/($AE$195-$AE$194)*10)),1))</f>
        <v>0</v>
      </c>
      <c r="AF76" s="84">
        <f>IF('Indicator Data'!AP79="No data","x",ROUND(IF('Indicator Data'!AP79&gt;$AF$195,10,IF('Indicator Data'!AP79&lt;$AF$194,0,10-($AF$195-'Indicator Data'!AP79)/($AF$195-$AF$194)*10)),1))</f>
        <v>0.9</v>
      </c>
      <c r="AG76" s="84">
        <f>IF('Indicator Data'!AQ79="No data","x",ROUND(IF('Indicator Data'!AQ79&gt;$AG$195,10,IF('Indicator Data'!AQ79&lt;$AG$194,0,10-($AG$195-'Indicator Data'!AQ79)/($AG$195-$AG$194)*10)),1))</f>
        <v>2.7</v>
      </c>
      <c r="AH76" s="77">
        <f t="shared" si="29"/>
        <v>1.3</v>
      </c>
      <c r="AI76" s="78">
        <f t="shared" si="30"/>
        <v>1.3</v>
      </c>
      <c r="AJ76" s="85">
        <f t="shared" si="31"/>
        <v>0.4</v>
      </c>
      <c r="AK76" s="86">
        <f t="shared" si="18"/>
        <v>0.9</v>
      </c>
    </row>
    <row r="77" spans="1:37" s="4" customFormat="1" x14ac:dyDescent="0.25">
      <c r="A77" s="131" t="s">
        <v>142</v>
      </c>
      <c r="B77" s="63" t="s">
        <v>141</v>
      </c>
      <c r="C77" s="77">
        <f>ROUND(IF('Indicator Data'!Q80="No data",IF((0.1233*LN('Indicator Data'!BB80)-0.4559)&gt;C$195,0,IF((0.1233*LN('Indicator Data'!BB80)-0.4559)&lt;C$194,10,(C$195-(0.1233*LN('Indicator Data'!BB80)-0.4559))/(C$195-C$194)*10)),IF('Indicator Data'!Q80&gt;C$195,0,IF('Indicator Data'!Q80&lt;C$194,10,(C$195-'Indicator Data'!Q80)/(C$195-C$194)*10))),1)</f>
        <v>5</v>
      </c>
      <c r="D77" s="77">
        <f>IF('Indicator Data'!R80="No data","x",ROUND((IF('Indicator Data'!R80&gt;D$195,10,IF('Indicator Data'!R80&lt;D$194,0,10-(D$195-'Indicator Data'!R80)/(D$195-D$194)*10))),1))</f>
        <v>5.2</v>
      </c>
      <c r="E77" s="78">
        <f t="shared" si="19"/>
        <v>5.0999999999999996</v>
      </c>
      <c r="F77" s="77">
        <f>IF('Indicator Data'!AF80="No data","x",ROUND(IF('Indicator Data'!AF80&gt;F$195,10,IF('Indicator Data'!AF80&lt;F$194,0,10-(F$195-'Indicator Data'!AF80)/(F$195-F$194)*10)),1))</f>
        <v>7.1</v>
      </c>
      <c r="G77" s="77">
        <f>IF('Indicator Data'!AG80="No data","x",ROUND(IF('Indicator Data'!AG80&gt;G$195,10,IF('Indicator Data'!AG80&lt;G$194,0,10-(G$195-'Indicator Data'!AG80)/(G$195-G$194)*10)),1))</f>
        <v>2.2000000000000002</v>
      </c>
      <c r="H77" s="78">
        <f t="shared" si="20"/>
        <v>4.7</v>
      </c>
      <c r="I77" s="79">
        <f>SUM(IF('Indicator Data'!S80=0,0,'Indicator Data'!S80/1000000),SUM('Indicator Data'!T80:U80))</f>
        <v>6182.377896</v>
      </c>
      <c r="J77" s="79">
        <f>I77/'Indicator Data'!BC80*1000000</f>
        <v>4.6688653246482463</v>
      </c>
      <c r="K77" s="77">
        <f t="shared" si="21"/>
        <v>0.1</v>
      </c>
      <c r="L77" s="77">
        <f>IF('Indicator Data'!V80="No data","x",ROUND(IF('Indicator Data'!V80&gt;L$195,10,IF('Indicator Data'!V80&lt;L$194,0,10-(L$195-'Indicator Data'!V80)/(L$195-L$194)*10)),1))</f>
        <v>0.1</v>
      </c>
      <c r="M77" s="78">
        <f t="shared" si="22"/>
        <v>0.1</v>
      </c>
      <c r="N77" s="80">
        <f t="shared" si="23"/>
        <v>3.8</v>
      </c>
      <c r="O77" s="92">
        <f>IF(AND('Indicator Data'!AK80="No data",'Indicator Data'!AL80="No data"),0,SUM('Indicator Data'!AK80:AM80)/1000)</f>
        <v>998.83100000000002</v>
      </c>
      <c r="P77" s="77">
        <f t="shared" si="24"/>
        <v>10</v>
      </c>
      <c r="Q77" s="81">
        <f>O77*1000/'Indicator Data'!BC80</f>
        <v>7.5430643346809296E-4</v>
      </c>
      <c r="R77" s="77">
        <f t="shared" si="25"/>
        <v>3</v>
      </c>
      <c r="S77" s="82">
        <f t="shared" si="26"/>
        <v>6.5</v>
      </c>
      <c r="T77" s="77">
        <f>IF('Indicator Data'!AB80="No data","x",ROUND(IF('Indicator Data'!AB80&gt;T$195,10,IF('Indicator Data'!AB80&lt;T$194,0,10-(T$195-'Indicator Data'!AB80)/(T$195-T$194)*10)),1))</f>
        <v>0.6</v>
      </c>
      <c r="U77" s="77">
        <f>IF('Indicator Data'!AA80="No data","x",ROUND(IF('Indicator Data'!AA80&gt;U$195,10,IF('Indicator Data'!AA80&lt;U$194,0,10-(U$195-'Indicator Data'!AA80)/(U$195-U$194)*10)),1))</f>
        <v>3.9</v>
      </c>
      <c r="V77" s="77">
        <f>IF('Indicator Data'!AE80="No data","x",ROUND(IF('Indicator Data'!AE80&gt;V$195,10,IF('Indicator Data'!AE80&lt;V$194,0,10-(V$195-'Indicator Data'!AE80)/(V$195-V$194)*10)),1))</f>
        <v>0.3</v>
      </c>
      <c r="W77" s="78">
        <f t="shared" si="17"/>
        <v>1.6</v>
      </c>
      <c r="X77" s="77">
        <f>IF('Indicator Data'!W80="No data","x",ROUND(IF('Indicator Data'!W80&gt;X$195,10,IF('Indicator Data'!W80&lt;X$194,0,10-(X$195-'Indicator Data'!W80)/(X$195-X$194)*10)),1))</f>
        <v>3.7</v>
      </c>
      <c r="Y77" s="77">
        <f>IF('Indicator Data'!X80="No data","x",ROUND(IF('Indicator Data'!X80&gt;Y$195,10,IF('Indicator Data'!X80&lt;Y$194,0,10-(Y$195-'Indicator Data'!X80)/(Y$195-Y$194)*10)),1))</f>
        <v>9.6999999999999993</v>
      </c>
      <c r="Z77" s="78">
        <f t="shared" si="27"/>
        <v>6.7</v>
      </c>
      <c r="AA77" s="92">
        <f>('Indicator Data'!AJ80+'Indicator Data'!AI80*0.5+'Indicator Data'!AH80*0.25)/1000</f>
        <v>6047.7987499999999</v>
      </c>
      <c r="AB77" s="83">
        <f>AA77*1000/'Indicator Data'!BC80</f>
        <v>4.567232600355106E-3</v>
      </c>
      <c r="AC77" s="78">
        <f t="shared" si="28"/>
        <v>0.5</v>
      </c>
      <c r="AD77" s="77">
        <f>IF('Indicator Data'!AN80="No data","x",ROUND(IF('Indicator Data'!AN80&lt;$AD$194,10,IF('Indicator Data'!AN80&gt;$AD$195,0,($AD$195-'Indicator Data'!AN80)/($AD$195-$AD$194)*10)),1))</f>
        <v>5.6</v>
      </c>
      <c r="AE77" s="77">
        <f>IF('Indicator Data'!AO80="No data","x",ROUND(IF('Indicator Data'!AO80&gt;$AE$195,10,IF('Indicator Data'!AO80&lt;$AE$194,0,10-($AE$195-'Indicator Data'!AO80)/($AE$195-$AE$194)*10)),1))</f>
        <v>3.4</v>
      </c>
      <c r="AF77" s="84">
        <f>IF('Indicator Data'!AP80="No data","x",ROUND(IF('Indicator Data'!AP80&gt;$AF$195,10,IF('Indicator Data'!AP80&lt;$AF$194,0,10-($AF$195-'Indicator Data'!AP80)/($AF$195-$AF$194)*10)),1))</f>
        <v>4.0999999999999996</v>
      </c>
      <c r="AG77" s="84">
        <f>IF('Indicator Data'!AQ80="No data","x",ROUND(IF('Indicator Data'!AQ80&gt;$AG$195,10,IF('Indicator Data'!AQ80&lt;$AG$194,0,10-($AG$195-'Indicator Data'!AQ80)/($AG$195-$AG$194)*10)),1))</f>
        <v>4.2</v>
      </c>
      <c r="AH77" s="77">
        <f t="shared" si="29"/>
        <v>4.0999999999999996</v>
      </c>
      <c r="AI77" s="78">
        <f t="shared" si="30"/>
        <v>4.4000000000000004</v>
      </c>
      <c r="AJ77" s="85">
        <f t="shared" si="31"/>
        <v>3.7</v>
      </c>
      <c r="AK77" s="86">
        <f t="shared" si="18"/>
        <v>5.3</v>
      </c>
    </row>
    <row r="78" spans="1:37" s="4" customFormat="1" x14ac:dyDescent="0.25">
      <c r="A78" s="131" t="s">
        <v>144</v>
      </c>
      <c r="B78" s="63" t="s">
        <v>143</v>
      </c>
      <c r="C78" s="77">
        <f>ROUND(IF('Indicator Data'!Q81="No data",IF((0.1233*LN('Indicator Data'!BB81)-0.4559)&gt;C$195,0,IF((0.1233*LN('Indicator Data'!BB81)-0.4559)&lt;C$194,10,(C$195-(0.1233*LN('Indicator Data'!BB81)-0.4559))/(C$195-C$194)*10)),IF('Indicator Data'!Q81&gt;C$195,0,IF('Indicator Data'!Q81&lt;C$194,10,(C$195-'Indicator Data'!Q81)/(C$195-C$194)*10))),1)</f>
        <v>4</v>
      </c>
      <c r="D78" s="77">
        <f>IF('Indicator Data'!R81="No data","x",ROUND((IF('Indicator Data'!R81&gt;D$195,10,IF('Indicator Data'!R81&lt;D$194,0,10-(D$195-'Indicator Data'!R81)/(D$195-D$194)*10))),1))</f>
        <v>0</v>
      </c>
      <c r="E78" s="78">
        <f t="shared" si="19"/>
        <v>2.2000000000000002</v>
      </c>
      <c r="F78" s="77">
        <f>IF('Indicator Data'!AF81="No data","x",ROUND(IF('Indicator Data'!AF81&gt;F$195,10,IF('Indicator Data'!AF81&lt;F$194,0,10-(F$195-'Indicator Data'!AF81)/(F$195-F$194)*10)),1))</f>
        <v>6.2</v>
      </c>
      <c r="G78" s="77">
        <f>IF('Indicator Data'!AG81="No data","x",ROUND(IF('Indicator Data'!AG81&gt;G$195,10,IF('Indicator Data'!AG81&lt;G$194,0,10-(G$195-'Indicator Data'!AG81)/(G$195-G$194)*10)),1))</f>
        <v>2.6</v>
      </c>
      <c r="H78" s="78">
        <f t="shared" si="20"/>
        <v>4.4000000000000004</v>
      </c>
      <c r="I78" s="79">
        <f>SUM(IF('Indicator Data'!S81=0,0,'Indicator Data'!S81/1000000),SUM('Indicator Data'!T81:U81))</f>
        <v>-380.47299400000003</v>
      </c>
      <c r="J78" s="79">
        <f>I78/'Indicator Data'!BC81*1000000</f>
        <v>-1.4571063690691677</v>
      </c>
      <c r="K78" s="77">
        <f t="shared" si="21"/>
        <v>0</v>
      </c>
      <c r="L78" s="77">
        <f>IF('Indicator Data'!V81="No data","x",ROUND(IF('Indicator Data'!V81&gt;L$195,10,IF('Indicator Data'!V81&lt;L$194,0,10-(L$195-'Indicator Data'!V81)/(L$195-L$194)*10)),1))</f>
        <v>0</v>
      </c>
      <c r="M78" s="78">
        <f t="shared" si="22"/>
        <v>0</v>
      </c>
      <c r="N78" s="80">
        <f t="shared" si="23"/>
        <v>2.2000000000000002</v>
      </c>
      <c r="O78" s="92">
        <f>IF(AND('Indicator Data'!AK81="No data",'Indicator Data'!AL81="No data"),0,SUM('Indicator Data'!AK81:AM81)/1000)</f>
        <v>14.987</v>
      </c>
      <c r="P78" s="77">
        <f t="shared" si="24"/>
        <v>3.9</v>
      </c>
      <c r="Q78" s="81">
        <f>O78*1000/'Indicator Data'!BC81</f>
        <v>5.7396066206054078E-5</v>
      </c>
      <c r="R78" s="77">
        <f t="shared" si="25"/>
        <v>1.6</v>
      </c>
      <c r="S78" s="82">
        <f t="shared" si="26"/>
        <v>2.8</v>
      </c>
      <c r="T78" s="77">
        <f>IF('Indicator Data'!AB81="No data","x",ROUND(IF('Indicator Data'!AB81&gt;T$195,10,IF('Indicator Data'!AB81&lt;T$194,0,10-(T$195-'Indicator Data'!AB81)/(T$195-T$194)*10)),1))</f>
        <v>1</v>
      </c>
      <c r="U78" s="77">
        <f>IF('Indicator Data'!AA81="No data","x",ROUND(IF('Indicator Data'!AA81&gt;U$195,10,IF('Indicator Data'!AA81&lt;U$194,0,10-(U$195-'Indicator Data'!AA81)/(U$195-U$194)*10)),1))</f>
        <v>7.2</v>
      </c>
      <c r="V78" s="77">
        <f>IF('Indicator Data'!AE81="No data","x",ROUND(IF('Indicator Data'!AE81&gt;V$195,10,IF('Indicator Data'!AE81&lt;V$194,0,10-(V$195-'Indicator Data'!AE81)/(V$195-V$194)*10)),1))</f>
        <v>0.8</v>
      </c>
      <c r="W78" s="78">
        <f t="shared" si="17"/>
        <v>3</v>
      </c>
      <c r="X78" s="77">
        <f>IF('Indicator Data'!W81="No data","x",ROUND(IF('Indicator Data'!W81&gt;X$195,10,IF('Indicator Data'!W81&lt;X$194,0,10-(X$195-'Indicator Data'!W81)/(X$195-X$194)*10)),1))</f>
        <v>2.1</v>
      </c>
      <c r="Y78" s="77">
        <f>IF('Indicator Data'!X81="No data","x",ROUND(IF('Indicator Data'!X81&gt;Y$195,10,IF('Indicator Data'!X81&lt;Y$194,0,10-(Y$195-'Indicator Data'!X81)/(Y$195-Y$194)*10)),1))</f>
        <v>4.4000000000000004</v>
      </c>
      <c r="Z78" s="78">
        <f t="shared" si="27"/>
        <v>3.3</v>
      </c>
      <c r="AA78" s="92">
        <f>('Indicator Data'!AJ81+'Indicator Data'!AI81*0.5+'Indicator Data'!AH81*0.25)/1000</f>
        <v>375.58800000000002</v>
      </c>
      <c r="AB78" s="83">
        <f>AA78*1000/'Indicator Data'!BC81</f>
        <v>1.4383981927136478E-3</v>
      </c>
      <c r="AC78" s="78">
        <f t="shared" si="28"/>
        <v>0.1</v>
      </c>
      <c r="AD78" s="77">
        <f>IF('Indicator Data'!AN81="No data","x",ROUND(IF('Indicator Data'!AN81&lt;$AD$194,10,IF('Indicator Data'!AN81&gt;$AD$195,0,($AD$195-'Indicator Data'!AN81)/($AD$195-$AD$194)*10)),1))</f>
        <v>3.9</v>
      </c>
      <c r="AE78" s="77">
        <f>IF('Indicator Data'!AO81="No data","x",ROUND(IF('Indicator Data'!AO81&gt;$AE$195,10,IF('Indicator Data'!AO81&lt;$AE$194,0,10-($AE$195-'Indicator Data'!AO81)/($AE$195-$AE$194)*10)),1))</f>
        <v>0.9</v>
      </c>
      <c r="AF78" s="84">
        <f>IF('Indicator Data'!AP81="No data","x",ROUND(IF('Indicator Data'!AP81&gt;$AF$195,10,IF('Indicator Data'!AP81&lt;$AF$194,0,10-($AF$195-'Indicator Data'!AP81)/($AF$195-$AF$194)*10)),1))</f>
        <v>6.4</v>
      </c>
      <c r="AG78" s="84">
        <f>IF('Indicator Data'!AQ81="No data","x",ROUND(IF('Indicator Data'!AQ81&gt;$AG$195,10,IF('Indicator Data'!AQ81&lt;$AG$194,0,10-($AG$195-'Indicator Data'!AQ81)/($AG$195-$AG$194)*10)),1))</f>
        <v>5.4</v>
      </c>
      <c r="AH78" s="77">
        <f t="shared" si="29"/>
        <v>6.2</v>
      </c>
      <c r="AI78" s="78">
        <f t="shared" si="30"/>
        <v>3.7</v>
      </c>
      <c r="AJ78" s="85">
        <f t="shared" si="31"/>
        <v>2.6</v>
      </c>
      <c r="AK78" s="86">
        <f t="shared" si="18"/>
        <v>2.7</v>
      </c>
    </row>
    <row r="79" spans="1:37" s="4" customFormat="1" x14ac:dyDescent="0.25">
      <c r="A79" s="131" t="s">
        <v>847</v>
      </c>
      <c r="B79" s="63" t="s">
        <v>145</v>
      </c>
      <c r="C79" s="77">
        <f>ROUND(IF('Indicator Data'!Q82="No data",IF((0.1233*LN('Indicator Data'!BB82)-0.4559)&gt;C$195,0,IF((0.1233*LN('Indicator Data'!BB82)-0.4559)&lt;C$194,10,(C$195-(0.1233*LN('Indicator Data'!BB82)-0.4559))/(C$195-C$194)*10)),IF('Indicator Data'!Q82&gt;C$195,0,IF('Indicator Data'!Q82&lt;C$194,10,(C$195-'Indicator Data'!Q82)/(C$195-C$194)*10))),1)</f>
        <v>2.7</v>
      </c>
      <c r="D79" s="77" t="str">
        <f>IF('Indicator Data'!R82="No data","x",ROUND((IF('Indicator Data'!R82&gt;D$195,10,IF('Indicator Data'!R82&lt;D$194,0,10-(D$195-'Indicator Data'!R82)/(D$195-D$194)*10))),1))</f>
        <v>x</v>
      </c>
      <c r="E79" s="78">
        <f t="shared" si="19"/>
        <v>2.7</v>
      </c>
      <c r="F79" s="77">
        <f>IF('Indicator Data'!AF82="No data","x",ROUND(IF('Indicator Data'!AF82&gt;F$195,10,IF('Indicator Data'!AF82&lt;F$194,0,10-(F$195-'Indicator Data'!AF82)/(F$195-F$194)*10)),1))</f>
        <v>6.8</v>
      </c>
      <c r="G79" s="77">
        <f>IF('Indicator Data'!AG82="No data","x",ROUND(IF('Indicator Data'!AG82&gt;G$195,10,IF('Indicator Data'!AG82&lt;G$194,0,10-(G$195-'Indicator Data'!AG82)/(G$195-G$194)*10)),1))</f>
        <v>3.1</v>
      </c>
      <c r="H79" s="78">
        <f t="shared" si="20"/>
        <v>5</v>
      </c>
      <c r="I79" s="79">
        <f>SUM(IF('Indicator Data'!S82=0,0,'Indicator Data'!S82/1000000),SUM('Indicator Data'!T82:U82))</f>
        <v>253.64560599999999</v>
      </c>
      <c r="J79" s="79">
        <f>I79/'Indicator Data'!BC82*1000000</f>
        <v>3.1596131684544337</v>
      </c>
      <c r="K79" s="77">
        <f t="shared" si="21"/>
        <v>0.1</v>
      </c>
      <c r="L79" s="77" t="str">
        <f>IF('Indicator Data'!V82="No data","x",ROUND(IF('Indicator Data'!V82&gt;L$195,10,IF('Indicator Data'!V82&lt;L$194,0,10-(L$195-'Indicator Data'!V82)/(L$195-L$194)*10)),1))</f>
        <v>x</v>
      </c>
      <c r="M79" s="78">
        <f t="shared" si="22"/>
        <v>0.1</v>
      </c>
      <c r="N79" s="80">
        <f t="shared" si="23"/>
        <v>2.6</v>
      </c>
      <c r="O79" s="92">
        <f>IF(AND('Indicator Data'!AK82="No data",'Indicator Data'!AL82="No data"),0,SUM('Indicator Data'!AK82:AM82)/1000)</f>
        <v>979.44600000000003</v>
      </c>
      <c r="P79" s="77">
        <f t="shared" si="24"/>
        <v>10</v>
      </c>
      <c r="Q79" s="81">
        <f>O79*1000/'Indicator Data'!BC82</f>
        <v>1.2200765186486303E-2</v>
      </c>
      <c r="R79" s="77">
        <f t="shared" si="25"/>
        <v>5.9</v>
      </c>
      <c r="S79" s="82">
        <f t="shared" si="26"/>
        <v>8</v>
      </c>
      <c r="T79" s="77">
        <f>IF('Indicator Data'!AB82="No data","x",ROUND(IF('Indicator Data'!AB82&gt;T$195,10,IF('Indicator Data'!AB82&lt;T$194,0,10-(T$195-'Indicator Data'!AB82)/(T$195-T$194)*10)),1))</f>
        <v>0.2</v>
      </c>
      <c r="U79" s="77">
        <f>IF('Indicator Data'!AA82="No data","x",ROUND(IF('Indicator Data'!AA82&gt;U$195,10,IF('Indicator Data'!AA82&lt;U$194,0,10-(U$195-'Indicator Data'!AA82)/(U$195-U$194)*10)),1))</f>
        <v>0.3</v>
      </c>
      <c r="V79" s="77">
        <f>IF('Indicator Data'!AE82="No data","x",ROUND(IF('Indicator Data'!AE82&gt;V$195,10,IF('Indicator Data'!AE82&lt;V$194,0,10-(V$195-'Indicator Data'!AE82)/(V$195-V$194)*10)),1))</f>
        <v>0</v>
      </c>
      <c r="W79" s="78">
        <f t="shared" si="17"/>
        <v>0.2</v>
      </c>
      <c r="X79" s="77">
        <f>IF('Indicator Data'!W82="No data","x",ROUND(IF('Indicator Data'!W82&gt;X$195,10,IF('Indicator Data'!W82&lt;X$194,0,10-(X$195-'Indicator Data'!W82)/(X$195-X$194)*10)),1))</f>
        <v>1.2</v>
      </c>
      <c r="Y79" s="77" t="str">
        <f>IF('Indicator Data'!X82="No data","x",ROUND(IF('Indicator Data'!X82&gt;Y$195,10,IF('Indicator Data'!X82&lt;Y$194,0,10-(Y$195-'Indicator Data'!X82)/(Y$195-Y$194)*10)),1))</f>
        <v>x</v>
      </c>
      <c r="Z79" s="78">
        <f t="shared" si="27"/>
        <v>1.2</v>
      </c>
      <c r="AA79" s="92">
        <f>('Indicator Data'!AJ82+'Indicator Data'!AI82*0.5+'Indicator Data'!AH82*0.25)/1000</f>
        <v>9.8695000000000004</v>
      </c>
      <c r="AB79" s="83">
        <f>AA79*1000/'Indicator Data'!BC82</f>
        <v>1.2294241030952861E-4</v>
      </c>
      <c r="AC79" s="78">
        <f t="shared" si="28"/>
        <v>0</v>
      </c>
      <c r="AD79" s="77">
        <f>IF('Indicator Data'!AN82="No data","x",ROUND(IF('Indicator Data'!AN82&lt;$AD$194,10,IF('Indicator Data'!AN82&gt;$AD$195,0,($AD$195-'Indicator Data'!AN82)/($AD$195-$AD$194)*10)),1))</f>
        <v>1.6</v>
      </c>
      <c r="AE79" s="77">
        <f>IF('Indicator Data'!AO82="No data","x",ROUND(IF('Indicator Data'!AO82&gt;$AE$195,10,IF('Indicator Data'!AO82&lt;$AE$194,0,10-($AE$195-'Indicator Data'!AO82)/($AE$195-$AE$194)*10)),1))</f>
        <v>0</v>
      </c>
      <c r="AF79" s="84">
        <f>IF('Indicator Data'!AP82="No data","x",ROUND(IF('Indicator Data'!AP82&gt;$AF$195,10,IF('Indicator Data'!AP82&lt;$AF$194,0,10-($AF$195-'Indicator Data'!AP82)/($AF$195-$AF$194)*10)),1))</f>
        <v>3.9</v>
      </c>
      <c r="AG79" s="84">
        <f>IF('Indicator Data'!AQ82="No data","x",ROUND(IF('Indicator Data'!AQ82&gt;$AG$195,10,IF('Indicator Data'!AQ82&lt;$AG$194,0,10-($AG$195-'Indicator Data'!AQ82)/($AG$195-$AG$194)*10)),1))</f>
        <v>6.5</v>
      </c>
      <c r="AH79" s="77">
        <f t="shared" si="29"/>
        <v>4.4000000000000004</v>
      </c>
      <c r="AI79" s="78">
        <f t="shared" si="30"/>
        <v>2</v>
      </c>
      <c r="AJ79" s="85">
        <f t="shared" si="31"/>
        <v>0.9</v>
      </c>
      <c r="AK79" s="86">
        <f t="shared" si="18"/>
        <v>5.5</v>
      </c>
    </row>
    <row r="80" spans="1:37" s="4" customFormat="1" x14ac:dyDescent="0.25">
      <c r="A80" s="131" t="s">
        <v>147</v>
      </c>
      <c r="B80" s="63" t="s">
        <v>146</v>
      </c>
      <c r="C80" s="77">
        <f>ROUND(IF('Indicator Data'!Q83="No data",IF((0.1233*LN('Indicator Data'!BB83)-0.4559)&gt;C$195,0,IF((0.1233*LN('Indicator Data'!BB83)-0.4559)&lt;C$194,10,(C$195-(0.1233*LN('Indicator Data'!BB83)-0.4559))/(C$195-C$194)*10)),IF('Indicator Data'!Q83&gt;C$195,0,IF('Indicator Data'!Q83&lt;C$194,10,(C$195-'Indicator Data'!Q83)/(C$195-C$194)*10))),1)</f>
        <v>4.5999999999999996</v>
      </c>
      <c r="D80" s="77">
        <f>IF('Indicator Data'!R83="No data","x",ROUND((IF('Indicator Data'!R83&gt;D$195,10,IF('Indicator Data'!R83&lt;D$194,0,10-(D$195-'Indicator Data'!R83)/(D$195-D$194)*10))),1))</f>
        <v>0.1</v>
      </c>
      <c r="E80" s="78">
        <f t="shared" si="19"/>
        <v>2.6</v>
      </c>
      <c r="F80" s="77">
        <f>IF('Indicator Data'!AF83="No data","x",ROUND(IF('Indicator Data'!AF83&gt;F$195,10,IF('Indicator Data'!AF83&lt;F$194,0,10-(F$195-'Indicator Data'!AF83)/(F$195-F$194)*10)),1))</f>
        <v>7</v>
      </c>
      <c r="G80" s="77">
        <f>IF('Indicator Data'!AG83="No data","x",ROUND(IF('Indicator Data'!AG83&gt;G$195,10,IF('Indicator Data'!AG83&lt;G$194,0,10-(G$195-'Indicator Data'!AG83)/(G$195-G$194)*10)),1))</f>
        <v>1.1000000000000001</v>
      </c>
      <c r="H80" s="78">
        <f t="shared" si="20"/>
        <v>4.0999999999999996</v>
      </c>
      <c r="I80" s="79">
        <f>SUM(IF('Indicator Data'!S83=0,0,'Indicator Data'!S83/1000000),SUM('Indicator Data'!T83:U83))</f>
        <v>6555.9319830000004</v>
      </c>
      <c r="J80" s="79">
        <f>I80/'Indicator Data'!BC83*1000000</f>
        <v>176.22254673682241</v>
      </c>
      <c r="K80" s="77">
        <f t="shared" si="21"/>
        <v>3.5</v>
      </c>
      <c r="L80" s="77">
        <f>IF('Indicator Data'!V83="No data","x",ROUND(IF('Indicator Data'!V83&gt;L$195,10,IF('Indicator Data'!V83&lt;L$194,0,10-(L$195-'Indicator Data'!V83)/(L$195-L$194)*10)),1))</f>
        <v>0.6</v>
      </c>
      <c r="M80" s="78">
        <f t="shared" si="22"/>
        <v>2.1</v>
      </c>
      <c r="N80" s="80">
        <f t="shared" si="23"/>
        <v>2.9</v>
      </c>
      <c r="O80" s="92">
        <f>IF(AND('Indicator Data'!AK83="No data",'Indicator Data'!AL83="No data"),0,SUM('Indicator Data'!AK83:AM83)/1000)</f>
        <v>3626.9459999999999</v>
      </c>
      <c r="P80" s="77">
        <f t="shared" si="24"/>
        <v>10</v>
      </c>
      <c r="Q80" s="81">
        <f>O80*1000/'Indicator Data'!BC83</f>
        <v>9.749180782446977E-2</v>
      </c>
      <c r="R80" s="77">
        <f t="shared" si="25"/>
        <v>9.9</v>
      </c>
      <c r="S80" s="82">
        <f t="shared" si="26"/>
        <v>10</v>
      </c>
      <c r="T80" s="77" t="str">
        <f>IF('Indicator Data'!AB83="No data","x",ROUND(IF('Indicator Data'!AB83&gt;T$195,10,IF('Indicator Data'!AB83&lt;T$194,0,10-(T$195-'Indicator Data'!AB83)/(T$195-T$194)*10)),1))</f>
        <v>x</v>
      </c>
      <c r="U80" s="77">
        <f>IF('Indicator Data'!AA83="No data","x",ROUND(IF('Indicator Data'!AA83&gt;U$195,10,IF('Indicator Data'!AA83&lt;U$194,0,10-(U$195-'Indicator Data'!AA83)/(U$195-U$194)*10)),1))</f>
        <v>0.8</v>
      </c>
      <c r="V80" s="77" t="str">
        <f>IF('Indicator Data'!AE83="No data","x",ROUND(IF('Indicator Data'!AE83&gt;V$195,10,IF('Indicator Data'!AE83&lt;V$194,0,10-(V$195-'Indicator Data'!AE83)/(V$195-V$194)*10)),1))</f>
        <v>x</v>
      </c>
      <c r="W80" s="78">
        <f t="shared" si="17"/>
        <v>0.8</v>
      </c>
      <c r="X80" s="77">
        <f>IF('Indicator Data'!W83="No data","x",ROUND(IF('Indicator Data'!W83&gt;X$195,10,IF('Indicator Data'!W83&lt;X$194,0,10-(X$195-'Indicator Data'!W83)/(X$195-X$194)*10)),1))</f>
        <v>2.5</v>
      </c>
      <c r="Y80" s="77">
        <f>IF('Indicator Data'!X83="No data","x",ROUND(IF('Indicator Data'!X83&gt;Y$195,10,IF('Indicator Data'!X83&lt;Y$194,0,10-(Y$195-'Indicator Data'!X83)/(Y$195-Y$194)*10)),1))</f>
        <v>1.9</v>
      </c>
      <c r="Z80" s="78">
        <f t="shared" si="27"/>
        <v>2.2000000000000002</v>
      </c>
      <c r="AA80" s="92">
        <f>('Indicator Data'!AJ83+'Indicator Data'!AI83*0.5+'Indicator Data'!AH83*0.25)/1000</f>
        <v>16.80425</v>
      </c>
      <c r="AB80" s="83">
        <f>AA80*1000/'Indicator Data'!BC83</f>
        <v>4.5169592037883831E-4</v>
      </c>
      <c r="AC80" s="78">
        <f t="shared" si="28"/>
        <v>0</v>
      </c>
      <c r="AD80" s="77">
        <f>IF('Indicator Data'!AN83="No data","x",ROUND(IF('Indicator Data'!AN83&lt;$AD$194,10,IF('Indicator Data'!AN83&gt;$AD$195,0,($AD$195-'Indicator Data'!AN83)/($AD$195-$AD$194)*10)),1))</f>
        <v>4.3</v>
      </c>
      <c r="AE80" s="77">
        <f>IF('Indicator Data'!AO83="No data","x",ROUND(IF('Indicator Data'!AO83&gt;$AE$195,10,IF('Indicator Data'!AO83&lt;$AE$194,0,10-($AE$195-'Indicator Data'!AO83)/($AE$195-$AE$194)*10)),1))</f>
        <v>5.9</v>
      </c>
      <c r="AF80" s="84">
        <f>IF('Indicator Data'!AP83="No data","x",ROUND(IF('Indicator Data'!AP83&gt;$AF$195,10,IF('Indicator Data'!AP83&lt;$AF$194,0,10-($AF$195-'Indicator Data'!AP83)/($AF$195-$AF$194)*10)),1))</f>
        <v>4.5</v>
      </c>
      <c r="AG80" s="84">
        <f>IF('Indicator Data'!AQ83="No data","x",ROUND(IF('Indicator Data'!AQ83&gt;$AG$195,10,IF('Indicator Data'!AQ83&lt;$AG$194,0,10-($AG$195-'Indicator Data'!AQ83)/($AG$195-$AG$194)*10)),1))</f>
        <v>8.1999999999999993</v>
      </c>
      <c r="AH80" s="77">
        <f t="shared" si="29"/>
        <v>5.2</v>
      </c>
      <c r="AI80" s="78">
        <f t="shared" si="30"/>
        <v>5.0999999999999996</v>
      </c>
      <c r="AJ80" s="85">
        <f t="shared" si="31"/>
        <v>2.2999999999999998</v>
      </c>
      <c r="AK80" s="86">
        <f t="shared" si="18"/>
        <v>8</v>
      </c>
    </row>
    <row r="81" spans="1:37" s="4" customFormat="1" x14ac:dyDescent="0.25">
      <c r="A81" s="131" t="s">
        <v>149</v>
      </c>
      <c r="B81" s="63" t="s">
        <v>148</v>
      </c>
      <c r="C81" s="77">
        <f>ROUND(IF('Indicator Data'!Q84="No data",IF((0.1233*LN('Indicator Data'!BB84)-0.4559)&gt;C$195,0,IF((0.1233*LN('Indicator Data'!BB84)-0.4559)&lt;C$194,10,(C$195-(0.1233*LN('Indicator Data'!BB84)-0.4559))/(C$195-C$194)*10)),IF('Indicator Data'!Q84&gt;C$195,0,IF('Indicator Data'!Q84&lt;C$194,10,(C$195-'Indicator Data'!Q84)/(C$195-C$194)*10))),1)</f>
        <v>0.4</v>
      </c>
      <c r="D81" s="77" t="str">
        <f>IF('Indicator Data'!R84="No data","x",ROUND((IF('Indicator Data'!R84&gt;D$195,10,IF('Indicator Data'!R84&lt;D$194,0,10-(D$195-'Indicator Data'!R84)/(D$195-D$194)*10))),1))</f>
        <v>x</v>
      </c>
      <c r="E81" s="78">
        <f t="shared" si="19"/>
        <v>0.4</v>
      </c>
      <c r="F81" s="77">
        <f>IF('Indicator Data'!AF84="No data","x",ROUND(IF('Indicator Data'!AF84&gt;F$195,10,IF('Indicator Data'!AF84&lt;F$194,0,10-(F$195-'Indicator Data'!AF84)/(F$195-F$194)*10)),1))</f>
        <v>1.7</v>
      </c>
      <c r="G81" s="77">
        <f>IF('Indicator Data'!AG84="No data","x",ROUND(IF('Indicator Data'!AG84&gt;G$195,10,IF('Indicator Data'!AG84&lt;G$194,0,10-(G$195-'Indicator Data'!AG84)/(G$195-G$194)*10)),1))</f>
        <v>1.9</v>
      </c>
      <c r="H81" s="78">
        <f t="shared" si="20"/>
        <v>1.8</v>
      </c>
      <c r="I81" s="79">
        <f>SUM(IF('Indicator Data'!S84=0,0,'Indicator Data'!S84/1000000),SUM('Indicator Data'!T84:U84))</f>
        <v>0.357933</v>
      </c>
      <c r="J81" s="79">
        <f>I81/'Indicator Data'!BC84*1000000</f>
        <v>7.4989707935836175E-2</v>
      </c>
      <c r="K81" s="77">
        <f t="shared" si="21"/>
        <v>0</v>
      </c>
      <c r="L81" s="77" t="str">
        <f>IF('Indicator Data'!V84="No data","x",ROUND(IF('Indicator Data'!V84&gt;L$195,10,IF('Indicator Data'!V84&lt;L$194,0,10-(L$195-'Indicator Data'!V84)/(L$195-L$194)*10)),1))</f>
        <v>x</v>
      </c>
      <c r="M81" s="78">
        <f t="shared" si="22"/>
        <v>0</v>
      </c>
      <c r="N81" s="80">
        <f t="shared" si="23"/>
        <v>0.7</v>
      </c>
      <c r="O81" s="92">
        <f>IF(AND('Indicator Data'!AK84="No data",'Indicator Data'!AL84="No data"),0,SUM('Indicator Data'!AK84:AM84)/1000)</f>
        <v>5.7309999999999999</v>
      </c>
      <c r="P81" s="77">
        <f t="shared" si="24"/>
        <v>2.5</v>
      </c>
      <c r="Q81" s="81">
        <f>O81*1000/'Indicator Data'!BC84</f>
        <v>1.2006884421952631E-3</v>
      </c>
      <c r="R81" s="77">
        <f t="shared" si="25"/>
        <v>3.3</v>
      </c>
      <c r="S81" s="82">
        <f t="shared" si="26"/>
        <v>2.9</v>
      </c>
      <c r="T81" s="77">
        <f>IF('Indicator Data'!AB84="No data","x",ROUND(IF('Indicator Data'!AB84&gt;T$195,10,IF('Indicator Data'!AB84&lt;T$194,0,10-(T$195-'Indicator Data'!AB84)/(T$195-T$194)*10)),1))</f>
        <v>0.6</v>
      </c>
      <c r="U81" s="77">
        <f>IF('Indicator Data'!AA84="No data","x",ROUND(IF('Indicator Data'!AA84&gt;U$195,10,IF('Indicator Data'!AA84&lt;U$194,0,10-(U$195-'Indicator Data'!AA84)/(U$195-U$194)*10)),1))</f>
        <v>0.1</v>
      </c>
      <c r="V81" s="77" t="str">
        <f>IF('Indicator Data'!AE84="No data","x",ROUND(IF('Indicator Data'!AE84&gt;V$195,10,IF('Indicator Data'!AE84&lt;V$194,0,10-(V$195-'Indicator Data'!AE84)/(V$195-V$194)*10)),1))</f>
        <v>x</v>
      </c>
      <c r="W81" s="78">
        <f t="shared" si="17"/>
        <v>0.4</v>
      </c>
      <c r="X81" s="77">
        <f>IF('Indicator Data'!W84="No data","x",ROUND(IF('Indicator Data'!W84&gt;X$195,10,IF('Indicator Data'!W84&lt;X$194,0,10-(X$195-'Indicator Data'!W84)/(X$195-X$194)*10)),1))</f>
        <v>0.3</v>
      </c>
      <c r="Y81" s="77" t="str">
        <f>IF('Indicator Data'!X84="No data","x",ROUND(IF('Indicator Data'!X84&gt;Y$195,10,IF('Indicator Data'!X84&lt;Y$194,0,10-(Y$195-'Indicator Data'!X84)/(Y$195-Y$194)*10)),1))</f>
        <v>x</v>
      </c>
      <c r="Z81" s="78">
        <f t="shared" si="27"/>
        <v>0.3</v>
      </c>
      <c r="AA81" s="92">
        <f>('Indicator Data'!AJ84+'Indicator Data'!AI84*0.5+'Indicator Data'!AH84*0.25)/1000</f>
        <v>0</v>
      </c>
      <c r="AB81" s="83">
        <f>AA81*1000/'Indicator Data'!BC84</f>
        <v>0</v>
      </c>
      <c r="AC81" s="78">
        <f t="shared" si="28"/>
        <v>0</v>
      </c>
      <c r="AD81" s="77">
        <f>IF('Indicator Data'!AN84="No data","x",ROUND(IF('Indicator Data'!AN84&lt;$AD$194,10,IF('Indicator Data'!AN84&gt;$AD$195,0,($AD$195-'Indicator Data'!AN84)/($AD$195-$AD$194)*10)),1))</f>
        <v>0.5</v>
      </c>
      <c r="AE81" s="77">
        <f>IF('Indicator Data'!AO84="No data","x",ROUND(IF('Indicator Data'!AO84&gt;$AE$195,10,IF('Indicator Data'!AO84&lt;$AE$194,0,10-($AE$195-'Indicator Data'!AO84)/($AE$195-$AE$194)*10)),1))</f>
        <v>0</v>
      </c>
      <c r="AF81" s="84">
        <f>IF('Indicator Data'!AP84="No data","x",ROUND(IF('Indicator Data'!AP84&gt;$AF$195,10,IF('Indicator Data'!AP84&lt;$AF$194,0,10-($AF$195-'Indicator Data'!AP84)/($AF$195-$AF$194)*10)),1))</f>
        <v>0.3</v>
      </c>
      <c r="AG81" s="84">
        <f>IF('Indicator Data'!AQ84="No data","x",ROUND(IF('Indicator Data'!AQ84&gt;$AG$195,10,IF('Indicator Data'!AQ84&lt;$AG$194,0,10-($AG$195-'Indicator Data'!AQ84)/($AG$195-$AG$194)*10)),1))</f>
        <v>1.7</v>
      </c>
      <c r="AH81" s="77">
        <f t="shared" si="29"/>
        <v>0.6</v>
      </c>
      <c r="AI81" s="78">
        <f t="shared" si="30"/>
        <v>0.4</v>
      </c>
      <c r="AJ81" s="85">
        <f t="shared" si="31"/>
        <v>0.3</v>
      </c>
      <c r="AK81" s="86">
        <f t="shared" si="18"/>
        <v>1.7</v>
      </c>
    </row>
    <row r="82" spans="1:37" s="4" customFormat="1" x14ac:dyDescent="0.25">
      <c r="A82" s="131" t="s">
        <v>151</v>
      </c>
      <c r="B82" s="63" t="s">
        <v>150</v>
      </c>
      <c r="C82" s="77">
        <f>ROUND(IF('Indicator Data'!Q85="No data",IF((0.1233*LN('Indicator Data'!BB85)-0.4559)&gt;C$195,0,IF((0.1233*LN('Indicator Data'!BB85)-0.4559)&lt;C$194,10,(C$195-(0.1233*LN('Indicator Data'!BB85)-0.4559))/(C$195-C$194)*10)),IF('Indicator Data'!Q85&gt;C$195,0,IF('Indicator Data'!Q85&lt;C$194,10,(C$195-'Indicator Data'!Q85)/(C$195-C$194)*10))),1)</f>
        <v>0.8</v>
      </c>
      <c r="D82" s="77" t="str">
        <f>IF('Indicator Data'!R85="No data","x",ROUND((IF('Indicator Data'!R85&gt;D$195,10,IF('Indicator Data'!R85&lt;D$194,0,10-(D$195-'Indicator Data'!R85)/(D$195-D$194)*10))),1))</f>
        <v>x</v>
      </c>
      <c r="E82" s="78">
        <f t="shared" si="19"/>
        <v>0.8</v>
      </c>
      <c r="F82" s="77">
        <f>IF('Indicator Data'!AF85="No data","x",ROUND(IF('Indicator Data'!AF85&gt;F$195,10,IF('Indicator Data'!AF85&lt;F$194,0,10-(F$195-'Indicator Data'!AF85)/(F$195-F$194)*10)),1))</f>
        <v>1.4</v>
      </c>
      <c r="G82" s="77">
        <f>IF('Indicator Data'!AG85="No data","x",ROUND(IF('Indicator Data'!AG85&gt;G$195,10,IF('Indicator Data'!AG85&lt;G$194,0,10-(G$195-'Indicator Data'!AG85)/(G$195-G$194)*10)),1))</f>
        <v>4.4000000000000004</v>
      </c>
      <c r="H82" s="78">
        <f t="shared" si="20"/>
        <v>2.9</v>
      </c>
      <c r="I82" s="79">
        <f>SUM(IF('Indicator Data'!S85=0,0,'Indicator Data'!S85/1000000),SUM('Indicator Data'!T85:U85))</f>
        <v>2.7843680000000002</v>
      </c>
      <c r="J82" s="79">
        <f>I82/'Indicator Data'!BC85*1000000</f>
        <v>0.32576757028699799</v>
      </c>
      <c r="K82" s="77">
        <f t="shared" si="21"/>
        <v>0</v>
      </c>
      <c r="L82" s="77" t="str">
        <f>IF('Indicator Data'!V85="No data","x",ROUND(IF('Indicator Data'!V85&gt;L$195,10,IF('Indicator Data'!V85&lt;L$194,0,10-(L$195-'Indicator Data'!V85)/(L$195-L$194)*10)),1))</f>
        <v>x</v>
      </c>
      <c r="M82" s="78">
        <f t="shared" si="22"/>
        <v>0</v>
      </c>
      <c r="N82" s="80">
        <f t="shared" si="23"/>
        <v>1.1000000000000001</v>
      </c>
      <c r="O82" s="92">
        <f>IF(AND('Indicator Data'!AK85="No data",'Indicator Data'!AL85="No data"),0,SUM('Indicator Data'!AK85:AM85)/1000)</f>
        <v>32.945999999999998</v>
      </c>
      <c r="P82" s="77">
        <f t="shared" si="24"/>
        <v>5.0999999999999996</v>
      </c>
      <c r="Q82" s="81">
        <f>O82*1000/'Indicator Data'!BC85</f>
        <v>3.8546407553439179E-3</v>
      </c>
      <c r="R82" s="77">
        <f t="shared" si="25"/>
        <v>4.4000000000000004</v>
      </c>
      <c r="S82" s="82">
        <f t="shared" si="26"/>
        <v>4.8</v>
      </c>
      <c r="T82" s="77" t="str">
        <f>IF('Indicator Data'!AB85="No data","x",ROUND(IF('Indicator Data'!AB85&gt;T$195,10,IF('Indicator Data'!AB85&lt;T$194,0,10-(T$195-'Indicator Data'!AB85)/(T$195-T$194)*10)),1))</f>
        <v>x</v>
      </c>
      <c r="U82" s="77">
        <f>IF('Indicator Data'!AA85="No data","x",ROUND(IF('Indicator Data'!AA85&gt;U$195,10,IF('Indicator Data'!AA85&lt;U$194,0,10-(U$195-'Indicator Data'!AA85)/(U$195-U$194)*10)),1))</f>
        <v>0.1</v>
      </c>
      <c r="V82" s="77" t="str">
        <f>IF('Indicator Data'!AE85="No data","x",ROUND(IF('Indicator Data'!AE85&gt;V$195,10,IF('Indicator Data'!AE85&lt;V$194,0,10-(V$195-'Indicator Data'!AE85)/(V$195-V$194)*10)),1))</f>
        <v>x</v>
      </c>
      <c r="W82" s="78">
        <f t="shared" si="17"/>
        <v>0.1</v>
      </c>
      <c r="X82" s="77">
        <f>IF('Indicator Data'!W85="No data","x",ROUND(IF('Indicator Data'!W85&gt;X$195,10,IF('Indicator Data'!W85&lt;X$194,0,10-(X$195-'Indicator Data'!W85)/(X$195-X$194)*10)),1))</f>
        <v>0.3</v>
      </c>
      <c r="Y82" s="77" t="str">
        <f>IF('Indicator Data'!X85="No data","x",ROUND(IF('Indicator Data'!X85&gt;Y$195,10,IF('Indicator Data'!X85&lt;Y$194,0,10-(Y$195-'Indicator Data'!X85)/(Y$195-Y$194)*10)),1))</f>
        <v>x</v>
      </c>
      <c r="Z82" s="78">
        <f t="shared" si="27"/>
        <v>0.3</v>
      </c>
      <c r="AA82" s="92">
        <f>('Indicator Data'!AJ85+'Indicator Data'!AI85*0.5+'Indicator Data'!AH85*0.25)/1000</f>
        <v>30.118500000000001</v>
      </c>
      <c r="AB82" s="83">
        <f>AA82*1000/'Indicator Data'!BC85</f>
        <v>3.523826795053293E-3</v>
      </c>
      <c r="AC82" s="78">
        <f t="shared" si="28"/>
        <v>0.4</v>
      </c>
      <c r="AD82" s="77">
        <f>IF('Indicator Data'!AN85="No data","x",ROUND(IF('Indicator Data'!AN85&lt;$AD$194,10,IF('Indicator Data'!AN85&gt;$AD$195,0,($AD$195-'Indicator Data'!AN85)/($AD$195-$AD$194)*10)),1))</f>
        <v>0</v>
      </c>
      <c r="AE82" s="77">
        <f>IF('Indicator Data'!AO85="No data","x",ROUND(IF('Indicator Data'!AO85&gt;$AE$195,10,IF('Indicator Data'!AO85&lt;$AE$194,0,10-($AE$195-'Indicator Data'!AO85)/($AE$195-$AE$194)*10)),1))</f>
        <v>0</v>
      </c>
      <c r="AF82" s="84">
        <f>IF('Indicator Data'!AP85="No data","x",ROUND(IF('Indicator Data'!AP85&gt;$AF$195,10,IF('Indicator Data'!AP85&lt;$AF$194,0,10-($AF$195-'Indicator Data'!AP85)/($AF$195-$AF$194)*10)),1))</f>
        <v>1.3</v>
      </c>
      <c r="AG82" s="84">
        <f>IF('Indicator Data'!AQ85="No data","x",ROUND(IF('Indicator Data'!AQ85&gt;$AG$195,10,IF('Indicator Data'!AQ85&lt;$AG$194,0,10-($AG$195-'Indicator Data'!AQ85)/($AG$195-$AG$194)*10)),1))</f>
        <v>3</v>
      </c>
      <c r="AH82" s="77">
        <f t="shared" si="29"/>
        <v>1.6</v>
      </c>
      <c r="AI82" s="78">
        <f t="shared" si="30"/>
        <v>0.5</v>
      </c>
      <c r="AJ82" s="85">
        <f t="shared" si="31"/>
        <v>0.3</v>
      </c>
      <c r="AK82" s="86">
        <f t="shared" si="18"/>
        <v>2.9</v>
      </c>
    </row>
    <row r="83" spans="1:37" s="4" customFormat="1" x14ac:dyDescent="0.25">
      <c r="A83" s="131" t="s">
        <v>153</v>
      </c>
      <c r="B83" s="63" t="s">
        <v>152</v>
      </c>
      <c r="C83" s="77">
        <f>ROUND(IF('Indicator Data'!Q86="No data",IF((0.1233*LN('Indicator Data'!BB86)-0.4559)&gt;C$195,0,IF((0.1233*LN('Indicator Data'!BB86)-0.4559)&lt;C$194,10,(C$195-(0.1233*LN('Indicator Data'!BB86)-0.4559))/(C$195-C$194)*10)),IF('Indicator Data'!Q86&gt;C$195,0,IF('Indicator Data'!Q86&lt;C$194,10,(C$195-'Indicator Data'!Q86)/(C$195-C$194)*10))),1)</f>
        <v>1</v>
      </c>
      <c r="D83" s="77" t="str">
        <f>IF('Indicator Data'!R86="No data","x",ROUND((IF('Indicator Data'!R86&gt;D$195,10,IF('Indicator Data'!R86&lt;D$194,0,10-(D$195-'Indicator Data'!R86)/(D$195-D$194)*10))),1))</f>
        <v>x</v>
      </c>
      <c r="E83" s="78">
        <f t="shared" si="19"/>
        <v>1</v>
      </c>
      <c r="F83" s="77">
        <f>IF('Indicator Data'!AF86="No data","x",ROUND(IF('Indicator Data'!AF86&gt;F$195,10,IF('Indicator Data'!AF86&lt;F$194,0,10-(F$195-'Indicator Data'!AF86)/(F$195-F$194)*10)),1))</f>
        <v>1.1000000000000001</v>
      </c>
      <c r="G83" s="77">
        <f>IF('Indicator Data'!AG86="No data","x",ROUND(IF('Indicator Data'!AG86&gt;G$195,10,IF('Indicator Data'!AG86&lt;G$194,0,10-(G$195-'Indicator Data'!AG86)/(G$195-G$194)*10)),1))</f>
        <v>2.5</v>
      </c>
      <c r="H83" s="78">
        <f t="shared" si="20"/>
        <v>1.8</v>
      </c>
      <c r="I83" s="79">
        <f>SUM(IF('Indicator Data'!S86=0,0,'Indicator Data'!S86/1000000),SUM('Indicator Data'!T86:U86))</f>
        <v>2.2678959999999999</v>
      </c>
      <c r="J83" s="79">
        <f>I83/'Indicator Data'!BC86*1000000</f>
        <v>3.7423660811762363E-2</v>
      </c>
      <c r="K83" s="77">
        <f t="shared" si="21"/>
        <v>0</v>
      </c>
      <c r="L83" s="77" t="str">
        <f>IF('Indicator Data'!V86="No data","x",ROUND(IF('Indicator Data'!V86&gt;L$195,10,IF('Indicator Data'!V86&lt;L$194,0,10-(L$195-'Indicator Data'!V86)/(L$195-L$194)*10)),1))</f>
        <v>x</v>
      </c>
      <c r="M83" s="78">
        <f t="shared" si="22"/>
        <v>0</v>
      </c>
      <c r="N83" s="80">
        <f t="shared" si="23"/>
        <v>1</v>
      </c>
      <c r="O83" s="92">
        <f>IF(AND('Indicator Data'!AK86="No data",'Indicator Data'!AL86="No data"),0,SUM('Indicator Data'!AK86:AM86)/1000)</f>
        <v>147.37</v>
      </c>
      <c r="P83" s="77">
        <f t="shared" si="24"/>
        <v>7.2</v>
      </c>
      <c r="Q83" s="81">
        <f>O83*1000/'Indicator Data'!BC86</f>
        <v>2.4318244283818217E-3</v>
      </c>
      <c r="R83" s="77">
        <f t="shared" si="25"/>
        <v>4</v>
      </c>
      <c r="S83" s="82">
        <f t="shared" si="26"/>
        <v>5.6</v>
      </c>
      <c r="T83" s="77">
        <f>IF('Indicator Data'!AB86="No data","x",ROUND(IF('Indicator Data'!AB86&gt;T$195,10,IF('Indicator Data'!AB86&lt;T$194,0,10-(T$195-'Indicator Data'!AB86)/(T$195-T$194)*10)),1))</f>
        <v>0.8</v>
      </c>
      <c r="U83" s="77">
        <f>IF('Indicator Data'!AA86="No data","x",ROUND(IF('Indicator Data'!AA86&gt;U$195,10,IF('Indicator Data'!AA86&lt;U$194,0,10-(U$195-'Indicator Data'!AA86)/(U$195-U$194)*10)),1))</f>
        <v>0.1</v>
      </c>
      <c r="V83" s="77" t="str">
        <f>IF('Indicator Data'!AE86="No data","x",ROUND(IF('Indicator Data'!AE86&gt;V$195,10,IF('Indicator Data'!AE86&lt;V$194,0,10-(V$195-'Indicator Data'!AE86)/(V$195-V$194)*10)),1))</f>
        <v>x</v>
      </c>
      <c r="W83" s="78">
        <f t="shared" si="17"/>
        <v>0.5</v>
      </c>
      <c r="X83" s="77">
        <f>IF('Indicator Data'!W86="No data","x",ROUND(IF('Indicator Data'!W86&gt;X$195,10,IF('Indicator Data'!W86&lt;X$194,0,10-(X$195-'Indicator Data'!W86)/(X$195-X$194)*10)),1))</f>
        <v>0.3</v>
      </c>
      <c r="Y83" s="77" t="str">
        <f>IF('Indicator Data'!X86="No data","x",ROUND(IF('Indicator Data'!X86&gt;Y$195,10,IF('Indicator Data'!X86&lt;Y$194,0,10-(Y$195-'Indicator Data'!X86)/(Y$195-Y$194)*10)),1))</f>
        <v>x</v>
      </c>
      <c r="Z83" s="78">
        <f t="shared" si="27"/>
        <v>0.3</v>
      </c>
      <c r="AA83" s="92">
        <f>('Indicator Data'!AJ86+'Indicator Data'!AI86*0.5+'Indicator Data'!AH86*0.25)/1000</f>
        <v>15.435</v>
      </c>
      <c r="AB83" s="83">
        <f>AA83*1000/'Indicator Data'!BC86</f>
        <v>2.5470048213390388E-4</v>
      </c>
      <c r="AC83" s="78">
        <f t="shared" si="28"/>
        <v>0</v>
      </c>
      <c r="AD83" s="77">
        <f>IF('Indicator Data'!AN86="No data","x",ROUND(IF('Indicator Data'!AN86&lt;$AD$194,10,IF('Indicator Data'!AN86&gt;$AD$195,0,($AD$195-'Indicator Data'!AN86)/($AD$195-$AD$194)*10)),1))</f>
        <v>1.3</v>
      </c>
      <c r="AE83" s="77">
        <f>IF('Indicator Data'!AO86="No data","x",ROUND(IF('Indicator Data'!AO86&gt;$AE$195,10,IF('Indicator Data'!AO86&lt;$AE$194,0,10-($AE$195-'Indicator Data'!AO86)/($AE$195-$AE$194)*10)),1))</f>
        <v>0</v>
      </c>
      <c r="AF83" s="84">
        <f>IF('Indicator Data'!AP86="No data","x",ROUND(IF('Indicator Data'!AP86&gt;$AF$195,10,IF('Indicator Data'!AP86&lt;$AF$194,0,10-($AF$195-'Indicator Data'!AP86)/($AF$195-$AF$194)*10)),1))</f>
        <v>1.1000000000000001</v>
      </c>
      <c r="AG83" s="84">
        <f>IF('Indicator Data'!AQ86="No data","x",ROUND(IF('Indicator Data'!AQ86&gt;$AG$195,10,IF('Indicator Data'!AQ86&lt;$AG$194,0,10-($AG$195-'Indicator Data'!AQ86)/($AG$195-$AG$194)*10)),1))</f>
        <v>2.5</v>
      </c>
      <c r="AH83" s="77">
        <f t="shared" si="29"/>
        <v>1.4</v>
      </c>
      <c r="AI83" s="78">
        <f t="shared" si="30"/>
        <v>0.9</v>
      </c>
      <c r="AJ83" s="85">
        <f t="shared" si="31"/>
        <v>0.4</v>
      </c>
      <c r="AK83" s="86">
        <f t="shared" si="18"/>
        <v>3.4</v>
      </c>
    </row>
    <row r="84" spans="1:37" s="4" customFormat="1" x14ac:dyDescent="0.25">
      <c r="A84" s="131" t="s">
        <v>155</v>
      </c>
      <c r="B84" s="63" t="s">
        <v>154</v>
      </c>
      <c r="C84" s="77">
        <f>ROUND(IF('Indicator Data'!Q87="No data",IF((0.1233*LN('Indicator Data'!BB87)-0.4559)&gt;C$195,0,IF((0.1233*LN('Indicator Data'!BB87)-0.4559)&lt;C$194,10,(C$195-(0.1233*LN('Indicator Data'!BB87)-0.4559))/(C$195-C$194)*10)),IF('Indicator Data'!Q87&gt;C$195,0,IF('Indicator Data'!Q87&lt;C$194,10,(C$195-'Indicator Data'!Q87)/(C$195-C$194)*10))),1)</f>
        <v>3.4</v>
      </c>
      <c r="D84" s="77">
        <f>IF('Indicator Data'!R87="No data","x",ROUND((IF('Indicator Data'!R87&gt;D$195,10,IF('Indicator Data'!R87&lt;D$194,0,10-(D$195-'Indicator Data'!R87)/(D$195-D$194)*10))),1))</f>
        <v>0</v>
      </c>
      <c r="E84" s="78">
        <f t="shared" si="19"/>
        <v>1.9</v>
      </c>
      <c r="F84" s="77">
        <f>IF('Indicator Data'!AF87="No data","x",ROUND(IF('Indicator Data'!AF87&gt;F$195,10,IF('Indicator Data'!AF87&lt;F$194,0,10-(F$195-'Indicator Data'!AF87)/(F$195-F$194)*10)),1))</f>
        <v>5.6</v>
      </c>
      <c r="G84" s="77">
        <f>IF('Indicator Data'!AG87="No data","x",ROUND(IF('Indicator Data'!AG87&gt;G$195,10,IF('Indicator Data'!AG87&lt;G$194,0,10-(G$195-'Indicator Data'!AG87)/(G$195-G$194)*10)),1))</f>
        <v>5.0999999999999996</v>
      </c>
      <c r="H84" s="78">
        <f t="shared" si="20"/>
        <v>5.4</v>
      </c>
      <c r="I84" s="79">
        <f>SUM(IF('Indicator Data'!S87=0,0,'Indicator Data'!S87/1000000),SUM('Indicator Data'!T87:U87))</f>
        <v>150.41815500000001</v>
      </c>
      <c r="J84" s="79">
        <f>I84/'Indicator Data'!BC87*1000000</f>
        <v>52.20396480128273</v>
      </c>
      <c r="K84" s="77">
        <f t="shared" si="21"/>
        <v>1</v>
      </c>
      <c r="L84" s="77">
        <f>IF('Indicator Data'!V87="No data","x",ROUND(IF('Indicator Data'!V87&gt;L$195,10,IF('Indicator Data'!V87&lt;L$194,0,10-(L$195-'Indicator Data'!V87)/(L$195-L$194)*10)),1))</f>
        <v>0.3</v>
      </c>
      <c r="M84" s="78">
        <f t="shared" si="22"/>
        <v>0.7</v>
      </c>
      <c r="N84" s="80">
        <f t="shared" si="23"/>
        <v>2.5</v>
      </c>
      <c r="O84" s="92">
        <f>IF(AND('Indicator Data'!AK87="No data",'Indicator Data'!AL87="No data"),0,SUM('Indicator Data'!AK87:AM87)/1000)</f>
        <v>1.4999999999999999E-2</v>
      </c>
      <c r="P84" s="77">
        <f t="shared" si="24"/>
        <v>0</v>
      </c>
      <c r="Q84" s="81">
        <f>O84*1000/'Indicator Data'!BC87</f>
        <v>5.2058840371977771E-6</v>
      </c>
      <c r="R84" s="77">
        <f t="shared" si="25"/>
        <v>0</v>
      </c>
      <c r="S84" s="82">
        <f t="shared" si="26"/>
        <v>0</v>
      </c>
      <c r="T84" s="77">
        <f>IF('Indicator Data'!AB87="No data","x",ROUND(IF('Indicator Data'!AB87&gt;T$195,10,IF('Indicator Data'!AB87&lt;T$194,0,10-(T$195-'Indicator Data'!AB87)/(T$195-T$194)*10)),1))</f>
        <v>3.2</v>
      </c>
      <c r="U84" s="77">
        <f>IF('Indicator Data'!AA87="No data","x",ROUND(IF('Indicator Data'!AA87&gt;U$195,10,IF('Indicator Data'!AA87&lt;U$194,0,10-(U$195-'Indicator Data'!AA87)/(U$195-U$194)*10)),1))</f>
        <v>0.1</v>
      </c>
      <c r="V84" s="77" t="str">
        <f>IF('Indicator Data'!AE87="No data","x",ROUND(IF('Indicator Data'!AE87&gt;V$195,10,IF('Indicator Data'!AE87&lt;V$194,0,10-(V$195-'Indicator Data'!AE87)/(V$195-V$194)*10)),1))</f>
        <v>x</v>
      </c>
      <c r="W84" s="78">
        <f t="shared" si="17"/>
        <v>1.7</v>
      </c>
      <c r="X84" s="77">
        <f>IF('Indicator Data'!W87="No data","x",ROUND(IF('Indicator Data'!W87&gt;X$195,10,IF('Indicator Data'!W87&lt;X$194,0,10-(X$195-'Indicator Data'!W87)/(X$195-X$194)*10)),1))</f>
        <v>1.2</v>
      </c>
      <c r="Y84" s="77">
        <f>IF('Indicator Data'!X87="No data","x",ROUND(IF('Indicator Data'!X87&gt;Y$195,10,IF('Indicator Data'!X87&lt;Y$194,0,10-(Y$195-'Indicator Data'!X87)/(Y$195-Y$194)*10)),1))</f>
        <v>0.6</v>
      </c>
      <c r="Z84" s="78">
        <f t="shared" si="27"/>
        <v>0.9</v>
      </c>
      <c r="AA84" s="92">
        <f>('Indicator Data'!AJ87+'Indicator Data'!AI87*0.5+'Indicator Data'!AH87*0.25)/1000</f>
        <v>62.5</v>
      </c>
      <c r="AB84" s="83">
        <f>AA84*1000/'Indicator Data'!BC87</f>
        <v>2.1691183488324071E-2</v>
      </c>
      <c r="AC84" s="78">
        <f t="shared" si="28"/>
        <v>2.2000000000000002</v>
      </c>
      <c r="AD84" s="77">
        <f>IF('Indicator Data'!AN87="No data","x",ROUND(IF('Indicator Data'!AN87&lt;$AD$194,10,IF('Indicator Data'!AN87&gt;$AD$195,0,($AD$195-'Indicator Data'!AN87)/($AD$195-$AD$194)*10)),1))</f>
        <v>4.3</v>
      </c>
      <c r="AE84" s="77">
        <f>IF('Indicator Data'!AO87="No data","x",ROUND(IF('Indicator Data'!AO87&gt;$AE$195,10,IF('Indicator Data'!AO87&lt;$AE$194,0,10-($AE$195-'Indicator Data'!AO87)/($AE$195-$AE$194)*10)),1))</f>
        <v>1</v>
      </c>
      <c r="AF84" s="84">
        <f>IF('Indicator Data'!AP87="No data","x",ROUND(IF('Indicator Data'!AP87&gt;$AF$195,10,IF('Indicator Data'!AP87&lt;$AF$194,0,10-($AF$195-'Indicator Data'!AP87)/($AF$195-$AF$194)*10)),1))</f>
        <v>4.4000000000000004</v>
      </c>
      <c r="AG84" s="84">
        <f>IF('Indicator Data'!AQ87="No data","x",ROUND(IF('Indicator Data'!AQ87&gt;$AG$195,10,IF('Indicator Data'!AQ87&lt;$AG$194,0,10-($AG$195-'Indicator Data'!AQ87)/($AG$195-$AG$194)*10)),1))</f>
        <v>3.5</v>
      </c>
      <c r="AH84" s="77">
        <f t="shared" si="29"/>
        <v>4.2</v>
      </c>
      <c r="AI84" s="78">
        <f t="shared" si="30"/>
        <v>3.2</v>
      </c>
      <c r="AJ84" s="85">
        <f t="shared" si="31"/>
        <v>2</v>
      </c>
      <c r="AK84" s="86">
        <f t="shared" si="18"/>
        <v>1</v>
      </c>
    </row>
    <row r="85" spans="1:37" s="4" customFormat="1" x14ac:dyDescent="0.25">
      <c r="A85" s="131" t="s">
        <v>157</v>
      </c>
      <c r="B85" s="63" t="s">
        <v>156</v>
      </c>
      <c r="C85" s="77">
        <f>ROUND(IF('Indicator Data'!Q88="No data",IF((0.1233*LN('Indicator Data'!BB88)-0.4559)&gt;C$195,0,IF((0.1233*LN('Indicator Data'!BB88)-0.4559)&lt;C$194,10,(C$195-(0.1233*LN('Indicator Data'!BB88)-0.4559))/(C$195-C$194)*10)),IF('Indicator Data'!Q88&gt;C$195,0,IF('Indicator Data'!Q88&lt;C$194,10,(C$195-'Indicator Data'!Q88)/(C$195-C$194)*10))),1)</f>
        <v>0.7</v>
      </c>
      <c r="D85" s="77" t="str">
        <f>IF('Indicator Data'!R88="No data","x",ROUND((IF('Indicator Data'!R88&gt;D$195,10,IF('Indicator Data'!R88&lt;D$194,0,10-(D$195-'Indicator Data'!R88)/(D$195-D$194)*10))),1))</f>
        <v>x</v>
      </c>
      <c r="E85" s="78">
        <f t="shared" si="19"/>
        <v>0.7</v>
      </c>
      <c r="F85" s="77">
        <f>IF('Indicator Data'!AF88="No data","x",ROUND(IF('Indicator Data'!AF88&gt;F$195,10,IF('Indicator Data'!AF88&lt;F$194,0,10-(F$195-'Indicator Data'!AF88)/(F$195-F$194)*10)),1))</f>
        <v>1.5</v>
      </c>
      <c r="G85" s="77">
        <f>IF('Indicator Data'!AG88="No data","x",ROUND(IF('Indicator Data'!AG88&gt;G$195,10,IF('Indicator Data'!AG88&lt;G$194,0,10-(G$195-'Indicator Data'!AG88)/(G$195-G$194)*10)),1))</f>
        <v>1.8</v>
      </c>
      <c r="H85" s="78">
        <f t="shared" si="20"/>
        <v>1.7</v>
      </c>
      <c r="I85" s="79">
        <f>SUM(IF('Indicator Data'!S88=0,0,'Indicator Data'!S88/1000000),SUM('Indicator Data'!T88:U88))</f>
        <v>0</v>
      </c>
      <c r="J85" s="79">
        <f>I85/'Indicator Data'!BC88*1000000</f>
        <v>0</v>
      </c>
      <c r="K85" s="77">
        <f t="shared" si="21"/>
        <v>0</v>
      </c>
      <c r="L85" s="77" t="str">
        <f>IF('Indicator Data'!V88="No data","x",ROUND(IF('Indicator Data'!V88&gt;L$195,10,IF('Indicator Data'!V88&lt;L$194,0,10-(L$195-'Indicator Data'!V88)/(L$195-L$194)*10)),1))</f>
        <v>x</v>
      </c>
      <c r="M85" s="78">
        <f t="shared" si="22"/>
        <v>0</v>
      </c>
      <c r="N85" s="80">
        <f t="shared" si="23"/>
        <v>0.8</v>
      </c>
      <c r="O85" s="92">
        <f>IF(AND('Indicator Data'!AK88="No data",'Indicator Data'!AL88="No data"),0,SUM('Indicator Data'!AK88:AM88)/1000)</f>
        <v>2.5139999999999998</v>
      </c>
      <c r="P85" s="77">
        <f t="shared" si="24"/>
        <v>1.3</v>
      </c>
      <c r="Q85" s="81">
        <f>O85*1000/'Indicator Data'!BC88</f>
        <v>1.9796131032811874E-5</v>
      </c>
      <c r="R85" s="77">
        <f t="shared" si="25"/>
        <v>0</v>
      </c>
      <c r="S85" s="82">
        <f t="shared" si="26"/>
        <v>0.7</v>
      </c>
      <c r="T85" s="77">
        <f>IF('Indicator Data'!AB88="No data","x",ROUND(IF('Indicator Data'!AB88&gt;T$195,10,IF('Indicator Data'!AB88&lt;T$194,0,10-(T$195-'Indicator Data'!AB88)/(T$195-T$194)*10)),1))</f>
        <v>0.2</v>
      </c>
      <c r="U85" s="77">
        <f>IF('Indicator Data'!AA88="No data","x",ROUND(IF('Indicator Data'!AA88&gt;U$195,10,IF('Indicator Data'!AA88&lt;U$194,0,10-(U$195-'Indicator Data'!AA88)/(U$195-U$194)*10)),1))</f>
        <v>0.3</v>
      </c>
      <c r="V85" s="77" t="str">
        <f>IF('Indicator Data'!AE88="No data","x",ROUND(IF('Indicator Data'!AE88&gt;V$195,10,IF('Indicator Data'!AE88&lt;V$194,0,10-(V$195-'Indicator Data'!AE88)/(V$195-V$194)*10)),1))</f>
        <v>x</v>
      </c>
      <c r="W85" s="78">
        <f t="shared" si="17"/>
        <v>0.3</v>
      </c>
      <c r="X85" s="77">
        <f>IF('Indicator Data'!W88="No data","x",ROUND(IF('Indicator Data'!W88&gt;X$195,10,IF('Indicator Data'!W88&lt;X$194,0,10-(X$195-'Indicator Data'!W88)/(X$195-X$194)*10)),1))</f>
        <v>0.2</v>
      </c>
      <c r="Y85" s="77">
        <f>IF('Indicator Data'!X88="No data","x",ROUND(IF('Indicator Data'!X88&gt;Y$195,10,IF('Indicator Data'!X88&lt;Y$194,0,10-(Y$195-'Indicator Data'!X88)/(Y$195-Y$194)*10)),1))</f>
        <v>0.8</v>
      </c>
      <c r="Z85" s="78">
        <f t="shared" si="27"/>
        <v>0.5</v>
      </c>
      <c r="AA85" s="92">
        <f>('Indicator Data'!AJ88+'Indicator Data'!AI88*0.5+'Indicator Data'!AH88*0.25)/1000</f>
        <v>247.5805</v>
      </c>
      <c r="AB85" s="83">
        <f>AA85*1000/'Indicator Data'!BC88</f>
        <v>1.9495370004650281E-3</v>
      </c>
      <c r="AC85" s="78">
        <f t="shared" si="28"/>
        <v>0.2</v>
      </c>
      <c r="AD85" s="77">
        <f>IF('Indicator Data'!AN88="No data","x",ROUND(IF('Indicator Data'!AN88&lt;$AD$194,10,IF('Indicator Data'!AN88&gt;$AD$195,0,($AD$195-'Indicator Data'!AN88)/($AD$195-$AD$194)*10)),1))</f>
        <v>5.0999999999999996</v>
      </c>
      <c r="AE85" s="77">
        <f>IF('Indicator Data'!AO88="No data","x",ROUND(IF('Indicator Data'!AO88&gt;$AE$195,10,IF('Indicator Data'!AO88&lt;$AE$194,0,10-($AE$195-'Indicator Data'!AO88)/($AE$195-$AE$194)*10)),1))</f>
        <v>0</v>
      </c>
      <c r="AF85" s="84">
        <f>IF('Indicator Data'!AP88="No data","x",ROUND(IF('Indicator Data'!AP88&gt;$AF$195,10,IF('Indicator Data'!AP88&lt;$AF$194,0,10-($AF$195-'Indicator Data'!AP88)/($AF$195-$AF$194)*10)),1))</f>
        <v>1</v>
      </c>
      <c r="AG85" s="84">
        <f>IF('Indicator Data'!AQ88="No data","x",ROUND(IF('Indicator Data'!AQ88&gt;$AG$195,10,IF('Indicator Data'!AQ88&lt;$AG$194,0,10-($AG$195-'Indicator Data'!AQ88)/($AG$195-$AG$194)*10)),1))</f>
        <v>2.8</v>
      </c>
      <c r="AH85" s="77">
        <f t="shared" si="29"/>
        <v>1.4</v>
      </c>
      <c r="AI85" s="78">
        <f t="shared" si="30"/>
        <v>2.2000000000000002</v>
      </c>
      <c r="AJ85" s="85">
        <f t="shared" si="31"/>
        <v>0.8</v>
      </c>
      <c r="AK85" s="86">
        <f t="shared" si="18"/>
        <v>0.8</v>
      </c>
    </row>
    <row r="86" spans="1:37" s="4" customFormat="1" x14ac:dyDescent="0.25">
      <c r="A86" s="131" t="s">
        <v>159</v>
      </c>
      <c r="B86" s="63" t="s">
        <v>158</v>
      </c>
      <c r="C86" s="77">
        <f>ROUND(IF('Indicator Data'!Q89="No data",IF((0.1233*LN('Indicator Data'!BB89)-0.4559)&gt;C$195,0,IF((0.1233*LN('Indicator Data'!BB89)-0.4559)&lt;C$194,10,(C$195-(0.1233*LN('Indicator Data'!BB89)-0.4559))/(C$195-C$194)*10)),IF('Indicator Data'!Q89&gt;C$195,0,IF('Indicator Data'!Q89&lt;C$194,10,(C$195-'Indicator Data'!Q89)/(C$195-C$194)*10))),1)</f>
        <v>3.2</v>
      </c>
      <c r="D86" s="77">
        <f>IF('Indicator Data'!R89="No data","x",ROUND((IF('Indicator Data'!R89&gt;D$195,10,IF('Indicator Data'!R89&lt;D$194,0,10-(D$195-'Indicator Data'!R89)/(D$195-D$194)*10))),1))</f>
        <v>0</v>
      </c>
      <c r="E86" s="78">
        <f t="shared" si="19"/>
        <v>1.7</v>
      </c>
      <c r="F86" s="77">
        <f>IF('Indicator Data'!AF89="No data","x",ROUND(IF('Indicator Data'!AF89&gt;F$195,10,IF('Indicator Data'!AF89&lt;F$194,0,10-(F$195-'Indicator Data'!AF89)/(F$195-F$194)*10)),1))</f>
        <v>6.4</v>
      </c>
      <c r="G86" s="77">
        <f>IF('Indicator Data'!AG89="No data","x",ROUND(IF('Indicator Data'!AG89&gt;G$195,10,IF('Indicator Data'!AG89&lt;G$194,0,10-(G$195-'Indicator Data'!AG89)/(G$195-G$194)*10)),1))</f>
        <v>2.2000000000000002</v>
      </c>
      <c r="H86" s="78">
        <f t="shared" si="20"/>
        <v>4.3</v>
      </c>
      <c r="I86" s="79">
        <f>SUM(IF('Indicator Data'!S89=0,0,'Indicator Data'!S89/1000000),SUM('Indicator Data'!T89:U89))</f>
        <v>7181.5117159999991</v>
      </c>
      <c r="J86" s="79">
        <f>I86/'Indicator Data'!BC89*1000000</f>
        <v>759.48203187841705</v>
      </c>
      <c r="K86" s="77">
        <f t="shared" si="21"/>
        <v>10</v>
      </c>
      <c r="L86" s="77">
        <f>IF('Indicator Data'!V89="No data","x",ROUND(IF('Indicator Data'!V89&gt;L$195,10,IF('Indicator Data'!V89&lt;L$194,0,10-(L$195-'Indicator Data'!V89)/(L$195-L$194)*10)),1))</f>
        <v>3.9</v>
      </c>
      <c r="M86" s="78">
        <f t="shared" si="22"/>
        <v>7</v>
      </c>
      <c r="N86" s="80">
        <f t="shared" si="23"/>
        <v>3.7</v>
      </c>
      <c r="O86" s="92">
        <f>IF(AND('Indicator Data'!AK89="No data",'Indicator Data'!AL89="No data"),0,SUM('Indicator Data'!AK89:AM89)/1000)</f>
        <v>5071.3549999999996</v>
      </c>
      <c r="P86" s="77">
        <f t="shared" si="24"/>
        <v>10</v>
      </c>
      <c r="Q86" s="81">
        <f>O86*1000/'Indicator Data'!BC89</f>
        <v>0.53632203804605894</v>
      </c>
      <c r="R86" s="77">
        <f t="shared" si="25"/>
        <v>10</v>
      </c>
      <c r="S86" s="82">
        <f t="shared" si="26"/>
        <v>10</v>
      </c>
      <c r="T86" s="77" t="str">
        <f>IF('Indicator Data'!AB89="No data","x",ROUND(IF('Indicator Data'!AB89&gt;T$195,10,IF('Indicator Data'!AB89&lt;T$194,0,10-(T$195-'Indicator Data'!AB89)/(T$195-T$194)*10)),1))</f>
        <v>x</v>
      </c>
      <c r="U86" s="77">
        <f>IF('Indicator Data'!AA89="No data","x",ROUND(IF('Indicator Data'!AA89&gt;U$195,10,IF('Indicator Data'!AA89&lt;U$194,0,10-(U$195-'Indicator Data'!AA89)/(U$195-U$194)*10)),1))</f>
        <v>0.1</v>
      </c>
      <c r="V86" s="77" t="str">
        <f>IF('Indicator Data'!AE89="No data","x",ROUND(IF('Indicator Data'!AE89&gt;V$195,10,IF('Indicator Data'!AE89&lt;V$194,0,10-(V$195-'Indicator Data'!AE89)/(V$195-V$194)*10)),1))</f>
        <v>x</v>
      </c>
      <c r="W86" s="78">
        <f t="shared" si="17"/>
        <v>0.1</v>
      </c>
      <c r="X86" s="77">
        <f>IF('Indicator Data'!W89="No data","x",ROUND(IF('Indicator Data'!W89&gt;X$195,10,IF('Indicator Data'!W89&lt;X$194,0,10-(X$195-'Indicator Data'!W89)/(X$195-X$194)*10)),1))</f>
        <v>1.4</v>
      </c>
      <c r="Y86" s="77">
        <f>IF('Indicator Data'!X89="No data","x",ROUND(IF('Indicator Data'!X89&gt;Y$195,10,IF('Indicator Data'!X89&lt;Y$194,0,10-(Y$195-'Indicator Data'!X89)/(Y$195-Y$194)*10)),1))</f>
        <v>0.7</v>
      </c>
      <c r="Z86" s="78">
        <f t="shared" si="27"/>
        <v>1.1000000000000001</v>
      </c>
      <c r="AA86" s="92">
        <f>('Indicator Data'!AJ89+'Indicator Data'!AI89*0.5+'Indicator Data'!AH89*0.25)/1000</f>
        <v>0</v>
      </c>
      <c r="AB86" s="83">
        <f>AA86*1000/'Indicator Data'!BC89</f>
        <v>0</v>
      </c>
      <c r="AC86" s="78">
        <f t="shared" si="28"/>
        <v>0</v>
      </c>
      <c r="AD86" s="77">
        <f>IF('Indicator Data'!AN89="No data","x",ROUND(IF('Indicator Data'!AN89&lt;$AD$194,10,IF('Indicator Data'!AN89&gt;$AD$195,0,($AD$195-'Indicator Data'!AN89)/($AD$195-$AD$194)*10)),1))</f>
        <v>1.6</v>
      </c>
      <c r="AE86" s="77">
        <f>IF('Indicator Data'!AO89="No data","x",ROUND(IF('Indicator Data'!AO89&gt;$AE$195,10,IF('Indicator Data'!AO89&lt;$AE$194,0,10-($AE$195-'Indicator Data'!AO89)/($AE$195-$AE$194)*10)),1))</f>
        <v>0</v>
      </c>
      <c r="AF86" s="84">
        <f>IF('Indicator Data'!AP89="No data","x",ROUND(IF('Indicator Data'!AP89&gt;$AF$195,10,IF('Indicator Data'!AP89&lt;$AF$194,0,10-($AF$195-'Indicator Data'!AP89)/($AF$195-$AF$194)*10)),1))</f>
        <v>3.9</v>
      </c>
      <c r="AG86" s="84">
        <f>IF('Indicator Data'!AQ89="No data","x",ROUND(IF('Indicator Data'!AQ89&gt;$AG$195,10,IF('Indicator Data'!AQ89&lt;$AG$194,0,10-($AG$195-'Indicator Data'!AQ89)/($AG$195-$AG$194)*10)),1))</f>
        <v>3.1</v>
      </c>
      <c r="AH86" s="77">
        <f t="shared" si="29"/>
        <v>3.7</v>
      </c>
      <c r="AI86" s="78">
        <f t="shared" si="30"/>
        <v>1.8</v>
      </c>
      <c r="AJ86" s="85">
        <f t="shared" si="31"/>
        <v>0.8</v>
      </c>
      <c r="AK86" s="86">
        <f t="shared" si="18"/>
        <v>7.7</v>
      </c>
    </row>
    <row r="87" spans="1:37" s="4" customFormat="1" x14ac:dyDescent="0.25">
      <c r="A87" s="131" t="s">
        <v>161</v>
      </c>
      <c r="B87" s="63" t="s">
        <v>160</v>
      </c>
      <c r="C87" s="77">
        <f>ROUND(IF('Indicator Data'!Q90="No data",IF((0.1233*LN('Indicator Data'!BB90)-0.4559)&gt;C$195,0,IF((0.1233*LN('Indicator Data'!BB90)-0.4559)&lt;C$194,10,(C$195-(0.1233*LN('Indicator Data'!BB90)-0.4559))/(C$195-C$194)*10)),IF('Indicator Data'!Q90&gt;C$195,0,IF('Indicator Data'!Q90&lt;C$194,10,(C$195-'Indicator Data'!Q90)/(C$195-C$194)*10))),1)</f>
        <v>2.4</v>
      </c>
      <c r="D87" s="77">
        <f>IF('Indicator Data'!R90="No data","x",ROUND((IF('Indicator Data'!R90&gt;D$195,10,IF('Indicator Data'!R90&lt;D$194,0,10-(D$195-'Indicator Data'!R90)/(D$195-D$194)*10))),1))</f>
        <v>0</v>
      </c>
      <c r="E87" s="78">
        <f t="shared" si="19"/>
        <v>1.3</v>
      </c>
      <c r="F87" s="77">
        <f>IF('Indicator Data'!AF90="No data","x",ROUND(IF('Indicator Data'!AF90&gt;F$195,10,IF('Indicator Data'!AF90&lt;F$194,0,10-(F$195-'Indicator Data'!AF90)/(F$195-F$194)*10)),1))</f>
        <v>2.7</v>
      </c>
      <c r="G87" s="77">
        <f>IF('Indicator Data'!AG90="No data","x",ROUND(IF('Indicator Data'!AG90&gt;G$195,10,IF('Indicator Data'!AG90&lt;G$194,0,10-(G$195-'Indicator Data'!AG90)/(G$195-G$194)*10)),1))</f>
        <v>0.3</v>
      </c>
      <c r="H87" s="78">
        <f t="shared" si="20"/>
        <v>1.5</v>
      </c>
      <c r="I87" s="79">
        <f>SUM(IF('Indicator Data'!S90=0,0,'Indicator Data'!S90/1000000),SUM('Indicator Data'!T90:U90))</f>
        <v>180.51244799999998</v>
      </c>
      <c r="J87" s="79">
        <f>I87/'Indicator Data'!BC90*1000000</f>
        <v>10.142839997141094</v>
      </c>
      <c r="K87" s="77">
        <f t="shared" si="21"/>
        <v>0.2</v>
      </c>
      <c r="L87" s="77">
        <f>IF('Indicator Data'!V90="No data","x",ROUND(IF('Indicator Data'!V90&gt;L$195,10,IF('Indicator Data'!V90&lt;L$194,0,10-(L$195-'Indicator Data'!V90)/(L$195-L$194)*10)),1))</f>
        <v>0</v>
      </c>
      <c r="M87" s="78">
        <f t="shared" si="22"/>
        <v>0.1</v>
      </c>
      <c r="N87" s="80">
        <f t="shared" si="23"/>
        <v>1.1000000000000001</v>
      </c>
      <c r="O87" s="92">
        <f>IF(AND('Indicator Data'!AK90="No data",'Indicator Data'!AL90="No data"),0,SUM('Indicator Data'!AK90:AM90)/1000)</f>
        <v>0.65300000000000002</v>
      </c>
      <c r="P87" s="77">
        <f t="shared" si="24"/>
        <v>0</v>
      </c>
      <c r="Q87" s="81">
        <f>O87*1000/'Indicator Data'!BC90</f>
        <v>3.6691511258731231E-5</v>
      </c>
      <c r="R87" s="77">
        <f t="shared" si="25"/>
        <v>0</v>
      </c>
      <c r="S87" s="82">
        <f t="shared" si="26"/>
        <v>0</v>
      </c>
      <c r="T87" s="77">
        <f>IF('Indicator Data'!AB90="No data","x",ROUND(IF('Indicator Data'!AB90&gt;T$195,10,IF('Indicator Data'!AB90&lt;T$194,0,10-(T$195-'Indicator Data'!AB90)/(T$195-T$194)*10)),1))</f>
        <v>0.4</v>
      </c>
      <c r="U87" s="77">
        <f>IF('Indicator Data'!AA90="No data","x",ROUND(IF('Indicator Data'!AA90&gt;U$195,10,IF('Indicator Data'!AA90&lt;U$194,0,10-(U$195-'Indicator Data'!AA90)/(U$195-U$194)*10)),1))</f>
        <v>1.6</v>
      </c>
      <c r="V87" s="77" t="str">
        <f>IF('Indicator Data'!AE90="No data","x",ROUND(IF('Indicator Data'!AE90&gt;V$195,10,IF('Indicator Data'!AE90&lt;V$194,0,10-(V$195-'Indicator Data'!AE90)/(V$195-V$194)*10)),1))</f>
        <v>x</v>
      </c>
      <c r="W87" s="78">
        <f t="shared" si="17"/>
        <v>1</v>
      </c>
      <c r="X87" s="77">
        <f>IF('Indicator Data'!W90="No data","x",ROUND(IF('Indicator Data'!W90&gt;X$195,10,IF('Indicator Data'!W90&lt;X$194,0,10-(X$195-'Indicator Data'!W90)/(X$195-X$194)*10)),1))</f>
        <v>1.1000000000000001</v>
      </c>
      <c r="Y87" s="77">
        <f>IF('Indicator Data'!X90="No data","x",ROUND(IF('Indicator Data'!X90&gt;Y$195,10,IF('Indicator Data'!X90&lt;Y$194,0,10-(Y$195-'Indicator Data'!X90)/(Y$195-Y$194)*10)),1))</f>
        <v>0.8</v>
      </c>
      <c r="Z87" s="78">
        <f t="shared" si="27"/>
        <v>1</v>
      </c>
      <c r="AA87" s="92">
        <f>('Indicator Data'!AJ90+'Indicator Data'!AI90*0.5+'Indicator Data'!AH90*0.25)/1000</f>
        <v>3.1675</v>
      </c>
      <c r="AB87" s="83">
        <f>AA87*1000/'Indicator Data'!BC90</f>
        <v>1.7797911471980271E-4</v>
      </c>
      <c r="AC87" s="78">
        <f t="shared" si="28"/>
        <v>0</v>
      </c>
      <c r="AD87" s="77">
        <f>IF('Indicator Data'!AN90="No data","x",ROUND(IF('Indicator Data'!AN90&lt;$AD$194,10,IF('Indicator Data'!AN90&gt;$AD$195,0,($AD$195-'Indicator Data'!AN90)/($AD$195-$AD$194)*10)),1))</f>
        <v>1.7</v>
      </c>
      <c r="AE87" s="77">
        <f>IF('Indicator Data'!AO90="No data","x",ROUND(IF('Indicator Data'!AO90&gt;$AE$195,10,IF('Indicator Data'!AO90&lt;$AE$194,0,10-($AE$195-'Indicator Data'!AO90)/($AE$195-$AE$194)*10)),1))</f>
        <v>0</v>
      </c>
      <c r="AF87" s="84" t="str">
        <f>IF('Indicator Data'!AP90="No data","x",ROUND(IF('Indicator Data'!AP90&gt;$AF$195,10,IF('Indicator Data'!AP90&lt;$AF$194,0,10-($AF$195-'Indicator Data'!AP90)/($AF$195-$AF$194)*10)),1))</f>
        <v>x</v>
      </c>
      <c r="AG87" s="84" t="str">
        <f>IF('Indicator Data'!AQ90="No data","x",ROUND(IF('Indicator Data'!AQ90&gt;$AG$195,10,IF('Indicator Data'!AQ90&lt;$AG$194,0,10-($AG$195-'Indicator Data'!AQ90)/($AG$195-$AG$194)*10)),1))</f>
        <v>x</v>
      </c>
      <c r="AH87" s="77" t="str">
        <f t="shared" si="29"/>
        <v>x</v>
      </c>
      <c r="AI87" s="78">
        <f t="shared" si="30"/>
        <v>0.9</v>
      </c>
      <c r="AJ87" s="85">
        <f t="shared" si="31"/>
        <v>0.7</v>
      </c>
      <c r="AK87" s="86">
        <f t="shared" si="18"/>
        <v>0.4</v>
      </c>
    </row>
    <row r="88" spans="1:37" s="4" customFormat="1" x14ac:dyDescent="0.25">
      <c r="A88" s="131" t="s">
        <v>163</v>
      </c>
      <c r="B88" s="63" t="s">
        <v>162</v>
      </c>
      <c r="C88" s="77">
        <f>ROUND(IF('Indicator Data'!Q91="No data",IF((0.1233*LN('Indicator Data'!BB91)-0.4559)&gt;C$195,0,IF((0.1233*LN('Indicator Data'!BB91)-0.4559)&lt;C$194,10,(C$195-(0.1233*LN('Indicator Data'!BB91)-0.4559))/(C$195-C$194)*10)),IF('Indicator Data'!Q91&gt;C$195,0,IF('Indicator Data'!Q91&lt;C$194,10,(C$195-'Indicator Data'!Q91)/(C$195-C$194)*10))),1)</f>
        <v>6.1</v>
      </c>
      <c r="D88" s="77">
        <f>IF('Indicator Data'!R91="No data","x",ROUND((IF('Indicator Data'!R91&gt;D$195,10,IF('Indicator Data'!R91&lt;D$194,0,10-(D$195-'Indicator Data'!R91)/(D$195-D$194)*10))),1))</f>
        <v>2.6</v>
      </c>
      <c r="E88" s="78">
        <f t="shared" si="19"/>
        <v>4.5999999999999996</v>
      </c>
      <c r="F88" s="77">
        <f>IF('Indicator Data'!AF91="No data","x",ROUND(IF('Indicator Data'!AF91&gt;F$195,10,IF('Indicator Data'!AF91&lt;F$194,0,10-(F$195-'Indicator Data'!AF91)/(F$195-F$194)*10)),1))</f>
        <v>7.5</v>
      </c>
      <c r="G88" s="77">
        <f>IF('Indicator Data'!AG91="No data","x",ROUND(IF('Indicator Data'!AG91&gt;G$195,10,IF('Indicator Data'!AG91&lt;G$194,0,10-(G$195-'Indicator Data'!AG91)/(G$195-G$194)*10)),1))</f>
        <v>5.9</v>
      </c>
      <c r="H88" s="78">
        <f t="shared" si="20"/>
        <v>6.7</v>
      </c>
      <c r="I88" s="79">
        <f>SUM(IF('Indicator Data'!S91=0,0,'Indicator Data'!S91/1000000),SUM('Indicator Data'!T91:U91))</f>
        <v>5741.8078530000003</v>
      </c>
      <c r="J88" s="79">
        <f>I88/'Indicator Data'!BC91*1000000</f>
        <v>118.48167713021586</v>
      </c>
      <c r="K88" s="77">
        <f t="shared" si="21"/>
        <v>2.4</v>
      </c>
      <c r="L88" s="77">
        <f>IF('Indicator Data'!V91="No data","x",ROUND(IF('Indicator Data'!V91&gt;L$195,10,IF('Indicator Data'!V91&lt;L$194,0,10-(L$195-'Indicator Data'!V91)/(L$195-L$194)*10)),1))</f>
        <v>2.6</v>
      </c>
      <c r="M88" s="78">
        <f t="shared" si="22"/>
        <v>2.5</v>
      </c>
      <c r="N88" s="80">
        <f t="shared" si="23"/>
        <v>4.5999999999999996</v>
      </c>
      <c r="O88" s="92">
        <f>IF(AND('Indicator Data'!AK91="No data",'Indicator Data'!AL91="No data"),0,SUM('Indicator Data'!AK91:AM91)/1000)</f>
        <v>618.50199999999995</v>
      </c>
      <c r="P88" s="77">
        <f t="shared" si="24"/>
        <v>9.3000000000000007</v>
      </c>
      <c r="Q88" s="81">
        <f>O88*1000/'Indicator Data'!BC91</f>
        <v>1.2762731903350713E-2</v>
      </c>
      <c r="R88" s="77">
        <f t="shared" si="25"/>
        <v>6</v>
      </c>
      <c r="S88" s="82">
        <f t="shared" si="26"/>
        <v>7.7</v>
      </c>
      <c r="T88" s="77">
        <f>IF('Indicator Data'!AB91="No data","x",ROUND(IF('Indicator Data'!AB91&gt;T$195,10,IF('Indicator Data'!AB91&lt;T$194,0,10-(T$195-'Indicator Data'!AB91)/(T$195-T$194)*10)),1))</f>
        <v>10</v>
      </c>
      <c r="U88" s="77">
        <f>IF('Indicator Data'!AA91="No data","x",ROUND(IF('Indicator Data'!AA91&gt;U$195,10,IF('Indicator Data'!AA91&lt;U$194,0,10-(U$195-'Indicator Data'!AA91)/(U$195-U$194)*10)),1))</f>
        <v>4.2</v>
      </c>
      <c r="V88" s="77">
        <f>IF('Indicator Data'!AE91="No data","x",ROUND(IF('Indicator Data'!AE91&gt;V$195,10,IF('Indicator Data'!AE91&lt;V$194,0,10-(V$195-'Indicator Data'!AE91)/(V$195-V$194)*10)),1))</f>
        <v>4.2</v>
      </c>
      <c r="W88" s="78">
        <f t="shared" si="17"/>
        <v>6.1</v>
      </c>
      <c r="X88" s="77">
        <f>IF('Indicator Data'!W91="No data","x",ROUND(IF('Indicator Data'!W91&gt;X$195,10,IF('Indicator Data'!W91&lt;X$194,0,10-(X$195-'Indicator Data'!W91)/(X$195-X$194)*10)),1))</f>
        <v>3.8</v>
      </c>
      <c r="Y88" s="77">
        <f>IF('Indicator Data'!X91="No data","x",ROUND(IF('Indicator Data'!X91&gt;Y$195,10,IF('Indicator Data'!X91&lt;Y$194,0,10-(Y$195-'Indicator Data'!X91)/(Y$195-Y$194)*10)),1))</f>
        <v>2.4</v>
      </c>
      <c r="Z88" s="78">
        <f t="shared" si="27"/>
        <v>3.1</v>
      </c>
      <c r="AA88" s="92">
        <f>('Indicator Data'!AJ91+'Indicator Data'!AI91*0.5+'Indicator Data'!AH91*0.25)/1000</f>
        <v>719.98950000000002</v>
      </c>
      <c r="AB88" s="83">
        <f>AA88*1000/'Indicator Data'!BC91</f>
        <v>1.4856917134831461E-2</v>
      </c>
      <c r="AC88" s="78">
        <f t="shared" si="28"/>
        <v>1.5</v>
      </c>
      <c r="AD88" s="77">
        <f>IF('Indicator Data'!AN91="No data","x",ROUND(IF('Indicator Data'!AN91&lt;$AD$194,10,IF('Indicator Data'!AN91&gt;$AD$195,0,($AD$195-'Indicator Data'!AN91)/($AD$195-$AD$194)*10)),1))</f>
        <v>6.4</v>
      </c>
      <c r="AE88" s="77">
        <f>IF('Indicator Data'!AO91="No data","x",ROUND(IF('Indicator Data'!AO91&gt;$AE$195,10,IF('Indicator Data'!AO91&lt;$AE$194,0,10-($AE$195-'Indicator Data'!AO91)/($AE$195-$AE$194)*10)),1))</f>
        <v>5.4</v>
      </c>
      <c r="AF88" s="84">
        <f>IF('Indicator Data'!AP91="No data","x",ROUND(IF('Indicator Data'!AP91&gt;$AF$195,10,IF('Indicator Data'!AP91&lt;$AF$194,0,10-($AF$195-'Indicator Data'!AP91)/($AF$195-$AF$194)*10)),1))</f>
        <v>5.4</v>
      </c>
      <c r="AG88" s="84">
        <f>IF('Indicator Data'!AQ91="No data","x",ROUND(IF('Indicator Data'!AQ91&gt;$AG$195,10,IF('Indicator Data'!AQ91&lt;$AG$194,0,10-($AG$195-'Indicator Data'!AQ91)/($AG$195-$AG$194)*10)),1))</f>
        <v>3</v>
      </c>
      <c r="AH88" s="77">
        <f t="shared" si="29"/>
        <v>4.9000000000000004</v>
      </c>
      <c r="AI88" s="78">
        <f t="shared" si="30"/>
        <v>5.6</v>
      </c>
      <c r="AJ88" s="85">
        <f t="shared" si="31"/>
        <v>4.3</v>
      </c>
      <c r="AK88" s="86">
        <f t="shared" si="18"/>
        <v>6.3</v>
      </c>
    </row>
    <row r="89" spans="1:37" s="4" customFormat="1" x14ac:dyDescent="0.25">
      <c r="A89" s="131" t="s">
        <v>165</v>
      </c>
      <c r="B89" s="63" t="s">
        <v>164</v>
      </c>
      <c r="C89" s="77">
        <f>ROUND(IF('Indicator Data'!Q92="No data",IF((0.1233*LN('Indicator Data'!BB92)-0.4559)&gt;C$195,0,IF((0.1233*LN('Indicator Data'!BB92)-0.4559)&lt;C$194,10,(C$195-(0.1233*LN('Indicator Data'!BB92)-0.4559))/(C$195-C$194)*10)),IF('Indicator Data'!Q92&gt;C$195,0,IF('Indicator Data'!Q92&lt;C$194,10,(C$195-'Indicator Data'!Q92)/(C$195-C$194)*10))),1)</f>
        <v>5.6</v>
      </c>
      <c r="D89" s="77" t="str">
        <f>IF('Indicator Data'!R92="No data","x",ROUND((IF('Indicator Data'!R92&gt;D$195,10,IF('Indicator Data'!R92&lt;D$194,0,10-(D$195-'Indicator Data'!R92)/(D$195-D$194)*10))),1))</f>
        <v>x</v>
      </c>
      <c r="E89" s="78">
        <f t="shared" si="19"/>
        <v>5.6</v>
      </c>
      <c r="F89" s="77" t="str">
        <f>IF('Indicator Data'!AF92="No data","x",ROUND(IF('Indicator Data'!AF92&gt;F$195,10,IF('Indicator Data'!AF92&lt;F$194,0,10-(F$195-'Indicator Data'!AF92)/(F$195-F$194)*10)),1))</f>
        <v>x</v>
      </c>
      <c r="G89" s="77">
        <f>IF('Indicator Data'!AG92="No data","x",ROUND(IF('Indicator Data'!AG92&gt;G$195,10,IF('Indicator Data'!AG92&lt;G$194,0,10-(G$195-'Indicator Data'!AG92)/(G$195-G$194)*10)),1))</f>
        <v>3.2</v>
      </c>
      <c r="H89" s="78">
        <f t="shared" si="20"/>
        <v>3.2</v>
      </c>
      <c r="I89" s="79">
        <f>SUM(IF('Indicator Data'!S92=0,0,'Indicator Data'!S92/1000000),SUM('Indicator Data'!T92:U92))</f>
        <v>145.86000000000001</v>
      </c>
      <c r="J89" s="79">
        <f>I89/'Indicator Data'!BC92*1000000</f>
        <v>1275.0557279601383</v>
      </c>
      <c r="K89" s="77">
        <f t="shared" si="21"/>
        <v>10</v>
      </c>
      <c r="L89" s="77">
        <f>IF('Indicator Data'!V92="No data","x",ROUND(IF('Indicator Data'!V92&gt;L$195,10,IF('Indicator Data'!V92&lt;L$194,0,10-(L$195-'Indicator Data'!V92)/(L$195-L$194)*10)),1))</f>
        <v>10</v>
      </c>
      <c r="M89" s="78">
        <f t="shared" si="22"/>
        <v>10</v>
      </c>
      <c r="N89" s="80">
        <f t="shared" si="23"/>
        <v>6.1</v>
      </c>
      <c r="O89" s="92">
        <f>IF(AND('Indicator Data'!AK92="No data",'Indicator Data'!AL92="No data"),0,SUM('Indicator Data'!AK92:AM92)/1000)</f>
        <v>0</v>
      </c>
      <c r="P89" s="77">
        <f t="shared" si="24"/>
        <v>0</v>
      </c>
      <c r="Q89" s="81">
        <f>O89*1000/'Indicator Data'!BC92</f>
        <v>0</v>
      </c>
      <c r="R89" s="77">
        <f t="shared" si="25"/>
        <v>0</v>
      </c>
      <c r="S89" s="82">
        <f t="shared" si="26"/>
        <v>0</v>
      </c>
      <c r="T89" s="77" t="str">
        <f>IF('Indicator Data'!AB92="No data","x",ROUND(IF('Indicator Data'!AB92&gt;T$195,10,IF('Indicator Data'!AB92&lt;T$194,0,10-(T$195-'Indicator Data'!AB92)/(T$195-T$194)*10)),1))</f>
        <v>x</v>
      </c>
      <c r="U89" s="77">
        <f>IF('Indicator Data'!AA92="No data","x",ROUND(IF('Indicator Data'!AA92&gt;U$195,10,IF('Indicator Data'!AA92&lt;U$194,0,10-(U$195-'Indicator Data'!AA92)/(U$195-U$194)*10)),1))</f>
        <v>10</v>
      </c>
      <c r="V89" s="77" t="str">
        <f>IF('Indicator Data'!AE92="No data","x",ROUND(IF('Indicator Data'!AE92&gt;V$195,10,IF('Indicator Data'!AE92&lt;V$194,0,10-(V$195-'Indicator Data'!AE92)/(V$195-V$194)*10)),1))</f>
        <v>x</v>
      </c>
      <c r="W89" s="78">
        <f t="shared" si="17"/>
        <v>10</v>
      </c>
      <c r="X89" s="77">
        <f>IF('Indicator Data'!W92="No data","x",ROUND(IF('Indicator Data'!W92&gt;X$195,10,IF('Indicator Data'!W92&lt;X$194,0,10-(X$195-'Indicator Data'!W92)/(X$195-X$194)*10)),1))</f>
        <v>4.3</v>
      </c>
      <c r="Y89" s="77">
        <f>IF('Indicator Data'!X92="No data","x",ROUND(IF('Indicator Data'!X92&gt;Y$195,10,IF('Indicator Data'!X92&lt;Y$194,0,10-(Y$195-'Indicator Data'!X92)/(Y$195-Y$194)*10)),1))</f>
        <v>3.3</v>
      </c>
      <c r="Z89" s="78">
        <f t="shared" si="27"/>
        <v>3.8</v>
      </c>
      <c r="AA89" s="92">
        <f>('Indicator Data'!AJ92+'Indicator Data'!AI92*0.5+'Indicator Data'!AH92*0.25)/1000</f>
        <v>0.375</v>
      </c>
      <c r="AB89" s="83">
        <f>AA89*1000/'Indicator Data'!BC92</f>
        <v>3.2781153022422307E-3</v>
      </c>
      <c r="AC89" s="78">
        <f t="shared" si="28"/>
        <v>0.3</v>
      </c>
      <c r="AD89" s="77">
        <f>IF('Indicator Data'!AN92="No data","x",ROUND(IF('Indicator Data'!AN92&lt;$AD$194,10,IF('Indicator Data'!AN92&gt;$AD$195,0,($AD$195-'Indicator Data'!AN92)/($AD$195-$AD$194)*10)),1))</f>
        <v>1.6</v>
      </c>
      <c r="AE89" s="77">
        <f>IF('Indicator Data'!AO92="No data","x",ROUND(IF('Indicator Data'!AO92&gt;$AE$195,10,IF('Indicator Data'!AO92&lt;$AE$194,0,10-($AE$195-'Indicator Data'!AO92)/($AE$195-$AE$194)*10)),1))</f>
        <v>0</v>
      </c>
      <c r="AF89" s="84" t="str">
        <f>IF('Indicator Data'!AP92="No data","x",ROUND(IF('Indicator Data'!AP92&gt;$AF$195,10,IF('Indicator Data'!AP92&lt;$AF$194,0,10-($AF$195-'Indicator Data'!AP92)/($AF$195-$AF$194)*10)),1))</f>
        <v>x</v>
      </c>
      <c r="AG89" s="84" t="str">
        <f>IF('Indicator Data'!AQ92="No data","x",ROUND(IF('Indicator Data'!AQ92&gt;$AG$195,10,IF('Indicator Data'!AQ92&lt;$AG$194,0,10-($AG$195-'Indicator Data'!AQ92)/($AG$195-$AG$194)*10)),1))</f>
        <v>x</v>
      </c>
      <c r="AH89" s="77" t="str">
        <f t="shared" si="29"/>
        <v>x</v>
      </c>
      <c r="AI89" s="78">
        <f t="shared" si="30"/>
        <v>0.8</v>
      </c>
      <c r="AJ89" s="85">
        <f t="shared" si="31"/>
        <v>5.6</v>
      </c>
      <c r="AK89" s="86">
        <f t="shared" si="18"/>
        <v>3.3</v>
      </c>
    </row>
    <row r="90" spans="1:37" s="4" customFormat="1" x14ac:dyDescent="0.25">
      <c r="A90" s="131" t="s">
        <v>845</v>
      </c>
      <c r="B90" s="63" t="s">
        <v>166</v>
      </c>
      <c r="C90" s="77">
        <f>ROUND(IF('Indicator Data'!Q93="No data",IF((0.1233*LN('Indicator Data'!BB93)-0.4559)&gt;C$195,0,IF((0.1233*LN('Indicator Data'!BB93)-0.4559)&lt;C$194,10,(C$195-(0.1233*LN('Indicator Data'!BB93)-0.4559))/(C$195-C$194)*10)),IF('Indicator Data'!Q93&gt;C$195,0,IF('Indicator Data'!Q93&lt;C$194,10,(C$195-'Indicator Data'!Q93)/(C$195-C$194)*10))),1)</f>
        <v>7.5</v>
      </c>
      <c r="D90" s="77" t="str">
        <f>IF('Indicator Data'!R93="No data","x",ROUND((IF('Indicator Data'!R93&gt;D$195,10,IF('Indicator Data'!R93&lt;D$194,0,10-(D$195-'Indicator Data'!R93)/(D$195-D$194)*10))),1))</f>
        <v>x</v>
      </c>
      <c r="E90" s="78">
        <f t="shared" si="19"/>
        <v>7.5</v>
      </c>
      <c r="F90" s="77" t="str">
        <f>IF('Indicator Data'!AF93="No data","x",ROUND(IF('Indicator Data'!AF93&gt;F$195,10,IF('Indicator Data'!AF93&lt;F$194,0,10-(F$195-'Indicator Data'!AF93)/(F$195-F$194)*10)),1))</f>
        <v>x</v>
      </c>
      <c r="G90" s="77" t="str">
        <f>IF('Indicator Data'!AG93="No data","x",ROUND(IF('Indicator Data'!AG93&gt;G$195,10,IF('Indicator Data'!AG93&lt;G$194,0,10-(G$195-'Indicator Data'!AG93)/(G$195-G$194)*10)),1))</f>
        <v>x</v>
      </c>
      <c r="H90" s="78" t="str">
        <f t="shared" si="20"/>
        <v>x</v>
      </c>
      <c r="I90" s="79">
        <f>SUM(IF('Indicator Data'!S93=0,0,'Indicator Data'!S93/1000000),SUM('Indicator Data'!T93:U93))</f>
        <v>313.88110800000004</v>
      </c>
      <c r="J90" s="79">
        <f>I90/'Indicator Data'!BC93*1000000</f>
        <v>12.372809715309703</v>
      </c>
      <c r="K90" s="77">
        <f t="shared" si="21"/>
        <v>0.2</v>
      </c>
      <c r="L90" s="77" t="str">
        <f>IF('Indicator Data'!V93="No data","x",ROUND(IF('Indicator Data'!V93&gt;L$195,10,IF('Indicator Data'!V93&lt;L$194,0,10-(L$195-'Indicator Data'!V93)/(L$195-L$194)*10)),1))</f>
        <v>x</v>
      </c>
      <c r="M90" s="78">
        <f t="shared" si="22"/>
        <v>0.2</v>
      </c>
      <c r="N90" s="80">
        <f t="shared" si="23"/>
        <v>5.0999999999999996</v>
      </c>
      <c r="O90" s="92">
        <f>IF(AND('Indicator Data'!AK93="No data",'Indicator Data'!AL93="No data"),0,SUM('Indicator Data'!AK93:AM93)/1000)</f>
        <v>0</v>
      </c>
      <c r="P90" s="77">
        <f t="shared" si="24"/>
        <v>0</v>
      </c>
      <c r="Q90" s="81">
        <f>O90*1000/'Indicator Data'!BC93</f>
        <v>0</v>
      </c>
      <c r="R90" s="77">
        <f t="shared" si="25"/>
        <v>0</v>
      </c>
      <c r="S90" s="82">
        <f t="shared" si="26"/>
        <v>0</v>
      </c>
      <c r="T90" s="77" t="str">
        <f>IF('Indicator Data'!AB93="No data","x",ROUND(IF('Indicator Data'!AB93&gt;T$195,10,IF('Indicator Data'!AB93&lt;T$194,0,10-(T$195-'Indicator Data'!AB93)/(T$195-T$194)*10)),1))</f>
        <v>x</v>
      </c>
      <c r="U90" s="77">
        <f>IF('Indicator Data'!AA93="No data","x",ROUND(IF('Indicator Data'!AA93&gt;U$195,10,IF('Indicator Data'!AA93&lt;U$194,0,10-(U$195-'Indicator Data'!AA93)/(U$195-U$194)*10)),1))</f>
        <v>10</v>
      </c>
      <c r="V90" s="77">
        <f>IF('Indicator Data'!AE93="No data","x",ROUND(IF('Indicator Data'!AE93&gt;V$195,10,IF('Indicator Data'!AE93&lt;V$194,0,10-(V$195-'Indicator Data'!AE93)/(V$195-V$194)*10)),1))</f>
        <v>0</v>
      </c>
      <c r="W90" s="78">
        <f t="shared" si="17"/>
        <v>5</v>
      </c>
      <c r="X90" s="77">
        <f>IF('Indicator Data'!W93="No data","x",ROUND(IF('Indicator Data'!W93&gt;X$195,10,IF('Indicator Data'!W93&lt;X$194,0,10-(X$195-'Indicator Data'!W93)/(X$195-X$194)*10)),1))</f>
        <v>1.9</v>
      </c>
      <c r="Y90" s="77">
        <f>IF('Indicator Data'!X93="No data","x",ROUND(IF('Indicator Data'!X93&gt;Y$195,10,IF('Indicator Data'!X93&lt;Y$194,0,10-(Y$195-'Indicator Data'!X93)/(Y$195-Y$194)*10)),1))</f>
        <v>3.4</v>
      </c>
      <c r="Z90" s="78">
        <f t="shared" si="27"/>
        <v>2.7</v>
      </c>
      <c r="AA90" s="92">
        <f>('Indicator Data'!AJ93+'Indicator Data'!AI93*0.5+'Indicator Data'!AH93*0.25)/1000</f>
        <v>4800.8852500000003</v>
      </c>
      <c r="AB90" s="83">
        <f>AA90*1000/'Indicator Data'!BC93</f>
        <v>0.1892450298833756</v>
      </c>
      <c r="AC90" s="78">
        <f t="shared" si="28"/>
        <v>10</v>
      </c>
      <c r="AD90" s="77">
        <f>IF('Indicator Data'!AN93="No data","x",ROUND(IF('Indicator Data'!AN93&lt;$AD$194,10,IF('Indicator Data'!AN93&gt;$AD$195,0,($AD$195-'Indicator Data'!AN93)/($AD$195-$AD$194)*10)),1))</f>
        <v>8.3000000000000007</v>
      </c>
      <c r="AE90" s="77">
        <f>IF('Indicator Data'!AO93="No data","x",ROUND(IF('Indicator Data'!AO93&gt;$AE$195,10,IF('Indicator Data'!AO93&lt;$AE$194,0,10-($AE$195-'Indicator Data'!AO93)/($AE$195-$AE$194)*10)),1))</f>
        <v>10</v>
      </c>
      <c r="AF90" s="84" t="str">
        <f>IF('Indicator Data'!AP93="No data","x",ROUND(IF('Indicator Data'!AP93&gt;$AF$195,10,IF('Indicator Data'!AP93&lt;$AF$194,0,10-($AF$195-'Indicator Data'!AP93)/($AF$195-$AF$194)*10)),1))</f>
        <v>x</v>
      </c>
      <c r="AG90" s="84" t="str">
        <f>IF('Indicator Data'!AQ93="No data","x",ROUND(IF('Indicator Data'!AQ93&gt;$AG$195,10,IF('Indicator Data'!AQ93&lt;$AG$194,0,10-($AG$195-'Indicator Data'!AQ93)/($AG$195-$AG$194)*10)),1))</f>
        <v>x</v>
      </c>
      <c r="AH90" s="77" t="str">
        <f t="shared" si="29"/>
        <v>x</v>
      </c>
      <c r="AI90" s="78">
        <f t="shared" si="30"/>
        <v>9.1999999999999993</v>
      </c>
      <c r="AJ90" s="85">
        <f t="shared" si="31"/>
        <v>7.9</v>
      </c>
      <c r="AK90" s="86">
        <f t="shared" si="18"/>
        <v>5.0999999999999996</v>
      </c>
    </row>
    <row r="91" spans="1:37" s="4" customFormat="1" x14ac:dyDescent="0.25">
      <c r="A91" s="131" t="s">
        <v>849</v>
      </c>
      <c r="B91" s="63" t="s">
        <v>297</v>
      </c>
      <c r="C91" s="77">
        <f>ROUND(IF('Indicator Data'!Q94="No data",IF((0.1233*LN('Indicator Data'!BB94)-0.4559)&gt;C$195,0,IF((0.1233*LN('Indicator Data'!BB94)-0.4559)&lt;C$194,10,(C$195-(0.1233*LN('Indicator Data'!BB94)-0.4559))/(C$195-C$194)*10)),IF('Indicator Data'!Q94&gt;C$195,0,IF('Indicator Data'!Q94&lt;C$194,10,(C$195-'Indicator Data'!Q94)/(C$195-C$194)*10))),1)</f>
        <v>0.8</v>
      </c>
      <c r="D91" s="77" t="str">
        <f>IF('Indicator Data'!R94="No data","x",ROUND((IF('Indicator Data'!R94&gt;D$195,10,IF('Indicator Data'!R94&lt;D$194,0,10-(D$195-'Indicator Data'!R94)/(D$195-D$194)*10))),1))</f>
        <v>x</v>
      </c>
      <c r="E91" s="78">
        <f t="shared" si="19"/>
        <v>0.8</v>
      </c>
      <c r="F91" s="77">
        <f>IF('Indicator Data'!AF94="No data","x",ROUND(IF('Indicator Data'!AF94&gt;F$195,10,IF('Indicator Data'!AF94&lt;F$194,0,10-(F$195-'Indicator Data'!AF94)/(F$195-F$194)*10)),1))</f>
        <v>0.9</v>
      </c>
      <c r="G91" s="77" t="str">
        <f>IF('Indicator Data'!AG94="No data","x",ROUND(IF('Indicator Data'!AG94&gt;G$195,10,IF('Indicator Data'!AG94&lt;G$194,0,10-(G$195-'Indicator Data'!AG94)/(G$195-G$194)*10)),1))</f>
        <v>x</v>
      </c>
      <c r="H91" s="78">
        <f t="shared" si="20"/>
        <v>0.9</v>
      </c>
      <c r="I91" s="79">
        <f>SUM(IF('Indicator Data'!S94=0,0,'Indicator Data'!S94/1000000),SUM('Indicator Data'!T94:U94))</f>
        <v>1.196466</v>
      </c>
      <c r="J91" s="79">
        <f>I91/'Indicator Data'!BC94*1000000</f>
        <v>2.3347633327653508E-2</v>
      </c>
      <c r="K91" s="77">
        <f t="shared" si="21"/>
        <v>0</v>
      </c>
      <c r="L91" s="77" t="str">
        <f>IF('Indicator Data'!V94="No data","x",ROUND(IF('Indicator Data'!V94&gt;L$195,10,IF('Indicator Data'!V94&lt;L$194,0,10-(L$195-'Indicator Data'!V94)/(L$195-L$194)*10)),1))</f>
        <v>x</v>
      </c>
      <c r="M91" s="78">
        <f t="shared" si="22"/>
        <v>0</v>
      </c>
      <c r="N91" s="80">
        <f t="shared" si="23"/>
        <v>0.6</v>
      </c>
      <c r="O91" s="92">
        <f>IF(AND('Indicator Data'!AK94="No data",'Indicator Data'!AL94="No data"),0,SUM('Indicator Data'!AK94:AM94)/1000)</f>
        <v>1.8069999999999999</v>
      </c>
      <c r="P91" s="77">
        <f t="shared" si="24"/>
        <v>0.9</v>
      </c>
      <c r="Q91" s="81">
        <f>O91*1000/'Indicator Data'!BC94</f>
        <v>3.5261489606114914E-5</v>
      </c>
      <c r="R91" s="77">
        <f t="shared" si="25"/>
        <v>0</v>
      </c>
      <c r="S91" s="82">
        <f t="shared" si="26"/>
        <v>0.5</v>
      </c>
      <c r="T91" s="77" t="str">
        <f>IF('Indicator Data'!AB94="No data","x",ROUND(IF('Indicator Data'!AB94&gt;T$195,10,IF('Indicator Data'!AB94&lt;T$194,0,10-(T$195-'Indicator Data'!AB94)/(T$195-T$194)*10)),1))</f>
        <v>x</v>
      </c>
      <c r="U91" s="77">
        <f>IF('Indicator Data'!AA94="No data","x",ROUND(IF('Indicator Data'!AA94&gt;U$195,10,IF('Indicator Data'!AA94&lt;U$194,0,10-(U$195-'Indicator Data'!AA94)/(U$195-U$194)*10)),1))</f>
        <v>1.5</v>
      </c>
      <c r="V91" s="77">
        <f>IF('Indicator Data'!AE94="No data","x",ROUND(IF('Indicator Data'!AE94&gt;V$195,10,IF('Indicator Data'!AE94&lt;V$194,0,10-(V$195-'Indicator Data'!AE94)/(V$195-V$194)*10)),1))</f>
        <v>0</v>
      </c>
      <c r="W91" s="78">
        <f t="shared" si="17"/>
        <v>0.8</v>
      </c>
      <c r="X91" s="77">
        <f>IF('Indicator Data'!W94="No data","x",ROUND(IF('Indicator Data'!W94&gt;X$195,10,IF('Indicator Data'!W94&lt;X$194,0,10-(X$195-'Indicator Data'!W94)/(X$195-X$194)*10)),1))</f>
        <v>0.3</v>
      </c>
      <c r="Y91" s="77">
        <f>IF('Indicator Data'!X94="No data","x",ROUND(IF('Indicator Data'!X94&gt;Y$195,10,IF('Indicator Data'!X94&lt;Y$194,0,10-(Y$195-'Indicator Data'!X94)/(Y$195-Y$194)*10)),1))</f>
        <v>0.1</v>
      </c>
      <c r="Z91" s="78">
        <f t="shared" si="27"/>
        <v>0.2</v>
      </c>
      <c r="AA91" s="92">
        <f>('Indicator Data'!AJ94+'Indicator Data'!AI94*0.5+'Indicator Data'!AH94*0.25)/1000</f>
        <v>15.712249999999999</v>
      </c>
      <c r="AB91" s="83">
        <f>AA91*1000/'Indicator Data'!BC94</f>
        <v>3.0660616494946268E-4</v>
      </c>
      <c r="AC91" s="78">
        <f t="shared" si="28"/>
        <v>0</v>
      </c>
      <c r="AD91" s="77">
        <f>IF('Indicator Data'!AN94="No data","x",ROUND(IF('Indicator Data'!AN94&lt;$AD$194,10,IF('Indicator Data'!AN94&gt;$AD$195,0,($AD$195-'Indicator Data'!AN94)/($AD$195-$AD$194)*10)),1))</f>
        <v>1.1000000000000001</v>
      </c>
      <c r="AE91" s="77">
        <f>IF('Indicator Data'!AO94="No data","x",ROUND(IF('Indicator Data'!AO94&gt;$AE$195,10,IF('Indicator Data'!AO94&lt;$AE$194,0,10-($AE$195-'Indicator Data'!AO94)/($AE$195-$AE$194)*10)),1))</f>
        <v>0</v>
      </c>
      <c r="AF91" s="84">
        <f>IF('Indicator Data'!AP94="No data","x",ROUND(IF('Indicator Data'!AP94&gt;$AF$195,10,IF('Indicator Data'!AP94&lt;$AF$194,0,10-($AF$195-'Indicator Data'!AP94)/($AF$195-$AF$194)*10)),1))</f>
        <v>0.9</v>
      </c>
      <c r="AG91" s="84">
        <f>IF('Indicator Data'!AQ94="No data","x",ROUND(IF('Indicator Data'!AQ94&gt;$AG$195,10,IF('Indicator Data'!AQ94&lt;$AG$194,0,10-($AG$195-'Indicator Data'!AQ94)/($AG$195-$AG$194)*10)),1))</f>
        <v>4.5999999999999996</v>
      </c>
      <c r="AH91" s="77">
        <f t="shared" si="29"/>
        <v>1.6</v>
      </c>
      <c r="AI91" s="78">
        <f t="shared" si="30"/>
        <v>0.9</v>
      </c>
      <c r="AJ91" s="85">
        <f t="shared" si="31"/>
        <v>0.5</v>
      </c>
      <c r="AK91" s="86">
        <f t="shared" si="18"/>
        <v>0.5</v>
      </c>
    </row>
    <row r="92" spans="1:37" s="4" customFormat="1" x14ac:dyDescent="0.25">
      <c r="A92" s="131" t="s">
        <v>168</v>
      </c>
      <c r="B92" s="63" t="s">
        <v>167</v>
      </c>
      <c r="C92" s="77">
        <f>ROUND(IF('Indicator Data'!Q95="No data",IF((0.1233*LN('Indicator Data'!BB95)-0.4559)&gt;C$195,0,IF((0.1233*LN('Indicator Data'!BB95)-0.4559)&lt;C$194,10,(C$195-(0.1233*LN('Indicator Data'!BB95)-0.4559))/(C$195-C$194)*10)),IF('Indicator Data'!Q95&gt;C$195,0,IF('Indicator Data'!Q95&lt;C$194,10,(C$195-'Indicator Data'!Q95)/(C$195-C$194)*10))),1)</f>
        <v>2.2999999999999998</v>
      </c>
      <c r="D92" s="77" t="str">
        <f>IF('Indicator Data'!R95="No data","x",ROUND((IF('Indicator Data'!R95&gt;D$195,10,IF('Indicator Data'!R95&lt;D$194,0,10-(D$195-'Indicator Data'!R95)/(D$195-D$194)*10))),1))</f>
        <v>x</v>
      </c>
      <c r="E92" s="78">
        <f t="shared" si="19"/>
        <v>2.2999999999999998</v>
      </c>
      <c r="F92" s="77">
        <f>IF('Indicator Data'!AF95="No data","x",ROUND(IF('Indicator Data'!AF95&gt;F$195,10,IF('Indicator Data'!AF95&lt;F$194,0,10-(F$195-'Indicator Data'!AF95)/(F$195-F$194)*10)),1))</f>
        <v>4.5</v>
      </c>
      <c r="G92" s="77" t="str">
        <f>IF('Indicator Data'!AG95="No data","x",ROUND(IF('Indicator Data'!AG95&gt;G$195,10,IF('Indicator Data'!AG95&lt;G$194,0,10-(G$195-'Indicator Data'!AG95)/(G$195-G$194)*10)),1))</f>
        <v>x</v>
      </c>
      <c r="H92" s="78">
        <f t="shared" si="20"/>
        <v>4.5</v>
      </c>
      <c r="I92" s="79">
        <f>SUM(IF('Indicator Data'!S95=0,0,'Indicator Data'!S95/1000000),SUM('Indicator Data'!T95:U95))</f>
        <v>-17.003772999999999</v>
      </c>
      <c r="J92" s="79">
        <f>I92/'Indicator Data'!BC95*1000000</f>
        <v>-4.1957854544162432</v>
      </c>
      <c r="K92" s="77">
        <f t="shared" si="21"/>
        <v>0</v>
      </c>
      <c r="L92" s="77" t="str">
        <f>IF('Indicator Data'!V95="No data","x",ROUND(IF('Indicator Data'!V95&gt;L$195,10,IF('Indicator Data'!V95&lt;L$194,0,10-(L$195-'Indicator Data'!V95)/(L$195-L$194)*10)),1))</f>
        <v>x</v>
      </c>
      <c r="M92" s="78">
        <f t="shared" si="22"/>
        <v>0</v>
      </c>
      <c r="N92" s="80">
        <f t="shared" si="23"/>
        <v>2.2999999999999998</v>
      </c>
      <c r="O92" s="92">
        <f>IF(AND('Indicator Data'!AK95="No data",'Indicator Data'!AL95="No data"),0,SUM('Indicator Data'!AK95:AM95)/1000)</f>
        <v>0.93899999999999995</v>
      </c>
      <c r="P92" s="77">
        <f t="shared" si="24"/>
        <v>0</v>
      </c>
      <c r="Q92" s="81">
        <f>O92*1000/'Indicator Data'!BC95</f>
        <v>2.3170401896666423E-4</v>
      </c>
      <c r="R92" s="77">
        <f t="shared" si="25"/>
        <v>2.2000000000000002</v>
      </c>
      <c r="S92" s="82">
        <f t="shared" si="26"/>
        <v>1.1000000000000001</v>
      </c>
      <c r="T92" s="77" t="str">
        <f>IF('Indicator Data'!AB95="No data","x",ROUND(IF('Indicator Data'!AB95&gt;T$195,10,IF('Indicator Data'!AB95&lt;T$194,0,10-(T$195-'Indicator Data'!AB95)/(T$195-T$194)*10)),1))</f>
        <v>x</v>
      </c>
      <c r="U92" s="77">
        <f>IF('Indicator Data'!AA95="No data","x",ROUND(IF('Indicator Data'!AA95&gt;U$195,10,IF('Indicator Data'!AA95&lt;U$194,0,10-(U$195-'Indicator Data'!AA95)/(U$195-U$194)*10)),1))</f>
        <v>0.4</v>
      </c>
      <c r="V92" s="77" t="str">
        <f>IF('Indicator Data'!AE95="No data","x",ROUND(IF('Indicator Data'!AE95&gt;V$195,10,IF('Indicator Data'!AE95&lt;V$194,0,10-(V$195-'Indicator Data'!AE95)/(V$195-V$194)*10)),1))</f>
        <v>x</v>
      </c>
      <c r="W92" s="78">
        <f t="shared" si="17"/>
        <v>0.4</v>
      </c>
      <c r="X92" s="77">
        <f>IF('Indicator Data'!W95="No data","x",ROUND(IF('Indicator Data'!W95&gt;X$195,10,IF('Indicator Data'!W95&lt;X$194,0,10-(X$195-'Indicator Data'!W95)/(X$195-X$194)*10)),1))</f>
        <v>0.7</v>
      </c>
      <c r="Y92" s="77">
        <f>IF('Indicator Data'!X95="No data","x",ROUND(IF('Indicator Data'!X95&gt;Y$195,10,IF('Indicator Data'!X95&lt;Y$194,0,10-(Y$195-'Indicator Data'!X95)/(Y$195-Y$194)*10)),1))</f>
        <v>0.7</v>
      </c>
      <c r="Z92" s="78">
        <f t="shared" si="27"/>
        <v>0.7</v>
      </c>
      <c r="AA92" s="92">
        <f>('Indicator Data'!AJ95+'Indicator Data'!AI95*0.5+'Indicator Data'!AH95*0.25)/1000</f>
        <v>0</v>
      </c>
      <c r="AB92" s="83">
        <f>AA92*1000/'Indicator Data'!BC95</f>
        <v>0</v>
      </c>
      <c r="AC92" s="78">
        <f t="shared" si="28"/>
        <v>0</v>
      </c>
      <c r="AD92" s="77">
        <f>IF('Indicator Data'!AN95="No data","x",ROUND(IF('Indicator Data'!AN95&lt;$AD$194,10,IF('Indicator Data'!AN95&gt;$AD$195,0,($AD$195-'Indicator Data'!AN95)/($AD$195-$AD$194)*10)),1))</f>
        <v>2</v>
      </c>
      <c r="AE92" s="77">
        <f>IF('Indicator Data'!AO95="No data","x",ROUND(IF('Indicator Data'!AO95&gt;$AE$195,10,IF('Indicator Data'!AO95&lt;$AE$194,0,10-($AE$195-'Indicator Data'!AO95)/($AE$195-$AE$194)*10)),1))</f>
        <v>0</v>
      </c>
      <c r="AF92" s="84">
        <f>IF('Indicator Data'!AP95="No data","x",ROUND(IF('Indicator Data'!AP95&gt;$AF$195,10,IF('Indicator Data'!AP95&lt;$AF$194,0,10-($AF$195-'Indicator Data'!AP95)/($AF$195-$AF$194)*10)),1))</f>
        <v>1.8</v>
      </c>
      <c r="AG92" s="84">
        <f>IF('Indicator Data'!AQ95="No data","x",ROUND(IF('Indicator Data'!AQ95&gt;$AG$195,10,IF('Indicator Data'!AQ95&lt;$AG$194,0,10-($AG$195-'Indicator Data'!AQ95)/($AG$195-$AG$194)*10)),1))</f>
        <v>1.9</v>
      </c>
      <c r="AH92" s="77">
        <f t="shared" si="29"/>
        <v>1.8</v>
      </c>
      <c r="AI92" s="78">
        <f t="shared" si="30"/>
        <v>1.3</v>
      </c>
      <c r="AJ92" s="85">
        <f t="shared" si="31"/>
        <v>0.6</v>
      </c>
      <c r="AK92" s="86">
        <f t="shared" si="18"/>
        <v>0.9</v>
      </c>
    </row>
    <row r="93" spans="1:37" s="4" customFormat="1" x14ac:dyDescent="0.25">
      <c r="A93" s="131" t="s">
        <v>170</v>
      </c>
      <c r="B93" s="63" t="s">
        <v>169</v>
      </c>
      <c r="C93" s="77">
        <f>ROUND(IF('Indicator Data'!Q96="No data",IF((0.1233*LN('Indicator Data'!BB96)-0.4559)&gt;C$195,0,IF((0.1233*LN('Indicator Data'!BB96)-0.4559)&lt;C$194,10,(C$195-(0.1233*LN('Indicator Data'!BB96)-0.4559))/(C$195-C$194)*10)),IF('Indicator Data'!Q96&gt;C$195,0,IF('Indicator Data'!Q96&lt;C$194,10,(C$195-'Indicator Data'!Q96)/(C$195-C$194)*10))),1)</f>
        <v>4.4000000000000004</v>
      </c>
      <c r="D93" s="77">
        <f>IF('Indicator Data'!R96="No data","x",ROUND((IF('Indicator Data'!R96&gt;D$195,10,IF('Indicator Data'!R96&lt;D$194,0,10-(D$195-'Indicator Data'!R96)/(D$195-D$194)*10))),1))</f>
        <v>0</v>
      </c>
      <c r="E93" s="78">
        <f t="shared" si="19"/>
        <v>2.5</v>
      </c>
      <c r="F93" s="77">
        <f>IF('Indicator Data'!AF96="No data","x",ROUND(IF('Indicator Data'!AF96&gt;F$195,10,IF('Indicator Data'!AF96&lt;F$194,0,10-(F$195-'Indicator Data'!AF96)/(F$195-F$194)*10)),1))</f>
        <v>5.3</v>
      </c>
      <c r="G93" s="77">
        <f>IF('Indicator Data'!AG96="No data","x",ROUND(IF('Indicator Data'!AG96&gt;G$195,10,IF('Indicator Data'!AG96&lt;G$194,0,10-(G$195-'Indicator Data'!AG96)/(G$195-G$194)*10)),1))</f>
        <v>0.5</v>
      </c>
      <c r="H93" s="78">
        <f t="shared" si="20"/>
        <v>2.9</v>
      </c>
      <c r="I93" s="79">
        <f>SUM(IF('Indicator Data'!S96=0,0,'Indicator Data'!S96/1000000),SUM('Indicator Data'!T96:U96))</f>
        <v>1400.2781930000001</v>
      </c>
      <c r="J93" s="79">
        <f>I93/'Indicator Data'!BC96*1000000</f>
        <v>230.20668338073554</v>
      </c>
      <c r="K93" s="77">
        <f t="shared" si="21"/>
        <v>4.5999999999999996</v>
      </c>
      <c r="L93" s="77">
        <f>IF('Indicator Data'!V96="No data","x",ROUND(IF('Indicator Data'!V96&gt;L$195,10,IF('Indicator Data'!V96&lt;L$194,0,10-(L$195-'Indicator Data'!V96)/(L$195-L$194)*10)),1))</f>
        <v>8</v>
      </c>
      <c r="M93" s="78">
        <f t="shared" si="22"/>
        <v>6.3</v>
      </c>
      <c r="N93" s="80">
        <f t="shared" si="23"/>
        <v>3.6</v>
      </c>
      <c r="O93" s="92">
        <f>IF(AND('Indicator Data'!AK96="No data",'Indicator Data'!AL96="No data"),0,SUM('Indicator Data'!AK96:AM96)/1000)</f>
        <v>0.33900000000000002</v>
      </c>
      <c r="P93" s="77">
        <f t="shared" si="24"/>
        <v>0</v>
      </c>
      <c r="Q93" s="81">
        <f>O93*1000/'Indicator Data'!BC96</f>
        <v>5.5731829615138013E-5</v>
      </c>
      <c r="R93" s="77">
        <f t="shared" si="25"/>
        <v>1.6</v>
      </c>
      <c r="S93" s="82">
        <f t="shared" si="26"/>
        <v>0.8</v>
      </c>
      <c r="T93" s="77">
        <f>IF('Indicator Data'!AB96="No data","x",ROUND(IF('Indicator Data'!AB96&gt;T$195,10,IF('Indicator Data'!AB96&lt;T$194,0,10-(T$195-'Indicator Data'!AB96)/(T$195-T$194)*10)),1))</f>
        <v>0.4</v>
      </c>
      <c r="U93" s="77">
        <f>IF('Indicator Data'!AA96="No data","x",ROUND(IF('Indicator Data'!AA96&gt;U$195,10,IF('Indicator Data'!AA96&lt;U$194,0,10-(U$195-'Indicator Data'!AA96)/(U$195-U$194)*10)),1))</f>
        <v>2.6</v>
      </c>
      <c r="V93" s="77">
        <f>IF('Indicator Data'!AE96="No data","x",ROUND(IF('Indicator Data'!AE96&gt;V$195,10,IF('Indicator Data'!AE96&lt;V$194,0,10-(V$195-'Indicator Data'!AE96)/(V$195-V$194)*10)),1))</f>
        <v>0</v>
      </c>
      <c r="W93" s="78">
        <f t="shared" si="17"/>
        <v>1</v>
      </c>
      <c r="X93" s="77">
        <f>IF('Indicator Data'!W96="No data","x",ROUND(IF('Indicator Data'!W96&gt;X$195,10,IF('Indicator Data'!W96&lt;X$194,0,10-(X$195-'Indicator Data'!W96)/(X$195-X$194)*10)),1))</f>
        <v>1.6</v>
      </c>
      <c r="Y93" s="77">
        <f>IF('Indicator Data'!X96="No data","x",ROUND(IF('Indicator Data'!X96&gt;Y$195,10,IF('Indicator Data'!X96&lt;Y$194,0,10-(Y$195-'Indicator Data'!X96)/(Y$195-Y$194)*10)),1))</f>
        <v>0.6</v>
      </c>
      <c r="Z93" s="78">
        <f t="shared" si="27"/>
        <v>1.1000000000000001</v>
      </c>
      <c r="AA93" s="92">
        <f>('Indicator Data'!AJ96+'Indicator Data'!AI96*0.5+'Indicator Data'!AH96*0.25)/1000</f>
        <v>4.25</v>
      </c>
      <c r="AB93" s="83">
        <f>AA93*1000/'Indicator Data'!BC96</f>
        <v>6.9870287865586003E-4</v>
      </c>
      <c r="AC93" s="78">
        <f t="shared" si="28"/>
        <v>0.1</v>
      </c>
      <c r="AD93" s="77">
        <f>IF('Indicator Data'!AN96="No data","x",ROUND(IF('Indicator Data'!AN96&lt;$AD$194,10,IF('Indicator Data'!AN96&gt;$AD$195,0,($AD$195-'Indicator Data'!AN96)/($AD$195-$AD$194)*10)),1))</f>
        <v>3.7</v>
      </c>
      <c r="AE93" s="77">
        <f>IF('Indicator Data'!AO96="No data","x",ROUND(IF('Indicator Data'!AO96&gt;$AE$195,10,IF('Indicator Data'!AO96&lt;$AE$194,0,10-($AE$195-'Indicator Data'!AO96)/($AE$195-$AE$194)*10)),1))</f>
        <v>0.3</v>
      </c>
      <c r="AF93" s="84" t="str">
        <f>IF('Indicator Data'!AP96="No data","x",ROUND(IF('Indicator Data'!AP96&gt;$AF$195,10,IF('Indicator Data'!AP96&lt;$AF$194,0,10-($AF$195-'Indicator Data'!AP96)/($AF$195-$AF$194)*10)),1))</f>
        <v>x</v>
      </c>
      <c r="AG93" s="84" t="str">
        <f>IF('Indicator Data'!AQ96="No data","x",ROUND(IF('Indicator Data'!AQ96&gt;$AG$195,10,IF('Indicator Data'!AQ96&lt;$AG$194,0,10-($AG$195-'Indicator Data'!AQ96)/($AG$195-$AG$194)*10)),1))</f>
        <v>x</v>
      </c>
      <c r="AH93" s="77" t="str">
        <f t="shared" si="29"/>
        <v>x</v>
      </c>
      <c r="AI93" s="78">
        <f t="shared" si="30"/>
        <v>2</v>
      </c>
      <c r="AJ93" s="85">
        <f t="shared" si="31"/>
        <v>1.1000000000000001</v>
      </c>
      <c r="AK93" s="86">
        <f t="shared" si="18"/>
        <v>1</v>
      </c>
    </row>
    <row r="94" spans="1:37" s="4" customFormat="1" x14ac:dyDescent="0.25">
      <c r="A94" s="131" t="s">
        <v>848</v>
      </c>
      <c r="B94" s="63" t="s">
        <v>171</v>
      </c>
      <c r="C94" s="77">
        <f>ROUND(IF('Indicator Data'!Q97="No data",IF((0.1233*LN('Indicator Data'!BB97)-0.4559)&gt;C$195,0,IF((0.1233*LN('Indicator Data'!BB97)-0.4559)&lt;C$194,10,(C$195-(0.1233*LN('Indicator Data'!BB97)-0.4559))/(C$195-C$194)*10)),IF('Indicator Data'!Q97&gt;C$195,0,IF('Indicator Data'!Q97&lt;C$194,10,(C$195-'Indicator Data'!Q97)/(C$195-C$194)*10))),1)</f>
        <v>5.6</v>
      </c>
      <c r="D94" s="77">
        <f>IF('Indicator Data'!R97="No data","x",ROUND((IF('Indicator Data'!R97&gt;D$195,10,IF('Indicator Data'!R97&lt;D$194,0,10-(D$195-'Indicator Data'!R97)/(D$195-D$194)*10))),1))</f>
        <v>3</v>
      </c>
      <c r="E94" s="78">
        <f t="shared" si="19"/>
        <v>4.4000000000000004</v>
      </c>
      <c r="F94" s="77">
        <f>IF('Indicator Data'!AF97="No data","x",ROUND(IF('Indicator Data'!AF97&gt;F$195,10,IF('Indicator Data'!AF97&lt;F$194,0,10-(F$195-'Indicator Data'!AF97)/(F$195-F$194)*10)),1))</f>
        <v>6.2</v>
      </c>
      <c r="G94" s="77">
        <f>IF('Indicator Data'!AG97="No data","x",ROUND(IF('Indicator Data'!AG97&gt;G$195,10,IF('Indicator Data'!AG97&lt;G$194,0,10-(G$195-'Indicator Data'!AG97)/(G$195-G$194)*10)),1))</f>
        <v>3.2</v>
      </c>
      <c r="H94" s="78">
        <f t="shared" si="20"/>
        <v>4.7</v>
      </c>
      <c r="I94" s="79">
        <f>SUM(IF('Indicator Data'!S97=0,0,'Indicator Data'!S97/1000000),SUM('Indicator Data'!T97:U97))</f>
        <v>948.138328</v>
      </c>
      <c r="J94" s="79">
        <f>I94/'Indicator Data'!BC97*1000000</f>
        <v>140.29132955913963</v>
      </c>
      <c r="K94" s="77">
        <f t="shared" si="21"/>
        <v>2.8</v>
      </c>
      <c r="L94" s="77">
        <f>IF('Indicator Data'!V97="No data","x",ROUND(IF('Indicator Data'!V97&gt;L$195,10,IF('Indicator Data'!V97&lt;L$194,0,10-(L$195-'Indicator Data'!V97)/(L$195-L$194)*10)),1))</f>
        <v>2.2999999999999998</v>
      </c>
      <c r="M94" s="78">
        <f t="shared" si="22"/>
        <v>2.6</v>
      </c>
      <c r="N94" s="80">
        <f t="shared" si="23"/>
        <v>4</v>
      </c>
      <c r="O94" s="92">
        <f>IF(AND('Indicator Data'!AK97="No data",'Indicator Data'!AL97="No data"),0,SUM('Indicator Data'!AK97:AM97)/1000)</f>
        <v>0</v>
      </c>
      <c r="P94" s="77">
        <f t="shared" si="24"/>
        <v>0</v>
      </c>
      <c r="Q94" s="81">
        <f>O94*1000/'Indicator Data'!BC97</f>
        <v>0</v>
      </c>
      <c r="R94" s="77">
        <f t="shared" si="25"/>
        <v>0</v>
      </c>
      <c r="S94" s="82">
        <f t="shared" si="26"/>
        <v>0</v>
      </c>
      <c r="T94" s="77">
        <f>IF('Indicator Data'!AB97="No data","x",ROUND(IF('Indicator Data'!AB97&gt;T$195,10,IF('Indicator Data'!AB97&lt;T$194,0,10-(T$195-'Indicator Data'!AB97)/(T$195-T$194)*10)),1))</f>
        <v>0.6</v>
      </c>
      <c r="U94" s="77">
        <f>IF('Indicator Data'!AA97="No data","x",ROUND(IF('Indicator Data'!AA97&gt;U$195,10,IF('Indicator Data'!AA97&lt;U$194,0,10-(U$195-'Indicator Data'!AA97)/(U$195-U$194)*10)),1))</f>
        <v>3.3</v>
      </c>
      <c r="V94" s="77">
        <f>IF('Indicator Data'!AE97="No data","x",ROUND(IF('Indicator Data'!AE97&gt;V$195,10,IF('Indicator Data'!AE97&lt;V$194,0,10-(V$195-'Indicator Data'!AE97)/(V$195-V$194)*10)),1))</f>
        <v>0.8</v>
      </c>
      <c r="W94" s="78">
        <f t="shared" si="17"/>
        <v>1.6</v>
      </c>
      <c r="X94" s="77">
        <f>IF('Indicator Data'!W97="No data","x",ROUND(IF('Indicator Data'!W97&gt;X$195,10,IF('Indicator Data'!W97&lt;X$194,0,10-(X$195-'Indicator Data'!W97)/(X$195-X$194)*10)),1))</f>
        <v>5.0999999999999996</v>
      </c>
      <c r="Y94" s="77">
        <f>IF('Indicator Data'!X97="No data","x",ROUND(IF('Indicator Data'!X97&gt;Y$195,10,IF('Indicator Data'!X97&lt;Y$194,0,10-(Y$195-'Indicator Data'!X97)/(Y$195-Y$194)*10)),1))</f>
        <v>5.9</v>
      </c>
      <c r="Z94" s="78">
        <f t="shared" si="27"/>
        <v>5.5</v>
      </c>
      <c r="AA94" s="92">
        <f>('Indicator Data'!AJ97+'Indicator Data'!AI97*0.5+'Indicator Data'!AH97*0.25)/1000</f>
        <v>25.149000000000001</v>
      </c>
      <c r="AB94" s="83">
        <f>AA94*1000/'Indicator Data'!BC97</f>
        <v>3.721172895230539E-3</v>
      </c>
      <c r="AC94" s="78">
        <f t="shared" si="28"/>
        <v>0.4</v>
      </c>
      <c r="AD94" s="77">
        <f>IF('Indicator Data'!AN97="No data","x",ROUND(IF('Indicator Data'!AN97&lt;$AD$194,10,IF('Indicator Data'!AN97&gt;$AD$195,0,($AD$195-'Indicator Data'!AN97)/($AD$195-$AD$194)*10)),1))</f>
        <v>6.1</v>
      </c>
      <c r="AE94" s="77">
        <f>IF('Indicator Data'!AO97="No data","x",ROUND(IF('Indicator Data'!AO97&gt;$AE$195,10,IF('Indicator Data'!AO97&lt;$AE$194,0,10-($AE$195-'Indicator Data'!AO97)/($AE$195-$AE$194)*10)),1))</f>
        <v>4.5</v>
      </c>
      <c r="AF94" s="84">
        <f>IF('Indicator Data'!AP97="No data","x",ROUND(IF('Indicator Data'!AP97&gt;$AF$195,10,IF('Indicator Data'!AP97&lt;$AF$194,0,10-($AF$195-'Indicator Data'!AP97)/($AF$195-$AF$194)*10)),1))</f>
        <v>8.5</v>
      </c>
      <c r="AG94" s="84">
        <f>IF('Indicator Data'!AQ97="No data","x",ROUND(IF('Indicator Data'!AQ97&gt;$AG$195,10,IF('Indicator Data'!AQ97&lt;$AG$194,0,10-($AG$195-'Indicator Data'!AQ97)/($AG$195-$AG$194)*10)),1))</f>
        <v>1.8</v>
      </c>
      <c r="AH94" s="77">
        <f t="shared" si="29"/>
        <v>7.2</v>
      </c>
      <c r="AI94" s="78">
        <f t="shared" si="30"/>
        <v>5.9</v>
      </c>
      <c r="AJ94" s="85">
        <f t="shared" si="31"/>
        <v>3.7</v>
      </c>
      <c r="AK94" s="86">
        <f t="shared" si="18"/>
        <v>2</v>
      </c>
    </row>
    <row r="95" spans="1:37" s="4" customFormat="1" x14ac:dyDescent="0.25">
      <c r="A95" s="131" t="s">
        <v>378</v>
      </c>
      <c r="B95" s="63" t="s">
        <v>172</v>
      </c>
      <c r="C95" s="77">
        <f>ROUND(IF('Indicator Data'!Q98="No data",IF((0.1233*LN('Indicator Data'!BB98)-0.4559)&gt;C$195,0,IF((0.1233*LN('Indicator Data'!BB98)-0.4559)&lt;C$194,10,(C$195-(0.1233*LN('Indicator Data'!BB98)-0.4559))/(C$195-C$194)*10)),IF('Indicator Data'!Q98&gt;C$195,0,IF('Indicator Data'!Q98&lt;C$194,10,(C$195-'Indicator Data'!Q98)/(C$195-C$194)*10))),1)</f>
        <v>1.8</v>
      </c>
      <c r="D95" s="77" t="str">
        <f>IF('Indicator Data'!R98="No data","x",ROUND((IF('Indicator Data'!R98&gt;D$195,10,IF('Indicator Data'!R98&lt;D$194,0,10-(D$195-'Indicator Data'!R98)/(D$195-D$194)*10))),1))</f>
        <v>x</v>
      </c>
      <c r="E95" s="78">
        <f t="shared" si="19"/>
        <v>1.8</v>
      </c>
      <c r="F95" s="77">
        <f>IF('Indicator Data'!AF98="No data","x",ROUND(IF('Indicator Data'!AF98&gt;F$195,10,IF('Indicator Data'!AF98&lt;F$194,0,10-(F$195-'Indicator Data'!AF98)/(F$195-F$194)*10)),1))</f>
        <v>2.5</v>
      </c>
      <c r="G95" s="77">
        <f>IF('Indicator Data'!AG98="No data","x",ROUND(IF('Indicator Data'!AG98&gt;G$195,10,IF('Indicator Data'!AG98&lt;G$194,0,10-(G$195-'Indicator Data'!AG98)/(G$195-G$194)*10)),1))</f>
        <v>2.6</v>
      </c>
      <c r="H95" s="78">
        <f t="shared" si="20"/>
        <v>2.6</v>
      </c>
      <c r="I95" s="79">
        <f>SUM(IF('Indicator Data'!S98=0,0,'Indicator Data'!S98/1000000),SUM('Indicator Data'!T98:U98))</f>
        <v>0</v>
      </c>
      <c r="J95" s="79">
        <f>I95/'Indicator Data'!BC98*1000000</f>
        <v>0</v>
      </c>
      <c r="K95" s="77">
        <f t="shared" si="21"/>
        <v>0</v>
      </c>
      <c r="L95" s="77" t="str">
        <f>IF('Indicator Data'!V98="No data","x",ROUND(IF('Indicator Data'!V98&gt;L$195,10,IF('Indicator Data'!V98&lt;L$194,0,10-(L$195-'Indicator Data'!V98)/(L$195-L$194)*10)),1))</f>
        <v>x</v>
      </c>
      <c r="M95" s="78">
        <f t="shared" si="22"/>
        <v>0</v>
      </c>
      <c r="N95" s="80">
        <f t="shared" si="23"/>
        <v>1.6</v>
      </c>
      <c r="O95" s="92">
        <f>IF(AND('Indicator Data'!AK98="No data",'Indicator Data'!AL98="No data"),0,SUM('Indicator Data'!AK98:AM98)/1000)</f>
        <v>0.34899999999999998</v>
      </c>
      <c r="P95" s="77">
        <f t="shared" si="24"/>
        <v>0</v>
      </c>
      <c r="Q95" s="81">
        <f>O95*1000/'Indicator Data'!BC98</f>
        <v>1.7802271345382427E-4</v>
      </c>
      <c r="R95" s="77">
        <f t="shared" si="25"/>
        <v>2.1</v>
      </c>
      <c r="S95" s="82">
        <f t="shared" si="26"/>
        <v>1.1000000000000001</v>
      </c>
      <c r="T95" s="77">
        <f>IF('Indicator Data'!AB98="No data","x",ROUND(IF('Indicator Data'!AB98&gt;T$195,10,IF('Indicator Data'!AB98&lt;T$194,0,10-(T$195-'Indicator Data'!AB98)/(T$195-T$194)*10)),1))</f>
        <v>1.4</v>
      </c>
      <c r="U95" s="77">
        <f>IF('Indicator Data'!AA98="No data","x",ROUND(IF('Indicator Data'!AA98&gt;U$195,10,IF('Indicator Data'!AA98&lt;U$194,0,10-(U$195-'Indicator Data'!AA98)/(U$195-U$194)*10)),1))</f>
        <v>0.7</v>
      </c>
      <c r="V95" s="77" t="str">
        <f>IF('Indicator Data'!AE98="No data","x",ROUND(IF('Indicator Data'!AE98&gt;V$195,10,IF('Indicator Data'!AE98&lt;V$194,0,10-(V$195-'Indicator Data'!AE98)/(V$195-V$194)*10)),1))</f>
        <v>x</v>
      </c>
      <c r="W95" s="78">
        <f t="shared" si="17"/>
        <v>1.1000000000000001</v>
      </c>
      <c r="X95" s="77">
        <f>IF('Indicator Data'!W98="No data","x",ROUND(IF('Indicator Data'!W98&gt;X$195,10,IF('Indicator Data'!W98&lt;X$194,0,10-(X$195-'Indicator Data'!W98)/(X$195-X$194)*10)),1))</f>
        <v>0.6</v>
      </c>
      <c r="Y95" s="77" t="str">
        <f>IF('Indicator Data'!X98="No data","x",ROUND(IF('Indicator Data'!X98&gt;Y$195,10,IF('Indicator Data'!X98&lt;Y$194,0,10-(Y$195-'Indicator Data'!X98)/(Y$195-Y$194)*10)),1))</f>
        <v>x</v>
      </c>
      <c r="Z95" s="78">
        <f t="shared" si="27"/>
        <v>0.6</v>
      </c>
      <c r="AA95" s="92">
        <f>('Indicator Data'!AJ98+'Indicator Data'!AI98*0.5+'Indicator Data'!AH98*0.25)/1000</f>
        <v>0</v>
      </c>
      <c r="AB95" s="83">
        <f>AA95*1000/'Indicator Data'!BC98</f>
        <v>0</v>
      </c>
      <c r="AC95" s="78">
        <f t="shared" si="28"/>
        <v>0</v>
      </c>
      <c r="AD95" s="77">
        <f>IF('Indicator Data'!AN98="No data","x",ROUND(IF('Indicator Data'!AN98&lt;$AD$194,10,IF('Indicator Data'!AN98&gt;$AD$195,0,($AD$195-'Indicator Data'!AN98)/($AD$195-$AD$194)*10)),1))</f>
        <v>2</v>
      </c>
      <c r="AE95" s="77">
        <f>IF('Indicator Data'!AO98="No data","x",ROUND(IF('Indicator Data'!AO98&gt;$AE$195,10,IF('Indicator Data'!AO98&lt;$AE$194,0,10-($AE$195-'Indicator Data'!AO98)/($AE$195-$AE$194)*10)),1))</f>
        <v>0</v>
      </c>
      <c r="AF95" s="84">
        <f>IF('Indicator Data'!AP98="No data","x",ROUND(IF('Indicator Data'!AP98&gt;$AF$195,10,IF('Indicator Data'!AP98&lt;$AF$194,0,10-($AF$195-'Indicator Data'!AP98)/($AF$195-$AF$194)*10)),1))</f>
        <v>2.1</v>
      </c>
      <c r="AG95" s="84">
        <f>IF('Indicator Data'!AQ98="No data","x",ROUND(IF('Indicator Data'!AQ98&gt;$AG$195,10,IF('Indicator Data'!AQ98&lt;$AG$194,0,10-($AG$195-'Indicator Data'!AQ98)/($AG$195-$AG$194)*10)),1))</f>
        <v>4</v>
      </c>
      <c r="AH95" s="77">
        <f t="shared" si="29"/>
        <v>2.5</v>
      </c>
      <c r="AI95" s="78">
        <f t="shared" si="30"/>
        <v>1.5</v>
      </c>
      <c r="AJ95" s="85">
        <f t="shared" si="31"/>
        <v>0.8</v>
      </c>
      <c r="AK95" s="86">
        <f t="shared" si="18"/>
        <v>1</v>
      </c>
    </row>
    <row r="96" spans="1:37" s="4" customFormat="1" x14ac:dyDescent="0.25">
      <c r="A96" s="131" t="s">
        <v>174</v>
      </c>
      <c r="B96" s="63" t="s">
        <v>173</v>
      </c>
      <c r="C96" s="77">
        <f>ROUND(IF('Indicator Data'!Q99="No data",IF((0.1233*LN('Indicator Data'!BB99)-0.4559)&gt;C$195,0,IF((0.1233*LN('Indicator Data'!BB99)-0.4559)&lt;C$194,10,(C$195-(0.1233*LN('Indicator Data'!BB99)-0.4559))/(C$195-C$194)*10)),IF('Indicator Data'!Q99&gt;C$195,0,IF('Indicator Data'!Q99&lt;C$194,10,(C$195-'Indicator Data'!Q99)/(C$195-C$194)*10))),1)</f>
        <v>2.9</v>
      </c>
      <c r="D96" s="77" t="str">
        <f>IF('Indicator Data'!R99="No data","x",ROUND((IF('Indicator Data'!R99&gt;D$195,10,IF('Indicator Data'!R99&lt;D$194,0,10-(D$195-'Indicator Data'!R99)/(D$195-D$194)*10))),1))</f>
        <v>x</v>
      </c>
      <c r="E96" s="78">
        <f t="shared" si="19"/>
        <v>2.9</v>
      </c>
      <c r="F96" s="77">
        <f>IF('Indicator Data'!AF99="No data","x",ROUND(IF('Indicator Data'!AF99&gt;F$195,10,IF('Indicator Data'!AF99&lt;F$194,0,10-(F$195-'Indicator Data'!AF99)/(F$195-F$194)*10)),1))</f>
        <v>5.0999999999999996</v>
      </c>
      <c r="G96" s="77" t="str">
        <f>IF('Indicator Data'!AG99="No data","x",ROUND(IF('Indicator Data'!AG99&gt;G$195,10,IF('Indicator Data'!AG99&lt;G$194,0,10-(G$195-'Indicator Data'!AG99)/(G$195-G$194)*10)),1))</f>
        <v>x</v>
      </c>
      <c r="H96" s="78">
        <f t="shared" si="20"/>
        <v>5.0999999999999996</v>
      </c>
      <c r="I96" s="79">
        <f>SUM(IF('Indicator Data'!S99=0,0,'Indicator Data'!S99/1000000),SUM('Indicator Data'!T99:U99))</f>
        <v>5129.6771989999997</v>
      </c>
      <c r="J96" s="79">
        <f>I96/'Indicator Data'!BC99*1000000</f>
        <v>853.99712436245852</v>
      </c>
      <c r="K96" s="77">
        <f t="shared" si="21"/>
        <v>10</v>
      </c>
      <c r="L96" s="77">
        <f>IF('Indicator Data'!V99="No data","x",ROUND(IF('Indicator Data'!V99&gt;L$195,10,IF('Indicator Data'!V99&lt;L$194,0,10-(L$195-'Indicator Data'!V99)/(L$195-L$194)*10)),1))</f>
        <v>1.4</v>
      </c>
      <c r="M96" s="78">
        <f t="shared" si="22"/>
        <v>5.7</v>
      </c>
      <c r="N96" s="80">
        <f t="shared" si="23"/>
        <v>4.2</v>
      </c>
      <c r="O96" s="92">
        <f>IF(AND('Indicator Data'!AK99="No data",'Indicator Data'!AL99="No data"),0,SUM('Indicator Data'!AK99:AM99)/1000)</f>
        <v>1999.943</v>
      </c>
      <c r="P96" s="77">
        <f t="shared" si="24"/>
        <v>10</v>
      </c>
      <c r="Q96" s="81">
        <f>O96*1000/'Indicator Data'!BC99</f>
        <v>0.3329538106650809</v>
      </c>
      <c r="R96" s="77">
        <f t="shared" si="25"/>
        <v>10</v>
      </c>
      <c r="S96" s="82">
        <f t="shared" si="26"/>
        <v>10</v>
      </c>
      <c r="T96" s="77">
        <f>IF('Indicator Data'!AB99="No data","x",ROUND(IF('Indicator Data'!AB99&gt;T$195,10,IF('Indicator Data'!AB99&lt;T$194,0,10-(T$195-'Indicator Data'!AB99)/(T$195-T$194)*10)),1))</f>
        <v>0.2</v>
      </c>
      <c r="U96" s="77">
        <f>IF('Indicator Data'!AA99="No data","x",ROUND(IF('Indicator Data'!AA99&gt;U$195,10,IF('Indicator Data'!AA99&lt;U$194,0,10-(U$195-'Indicator Data'!AA99)/(U$195-U$194)*10)),1))</f>
        <v>0.2</v>
      </c>
      <c r="V96" s="77" t="str">
        <f>IF('Indicator Data'!AE99="No data","x",ROUND(IF('Indicator Data'!AE99&gt;V$195,10,IF('Indicator Data'!AE99&lt;V$194,0,10-(V$195-'Indicator Data'!AE99)/(V$195-V$194)*10)),1))</f>
        <v>x</v>
      </c>
      <c r="W96" s="78">
        <f t="shared" si="17"/>
        <v>0.2</v>
      </c>
      <c r="X96" s="77">
        <f>IF('Indicator Data'!W99="No data","x",ROUND(IF('Indicator Data'!W99&gt;X$195,10,IF('Indicator Data'!W99&lt;X$194,0,10-(X$195-'Indicator Data'!W99)/(X$195-X$194)*10)),1))</f>
        <v>0.6</v>
      </c>
      <c r="Y96" s="77" t="str">
        <f>IF('Indicator Data'!X99="No data","x",ROUND(IF('Indicator Data'!X99&gt;Y$195,10,IF('Indicator Data'!X99&lt;Y$194,0,10-(Y$195-'Indicator Data'!X99)/(Y$195-Y$194)*10)),1))</f>
        <v>x</v>
      </c>
      <c r="Z96" s="78">
        <f t="shared" si="27"/>
        <v>0.6</v>
      </c>
      <c r="AA96" s="92">
        <f>('Indicator Data'!AJ99+'Indicator Data'!AI99*0.5+'Indicator Data'!AH99*0.25)/1000</f>
        <v>250.423</v>
      </c>
      <c r="AB96" s="83">
        <f>AA96*1000/'Indicator Data'!BC99</f>
        <v>4.169083425286698E-2</v>
      </c>
      <c r="AC96" s="78">
        <f t="shared" si="28"/>
        <v>4.2</v>
      </c>
      <c r="AD96" s="77">
        <f>IF('Indicator Data'!AN99="No data","x",ROUND(IF('Indicator Data'!AN99&lt;$AD$194,10,IF('Indicator Data'!AN99&gt;$AD$195,0,($AD$195-'Indicator Data'!AN99)/($AD$195-$AD$194)*10)),1))</f>
        <v>2</v>
      </c>
      <c r="AE96" s="77">
        <f>IF('Indicator Data'!AO99="No data","x",ROUND(IF('Indicator Data'!AO99&gt;$AE$195,10,IF('Indicator Data'!AO99&lt;$AE$194,0,10-($AE$195-'Indicator Data'!AO99)/($AE$195-$AE$194)*10)),1))</f>
        <v>0</v>
      </c>
      <c r="AF96" s="84" t="str">
        <f>IF('Indicator Data'!AP99="No data","x",ROUND(IF('Indicator Data'!AP99&gt;$AF$195,10,IF('Indicator Data'!AP99&lt;$AF$194,0,10-($AF$195-'Indicator Data'!AP99)/($AF$195-$AF$194)*10)),1))</f>
        <v>x</v>
      </c>
      <c r="AG96" s="84" t="str">
        <f>IF('Indicator Data'!AQ99="No data","x",ROUND(IF('Indicator Data'!AQ99&gt;$AG$195,10,IF('Indicator Data'!AQ99&lt;$AG$194,0,10-($AG$195-'Indicator Data'!AQ99)/($AG$195-$AG$194)*10)),1))</f>
        <v>x</v>
      </c>
      <c r="AH96" s="77" t="str">
        <f t="shared" si="29"/>
        <v>x</v>
      </c>
      <c r="AI96" s="78">
        <f t="shared" si="30"/>
        <v>1</v>
      </c>
      <c r="AJ96" s="85">
        <f t="shared" si="31"/>
        <v>1.6</v>
      </c>
      <c r="AK96" s="86">
        <f t="shared" si="18"/>
        <v>7.9</v>
      </c>
    </row>
    <row r="97" spans="1:37" s="4" customFormat="1" x14ac:dyDescent="0.25">
      <c r="A97" s="131" t="s">
        <v>176</v>
      </c>
      <c r="B97" s="63" t="s">
        <v>175</v>
      </c>
      <c r="C97" s="77">
        <f>ROUND(IF('Indicator Data'!Q100="No data",IF((0.1233*LN('Indicator Data'!BB100)-0.4559)&gt;C$195,0,IF((0.1233*LN('Indicator Data'!BB100)-0.4559)&lt;C$194,10,(C$195-(0.1233*LN('Indicator Data'!BB100)-0.4559))/(C$195-C$194)*10)),IF('Indicator Data'!Q100&gt;C$195,0,IF('Indicator Data'!Q100&lt;C$194,10,(C$195-'Indicator Data'!Q100)/(C$195-C$194)*10))),1)</f>
        <v>7</v>
      </c>
      <c r="D97" s="77">
        <f>IF('Indicator Data'!R100="No data","x",ROUND((IF('Indicator Data'!R100&gt;D$195,10,IF('Indicator Data'!R100&lt;D$194,0,10-(D$195-'Indicator Data'!R100)/(D$195-D$194)*10))),1))</f>
        <v>3.9</v>
      </c>
      <c r="E97" s="78">
        <f t="shared" si="19"/>
        <v>5.7</v>
      </c>
      <c r="F97" s="77">
        <f>IF('Indicator Data'!AF100="No data","x",ROUND(IF('Indicator Data'!AF100&gt;F$195,10,IF('Indicator Data'!AF100&lt;F$194,0,10-(F$195-'Indicator Data'!AF100)/(F$195-F$194)*10)),1))</f>
        <v>7.3</v>
      </c>
      <c r="G97" s="77">
        <f>IF('Indicator Data'!AG100="No data","x",ROUND(IF('Indicator Data'!AG100&gt;G$195,10,IF('Indicator Data'!AG100&lt;G$194,0,10-(G$195-'Indicator Data'!AG100)/(G$195-G$194)*10)),1))</f>
        <v>7.3</v>
      </c>
      <c r="H97" s="78">
        <f t="shared" si="20"/>
        <v>7.3</v>
      </c>
      <c r="I97" s="79">
        <f>SUM(IF('Indicator Data'!S100=0,0,'Indicator Data'!S100/1000000),SUM('Indicator Data'!T100:U100))</f>
        <v>219.85467399999999</v>
      </c>
      <c r="J97" s="79">
        <f>I97/'Indicator Data'!BC100*1000000</f>
        <v>99.760676570374812</v>
      </c>
      <c r="K97" s="77">
        <f t="shared" si="21"/>
        <v>2</v>
      </c>
      <c r="L97" s="77">
        <f>IF('Indicator Data'!V100="No data","x",ROUND(IF('Indicator Data'!V100&gt;L$195,10,IF('Indicator Data'!V100&lt;L$194,0,10-(L$195-'Indicator Data'!V100)/(L$195-L$194)*10)),1))</f>
        <v>2.1</v>
      </c>
      <c r="M97" s="78">
        <f t="shared" si="22"/>
        <v>2.1</v>
      </c>
      <c r="N97" s="80">
        <f t="shared" si="23"/>
        <v>5.2</v>
      </c>
      <c r="O97" s="92">
        <f>IF(AND('Indicator Data'!AK100="No data",'Indicator Data'!AL100="No data"),0,SUM('Indicator Data'!AK100:AM100)/1000)</f>
        <v>4.4999999999999998E-2</v>
      </c>
      <c r="P97" s="77">
        <f t="shared" si="24"/>
        <v>0</v>
      </c>
      <c r="Q97" s="81">
        <f>O97*1000/'Indicator Data'!BC100</f>
        <v>2.0419081223021289E-5</v>
      </c>
      <c r="R97" s="77">
        <f t="shared" si="25"/>
        <v>0</v>
      </c>
      <c r="S97" s="82">
        <f t="shared" si="26"/>
        <v>0</v>
      </c>
      <c r="T97" s="77">
        <f>IF('Indicator Data'!AB100="No data","x",ROUND(IF('Indicator Data'!AB100&gt;T$195,10,IF('Indicator Data'!AB100&lt;T$194,0,10-(T$195-'Indicator Data'!AB100)/(T$195-T$194)*10)),1))</f>
        <v>10</v>
      </c>
      <c r="U97" s="77">
        <f>IF('Indicator Data'!AA100="No data","x",ROUND(IF('Indicator Data'!AA100&gt;U$195,10,IF('Indicator Data'!AA100&lt;U$194,0,10-(U$195-'Indicator Data'!AA100)/(U$195-U$194)*10)),1))</f>
        <v>10</v>
      </c>
      <c r="V97" s="77" t="str">
        <f>IF('Indicator Data'!AE100="No data","x",ROUND(IF('Indicator Data'!AE100&gt;V$195,10,IF('Indicator Data'!AE100&lt;V$194,0,10-(V$195-'Indicator Data'!AE100)/(V$195-V$194)*10)),1))</f>
        <v>x</v>
      </c>
      <c r="W97" s="78">
        <f t="shared" si="17"/>
        <v>10</v>
      </c>
      <c r="X97" s="77">
        <f>IF('Indicator Data'!W100="No data","x",ROUND(IF('Indicator Data'!W100&gt;X$195,10,IF('Indicator Data'!W100&lt;X$194,0,10-(X$195-'Indicator Data'!W100)/(X$195-X$194)*10)),1))</f>
        <v>6.9</v>
      </c>
      <c r="Y97" s="77">
        <f>IF('Indicator Data'!X100="No data","x",ROUND(IF('Indicator Data'!X100&gt;Y$195,10,IF('Indicator Data'!X100&lt;Y$194,0,10-(Y$195-'Indicator Data'!X100)/(Y$195-Y$194)*10)),1))</f>
        <v>2.2999999999999998</v>
      </c>
      <c r="Z97" s="78">
        <f t="shared" si="27"/>
        <v>4.5999999999999996</v>
      </c>
      <c r="AA97" s="92">
        <f>('Indicator Data'!AJ100+'Indicator Data'!AI100*0.5+'Indicator Data'!AH100*0.25)/1000</f>
        <v>489.5</v>
      </c>
      <c r="AB97" s="83">
        <f>AA97*1000/'Indicator Data'!BC100</f>
        <v>0.22211422797042046</v>
      </c>
      <c r="AC97" s="78">
        <f t="shared" si="28"/>
        <v>10</v>
      </c>
      <c r="AD97" s="77">
        <f>IF('Indicator Data'!AN100="No data","x",ROUND(IF('Indicator Data'!AN100&lt;$AD$194,10,IF('Indicator Data'!AN100&gt;$AD$195,0,($AD$195-'Indicator Data'!AN100)/($AD$195-$AD$194)*10)),1))</f>
        <v>4.5</v>
      </c>
      <c r="AE97" s="77">
        <f>IF('Indicator Data'!AO100="No data","x",ROUND(IF('Indicator Data'!AO100&gt;$AE$195,10,IF('Indicator Data'!AO100&lt;$AE$194,0,10-($AE$195-'Indicator Data'!AO100)/($AE$195-$AE$194)*10)),1))</f>
        <v>2.1</v>
      </c>
      <c r="AF97" s="84">
        <f>IF('Indicator Data'!AP100="No data","x",ROUND(IF('Indicator Data'!AP100&gt;$AF$195,10,IF('Indicator Data'!AP100&lt;$AF$194,0,10-($AF$195-'Indicator Data'!AP100)/($AF$195-$AF$194)*10)),1))</f>
        <v>3.8</v>
      </c>
      <c r="AG97" s="84">
        <f>IF('Indicator Data'!AQ100="No data","x",ROUND(IF('Indicator Data'!AQ100&gt;$AG$195,10,IF('Indicator Data'!AQ100&lt;$AG$194,0,10-($AG$195-'Indicator Data'!AQ100)/($AG$195-$AG$194)*10)),1))</f>
        <v>3.2</v>
      </c>
      <c r="AH97" s="77">
        <f t="shared" si="29"/>
        <v>3.7</v>
      </c>
      <c r="AI97" s="78">
        <f t="shared" si="30"/>
        <v>3.4</v>
      </c>
      <c r="AJ97" s="85">
        <f t="shared" si="31"/>
        <v>8.3000000000000007</v>
      </c>
      <c r="AK97" s="86">
        <f t="shared" si="18"/>
        <v>5.5</v>
      </c>
    </row>
    <row r="98" spans="1:37" s="4" customFormat="1" x14ac:dyDescent="0.25">
      <c r="A98" s="131" t="s">
        <v>178</v>
      </c>
      <c r="B98" s="63" t="s">
        <v>177</v>
      </c>
      <c r="C98" s="77">
        <f>ROUND(IF('Indicator Data'!Q101="No data",IF((0.1233*LN('Indicator Data'!BB101)-0.4559)&gt;C$195,0,IF((0.1233*LN('Indicator Data'!BB101)-0.4559)&lt;C$194,10,(C$195-(0.1233*LN('Indicator Data'!BB101)-0.4559))/(C$195-C$194)*10)),IF('Indicator Data'!Q101&gt;C$195,0,IF('Indicator Data'!Q101&lt;C$194,10,(C$195-'Indicator Data'!Q101)/(C$195-C$194)*10))),1)</f>
        <v>8</v>
      </c>
      <c r="D98" s="77">
        <f>IF('Indicator Data'!R101="No data","x",ROUND((IF('Indicator Data'!R101&gt;D$195,10,IF('Indicator Data'!R101&lt;D$194,0,10-(D$195-'Indicator Data'!R101)/(D$195-D$194)*10))),1))</f>
        <v>6.8</v>
      </c>
      <c r="E98" s="78">
        <f t="shared" si="19"/>
        <v>7.4</v>
      </c>
      <c r="F98" s="77">
        <f>IF('Indicator Data'!AF101="No data","x",ROUND(IF('Indicator Data'!AF101&gt;F$195,10,IF('Indicator Data'!AF101&lt;F$194,0,10-(F$195-'Indicator Data'!AF101)/(F$195-F$194)*10)),1))</f>
        <v>8.6</v>
      </c>
      <c r="G98" s="77">
        <f>IF('Indicator Data'!AG101="No data","x",ROUND(IF('Indicator Data'!AG101&gt;G$195,10,IF('Indicator Data'!AG101&lt;G$194,0,10-(G$195-'Indicator Data'!AG101)/(G$195-G$194)*10)),1))</f>
        <v>2.9</v>
      </c>
      <c r="H98" s="78">
        <f t="shared" si="20"/>
        <v>5.8</v>
      </c>
      <c r="I98" s="79">
        <f>SUM(IF('Indicator Data'!S101=0,0,'Indicator Data'!S101/1000000),SUM('Indicator Data'!T101:U101))</f>
        <v>2115.7922830000002</v>
      </c>
      <c r="J98" s="79">
        <f>I98/'Indicator Data'!BC101*1000000</f>
        <v>458.57682078397897</v>
      </c>
      <c r="K98" s="77">
        <f t="shared" si="21"/>
        <v>9.1999999999999993</v>
      </c>
      <c r="L98" s="77">
        <f>IF('Indicator Data'!V101="No data","x",ROUND(IF('Indicator Data'!V101&gt;L$195,10,IF('Indicator Data'!V101&lt;L$194,0,10-(L$195-'Indicator Data'!V101)/(L$195-L$194)*10)),1))</f>
        <v>10</v>
      </c>
      <c r="M98" s="78">
        <f t="shared" si="22"/>
        <v>9.6</v>
      </c>
      <c r="N98" s="80">
        <f t="shared" si="23"/>
        <v>7.6</v>
      </c>
      <c r="O98" s="92">
        <f>IF(AND('Indicator Data'!AK101="No data",'Indicator Data'!AL101="No data"),0,SUM('Indicator Data'!AK101:AM101)/1000)</f>
        <v>12.725</v>
      </c>
      <c r="P98" s="77">
        <f t="shared" si="24"/>
        <v>3.7</v>
      </c>
      <c r="Q98" s="81">
        <f>O98*1000/'Indicator Data'!BC101</f>
        <v>2.7580165082188891E-3</v>
      </c>
      <c r="R98" s="77">
        <f t="shared" si="25"/>
        <v>4.0999999999999996</v>
      </c>
      <c r="S98" s="82">
        <f t="shared" si="26"/>
        <v>3.9</v>
      </c>
      <c r="T98" s="77">
        <f>IF('Indicator Data'!AB101="No data","x",ROUND(IF('Indicator Data'!AB101&gt;T$195,10,IF('Indicator Data'!AB101&lt;T$194,0,10-(T$195-'Indicator Data'!AB101)/(T$195-T$194)*10)),1))</f>
        <v>2.2000000000000002</v>
      </c>
      <c r="U98" s="77">
        <f>IF('Indicator Data'!AA101="No data","x",ROUND(IF('Indicator Data'!AA101&gt;U$195,10,IF('Indicator Data'!AA101&lt;U$194,0,10-(U$195-'Indicator Data'!AA101)/(U$195-U$194)*10)),1))</f>
        <v>5.6</v>
      </c>
      <c r="V98" s="77">
        <f>IF('Indicator Data'!AE101="No data","x",ROUND(IF('Indicator Data'!AE101&gt;V$195,10,IF('Indicator Data'!AE101&lt;V$194,0,10-(V$195-'Indicator Data'!AE101)/(V$195-V$194)*10)),1))</f>
        <v>5.8</v>
      </c>
      <c r="W98" s="78">
        <f t="shared" si="17"/>
        <v>4.5</v>
      </c>
      <c r="X98" s="77">
        <f>IF('Indicator Data'!W101="No data","x",ROUND(IF('Indicator Data'!W101&gt;X$195,10,IF('Indicator Data'!W101&lt;X$194,0,10-(X$195-'Indicator Data'!W101)/(X$195-X$194)*10)),1))</f>
        <v>5.4</v>
      </c>
      <c r="Y98" s="77">
        <f>IF('Indicator Data'!X101="No data","x",ROUND(IF('Indicator Data'!X101&gt;Y$195,10,IF('Indicator Data'!X101&lt;Y$194,0,10-(Y$195-'Indicator Data'!X101)/(Y$195-Y$194)*10)),1))</f>
        <v>3.4</v>
      </c>
      <c r="Z98" s="78">
        <f t="shared" si="27"/>
        <v>4.4000000000000004</v>
      </c>
      <c r="AA98" s="92">
        <f>('Indicator Data'!AJ101+'Indicator Data'!AI101*0.5+'Indicator Data'!AH101*0.25)/1000</f>
        <v>7.7154999999999996</v>
      </c>
      <c r="AB98" s="83">
        <f>AA98*1000/'Indicator Data'!BC101</f>
        <v>1.6722574749833273E-3</v>
      </c>
      <c r="AC98" s="78">
        <f t="shared" si="28"/>
        <v>0.2</v>
      </c>
      <c r="AD98" s="77">
        <f>IF('Indicator Data'!AN101="No data","x",ROUND(IF('Indicator Data'!AN101&lt;$AD$194,10,IF('Indicator Data'!AN101&gt;$AD$195,0,($AD$195-'Indicator Data'!AN101)/($AD$195-$AD$194)*10)),1))</f>
        <v>5.5</v>
      </c>
      <c r="AE98" s="77">
        <f>IF('Indicator Data'!AO101="No data","x",ROUND(IF('Indicator Data'!AO101&gt;$AE$195,10,IF('Indicator Data'!AO101&lt;$AE$194,0,10-($AE$195-'Indicator Data'!AO101)/($AE$195-$AE$194)*10)),1))</f>
        <v>9</v>
      </c>
      <c r="AF98" s="84" t="str">
        <f>IF('Indicator Data'!AP101="No data","x",ROUND(IF('Indicator Data'!AP101&gt;$AF$195,10,IF('Indicator Data'!AP101&lt;$AF$194,0,10-($AF$195-'Indicator Data'!AP101)/($AF$195-$AF$194)*10)),1))</f>
        <v>x</v>
      </c>
      <c r="AG98" s="84" t="str">
        <f>IF('Indicator Data'!AQ101="No data","x",ROUND(IF('Indicator Data'!AQ101&gt;$AG$195,10,IF('Indicator Data'!AQ101&lt;$AG$194,0,10-($AG$195-'Indicator Data'!AQ101)/($AG$195-$AG$194)*10)),1))</f>
        <v>x</v>
      </c>
      <c r="AH98" s="77" t="str">
        <f t="shared" si="29"/>
        <v>x</v>
      </c>
      <c r="AI98" s="78">
        <f t="shared" si="30"/>
        <v>7.3</v>
      </c>
      <c r="AJ98" s="85">
        <f t="shared" si="31"/>
        <v>4.5999999999999996</v>
      </c>
      <c r="AK98" s="86">
        <f t="shared" si="18"/>
        <v>4.3</v>
      </c>
    </row>
    <row r="99" spans="1:37" s="4" customFormat="1" x14ac:dyDescent="0.25">
      <c r="A99" s="131" t="s">
        <v>180</v>
      </c>
      <c r="B99" s="63" t="s">
        <v>179</v>
      </c>
      <c r="C99" s="77">
        <f>ROUND(IF('Indicator Data'!Q102="No data",IF((0.1233*LN('Indicator Data'!BB102)-0.4559)&gt;C$195,0,IF((0.1233*LN('Indicator Data'!BB102)-0.4559)&lt;C$194,10,(C$195-(0.1233*LN('Indicator Data'!BB102)-0.4559))/(C$195-C$194)*10)),IF('Indicator Data'!Q102&gt;C$195,0,IF('Indicator Data'!Q102&lt;C$194,10,(C$195-'Indicator Data'!Q102)/(C$195-C$194)*10))),1)</f>
        <v>3.6</v>
      </c>
      <c r="D99" s="77">
        <f>IF('Indicator Data'!R102="No data","x",ROUND((IF('Indicator Data'!R102&gt;D$195,10,IF('Indicator Data'!R102&lt;D$194,0,10-(D$195-'Indicator Data'!R102)/(D$195-D$194)*10))),1))</f>
        <v>0</v>
      </c>
      <c r="E99" s="78">
        <f t="shared" si="19"/>
        <v>2</v>
      </c>
      <c r="F99" s="77">
        <f>IF('Indicator Data'!AF102="No data","x",ROUND(IF('Indicator Data'!AF102&gt;F$195,10,IF('Indicator Data'!AF102&lt;F$194,0,10-(F$195-'Indicator Data'!AF102)/(F$195-F$194)*10)),1))</f>
        <v>2.2000000000000002</v>
      </c>
      <c r="G99" s="77" t="str">
        <f>IF('Indicator Data'!AG102="No data","x",ROUND(IF('Indicator Data'!AG102&gt;G$195,10,IF('Indicator Data'!AG102&lt;G$194,0,10-(G$195-'Indicator Data'!AG102)/(G$195-G$194)*10)),1))</f>
        <v>x</v>
      </c>
      <c r="H99" s="78">
        <f t="shared" si="20"/>
        <v>2.2000000000000002</v>
      </c>
      <c r="I99" s="79">
        <f>SUM(IF('Indicator Data'!S102=0,0,'Indicator Data'!S102/1000000),SUM('Indicator Data'!T102:U102))</f>
        <v>559.94195500000001</v>
      </c>
      <c r="J99" s="79">
        <f>I99/'Indicator Data'!BC102*1000000</f>
        <v>88.974963345665586</v>
      </c>
      <c r="K99" s="77">
        <f t="shared" si="21"/>
        <v>1.8</v>
      </c>
      <c r="L99" s="77" t="str">
        <f>IF('Indicator Data'!V102="No data","x",ROUND(IF('Indicator Data'!V102&gt;L$195,10,IF('Indicator Data'!V102&lt;L$194,0,10-(L$195-'Indicator Data'!V102)/(L$195-L$194)*10)),1))</f>
        <v>x</v>
      </c>
      <c r="M99" s="78">
        <f t="shared" si="22"/>
        <v>1.8</v>
      </c>
      <c r="N99" s="80">
        <f t="shared" si="23"/>
        <v>2</v>
      </c>
      <c r="O99" s="92">
        <f>IF(AND('Indicator Data'!AK102="No data",'Indicator Data'!AL102="No data"),0,SUM('Indicator Data'!AK102:AM102)/1000)</f>
        <v>249.49799999999999</v>
      </c>
      <c r="P99" s="77">
        <f t="shared" si="24"/>
        <v>8</v>
      </c>
      <c r="Q99" s="81">
        <f>O99*1000/'Indicator Data'!BC102</f>
        <v>3.9645315387765279E-2</v>
      </c>
      <c r="R99" s="77">
        <f t="shared" si="25"/>
        <v>7.9</v>
      </c>
      <c r="S99" s="82">
        <f t="shared" si="26"/>
        <v>8</v>
      </c>
      <c r="T99" s="77" t="str">
        <f>IF('Indicator Data'!AB102="No data","x",ROUND(IF('Indicator Data'!AB102&gt;T$195,10,IF('Indicator Data'!AB102&lt;T$194,0,10-(T$195-'Indicator Data'!AB102)/(T$195-T$194)*10)),1))</f>
        <v>x</v>
      </c>
      <c r="U99" s="77">
        <f>IF('Indicator Data'!AA102="No data","x",ROUND(IF('Indicator Data'!AA102&gt;U$195,10,IF('Indicator Data'!AA102&lt;U$194,0,10-(U$195-'Indicator Data'!AA102)/(U$195-U$194)*10)),1))</f>
        <v>0.7</v>
      </c>
      <c r="V99" s="77" t="str">
        <f>IF('Indicator Data'!AE102="No data","x",ROUND(IF('Indicator Data'!AE102&gt;V$195,10,IF('Indicator Data'!AE102&lt;V$194,0,10-(V$195-'Indicator Data'!AE102)/(V$195-V$194)*10)),1))</f>
        <v>x</v>
      </c>
      <c r="W99" s="78">
        <f t="shared" ref="W99:W130" si="32">IF(AND(T99="x",U99="x",V99="x"),"x",ROUND(AVERAGE(T99,U99,V99),1))</f>
        <v>0.7</v>
      </c>
      <c r="X99" s="77">
        <f>IF('Indicator Data'!W102="No data","x",ROUND(IF('Indicator Data'!W102&gt;X$195,10,IF('Indicator Data'!W102&lt;X$194,0,10-(X$195-'Indicator Data'!W102)/(X$195-X$194)*10)),1))</f>
        <v>1</v>
      </c>
      <c r="Y99" s="77">
        <f>IF('Indicator Data'!X102="No data","x",ROUND(IF('Indicator Data'!X102&gt;Y$195,10,IF('Indicator Data'!X102&lt;Y$194,0,10-(Y$195-'Indicator Data'!X102)/(Y$195-Y$194)*10)),1))</f>
        <v>1.2</v>
      </c>
      <c r="Z99" s="78">
        <f t="shared" si="27"/>
        <v>1.1000000000000001</v>
      </c>
      <c r="AA99" s="92">
        <f>('Indicator Data'!AJ102+'Indicator Data'!AI102*0.5+'Indicator Data'!AH102*0.25)/1000</f>
        <v>0</v>
      </c>
      <c r="AB99" s="83">
        <f>AA99*1000/'Indicator Data'!BC102</f>
        <v>0</v>
      </c>
      <c r="AC99" s="78">
        <f t="shared" si="28"/>
        <v>0</v>
      </c>
      <c r="AD99" s="77">
        <f>IF('Indicator Data'!AN102="No data","x",ROUND(IF('Indicator Data'!AN102&lt;$AD$194,10,IF('Indicator Data'!AN102&gt;$AD$195,0,($AD$195-'Indicator Data'!AN102)/($AD$195-$AD$194)*10)),1))</f>
        <v>2.4</v>
      </c>
      <c r="AE99" s="77">
        <f>IF('Indicator Data'!AO102="No data","x",ROUND(IF('Indicator Data'!AO102&gt;$AE$195,10,IF('Indicator Data'!AO102&lt;$AE$194,0,10-($AE$195-'Indicator Data'!AO102)/($AE$195-$AE$194)*10)),1))</f>
        <v>0.2</v>
      </c>
      <c r="AF99" s="84" t="str">
        <f>IF('Indicator Data'!AP102="No data","x",ROUND(IF('Indicator Data'!AP102&gt;$AF$195,10,IF('Indicator Data'!AP102&lt;$AF$194,0,10-($AF$195-'Indicator Data'!AP102)/($AF$195-$AF$194)*10)),1))</f>
        <v>x</v>
      </c>
      <c r="AG99" s="84" t="str">
        <f>IF('Indicator Data'!AQ102="No data","x",ROUND(IF('Indicator Data'!AQ102&gt;$AG$195,10,IF('Indicator Data'!AQ102&lt;$AG$194,0,10-($AG$195-'Indicator Data'!AQ102)/($AG$195-$AG$194)*10)),1))</f>
        <v>x</v>
      </c>
      <c r="AH99" s="77" t="str">
        <f t="shared" si="29"/>
        <v>x</v>
      </c>
      <c r="AI99" s="78">
        <f t="shared" si="30"/>
        <v>1.3</v>
      </c>
      <c r="AJ99" s="85">
        <f t="shared" si="31"/>
        <v>0.8</v>
      </c>
      <c r="AK99" s="86">
        <f t="shared" ref="AK99:AK130" si="33">ROUND((10-GEOMEAN(((10-S99)/10*9+1),((10-AJ99)/10*9+1)))/9*10,1)</f>
        <v>5.4</v>
      </c>
    </row>
    <row r="100" spans="1:37" s="4" customFormat="1" x14ac:dyDescent="0.25">
      <c r="A100" s="131" t="s">
        <v>182</v>
      </c>
      <c r="B100" s="63" t="s">
        <v>181</v>
      </c>
      <c r="C100" s="77">
        <f>ROUND(IF('Indicator Data'!Q103="No data",IF((0.1233*LN('Indicator Data'!BB103)-0.4559)&gt;C$195,0,IF((0.1233*LN('Indicator Data'!BB103)-0.4559)&lt;C$194,10,(C$195-(0.1233*LN('Indicator Data'!BB103)-0.4559))/(C$195-C$194)*10)),IF('Indicator Data'!Q103&gt;C$195,0,IF('Indicator Data'!Q103&lt;C$194,10,(C$195-'Indicator Data'!Q103)/(C$195-C$194)*10))),1)</f>
        <v>0.6</v>
      </c>
      <c r="D100" s="77" t="str">
        <f>IF('Indicator Data'!R103="No data","x",ROUND((IF('Indicator Data'!R103&gt;D$195,10,IF('Indicator Data'!R103&lt;D$194,0,10-(D$195-'Indicator Data'!R103)/(D$195-D$194)*10))),1))</f>
        <v>x</v>
      </c>
      <c r="E100" s="78">
        <f t="shared" si="19"/>
        <v>0.6</v>
      </c>
      <c r="F100" s="77" t="str">
        <f>IF('Indicator Data'!AF103="No data","x",ROUND(IF('Indicator Data'!AF103&gt;F$195,10,IF('Indicator Data'!AF103&lt;F$194,0,10-(F$195-'Indicator Data'!AF103)/(F$195-F$194)*10)),1))</f>
        <v>x</v>
      </c>
      <c r="G100" s="77" t="str">
        <f>IF('Indicator Data'!AG103="No data","x",ROUND(IF('Indicator Data'!AG103&gt;G$195,10,IF('Indicator Data'!AG103&lt;G$194,0,10-(G$195-'Indicator Data'!AG103)/(G$195-G$194)*10)),1))</f>
        <v>x</v>
      </c>
      <c r="H100" s="78" t="str">
        <f t="shared" si="20"/>
        <v>x</v>
      </c>
      <c r="I100" s="79">
        <f>SUM(IF('Indicator Data'!S103=0,0,'Indicator Data'!S103/1000000),SUM('Indicator Data'!T103:U103))</f>
        <v>0</v>
      </c>
      <c r="J100" s="79">
        <f>I100/'Indicator Data'!BC103*1000000</f>
        <v>0</v>
      </c>
      <c r="K100" s="77">
        <f t="shared" si="21"/>
        <v>0</v>
      </c>
      <c r="L100" s="77" t="str">
        <f>IF('Indicator Data'!V103="No data","x",ROUND(IF('Indicator Data'!V103&gt;L$195,10,IF('Indicator Data'!V103&lt;L$194,0,10-(L$195-'Indicator Data'!V103)/(L$195-L$194)*10)),1))</f>
        <v>x</v>
      </c>
      <c r="M100" s="78">
        <f t="shared" si="22"/>
        <v>0</v>
      </c>
      <c r="N100" s="80">
        <f t="shared" si="23"/>
        <v>0.4</v>
      </c>
      <c r="O100" s="92">
        <f>IF(AND('Indicator Data'!AK103="No data",'Indicator Data'!AL103="No data"),0,SUM('Indicator Data'!AK103:AM103)/1000)</f>
        <v>0.16300000000000001</v>
      </c>
      <c r="P100" s="77">
        <f t="shared" si="24"/>
        <v>0</v>
      </c>
      <c r="Q100" s="81">
        <f>O100*1000/'Indicator Data'!BC103</f>
        <v>4.3275102214198483E-3</v>
      </c>
      <c r="R100" s="77">
        <f t="shared" si="25"/>
        <v>4.5999999999999996</v>
      </c>
      <c r="S100" s="82">
        <f t="shared" si="26"/>
        <v>2.2999999999999998</v>
      </c>
      <c r="T100" s="77" t="str">
        <f>IF('Indicator Data'!AB103="No data","x",ROUND(IF('Indicator Data'!AB103&gt;T$195,10,IF('Indicator Data'!AB103&lt;T$194,0,10-(T$195-'Indicator Data'!AB103)/(T$195-T$194)*10)),1))</f>
        <v>x</v>
      </c>
      <c r="U100" s="77" t="str">
        <f>IF('Indicator Data'!AA103="No data","x",ROUND(IF('Indicator Data'!AA103&gt;U$195,10,IF('Indicator Data'!AA103&lt;U$194,0,10-(U$195-'Indicator Data'!AA103)/(U$195-U$194)*10)),1))</f>
        <v>x</v>
      </c>
      <c r="V100" s="77" t="str">
        <f>IF('Indicator Data'!AE103="No data","x",ROUND(IF('Indicator Data'!AE103&gt;V$195,10,IF('Indicator Data'!AE103&lt;V$194,0,10-(V$195-'Indicator Data'!AE103)/(V$195-V$194)*10)),1))</f>
        <v>x</v>
      </c>
      <c r="W100" s="78" t="str">
        <f t="shared" si="32"/>
        <v>x</v>
      </c>
      <c r="X100" s="77" t="str">
        <f>IF('Indicator Data'!W103="No data","x",ROUND(IF('Indicator Data'!W103&gt;X$195,10,IF('Indicator Data'!W103&lt;X$194,0,10-(X$195-'Indicator Data'!W103)/(X$195-X$194)*10)),1))</f>
        <v>x</v>
      </c>
      <c r="Y100" s="77" t="str">
        <f>IF('Indicator Data'!X103="No data","x",ROUND(IF('Indicator Data'!X103&gt;Y$195,10,IF('Indicator Data'!X103&lt;Y$194,0,10-(Y$195-'Indicator Data'!X103)/(Y$195-Y$194)*10)),1))</f>
        <v>x</v>
      </c>
      <c r="Z100" s="78" t="str">
        <f t="shared" si="27"/>
        <v>x</v>
      </c>
      <c r="AA100" s="92">
        <f>('Indicator Data'!AJ103+'Indicator Data'!AI103*0.5+'Indicator Data'!AH103*0.25)/1000</f>
        <v>0</v>
      </c>
      <c r="AB100" s="83">
        <f>AA100*1000/'Indicator Data'!BC103</f>
        <v>0</v>
      </c>
      <c r="AC100" s="78">
        <f t="shared" si="28"/>
        <v>0</v>
      </c>
      <c r="AD100" s="77">
        <f>IF('Indicator Data'!AN103="No data","x",ROUND(IF('Indicator Data'!AN103&lt;$AD$194,10,IF('Indicator Data'!AN103&gt;$AD$195,0,($AD$195-'Indicator Data'!AN103)/($AD$195-$AD$194)*10)),1))</f>
        <v>1.9</v>
      </c>
      <c r="AE100" s="77">
        <f>IF('Indicator Data'!AO103="No data","x",ROUND(IF('Indicator Data'!AO103&gt;$AE$195,10,IF('Indicator Data'!AO103&lt;$AE$194,0,10-($AE$195-'Indicator Data'!AO103)/($AE$195-$AE$194)*10)),1))</f>
        <v>0</v>
      </c>
      <c r="AF100" s="84" t="str">
        <f>IF('Indicator Data'!AP103="No data","x",ROUND(IF('Indicator Data'!AP103&gt;$AF$195,10,IF('Indicator Data'!AP103&lt;$AF$194,0,10-($AF$195-'Indicator Data'!AP103)/($AF$195-$AF$194)*10)),1))</f>
        <v>x</v>
      </c>
      <c r="AG100" s="84" t="str">
        <f>IF('Indicator Data'!AQ103="No data","x",ROUND(IF('Indicator Data'!AQ103&gt;$AG$195,10,IF('Indicator Data'!AQ103&lt;$AG$194,0,10-($AG$195-'Indicator Data'!AQ103)/($AG$195-$AG$194)*10)),1))</f>
        <v>x</v>
      </c>
      <c r="AH100" s="77" t="str">
        <f t="shared" si="29"/>
        <v>x</v>
      </c>
      <c r="AI100" s="78">
        <f t="shared" si="30"/>
        <v>1</v>
      </c>
      <c r="AJ100" s="85">
        <f t="shared" si="31"/>
        <v>0.5</v>
      </c>
      <c r="AK100" s="86">
        <f t="shared" si="33"/>
        <v>1.4</v>
      </c>
    </row>
    <row r="101" spans="1:37" s="4" customFormat="1" x14ac:dyDescent="0.25">
      <c r="A101" s="131" t="s">
        <v>184</v>
      </c>
      <c r="B101" s="63" t="s">
        <v>183</v>
      </c>
      <c r="C101" s="77">
        <f>ROUND(IF('Indicator Data'!Q104="No data",IF((0.1233*LN('Indicator Data'!BB104)-0.4559)&gt;C$195,0,IF((0.1233*LN('Indicator Data'!BB104)-0.4559)&lt;C$194,10,(C$195-(0.1233*LN('Indicator Data'!BB104)-0.4559))/(C$195-C$194)*10)),IF('Indicator Data'!Q104&gt;C$195,0,IF('Indicator Data'!Q104&lt;C$194,10,(C$195-'Indicator Data'!Q104)/(C$195-C$194)*10))),1)</f>
        <v>1.6</v>
      </c>
      <c r="D101" s="77" t="str">
        <f>IF('Indicator Data'!R104="No data","x",ROUND((IF('Indicator Data'!R104&gt;D$195,10,IF('Indicator Data'!R104&lt;D$194,0,10-(D$195-'Indicator Data'!R104)/(D$195-D$194)*10))),1))</f>
        <v>x</v>
      </c>
      <c r="E101" s="78">
        <f t="shared" si="19"/>
        <v>1.6</v>
      </c>
      <c r="F101" s="77">
        <f>IF('Indicator Data'!AF104="No data","x",ROUND(IF('Indicator Data'!AF104&gt;F$195,10,IF('Indicator Data'!AF104&lt;F$194,0,10-(F$195-'Indicator Data'!AF104)/(F$195-F$194)*10)),1))</f>
        <v>1.6</v>
      </c>
      <c r="G101" s="77">
        <f>IF('Indicator Data'!AG104="No data","x",ROUND(IF('Indicator Data'!AG104&gt;G$195,10,IF('Indicator Data'!AG104&lt;G$194,0,10-(G$195-'Indicator Data'!AG104)/(G$195-G$194)*10)),1))</f>
        <v>2.5</v>
      </c>
      <c r="H101" s="78">
        <f t="shared" si="20"/>
        <v>2.1</v>
      </c>
      <c r="I101" s="79">
        <f>SUM(IF('Indicator Data'!S104=0,0,'Indicator Data'!S104/1000000),SUM('Indicator Data'!T104:U104))</f>
        <v>0</v>
      </c>
      <c r="J101" s="79">
        <f>I101/'Indicator Data'!BC104*1000000</f>
        <v>0</v>
      </c>
      <c r="K101" s="77">
        <f t="shared" si="21"/>
        <v>0</v>
      </c>
      <c r="L101" s="77" t="str">
        <f>IF('Indicator Data'!V104="No data","x",ROUND(IF('Indicator Data'!V104&gt;L$195,10,IF('Indicator Data'!V104&lt;L$194,0,10-(L$195-'Indicator Data'!V104)/(L$195-L$194)*10)),1))</f>
        <v>x</v>
      </c>
      <c r="M101" s="78">
        <f t="shared" si="22"/>
        <v>0</v>
      </c>
      <c r="N101" s="80">
        <f t="shared" si="23"/>
        <v>1.3</v>
      </c>
      <c r="O101" s="92">
        <f>IF(AND('Indicator Data'!AK104="No data",'Indicator Data'!AL104="No data"),0,SUM('Indicator Data'!AK104:AM104)/1000)</f>
        <v>1.093</v>
      </c>
      <c r="P101" s="77">
        <f t="shared" si="24"/>
        <v>0.1</v>
      </c>
      <c r="Q101" s="81">
        <f>O101*1000/'Indicator Data'!BC104</f>
        <v>3.805315465178056E-4</v>
      </c>
      <c r="R101" s="77">
        <f t="shared" si="25"/>
        <v>2.5</v>
      </c>
      <c r="S101" s="82">
        <f t="shared" si="26"/>
        <v>1.3</v>
      </c>
      <c r="T101" s="77" t="str">
        <f>IF('Indicator Data'!AB104="No data","x",ROUND(IF('Indicator Data'!AB104&gt;T$195,10,IF('Indicator Data'!AB104&lt;T$194,0,10-(T$195-'Indicator Data'!AB104)/(T$195-T$194)*10)),1))</f>
        <v>x</v>
      </c>
      <c r="U101" s="77">
        <f>IF('Indicator Data'!AA104="No data","x",ROUND(IF('Indicator Data'!AA104&gt;U$195,10,IF('Indicator Data'!AA104&lt;U$194,0,10-(U$195-'Indicator Data'!AA104)/(U$195-U$194)*10)),1))</f>
        <v>1</v>
      </c>
      <c r="V101" s="77" t="str">
        <f>IF('Indicator Data'!AE104="No data","x",ROUND(IF('Indicator Data'!AE104&gt;V$195,10,IF('Indicator Data'!AE104&lt;V$194,0,10-(V$195-'Indicator Data'!AE104)/(V$195-V$194)*10)),1))</f>
        <v>x</v>
      </c>
      <c r="W101" s="78">
        <f t="shared" si="32"/>
        <v>1</v>
      </c>
      <c r="X101" s="77">
        <f>IF('Indicator Data'!W104="No data","x",ROUND(IF('Indicator Data'!W104&gt;X$195,10,IF('Indicator Data'!W104&lt;X$194,0,10-(X$195-'Indicator Data'!W104)/(X$195-X$194)*10)),1))</f>
        <v>0.4</v>
      </c>
      <c r="Y101" s="77" t="str">
        <f>IF('Indicator Data'!X104="No data","x",ROUND(IF('Indicator Data'!X104&gt;Y$195,10,IF('Indicator Data'!X104&lt;Y$194,0,10-(Y$195-'Indicator Data'!X104)/(Y$195-Y$194)*10)),1))</f>
        <v>x</v>
      </c>
      <c r="Z101" s="78">
        <f t="shared" si="27"/>
        <v>0.4</v>
      </c>
      <c r="AA101" s="92">
        <f>('Indicator Data'!AJ104+'Indicator Data'!AI104*0.5+'Indicator Data'!AH104*0.25)/1000</f>
        <v>0</v>
      </c>
      <c r="AB101" s="83">
        <f>AA101*1000/'Indicator Data'!BC104</f>
        <v>0</v>
      </c>
      <c r="AC101" s="78">
        <f t="shared" si="28"/>
        <v>0</v>
      </c>
      <c r="AD101" s="77">
        <f>IF('Indicator Data'!AN104="No data","x",ROUND(IF('Indicator Data'!AN104&lt;$AD$194,10,IF('Indicator Data'!AN104&gt;$AD$195,0,($AD$195-'Indicator Data'!AN104)/($AD$195-$AD$194)*10)),1))</f>
        <v>0.8</v>
      </c>
      <c r="AE101" s="77">
        <f>IF('Indicator Data'!AO104="No data","x",ROUND(IF('Indicator Data'!AO104&gt;$AE$195,10,IF('Indicator Data'!AO104&lt;$AE$194,0,10-($AE$195-'Indicator Data'!AO104)/($AE$195-$AE$194)*10)),1))</f>
        <v>0</v>
      </c>
      <c r="AF101" s="84">
        <f>IF('Indicator Data'!AP104="No data","x",ROUND(IF('Indicator Data'!AP104&gt;$AF$195,10,IF('Indicator Data'!AP104&lt;$AF$194,0,10-($AF$195-'Indicator Data'!AP104)/($AF$195-$AF$194)*10)),1))</f>
        <v>2.8</v>
      </c>
      <c r="AG101" s="84">
        <f>IF('Indicator Data'!AQ104="No data","x",ROUND(IF('Indicator Data'!AQ104&gt;$AG$195,10,IF('Indicator Data'!AQ104&lt;$AG$194,0,10-($AG$195-'Indicator Data'!AQ104)/($AG$195-$AG$194)*10)),1))</f>
        <v>2.8</v>
      </c>
      <c r="AH101" s="77">
        <f t="shared" si="29"/>
        <v>2.8</v>
      </c>
      <c r="AI101" s="78">
        <f t="shared" si="30"/>
        <v>1.2</v>
      </c>
      <c r="AJ101" s="85">
        <f t="shared" si="31"/>
        <v>0.7</v>
      </c>
      <c r="AK101" s="86">
        <f t="shared" si="33"/>
        <v>1</v>
      </c>
    </row>
    <row r="102" spans="1:37" s="4" customFormat="1" x14ac:dyDescent="0.25">
      <c r="A102" s="131" t="s">
        <v>186</v>
      </c>
      <c r="B102" s="63" t="s">
        <v>185</v>
      </c>
      <c r="C102" s="77">
        <f>ROUND(IF('Indicator Data'!Q105="No data",IF((0.1233*LN('Indicator Data'!BB105)-0.4559)&gt;C$195,0,IF((0.1233*LN('Indicator Data'!BB105)-0.4559)&lt;C$194,10,(C$195-(0.1233*LN('Indicator Data'!BB105)-0.4559))/(C$195-C$194)*10)),IF('Indicator Data'!Q105&gt;C$195,0,IF('Indicator Data'!Q105&lt;C$194,10,(C$195-'Indicator Data'!Q105)/(C$195-C$194)*10))),1)</f>
        <v>0.8</v>
      </c>
      <c r="D102" s="77" t="str">
        <f>IF('Indicator Data'!R105="No data","x",ROUND((IF('Indicator Data'!R105&gt;D$195,10,IF('Indicator Data'!R105&lt;D$194,0,10-(D$195-'Indicator Data'!R105)/(D$195-D$194)*10))),1))</f>
        <v>x</v>
      </c>
      <c r="E102" s="78">
        <f t="shared" si="19"/>
        <v>0.8</v>
      </c>
      <c r="F102" s="77">
        <f>IF('Indicator Data'!AF105="No data","x",ROUND(IF('Indicator Data'!AF105&gt;F$195,10,IF('Indicator Data'!AF105&lt;F$194,0,10-(F$195-'Indicator Data'!AF105)/(F$195-F$194)*10)),1))</f>
        <v>1</v>
      </c>
      <c r="G102" s="77">
        <f>IF('Indicator Data'!AG105="No data","x",ROUND(IF('Indicator Data'!AG105&gt;G$195,10,IF('Indicator Data'!AG105&lt;G$194,0,10-(G$195-'Indicator Data'!AG105)/(G$195-G$194)*10)),1))</f>
        <v>2.4</v>
      </c>
      <c r="H102" s="78">
        <f t="shared" si="20"/>
        <v>1.7</v>
      </c>
      <c r="I102" s="79">
        <f>SUM(IF('Indicator Data'!S105=0,0,'Indicator Data'!S105/1000000),SUM('Indicator Data'!T105:U105))</f>
        <v>0</v>
      </c>
      <c r="J102" s="79">
        <f>I102/'Indicator Data'!BC105*1000000</f>
        <v>0</v>
      </c>
      <c r="K102" s="77">
        <f t="shared" si="21"/>
        <v>0</v>
      </c>
      <c r="L102" s="77" t="str">
        <f>IF('Indicator Data'!V105="No data","x",ROUND(IF('Indicator Data'!V105&gt;L$195,10,IF('Indicator Data'!V105&lt;L$194,0,10-(L$195-'Indicator Data'!V105)/(L$195-L$194)*10)),1))</f>
        <v>x</v>
      </c>
      <c r="M102" s="78">
        <f t="shared" si="22"/>
        <v>0</v>
      </c>
      <c r="N102" s="80">
        <f t="shared" si="23"/>
        <v>0.8</v>
      </c>
      <c r="O102" s="92">
        <f>IF(AND('Indicator Data'!AK105="No data",'Indicator Data'!AL105="No data"),0,SUM('Indicator Data'!AK105:AM105)/1000)</f>
        <v>2.0459999999999998</v>
      </c>
      <c r="P102" s="77">
        <f t="shared" si="24"/>
        <v>1</v>
      </c>
      <c r="Q102" s="81">
        <f>O102*1000/'Indicator Data'!BC105</f>
        <v>3.5096025195035093E-3</v>
      </c>
      <c r="R102" s="77">
        <f t="shared" si="25"/>
        <v>4.3</v>
      </c>
      <c r="S102" s="82">
        <f t="shared" si="26"/>
        <v>2.7</v>
      </c>
      <c r="T102" s="77" t="str">
        <f>IF('Indicator Data'!AB105="No data","x",ROUND(IF('Indicator Data'!AB105&gt;T$195,10,IF('Indicator Data'!AB105&lt;T$194,0,10-(T$195-'Indicator Data'!AB105)/(T$195-T$194)*10)),1))</f>
        <v>x</v>
      </c>
      <c r="U102" s="77">
        <f>IF('Indicator Data'!AA105="No data","x",ROUND(IF('Indicator Data'!AA105&gt;U$195,10,IF('Indicator Data'!AA105&lt;U$194,0,10-(U$195-'Indicator Data'!AA105)/(U$195-U$194)*10)),1))</f>
        <v>0.1</v>
      </c>
      <c r="V102" s="77" t="str">
        <f>IF('Indicator Data'!AE105="No data","x",ROUND(IF('Indicator Data'!AE105&gt;V$195,10,IF('Indicator Data'!AE105&lt;V$194,0,10-(V$195-'Indicator Data'!AE105)/(V$195-V$194)*10)),1))</f>
        <v>x</v>
      </c>
      <c r="W102" s="78">
        <f t="shared" si="32"/>
        <v>0.1</v>
      </c>
      <c r="X102" s="77">
        <f>IF('Indicator Data'!W105="No data","x",ROUND(IF('Indicator Data'!W105&gt;X$195,10,IF('Indicator Data'!W105&lt;X$194,0,10-(X$195-'Indicator Data'!W105)/(X$195-X$194)*10)),1))</f>
        <v>0.1</v>
      </c>
      <c r="Y102" s="77" t="str">
        <f>IF('Indicator Data'!X105="No data","x",ROUND(IF('Indicator Data'!X105&gt;Y$195,10,IF('Indicator Data'!X105&lt;Y$194,0,10-(Y$195-'Indicator Data'!X105)/(Y$195-Y$194)*10)),1))</f>
        <v>x</v>
      </c>
      <c r="Z102" s="78">
        <f t="shared" si="27"/>
        <v>0.1</v>
      </c>
      <c r="AA102" s="92">
        <f>('Indicator Data'!AJ105+'Indicator Data'!AI105*0.5+'Indicator Data'!AH105*0.25)/1000</f>
        <v>0</v>
      </c>
      <c r="AB102" s="83">
        <f>AA102*1000/'Indicator Data'!BC105</f>
        <v>0</v>
      </c>
      <c r="AC102" s="78">
        <f t="shared" si="28"/>
        <v>0</v>
      </c>
      <c r="AD102" s="77">
        <f>IF('Indicator Data'!AN105="No data","x",ROUND(IF('Indicator Data'!AN105&lt;$AD$194,10,IF('Indicator Data'!AN105&gt;$AD$195,0,($AD$195-'Indicator Data'!AN105)/($AD$195-$AD$194)*10)),1))</f>
        <v>1.9</v>
      </c>
      <c r="AE102" s="77">
        <f>IF('Indicator Data'!AO105="No data","x",ROUND(IF('Indicator Data'!AO105&gt;$AE$195,10,IF('Indicator Data'!AO105&lt;$AE$194,0,10-($AE$195-'Indicator Data'!AO105)/($AE$195-$AE$194)*10)),1))</f>
        <v>0</v>
      </c>
      <c r="AF102" s="84">
        <f>IF('Indicator Data'!AP105="No data","x",ROUND(IF('Indicator Data'!AP105&gt;$AF$195,10,IF('Indicator Data'!AP105&lt;$AF$194,0,10-($AF$195-'Indicator Data'!AP105)/($AF$195-$AF$194)*10)),1))</f>
        <v>0.3</v>
      </c>
      <c r="AG102" s="84">
        <f>IF('Indicator Data'!AQ105="No data","x",ROUND(IF('Indicator Data'!AQ105&gt;$AG$195,10,IF('Indicator Data'!AQ105&lt;$AG$194,0,10-($AG$195-'Indicator Data'!AQ105)/($AG$195-$AG$194)*10)),1))</f>
        <v>4.5</v>
      </c>
      <c r="AH102" s="77">
        <f t="shared" si="29"/>
        <v>1.1000000000000001</v>
      </c>
      <c r="AI102" s="78">
        <f t="shared" si="30"/>
        <v>1</v>
      </c>
      <c r="AJ102" s="85">
        <f t="shared" si="31"/>
        <v>0.3</v>
      </c>
      <c r="AK102" s="86">
        <f t="shared" si="33"/>
        <v>1.6</v>
      </c>
    </row>
    <row r="103" spans="1:37" s="4" customFormat="1" x14ac:dyDescent="0.25">
      <c r="A103" s="131" t="s">
        <v>189</v>
      </c>
      <c r="B103" s="63" t="s">
        <v>188</v>
      </c>
      <c r="C103" s="77">
        <f>ROUND(IF('Indicator Data'!Q106="No data",IF((0.1233*LN('Indicator Data'!BB106)-0.4559)&gt;C$195,0,IF((0.1233*LN('Indicator Data'!BB106)-0.4559)&lt;C$194,10,(C$195-(0.1233*LN('Indicator Data'!BB106)-0.4559))/(C$195-C$194)*10)),IF('Indicator Data'!Q106&gt;C$195,0,IF('Indicator Data'!Q106&lt;C$194,10,(C$195-'Indicator Data'!Q106)/(C$195-C$194)*10))),1)</f>
        <v>6.7</v>
      </c>
      <c r="D103" s="77">
        <f>IF('Indicator Data'!R106="No data","x",ROUND((IF('Indicator Data'!R106&gt;D$195,10,IF('Indicator Data'!R106&lt;D$194,0,10-(D$195-'Indicator Data'!R106)/(D$195-D$194)*10))),1))</f>
        <v>8.1999999999999993</v>
      </c>
      <c r="E103" s="78">
        <f t="shared" si="19"/>
        <v>7.5</v>
      </c>
      <c r="F103" s="77" t="str">
        <f>IF('Indicator Data'!AF106="No data","x",ROUND(IF('Indicator Data'!AF106&gt;F$195,10,IF('Indicator Data'!AF106&lt;F$194,0,10-(F$195-'Indicator Data'!AF106)/(F$195-F$194)*10)),1))</f>
        <v>x</v>
      </c>
      <c r="G103" s="77">
        <f>IF('Indicator Data'!AG106="No data","x",ROUND(IF('Indicator Data'!AG106&gt;G$195,10,IF('Indicator Data'!AG106&lt;G$194,0,10-(G$195-'Indicator Data'!AG106)/(G$195-G$194)*10)),1))</f>
        <v>3.9</v>
      </c>
      <c r="H103" s="78">
        <f t="shared" si="20"/>
        <v>3.9</v>
      </c>
      <c r="I103" s="79">
        <f>SUM(IF('Indicator Data'!S106=0,0,'Indicator Data'!S106/1000000),SUM('Indicator Data'!T106:U106))</f>
        <v>1392.2328379999999</v>
      </c>
      <c r="J103" s="79">
        <f>I103/'Indicator Data'!BC106*1000000</f>
        <v>55.925201546105342</v>
      </c>
      <c r="K103" s="77">
        <f t="shared" si="21"/>
        <v>1.1000000000000001</v>
      </c>
      <c r="L103" s="77">
        <f>IF('Indicator Data'!V106="No data","x",ROUND(IF('Indicator Data'!V106&gt;L$195,10,IF('Indicator Data'!V106&lt;L$194,0,10-(L$195-'Indicator Data'!V106)/(L$195-L$194)*10)),1))</f>
        <v>4.8</v>
      </c>
      <c r="M103" s="78">
        <f t="shared" si="22"/>
        <v>3</v>
      </c>
      <c r="N103" s="80">
        <f t="shared" si="23"/>
        <v>5.5</v>
      </c>
      <c r="O103" s="92">
        <f>IF(AND('Indicator Data'!AK106="No data",'Indicator Data'!AL106="No data"),0,SUM('Indicator Data'!AK106:AM106)/1000)</f>
        <v>2.8000000000000001E-2</v>
      </c>
      <c r="P103" s="77">
        <f t="shared" si="24"/>
        <v>0</v>
      </c>
      <c r="Q103" s="81">
        <f>O103*1000/'Indicator Data'!BC106</f>
        <v>1.1247440805522429E-6</v>
      </c>
      <c r="R103" s="77">
        <f t="shared" si="25"/>
        <v>0</v>
      </c>
      <c r="S103" s="82">
        <f t="shared" si="26"/>
        <v>0</v>
      </c>
      <c r="T103" s="77">
        <f>IF('Indicator Data'!AB106="No data","x",ROUND(IF('Indicator Data'!AB106&gt;T$195,10,IF('Indicator Data'!AB106&lt;T$194,0,10-(T$195-'Indicator Data'!AB106)/(T$195-T$194)*10)),1))</f>
        <v>0.8</v>
      </c>
      <c r="U103" s="77">
        <f>IF('Indicator Data'!AA106="No data","x",ROUND(IF('Indicator Data'!AA106&gt;U$195,10,IF('Indicator Data'!AA106&lt;U$194,0,10-(U$195-'Indicator Data'!AA106)/(U$195-U$194)*10)),1))</f>
        <v>4.3</v>
      </c>
      <c r="V103" s="77">
        <f>IF('Indicator Data'!AE106="No data","x",ROUND(IF('Indicator Data'!AE106&gt;V$195,10,IF('Indicator Data'!AE106&lt;V$194,0,10-(V$195-'Indicator Data'!AE106)/(V$195-V$194)*10)),1))</f>
        <v>3.4</v>
      </c>
      <c r="W103" s="78">
        <f t="shared" si="32"/>
        <v>2.8</v>
      </c>
      <c r="X103" s="77">
        <f>IF('Indicator Data'!W106="No data","x",ROUND(IF('Indicator Data'!W106&gt;X$195,10,IF('Indicator Data'!W106&lt;X$194,0,10-(X$195-'Indicator Data'!W106)/(X$195-X$194)*10)),1))</f>
        <v>3.8</v>
      </c>
      <c r="Y103" s="77" t="str">
        <f>IF('Indicator Data'!X106="No data","x",ROUND(IF('Indicator Data'!X106&gt;Y$195,10,IF('Indicator Data'!X106&lt;Y$194,0,10-(Y$195-'Indicator Data'!X106)/(Y$195-Y$194)*10)),1))</f>
        <v>x</v>
      </c>
      <c r="Z103" s="78">
        <f t="shared" si="27"/>
        <v>3.8</v>
      </c>
      <c r="AA103" s="92">
        <f>('Indicator Data'!AJ106+'Indicator Data'!AI106*0.5+'Indicator Data'!AH106*0.25)/1000</f>
        <v>1055.8622499999999</v>
      </c>
      <c r="AB103" s="83">
        <f>AA103*1000/'Indicator Data'!BC106</f>
        <v>4.2413386270216874E-2</v>
      </c>
      <c r="AC103" s="78">
        <f t="shared" si="28"/>
        <v>4.2</v>
      </c>
      <c r="AD103" s="77">
        <f>IF('Indicator Data'!AN106="No data","x",ROUND(IF('Indicator Data'!AN106&lt;$AD$194,10,IF('Indicator Data'!AN106&gt;$AD$195,0,($AD$195-'Indicator Data'!AN106)/($AD$195-$AD$194)*10)),1))</f>
        <v>7.1</v>
      </c>
      <c r="AE103" s="77">
        <f>IF('Indicator Data'!AO106="No data","x",ROUND(IF('Indicator Data'!AO106&gt;$AE$195,10,IF('Indicator Data'!AO106&lt;$AE$194,0,10-($AE$195-'Indicator Data'!AO106)/($AE$195-$AE$194)*10)),1))</f>
        <v>9.3000000000000007</v>
      </c>
      <c r="AF103" s="84">
        <f>IF('Indicator Data'!AP106="No data","x",ROUND(IF('Indicator Data'!AP106&gt;$AF$195,10,IF('Indicator Data'!AP106&lt;$AF$194,0,10-($AF$195-'Indicator Data'!AP106)/($AF$195-$AF$194)*10)),1))</f>
        <v>6.7</v>
      </c>
      <c r="AG103" s="84">
        <f>IF('Indicator Data'!AQ106="No data","x",ROUND(IF('Indicator Data'!AQ106&gt;$AG$195,10,IF('Indicator Data'!AQ106&lt;$AG$194,0,10-($AG$195-'Indicator Data'!AQ106)/($AG$195-$AG$194)*10)),1))</f>
        <v>1.8</v>
      </c>
      <c r="AH103" s="77">
        <f t="shared" si="29"/>
        <v>5.7</v>
      </c>
      <c r="AI103" s="78">
        <f t="shared" si="30"/>
        <v>7.4</v>
      </c>
      <c r="AJ103" s="85">
        <f t="shared" si="31"/>
        <v>4.8</v>
      </c>
      <c r="AK103" s="86">
        <f t="shared" si="33"/>
        <v>2.7</v>
      </c>
    </row>
    <row r="104" spans="1:37" s="4" customFormat="1" x14ac:dyDescent="0.25">
      <c r="A104" s="131" t="s">
        <v>191</v>
      </c>
      <c r="B104" s="63" t="s">
        <v>190</v>
      </c>
      <c r="C104" s="77">
        <f>ROUND(IF('Indicator Data'!Q107="No data",IF((0.1233*LN('Indicator Data'!BB107)-0.4559)&gt;C$195,0,IF((0.1233*LN('Indicator Data'!BB107)-0.4559)&lt;C$194,10,(C$195-(0.1233*LN('Indicator Data'!BB107)-0.4559))/(C$195-C$194)*10)),IF('Indicator Data'!Q107&gt;C$195,0,IF('Indicator Data'!Q107&lt;C$194,10,(C$195-'Indicator Data'!Q107)/(C$195-C$194)*10))),1)</f>
        <v>7.3</v>
      </c>
      <c r="D104" s="77">
        <f>IF('Indicator Data'!R107="No data","x",ROUND((IF('Indicator Data'!R107&gt;D$195,10,IF('Indicator Data'!R107&lt;D$194,0,10-(D$195-'Indicator Data'!R107)/(D$195-D$194)*10))),1))</f>
        <v>5</v>
      </c>
      <c r="E104" s="78">
        <f t="shared" si="19"/>
        <v>6.3</v>
      </c>
      <c r="F104" s="77">
        <f>IF('Indicator Data'!AF107="No data","x",ROUND(IF('Indicator Data'!AF107&gt;F$195,10,IF('Indicator Data'!AF107&lt;F$194,0,10-(F$195-'Indicator Data'!AF107)/(F$195-F$194)*10)),1))</f>
        <v>8.1999999999999993</v>
      </c>
      <c r="G104" s="77">
        <f>IF('Indicator Data'!AG107="No data","x",ROUND(IF('Indicator Data'!AG107&gt;G$195,10,IF('Indicator Data'!AG107&lt;G$194,0,10-(G$195-'Indicator Data'!AG107)/(G$195-G$194)*10)),1))</f>
        <v>5.3</v>
      </c>
      <c r="H104" s="78">
        <f t="shared" si="20"/>
        <v>6.8</v>
      </c>
      <c r="I104" s="79">
        <f>SUM(IF('Indicator Data'!S107=0,0,'Indicator Data'!S107/1000000),SUM('Indicator Data'!T107:U107))</f>
        <v>2215.7666120000004</v>
      </c>
      <c r="J104" s="79">
        <f>I104/'Indicator Data'!BC107*1000000</f>
        <v>122.47504650783327</v>
      </c>
      <c r="K104" s="77">
        <f t="shared" si="21"/>
        <v>2.4</v>
      </c>
      <c r="L104" s="77">
        <f>IF('Indicator Data'!V107="No data","x",ROUND(IF('Indicator Data'!V107&gt;L$195,10,IF('Indicator Data'!V107&lt;L$194,0,10-(L$195-'Indicator Data'!V107)/(L$195-L$194)*10)),1))</f>
        <v>10</v>
      </c>
      <c r="M104" s="78">
        <f t="shared" si="22"/>
        <v>6.2</v>
      </c>
      <c r="N104" s="80">
        <f t="shared" si="23"/>
        <v>6.4</v>
      </c>
      <c r="O104" s="92">
        <f>IF(AND('Indicator Data'!AK107="No data",'Indicator Data'!AL107="No data"),0,SUM('Indicator Data'!AK107:AM107)/1000)</f>
        <v>11.922000000000001</v>
      </c>
      <c r="P104" s="77">
        <f t="shared" si="24"/>
        <v>3.6</v>
      </c>
      <c r="Q104" s="81">
        <f>O104*1000/'Indicator Data'!BC107</f>
        <v>6.5898073224798109E-4</v>
      </c>
      <c r="R104" s="77">
        <f t="shared" si="25"/>
        <v>2.9</v>
      </c>
      <c r="S104" s="82">
        <f t="shared" si="26"/>
        <v>3.3</v>
      </c>
      <c r="T104" s="77">
        <f>IF('Indicator Data'!AB107="No data","x",ROUND(IF('Indicator Data'!AB107&gt;T$195,10,IF('Indicator Data'!AB107&lt;T$194,0,10-(T$195-'Indicator Data'!AB107)/(T$195-T$194)*10)),1))</f>
        <v>10</v>
      </c>
      <c r="U104" s="77">
        <f>IF('Indicator Data'!AA107="No data","x",ROUND(IF('Indicator Data'!AA107&gt;U$195,10,IF('Indicator Data'!AA107&lt;U$194,0,10-(U$195-'Indicator Data'!AA107)/(U$195-U$194)*10)),1))</f>
        <v>3.5</v>
      </c>
      <c r="V104" s="77">
        <f>IF('Indicator Data'!AE107="No data","x",ROUND(IF('Indicator Data'!AE107&gt;V$195,10,IF('Indicator Data'!AE107&lt;V$194,0,10-(V$195-'Indicator Data'!AE107)/(V$195-V$194)*10)),1))</f>
        <v>5.3</v>
      </c>
      <c r="W104" s="78">
        <f t="shared" si="32"/>
        <v>6.3</v>
      </c>
      <c r="X104" s="77">
        <f>IF('Indicator Data'!W107="No data","x",ROUND(IF('Indicator Data'!W107&gt;X$195,10,IF('Indicator Data'!W107&lt;X$194,0,10-(X$195-'Indicator Data'!W107)/(X$195-X$194)*10)),1))</f>
        <v>4.9000000000000004</v>
      </c>
      <c r="Y104" s="77">
        <f>IF('Indicator Data'!X107="No data","x",ROUND(IF('Indicator Data'!X107&gt;Y$195,10,IF('Indicator Data'!X107&lt;Y$194,0,10-(Y$195-'Indicator Data'!X107)/(Y$195-Y$194)*10)),1))</f>
        <v>3.7</v>
      </c>
      <c r="Z104" s="78">
        <f t="shared" si="27"/>
        <v>4.3</v>
      </c>
      <c r="AA104" s="92">
        <f>('Indicator Data'!AJ107+'Indicator Data'!AI107*0.5+'Indicator Data'!AH107*0.25)/1000</f>
        <v>917.24300000000005</v>
      </c>
      <c r="AB104" s="83">
        <f>AA104*1000/'Indicator Data'!BC107</f>
        <v>5.0700005350556528E-2</v>
      </c>
      <c r="AC104" s="78">
        <f t="shared" si="28"/>
        <v>5.0999999999999996</v>
      </c>
      <c r="AD104" s="77">
        <f>IF('Indicator Data'!AN107="No data","x",ROUND(IF('Indicator Data'!AN107&lt;$AD$194,10,IF('Indicator Data'!AN107&gt;$AD$195,0,($AD$195-'Indicator Data'!AN107)/($AD$195-$AD$194)*10)),1))</f>
        <v>5.2</v>
      </c>
      <c r="AE104" s="77">
        <f>IF('Indicator Data'!AO107="No data","x",ROUND(IF('Indicator Data'!AO107&gt;$AE$195,10,IF('Indicator Data'!AO107&lt;$AE$194,0,10-($AE$195-'Indicator Data'!AO107)/($AE$195-$AE$194)*10)),1))</f>
        <v>5.2</v>
      </c>
      <c r="AF104" s="84">
        <f>IF('Indicator Data'!AP107="No data","x",ROUND(IF('Indicator Data'!AP107&gt;$AF$195,10,IF('Indicator Data'!AP107&lt;$AF$194,0,10-($AF$195-'Indicator Data'!AP107)/($AF$195-$AF$194)*10)),1))</f>
        <v>7.4</v>
      </c>
      <c r="AG104" s="84">
        <f>IF('Indicator Data'!AQ107="No data","x",ROUND(IF('Indicator Data'!AQ107&gt;$AG$195,10,IF('Indicator Data'!AQ107&lt;$AG$194,0,10-($AG$195-'Indicator Data'!AQ107)/($AG$195-$AG$194)*10)),1))</f>
        <v>10</v>
      </c>
      <c r="AH104" s="77">
        <f t="shared" si="29"/>
        <v>7.9</v>
      </c>
      <c r="AI104" s="78">
        <f t="shared" si="30"/>
        <v>6.1</v>
      </c>
      <c r="AJ104" s="85">
        <f t="shared" si="31"/>
        <v>5.5</v>
      </c>
      <c r="AK104" s="86">
        <f t="shared" si="33"/>
        <v>4.5</v>
      </c>
    </row>
    <row r="105" spans="1:37" s="4" customFormat="1" x14ac:dyDescent="0.25">
      <c r="A105" s="131" t="s">
        <v>193</v>
      </c>
      <c r="B105" s="63" t="s">
        <v>192</v>
      </c>
      <c r="C105" s="77">
        <f>ROUND(IF('Indicator Data'!Q108="No data",IF((0.1233*LN('Indicator Data'!BB108)-0.4559)&gt;C$195,0,IF((0.1233*LN('Indicator Data'!BB108)-0.4559)&lt;C$194,10,(C$195-(0.1233*LN('Indicator Data'!BB108)-0.4559))/(C$195-C$194)*10)),IF('Indicator Data'!Q108&gt;C$195,0,IF('Indicator Data'!Q108&lt;C$194,10,(C$195-'Indicator Data'!Q108)/(C$195-C$194)*10))),1)</f>
        <v>2.5</v>
      </c>
      <c r="D105" s="77" t="str">
        <f>IF('Indicator Data'!R108="No data","x",ROUND((IF('Indicator Data'!R108&gt;D$195,10,IF('Indicator Data'!R108&lt;D$194,0,10-(D$195-'Indicator Data'!R108)/(D$195-D$194)*10))),1))</f>
        <v>x</v>
      </c>
      <c r="E105" s="78">
        <f t="shared" si="19"/>
        <v>2.5</v>
      </c>
      <c r="F105" s="77">
        <f>IF('Indicator Data'!AF108="No data","x",ROUND(IF('Indicator Data'!AF108&gt;F$195,10,IF('Indicator Data'!AF108&lt;F$194,0,10-(F$195-'Indicator Data'!AF108)/(F$195-F$194)*10)),1))</f>
        <v>3.9</v>
      </c>
      <c r="G105" s="77">
        <f>IF('Indicator Data'!AG108="No data","x",ROUND(IF('Indicator Data'!AG108&gt;G$195,10,IF('Indicator Data'!AG108&lt;G$194,0,10-(G$195-'Indicator Data'!AG108)/(G$195-G$194)*10)),1))</f>
        <v>5.3</v>
      </c>
      <c r="H105" s="78">
        <f t="shared" si="20"/>
        <v>4.5999999999999996</v>
      </c>
      <c r="I105" s="79">
        <f>SUM(IF('Indicator Data'!S108=0,0,'Indicator Data'!S108/1000000),SUM('Indicator Data'!T108:U108))</f>
        <v>22.169194999999998</v>
      </c>
      <c r="J105" s="79">
        <f>I105/'Indicator Data'!BC108*1000000</f>
        <v>0.7108412908551387</v>
      </c>
      <c r="K105" s="77">
        <f t="shared" si="21"/>
        <v>0</v>
      </c>
      <c r="L105" s="77">
        <f>IF('Indicator Data'!V108="No data","x",ROUND(IF('Indicator Data'!V108&gt;L$195,10,IF('Indicator Data'!V108&lt;L$194,0,10-(L$195-'Indicator Data'!V108)/(L$195-L$194)*10)),1))</f>
        <v>0</v>
      </c>
      <c r="M105" s="78">
        <f t="shared" si="22"/>
        <v>0</v>
      </c>
      <c r="N105" s="80">
        <f t="shared" si="23"/>
        <v>2.4</v>
      </c>
      <c r="O105" s="92">
        <f>IF(AND('Indicator Data'!AK108="No data",'Indicator Data'!AL108="No data"),0,SUM('Indicator Data'!AK108:AM108)/1000)</f>
        <v>92.263000000000005</v>
      </c>
      <c r="P105" s="77">
        <f t="shared" si="24"/>
        <v>6.6</v>
      </c>
      <c r="Q105" s="81">
        <f>O105*1000/'Indicator Data'!BC108</f>
        <v>2.9583550516005508E-3</v>
      </c>
      <c r="R105" s="77">
        <f t="shared" si="25"/>
        <v>4.2</v>
      </c>
      <c r="S105" s="82">
        <f t="shared" si="26"/>
        <v>5.4</v>
      </c>
      <c r="T105" s="77">
        <f>IF('Indicator Data'!AB108="No data","x",ROUND(IF('Indicator Data'!AB108&gt;T$195,10,IF('Indicator Data'!AB108&lt;T$194,0,10-(T$195-'Indicator Data'!AB108)/(T$195-T$194)*10)),1))</f>
        <v>0.8</v>
      </c>
      <c r="U105" s="77">
        <f>IF('Indicator Data'!AA108="No data","x",ROUND(IF('Indicator Data'!AA108&gt;U$195,10,IF('Indicator Data'!AA108&lt;U$194,0,10-(U$195-'Indicator Data'!AA108)/(U$195-U$194)*10)),1))</f>
        <v>1.6</v>
      </c>
      <c r="V105" s="77">
        <f>IF('Indicator Data'!AE108="No data","x",ROUND(IF('Indicator Data'!AE108&gt;V$195,10,IF('Indicator Data'!AE108&lt;V$194,0,10-(V$195-'Indicator Data'!AE108)/(V$195-V$194)*10)),1))</f>
        <v>0.1</v>
      </c>
      <c r="W105" s="78">
        <f t="shared" si="32"/>
        <v>0.8</v>
      </c>
      <c r="X105" s="77">
        <f>IF('Indicator Data'!W108="No data","x",ROUND(IF('Indicator Data'!W108&gt;X$195,10,IF('Indicator Data'!W108&lt;X$194,0,10-(X$195-'Indicator Data'!W108)/(X$195-X$194)*10)),1))</f>
        <v>0.5</v>
      </c>
      <c r="Y105" s="77">
        <f>IF('Indicator Data'!X108="No data","x",ROUND(IF('Indicator Data'!X108&gt;Y$195,10,IF('Indicator Data'!X108&lt;Y$194,0,10-(Y$195-'Indicator Data'!X108)/(Y$195-Y$194)*10)),1))</f>
        <v>2.9</v>
      </c>
      <c r="Z105" s="78">
        <f t="shared" si="27"/>
        <v>1.7</v>
      </c>
      <c r="AA105" s="92">
        <f>('Indicator Data'!AJ108+'Indicator Data'!AI108*0.5+'Indicator Data'!AH108*0.25)/1000</f>
        <v>16.672999999999998</v>
      </c>
      <c r="AB105" s="83">
        <f>AA105*1000/'Indicator Data'!BC108</f>
        <v>5.3460925588086209E-4</v>
      </c>
      <c r="AC105" s="78">
        <f t="shared" si="28"/>
        <v>0.1</v>
      </c>
      <c r="AD105" s="77">
        <f>IF('Indicator Data'!AN108="No data","x",ROUND(IF('Indicator Data'!AN108&lt;$AD$194,10,IF('Indicator Data'!AN108&gt;$AD$195,0,($AD$195-'Indicator Data'!AN108)/($AD$195-$AD$194)*10)),1))</f>
        <v>2.8</v>
      </c>
      <c r="AE105" s="77">
        <f>IF('Indicator Data'!AO108="No data","x",ROUND(IF('Indicator Data'!AO108&gt;$AE$195,10,IF('Indicator Data'!AO108&lt;$AE$194,0,10-($AE$195-'Indicator Data'!AO108)/($AE$195-$AE$194)*10)),1))</f>
        <v>0</v>
      </c>
      <c r="AF105" s="84">
        <f>IF('Indicator Data'!AP108="No data","x",ROUND(IF('Indicator Data'!AP108&gt;$AF$195,10,IF('Indicator Data'!AP108&lt;$AF$194,0,10-($AF$195-'Indicator Data'!AP108)/($AF$195-$AF$194)*10)),1))</f>
        <v>2.1</v>
      </c>
      <c r="AG105" s="84">
        <f>IF('Indicator Data'!AQ108="No data","x",ROUND(IF('Indicator Data'!AQ108&gt;$AG$195,10,IF('Indicator Data'!AQ108&lt;$AG$194,0,10-($AG$195-'Indicator Data'!AQ108)/($AG$195-$AG$194)*10)),1))</f>
        <v>2.2000000000000002</v>
      </c>
      <c r="AH105" s="77">
        <f t="shared" si="29"/>
        <v>2.1</v>
      </c>
      <c r="AI105" s="78">
        <f t="shared" si="30"/>
        <v>1.6</v>
      </c>
      <c r="AJ105" s="85">
        <f t="shared" si="31"/>
        <v>1.1000000000000001</v>
      </c>
      <c r="AK105" s="86">
        <f t="shared" si="33"/>
        <v>3.5</v>
      </c>
    </row>
    <row r="106" spans="1:37" s="4" customFormat="1" x14ac:dyDescent="0.25">
      <c r="A106" s="131" t="s">
        <v>195</v>
      </c>
      <c r="B106" s="63" t="s">
        <v>194</v>
      </c>
      <c r="C106" s="77">
        <f>ROUND(IF('Indicator Data'!Q109="No data",IF((0.1233*LN('Indicator Data'!BB109)-0.4559)&gt;C$195,0,IF((0.1233*LN('Indicator Data'!BB109)-0.4559)&lt;C$194,10,(C$195-(0.1233*LN('Indicator Data'!BB109)-0.4559))/(C$195-C$194)*10)),IF('Indicator Data'!Q109&gt;C$195,0,IF('Indicator Data'!Q109&lt;C$194,10,(C$195-'Indicator Data'!Q109)/(C$195-C$194)*10))),1)</f>
        <v>3.8</v>
      </c>
      <c r="D106" s="77">
        <f>IF('Indicator Data'!R109="No data","x",ROUND((IF('Indicator Data'!R109&gt;D$195,10,IF('Indicator Data'!R109&lt;D$194,0,10-(D$195-'Indicator Data'!R109)/(D$195-D$194)*10))),1))</f>
        <v>0</v>
      </c>
      <c r="E106" s="78">
        <f t="shared" si="19"/>
        <v>2.1</v>
      </c>
      <c r="F106" s="77">
        <f>IF('Indicator Data'!AF109="No data","x",ROUND(IF('Indicator Data'!AF109&gt;F$195,10,IF('Indicator Data'!AF109&lt;F$194,0,10-(F$195-'Indicator Data'!AF109)/(F$195-F$194)*10)),1))</f>
        <v>4.2</v>
      </c>
      <c r="G106" s="77">
        <f>IF('Indicator Data'!AG109="No data","x",ROUND(IF('Indicator Data'!AG109&gt;G$195,10,IF('Indicator Data'!AG109&lt;G$194,0,10-(G$195-'Indicator Data'!AG109)/(G$195-G$194)*10)),1))</f>
        <v>2.9</v>
      </c>
      <c r="H106" s="78">
        <f t="shared" si="20"/>
        <v>3.6</v>
      </c>
      <c r="I106" s="79">
        <f>SUM(IF('Indicator Data'!S109=0,0,'Indicator Data'!S109/1000000),SUM('Indicator Data'!T109:U109))</f>
        <v>49.458332999999996</v>
      </c>
      <c r="J106" s="79">
        <f>I106/'Indicator Data'!BC109*1000000</f>
        <v>118.46534304848954</v>
      </c>
      <c r="K106" s="77">
        <f t="shared" si="21"/>
        <v>2.4</v>
      </c>
      <c r="L106" s="77">
        <f>IF('Indicator Data'!V109="No data","x",ROUND(IF('Indicator Data'!V109&gt;L$195,10,IF('Indicator Data'!V109&lt;L$194,0,10-(L$195-'Indicator Data'!V109)/(L$195-L$194)*10)),1))</f>
        <v>0.6</v>
      </c>
      <c r="M106" s="78">
        <f t="shared" si="22"/>
        <v>1.5</v>
      </c>
      <c r="N106" s="80">
        <f t="shared" si="23"/>
        <v>2.2999999999999998</v>
      </c>
      <c r="O106" s="92">
        <f>IF(AND('Indicator Data'!AK109="No data",'Indicator Data'!AL109="No data"),0,SUM('Indicator Data'!AK109:AM109)/1000)</f>
        <v>0</v>
      </c>
      <c r="P106" s="77">
        <f t="shared" si="24"/>
        <v>0</v>
      </c>
      <c r="Q106" s="81">
        <f>O106*1000/'Indicator Data'!BC109</f>
        <v>0</v>
      </c>
      <c r="R106" s="77">
        <f t="shared" si="25"/>
        <v>0</v>
      </c>
      <c r="S106" s="82">
        <f t="shared" si="26"/>
        <v>0</v>
      </c>
      <c r="T106" s="77">
        <f>IF('Indicator Data'!AB109="No data","x",ROUND(IF('Indicator Data'!AB109&gt;T$195,10,IF('Indicator Data'!AB109&lt;T$194,0,10-(T$195-'Indicator Data'!AB109)/(T$195-T$194)*10)),1))</f>
        <v>0.2</v>
      </c>
      <c r="U106" s="77">
        <f>IF('Indicator Data'!AA109="No data","x",ROUND(IF('Indicator Data'!AA109&gt;U$195,10,IF('Indicator Data'!AA109&lt;U$194,0,10-(U$195-'Indicator Data'!AA109)/(U$195-U$194)*10)),1))</f>
        <v>1</v>
      </c>
      <c r="V106" s="77" t="str">
        <f>IF('Indicator Data'!AE109="No data","x",ROUND(IF('Indicator Data'!AE109&gt;V$195,10,IF('Indicator Data'!AE109&lt;V$194,0,10-(V$195-'Indicator Data'!AE109)/(V$195-V$194)*10)),1))</f>
        <v>x</v>
      </c>
      <c r="W106" s="78">
        <f t="shared" si="32"/>
        <v>0.6</v>
      </c>
      <c r="X106" s="77">
        <f>IF('Indicator Data'!W109="No data","x",ROUND(IF('Indicator Data'!W109&gt;X$195,10,IF('Indicator Data'!W109&lt;X$194,0,10-(X$195-'Indicator Data'!W109)/(X$195-X$194)*10)),1))</f>
        <v>0.7</v>
      </c>
      <c r="Y106" s="77">
        <f>IF('Indicator Data'!X109="No data","x",ROUND(IF('Indicator Data'!X109&gt;Y$195,10,IF('Indicator Data'!X109&lt;Y$194,0,10-(Y$195-'Indicator Data'!X109)/(Y$195-Y$194)*10)),1))</f>
        <v>4</v>
      </c>
      <c r="Z106" s="78">
        <f t="shared" si="27"/>
        <v>2.4</v>
      </c>
      <c r="AA106" s="92">
        <f>('Indicator Data'!AJ109+'Indicator Data'!AI109*0.5+'Indicator Data'!AH109*0.25)/1000</f>
        <v>0</v>
      </c>
      <c r="AB106" s="83">
        <f>AA106*1000/'Indicator Data'!BC109</f>
        <v>0</v>
      </c>
      <c r="AC106" s="78">
        <f t="shared" si="28"/>
        <v>0</v>
      </c>
      <c r="AD106" s="77">
        <f>IF('Indicator Data'!AN109="No data","x",ROUND(IF('Indicator Data'!AN109&lt;$AD$194,10,IF('Indicator Data'!AN109&gt;$AD$195,0,($AD$195-'Indicator Data'!AN109)/($AD$195-$AD$194)*10)),1))</f>
        <v>2.5</v>
      </c>
      <c r="AE106" s="77">
        <f>IF('Indicator Data'!AO109="No data","x",ROUND(IF('Indicator Data'!AO109&gt;$AE$195,10,IF('Indicator Data'!AO109&lt;$AE$194,0,10-($AE$195-'Indicator Data'!AO109)/($AE$195-$AE$194)*10)),1))</f>
        <v>0.1</v>
      </c>
      <c r="AF106" s="84">
        <f>IF('Indicator Data'!AP109="No data","x",ROUND(IF('Indicator Data'!AP109&gt;$AF$195,10,IF('Indicator Data'!AP109&lt;$AF$194,0,10-($AF$195-'Indicator Data'!AP109)/($AF$195-$AF$194)*10)),1))</f>
        <v>2.8</v>
      </c>
      <c r="AG106" s="84">
        <f>IF('Indicator Data'!AQ109="No data","x",ROUND(IF('Indicator Data'!AQ109&gt;$AG$195,10,IF('Indicator Data'!AQ109&lt;$AG$194,0,10-($AG$195-'Indicator Data'!AQ109)/($AG$195-$AG$194)*10)),1))</f>
        <v>7.1</v>
      </c>
      <c r="AH106" s="77">
        <f t="shared" si="29"/>
        <v>3.7</v>
      </c>
      <c r="AI106" s="78">
        <f t="shared" si="30"/>
        <v>2.1</v>
      </c>
      <c r="AJ106" s="85">
        <f t="shared" si="31"/>
        <v>1.3</v>
      </c>
      <c r="AK106" s="86">
        <f t="shared" si="33"/>
        <v>0.7</v>
      </c>
    </row>
    <row r="107" spans="1:37" s="4" customFormat="1" x14ac:dyDescent="0.25">
      <c r="A107" s="131" t="s">
        <v>197</v>
      </c>
      <c r="B107" s="63" t="s">
        <v>196</v>
      </c>
      <c r="C107" s="77">
        <f>ROUND(IF('Indicator Data'!Q110="No data",IF((0.1233*LN('Indicator Data'!BB110)-0.4559)&gt;C$195,0,IF((0.1233*LN('Indicator Data'!BB110)-0.4559)&lt;C$194,10,(C$195-(0.1233*LN('Indicator Data'!BB110)-0.4559))/(C$195-C$194)*10)),IF('Indicator Data'!Q110&gt;C$195,0,IF('Indicator Data'!Q110&lt;C$194,10,(C$195-'Indicator Data'!Q110)/(C$195-C$194)*10))),1)</f>
        <v>7.8</v>
      </c>
      <c r="D107" s="77">
        <f>IF('Indicator Data'!R110="No data","x",ROUND((IF('Indicator Data'!R110&gt;D$195,10,IF('Indicator Data'!R110&lt;D$194,0,10-(D$195-'Indicator Data'!R110)/(D$195-D$194)*10))),1))</f>
        <v>9</v>
      </c>
      <c r="E107" s="78">
        <f t="shared" si="19"/>
        <v>8.5</v>
      </c>
      <c r="F107" s="77">
        <f>IF('Indicator Data'!AF110="No data","x",ROUND(IF('Indicator Data'!AF110&gt;F$195,10,IF('Indicator Data'!AF110&lt;F$194,0,10-(F$195-'Indicator Data'!AF110)/(F$195-F$194)*10)),1))</f>
        <v>9.1999999999999993</v>
      </c>
      <c r="G107" s="77">
        <f>IF('Indicator Data'!AG110="No data","x",ROUND(IF('Indicator Data'!AG110&gt;G$195,10,IF('Indicator Data'!AG110&lt;G$194,0,10-(G$195-'Indicator Data'!AG110)/(G$195-G$194)*10)),1))</f>
        <v>2</v>
      </c>
      <c r="H107" s="78">
        <f t="shared" si="20"/>
        <v>5.6</v>
      </c>
      <c r="I107" s="79">
        <f>SUM(IF('Indicator Data'!S110=0,0,'Indicator Data'!S110/1000000),SUM('Indicator Data'!T110:U110))</f>
        <v>2949.296707</v>
      </c>
      <c r="J107" s="79">
        <f>I107/'Indicator Data'!BC110*1000000</f>
        <v>163.89683723708291</v>
      </c>
      <c r="K107" s="77">
        <f t="shared" si="21"/>
        <v>3.3</v>
      </c>
      <c r="L107" s="77">
        <f>IF('Indicator Data'!V110="No data","x",ROUND(IF('Indicator Data'!V110&gt;L$195,10,IF('Indicator Data'!V110&lt;L$194,0,10-(L$195-'Indicator Data'!V110)/(L$195-L$194)*10)),1))</f>
        <v>6.5</v>
      </c>
      <c r="M107" s="78">
        <f t="shared" si="22"/>
        <v>4.9000000000000004</v>
      </c>
      <c r="N107" s="80">
        <f t="shared" si="23"/>
        <v>6.9</v>
      </c>
      <c r="O107" s="92">
        <f>IF(AND('Indicator Data'!AK110="No data",'Indicator Data'!AL110="No data"),0,SUM('Indicator Data'!AK110:AM110)/1000)</f>
        <v>79.230999999999995</v>
      </c>
      <c r="P107" s="77">
        <f t="shared" si="24"/>
        <v>6.3</v>
      </c>
      <c r="Q107" s="81">
        <f>O107*1000/'Indicator Data'!BC110</f>
        <v>4.4029853898084987E-3</v>
      </c>
      <c r="R107" s="77">
        <f t="shared" si="25"/>
        <v>4.5999999999999996</v>
      </c>
      <c r="S107" s="82">
        <f t="shared" si="26"/>
        <v>5.5</v>
      </c>
      <c r="T107" s="77">
        <f>IF('Indicator Data'!AB110="No data","x",ROUND(IF('Indicator Data'!AB110&gt;T$195,10,IF('Indicator Data'!AB110&lt;T$194,0,10-(T$195-'Indicator Data'!AB110)/(T$195-T$194)*10)),1))</f>
        <v>2.6</v>
      </c>
      <c r="U107" s="77">
        <f>IF('Indicator Data'!AA110="No data","x",ROUND(IF('Indicator Data'!AA110&gt;U$195,10,IF('Indicator Data'!AA110&lt;U$194,0,10-(U$195-'Indicator Data'!AA110)/(U$195-U$194)*10)),1))</f>
        <v>1</v>
      </c>
      <c r="V107" s="77">
        <f>IF('Indicator Data'!AE110="No data","x",ROUND(IF('Indicator Data'!AE110&gt;V$195,10,IF('Indicator Data'!AE110&lt;V$194,0,10-(V$195-'Indicator Data'!AE110)/(V$195-V$194)*10)),1))</f>
        <v>7.7</v>
      </c>
      <c r="W107" s="78">
        <f t="shared" si="32"/>
        <v>3.8</v>
      </c>
      <c r="X107" s="77">
        <f>IF('Indicator Data'!W110="No data","x",ROUND(IF('Indicator Data'!W110&gt;X$195,10,IF('Indicator Data'!W110&lt;X$194,0,10-(X$195-'Indicator Data'!W110)/(X$195-X$194)*10)),1))</f>
        <v>8.8000000000000007</v>
      </c>
      <c r="Y107" s="77">
        <f>IF('Indicator Data'!X110="No data","x",ROUND(IF('Indicator Data'!X110&gt;Y$195,10,IF('Indicator Data'!X110&lt;Y$194,0,10-(Y$195-'Indicator Data'!X110)/(Y$195-Y$194)*10)),1))</f>
        <v>6.2</v>
      </c>
      <c r="Z107" s="78">
        <f t="shared" si="27"/>
        <v>7.5</v>
      </c>
      <c r="AA107" s="92">
        <f>('Indicator Data'!AJ110+'Indicator Data'!AI110*0.5+'Indicator Data'!AH110*0.25)/1000</f>
        <v>5.25</v>
      </c>
      <c r="AB107" s="83">
        <f>AA107*1000/'Indicator Data'!BC110</f>
        <v>2.9175036660517495E-4</v>
      </c>
      <c r="AC107" s="78">
        <f t="shared" si="28"/>
        <v>0</v>
      </c>
      <c r="AD107" s="77">
        <f>IF('Indicator Data'!AN110="No data","x",ROUND(IF('Indicator Data'!AN110&lt;$AD$194,10,IF('Indicator Data'!AN110&gt;$AD$195,0,($AD$195-'Indicator Data'!AN110)/($AD$195-$AD$194)*10)),1))</f>
        <v>1.7</v>
      </c>
      <c r="AE107" s="77">
        <f>IF('Indicator Data'!AO110="No data","x",ROUND(IF('Indicator Data'!AO110&gt;$AE$195,10,IF('Indicator Data'!AO110&lt;$AE$194,0,10-($AE$195-'Indicator Data'!AO110)/($AE$195-$AE$194)*10)),1))</f>
        <v>0</v>
      </c>
      <c r="AF107" s="84">
        <f>IF('Indicator Data'!AP110="No data","x",ROUND(IF('Indicator Data'!AP110&gt;$AF$195,10,IF('Indicator Data'!AP110&lt;$AF$194,0,10-($AF$195-'Indicator Data'!AP110)/($AF$195-$AF$194)*10)),1))</f>
        <v>7.4</v>
      </c>
      <c r="AG107" s="84">
        <f>IF('Indicator Data'!AQ110="No data","x",ROUND(IF('Indicator Data'!AQ110&gt;$AG$195,10,IF('Indicator Data'!AQ110&lt;$AG$194,0,10-($AG$195-'Indicator Data'!AQ110)/($AG$195-$AG$194)*10)),1))</f>
        <v>4.7</v>
      </c>
      <c r="AH107" s="77">
        <f t="shared" si="29"/>
        <v>6.9</v>
      </c>
      <c r="AI107" s="78">
        <f t="shared" si="30"/>
        <v>2.9</v>
      </c>
      <c r="AJ107" s="85">
        <f t="shared" si="31"/>
        <v>4.0999999999999996</v>
      </c>
      <c r="AK107" s="86">
        <f t="shared" si="33"/>
        <v>4.8</v>
      </c>
    </row>
    <row r="108" spans="1:37" s="4" customFormat="1" x14ac:dyDescent="0.25">
      <c r="A108" s="131" t="s">
        <v>199</v>
      </c>
      <c r="B108" s="63" t="s">
        <v>198</v>
      </c>
      <c r="C108" s="77">
        <f>ROUND(IF('Indicator Data'!Q111="No data",IF((0.1233*LN('Indicator Data'!BB111)-0.4559)&gt;C$195,0,IF((0.1233*LN('Indicator Data'!BB111)-0.4559)&lt;C$194,10,(C$195-(0.1233*LN('Indicator Data'!BB111)-0.4559))/(C$195-C$194)*10)),IF('Indicator Data'!Q111&gt;C$195,0,IF('Indicator Data'!Q111&lt;C$194,10,(C$195-'Indicator Data'!Q111)/(C$195-C$194)*10))),1)</f>
        <v>1.4</v>
      </c>
      <c r="D108" s="77" t="str">
        <f>IF('Indicator Data'!R111="No data","x",ROUND((IF('Indicator Data'!R111&gt;D$195,10,IF('Indicator Data'!R111&lt;D$194,0,10-(D$195-'Indicator Data'!R111)/(D$195-D$194)*10))),1))</f>
        <v>x</v>
      </c>
      <c r="E108" s="78">
        <f t="shared" si="19"/>
        <v>1.4</v>
      </c>
      <c r="F108" s="77">
        <f>IF('Indicator Data'!AF111="No data","x",ROUND(IF('Indicator Data'!AF111&gt;F$195,10,IF('Indicator Data'!AF111&lt;F$194,0,10-(F$195-'Indicator Data'!AF111)/(F$195-F$194)*10)),1))</f>
        <v>2.9</v>
      </c>
      <c r="G108" s="77" t="str">
        <f>IF('Indicator Data'!AG111="No data","x",ROUND(IF('Indicator Data'!AG111&gt;G$195,10,IF('Indicator Data'!AG111&lt;G$194,0,10-(G$195-'Indicator Data'!AG111)/(G$195-G$194)*10)),1))</f>
        <v>x</v>
      </c>
      <c r="H108" s="78">
        <f t="shared" si="20"/>
        <v>2.9</v>
      </c>
      <c r="I108" s="79">
        <f>SUM(IF('Indicator Data'!S111=0,0,'Indicator Data'!S111/1000000),SUM('Indicator Data'!T111:U111))</f>
        <v>0.25458199999999997</v>
      </c>
      <c r="J108" s="79">
        <f>I108/'Indicator Data'!BC111*1000000</f>
        <v>0.58263816893124332</v>
      </c>
      <c r="K108" s="77">
        <f t="shared" si="21"/>
        <v>0</v>
      </c>
      <c r="L108" s="77" t="str">
        <f>IF('Indicator Data'!V111="No data","x",ROUND(IF('Indicator Data'!V111&gt;L$195,10,IF('Indicator Data'!V111&lt;L$194,0,10-(L$195-'Indicator Data'!V111)/(L$195-L$194)*10)),1))</f>
        <v>x</v>
      </c>
      <c r="M108" s="78">
        <f t="shared" si="22"/>
        <v>0</v>
      </c>
      <c r="N108" s="80">
        <f t="shared" si="23"/>
        <v>1.4</v>
      </c>
      <c r="O108" s="92">
        <f>IF(AND('Indicator Data'!AK111="No data",'Indicator Data'!AL111="No data"),0,SUM('Indicator Data'!AK111:AM111)/1000)</f>
        <v>7.9480000000000004</v>
      </c>
      <c r="P108" s="77">
        <f t="shared" si="24"/>
        <v>3</v>
      </c>
      <c r="Q108" s="81">
        <f>O108*1000/'Indicator Data'!BC111</f>
        <v>1.8189849112134882E-2</v>
      </c>
      <c r="R108" s="77">
        <f t="shared" si="25"/>
        <v>6.5</v>
      </c>
      <c r="S108" s="82">
        <f t="shared" si="26"/>
        <v>4.8</v>
      </c>
      <c r="T108" s="77" t="str">
        <f>IF('Indicator Data'!AB111="No data","x",ROUND(IF('Indicator Data'!AB111&gt;T$195,10,IF('Indicator Data'!AB111&lt;T$194,0,10-(T$195-'Indicator Data'!AB111)/(T$195-T$194)*10)),1))</f>
        <v>x</v>
      </c>
      <c r="U108" s="77">
        <f>IF('Indicator Data'!AA111="No data","x",ROUND(IF('Indicator Data'!AA111&gt;U$195,10,IF('Indicator Data'!AA111&lt;U$194,0,10-(U$195-'Indicator Data'!AA111)/(U$195-U$194)*10)),1))</f>
        <v>0.2</v>
      </c>
      <c r="V108" s="77" t="str">
        <f>IF('Indicator Data'!AE111="No data","x",ROUND(IF('Indicator Data'!AE111&gt;V$195,10,IF('Indicator Data'!AE111&lt;V$194,0,10-(V$195-'Indicator Data'!AE111)/(V$195-V$194)*10)),1))</f>
        <v>x</v>
      </c>
      <c r="W108" s="78">
        <f t="shared" si="32"/>
        <v>0.2</v>
      </c>
      <c r="X108" s="77">
        <f>IF('Indicator Data'!W111="No data","x",ROUND(IF('Indicator Data'!W111&gt;X$195,10,IF('Indicator Data'!W111&lt;X$194,0,10-(X$195-'Indicator Data'!W111)/(X$195-X$194)*10)),1))</f>
        <v>0.5</v>
      </c>
      <c r="Y108" s="77" t="str">
        <f>IF('Indicator Data'!X111="No data","x",ROUND(IF('Indicator Data'!X111&gt;Y$195,10,IF('Indicator Data'!X111&lt;Y$194,0,10-(Y$195-'Indicator Data'!X111)/(Y$195-Y$194)*10)),1))</f>
        <v>x</v>
      </c>
      <c r="Z108" s="78">
        <f t="shared" si="27"/>
        <v>0.5</v>
      </c>
      <c r="AA108" s="92">
        <f>('Indicator Data'!AJ111+'Indicator Data'!AI111*0.5+'Indicator Data'!AH111*0.25)/1000</f>
        <v>0</v>
      </c>
      <c r="AB108" s="83">
        <f>AA108*1000/'Indicator Data'!BC111</f>
        <v>0</v>
      </c>
      <c r="AC108" s="78">
        <f t="shared" si="28"/>
        <v>0</v>
      </c>
      <c r="AD108" s="77">
        <f>IF('Indicator Data'!AN111="No data","x",ROUND(IF('Indicator Data'!AN111&lt;$AD$194,10,IF('Indicator Data'!AN111&gt;$AD$195,0,($AD$195-'Indicator Data'!AN111)/($AD$195-$AD$194)*10)),1))</f>
        <v>1.9</v>
      </c>
      <c r="AE108" s="77">
        <f>IF('Indicator Data'!AO111="No data","x",ROUND(IF('Indicator Data'!AO111&gt;$AE$195,10,IF('Indicator Data'!AO111&lt;$AE$194,0,10-($AE$195-'Indicator Data'!AO111)/($AE$195-$AE$194)*10)),1))</f>
        <v>0</v>
      </c>
      <c r="AF108" s="84">
        <f>IF('Indicator Data'!AP111="No data","x",ROUND(IF('Indicator Data'!AP111&gt;$AF$195,10,IF('Indicator Data'!AP111&lt;$AF$194,0,10-($AF$195-'Indicator Data'!AP111)/($AF$195-$AF$194)*10)),1))</f>
        <v>1.8</v>
      </c>
      <c r="AG108" s="84">
        <f>IF('Indicator Data'!AQ111="No data","x",ROUND(IF('Indicator Data'!AQ111&gt;$AG$195,10,IF('Indicator Data'!AQ111&lt;$AG$194,0,10-($AG$195-'Indicator Data'!AQ111)/($AG$195-$AG$194)*10)),1))</f>
        <v>4.3</v>
      </c>
      <c r="AH108" s="77">
        <f t="shared" si="29"/>
        <v>2.2999999999999998</v>
      </c>
      <c r="AI108" s="78">
        <f t="shared" si="30"/>
        <v>1.4</v>
      </c>
      <c r="AJ108" s="85">
        <f t="shared" si="31"/>
        <v>0.5</v>
      </c>
      <c r="AK108" s="86">
        <f t="shared" si="33"/>
        <v>2.9</v>
      </c>
    </row>
    <row r="109" spans="1:37" s="4" customFormat="1" x14ac:dyDescent="0.25">
      <c r="A109" s="131" t="s">
        <v>201</v>
      </c>
      <c r="B109" s="63" t="s">
        <v>200</v>
      </c>
      <c r="C109" s="77">
        <f>ROUND(IF('Indicator Data'!Q112="No data",IF((0.1233*LN('Indicator Data'!BB112)-0.4559)&gt;C$195,0,IF((0.1233*LN('Indicator Data'!BB112)-0.4559)&lt;C$194,10,(C$195-(0.1233*LN('Indicator Data'!BB112)-0.4559))/(C$195-C$194)*10)),IF('Indicator Data'!Q112&gt;C$195,0,IF('Indicator Data'!Q112&lt;C$194,10,(C$195-'Indicator Data'!Q112)/(C$195-C$194)*10))),1)</f>
        <v>5.9</v>
      </c>
      <c r="D109" s="77" t="str">
        <f>IF('Indicator Data'!R112="No data","x",ROUND((IF('Indicator Data'!R112&gt;D$195,10,IF('Indicator Data'!R112&lt;D$194,0,10-(D$195-'Indicator Data'!R112)/(D$195-D$194)*10))),1))</f>
        <v>x</v>
      </c>
      <c r="E109" s="78">
        <f t="shared" si="19"/>
        <v>5.9</v>
      </c>
      <c r="F109" s="77" t="str">
        <f>IF('Indicator Data'!AF112="No data","x",ROUND(IF('Indicator Data'!AF112&gt;F$195,10,IF('Indicator Data'!AF112&lt;F$194,0,10-(F$195-'Indicator Data'!AF112)/(F$195-F$194)*10)),1))</f>
        <v>x</v>
      </c>
      <c r="G109" s="77" t="str">
        <f>IF('Indicator Data'!AG112="No data","x",ROUND(IF('Indicator Data'!AG112&gt;G$195,10,IF('Indicator Data'!AG112&lt;G$194,0,10-(G$195-'Indicator Data'!AG112)/(G$195-G$194)*10)),1))</f>
        <v>x</v>
      </c>
      <c r="H109" s="78" t="str">
        <f t="shared" si="20"/>
        <v>x</v>
      </c>
      <c r="I109" s="79">
        <f>SUM(IF('Indicator Data'!S112=0,0,'Indicator Data'!S112/1000000),SUM('Indicator Data'!T112:U112))</f>
        <v>115.69413300000001</v>
      </c>
      <c r="J109" s="79">
        <f>I109/'Indicator Data'!BC112*1000000</f>
        <v>2180.1932122262842</v>
      </c>
      <c r="K109" s="77">
        <f t="shared" si="21"/>
        <v>10</v>
      </c>
      <c r="L109" s="77">
        <f>IF('Indicator Data'!V112="No data","x",ROUND(IF('Indicator Data'!V112&gt;L$195,10,IF('Indicator Data'!V112&lt;L$194,0,10-(L$195-'Indicator Data'!V112)/(L$195-L$194)*10)),1))</f>
        <v>10</v>
      </c>
      <c r="M109" s="78">
        <f t="shared" si="22"/>
        <v>10</v>
      </c>
      <c r="N109" s="80">
        <f t="shared" si="23"/>
        <v>7.3</v>
      </c>
      <c r="O109" s="92">
        <f>IF(AND('Indicator Data'!AK112="No data",'Indicator Data'!AL112="No data"),0,SUM('Indicator Data'!AK112:AM112)/1000)</f>
        <v>0</v>
      </c>
      <c r="P109" s="77">
        <f t="shared" si="24"/>
        <v>0</v>
      </c>
      <c r="Q109" s="81">
        <f>O109*1000/'Indicator Data'!BC112</f>
        <v>0</v>
      </c>
      <c r="R109" s="77">
        <f t="shared" si="25"/>
        <v>0</v>
      </c>
      <c r="S109" s="82">
        <f t="shared" si="26"/>
        <v>0</v>
      </c>
      <c r="T109" s="77" t="str">
        <f>IF('Indicator Data'!AB112="No data","x",ROUND(IF('Indicator Data'!AB112&gt;T$195,10,IF('Indicator Data'!AB112&lt;T$194,0,10-(T$195-'Indicator Data'!AB112)/(T$195-T$194)*10)),1))</f>
        <v>x</v>
      </c>
      <c r="U109" s="77">
        <f>IF('Indicator Data'!AA112="No data","x",ROUND(IF('Indicator Data'!AA112&gt;U$195,10,IF('Indicator Data'!AA112&lt;U$194,0,10-(U$195-'Indicator Data'!AA112)/(U$195-U$194)*10)),1))</f>
        <v>6.3</v>
      </c>
      <c r="V109" s="77" t="str">
        <f>IF('Indicator Data'!AE112="No data","x",ROUND(IF('Indicator Data'!AE112&gt;V$195,10,IF('Indicator Data'!AE112&lt;V$194,0,10-(V$195-'Indicator Data'!AE112)/(V$195-V$194)*10)),1))</f>
        <v>x</v>
      </c>
      <c r="W109" s="78">
        <f t="shared" si="32"/>
        <v>6.3</v>
      </c>
      <c r="X109" s="77">
        <f>IF('Indicator Data'!W112="No data","x",ROUND(IF('Indicator Data'!W112&gt;X$195,10,IF('Indicator Data'!W112&lt;X$194,0,10-(X$195-'Indicator Data'!W112)/(X$195-X$194)*10)),1))</f>
        <v>2.8</v>
      </c>
      <c r="Y109" s="77">
        <f>IF('Indicator Data'!X112="No data","x",ROUND(IF('Indicator Data'!X112&gt;Y$195,10,IF('Indicator Data'!X112&lt;Y$194,0,10-(Y$195-'Indicator Data'!X112)/(Y$195-Y$194)*10)),1))</f>
        <v>2.9</v>
      </c>
      <c r="Z109" s="78">
        <f t="shared" si="27"/>
        <v>2.9</v>
      </c>
      <c r="AA109" s="92">
        <f>('Indicator Data'!AJ112+'Indicator Data'!AI112*0.5+'Indicator Data'!AH112*0.25)/1000</f>
        <v>10.5</v>
      </c>
      <c r="AB109" s="83">
        <f>AA109*1000/'Indicator Data'!BC112</f>
        <v>0.19786680737195192</v>
      </c>
      <c r="AC109" s="78">
        <f t="shared" si="28"/>
        <v>10</v>
      </c>
      <c r="AD109" s="77">
        <f>IF('Indicator Data'!AN112="No data","x",ROUND(IF('Indicator Data'!AN112&lt;$AD$194,10,IF('Indicator Data'!AN112&gt;$AD$195,0,($AD$195-'Indicator Data'!AN112)/($AD$195-$AD$194)*10)),1))</f>
        <v>4.8</v>
      </c>
      <c r="AE109" s="77">
        <f>IF('Indicator Data'!AO112="No data","x",ROUND(IF('Indicator Data'!AO112&gt;$AE$195,10,IF('Indicator Data'!AO112&lt;$AE$194,0,10-($AE$195-'Indicator Data'!AO112)/($AE$195-$AE$194)*10)),1))</f>
        <v>3.1</v>
      </c>
      <c r="AF109" s="84" t="str">
        <f>IF('Indicator Data'!AP112="No data","x",ROUND(IF('Indicator Data'!AP112&gt;$AF$195,10,IF('Indicator Data'!AP112&lt;$AF$194,0,10-($AF$195-'Indicator Data'!AP112)/($AF$195-$AF$194)*10)),1))</f>
        <v>x</v>
      </c>
      <c r="AG109" s="84" t="str">
        <f>IF('Indicator Data'!AQ112="No data","x",ROUND(IF('Indicator Data'!AQ112&gt;$AG$195,10,IF('Indicator Data'!AQ112&lt;$AG$194,0,10-($AG$195-'Indicator Data'!AQ112)/($AG$195-$AG$194)*10)),1))</f>
        <v>x</v>
      </c>
      <c r="AH109" s="77" t="str">
        <f t="shared" si="29"/>
        <v>x</v>
      </c>
      <c r="AI109" s="78">
        <f t="shared" si="30"/>
        <v>4</v>
      </c>
      <c r="AJ109" s="85">
        <f t="shared" si="31"/>
        <v>6.9</v>
      </c>
      <c r="AK109" s="86">
        <f t="shared" si="33"/>
        <v>4.3</v>
      </c>
    </row>
    <row r="110" spans="1:37" s="4" customFormat="1" x14ac:dyDescent="0.25">
      <c r="A110" s="131" t="s">
        <v>203</v>
      </c>
      <c r="B110" s="63" t="s">
        <v>202</v>
      </c>
      <c r="C110" s="77">
        <f>ROUND(IF('Indicator Data'!Q113="No data",IF((0.1233*LN('Indicator Data'!BB113)-0.4559)&gt;C$195,0,IF((0.1233*LN('Indicator Data'!BB113)-0.4559)&lt;C$194,10,(C$195-(0.1233*LN('Indicator Data'!BB113)-0.4559))/(C$195-C$194)*10)),IF('Indicator Data'!Q113&gt;C$195,0,IF('Indicator Data'!Q113&lt;C$194,10,(C$195-'Indicator Data'!Q113)/(C$195-C$194)*10))),1)</f>
        <v>6.7</v>
      </c>
      <c r="D110" s="77">
        <f>IF('Indicator Data'!R113="No data","x",ROUND((IF('Indicator Data'!R113&gt;D$195,10,IF('Indicator Data'!R113&lt;D$194,0,10-(D$195-'Indicator Data'!R113)/(D$195-D$194)*10))),1))</f>
        <v>5.4</v>
      </c>
      <c r="E110" s="78">
        <f t="shared" si="19"/>
        <v>6.1</v>
      </c>
      <c r="F110" s="77">
        <f>IF('Indicator Data'!AF113="No data","x",ROUND(IF('Indicator Data'!AF113&gt;F$195,10,IF('Indicator Data'!AF113&lt;F$194,0,10-(F$195-'Indicator Data'!AF113)/(F$195-F$194)*10)),1))</f>
        <v>8.4</v>
      </c>
      <c r="G110" s="77">
        <f>IF('Indicator Data'!AG113="No data","x",ROUND(IF('Indicator Data'!AG113&gt;G$195,10,IF('Indicator Data'!AG113&lt;G$194,0,10-(G$195-'Indicator Data'!AG113)/(G$195-G$194)*10)),1))</f>
        <v>1.9</v>
      </c>
      <c r="H110" s="78">
        <f t="shared" si="20"/>
        <v>5.2</v>
      </c>
      <c r="I110" s="79">
        <f>SUM(IF('Indicator Data'!S113=0,0,'Indicator Data'!S113/1000000),SUM('Indicator Data'!T113:U113))</f>
        <v>706.88972099999989</v>
      </c>
      <c r="J110" s="79">
        <f>I110/'Indicator Data'!BC113*1000000</f>
        <v>164.35404850665586</v>
      </c>
      <c r="K110" s="77">
        <f t="shared" si="21"/>
        <v>3.3</v>
      </c>
      <c r="L110" s="77">
        <f>IF('Indicator Data'!V113="No data","x",ROUND(IF('Indicator Data'!V113&gt;L$195,10,IF('Indicator Data'!V113&lt;L$194,0,10-(L$195-'Indicator Data'!V113)/(L$195-L$194)*10)),1))</f>
        <v>4.5</v>
      </c>
      <c r="M110" s="78">
        <f t="shared" si="22"/>
        <v>3.9</v>
      </c>
      <c r="N110" s="80">
        <f t="shared" si="23"/>
        <v>5.3</v>
      </c>
      <c r="O110" s="92">
        <f>IF(AND('Indicator Data'!AK113="No data",'Indicator Data'!AL113="No data"),0,SUM('Indicator Data'!AK113:AM113)/1000)</f>
        <v>79.006</v>
      </c>
      <c r="P110" s="77">
        <f t="shared" si="24"/>
        <v>6.3</v>
      </c>
      <c r="Q110" s="81">
        <f>O110*1000/'Indicator Data'!BC113</f>
        <v>1.8369139585093574E-2</v>
      </c>
      <c r="R110" s="77">
        <f t="shared" si="25"/>
        <v>6.5</v>
      </c>
      <c r="S110" s="82">
        <f t="shared" si="26"/>
        <v>6.4</v>
      </c>
      <c r="T110" s="77">
        <f>IF('Indicator Data'!AB113="No data","x",ROUND(IF('Indicator Data'!AB113&gt;T$195,10,IF('Indicator Data'!AB113&lt;T$194,0,10-(T$195-'Indicator Data'!AB113)/(T$195-T$194)*10)),1))</f>
        <v>1.2</v>
      </c>
      <c r="U110" s="77">
        <f>IF('Indicator Data'!AA113="No data","x",ROUND(IF('Indicator Data'!AA113&gt;U$195,10,IF('Indicator Data'!AA113&lt;U$194,0,10-(U$195-'Indicator Data'!AA113)/(U$195-U$194)*10)),1))</f>
        <v>1.9</v>
      </c>
      <c r="V110" s="77">
        <f>IF('Indicator Data'!AE113="No data","x",ROUND(IF('Indicator Data'!AE113&gt;V$195,10,IF('Indicator Data'!AE113&lt;V$194,0,10-(V$195-'Indicator Data'!AE113)/(V$195-V$194)*10)),1))</f>
        <v>5.6</v>
      </c>
      <c r="W110" s="78">
        <f t="shared" si="32"/>
        <v>2.9</v>
      </c>
      <c r="X110" s="77">
        <f>IF('Indicator Data'!W113="No data","x",ROUND(IF('Indicator Data'!W113&gt;X$195,10,IF('Indicator Data'!W113&lt;X$194,0,10-(X$195-'Indicator Data'!W113)/(X$195-X$194)*10)),1))</f>
        <v>6.5</v>
      </c>
      <c r="Y110" s="77">
        <f>IF('Indicator Data'!X113="No data","x",ROUND(IF('Indicator Data'!X113&gt;Y$195,10,IF('Indicator Data'!X113&lt;Y$194,0,10-(Y$195-'Indicator Data'!X113)/(Y$195-Y$194)*10)),1))</f>
        <v>4.3</v>
      </c>
      <c r="Z110" s="78">
        <f t="shared" si="27"/>
        <v>5.4</v>
      </c>
      <c r="AA110" s="92">
        <f>('Indicator Data'!AJ113+'Indicator Data'!AI113*0.5+'Indicator Data'!AH113*0.25)/1000</f>
        <v>0</v>
      </c>
      <c r="AB110" s="83">
        <f>AA110*1000/'Indicator Data'!BC113</f>
        <v>0</v>
      </c>
      <c r="AC110" s="78">
        <f t="shared" si="28"/>
        <v>0</v>
      </c>
      <c r="AD110" s="77">
        <f>IF('Indicator Data'!AN113="No data","x",ROUND(IF('Indicator Data'!AN113&lt;$AD$194,10,IF('Indicator Data'!AN113&gt;$AD$195,0,($AD$195-'Indicator Data'!AN113)/($AD$195-$AD$194)*10)),1))</f>
        <v>2.4</v>
      </c>
      <c r="AE110" s="77">
        <f>IF('Indicator Data'!AO113="No data","x",ROUND(IF('Indicator Data'!AO113&gt;$AE$195,10,IF('Indicator Data'!AO113&lt;$AE$194,0,10-($AE$195-'Indicator Data'!AO113)/($AE$195-$AE$194)*10)),1))</f>
        <v>0.2</v>
      </c>
      <c r="AF110" s="84">
        <f>IF('Indicator Data'!AP113="No data","x",ROUND(IF('Indicator Data'!AP113&gt;$AF$195,10,IF('Indicator Data'!AP113&lt;$AF$194,0,10-($AF$195-'Indicator Data'!AP113)/($AF$195-$AF$194)*10)),1))</f>
        <v>10</v>
      </c>
      <c r="AG110" s="84">
        <f>IF('Indicator Data'!AQ113="No data","x",ROUND(IF('Indicator Data'!AQ113&gt;$AG$195,10,IF('Indicator Data'!AQ113&lt;$AG$194,0,10-($AG$195-'Indicator Data'!AQ113)/($AG$195-$AG$194)*10)),1))</f>
        <v>1.6</v>
      </c>
      <c r="AH110" s="77">
        <f t="shared" si="29"/>
        <v>8.3000000000000007</v>
      </c>
      <c r="AI110" s="78">
        <f t="shared" si="30"/>
        <v>3.6</v>
      </c>
      <c r="AJ110" s="85">
        <f t="shared" si="31"/>
        <v>3.2</v>
      </c>
      <c r="AK110" s="86">
        <f t="shared" si="33"/>
        <v>5</v>
      </c>
    </row>
    <row r="111" spans="1:37" s="4" customFormat="1" x14ac:dyDescent="0.25">
      <c r="A111" s="131" t="s">
        <v>205</v>
      </c>
      <c r="B111" s="63" t="s">
        <v>204</v>
      </c>
      <c r="C111" s="77">
        <f>ROUND(IF('Indicator Data'!Q114="No data",IF((0.1233*LN('Indicator Data'!BB114)-0.4559)&gt;C$195,0,IF((0.1233*LN('Indicator Data'!BB114)-0.4559)&lt;C$194,10,(C$195-(0.1233*LN('Indicator Data'!BB114)-0.4559))/(C$195-C$194)*10)),IF('Indicator Data'!Q114&gt;C$195,0,IF('Indicator Data'!Q114&lt;C$194,10,(C$195-'Indicator Data'!Q114)/(C$195-C$194)*10))),1)</f>
        <v>2.6</v>
      </c>
      <c r="D111" s="77" t="str">
        <f>IF('Indicator Data'!R114="No data","x",ROUND((IF('Indicator Data'!R114&gt;D$195,10,IF('Indicator Data'!R114&lt;D$194,0,10-(D$195-'Indicator Data'!R114)/(D$195-D$194)*10))),1))</f>
        <v>x</v>
      </c>
      <c r="E111" s="78">
        <f t="shared" si="19"/>
        <v>2.6</v>
      </c>
      <c r="F111" s="77">
        <f>IF('Indicator Data'!AF114="No data","x",ROUND(IF('Indicator Data'!AF114&gt;F$195,10,IF('Indicator Data'!AF114&lt;F$194,0,10-(F$195-'Indicator Data'!AF114)/(F$195-F$194)*10)),1))</f>
        <v>5.0999999999999996</v>
      </c>
      <c r="G111" s="77">
        <f>IF('Indicator Data'!AG114="No data","x",ROUND(IF('Indicator Data'!AG114&gt;G$195,10,IF('Indicator Data'!AG114&lt;G$194,0,10-(G$195-'Indicator Data'!AG114)/(G$195-G$194)*10)),1))</f>
        <v>2.7</v>
      </c>
      <c r="H111" s="78">
        <f t="shared" si="20"/>
        <v>3.9</v>
      </c>
      <c r="I111" s="79">
        <f>SUM(IF('Indicator Data'!S114=0,0,'Indicator Data'!S114/1000000),SUM('Indicator Data'!T114:U114))</f>
        <v>121.07</v>
      </c>
      <c r="J111" s="79">
        <f>I111/'Indicator Data'!BC114*1000000</f>
        <v>95.823179442694851</v>
      </c>
      <c r="K111" s="77">
        <f t="shared" si="21"/>
        <v>1.9</v>
      </c>
      <c r="L111" s="77">
        <f>IF('Indicator Data'!V114="No data","x",ROUND(IF('Indicator Data'!V114&gt;L$195,10,IF('Indicator Data'!V114&lt;L$194,0,10-(L$195-'Indicator Data'!V114)/(L$195-L$194)*10)),1))</f>
        <v>0.4</v>
      </c>
      <c r="M111" s="78">
        <f t="shared" si="22"/>
        <v>1.2</v>
      </c>
      <c r="N111" s="80">
        <f t="shared" si="23"/>
        <v>2.6</v>
      </c>
      <c r="O111" s="92">
        <f>IF(AND('Indicator Data'!AK114="No data",'Indicator Data'!AL114="No data"),0,SUM('Indicator Data'!AK114:AM114)/1000)</f>
        <v>0</v>
      </c>
      <c r="P111" s="77">
        <f t="shared" si="24"/>
        <v>0</v>
      </c>
      <c r="Q111" s="81">
        <f>O111*1000/'Indicator Data'!BC114</f>
        <v>0</v>
      </c>
      <c r="R111" s="77">
        <f t="shared" si="25"/>
        <v>0</v>
      </c>
      <c r="S111" s="82">
        <f t="shared" si="26"/>
        <v>0</v>
      </c>
      <c r="T111" s="77">
        <f>IF('Indicator Data'!AB114="No data","x",ROUND(IF('Indicator Data'!AB114&gt;T$195,10,IF('Indicator Data'!AB114&lt;T$194,0,10-(T$195-'Indicator Data'!AB114)/(T$195-T$194)*10)),1))</f>
        <v>1.8</v>
      </c>
      <c r="U111" s="77">
        <f>IF('Indicator Data'!AA114="No data","x",ROUND(IF('Indicator Data'!AA114&gt;U$195,10,IF('Indicator Data'!AA114&lt;U$194,0,10-(U$195-'Indicator Data'!AA114)/(U$195-U$194)*10)),1))</f>
        <v>0.4</v>
      </c>
      <c r="V111" s="77" t="str">
        <f>IF('Indicator Data'!AE114="No data","x",ROUND(IF('Indicator Data'!AE114&gt;V$195,10,IF('Indicator Data'!AE114&lt;V$194,0,10-(V$195-'Indicator Data'!AE114)/(V$195-V$194)*10)),1))</f>
        <v>x</v>
      </c>
      <c r="W111" s="78">
        <f t="shared" si="32"/>
        <v>1.1000000000000001</v>
      </c>
      <c r="X111" s="77">
        <f>IF('Indicator Data'!W114="No data","x",ROUND(IF('Indicator Data'!W114&gt;X$195,10,IF('Indicator Data'!W114&lt;X$194,0,10-(X$195-'Indicator Data'!W114)/(X$195-X$194)*10)),1))</f>
        <v>1</v>
      </c>
      <c r="Y111" s="77" t="str">
        <f>IF('Indicator Data'!X114="No data","x",ROUND(IF('Indicator Data'!X114&gt;Y$195,10,IF('Indicator Data'!X114&lt;Y$194,0,10-(Y$195-'Indicator Data'!X114)/(Y$195-Y$194)*10)),1))</f>
        <v>x</v>
      </c>
      <c r="Z111" s="78">
        <f t="shared" si="27"/>
        <v>1</v>
      </c>
      <c r="AA111" s="92">
        <f>('Indicator Data'!AJ114+'Indicator Data'!AI114*0.5+'Indicator Data'!AH114*0.25)/1000</f>
        <v>0</v>
      </c>
      <c r="AB111" s="83">
        <f>AA111*1000/'Indicator Data'!BC114</f>
        <v>0</v>
      </c>
      <c r="AC111" s="78">
        <f t="shared" si="28"/>
        <v>0</v>
      </c>
      <c r="AD111" s="77">
        <f>IF('Indicator Data'!AN114="No data","x",ROUND(IF('Indicator Data'!AN114&lt;$AD$194,10,IF('Indicator Data'!AN114&gt;$AD$195,0,($AD$195-'Indicator Data'!AN114)/($AD$195-$AD$194)*10)),1))</f>
        <v>2.8</v>
      </c>
      <c r="AE111" s="77">
        <f>IF('Indicator Data'!AO114="No data","x",ROUND(IF('Indicator Data'!AO114&gt;$AE$195,10,IF('Indicator Data'!AO114&lt;$AE$194,0,10-($AE$195-'Indicator Data'!AO114)/($AE$195-$AE$194)*10)),1))</f>
        <v>0</v>
      </c>
      <c r="AF111" s="84">
        <f>IF('Indicator Data'!AP114="No data","x",ROUND(IF('Indicator Data'!AP114&gt;$AF$195,10,IF('Indicator Data'!AP114&lt;$AF$194,0,10-($AF$195-'Indicator Data'!AP114)/($AF$195-$AF$194)*10)),1))</f>
        <v>4.3</v>
      </c>
      <c r="AG111" s="84">
        <f>IF('Indicator Data'!AQ114="No data","x",ROUND(IF('Indicator Data'!AQ114&gt;$AG$195,10,IF('Indicator Data'!AQ114&lt;$AG$194,0,10-($AG$195-'Indicator Data'!AQ114)/($AG$195-$AG$194)*10)),1))</f>
        <v>5.9</v>
      </c>
      <c r="AH111" s="77">
        <f t="shared" si="29"/>
        <v>4.5999999999999996</v>
      </c>
      <c r="AI111" s="78">
        <f t="shared" si="30"/>
        <v>2.5</v>
      </c>
      <c r="AJ111" s="85">
        <f t="shared" si="31"/>
        <v>1.2</v>
      </c>
      <c r="AK111" s="86">
        <f t="shared" si="33"/>
        <v>0.6</v>
      </c>
    </row>
    <row r="112" spans="1:37" s="4" customFormat="1" x14ac:dyDescent="0.25">
      <c r="A112" s="131" t="s">
        <v>207</v>
      </c>
      <c r="B112" s="63" t="s">
        <v>206</v>
      </c>
      <c r="C112" s="77">
        <f>ROUND(IF('Indicator Data'!Q115="No data",IF((0.1233*LN('Indicator Data'!BB115)-0.4559)&gt;C$195,0,IF((0.1233*LN('Indicator Data'!BB115)-0.4559)&lt;C$194,10,(C$195-(0.1233*LN('Indicator Data'!BB115)-0.4559))/(C$195-C$194)*10)),IF('Indicator Data'!Q115&gt;C$195,0,IF('Indicator Data'!Q115&lt;C$194,10,(C$195-'Indicator Data'!Q115)/(C$195-C$194)*10))),1)</f>
        <v>2.9</v>
      </c>
      <c r="D112" s="77">
        <f>IF('Indicator Data'!R115="No data","x",ROUND((IF('Indicator Data'!R115&gt;D$195,10,IF('Indicator Data'!R115&lt;D$194,0,10-(D$195-'Indicator Data'!R115)/(D$195-D$194)*10))),1))</f>
        <v>0</v>
      </c>
      <c r="E112" s="78">
        <f t="shared" si="19"/>
        <v>1.6</v>
      </c>
      <c r="F112" s="77">
        <f>IF('Indicator Data'!AF115="No data","x",ROUND(IF('Indicator Data'!AF115&gt;F$195,10,IF('Indicator Data'!AF115&lt;F$194,0,10-(F$195-'Indicator Data'!AF115)/(F$195-F$194)*10)),1))</f>
        <v>4.5999999999999996</v>
      </c>
      <c r="G112" s="77">
        <f>IF('Indicator Data'!AG115="No data","x",ROUND(IF('Indicator Data'!AG115&gt;G$195,10,IF('Indicator Data'!AG115&lt;G$194,0,10-(G$195-'Indicator Data'!AG115)/(G$195-G$194)*10)),1))</f>
        <v>5.8</v>
      </c>
      <c r="H112" s="78">
        <f t="shared" si="20"/>
        <v>5.2</v>
      </c>
      <c r="I112" s="79">
        <f>SUM(IF('Indicator Data'!S115=0,0,'Indicator Data'!S115/1000000),SUM('Indicator Data'!T115:U115))</f>
        <v>1124.2665239999999</v>
      </c>
      <c r="J112" s="79">
        <f>I112/'Indicator Data'!BC115*1000000</f>
        <v>8.814981860182618</v>
      </c>
      <c r="K112" s="77">
        <f t="shared" si="21"/>
        <v>0.2</v>
      </c>
      <c r="L112" s="77">
        <f>IF('Indicator Data'!V115="No data","x",ROUND(IF('Indicator Data'!V115&gt;L$195,10,IF('Indicator Data'!V115&lt;L$194,0,10-(L$195-'Indicator Data'!V115)/(L$195-L$194)*10)),1))</f>
        <v>0</v>
      </c>
      <c r="M112" s="78">
        <f t="shared" si="22"/>
        <v>0.1</v>
      </c>
      <c r="N112" s="80">
        <f t="shared" si="23"/>
        <v>2.1</v>
      </c>
      <c r="O112" s="92">
        <f>IF(AND('Indicator Data'!AK115="No data",'Indicator Data'!AL115="No data"),0,SUM('Indicator Data'!AK115:AM115)/1000)</f>
        <v>316.72899999999998</v>
      </c>
      <c r="P112" s="77">
        <f t="shared" si="24"/>
        <v>8.3000000000000007</v>
      </c>
      <c r="Q112" s="81">
        <f>O112*1000/'Indicator Data'!BC115</f>
        <v>2.4833616673565393E-3</v>
      </c>
      <c r="R112" s="77">
        <f t="shared" si="25"/>
        <v>4</v>
      </c>
      <c r="S112" s="82">
        <f t="shared" si="26"/>
        <v>6.2</v>
      </c>
      <c r="T112" s="77">
        <f>IF('Indicator Data'!AB115="No data","x",ROUND(IF('Indicator Data'!AB115&gt;T$195,10,IF('Indicator Data'!AB115&lt;T$194,0,10-(T$195-'Indicator Data'!AB115)/(T$195-T$194)*10)),1))</f>
        <v>0.4</v>
      </c>
      <c r="U112" s="77">
        <f>IF('Indicator Data'!AA115="No data","x",ROUND(IF('Indicator Data'!AA115&gt;U$195,10,IF('Indicator Data'!AA115&lt;U$194,0,10-(U$195-'Indicator Data'!AA115)/(U$195-U$194)*10)),1))</f>
        <v>0.4</v>
      </c>
      <c r="V112" s="77">
        <f>IF('Indicator Data'!AE115="No data","x",ROUND(IF('Indicator Data'!AE115&gt;V$195,10,IF('Indicator Data'!AE115&lt;V$194,0,10-(V$195-'Indicator Data'!AE115)/(V$195-V$194)*10)),1))</f>
        <v>0</v>
      </c>
      <c r="W112" s="78">
        <f t="shared" si="32"/>
        <v>0.3</v>
      </c>
      <c r="X112" s="77">
        <f>IF('Indicator Data'!W115="No data","x",ROUND(IF('Indicator Data'!W115&gt;X$195,10,IF('Indicator Data'!W115&lt;X$194,0,10-(X$195-'Indicator Data'!W115)/(X$195-X$194)*10)),1))</f>
        <v>1</v>
      </c>
      <c r="Y112" s="77">
        <f>IF('Indicator Data'!X115="No data","x",ROUND(IF('Indicator Data'!X115&gt;Y$195,10,IF('Indicator Data'!X115&lt;Y$194,0,10-(Y$195-'Indicator Data'!X115)/(Y$195-Y$194)*10)),1))</f>
        <v>0.6</v>
      </c>
      <c r="Z112" s="78">
        <f t="shared" si="27"/>
        <v>0.8</v>
      </c>
      <c r="AA112" s="92">
        <f>('Indicator Data'!AJ115+'Indicator Data'!AI115*0.5+'Indicator Data'!AH115*0.25)/1000</f>
        <v>42.697749999999999</v>
      </c>
      <c r="AB112" s="83">
        <f>AA112*1000/'Indicator Data'!BC115</f>
        <v>3.3477817197785073E-4</v>
      </c>
      <c r="AC112" s="78">
        <f t="shared" si="28"/>
        <v>0</v>
      </c>
      <c r="AD112" s="77">
        <f>IF('Indicator Data'!AN115="No data","x",ROUND(IF('Indicator Data'!AN115&lt;$AD$194,10,IF('Indicator Data'!AN115&gt;$AD$195,0,($AD$195-'Indicator Data'!AN115)/($AD$195-$AD$194)*10)),1))</f>
        <v>2.7</v>
      </c>
      <c r="AE112" s="77">
        <f>IF('Indicator Data'!AO115="No data","x",ROUND(IF('Indicator Data'!AO115&gt;$AE$195,10,IF('Indicator Data'!AO115&lt;$AE$194,0,10-($AE$195-'Indicator Data'!AO115)/($AE$195-$AE$194)*10)),1))</f>
        <v>0</v>
      </c>
      <c r="AF112" s="84">
        <f>IF('Indicator Data'!AP115="No data","x",ROUND(IF('Indicator Data'!AP115&gt;$AF$195,10,IF('Indicator Data'!AP115&lt;$AF$194,0,10-($AF$195-'Indicator Data'!AP115)/($AF$195-$AF$194)*10)),1))</f>
        <v>3</v>
      </c>
      <c r="AG112" s="84">
        <f>IF('Indicator Data'!AQ115="No data","x",ROUND(IF('Indicator Data'!AQ115&gt;$AG$195,10,IF('Indicator Data'!AQ115&lt;$AG$194,0,10-($AG$195-'Indicator Data'!AQ115)/($AG$195-$AG$194)*10)),1))</f>
        <v>2.4</v>
      </c>
      <c r="AH112" s="77">
        <f t="shared" si="29"/>
        <v>2.9</v>
      </c>
      <c r="AI112" s="78">
        <f t="shared" si="30"/>
        <v>1.9</v>
      </c>
      <c r="AJ112" s="85">
        <f t="shared" si="31"/>
        <v>0.8</v>
      </c>
      <c r="AK112" s="86">
        <f t="shared" si="33"/>
        <v>4</v>
      </c>
    </row>
    <row r="113" spans="1:37" s="4" customFormat="1" x14ac:dyDescent="0.25">
      <c r="A113" s="131" t="s">
        <v>754</v>
      </c>
      <c r="B113" s="63" t="s">
        <v>208</v>
      </c>
      <c r="C113" s="77">
        <f>ROUND(IF('Indicator Data'!Q116="No data",IF((0.1233*LN('Indicator Data'!BB116)-0.4559)&gt;C$195,0,IF((0.1233*LN('Indicator Data'!BB116)-0.4559)&lt;C$194,10,(C$195-(0.1233*LN('Indicator Data'!BB116)-0.4559))/(C$195-C$194)*10)),IF('Indicator Data'!Q116&gt;C$195,0,IF('Indicator Data'!Q116&lt;C$194,10,(C$195-'Indicator Data'!Q116)/(C$195-C$194)*10))),1)</f>
        <v>4.8</v>
      </c>
      <c r="D113" s="77" t="str">
        <f>IF('Indicator Data'!R116="No data","x",ROUND((IF('Indicator Data'!R116&gt;D$195,10,IF('Indicator Data'!R116&lt;D$194,0,10-(D$195-'Indicator Data'!R116)/(D$195-D$194)*10))),1))</f>
        <v>x</v>
      </c>
      <c r="E113" s="78">
        <f t="shared" si="19"/>
        <v>4.8</v>
      </c>
      <c r="F113" s="77" t="str">
        <f>IF('Indicator Data'!AF116="No data","x",ROUND(IF('Indicator Data'!AF116&gt;F$195,10,IF('Indicator Data'!AF116&lt;F$194,0,10-(F$195-'Indicator Data'!AF116)/(F$195-F$194)*10)),1))</f>
        <v>x</v>
      </c>
      <c r="G113" s="77" t="str">
        <f>IF('Indicator Data'!AG116="No data","x",ROUND(IF('Indicator Data'!AG116&gt;G$195,10,IF('Indicator Data'!AG116&lt;G$194,0,10-(G$195-'Indicator Data'!AG116)/(G$195-G$194)*10)),1))</f>
        <v>x</v>
      </c>
      <c r="H113" s="78" t="str">
        <f t="shared" si="20"/>
        <v>x</v>
      </c>
      <c r="I113" s="79">
        <f>SUM(IF('Indicator Data'!S116=0,0,'Indicator Data'!S116/1000000),SUM('Indicator Data'!T116:U116))</f>
        <v>239.29397800000001</v>
      </c>
      <c r="J113" s="79">
        <f>I113/'Indicator Data'!BC116*1000000</f>
        <v>2280.3584817557203</v>
      </c>
      <c r="K113" s="77">
        <f t="shared" si="21"/>
        <v>10</v>
      </c>
      <c r="L113" s="77">
        <f>IF('Indicator Data'!V116="No data","x",ROUND(IF('Indicator Data'!V116&gt;L$195,10,IF('Indicator Data'!V116&lt;L$194,0,10-(L$195-'Indicator Data'!V116)/(L$195-L$194)*10)),1))</f>
        <v>10</v>
      </c>
      <c r="M113" s="78">
        <f t="shared" si="22"/>
        <v>10</v>
      </c>
      <c r="N113" s="80">
        <f t="shared" si="23"/>
        <v>6.5</v>
      </c>
      <c r="O113" s="92">
        <f>IF(AND('Indicator Data'!AK116="No data",'Indicator Data'!AL116="No data"),0,SUM('Indicator Data'!AK116:AM116)/1000)</f>
        <v>4.0000000000000001E-3</v>
      </c>
      <c r="P113" s="77">
        <f t="shared" si="24"/>
        <v>0</v>
      </c>
      <c r="Q113" s="81">
        <f>O113*1000/'Indicator Data'!BC116</f>
        <v>3.8118108960614467E-5</v>
      </c>
      <c r="R113" s="77">
        <f t="shared" si="25"/>
        <v>0</v>
      </c>
      <c r="S113" s="82">
        <f t="shared" si="26"/>
        <v>0</v>
      </c>
      <c r="T113" s="77" t="str">
        <f>IF('Indicator Data'!AB116="No data","x",ROUND(IF('Indicator Data'!AB116&gt;T$195,10,IF('Indicator Data'!AB116&lt;T$194,0,10-(T$195-'Indicator Data'!AB116)/(T$195-T$194)*10)),1))</f>
        <v>x</v>
      </c>
      <c r="U113" s="77">
        <f>IF('Indicator Data'!AA116="No data","x",ROUND(IF('Indicator Data'!AA116&gt;U$195,10,IF('Indicator Data'!AA116&lt;U$194,0,10-(U$195-'Indicator Data'!AA116)/(U$195-U$194)*10)),1))</f>
        <v>2.2999999999999998</v>
      </c>
      <c r="V113" s="77" t="str">
        <f>IF('Indicator Data'!AE116="No data","x",ROUND(IF('Indicator Data'!AE116&gt;V$195,10,IF('Indicator Data'!AE116&lt;V$194,0,10-(V$195-'Indicator Data'!AE116)/(V$195-V$194)*10)),1))</f>
        <v>x</v>
      </c>
      <c r="W113" s="78">
        <f t="shared" si="32"/>
        <v>2.2999999999999998</v>
      </c>
      <c r="X113" s="77">
        <f>IF('Indicator Data'!W116="No data","x",ROUND(IF('Indicator Data'!W116&gt;X$195,10,IF('Indicator Data'!W116&lt;X$194,0,10-(X$195-'Indicator Data'!W116)/(X$195-X$194)*10)),1))</f>
        <v>2.7</v>
      </c>
      <c r="Y113" s="77">
        <f>IF('Indicator Data'!X116="No data","x",ROUND(IF('Indicator Data'!X116&gt;Y$195,10,IF('Indicator Data'!X116&lt;Y$194,0,10-(Y$195-'Indicator Data'!X116)/(Y$195-Y$194)*10)),1))</f>
        <v>3.3</v>
      </c>
      <c r="Z113" s="78">
        <f t="shared" si="27"/>
        <v>3</v>
      </c>
      <c r="AA113" s="92">
        <f>('Indicator Data'!AJ116+'Indicator Data'!AI116*0.5+'Indicator Data'!AH116*0.25)/1000</f>
        <v>58.75</v>
      </c>
      <c r="AB113" s="83">
        <f>AA113*1000/'Indicator Data'!BC116</f>
        <v>0.55985972535902495</v>
      </c>
      <c r="AC113" s="78">
        <f t="shared" si="28"/>
        <v>10</v>
      </c>
      <c r="AD113" s="77">
        <f>IF('Indicator Data'!AN116="No data","x",ROUND(IF('Indicator Data'!AN116&lt;$AD$194,10,IF('Indicator Data'!AN116&gt;$AD$195,0,($AD$195-'Indicator Data'!AN116)/($AD$195-$AD$194)*10)),1))</f>
        <v>4.8</v>
      </c>
      <c r="AE113" s="77">
        <f>IF('Indicator Data'!AO116="No data","x",ROUND(IF('Indicator Data'!AO116&gt;$AE$195,10,IF('Indicator Data'!AO116&lt;$AE$194,0,10-($AE$195-'Indicator Data'!AO116)/($AE$195-$AE$194)*10)),1))</f>
        <v>3.1</v>
      </c>
      <c r="AF113" s="84" t="str">
        <f>IF('Indicator Data'!AP116="No data","x",ROUND(IF('Indicator Data'!AP116&gt;$AF$195,10,IF('Indicator Data'!AP116&lt;$AF$194,0,10-($AF$195-'Indicator Data'!AP116)/($AF$195-$AF$194)*10)),1))</f>
        <v>x</v>
      </c>
      <c r="AG113" s="84" t="str">
        <f>IF('Indicator Data'!AQ116="No data","x",ROUND(IF('Indicator Data'!AQ116&gt;$AG$195,10,IF('Indicator Data'!AQ116&lt;$AG$194,0,10-($AG$195-'Indicator Data'!AQ116)/($AG$195-$AG$194)*10)),1))</f>
        <v>x</v>
      </c>
      <c r="AH113" s="77" t="str">
        <f t="shared" si="29"/>
        <v>x</v>
      </c>
      <c r="AI113" s="78">
        <f t="shared" si="30"/>
        <v>4</v>
      </c>
      <c r="AJ113" s="85">
        <f t="shared" si="31"/>
        <v>6.2</v>
      </c>
      <c r="AK113" s="86">
        <f t="shared" si="33"/>
        <v>3.7</v>
      </c>
    </row>
    <row r="114" spans="1:37" s="4" customFormat="1" x14ac:dyDescent="0.25">
      <c r="A114" s="131" t="s">
        <v>850</v>
      </c>
      <c r="B114" s="63" t="s">
        <v>209</v>
      </c>
      <c r="C114" s="77">
        <f>ROUND(IF('Indicator Data'!Q117="No data",IF((0.1233*LN('Indicator Data'!BB117)-0.4559)&gt;C$195,0,IF((0.1233*LN('Indicator Data'!BB117)-0.4559)&lt;C$194,10,(C$195-(0.1233*LN('Indicator Data'!BB117)-0.4559))/(C$195-C$194)*10)),IF('Indicator Data'!Q117&gt;C$195,0,IF('Indicator Data'!Q117&lt;C$194,10,(C$195-'Indicator Data'!Q117)/(C$195-C$194)*10))),1)</f>
        <v>3.9</v>
      </c>
      <c r="D114" s="77">
        <f>IF('Indicator Data'!R117="No data","x",ROUND((IF('Indicator Data'!R117&gt;D$195,10,IF('Indicator Data'!R117&lt;D$194,0,10-(D$195-'Indicator Data'!R117)/(D$195-D$194)*10))),1))</f>
        <v>0</v>
      </c>
      <c r="E114" s="78">
        <f t="shared" si="19"/>
        <v>2.2000000000000002</v>
      </c>
      <c r="F114" s="77">
        <f>IF('Indicator Data'!AF117="No data","x",ROUND(IF('Indicator Data'!AF117&gt;F$195,10,IF('Indicator Data'!AF117&lt;F$194,0,10-(F$195-'Indicator Data'!AF117)/(F$195-F$194)*10)),1))</f>
        <v>3.1</v>
      </c>
      <c r="G114" s="77">
        <f>IF('Indicator Data'!AG117="No data","x",ROUND(IF('Indicator Data'!AG117&gt;G$195,10,IF('Indicator Data'!AG117&lt;G$194,0,10-(G$195-'Indicator Data'!AG117)/(G$195-G$194)*10)),1))</f>
        <v>0.5</v>
      </c>
      <c r="H114" s="78">
        <f t="shared" si="20"/>
        <v>1.8</v>
      </c>
      <c r="I114" s="79">
        <f>SUM(IF('Indicator Data'!S117=0,0,'Indicator Data'!S117/1000000),SUM('Indicator Data'!T117:U117))</f>
        <v>830.44</v>
      </c>
      <c r="J114" s="79">
        <f>I114/'Indicator Data'!BC117*1000000</f>
        <v>233.79504504504504</v>
      </c>
      <c r="K114" s="77">
        <f t="shared" si="21"/>
        <v>4.7</v>
      </c>
      <c r="L114" s="77">
        <f>IF('Indicator Data'!V117="No data","x",ROUND(IF('Indicator Data'!V117&gt;L$195,10,IF('Indicator Data'!V117&lt;L$194,0,10-(L$195-'Indicator Data'!V117)/(L$195-L$194)*10)),1))</f>
        <v>3</v>
      </c>
      <c r="M114" s="78">
        <f t="shared" si="22"/>
        <v>3.9</v>
      </c>
      <c r="N114" s="80">
        <f t="shared" si="23"/>
        <v>2.5</v>
      </c>
      <c r="O114" s="92">
        <f>IF(AND('Indicator Data'!AK117="No data",'Indicator Data'!AL117="No data"),0,SUM('Indicator Data'!AK117:AM117)/1000)</f>
        <v>0.432</v>
      </c>
      <c r="P114" s="77">
        <f t="shared" si="24"/>
        <v>0</v>
      </c>
      <c r="Q114" s="81">
        <f>O114*1000/'Indicator Data'!BC117</f>
        <v>1.2162162162162162E-4</v>
      </c>
      <c r="R114" s="77">
        <f t="shared" si="25"/>
        <v>1.9</v>
      </c>
      <c r="S114" s="82">
        <f t="shared" si="26"/>
        <v>1</v>
      </c>
      <c r="T114" s="77">
        <f>IF('Indicator Data'!AB117="No data","x",ROUND(IF('Indicator Data'!AB117&gt;T$195,10,IF('Indicator Data'!AB117&lt;T$194,0,10-(T$195-'Indicator Data'!AB117)/(T$195-T$194)*10)),1))</f>
        <v>1.2</v>
      </c>
      <c r="U114" s="77">
        <f>IF('Indicator Data'!AA117="No data","x",ROUND(IF('Indicator Data'!AA117&gt;U$195,10,IF('Indicator Data'!AA117&lt;U$194,0,10-(U$195-'Indicator Data'!AA117)/(U$195-U$194)*10)),1))</f>
        <v>2.8</v>
      </c>
      <c r="V114" s="77" t="str">
        <f>IF('Indicator Data'!AE117="No data","x",ROUND(IF('Indicator Data'!AE117&gt;V$195,10,IF('Indicator Data'!AE117&lt;V$194,0,10-(V$195-'Indicator Data'!AE117)/(V$195-V$194)*10)),1))</f>
        <v>x</v>
      </c>
      <c r="W114" s="78">
        <f t="shared" si="32"/>
        <v>2</v>
      </c>
      <c r="X114" s="77">
        <f>IF('Indicator Data'!W117="No data","x",ROUND(IF('Indicator Data'!W117&gt;X$195,10,IF('Indicator Data'!W117&lt;X$194,0,10-(X$195-'Indicator Data'!W117)/(X$195-X$194)*10)),1))</f>
        <v>1.2</v>
      </c>
      <c r="Y114" s="77">
        <f>IF('Indicator Data'!X117="No data","x",ROUND(IF('Indicator Data'!X117&gt;Y$195,10,IF('Indicator Data'!X117&lt;Y$194,0,10-(Y$195-'Indicator Data'!X117)/(Y$195-Y$194)*10)),1))</f>
        <v>0.5</v>
      </c>
      <c r="Z114" s="78">
        <f t="shared" si="27"/>
        <v>0.9</v>
      </c>
      <c r="AA114" s="92">
        <f>('Indicator Data'!AJ117+'Indicator Data'!AI117*0.5+'Indicator Data'!AH117*0.25)/1000</f>
        <v>0</v>
      </c>
      <c r="AB114" s="83">
        <f>AA114*1000/'Indicator Data'!BC117</f>
        <v>0</v>
      </c>
      <c r="AC114" s="78">
        <f t="shared" si="28"/>
        <v>0</v>
      </c>
      <c r="AD114" s="77">
        <f>IF('Indicator Data'!AN117="No data","x",ROUND(IF('Indicator Data'!AN117&lt;$AD$194,10,IF('Indicator Data'!AN117&gt;$AD$195,0,($AD$195-'Indicator Data'!AN117)/($AD$195-$AD$194)*10)),1))</f>
        <v>4.5</v>
      </c>
      <c r="AE114" s="77">
        <f>IF('Indicator Data'!AO117="No data","x",ROUND(IF('Indicator Data'!AO117&gt;$AE$195,10,IF('Indicator Data'!AO117&lt;$AE$194,0,10-($AE$195-'Indicator Data'!AO117)/($AE$195-$AE$194)*10)),1))</f>
        <v>0</v>
      </c>
      <c r="AF114" s="84">
        <f>IF('Indicator Data'!AP117="No data","x",ROUND(IF('Indicator Data'!AP117&gt;$AF$195,10,IF('Indicator Data'!AP117&lt;$AF$194,0,10-($AF$195-'Indicator Data'!AP117)/($AF$195-$AF$194)*10)),1))</f>
        <v>4.2</v>
      </c>
      <c r="AG114" s="84">
        <f>IF('Indicator Data'!AQ117="No data","x",ROUND(IF('Indicator Data'!AQ117&gt;$AG$195,10,IF('Indicator Data'!AQ117&lt;$AG$194,0,10-($AG$195-'Indicator Data'!AQ117)/($AG$195-$AG$194)*10)),1))</f>
        <v>2.9</v>
      </c>
      <c r="AH114" s="77">
        <f t="shared" si="29"/>
        <v>3.9</v>
      </c>
      <c r="AI114" s="78">
        <f t="shared" si="30"/>
        <v>2.8</v>
      </c>
      <c r="AJ114" s="85">
        <f t="shared" si="31"/>
        <v>1.5</v>
      </c>
      <c r="AK114" s="86">
        <f t="shared" si="33"/>
        <v>1.3</v>
      </c>
    </row>
    <row r="115" spans="1:37" s="4" customFormat="1" x14ac:dyDescent="0.25">
      <c r="A115" s="131" t="s">
        <v>211</v>
      </c>
      <c r="B115" s="63" t="s">
        <v>210</v>
      </c>
      <c r="C115" s="77">
        <f>ROUND(IF('Indicator Data'!Q118="No data",IF((0.1233*LN('Indicator Data'!BB118)-0.4559)&gt;C$195,0,IF((0.1233*LN('Indicator Data'!BB118)-0.4559)&lt;C$194,10,(C$195-(0.1233*LN('Indicator Data'!BB118)-0.4559))/(C$195-C$194)*10)),IF('Indicator Data'!Q118&gt;C$195,0,IF('Indicator Data'!Q118&lt;C$194,10,(C$195-'Indicator Data'!Q118)/(C$195-C$194)*10))),1)</f>
        <v>3.3</v>
      </c>
      <c r="D115" s="77">
        <f>IF('Indicator Data'!R118="No data","x",ROUND((IF('Indicator Data'!R118&gt;D$195,10,IF('Indicator Data'!R118&lt;D$194,0,10-(D$195-'Indicator Data'!R118)/(D$195-D$194)*10))),1))</f>
        <v>0</v>
      </c>
      <c r="E115" s="78">
        <f t="shared" si="19"/>
        <v>1.8</v>
      </c>
      <c r="F115" s="77">
        <f>IF('Indicator Data'!AF118="No data","x",ROUND(IF('Indicator Data'!AF118&gt;F$195,10,IF('Indicator Data'!AF118&lt;F$194,0,10-(F$195-'Indicator Data'!AF118)/(F$195-F$194)*10)),1))</f>
        <v>3.7</v>
      </c>
      <c r="G115" s="77">
        <f>IF('Indicator Data'!AG118="No data","x",ROUND(IF('Indicator Data'!AG118&gt;G$195,10,IF('Indicator Data'!AG118&lt;G$194,0,10-(G$195-'Indicator Data'!AG118)/(G$195-G$194)*10)),1))</f>
        <v>1.8</v>
      </c>
      <c r="H115" s="78">
        <f t="shared" si="20"/>
        <v>2.8</v>
      </c>
      <c r="I115" s="79">
        <f>SUM(IF('Indicator Data'!S118=0,0,'Indicator Data'!S118/1000000),SUM('Indicator Data'!T118:U118))</f>
        <v>564.31394399999988</v>
      </c>
      <c r="J115" s="79">
        <f>I115/'Indicator Data'!BC118*1000000</f>
        <v>186.40229794694977</v>
      </c>
      <c r="K115" s="77">
        <f t="shared" si="21"/>
        <v>3.7</v>
      </c>
      <c r="L115" s="77">
        <f>IF('Indicator Data'!V118="No data","x",ROUND(IF('Indicator Data'!V118&gt;L$195,10,IF('Indicator Data'!V118&lt;L$194,0,10-(L$195-'Indicator Data'!V118)/(L$195-L$194)*10)),1))</f>
        <v>1.5</v>
      </c>
      <c r="M115" s="78">
        <f t="shared" si="22"/>
        <v>2.6</v>
      </c>
      <c r="N115" s="80">
        <f t="shared" si="23"/>
        <v>2.2999999999999998</v>
      </c>
      <c r="O115" s="92">
        <f>IF(AND('Indicator Data'!AK118="No data",'Indicator Data'!AL118="No data"),0,SUM('Indicator Data'!AK118:AM118)/1000)</f>
        <v>8.0000000000000002E-3</v>
      </c>
      <c r="P115" s="77">
        <f t="shared" si="24"/>
        <v>0</v>
      </c>
      <c r="Q115" s="81">
        <f>O115*1000/'Indicator Data'!BC118</f>
        <v>2.6425332909647163E-6</v>
      </c>
      <c r="R115" s="77">
        <f t="shared" si="25"/>
        <v>0</v>
      </c>
      <c r="S115" s="82">
        <f t="shared" si="26"/>
        <v>0</v>
      </c>
      <c r="T115" s="77">
        <f>IF('Indicator Data'!AB118="No data","x",ROUND(IF('Indicator Data'!AB118&gt;T$195,10,IF('Indicator Data'!AB118&lt;T$194,0,10-(T$195-'Indicator Data'!AB118)/(T$195-T$194)*10)),1))</f>
        <v>0.2</v>
      </c>
      <c r="U115" s="77">
        <f>IF('Indicator Data'!AA118="No data","x",ROUND(IF('Indicator Data'!AA118&gt;U$195,10,IF('Indicator Data'!AA118&lt;U$194,0,10-(U$195-'Indicator Data'!AA118)/(U$195-U$194)*10)),1))</f>
        <v>7.8</v>
      </c>
      <c r="V115" s="77" t="str">
        <f>IF('Indicator Data'!AE118="No data","x",ROUND(IF('Indicator Data'!AE118&gt;V$195,10,IF('Indicator Data'!AE118&lt;V$194,0,10-(V$195-'Indicator Data'!AE118)/(V$195-V$194)*10)),1))</f>
        <v>x</v>
      </c>
      <c r="W115" s="78">
        <f t="shared" si="32"/>
        <v>4</v>
      </c>
      <c r="X115" s="77">
        <f>IF('Indicator Data'!W118="No data","x",ROUND(IF('Indicator Data'!W118&gt;X$195,10,IF('Indicator Data'!W118&lt;X$194,0,10-(X$195-'Indicator Data'!W118)/(X$195-X$194)*10)),1))</f>
        <v>1.7</v>
      </c>
      <c r="Y115" s="77">
        <f>IF('Indicator Data'!X118="No data","x",ROUND(IF('Indicator Data'!X118&gt;Y$195,10,IF('Indicator Data'!X118&lt;Y$194,0,10-(Y$195-'Indicator Data'!X118)/(Y$195-Y$194)*10)),1))</f>
        <v>0.4</v>
      </c>
      <c r="Z115" s="78">
        <f t="shared" si="27"/>
        <v>1.1000000000000001</v>
      </c>
      <c r="AA115" s="92">
        <f>('Indicator Data'!AJ118+'Indicator Data'!AI118*0.5+'Indicator Data'!AH118*0.25)/1000</f>
        <v>319.75</v>
      </c>
      <c r="AB115" s="83">
        <f>AA115*1000/'Indicator Data'!BC118</f>
        <v>0.10561875247324601</v>
      </c>
      <c r="AC115" s="78">
        <f t="shared" si="28"/>
        <v>10</v>
      </c>
      <c r="AD115" s="77">
        <f>IF('Indicator Data'!AN118="No data","x",ROUND(IF('Indicator Data'!AN118&lt;$AD$194,10,IF('Indicator Data'!AN118&gt;$AD$195,0,($AD$195-'Indicator Data'!AN118)/($AD$195-$AD$194)*10)),1))</f>
        <v>5.5</v>
      </c>
      <c r="AE115" s="77">
        <f>IF('Indicator Data'!AO118="No data","x",ROUND(IF('Indicator Data'!AO118&gt;$AE$195,10,IF('Indicator Data'!AO118&lt;$AE$194,0,10-($AE$195-'Indicator Data'!AO118)/($AE$195-$AE$194)*10)),1))</f>
        <v>5.2</v>
      </c>
      <c r="AF115" s="84">
        <f>IF('Indicator Data'!AP118="No data","x",ROUND(IF('Indicator Data'!AP118&gt;$AF$195,10,IF('Indicator Data'!AP118&lt;$AF$194,0,10-($AF$195-'Indicator Data'!AP118)/($AF$195-$AF$194)*10)),1))</f>
        <v>4.2</v>
      </c>
      <c r="AG115" s="84">
        <f>IF('Indicator Data'!AQ118="No data","x",ROUND(IF('Indicator Data'!AQ118&gt;$AG$195,10,IF('Indicator Data'!AQ118&lt;$AG$194,0,10-($AG$195-'Indicator Data'!AQ118)/($AG$195-$AG$194)*10)),1))</f>
        <v>8.4</v>
      </c>
      <c r="AH115" s="77">
        <f t="shared" si="29"/>
        <v>5</v>
      </c>
      <c r="AI115" s="78">
        <f t="shared" si="30"/>
        <v>5.2</v>
      </c>
      <c r="AJ115" s="85">
        <f t="shared" si="31"/>
        <v>6.5</v>
      </c>
      <c r="AK115" s="86">
        <f t="shared" si="33"/>
        <v>4</v>
      </c>
    </row>
    <row r="116" spans="1:37" s="4" customFormat="1" x14ac:dyDescent="0.25">
      <c r="A116" s="131" t="s">
        <v>213</v>
      </c>
      <c r="B116" s="63" t="s">
        <v>212</v>
      </c>
      <c r="C116" s="77">
        <f>ROUND(IF('Indicator Data'!Q119="No data",IF((0.1233*LN('Indicator Data'!BB119)-0.4559)&gt;C$195,0,IF((0.1233*LN('Indicator Data'!BB119)-0.4559)&lt;C$194,10,(C$195-(0.1233*LN('Indicator Data'!BB119)-0.4559))/(C$195-C$194)*10)),IF('Indicator Data'!Q119&gt;C$195,0,IF('Indicator Data'!Q119&lt;C$194,10,(C$195-'Indicator Data'!Q119)/(C$195-C$194)*10))),1)</f>
        <v>2.2000000000000002</v>
      </c>
      <c r="D116" s="77">
        <f>IF('Indicator Data'!R119="No data","x",ROUND((IF('Indicator Data'!R119&gt;D$195,10,IF('Indicator Data'!R119&lt;D$194,0,10-(D$195-'Indicator Data'!R119)/(D$195-D$194)*10))),1))</f>
        <v>0</v>
      </c>
      <c r="E116" s="78">
        <f t="shared" si="19"/>
        <v>1.2</v>
      </c>
      <c r="F116" s="77">
        <f>IF('Indicator Data'!AF119="No data","x",ROUND(IF('Indicator Data'!AF119&gt;F$195,10,IF('Indicator Data'!AF119&lt;F$194,0,10-(F$195-'Indicator Data'!AF119)/(F$195-F$194)*10)),1))</f>
        <v>2.1</v>
      </c>
      <c r="G116" s="77">
        <f>IF('Indicator Data'!AG119="No data","x",ROUND(IF('Indicator Data'!AG119&gt;G$195,10,IF('Indicator Data'!AG119&lt;G$194,0,10-(G$195-'Indicator Data'!AG119)/(G$195-G$194)*10)),1))</f>
        <v>1.7</v>
      </c>
      <c r="H116" s="78">
        <f t="shared" si="20"/>
        <v>1.9</v>
      </c>
      <c r="I116" s="79">
        <f>SUM(IF('Indicator Data'!S119=0,0,'Indicator Data'!S119/1000000),SUM('Indicator Data'!T119:U119))</f>
        <v>200.45006899999998</v>
      </c>
      <c r="J116" s="79">
        <f>I116/'Indicator Data'!BC119*1000000</f>
        <v>321.86285227070186</v>
      </c>
      <c r="K116" s="77">
        <f t="shared" si="21"/>
        <v>6.4</v>
      </c>
      <c r="L116" s="77">
        <f>IF('Indicator Data'!V119="No data","x",ROUND(IF('Indicator Data'!V119&gt;L$195,10,IF('Indicator Data'!V119&lt;L$194,0,10-(L$195-'Indicator Data'!V119)/(L$195-L$194)*10)),1))</f>
        <v>1.6</v>
      </c>
      <c r="M116" s="78">
        <f t="shared" si="22"/>
        <v>4</v>
      </c>
      <c r="N116" s="80">
        <f t="shared" si="23"/>
        <v>2.1</v>
      </c>
      <c r="O116" s="92">
        <f>IF(AND('Indicator Data'!AK119="No data",'Indicator Data'!AL119="No data"),0,SUM('Indicator Data'!AK119:AM119)/1000)</f>
        <v>0.97399999999999998</v>
      </c>
      <c r="P116" s="77">
        <f t="shared" si="24"/>
        <v>0</v>
      </c>
      <c r="Q116" s="81">
        <f>O116*1000/'Indicator Data'!BC119</f>
        <v>1.5639526575152421E-3</v>
      </c>
      <c r="R116" s="77">
        <f t="shared" si="25"/>
        <v>3.6</v>
      </c>
      <c r="S116" s="82">
        <f t="shared" si="26"/>
        <v>1.8</v>
      </c>
      <c r="T116" s="77" t="str">
        <f>IF('Indicator Data'!AB119="No data","x",ROUND(IF('Indicator Data'!AB119&gt;T$195,10,IF('Indicator Data'!AB119&lt;T$194,0,10-(T$195-'Indicator Data'!AB119)/(T$195-T$194)*10)),1))</f>
        <v>x</v>
      </c>
      <c r="U116" s="77">
        <f>IF('Indicator Data'!AA119="No data","x",ROUND(IF('Indicator Data'!AA119&gt;U$195,10,IF('Indicator Data'!AA119&lt;U$194,0,10-(U$195-'Indicator Data'!AA119)/(U$195-U$194)*10)),1))</f>
        <v>0.4</v>
      </c>
      <c r="V116" s="77" t="str">
        <f>IF('Indicator Data'!AE119="No data","x",ROUND(IF('Indicator Data'!AE119&gt;V$195,10,IF('Indicator Data'!AE119&lt;V$194,0,10-(V$195-'Indicator Data'!AE119)/(V$195-V$194)*10)),1))</f>
        <v>x</v>
      </c>
      <c r="W116" s="78">
        <f t="shared" si="32"/>
        <v>0.4</v>
      </c>
      <c r="X116" s="77">
        <f>IF('Indicator Data'!W119="No data","x",ROUND(IF('Indicator Data'!W119&gt;X$195,10,IF('Indicator Data'!W119&lt;X$194,0,10-(X$195-'Indicator Data'!W119)/(X$195-X$194)*10)),1))</f>
        <v>0.4</v>
      </c>
      <c r="Y116" s="77">
        <f>IF('Indicator Data'!X119="No data","x",ROUND(IF('Indicator Data'!X119&gt;Y$195,10,IF('Indicator Data'!X119&lt;Y$194,0,10-(Y$195-'Indicator Data'!X119)/(Y$195-Y$194)*10)),1))</f>
        <v>0.2</v>
      </c>
      <c r="Z116" s="78">
        <f t="shared" si="27"/>
        <v>0.3</v>
      </c>
      <c r="AA116" s="92">
        <f>('Indicator Data'!AJ119+'Indicator Data'!AI119*0.5+'Indicator Data'!AH119*0.25)/1000</f>
        <v>0</v>
      </c>
      <c r="AB116" s="83">
        <f>AA116*1000/'Indicator Data'!BC119</f>
        <v>0</v>
      </c>
      <c r="AC116" s="78">
        <f t="shared" si="28"/>
        <v>0</v>
      </c>
      <c r="AD116" s="77">
        <f>IF('Indicator Data'!AN119="No data","x",ROUND(IF('Indicator Data'!AN119&lt;$AD$194,10,IF('Indicator Data'!AN119&gt;$AD$195,0,($AD$195-'Indicator Data'!AN119)/($AD$195-$AD$194)*10)),1))</f>
        <v>1.9</v>
      </c>
      <c r="AE116" s="77">
        <f>IF('Indicator Data'!AO119="No data","x",ROUND(IF('Indicator Data'!AO119&gt;$AE$195,10,IF('Indicator Data'!AO119&lt;$AE$194,0,10-($AE$195-'Indicator Data'!AO119)/($AE$195-$AE$194)*10)),1))</f>
        <v>0</v>
      </c>
      <c r="AF116" s="84">
        <f>IF('Indicator Data'!AP119="No data","x",ROUND(IF('Indicator Data'!AP119&gt;$AF$195,10,IF('Indicator Data'!AP119&lt;$AF$194,0,10-($AF$195-'Indicator Data'!AP119)/($AF$195-$AF$194)*10)),1))</f>
        <v>5.0999999999999996</v>
      </c>
      <c r="AG116" s="84" t="str">
        <f>IF('Indicator Data'!AQ119="No data","x",ROUND(IF('Indicator Data'!AQ119&gt;$AG$195,10,IF('Indicator Data'!AQ119&lt;$AG$194,0,10-($AG$195-'Indicator Data'!AQ119)/($AG$195-$AG$194)*10)),1))</f>
        <v>x</v>
      </c>
      <c r="AH116" s="77">
        <f t="shared" si="29"/>
        <v>5.0999999999999996</v>
      </c>
      <c r="AI116" s="78">
        <f t="shared" si="30"/>
        <v>2.2999999999999998</v>
      </c>
      <c r="AJ116" s="85">
        <f t="shared" si="31"/>
        <v>0.8</v>
      </c>
      <c r="AK116" s="86">
        <f t="shared" si="33"/>
        <v>1.3</v>
      </c>
    </row>
    <row r="117" spans="1:37" s="4" customFormat="1" x14ac:dyDescent="0.25">
      <c r="A117" s="131" t="s">
        <v>215</v>
      </c>
      <c r="B117" s="63" t="s">
        <v>214</v>
      </c>
      <c r="C117" s="77">
        <f>ROUND(IF('Indicator Data'!Q120="No data",IF((0.1233*LN('Indicator Data'!BB120)-0.4559)&gt;C$195,0,IF((0.1233*LN('Indicator Data'!BB120)-0.4559)&lt;C$194,10,(C$195-(0.1233*LN('Indicator Data'!BB120)-0.4559))/(C$195-C$194)*10)),IF('Indicator Data'!Q120&gt;C$195,0,IF('Indicator Data'!Q120&lt;C$194,10,(C$195-'Indicator Data'!Q120)/(C$195-C$194)*10))),1)</f>
        <v>4.7</v>
      </c>
      <c r="D117" s="77">
        <f>IF('Indicator Data'!R120="No data","x",ROUND((IF('Indicator Data'!R120&gt;D$195,10,IF('Indicator Data'!R120&lt;D$194,0,10-(D$195-'Indicator Data'!R120)/(D$195-D$194)*10))),1))</f>
        <v>0.4</v>
      </c>
      <c r="E117" s="78">
        <f t="shared" si="19"/>
        <v>2.8</v>
      </c>
      <c r="F117" s="77">
        <f>IF('Indicator Data'!AF120="No data","x",ROUND(IF('Indicator Data'!AF120&gt;F$195,10,IF('Indicator Data'!AF120&lt;F$194,0,10-(F$195-'Indicator Data'!AF120)/(F$195-F$194)*10)),1))</f>
        <v>6.6</v>
      </c>
      <c r="G117" s="77">
        <f>IF('Indicator Data'!AG120="No data","x",ROUND(IF('Indicator Data'!AG120&gt;G$195,10,IF('Indicator Data'!AG120&lt;G$194,0,10-(G$195-'Indicator Data'!AG120)/(G$195-G$194)*10)),1))</f>
        <v>3.9</v>
      </c>
      <c r="H117" s="78">
        <f t="shared" si="20"/>
        <v>5.3</v>
      </c>
      <c r="I117" s="79">
        <f>SUM(IF('Indicator Data'!S120=0,0,'Indicator Data'!S120/1000000),SUM('Indicator Data'!T120:U120))</f>
        <v>3616.6707069999998</v>
      </c>
      <c r="J117" s="79">
        <f>I117/'Indicator Data'!BC120*1000000</f>
        <v>102.52268764068742</v>
      </c>
      <c r="K117" s="77">
        <f t="shared" si="21"/>
        <v>2.1</v>
      </c>
      <c r="L117" s="77">
        <f>IF('Indicator Data'!V120="No data","x",ROUND(IF('Indicator Data'!V120&gt;L$195,10,IF('Indicator Data'!V120&lt;L$194,0,10-(L$195-'Indicator Data'!V120)/(L$195-L$194)*10)),1))</f>
        <v>0.9</v>
      </c>
      <c r="M117" s="78">
        <f t="shared" si="22"/>
        <v>1.5</v>
      </c>
      <c r="N117" s="80">
        <f t="shared" si="23"/>
        <v>3.1</v>
      </c>
      <c r="O117" s="92">
        <f>IF(AND('Indicator Data'!AK120="No data",'Indicator Data'!AL120="No data"),0,SUM('Indicator Data'!AK120:AM120)/1000)</f>
        <v>4.7709999999999999</v>
      </c>
      <c r="P117" s="77">
        <f t="shared" si="24"/>
        <v>2.2999999999999998</v>
      </c>
      <c r="Q117" s="81">
        <f>O117*1000/'Indicator Data'!BC120</f>
        <v>1.3524475473727991E-4</v>
      </c>
      <c r="R117" s="77">
        <f t="shared" si="25"/>
        <v>1.9</v>
      </c>
      <c r="S117" s="82">
        <f t="shared" si="26"/>
        <v>2.1</v>
      </c>
      <c r="T117" s="77">
        <f>IF('Indicator Data'!AB120="No data","x",ROUND(IF('Indicator Data'!AB120&gt;T$195,10,IF('Indicator Data'!AB120&lt;T$194,0,10-(T$195-'Indicator Data'!AB120)/(T$195-T$194)*10)),1))</f>
        <v>0.2</v>
      </c>
      <c r="U117" s="77">
        <f>IF('Indicator Data'!AA120="No data","x",ROUND(IF('Indicator Data'!AA120&gt;U$195,10,IF('Indicator Data'!AA120&lt;U$194,0,10-(U$195-'Indicator Data'!AA120)/(U$195-U$194)*10)),1))</f>
        <v>1.9</v>
      </c>
      <c r="V117" s="77" t="str">
        <f>IF('Indicator Data'!AE120="No data","x",ROUND(IF('Indicator Data'!AE120&gt;V$195,10,IF('Indicator Data'!AE120&lt;V$194,0,10-(V$195-'Indicator Data'!AE120)/(V$195-V$194)*10)),1))</f>
        <v>x</v>
      </c>
      <c r="W117" s="78">
        <f t="shared" si="32"/>
        <v>1.1000000000000001</v>
      </c>
      <c r="X117" s="77">
        <f>IF('Indicator Data'!W120="No data","x",ROUND(IF('Indicator Data'!W120&gt;X$195,10,IF('Indicator Data'!W120&lt;X$194,0,10-(X$195-'Indicator Data'!W120)/(X$195-X$194)*10)),1))</f>
        <v>2.1</v>
      </c>
      <c r="Y117" s="77">
        <f>IF('Indicator Data'!X120="No data","x",ROUND(IF('Indicator Data'!X120&gt;Y$195,10,IF('Indicator Data'!X120&lt;Y$194,0,10-(Y$195-'Indicator Data'!X120)/(Y$195-Y$194)*10)),1))</f>
        <v>0.7</v>
      </c>
      <c r="Z117" s="78">
        <f t="shared" si="27"/>
        <v>1.4</v>
      </c>
      <c r="AA117" s="92">
        <f>('Indicator Data'!AJ120+'Indicator Data'!AI120*0.5+'Indicator Data'!AH120*0.25)/1000</f>
        <v>1275</v>
      </c>
      <c r="AB117" s="83">
        <f>AA117*1000/'Indicator Data'!BC120</f>
        <v>3.6142750427589999E-2</v>
      </c>
      <c r="AC117" s="78">
        <f t="shared" si="28"/>
        <v>3.6</v>
      </c>
      <c r="AD117" s="77">
        <f>IF('Indicator Data'!AN120="No data","x",ROUND(IF('Indicator Data'!AN120&lt;$AD$194,10,IF('Indicator Data'!AN120&gt;$AD$195,0,($AD$195-'Indicator Data'!AN120)/($AD$195-$AD$194)*10)),1))</f>
        <v>0.8</v>
      </c>
      <c r="AE117" s="77">
        <f>IF('Indicator Data'!AO120="No data","x",ROUND(IF('Indicator Data'!AO120&gt;$AE$195,10,IF('Indicator Data'!AO120&lt;$AE$194,0,10-($AE$195-'Indicator Data'!AO120)/($AE$195-$AE$194)*10)),1))</f>
        <v>0</v>
      </c>
      <c r="AF117" s="84">
        <f>IF('Indicator Data'!AP120="No data","x",ROUND(IF('Indicator Data'!AP120&gt;$AF$195,10,IF('Indicator Data'!AP120&lt;$AF$194,0,10-($AF$195-'Indicator Data'!AP120)/($AF$195-$AF$194)*10)),1))</f>
        <v>5.2</v>
      </c>
      <c r="AG117" s="84">
        <f>IF('Indicator Data'!AQ120="No data","x",ROUND(IF('Indicator Data'!AQ120&gt;$AG$195,10,IF('Indicator Data'!AQ120&lt;$AG$194,0,10-($AG$195-'Indicator Data'!AQ120)/($AG$195-$AG$194)*10)),1))</f>
        <v>2.5</v>
      </c>
      <c r="AH117" s="77">
        <f t="shared" si="29"/>
        <v>4.7</v>
      </c>
      <c r="AI117" s="78">
        <f t="shared" si="30"/>
        <v>1.8</v>
      </c>
      <c r="AJ117" s="85">
        <f t="shared" si="31"/>
        <v>2</v>
      </c>
      <c r="AK117" s="86">
        <f t="shared" si="33"/>
        <v>2.1</v>
      </c>
    </row>
    <row r="118" spans="1:37" s="4" customFormat="1" x14ac:dyDescent="0.25">
      <c r="A118" s="131" t="s">
        <v>217</v>
      </c>
      <c r="B118" s="63" t="s">
        <v>216</v>
      </c>
      <c r="C118" s="77">
        <f>ROUND(IF('Indicator Data'!Q121="No data",IF((0.1233*LN('Indicator Data'!BB121)-0.4559)&gt;C$195,0,IF((0.1233*LN('Indicator Data'!BB121)-0.4559)&lt;C$194,10,(C$195-(0.1233*LN('Indicator Data'!BB121)-0.4559))/(C$195-C$194)*10)),IF('Indicator Data'!Q121&gt;C$195,0,IF('Indicator Data'!Q121&lt;C$194,10,(C$195-'Indicator Data'!Q121)/(C$195-C$194)*10))),1)</f>
        <v>8.1999999999999993</v>
      </c>
      <c r="D118" s="77">
        <f>IF('Indicator Data'!R121="No data","x",ROUND((IF('Indicator Data'!R121&gt;D$195,10,IF('Indicator Data'!R121&lt;D$194,0,10-(D$195-'Indicator Data'!R121)/(D$195-D$194)*10))),1))</f>
        <v>7.6</v>
      </c>
      <c r="E118" s="78">
        <f t="shared" si="19"/>
        <v>7.9</v>
      </c>
      <c r="F118" s="77">
        <f>IF('Indicator Data'!AF121="No data","x",ROUND(IF('Indicator Data'!AF121&gt;F$195,10,IF('Indicator Data'!AF121&lt;F$194,0,10-(F$195-'Indicator Data'!AF121)/(F$195-F$194)*10)),1))</f>
        <v>7.7</v>
      </c>
      <c r="G118" s="77">
        <f>IF('Indicator Data'!AG121="No data","x",ROUND(IF('Indicator Data'!AG121&gt;G$195,10,IF('Indicator Data'!AG121&lt;G$194,0,10-(G$195-'Indicator Data'!AG121)/(G$195-G$194)*10)),1))</f>
        <v>5.0999999999999996</v>
      </c>
      <c r="H118" s="78">
        <f t="shared" si="20"/>
        <v>6.4</v>
      </c>
      <c r="I118" s="79">
        <f>SUM(IF('Indicator Data'!S121=0,0,'Indicator Data'!S121/1000000),SUM('Indicator Data'!T121:U121))</f>
        <v>4033.6531139999997</v>
      </c>
      <c r="J118" s="79">
        <f>I118/'Indicator Data'!BC121*1000000</f>
        <v>139.91420149294422</v>
      </c>
      <c r="K118" s="77">
        <f t="shared" si="21"/>
        <v>2.8</v>
      </c>
      <c r="L118" s="77">
        <f>IF('Indicator Data'!V121="No data","x",ROUND(IF('Indicator Data'!V121&gt;L$195,10,IF('Indicator Data'!V121&lt;L$194,0,10-(L$195-'Indicator Data'!V121)/(L$195-L$194)*10)),1))</f>
        <v>8.3000000000000007</v>
      </c>
      <c r="M118" s="78">
        <f t="shared" si="22"/>
        <v>5.6</v>
      </c>
      <c r="N118" s="80">
        <f t="shared" si="23"/>
        <v>7</v>
      </c>
      <c r="O118" s="92">
        <f>IF(AND('Indicator Data'!AK121="No data",'Indicator Data'!AL121="No data"),0,SUM('Indicator Data'!AK121:AM121)/1000)</f>
        <v>25.553999999999998</v>
      </c>
      <c r="P118" s="77">
        <f t="shared" si="24"/>
        <v>4.7</v>
      </c>
      <c r="Q118" s="81">
        <f>O118*1000/'Indicator Data'!BC121</f>
        <v>8.8638447677647696E-4</v>
      </c>
      <c r="R118" s="77">
        <f t="shared" si="25"/>
        <v>3.1</v>
      </c>
      <c r="S118" s="82">
        <f t="shared" si="26"/>
        <v>3.9</v>
      </c>
      <c r="T118" s="77">
        <f>IF('Indicator Data'!AB121="No data","x",ROUND(IF('Indicator Data'!AB121&gt;T$195,10,IF('Indicator Data'!AB121&lt;T$194,0,10-(T$195-'Indicator Data'!AB121)/(T$195-T$194)*10)),1))</f>
        <v>10</v>
      </c>
      <c r="U118" s="77">
        <f>IF('Indicator Data'!AA121="No data","x",ROUND(IF('Indicator Data'!AA121&gt;U$195,10,IF('Indicator Data'!AA121&lt;U$194,0,10-(U$195-'Indicator Data'!AA121)/(U$195-U$194)*10)),1))</f>
        <v>10</v>
      </c>
      <c r="V118" s="77">
        <f>IF('Indicator Data'!AE121="No data","x",ROUND(IF('Indicator Data'!AE121&gt;V$195,10,IF('Indicator Data'!AE121&lt;V$194,0,10-(V$195-'Indicator Data'!AE121)/(V$195-V$194)*10)),1))</f>
        <v>5.9</v>
      </c>
      <c r="W118" s="78">
        <f t="shared" si="32"/>
        <v>8.6</v>
      </c>
      <c r="X118" s="77">
        <f>IF('Indicator Data'!W121="No data","x",ROUND(IF('Indicator Data'!W121&gt;X$195,10,IF('Indicator Data'!W121&lt;X$194,0,10-(X$195-'Indicator Data'!W121)/(X$195-X$194)*10)),1))</f>
        <v>6</v>
      </c>
      <c r="Y118" s="77">
        <f>IF('Indicator Data'!X121="No data","x",ROUND(IF('Indicator Data'!X121&gt;Y$195,10,IF('Indicator Data'!X121&lt;Y$194,0,10-(Y$195-'Indicator Data'!X121)/(Y$195-Y$194)*10)),1))</f>
        <v>3.5</v>
      </c>
      <c r="Z118" s="78">
        <f t="shared" si="27"/>
        <v>4.8</v>
      </c>
      <c r="AA118" s="92">
        <f>('Indicator Data'!AJ121+'Indicator Data'!AI121*0.5+'Indicator Data'!AH121*0.25)/1000</f>
        <v>2031.1632500000001</v>
      </c>
      <c r="AB118" s="83">
        <f>AA118*1000/'Indicator Data'!BC121</f>
        <v>7.0454393621306191E-2</v>
      </c>
      <c r="AC118" s="78">
        <f t="shared" si="28"/>
        <v>7</v>
      </c>
      <c r="AD118" s="77">
        <f>IF('Indicator Data'!AN121="No data","x",ROUND(IF('Indicator Data'!AN121&lt;$AD$194,10,IF('Indicator Data'!AN121&gt;$AD$195,0,($AD$195-'Indicator Data'!AN121)/($AD$195-$AD$194)*10)),1))</f>
        <v>5.3</v>
      </c>
      <c r="AE118" s="77">
        <f>IF('Indicator Data'!AO121="No data","x",ROUND(IF('Indicator Data'!AO121&gt;$AE$195,10,IF('Indicator Data'!AO121&lt;$AE$194,0,10-($AE$195-'Indicator Data'!AO121)/($AE$195-$AE$194)*10)),1))</f>
        <v>6.8</v>
      </c>
      <c r="AF118" s="84">
        <f>IF('Indicator Data'!AP121="No data","x",ROUND(IF('Indicator Data'!AP121&gt;$AF$195,10,IF('Indicator Data'!AP121&lt;$AF$194,0,10-($AF$195-'Indicator Data'!AP121)/($AF$195-$AF$194)*10)),1))</f>
        <v>8.5</v>
      </c>
      <c r="AG118" s="84">
        <f>IF('Indicator Data'!AQ121="No data","x",ROUND(IF('Indicator Data'!AQ121&gt;$AG$195,10,IF('Indicator Data'!AQ121&lt;$AG$194,0,10-($AG$195-'Indicator Data'!AQ121)/($AG$195-$AG$194)*10)),1))</f>
        <v>3.4</v>
      </c>
      <c r="AH118" s="77">
        <f t="shared" si="29"/>
        <v>7.5</v>
      </c>
      <c r="AI118" s="78">
        <f t="shared" si="30"/>
        <v>6.5</v>
      </c>
      <c r="AJ118" s="85">
        <f t="shared" si="31"/>
        <v>6.9</v>
      </c>
      <c r="AK118" s="86">
        <f t="shared" si="33"/>
        <v>5.6</v>
      </c>
    </row>
    <row r="119" spans="1:37" s="4" customFormat="1" x14ac:dyDescent="0.25">
      <c r="A119" s="131" t="s">
        <v>370</v>
      </c>
      <c r="B119" s="63" t="s">
        <v>218</v>
      </c>
      <c r="C119" s="77">
        <f>ROUND(IF('Indicator Data'!Q122="No data",IF((0.1233*LN('Indicator Data'!BB122)-0.4559)&gt;C$195,0,IF((0.1233*LN('Indicator Data'!BB122)-0.4559)&lt;C$194,10,(C$195-(0.1233*LN('Indicator Data'!BB122)-0.4559))/(C$195-C$194)*10)),IF('Indicator Data'!Q122&gt;C$195,0,IF('Indicator Data'!Q122&lt;C$194,10,(C$195-'Indicator Data'!Q122)/(C$195-C$194)*10))),1)</f>
        <v>6.1</v>
      </c>
      <c r="D119" s="77" t="str">
        <f>IF('Indicator Data'!R122="No data","x",ROUND((IF('Indicator Data'!R122&gt;D$195,10,IF('Indicator Data'!R122&lt;D$194,0,10-(D$195-'Indicator Data'!R122)/(D$195-D$194)*10))),1))</f>
        <v>x</v>
      </c>
      <c r="E119" s="78">
        <f t="shared" si="19"/>
        <v>6.1</v>
      </c>
      <c r="F119" s="77">
        <f>IF('Indicator Data'!AF122="No data","x",ROUND(IF('Indicator Data'!AF122&gt;F$195,10,IF('Indicator Data'!AF122&lt;F$194,0,10-(F$195-'Indicator Data'!AF122)/(F$195-F$194)*10)),1))</f>
        <v>5</v>
      </c>
      <c r="G119" s="77" t="str">
        <f>IF('Indicator Data'!AG122="No data","x",ROUND(IF('Indicator Data'!AG122&gt;G$195,10,IF('Indicator Data'!AG122&lt;G$194,0,10-(G$195-'Indicator Data'!AG122)/(G$195-G$194)*10)),1))</f>
        <v>x</v>
      </c>
      <c r="H119" s="78">
        <f t="shared" si="20"/>
        <v>5</v>
      </c>
      <c r="I119" s="79">
        <f>SUM(IF('Indicator Data'!S122=0,0,'Indicator Data'!S122/1000000),SUM('Indicator Data'!T122:U122))</f>
        <v>3029.7995879999999</v>
      </c>
      <c r="J119" s="79">
        <f>I119/'Indicator Data'!BC122*1000000</f>
        <v>57.290096530554543</v>
      </c>
      <c r="K119" s="77">
        <f t="shared" si="21"/>
        <v>1.1000000000000001</v>
      </c>
      <c r="L119" s="77">
        <f>IF('Indicator Data'!V122="No data","x",ROUND(IF('Indicator Data'!V122&gt;L$195,10,IF('Indicator Data'!V122&lt;L$194,0,10-(L$195-'Indicator Data'!V122)/(L$195-L$194)*10)),1))</f>
        <v>1.3</v>
      </c>
      <c r="M119" s="78">
        <f t="shared" si="22"/>
        <v>1.2</v>
      </c>
      <c r="N119" s="80">
        <f t="shared" si="23"/>
        <v>4.5999999999999996</v>
      </c>
      <c r="O119" s="92">
        <f>IF(AND('Indicator Data'!AK122="No data",'Indicator Data'!AL122="No data"),0,SUM('Indicator Data'!AK122:AM122)/1000)</f>
        <v>618.40099999999995</v>
      </c>
      <c r="P119" s="77">
        <f t="shared" si="24"/>
        <v>9.3000000000000007</v>
      </c>
      <c r="Q119" s="81">
        <f>O119*1000/'Indicator Data'!BC122</f>
        <v>1.1693266156913696E-2</v>
      </c>
      <c r="R119" s="77">
        <f t="shared" si="25"/>
        <v>5.9</v>
      </c>
      <c r="S119" s="82">
        <f t="shared" si="26"/>
        <v>7.6</v>
      </c>
      <c r="T119" s="77">
        <f>IF('Indicator Data'!AB122="No data","x",ROUND(IF('Indicator Data'!AB122&gt;T$195,10,IF('Indicator Data'!AB122&lt;T$194,0,10-(T$195-'Indicator Data'!AB122)/(T$195-T$194)*10)),1))</f>
        <v>1.6</v>
      </c>
      <c r="U119" s="77">
        <f>IF('Indicator Data'!AA122="No data","x",ROUND(IF('Indicator Data'!AA122&gt;U$195,10,IF('Indicator Data'!AA122&lt;U$194,0,10-(U$195-'Indicator Data'!AA122)/(U$195-U$194)*10)),1))</f>
        <v>6.6</v>
      </c>
      <c r="V119" s="77">
        <f>IF('Indicator Data'!AE122="No data","x",ROUND(IF('Indicator Data'!AE122&gt;V$195,10,IF('Indicator Data'!AE122&lt;V$194,0,10-(V$195-'Indicator Data'!AE122)/(V$195-V$194)*10)),1))</f>
        <v>0.9</v>
      </c>
      <c r="W119" s="78">
        <f t="shared" si="32"/>
        <v>3</v>
      </c>
      <c r="X119" s="77">
        <f>IF('Indicator Data'!W122="No data","x",ROUND(IF('Indicator Data'!W122&gt;X$195,10,IF('Indicator Data'!W122&lt;X$194,0,10-(X$195-'Indicator Data'!W122)/(X$195-X$194)*10)),1))</f>
        <v>3.8</v>
      </c>
      <c r="Y119" s="77">
        <f>IF('Indicator Data'!X122="No data","x",ROUND(IF('Indicator Data'!X122&gt;Y$195,10,IF('Indicator Data'!X122&lt;Y$194,0,10-(Y$195-'Indicator Data'!X122)/(Y$195-Y$194)*10)),1))</f>
        <v>5</v>
      </c>
      <c r="Z119" s="78">
        <f t="shared" si="27"/>
        <v>4.4000000000000004</v>
      </c>
      <c r="AA119" s="92">
        <f>('Indicator Data'!AJ122+'Indicator Data'!AI122*0.5+'Indicator Data'!AH122*0.25)/1000</f>
        <v>2752.895</v>
      </c>
      <c r="AB119" s="83">
        <f>AA119*1000/'Indicator Data'!BC122</f>
        <v>5.2054142760178154E-2</v>
      </c>
      <c r="AC119" s="78">
        <f t="shared" si="28"/>
        <v>5.2</v>
      </c>
      <c r="AD119" s="77">
        <f>IF('Indicator Data'!AN122="No data","x",ROUND(IF('Indicator Data'!AN122&lt;$AD$194,10,IF('Indicator Data'!AN122&gt;$AD$195,0,($AD$195-'Indicator Data'!AN122)/($AD$195-$AD$194)*10)),1))</f>
        <v>4.9000000000000004</v>
      </c>
      <c r="AE119" s="77">
        <f>IF('Indicator Data'!AO122="No data","x",ROUND(IF('Indicator Data'!AO122&gt;$AE$195,10,IF('Indicator Data'!AO122&lt;$AE$194,0,10-($AE$195-'Indicator Data'!AO122)/($AE$195-$AE$194)*10)),1))</f>
        <v>3.1</v>
      </c>
      <c r="AF119" s="84">
        <f>IF('Indicator Data'!AP122="No data","x",ROUND(IF('Indicator Data'!AP122&gt;$AF$195,10,IF('Indicator Data'!AP122&lt;$AF$194,0,10-($AF$195-'Indicator Data'!AP122)/($AF$195-$AF$194)*10)),1))</f>
        <v>8.3000000000000007</v>
      </c>
      <c r="AG119" s="84">
        <f>IF('Indicator Data'!AQ122="No data","x",ROUND(IF('Indicator Data'!AQ122&gt;$AG$195,10,IF('Indicator Data'!AQ122&lt;$AG$194,0,10-($AG$195-'Indicator Data'!AQ122)/($AG$195-$AG$194)*10)),1))</f>
        <v>4.0999999999999996</v>
      </c>
      <c r="AH119" s="77">
        <f t="shared" si="29"/>
        <v>7.5</v>
      </c>
      <c r="AI119" s="78">
        <f t="shared" si="30"/>
        <v>5.2</v>
      </c>
      <c r="AJ119" s="85">
        <f t="shared" si="31"/>
        <v>4.5</v>
      </c>
      <c r="AK119" s="86">
        <f t="shared" si="33"/>
        <v>6.3</v>
      </c>
    </row>
    <row r="120" spans="1:37" s="4" customFormat="1" x14ac:dyDescent="0.25">
      <c r="A120" s="131" t="s">
        <v>220</v>
      </c>
      <c r="B120" s="63" t="s">
        <v>219</v>
      </c>
      <c r="C120" s="77">
        <f>ROUND(IF('Indicator Data'!Q123="No data",IF((0.1233*LN('Indicator Data'!BB123)-0.4559)&gt;C$195,0,IF((0.1233*LN('Indicator Data'!BB123)-0.4559)&lt;C$194,10,(C$195-(0.1233*LN('Indicator Data'!BB123)-0.4559))/(C$195-C$194)*10)),IF('Indicator Data'!Q123&gt;C$195,0,IF('Indicator Data'!Q123&lt;C$194,10,(C$195-'Indicator Data'!Q123)/(C$195-C$194)*10))),1)</f>
        <v>4.8</v>
      </c>
      <c r="D120" s="77">
        <f>IF('Indicator Data'!R123="No data","x",ROUND((IF('Indicator Data'!R123&gt;D$195,10,IF('Indicator Data'!R123&lt;D$194,0,10-(D$195-'Indicator Data'!R123)/(D$195-D$194)*10))),1))</f>
        <v>3.4</v>
      </c>
      <c r="E120" s="78">
        <f t="shared" si="19"/>
        <v>4.0999999999999996</v>
      </c>
      <c r="F120" s="77">
        <f>IF('Indicator Data'!AF123="No data","x",ROUND(IF('Indicator Data'!AF123&gt;F$195,10,IF('Indicator Data'!AF123&lt;F$194,0,10-(F$195-'Indicator Data'!AF123)/(F$195-F$194)*10)),1))</f>
        <v>6.3</v>
      </c>
      <c r="G120" s="77">
        <f>IF('Indicator Data'!AG123="No data","x",ROUND(IF('Indicator Data'!AG123&gt;G$195,10,IF('Indicator Data'!AG123&lt;G$194,0,10-(G$195-'Indicator Data'!AG123)/(G$195-G$194)*10)),1))</f>
        <v>9</v>
      </c>
      <c r="H120" s="78">
        <f t="shared" si="20"/>
        <v>7.7</v>
      </c>
      <c r="I120" s="79">
        <f>SUM(IF('Indicator Data'!S123=0,0,'Indicator Data'!S123/1000000),SUM('Indicator Data'!T123:U123))</f>
        <v>369.87</v>
      </c>
      <c r="J120" s="79">
        <f>I120/'Indicator Data'!BC123*1000000</f>
        <v>149.15839050728854</v>
      </c>
      <c r="K120" s="77">
        <f t="shared" si="21"/>
        <v>3</v>
      </c>
      <c r="L120" s="77">
        <f>IF('Indicator Data'!V123="No data","x",ROUND(IF('Indicator Data'!V123&gt;L$195,10,IF('Indicator Data'!V123&lt;L$194,0,10-(L$195-'Indicator Data'!V123)/(L$195-L$194)*10)),1))</f>
        <v>0.8</v>
      </c>
      <c r="M120" s="78">
        <f t="shared" si="22"/>
        <v>1.9</v>
      </c>
      <c r="N120" s="80">
        <f t="shared" si="23"/>
        <v>4.5</v>
      </c>
      <c r="O120" s="92">
        <f>IF(AND('Indicator Data'!AK123="No data",'Indicator Data'!AL123="No data"),0,SUM('Indicator Data'!AK123:AM123)/1000)</f>
        <v>1.7649999999999999</v>
      </c>
      <c r="P120" s="77">
        <f t="shared" si="24"/>
        <v>0.8</v>
      </c>
      <c r="Q120" s="81">
        <f>O120*1000/'Indicator Data'!BC123</f>
        <v>7.1177591922936244E-4</v>
      </c>
      <c r="R120" s="77">
        <f t="shared" si="25"/>
        <v>2.9</v>
      </c>
      <c r="S120" s="82">
        <f t="shared" si="26"/>
        <v>1.9</v>
      </c>
      <c r="T120" s="77">
        <f>IF('Indicator Data'!AB123="No data","x",ROUND(IF('Indicator Data'!AB123&gt;T$195,10,IF('Indicator Data'!AB123&lt;T$194,0,10-(T$195-'Indicator Data'!AB123)/(T$195-T$194)*10)),1))</f>
        <v>10</v>
      </c>
      <c r="U120" s="77">
        <f>IF('Indicator Data'!AA123="No data","x",ROUND(IF('Indicator Data'!AA123&gt;U$195,10,IF('Indicator Data'!AA123&lt;U$194,0,10-(U$195-'Indicator Data'!AA123)/(U$195-U$194)*10)),1))</f>
        <v>8.9</v>
      </c>
      <c r="V120" s="77">
        <f>IF('Indicator Data'!AE123="No data","x",ROUND(IF('Indicator Data'!AE123&gt;V$195,10,IF('Indicator Data'!AE123&lt;V$194,0,10-(V$195-'Indicator Data'!AE123)/(V$195-V$194)*10)),1))</f>
        <v>0</v>
      </c>
      <c r="W120" s="78">
        <f t="shared" si="32"/>
        <v>6.3</v>
      </c>
      <c r="X120" s="77">
        <f>IF('Indicator Data'!W123="No data","x",ROUND(IF('Indicator Data'!W123&gt;X$195,10,IF('Indicator Data'!W123&lt;X$194,0,10-(X$195-'Indicator Data'!W123)/(X$195-X$194)*10)),1))</f>
        <v>3.5</v>
      </c>
      <c r="Y120" s="77">
        <f>IF('Indicator Data'!X123="No data","x",ROUND(IF('Indicator Data'!X123&gt;Y$195,10,IF('Indicator Data'!X123&lt;Y$194,0,10-(Y$195-'Indicator Data'!X123)/(Y$195-Y$194)*10)),1))</f>
        <v>2.9</v>
      </c>
      <c r="Z120" s="78">
        <f t="shared" si="27"/>
        <v>3.2</v>
      </c>
      <c r="AA120" s="92">
        <f>('Indicator Data'!AJ123+'Indicator Data'!AI123*0.5+'Indicator Data'!AH123*0.25)/1000</f>
        <v>5.3769999999999998</v>
      </c>
      <c r="AB120" s="83">
        <f>AA120*1000/'Indicator Data'!BC123</f>
        <v>2.1683961006777799E-3</v>
      </c>
      <c r="AC120" s="78">
        <f t="shared" si="28"/>
        <v>0.2</v>
      </c>
      <c r="AD120" s="77">
        <f>IF('Indicator Data'!AN123="No data","x",ROUND(IF('Indicator Data'!AN123&lt;$AD$194,10,IF('Indicator Data'!AN123&gt;$AD$195,0,($AD$195-'Indicator Data'!AN123)/($AD$195-$AD$194)*10)),1))</f>
        <v>8.1</v>
      </c>
      <c r="AE120" s="77">
        <f>IF('Indicator Data'!AO123="No data","x",ROUND(IF('Indicator Data'!AO123&gt;$AE$195,10,IF('Indicator Data'!AO123&lt;$AE$194,0,10-($AE$195-'Indicator Data'!AO123)/($AE$195-$AE$194)*10)),1))</f>
        <v>10</v>
      </c>
      <c r="AF120" s="84">
        <f>IF('Indicator Data'!AP123="No data","x",ROUND(IF('Indicator Data'!AP123&gt;$AF$195,10,IF('Indicator Data'!AP123&lt;$AF$194,0,10-($AF$195-'Indicator Data'!AP123)/($AF$195-$AF$194)*10)),1))</f>
        <v>2.7</v>
      </c>
      <c r="AG120" s="84">
        <f>IF('Indicator Data'!AQ123="No data","x",ROUND(IF('Indicator Data'!AQ123&gt;$AG$195,10,IF('Indicator Data'!AQ123&lt;$AG$194,0,10-($AG$195-'Indicator Data'!AQ123)/($AG$195-$AG$194)*10)),1))</f>
        <v>3.6</v>
      </c>
      <c r="AH120" s="77">
        <f t="shared" si="29"/>
        <v>2.9</v>
      </c>
      <c r="AI120" s="78">
        <f t="shared" si="30"/>
        <v>7</v>
      </c>
      <c r="AJ120" s="85">
        <f t="shared" si="31"/>
        <v>4.7</v>
      </c>
      <c r="AK120" s="86">
        <f t="shared" si="33"/>
        <v>3.4</v>
      </c>
    </row>
    <row r="121" spans="1:37" s="4" customFormat="1" x14ac:dyDescent="0.25">
      <c r="A121" s="131" t="s">
        <v>222</v>
      </c>
      <c r="B121" s="63" t="s">
        <v>221</v>
      </c>
      <c r="C121" s="77">
        <f>ROUND(IF('Indicator Data'!Q124="No data",IF((0.1233*LN('Indicator Data'!BB124)-0.4559)&gt;C$195,0,IF((0.1233*LN('Indicator Data'!BB124)-0.4559)&lt;C$194,10,(C$195-(0.1233*LN('Indicator Data'!BB124)-0.4559))/(C$195-C$194)*10)),IF('Indicator Data'!Q124&gt;C$195,0,IF('Indicator Data'!Q124&lt;C$194,10,(C$195-'Indicator Data'!Q124)/(C$195-C$194)*10))),1)</f>
        <v>3.5</v>
      </c>
      <c r="D121" s="77" t="str">
        <f>IF('Indicator Data'!R124="No data","x",ROUND((IF('Indicator Data'!R124&gt;D$195,10,IF('Indicator Data'!R124&lt;D$194,0,10-(D$195-'Indicator Data'!R124)/(D$195-D$194)*10))),1))</f>
        <v>x</v>
      </c>
      <c r="E121" s="78">
        <f t="shared" si="19"/>
        <v>3.5</v>
      </c>
      <c r="F121" s="77" t="str">
        <f>IF('Indicator Data'!AF124="No data","x",ROUND(IF('Indicator Data'!AF124&gt;F$195,10,IF('Indicator Data'!AF124&lt;F$194,0,10-(F$195-'Indicator Data'!AF124)/(F$195-F$194)*10)),1))</f>
        <v>x</v>
      </c>
      <c r="G121" s="77" t="str">
        <f>IF('Indicator Data'!AG124="No data","x",ROUND(IF('Indicator Data'!AG124&gt;G$195,10,IF('Indicator Data'!AG124&lt;G$194,0,10-(G$195-'Indicator Data'!AG124)/(G$195-G$194)*10)),1))</f>
        <v>x</v>
      </c>
      <c r="H121" s="78" t="str">
        <f t="shared" si="20"/>
        <v>x</v>
      </c>
      <c r="I121" s="79">
        <f>SUM(IF('Indicator Data'!S124=0,0,'Indicator Data'!S124/1000000),SUM('Indicator Data'!T124:U124))</f>
        <v>53.769999999999996</v>
      </c>
      <c r="J121" s="79">
        <f>I121/'Indicator Data'!BC124*1000000</f>
        <v>4120.6222699057389</v>
      </c>
      <c r="K121" s="77">
        <f t="shared" si="21"/>
        <v>10</v>
      </c>
      <c r="L121" s="77">
        <f>IF('Indicator Data'!V124="No data","x",ROUND(IF('Indicator Data'!V124&gt;L$195,10,IF('Indicator Data'!V124&lt;L$194,0,10-(L$195-'Indicator Data'!V124)/(L$195-L$194)*10)),1))</f>
        <v>10</v>
      </c>
      <c r="M121" s="78">
        <f t="shared" si="22"/>
        <v>10</v>
      </c>
      <c r="N121" s="80">
        <f t="shared" si="23"/>
        <v>5.7</v>
      </c>
      <c r="O121" s="92">
        <f>IF(AND('Indicator Data'!AK124="No data",'Indicator Data'!AL124="No data"),0,SUM('Indicator Data'!AK124:AM124)/1000)</f>
        <v>0.50600000000000001</v>
      </c>
      <c r="P121" s="77">
        <f t="shared" si="24"/>
        <v>0</v>
      </c>
      <c r="Q121" s="81">
        <f>O121*1000/'Indicator Data'!BC124</f>
        <v>3.8776917771476745E-2</v>
      </c>
      <c r="R121" s="77">
        <f t="shared" si="25"/>
        <v>7.9</v>
      </c>
      <c r="S121" s="82">
        <f t="shared" si="26"/>
        <v>4</v>
      </c>
      <c r="T121" s="77" t="str">
        <f>IF('Indicator Data'!AB124="No data","x",ROUND(IF('Indicator Data'!AB124&gt;T$195,10,IF('Indicator Data'!AB124&lt;T$194,0,10-(T$195-'Indicator Data'!AB124)/(T$195-T$194)*10)),1))</f>
        <v>x</v>
      </c>
      <c r="U121" s="77">
        <f>IF('Indicator Data'!AA124="No data","x",ROUND(IF('Indicator Data'!AA124&gt;U$195,10,IF('Indicator Data'!AA124&lt;U$194,0,10-(U$195-'Indicator Data'!AA124)/(U$195-U$194)*10)),1))</f>
        <v>2.1</v>
      </c>
      <c r="V121" s="77" t="str">
        <f>IF('Indicator Data'!AE124="No data","x",ROUND(IF('Indicator Data'!AE124&gt;V$195,10,IF('Indicator Data'!AE124&lt;V$194,0,10-(V$195-'Indicator Data'!AE124)/(V$195-V$194)*10)),1))</f>
        <v>x</v>
      </c>
      <c r="W121" s="78">
        <f t="shared" si="32"/>
        <v>2.1</v>
      </c>
      <c r="X121" s="77">
        <f>IF('Indicator Data'!W124="No data","x",ROUND(IF('Indicator Data'!W124&gt;X$195,10,IF('Indicator Data'!W124&lt;X$194,0,10-(X$195-'Indicator Data'!W124)/(X$195-X$194)*10)),1))</f>
        <v>2.7</v>
      </c>
      <c r="Y121" s="77">
        <f>IF('Indicator Data'!X124="No data","x",ROUND(IF('Indicator Data'!X124&gt;Y$195,10,IF('Indicator Data'!X124&lt;Y$194,0,10-(Y$195-'Indicator Data'!X124)/(Y$195-Y$194)*10)),1))</f>
        <v>1.1000000000000001</v>
      </c>
      <c r="Z121" s="78">
        <f t="shared" si="27"/>
        <v>1.9</v>
      </c>
      <c r="AA121" s="92">
        <f>('Indicator Data'!AJ124+'Indicator Data'!AI124*0.5+'Indicator Data'!AH124*0.25)/1000</f>
        <v>0</v>
      </c>
      <c r="AB121" s="83">
        <f>AA121*1000/'Indicator Data'!BC124</f>
        <v>0</v>
      </c>
      <c r="AC121" s="78">
        <f t="shared" si="28"/>
        <v>0</v>
      </c>
      <c r="AD121" s="77">
        <f>IF('Indicator Data'!AN124="No data","x",ROUND(IF('Indicator Data'!AN124&lt;$AD$194,10,IF('Indicator Data'!AN124&gt;$AD$195,0,($AD$195-'Indicator Data'!AN124)/($AD$195-$AD$194)*10)),1))</f>
        <v>4.8</v>
      </c>
      <c r="AE121" s="77">
        <f>IF('Indicator Data'!AO124="No data","x",ROUND(IF('Indicator Data'!AO124&gt;$AE$195,10,IF('Indicator Data'!AO124&lt;$AE$194,0,10-($AE$195-'Indicator Data'!AO124)/($AE$195-$AE$194)*10)),1))</f>
        <v>3.1</v>
      </c>
      <c r="AF121" s="84" t="str">
        <f>IF('Indicator Data'!AP124="No data","x",ROUND(IF('Indicator Data'!AP124&gt;$AF$195,10,IF('Indicator Data'!AP124&lt;$AF$194,0,10-($AF$195-'Indicator Data'!AP124)/($AF$195-$AF$194)*10)),1))</f>
        <v>x</v>
      </c>
      <c r="AG121" s="84" t="str">
        <f>IF('Indicator Data'!AQ124="No data","x",ROUND(IF('Indicator Data'!AQ124&gt;$AG$195,10,IF('Indicator Data'!AQ124&lt;$AG$194,0,10-($AG$195-'Indicator Data'!AQ124)/($AG$195-$AG$194)*10)),1))</f>
        <v>x</v>
      </c>
      <c r="AH121" s="77" t="str">
        <f t="shared" si="29"/>
        <v>x</v>
      </c>
      <c r="AI121" s="78">
        <f t="shared" si="30"/>
        <v>4</v>
      </c>
      <c r="AJ121" s="85">
        <f t="shared" si="31"/>
        <v>2.1</v>
      </c>
      <c r="AK121" s="86">
        <f t="shared" si="33"/>
        <v>3.1</v>
      </c>
    </row>
    <row r="122" spans="1:37" s="4" customFormat="1" x14ac:dyDescent="0.25">
      <c r="A122" s="131" t="s">
        <v>224</v>
      </c>
      <c r="B122" s="63" t="s">
        <v>223</v>
      </c>
      <c r="C122" s="77">
        <f>ROUND(IF('Indicator Data'!Q125="No data",IF((0.1233*LN('Indicator Data'!BB125)-0.4559)&gt;C$195,0,IF((0.1233*LN('Indicator Data'!BB125)-0.4559)&lt;C$194,10,(C$195-(0.1233*LN('Indicator Data'!BB125)-0.4559))/(C$195-C$194)*10)),IF('Indicator Data'!Q125&gt;C$195,0,IF('Indicator Data'!Q125&lt;C$194,10,(C$195-'Indicator Data'!Q125)/(C$195-C$194)*10))),1)</f>
        <v>6</v>
      </c>
      <c r="D122" s="77">
        <f>IF('Indicator Data'!R125="No data","x",ROUND((IF('Indicator Data'!R125&gt;D$195,10,IF('Indicator Data'!R125&lt;D$194,0,10-(D$195-'Indicator Data'!R125)/(D$195-D$194)*10))),1))</f>
        <v>1.5</v>
      </c>
      <c r="E122" s="78">
        <f t="shared" si="19"/>
        <v>4.0999999999999996</v>
      </c>
      <c r="F122" s="77">
        <f>IF('Indicator Data'!AF125="No data","x",ROUND(IF('Indicator Data'!AF125&gt;F$195,10,IF('Indicator Data'!AF125&lt;F$194,0,10-(F$195-'Indicator Data'!AF125)/(F$195-F$194)*10)),1))</f>
        <v>6.6</v>
      </c>
      <c r="G122" s="77">
        <f>IF('Indicator Data'!AG125="No data","x",ROUND(IF('Indicator Data'!AG125&gt;G$195,10,IF('Indicator Data'!AG125&lt;G$194,0,10-(G$195-'Indicator Data'!AG125)/(G$195-G$194)*10)),1))</f>
        <v>1.9</v>
      </c>
      <c r="H122" s="78">
        <f t="shared" si="20"/>
        <v>4.3</v>
      </c>
      <c r="I122" s="79">
        <f>SUM(IF('Indicator Data'!S125=0,0,'Indicator Data'!S125/1000000),SUM('Indicator Data'!T125:U125))</f>
        <v>2668.8097029999999</v>
      </c>
      <c r="J122" s="79">
        <f>I122/'Indicator Data'!BC125*1000000</f>
        <v>92.082624222417365</v>
      </c>
      <c r="K122" s="77">
        <f t="shared" si="21"/>
        <v>1.8</v>
      </c>
      <c r="L122" s="77">
        <f>IF('Indicator Data'!V125="No data","x",ROUND(IF('Indicator Data'!V125&gt;L$195,10,IF('Indicator Data'!V125&lt;L$194,0,10-(L$195-'Indicator Data'!V125)/(L$195-L$194)*10)),1))</f>
        <v>3.7</v>
      </c>
      <c r="M122" s="78">
        <f t="shared" si="22"/>
        <v>2.8</v>
      </c>
      <c r="N122" s="80">
        <f t="shared" si="23"/>
        <v>3.8</v>
      </c>
      <c r="O122" s="92">
        <f>IF(AND('Indicator Data'!AK125="No data",'Indicator Data'!AL125="No data"),0,SUM('Indicator Data'!AK125:AM125)/1000)</f>
        <v>75.248999999999995</v>
      </c>
      <c r="P122" s="77">
        <f t="shared" si="24"/>
        <v>6.3</v>
      </c>
      <c r="Q122" s="81">
        <f>O122*1000/'Indicator Data'!BC125</f>
        <v>2.5963355057963401E-3</v>
      </c>
      <c r="R122" s="77">
        <f t="shared" si="25"/>
        <v>4</v>
      </c>
      <c r="S122" s="82">
        <f t="shared" si="26"/>
        <v>5.2</v>
      </c>
      <c r="T122" s="77">
        <f>IF('Indicator Data'!AB125="No data","x",ROUND(IF('Indicator Data'!AB125&gt;T$195,10,IF('Indicator Data'!AB125&lt;T$194,0,10-(T$195-'Indicator Data'!AB125)/(T$195-T$194)*10)),1))</f>
        <v>0.4</v>
      </c>
      <c r="U122" s="77">
        <f>IF('Indicator Data'!AA125="No data","x",ROUND(IF('Indicator Data'!AA125&gt;U$195,10,IF('Indicator Data'!AA125&lt;U$194,0,10-(U$195-'Indicator Data'!AA125)/(U$195-U$194)*10)),1))</f>
        <v>2.8</v>
      </c>
      <c r="V122" s="77">
        <f>IF('Indicator Data'!AE125="No data","x",ROUND(IF('Indicator Data'!AE125&gt;V$195,10,IF('Indicator Data'!AE125&lt;V$194,0,10-(V$195-'Indicator Data'!AE125)/(V$195-V$194)*10)),1))</f>
        <v>0</v>
      </c>
      <c r="W122" s="78">
        <f t="shared" si="32"/>
        <v>1.1000000000000001</v>
      </c>
      <c r="X122" s="77">
        <f>IF('Indicator Data'!W125="No data","x",ROUND(IF('Indicator Data'!W125&gt;X$195,10,IF('Indicator Data'!W125&lt;X$194,0,10-(X$195-'Indicator Data'!W125)/(X$195-X$194)*10)),1))</f>
        <v>2.8</v>
      </c>
      <c r="Y122" s="77">
        <f>IF('Indicator Data'!X125="No data","x",ROUND(IF('Indicator Data'!X125&gt;Y$195,10,IF('Indicator Data'!X125&lt;Y$194,0,10-(Y$195-'Indicator Data'!X125)/(Y$195-Y$194)*10)),1))</f>
        <v>6.5</v>
      </c>
      <c r="Z122" s="78">
        <f t="shared" si="27"/>
        <v>4.7</v>
      </c>
      <c r="AA122" s="92">
        <f>('Indicator Data'!AJ125+'Indicator Data'!AI125*0.5+'Indicator Data'!AH125*0.25)/1000</f>
        <v>1420.3622499999999</v>
      </c>
      <c r="AB122" s="83">
        <f>AA122*1000/'Indicator Data'!BC125</f>
        <v>4.9007122231096462E-2</v>
      </c>
      <c r="AC122" s="78">
        <f t="shared" si="28"/>
        <v>4.9000000000000004</v>
      </c>
      <c r="AD122" s="77">
        <f>IF('Indicator Data'!AN125="No data","x",ROUND(IF('Indicator Data'!AN125&lt;$AD$194,10,IF('Indicator Data'!AN125&gt;$AD$195,0,($AD$195-'Indicator Data'!AN125)/($AD$195-$AD$194)*10)),1))</f>
        <v>3.9</v>
      </c>
      <c r="AE122" s="77">
        <f>IF('Indicator Data'!AO125="No data","x",ROUND(IF('Indicator Data'!AO125&gt;$AE$195,10,IF('Indicator Data'!AO125&lt;$AE$194,0,10-($AE$195-'Indicator Data'!AO125)/($AE$195-$AE$194)*10)),1))</f>
        <v>0.9</v>
      </c>
      <c r="AF122" s="84">
        <f>IF('Indicator Data'!AP125="No data","x",ROUND(IF('Indicator Data'!AP125&gt;$AF$195,10,IF('Indicator Data'!AP125&lt;$AF$194,0,10-($AF$195-'Indicator Data'!AP125)/($AF$195-$AF$194)*10)),1))</f>
        <v>9.4</v>
      </c>
      <c r="AG122" s="84">
        <f>IF('Indicator Data'!AQ125="No data","x",ROUND(IF('Indicator Data'!AQ125&gt;$AG$195,10,IF('Indicator Data'!AQ125&lt;$AG$194,0,10-($AG$195-'Indicator Data'!AQ125)/($AG$195-$AG$194)*10)),1))</f>
        <v>5.0999999999999996</v>
      </c>
      <c r="AH122" s="77">
        <f t="shared" si="29"/>
        <v>8.5</v>
      </c>
      <c r="AI122" s="78">
        <f t="shared" si="30"/>
        <v>4.4000000000000004</v>
      </c>
      <c r="AJ122" s="85">
        <f t="shared" si="31"/>
        <v>3.9</v>
      </c>
      <c r="AK122" s="86">
        <f t="shared" si="33"/>
        <v>4.5999999999999996</v>
      </c>
    </row>
    <row r="123" spans="1:37" s="4" customFormat="1" x14ac:dyDescent="0.25">
      <c r="A123" s="131" t="s">
        <v>226</v>
      </c>
      <c r="B123" s="63" t="s">
        <v>225</v>
      </c>
      <c r="C123" s="77">
        <f>ROUND(IF('Indicator Data'!Q126="No data",IF((0.1233*LN('Indicator Data'!BB126)-0.4559)&gt;C$195,0,IF((0.1233*LN('Indicator Data'!BB126)-0.4559)&lt;C$194,10,(C$195-(0.1233*LN('Indicator Data'!BB126)-0.4559))/(C$195-C$194)*10)),IF('Indicator Data'!Q126&gt;C$195,0,IF('Indicator Data'!Q126&lt;C$194,10,(C$195-'Indicator Data'!Q126)/(C$195-C$194)*10))),1)</f>
        <v>0.4</v>
      </c>
      <c r="D123" s="77" t="str">
        <f>IF('Indicator Data'!R126="No data","x",ROUND((IF('Indicator Data'!R126&gt;D$195,10,IF('Indicator Data'!R126&lt;D$194,0,10-(D$195-'Indicator Data'!R126)/(D$195-D$194)*10))),1))</f>
        <v>x</v>
      </c>
      <c r="E123" s="78">
        <f t="shared" si="19"/>
        <v>0.4</v>
      </c>
      <c r="F123" s="77">
        <f>IF('Indicator Data'!AF126="No data","x",ROUND(IF('Indicator Data'!AF126&gt;F$195,10,IF('Indicator Data'!AF126&lt;F$194,0,10-(F$195-'Indicator Data'!AF126)/(F$195-F$194)*10)),1))</f>
        <v>0.6</v>
      </c>
      <c r="G123" s="77">
        <f>IF('Indicator Data'!AG126="No data","x",ROUND(IF('Indicator Data'!AG126&gt;G$195,10,IF('Indicator Data'!AG126&lt;G$194,0,10-(G$195-'Indicator Data'!AG126)/(G$195-G$194)*10)),1))</f>
        <v>0.7</v>
      </c>
      <c r="H123" s="78">
        <f t="shared" si="20"/>
        <v>0.7</v>
      </c>
      <c r="I123" s="79">
        <f>SUM(IF('Indicator Data'!S126=0,0,'Indicator Data'!S126/1000000),SUM('Indicator Data'!T126:U126))</f>
        <v>0</v>
      </c>
      <c r="J123" s="79">
        <f>I123/'Indicator Data'!BC126*1000000</f>
        <v>0</v>
      </c>
      <c r="K123" s="77">
        <f t="shared" si="21"/>
        <v>0</v>
      </c>
      <c r="L123" s="77" t="str">
        <f>IF('Indicator Data'!V126="No data","x",ROUND(IF('Indicator Data'!V126&gt;L$195,10,IF('Indicator Data'!V126&lt;L$194,0,10-(L$195-'Indicator Data'!V126)/(L$195-L$194)*10)),1))</f>
        <v>x</v>
      </c>
      <c r="M123" s="78">
        <f t="shared" si="22"/>
        <v>0</v>
      </c>
      <c r="N123" s="80">
        <f t="shared" si="23"/>
        <v>0.4</v>
      </c>
      <c r="O123" s="92">
        <f>IF(AND('Indicator Data'!AK126="No data",'Indicator Data'!AL126="No data"),0,SUM('Indicator Data'!AK126:AM126)/1000)</f>
        <v>101.744</v>
      </c>
      <c r="P123" s="77">
        <f t="shared" si="24"/>
        <v>6.7</v>
      </c>
      <c r="Q123" s="81">
        <f>O123*1000/'Indicator Data'!BC126</f>
        <v>5.9784675511363929E-3</v>
      </c>
      <c r="R123" s="77">
        <f t="shared" si="25"/>
        <v>5</v>
      </c>
      <c r="S123" s="82">
        <f t="shared" si="26"/>
        <v>5.9</v>
      </c>
      <c r="T123" s="77" t="str">
        <f>IF('Indicator Data'!AB126="No data","x",ROUND(IF('Indicator Data'!AB126&gt;T$195,10,IF('Indicator Data'!AB126&lt;T$194,0,10-(T$195-'Indicator Data'!AB126)/(T$195-T$194)*10)),1))</f>
        <v>x</v>
      </c>
      <c r="U123" s="77">
        <f>IF('Indicator Data'!AA126="No data","x",ROUND(IF('Indicator Data'!AA126&gt;U$195,10,IF('Indicator Data'!AA126&lt;U$194,0,10-(U$195-'Indicator Data'!AA126)/(U$195-U$194)*10)),1))</f>
        <v>0.1</v>
      </c>
      <c r="V123" s="77" t="str">
        <f>IF('Indicator Data'!AE126="No data","x",ROUND(IF('Indicator Data'!AE126&gt;V$195,10,IF('Indicator Data'!AE126&lt;V$194,0,10-(V$195-'Indicator Data'!AE126)/(V$195-V$194)*10)),1))</f>
        <v>x</v>
      </c>
      <c r="W123" s="78">
        <f t="shared" si="32"/>
        <v>0.1</v>
      </c>
      <c r="X123" s="77">
        <f>IF('Indicator Data'!W126="No data","x",ROUND(IF('Indicator Data'!W126&gt;X$195,10,IF('Indicator Data'!W126&lt;X$194,0,10-(X$195-'Indicator Data'!W126)/(X$195-X$194)*10)),1))</f>
        <v>0.3</v>
      </c>
      <c r="Y123" s="77" t="str">
        <f>IF('Indicator Data'!X126="No data","x",ROUND(IF('Indicator Data'!X126&gt;Y$195,10,IF('Indicator Data'!X126&lt;Y$194,0,10-(Y$195-'Indicator Data'!X126)/(Y$195-Y$194)*10)),1))</f>
        <v>x</v>
      </c>
      <c r="Z123" s="78">
        <f t="shared" si="27"/>
        <v>0.3</v>
      </c>
      <c r="AA123" s="92">
        <f>('Indicator Data'!AJ126+'Indicator Data'!AI126*0.5+'Indicator Data'!AH126*0.25)/1000</f>
        <v>0</v>
      </c>
      <c r="AB123" s="83">
        <f>AA123*1000/'Indicator Data'!BC126</f>
        <v>0</v>
      </c>
      <c r="AC123" s="78">
        <f t="shared" si="28"/>
        <v>0</v>
      </c>
      <c r="AD123" s="77">
        <f>IF('Indicator Data'!AN126="No data","x",ROUND(IF('Indicator Data'!AN126&lt;$AD$194,10,IF('Indicator Data'!AN126&gt;$AD$195,0,($AD$195-'Indicator Data'!AN126)/($AD$195-$AD$194)*10)),1))</f>
        <v>3.6</v>
      </c>
      <c r="AE123" s="77">
        <f>IF('Indicator Data'!AO126="No data","x",ROUND(IF('Indicator Data'!AO126&gt;$AE$195,10,IF('Indicator Data'!AO126&lt;$AE$194,0,10-($AE$195-'Indicator Data'!AO126)/($AE$195-$AE$194)*10)),1))</f>
        <v>0</v>
      </c>
      <c r="AF123" s="84">
        <f>IF('Indicator Data'!AP126="No data","x",ROUND(IF('Indicator Data'!AP126&gt;$AF$195,10,IF('Indicator Data'!AP126&lt;$AF$194,0,10-($AF$195-'Indicator Data'!AP126)/($AF$195-$AF$194)*10)),1))</f>
        <v>0.4</v>
      </c>
      <c r="AG123" s="84">
        <f>IF('Indicator Data'!AQ126="No data","x",ROUND(IF('Indicator Data'!AQ126&gt;$AG$195,10,IF('Indicator Data'!AQ126&lt;$AG$194,0,10-($AG$195-'Indicator Data'!AQ126)/($AG$195-$AG$194)*10)),1))</f>
        <v>2.8</v>
      </c>
      <c r="AH123" s="77">
        <f t="shared" si="29"/>
        <v>0.9</v>
      </c>
      <c r="AI123" s="78">
        <f t="shared" si="30"/>
        <v>1.5</v>
      </c>
      <c r="AJ123" s="85">
        <f t="shared" si="31"/>
        <v>0.5</v>
      </c>
      <c r="AK123" s="86">
        <f t="shared" si="33"/>
        <v>3.7</v>
      </c>
    </row>
    <row r="124" spans="1:37" s="4" customFormat="1" x14ac:dyDescent="0.25">
      <c r="A124" s="131" t="s">
        <v>228</v>
      </c>
      <c r="B124" s="63" t="s">
        <v>227</v>
      </c>
      <c r="C124" s="77">
        <f>ROUND(IF('Indicator Data'!Q127="No data",IF((0.1233*LN('Indicator Data'!BB127)-0.4559)&gt;C$195,0,IF((0.1233*LN('Indicator Data'!BB127)-0.4559)&lt;C$194,10,(C$195-(0.1233*LN('Indicator Data'!BB127)-0.4559))/(C$195-C$194)*10)),IF('Indicator Data'!Q127&gt;C$195,0,IF('Indicator Data'!Q127&lt;C$194,10,(C$195-'Indicator Data'!Q127)/(C$195-C$194)*10))),1)</f>
        <v>0.5</v>
      </c>
      <c r="D124" s="77" t="str">
        <f>IF('Indicator Data'!R127="No data","x",ROUND((IF('Indicator Data'!R127&gt;D$195,10,IF('Indicator Data'!R127&lt;D$194,0,10-(D$195-'Indicator Data'!R127)/(D$195-D$194)*10))),1))</f>
        <v>x</v>
      </c>
      <c r="E124" s="78">
        <f t="shared" si="19"/>
        <v>0.5</v>
      </c>
      <c r="F124" s="77">
        <f>IF('Indicator Data'!AF127="No data","x",ROUND(IF('Indicator Data'!AF127&gt;F$195,10,IF('Indicator Data'!AF127&lt;F$194,0,10-(F$195-'Indicator Data'!AF127)/(F$195-F$194)*10)),1))</f>
        <v>2.1</v>
      </c>
      <c r="G124" s="77" t="str">
        <f>IF('Indicator Data'!AG127="No data","x",ROUND(IF('Indicator Data'!AG127&gt;G$195,10,IF('Indicator Data'!AG127&lt;G$194,0,10-(G$195-'Indicator Data'!AG127)/(G$195-G$194)*10)),1))</f>
        <v>x</v>
      </c>
      <c r="H124" s="78">
        <f t="shared" si="20"/>
        <v>2.1</v>
      </c>
      <c r="I124" s="79">
        <f>SUM(IF('Indicator Data'!S127=0,0,'Indicator Data'!S127/1000000),SUM('Indicator Data'!T127:U127))</f>
        <v>-1.1745E-2</v>
      </c>
      <c r="J124" s="79">
        <f>I124/'Indicator Data'!BC127*1000000</f>
        <v>-2.5028235344258104E-3</v>
      </c>
      <c r="K124" s="77">
        <f t="shared" si="21"/>
        <v>0</v>
      </c>
      <c r="L124" s="77" t="str">
        <f>IF('Indicator Data'!V127="No data","x",ROUND(IF('Indicator Data'!V127&gt;L$195,10,IF('Indicator Data'!V127&lt;L$194,0,10-(L$195-'Indicator Data'!V127)/(L$195-L$194)*10)),1))</f>
        <v>x</v>
      </c>
      <c r="M124" s="78">
        <f t="shared" si="22"/>
        <v>0</v>
      </c>
      <c r="N124" s="80">
        <f t="shared" si="23"/>
        <v>0.8</v>
      </c>
      <c r="O124" s="92">
        <f>IF(AND('Indicator Data'!AK127="No data",'Indicator Data'!AL127="No data"),0,SUM('Indicator Data'!AK127:AM127)/1000)</f>
        <v>1.421</v>
      </c>
      <c r="P124" s="77">
        <f t="shared" si="24"/>
        <v>0.5</v>
      </c>
      <c r="Q124" s="81">
        <f>O124*1000/'Indicator Data'!BC127</f>
        <v>3.028107486095425E-4</v>
      </c>
      <c r="R124" s="77">
        <f t="shared" si="25"/>
        <v>2.4</v>
      </c>
      <c r="S124" s="82">
        <f t="shared" si="26"/>
        <v>1.5</v>
      </c>
      <c r="T124" s="77" t="str">
        <f>IF('Indicator Data'!AB127="No data","x",ROUND(IF('Indicator Data'!AB127&gt;T$195,10,IF('Indicator Data'!AB127&lt;T$194,0,10-(T$195-'Indicator Data'!AB127)/(T$195-T$194)*10)),1))</f>
        <v>x</v>
      </c>
      <c r="U124" s="77">
        <f>IF('Indicator Data'!AA127="No data","x",ROUND(IF('Indicator Data'!AA127&gt;U$195,10,IF('Indicator Data'!AA127&lt;U$194,0,10-(U$195-'Indicator Data'!AA127)/(U$195-U$194)*10)),1))</f>
        <v>0.1</v>
      </c>
      <c r="V124" s="77" t="str">
        <f>IF('Indicator Data'!AE127="No data","x",ROUND(IF('Indicator Data'!AE127&gt;V$195,10,IF('Indicator Data'!AE127&lt;V$194,0,10-(V$195-'Indicator Data'!AE127)/(V$195-V$194)*10)),1))</f>
        <v>x</v>
      </c>
      <c r="W124" s="78">
        <f t="shared" si="32"/>
        <v>0.1</v>
      </c>
      <c r="X124" s="77">
        <f>IF('Indicator Data'!W127="No data","x",ROUND(IF('Indicator Data'!W127&gt;X$195,10,IF('Indicator Data'!W127&lt;X$194,0,10-(X$195-'Indicator Data'!W127)/(X$195-X$194)*10)),1))</f>
        <v>0.4</v>
      </c>
      <c r="Y124" s="77" t="str">
        <f>IF('Indicator Data'!X127="No data","x",ROUND(IF('Indicator Data'!X127&gt;Y$195,10,IF('Indicator Data'!X127&lt;Y$194,0,10-(Y$195-'Indicator Data'!X127)/(Y$195-Y$194)*10)),1))</f>
        <v>x</v>
      </c>
      <c r="Z124" s="78">
        <f t="shared" si="27"/>
        <v>0.4</v>
      </c>
      <c r="AA124" s="92">
        <f>('Indicator Data'!AJ127+'Indicator Data'!AI127*0.5+'Indicator Data'!AH127*0.25)/1000</f>
        <v>0.3</v>
      </c>
      <c r="AB124" s="83">
        <f>AA124*1000/'Indicator Data'!BC127</f>
        <v>6.3929081339101162E-5</v>
      </c>
      <c r="AC124" s="78">
        <f t="shared" si="28"/>
        <v>0</v>
      </c>
      <c r="AD124" s="77">
        <f>IF('Indicator Data'!AN127="No data","x",ROUND(IF('Indicator Data'!AN127&lt;$AD$194,10,IF('Indicator Data'!AN127&gt;$AD$195,0,($AD$195-'Indicator Data'!AN127)/($AD$195-$AD$194)*10)),1))</f>
        <v>2.9</v>
      </c>
      <c r="AE124" s="77">
        <f>IF('Indicator Data'!AO127="No data","x",ROUND(IF('Indicator Data'!AO127&gt;$AE$195,10,IF('Indicator Data'!AO127&lt;$AE$194,0,10-($AE$195-'Indicator Data'!AO127)/($AE$195-$AE$194)*10)),1))</f>
        <v>0</v>
      </c>
      <c r="AF124" s="84">
        <f>IF('Indicator Data'!AP127="No data","x",ROUND(IF('Indicator Data'!AP127&gt;$AF$195,10,IF('Indicator Data'!AP127&lt;$AF$194,0,10-($AF$195-'Indicator Data'!AP127)/($AF$195-$AF$194)*10)),1))</f>
        <v>1.1000000000000001</v>
      </c>
      <c r="AG124" s="84" t="str">
        <f>IF('Indicator Data'!AQ127="No data","x",ROUND(IF('Indicator Data'!AQ127&gt;$AG$195,10,IF('Indicator Data'!AQ127&lt;$AG$194,0,10-($AG$195-'Indicator Data'!AQ127)/($AG$195-$AG$194)*10)),1))</f>
        <v>x</v>
      </c>
      <c r="AH124" s="77">
        <f t="shared" si="29"/>
        <v>1.1000000000000001</v>
      </c>
      <c r="AI124" s="78">
        <f t="shared" si="30"/>
        <v>1.3</v>
      </c>
      <c r="AJ124" s="85">
        <f t="shared" si="31"/>
        <v>0.5</v>
      </c>
      <c r="AK124" s="86">
        <f t="shared" si="33"/>
        <v>1</v>
      </c>
    </row>
    <row r="125" spans="1:37" s="4" customFormat="1" x14ac:dyDescent="0.25">
      <c r="A125" s="131" t="s">
        <v>230</v>
      </c>
      <c r="B125" s="63" t="s">
        <v>229</v>
      </c>
      <c r="C125" s="77">
        <f>ROUND(IF('Indicator Data'!Q128="No data",IF((0.1233*LN('Indicator Data'!BB128)-0.4559)&gt;C$195,0,IF((0.1233*LN('Indicator Data'!BB128)-0.4559)&lt;C$194,10,(C$195-(0.1233*LN('Indicator Data'!BB128)-0.4559))/(C$195-C$194)*10)),IF('Indicator Data'!Q128&gt;C$195,0,IF('Indicator Data'!Q128&lt;C$194,10,(C$195-'Indicator Data'!Q128)/(C$195-C$194)*10))),1)</f>
        <v>4.7</v>
      </c>
      <c r="D125" s="77">
        <f>IF('Indicator Data'!R128="No data","x",ROUND((IF('Indicator Data'!R128&gt;D$195,10,IF('Indicator Data'!R128&lt;D$194,0,10-(D$195-'Indicator Data'!R128)/(D$195-D$194)*10))),1))</f>
        <v>0.9</v>
      </c>
      <c r="E125" s="78">
        <f t="shared" si="19"/>
        <v>3</v>
      </c>
      <c r="F125" s="77">
        <f>IF('Indicator Data'!AF128="No data","x",ROUND(IF('Indicator Data'!AF128&gt;F$195,10,IF('Indicator Data'!AF128&lt;F$194,0,10-(F$195-'Indicator Data'!AF128)/(F$195-F$194)*10)),1))</f>
        <v>6.2</v>
      </c>
      <c r="G125" s="77">
        <f>IF('Indicator Data'!AG128="No data","x",ROUND(IF('Indicator Data'!AG128&gt;G$195,10,IF('Indicator Data'!AG128&lt;G$194,0,10-(G$195-'Indicator Data'!AG128)/(G$195-G$194)*10)),1))</f>
        <v>5.5</v>
      </c>
      <c r="H125" s="78">
        <f t="shared" si="20"/>
        <v>5.9</v>
      </c>
      <c r="I125" s="79">
        <f>SUM(IF('Indicator Data'!S128=0,0,'Indicator Data'!S128/1000000),SUM('Indicator Data'!T128:U128))</f>
        <v>890.07423500000004</v>
      </c>
      <c r="J125" s="79">
        <f>I125/'Indicator Data'!BC128*1000000</f>
        <v>144.72921227695673</v>
      </c>
      <c r="K125" s="77">
        <f t="shared" si="21"/>
        <v>2.9</v>
      </c>
      <c r="L125" s="77">
        <f>IF('Indicator Data'!V128="No data","x",ROUND(IF('Indicator Data'!V128&gt;L$195,10,IF('Indicator Data'!V128&lt;L$194,0,10-(L$195-'Indicator Data'!V128)/(L$195-L$194)*10)),1))</f>
        <v>2.4</v>
      </c>
      <c r="M125" s="78">
        <f t="shared" si="22"/>
        <v>2.7</v>
      </c>
      <c r="N125" s="80">
        <f t="shared" si="23"/>
        <v>3.7</v>
      </c>
      <c r="O125" s="92">
        <f>IF(AND('Indicator Data'!AK128="No data",'Indicator Data'!AL128="No data"),0,SUM('Indicator Data'!AK128:AM128)/1000)</f>
        <v>0.33100000000000002</v>
      </c>
      <c r="P125" s="77">
        <f t="shared" si="24"/>
        <v>0</v>
      </c>
      <c r="Q125" s="81">
        <f>O125*1000/'Indicator Data'!BC128</f>
        <v>5.3821768319889276E-5</v>
      </c>
      <c r="R125" s="77">
        <f t="shared" si="25"/>
        <v>1.6</v>
      </c>
      <c r="S125" s="82">
        <f t="shared" si="26"/>
        <v>0.8</v>
      </c>
      <c r="T125" s="77">
        <f>IF('Indicator Data'!AB128="No data","x",ROUND(IF('Indicator Data'!AB128&gt;T$195,10,IF('Indicator Data'!AB128&lt;T$194,0,10-(T$195-'Indicator Data'!AB128)/(T$195-T$194)*10)),1))</f>
        <v>0.6</v>
      </c>
      <c r="U125" s="77">
        <f>IF('Indicator Data'!AA128="No data","x",ROUND(IF('Indicator Data'!AA128&gt;U$195,10,IF('Indicator Data'!AA128&lt;U$194,0,10-(U$195-'Indicator Data'!AA128)/(U$195-U$194)*10)),1))</f>
        <v>0.9</v>
      </c>
      <c r="V125" s="77">
        <f>IF('Indicator Data'!AE128="No data","x",ROUND(IF('Indicator Data'!AE128&gt;V$195,10,IF('Indicator Data'!AE128&lt;V$194,0,10-(V$195-'Indicator Data'!AE128)/(V$195-V$194)*10)),1))</f>
        <v>0</v>
      </c>
      <c r="W125" s="78">
        <f t="shared" si="32"/>
        <v>0.5</v>
      </c>
      <c r="X125" s="77">
        <f>IF('Indicator Data'!W128="No data","x",ROUND(IF('Indicator Data'!W128&gt;X$195,10,IF('Indicator Data'!W128&lt;X$194,0,10-(X$195-'Indicator Data'!W128)/(X$195-X$194)*10)),1))</f>
        <v>1.7</v>
      </c>
      <c r="Y125" s="77">
        <f>IF('Indicator Data'!X128="No data","x",ROUND(IF('Indicator Data'!X128&gt;Y$195,10,IF('Indicator Data'!X128&lt;Y$194,0,10-(Y$195-'Indicator Data'!X128)/(Y$195-Y$194)*10)),1))</f>
        <v>1.3</v>
      </c>
      <c r="Z125" s="78">
        <f t="shared" si="27"/>
        <v>1.5</v>
      </c>
      <c r="AA125" s="92">
        <f>('Indicator Data'!AJ128+'Indicator Data'!AI128*0.5+'Indicator Data'!AH128*0.25)/1000</f>
        <v>6.2225000000000001</v>
      </c>
      <c r="AB125" s="83">
        <f>AA125*1000/'Indicator Data'!BC128</f>
        <v>1.0118004633550182E-3</v>
      </c>
      <c r="AC125" s="78">
        <f t="shared" si="28"/>
        <v>0.1</v>
      </c>
      <c r="AD125" s="77">
        <f>IF('Indicator Data'!AN128="No data","x",ROUND(IF('Indicator Data'!AN128&lt;$AD$194,10,IF('Indicator Data'!AN128&gt;$AD$195,0,($AD$195-'Indicator Data'!AN128)/($AD$195-$AD$194)*10)),1))</f>
        <v>4.4000000000000004</v>
      </c>
      <c r="AE125" s="77">
        <f>IF('Indicator Data'!AO128="No data","x",ROUND(IF('Indicator Data'!AO128&gt;$AE$195,10,IF('Indicator Data'!AO128&lt;$AE$194,0,10-($AE$195-'Indicator Data'!AO128)/($AE$195-$AE$194)*10)),1))</f>
        <v>3.9</v>
      </c>
      <c r="AF125" s="84">
        <f>IF('Indicator Data'!AP128="No data","x",ROUND(IF('Indicator Data'!AP128&gt;$AF$195,10,IF('Indicator Data'!AP128&lt;$AF$194,0,10-($AF$195-'Indicator Data'!AP128)/($AF$195-$AF$194)*10)),1))</f>
        <v>3.9</v>
      </c>
      <c r="AG125" s="84">
        <f>IF('Indicator Data'!AQ128="No data","x",ROUND(IF('Indicator Data'!AQ128&gt;$AG$195,10,IF('Indicator Data'!AQ128&lt;$AG$194,0,10-($AG$195-'Indicator Data'!AQ128)/($AG$195-$AG$194)*10)),1))</f>
        <v>3.2</v>
      </c>
      <c r="AH125" s="77">
        <f t="shared" si="29"/>
        <v>3.8</v>
      </c>
      <c r="AI125" s="78">
        <f t="shared" si="30"/>
        <v>4</v>
      </c>
      <c r="AJ125" s="85">
        <f t="shared" si="31"/>
        <v>1.7</v>
      </c>
      <c r="AK125" s="86">
        <f t="shared" si="33"/>
        <v>1.3</v>
      </c>
    </row>
    <row r="126" spans="1:37" s="4" customFormat="1" x14ac:dyDescent="0.25">
      <c r="A126" s="131" t="s">
        <v>232</v>
      </c>
      <c r="B126" s="63" t="s">
        <v>231</v>
      </c>
      <c r="C126" s="77">
        <f>ROUND(IF('Indicator Data'!Q129="No data",IF((0.1233*LN('Indicator Data'!BB129)-0.4559)&gt;C$195,0,IF((0.1233*LN('Indicator Data'!BB129)-0.4559)&lt;C$194,10,(C$195-(0.1233*LN('Indicator Data'!BB129)-0.4559))/(C$195-C$194)*10)),IF('Indicator Data'!Q129&gt;C$195,0,IF('Indicator Data'!Q129&lt;C$194,10,(C$195-'Indicator Data'!Q129)/(C$195-C$194)*10))),1)</f>
        <v>9.1999999999999993</v>
      </c>
      <c r="D126" s="77">
        <f>IF('Indicator Data'!R129="No data","x",ROUND((IF('Indicator Data'!R129&gt;D$195,10,IF('Indicator Data'!R129&lt;D$194,0,10-(D$195-'Indicator Data'!R129)/(D$195-D$194)*10))),1))</f>
        <v>10</v>
      </c>
      <c r="E126" s="78">
        <f t="shared" si="19"/>
        <v>9.6999999999999993</v>
      </c>
      <c r="F126" s="77">
        <f>IF('Indicator Data'!AF129="No data","x",ROUND(IF('Indicator Data'!AF129&gt;F$195,10,IF('Indicator Data'!AF129&lt;F$194,0,10-(F$195-'Indicator Data'!AF129)/(F$195-F$194)*10)),1))</f>
        <v>9.3000000000000007</v>
      </c>
      <c r="G126" s="77">
        <f>IF('Indicator Data'!AG129="No data","x",ROUND(IF('Indicator Data'!AG129&gt;G$195,10,IF('Indicator Data'!AG129&lt;G$194,0,10-(G$195-'Indicator Data'!AG129)/(G$195-G$194)*10)),1))</f>
        <v>2.2000000000000002</v>
      </c>
      <c r="H126" s="78">
        <f t="shared" si="20"/>
        <v>5.8</v>
      </c>
      <c r="I126" s="79">
        <f>SUM(IF('Indicator Data'!S129=0,0,'Indicator Data'!S129/1000000),SUM('Indicator Data'!T129:U129))</f>
        <v>2483.288638</v>
      </c>
      <c r="J126" s="79">
        <f>I126/'Indicator Data'!BC129*1000000</f>
        <v>120.12238569480135</v>
      </c>
      <c r="K126" s="77">
        <f t="shared" si="21"/>
        <v>2.4</v>
      </c>
      <c r="L126" s="77">
        <f>IF('Indicator Data'!V129="No data","x",ROUND(IF('Indicator Data'!V129&gt;L$195,10,IF('Indicator Data'!V129&lt;L$194,0,10-(L$195-'Indicator Data'!V129)/(L$195-L$194)*10)),1))</f>
        <v>8.1999999999999993</v>
      </c>
      <c r="M126" s="78">
        <f t="shared" si="22"/>
        <v>5.3</v>
      </c>
      <c r="N126" s="80">
        <f t="shared" si="23"/>
        <v>7.6</v>
      </c>
      <c r="O126" s="92">
        <f>IF(AND('Indicator Data'!AK129="No data",'Indicator Data'!AL129="No data"),0,SUM('Indicator Data'!AK129:AM129)/1000)</f>
        <v>304.32100000000003</v>
      </c>
      <c r="P126" s="77">
        <f t="shared" si="24"/>
        <v>8.3000000000000007</v>
      </c>
      <c r="Q126" s="81">
        <f>O126*1000/'Indicator Data'!BC129</f>
        <v>1.4720707040511028E-2</v>
      </c>
      <c r="R126" s="77">
        <f t="shared" si="25"/>
        <v>6.2</v>
      </c>
      <c r="S126" s="82">
        <f t="shared" si="26"/>
        <v>7.3</v>
      </c>
      <c r="T126" s="77">
        <f>IF('Indicator Data'!AB129="No data","x",ROUND(IF('Indicator Data'!AB129&gt;T$195,10,IF('Indicator Data'!AB129&lt;T$194,0,10-(T$195-'Indicator Data'!AB129)/(T$195-T$194)*10)),1))</f>
        <v>1</v>
      </c>
      <c r="U126" s="77">
        <f>IF('Indicator Data'!AA129="No data","x",ROUND(IF('Indicator Data'!AA129&gt;U$195,10,IF('Indicator Data'!AA129&lt;U$194,0,10-(U$195-'Indicator Data'!AA129)/(U$195-U$194)*10)),1))</f>
        <v>1.7</v>
      </c>
      <c r="V126" s="77">
        <f>IF('Indicator Data'!AE129="No data","x",ROUND(IF('Indicator Data'!AE129&gt;V$195,10,IF('Indicator Data'!AE129&lt;V$194,0,10-(V$195-'Indicator Data'!AE129)/(V$195-V$194)*10)),1))</f>
        <v>10</v>
      </c>
      <c r="W126" s="78">
        <f t="shared" si="32"/>
        <v>4.2</v>
      </c>
      <c r="X126" s="77">
        <f>IF('Indicator Data'!W129="No data","x",ROUND(IF('Indicator Data'!W129&gt;X$195,10,IF('Indicator Data'!W129&lt;X$194,0,10-(X$195-'Indicator Data'!W129)/(X$195-X$194)*10)),1))</f>
        <v>7.3</v>
      </c>
      <c r="Y126" s="77">
        <f>IF('Indicator Data'!X129="No data","x",ROUND(IF('Indicator Data'!X129&gt;Y$195,10,IF('Indicator Data'!X129&lt;Y$194,0,10-(Y$195-'Indicator Data'!X129)/(Y$195-Y$194)*10)),1))</f>
        <v>8.4</v>
      </c>
      <c r="Z126" s="78">
        <f t="shared" si="27"/>
        <v>7.9</v>
      </c>
      <c r="AA126" s="92">
        <f>('Indicator Data'!AJ129+'Indicator Data'!AI129*0.5+'Indicator Data'!AH129*0.25)/1000</f>
        <v>734.09974999999997</v>
      </c>
      <c r="AB126" s="83">
        <f>AA126*1000/'Indicator Data'!BC129</f>
        <v>3.5510094138302598E-2</v>
      </c>
      <c r="AC126" s="78">
        <f t="shared" si="28"/>
        <v>3.6</v>
      </c>
      <c r="AD126" s="77">
        <f>IF('Indicator Data'!AN129="No data","x",ROUND(IF('Indicator Data'!AN129&lt;$AD$194,10,IF('Indicator Data'!AN129&gt;$AD$195,0,($AD$195-'Indicator Data'!AN129)/($AD$195-$AD$194)*10)),1))</f>
        <v>3.3</v>
      </c>
      <c r="AE126" s="77">
        <f>IF('Indicator Data'!AO129="No data","x",ROUND(IF('Indicator Data'!AO129&gt;$AE$195,10,IF('Indicator Data'!AO129&lt;$AE$194,0,10-($AE$195-'Indicator Data'!AO129)/($AE$195-$AE$194)*10)),1))</f>
        <v>1.5</v>
      </c>
      <c r="AF126" s="84">
        <f>IF('Indicator Data'!AP129="No data","x",ROUND(IF('Indicator Data'!AP129&gt;$AF$195,10,IF('Indicator Data'!AP129&lt;$AF$194,0,10-($AF$195-'Indicator Data'!AP129)/($AF$195-$AF$194)*10)),1))</f>
        <v>6.9</v>
      </c>
      <c r="AG126" s="84">
        <f>IF('Indicator Data'!AQ129="No data","x",ROUND(IF('Indicator Data'!AQ129&gt;$AG$195,10,IF('Indicator Data'!AQ129&lt;$AG$194,0,10-($AG$195-'Indicator Data'!AQ129)/($AG$195-$AG$194)*10)),1))</f>
        <v>4.7</v>
      </c>
      <c r="AH126" s="77">
        <f t="shared" si="29"/>
        <v>6.5</v>
      </c>
      <c r="AI126" s="78">
        <f t="shared" si="30"/>
        <v>3.8</v>
      </c>
      <c r="AJ126" s="85">
        <f t="shared" si="31"/>
        <v>5.2</v>
      </c>
      <c r="AK126" s="86">
        <f t="shared" si="33"/>
        <v>6.4</v>
      </c>
    </row>
    <row r="127" spans="1:37" s="4" customFormat="1" x14ac:dyDescent="0.25">
      <c r="A127" s="131" t="s">
        <v>234</v>
      </c>
      <c r="B127" s="63" t="s">
        <v>233</v>
      </c>
      <c r="C127" s="77">
        <f>ROUND(IF('Indicator Data'!Q130="No data",IF((0.1233*LN('Indicator Data'!BB130)-0.4559)&gt;C$195,0,IF((0.1233*LN('Indicator Data'!BB130)-0.4559)&lt;C$194,10,(C$195-(0.1233*LN('Indicator Data'!BB130)-0.4559))/(C$195-C$194)*10)),IF('Indicator Data'!Q130&gt;C$195,0,IF('Indicator Data'!Q130&lt;C$194,10,(C$195-'Indicator Data'!Q130)/(C$195-C$194)*10))),1)</f>
        <v>6.5</v>
      </c>
      <c r="D127" s="77">
        <f>IF('Indicator Data'!R130="No data","x",ROUND((IF('Indicator Data'!R130&gt;D$195,10,IF('Indicator Data'!R130&lt;D$194,0,10-(D$195-'Indicator Data'!R130)/(D$195-D$194)*10))),1))</f>
        <v>5.0999999999999996</v>
      </c>
      <c r="E127" s="78">
        <f t="shared" si="19"/>
        <v>5.8</v>
      </c>
      <c r="F127" s="77" t="str">
        <f>IF('Indicator Data'!AF130="No data","x",ROUND(IF('Indicator Data'!AF130&gt;F$195,10,IF('Indicator Data'!AF130&lt;F$194,0,10-(F$195-'Indicator Data'!AF130)/(F$195-F$194)*10)),1))</f>
        <v>x</v>
      </c>
      <c r="G127" s="77">
        <f>IF('Indicator Data'!AG130="No data","x",ROUND(IF('Indicator Data'!AG130&gt;G$195,10,IF('Indicator Data'!AG130&lt;G$194,0,10-(G$195-'Indicator Data'!AG130)/(G$195-G$194)*10)),1))</f>
        <v>4.5</v>
      </c>
      <c r="H127" s="78">
        <f t="shared" si="20"/>
        <v>4.5</v>
      </c>
      <c r="I127" s="79">
        <f>SUM(IF('Indicator Data'!S130=0,0,'Indicator Data'!S130/1000000),SUM('Indicator Data'!T130:U130))</f>
        <v>6185.0901400000002</v>
      </c>
      <c r="J127" s="79">
        <f>I127/'Indicator Data'!BC130*1000000</f>
        <v>33.255026495240344</v>
      </c>
      <c r="K127" s="77">
        <f t="shared" si="21"/>
        <v>0.7</v>
      </c>
      <c r="L127" s="77">
        <f>IF('Indicator Data'!V130="No data","x",ROUND(IF('Indicator Data'!V130&gt;L$195,10,IF('Indicator Data'!V130&lt;L$194,0,10-(L$195-'Indicator Data'!V130)/(L$195-L$194)*10)),1))</f>
        <v>0.3</v>
      </c>
      <c r="M127" s="78">
        <f t="shared" si="22"/>
        <v>0.5</v>
      </c>
      <c r="N127" s="80">
        <f t="shared" si="23"/>
        <v>4.2</v>
      </c>
      <c r="O127" s="92">
        <f>IF(AND('Indicator Data'!AK130="No data",'Indicator Data'!AL130="No data"),0,SUM('Indicator Data'!AK130:AM130)/1000)</f>
        <v>1753.675</v>
      </c>
      <c r="P127" s="77">
        <f t="shared" si="24"/>
        <v>10</v>
      </c>
      <c r="Q127" s="81">
        <f>O127*1000/'Indicator Data'!BC130</f>
        <v>9.428885799397678E-3</v>
      </c>
      <c r="R127" s="77">
        <f t="shared" si="25"/>
        <v>5.5</v>
      </c>
      <c r="S127" s="82">
        <f t="shared" si="26"/>
        <v>7.8</v>
      </c>
      <c r="T127" s="77">
        <f>IF('Indicator Data'!AB130="No data","x",ROUND(IF('Indicator Data'!AB130&gt;T$195,10,IF('Indicator Data'!AB130&lt;T$194,0,10-(T$195-'Indicator Data'!AB130)/(T$195-T$194)*10)),1))</f>
        <v>6.2</v>
      </c>
      <c r="U127" s="77">
        <f>IF('Indicator Data'!AA130="No data","x",ROUND(IF('Indicator Data'!AA130&gt;U$195,10,IF('Indicator Data'!AA130&lt;U$194,0,10-(U$195-'Indicator Data'!AA130)/(U$195-U$194)*10)),1))</f>
        <v>5.9</v>
      </c>
      <c r="V127" s="77">
        <f>IF('Indicator Data'!AE130="No data","x",ROUND(IF('Indicator Data'!AE130&gt;V$195,10,IF('Indicator Data'!AE130&lt;V$194,0,10-(V$195-'Indicator Data'!AE130)/(V$195-V$194)*10)),1))</f>
        <v>8.9</v>
      </c>
      <c r="W127" s="78">
        <f t="shared" si="32"/>
        <v>7</v>
      </c>
      <c r="X127" s="77">
        <f>IF('Indicator Data'!W130="No data","x",ROUND(IF('Indicator Data'!W130&gt;X$195,10,IF('Indicator Data'!W130&lt;X$194,0,10-(X$195-'Indicator Data'!W130)/(X$195-X$194)*10)),1))</f>
        <v>8.4</v>
      </c>
      <c r="Y127" s="77">
        <f>IF('Indicator Data'!X130="No data","x",ROUND(IF('Indicator Data'!X130&gt;Y$195,10,IF('Indicator Data'!X130&lt;Y$194,0,10-(Y$195-'Indicator Data'!X130)/(Y$195-Y$194)*10)),1))</f>
        <v>4.4000000000000004</v>
      </c>
      <c r="Z127" s="78">
        <f t="shared" si="27"/>
        <v>6.4</v>
      </c>
      <c r="AA127" s="92">
        <f>('Indicator Data'!AJ130+'Indicator Data'!AI130*0.5+'Indicator Data'!AH130*0.25)/1000</f>
        <v>34.259500000000003</v>
      </c>
      <c r="AB127" s="83">
        <f>AA127*1000/'Indicator Data'!BC130</f>
        <v>1.8420112794244358E-4</v>
      </c>
      <c r="AC127" s="78">
        <f t="shared" si="28"/>
        <v>0</v>
      </c>
      <c r="AD127" s="77">
        <f>IF('Indicator Data'!AN130="No data","x",ROUND(IF('Indicator Data'!AN130&lt;$AD$194,10,IF('Indicator Data'!AN130&gt;$AD$195,0,($AD$195-'Indicator Data'!AN130)/($AD$195-$AD$194)*10)),1))</f>
        <v>3.6</v>
      </c>
      <c r="AE127" s="77">
        <f>IF('Indicator Data'!AO130="No data","x",ROUND(IF('Indicator Data'!AO130&gt;$AE$195,10,IF('Indicator Data'!AO130&lt;$AE$194,0,10-($AE$195-'Indicator Data'!AO130)/($AE$195-$AE$194)*10)),1))</f>
        <v>0.7</v>
      </c>
      <c r="AF127" s="84">
        <f>IF('Indicator Data'!AP130="No data","x",ROUND(IF('Indicator Data'!AP130&gt;$AF$195,10,IF('Indicator Data'!AP130&lt;$AF$194,0,10-($AF$195-'Indicator Data'!AP130)/($AF$195-$AF$194)*10)),1))</f>
        <v>5.9</v>
      </c>
      <c r="AG127" s="84">
        <f>IF('Indicator Data'!AQ130="No data","x",ROUND(IF('Indicator Data'!AQ130&gt;$AG$195,10,IF('Indicator Data'!AQ130&lt;$AG$194,0,10-($AG$195-'Indicator Data'!AQ130)/($AG$195-$AG$194)*10)),1))</f>
        <v>2</v>
      </c>
      <c r="AH127" s="77">
        <f t="shared" si="29"/>
        <v>5.0999999999999996</v>
      </c>
      <c r="AI127" s="78">
        <f t="shared" si="30"/>
        <v>3.1</v>
      </c>
      <c r="AJ127" s="85">
        <f t="shared" si="31"/>
        <v>4.7</v>
      </c>
      <c r="AK127" s="86">
        <f t="shared" si="33"/>
        <v>6.5</v>
      </c>
    </row>
    <row r="128" spans="1:37" s="4" customFormat="1" x14ac:dyDescent="0.25">
      <c r="A128" s="131" t="s">
        <v>236</v>
      </c>
      <c r="B128" s="63" t="s">
        <v>235</v>
      </c>
      <c r="C128" s="77">
        <f>ROUND(IF('Indicator Data'!Q131="No data",IF((0.1233*LN('Indicator Data'!BB131)-0.4559)&gt;C$195,0,IF((0.1233*LN('Indicator Data'!BB131)-0.4559)&lt;C$194,10,(C$195-(0.1233*LN('Indicator Data'!BB131)-0.4559))/(C$195-C$194)*10)),IF('Indicator Data'!Q131&gt;C$195,0,IF('Indicator Data'!Q131&lt;C$194,10,(C$195-'Indicator Data'!Q131)/(C$195-C$194)*10))),1)</f>
        <v>0</v>
      </c>
      <c r="D128" s="77" t="str">
        <f>IF('Indicator Data'!R131="No data","x",ROUND((IF('Indicator Data'!R131&gt;D$195,10,IF('Indicator Data'!R131&lt;D$194,0,10-(D$195-'Indicator Data'!R131)/(D$195-D$194)*10))),1))</f>
        <v>x</v>
      </c>
      <c r="E128" s="78">
        <f t="shared" si="19"/>
        <v>0</v>
      </c>
      <c r="F128" s="77">
        <f>IF('Indicator Data'!AF131="No data","x",ROUND(IF('Indicator Data'!AF131&gt;F$195,10,IF('Indicator Data'!AF131&lt;F$194,0,10-(F$195-'Indicator Data'!AF131)/(F$195-F$194)*10)),1))</f>
        <v>0.7</v>
      </c>
      <c r="G128" s="77">
        <f>IF('Indicator Data'!AG131="No data","x",ROUND(IF('Indicator Data'!AG131&gt;G$195,10,IF('Indicator Data'!AG131&lt;G$194,0,10-(G$195-'Indicator Data'!AG131)/(G$195-G$194)*10)),1))</f>
        <v>0.2</v>
      </c>
      <c r="H128" s="78">
        <f t="shared" si="20"/>
        <v>0.5</v>
      </c>
      <c r="I128" s="79">
        <f>SUM(IF('Indicator Data'!S131=0,0,'Indicator Data'!S131/1000000),SUM('Indicator Data'!T131:U131))</f>
        <v>0</v>
      </c>
      <c r="J128" s="79">
        <f>I128/'Indicator Data'!BC131*1000000</f>
        <v>0</v>
      </c>
      <c r="K128" s="77">
        <f t="shared" si="21"/>
        <v>0</v>
      </c>
      <c r="L128" s="77" t="str">
        <f>IF('Indicator Data'!V131="No data","x",ROUND(IF('Indicator Data'!V131&gt;L$195,10,IF('Indicator Data'!V131&lt;L$194,0,10-(L$195-'Indicator Data'!V131)/(L$195-L$194)*10)),1))</f>
        <v>x</v>
      </c>
      <c r="M128" s="78">
        <f t="shared" si="22"/>
        <v>0</v>
      </c>
      <c r="N128" s="80">
        <f t="shared" si="23"/>
        <v>0.1</v>
      </c>
      <c r="O128" s="92">
        <f>IF(AND('Indicator Data'!AK131="No data",'Indicator Data'!AL131="No data"),0,SUM('Indicator Data'!AK131:AM131)/1000)</f>
        <v>59.521999999999998</v>
      </c>
      <c r="P128" s="77">
        <f t="shared" si="24"/>
        <v>5.9</v>
      </c>
      <c r="Q128" s="81">
        <f>O128*1000/'Indicator Data'!BC131</f>
        <v>1.1374509380884013E-2</v>
      </c>
      <c r="R128" s="77">
        <f t="shared" si="25"/>
        <v>5.8</v>
      </c>
      <c r="S128" s="82">
        <f t="shared" si="26"/>
        <v>5.9</v>
      </c>
      <c r="T128" s="77">
        <f>IF('Indicator Data'!AB131="No data","x",ROUND(IF('Indicator Data'!AB131&gt;T$195,10,IF('Indicator Data'!AB131&lt;T$194,0,10-(T$195-'Indicator Data'!AB131)/(T$195-T$194)*10)),1))</f>
        <v>0.4</v>
      </c>
      <c r="U128" s="77">
        <f>IF('Indicator Data'!AA131="No data","x",ROUND(IF('Indicator Data'!AA131&gt;U$195,10,IF('Indicator Data'!AA131&lt;U$194,0,10-(U$195-'Indicator Data'!AA131)/(U$195-U$194)*10)),1))</f>
        <v>0.1</v>
      </c>
      <c r="V128" s="77" t="str">
        <f>IF('Indicator Data'!AE131="No data","x",ROUND(IF('Indicator Data'!AE131&gt;V$195,10,IF('Indicator Data'!AE131&lt;V$194,0,10-(V$195-'Indicator Data'!AE131)/(V$195-V$194)*10)),1))</f>
        <v>x</v>
      </c>
      <c r="W128" s="78">
        <f t="shared" si="32"/>
        <v>0.3</v>
      </c>
      <c r="X128" s="77">
        <f>IF('Indicator Data'!W131="No data","x",ROUND(IF('Indicator Data'!W131&gt;X$195,10,IF('Indicator Data'!W131&lt;X$194,0,10-(X$195-'Indicator Data'!W131)/(X$195-X$194)*10)),1))</f>
        <v>0.2</v>
      </c>
      <c r="Y128" s="77" t="str">
        <f>IF('Indicator Data'!X131="No data","x",ROUND(IF('Indicator Data'!X131&gt;Y$195,10,IF('Indicator Data'!X131&lt;Y$194,0,10-(Y$195-'Indicator Data'!X131)/(Y$195-Y$194)*10)),1))</f>
        <v>x</v>
      </c>
      <c r="Z128" s="78">
        <f t="shared" si="27"/>
        <v>0.2</v>
      </c>
      <c r="AA128" s="92">
        <f>('Indicator Data'!AJ131+'Indicator Data'!AI131*0.5+'Indicator Data'!AH131*0.25)/1000</f>
        <v>0</v>
      </c>
      <c r="AB128" s="83">
        <f>AA128*1000/'Indicator Data'!BC131</f>
        <v>0</v>
      </c>
      <c r="AC128" s="78">
        <f t="shared" si="28"/>
        <v>0</v>
      </c>
      <c r="AD128" s="77">
        <f>IF('Indicator Data'!AN131="No data","x",ROUND(IF('Indicator Data'!AN131&lt;$AD$194,10,IF('Indicator Data'!AN131&gt;$AD$195,0,($AD$195-'Indicator Data'!AN131)/($AD$195-$AD$194)*10)),1))</f>
        <v>1.6</v>
      </c>
      <c r="AE128" s="77">
        <f>IF('Indicator Data'!AO131="No data","x",ROUND(IF('Indicator Data'!AO131&gt;$AE$195,10,IF('Indicator Data'!AO131&lt;$AE$194,0,10-($AE$195-'Indicator Data'!AO131)/($AE$195-$AE$194)*10)),1))</f>
        <v>0</v>
      </c>
      <c r="AF128" s="84">
        <f>IF('Indicator Data'!AP131="No data","x",ROUND(IF('Indicator Data'!AP131&gt;$AF$195,10,IF('Indicator Data'!AP131&lt;$AF$194,0,10-($AF$195-'Indicator Data'!AP131)/($AF$195-$AF$194)*10)),1))</f>
        <v>0.6</v>
      </c>
      <c r="AG128" s="84">
        <f>IF('Indicator Data'!AQ131="No data","x",ROUND(IF('Indicator Data'!AQ131&gt;$AG$195,10,IF('Indicator Data'!AQ131&lt;$AG$194,0,10-($AG$195-'Indicator Data'!AQ131)/($AG$195-$AG$194)*10)),1))</f>
        <v>5.7</v>
      </c>
      <c r="AH128" s="77">
        <f t="shared" si="29"/>
        <v>1.6</v>
      </c>
      <c r="AI128" s="78">
        <f t="shared" si="30"/>
        <v>1.1000000000000001</v>
      </c>
      <c r="AJ128" s="85">
        <f t="shared" si="31"/>
        <v>0.4</v>
      </c>
      <c r="AK128" s="86">
        <f t="shared" si="33"/>
        <v>3.6</v>
      </c>
    </row>
    <row r="129" spans="1:37" s="4" customFormat="1" x14ac:dyDescent="0.25">
      <c r="A129" s="131" t="s">
        <v>239</v>
      </c>
      <c r="B129" s="63" t="s">
        <v>238</v>
      </c>
      <c r="C129" s="77">
        <f>ROUND(IF('Indicator Data'!Q132="No data",IF((0.1233*LN('Indicator Data'!BB132)-0.4559)&gt;C$195,0,IF((0.1233*LN('Indicator Data'!BB132)-0.4559)&lt;C$194,10,(C$195-(0.1233*LN('Indicator Data'!BB132)-0.4559))/(C$195-C$194)*10)),IF('Indicator Data'!Q132&gt;C$195,0,IF('Indicator Data'!Q132&lt;C$194,10,(C$195-'Indicator Data'!Q132)/(C$195-C$194)*10))),1)</f>
        <v>2.4</v>
      </c>
      <c r="D129" s="77" t="str">
        <f>IF('Indicator Data'!R132="No data","x",ROUND((IF('Indicator Data'!R132&gt;D$195,10,IF('Indicator Data'!R132&lt;D$194,0,10-(D$195-'Indicator Data'!R132)/(D$195-D$194)*10))),1))</f>
        <v>x</v>
      </c>
      <c r="E129" s="78">
        <f t="shared" si="19"/>
        <v>2.4</v>
      </c>
      <c r="F129" s="77">
        <f>IF('Indicator Data'!AF132="No data","x",ROUND(IF('Indicator Data'!AF132&gt;F$195,10,IF('Indicator Data'!AF132&lt;F$194,0,10-(F$195-'Indicator Data'!AF132)/(F$195-F$194)*10)),1))</f>
        <v>3.8</v>
      </c>
      <c r="G129" s="77" t="str">
        <f>IF('Indicator Data'!AG132="No data","x",ROUND(IF('Indicator Data'!AG132&gt;G$195,10,IF('Indicator Data'!AG132&lt;G$194,0,10-(G$195-'Indicator Data'!AG132)/(G$195-G$194)*10)),1))</f>
        <v>x</v>
      </c>
      <c r="H129" s="78">
        <f t="shared" si="20"/>
        <v>3.8</v>
      </c>
      <c r="I129" s="79">
        <f>SUM(IF('Indicator Data'!S132=0,0,'Indicator Data'!S132/1000000),SUM('Indicator Data'!T132:U132))</f>
        <v>6.6769999999999998E-3</v>
      </c>
      <c r="J129" s="79">
        <f>I129/'Indicator Data'!BC132*1000000</f>
        <v>1.5090077161212286E-3</v>
      </c>
      <c r="K129" s="77">
        <f t="shared" si="21"/>
        <v>0</v>
      </c>
      <c r="L129" s="77" t="str">
        <f>IF('Indicator Data'!V132="No data","x",ROUND(IF('Indicator Data'!V132&gt;L$195,10,IF('Indicator Data'!V132&lt;L$194,0,10-(L$195-'Indicator Data'!V132)/(L$195-L$194)*10)),1))</f>
        <v>x</v>
      </c>
      <c r="M129" s="78">
        <f t="shared" si="22"/>
        <v>0</v>
      </c>
      <c r="N129" s="80">
        <f t="shared" si="23"/>
        <v>2.2000000000000002</v>
      </c>
      <c r="O129" s="92">
        <f>IF(AND('Indicator Data'!AK132="No data",'Indicator Data'!AL132="No data"),0,SUM('Indicator Data'!AK132:AM132)/1000)</f>
        <v>0.317</v>
      </c>
      <c r="P129" s="77">
        <f t="shared" si="24"/>
        <v>0</v>
      </c>
      <c r="Q129" s="81">
        <f>O129*1000/'Indicator Data'!BC132</f>
        <v>7.1642271380923989E-5</v>
      </c>
      <c r="R129" s="77">
        <f t="shared" si="25"/>
        <v>1.7</v>
      </c>
      <c r="S129" s="82">
        <f t="shared" si="26"/>
        <v>0.9</v>
      </c>
      <c r="T129" s="77">
        <f>IF('Indicator Data'!AB132="No data","x",ROUND(IF('Indicator Data'!AB132&gt;T$195,10,IF('Indicator Data'!AB132&lt;T$194,0,10-(T$195-'Indicator Data'!AB132)/(T$195-T$194)*10)),1))</f>
        <v>0.4</v>
      </c>
      <c r="U129" s="77">
        <f>IF('Indicator Data'!AA132="No data","x",ROUND(IF('Indicator Data'!AA132&gt;U$195,10,IF('Indicator Data'!AA132&lt;U$194,0,10-(U$195-'Indicator Data'!AA132)/(U$195-U$194)*10)),1))</f>
        <v>0.2</v>
      </c>
      <c r="V129" s="77" t="str">
        <f>IF('Indicator Data'!AE132="No data","x",ROUND(IF('Indicator Data'!AE132&gt;V$195,10,IF('Indicator Data'!AE132&lt;V$194,0,10-(V$195-'Indicator Data'!AE132)/(V$195-V$194)*10)),1))</f>
        <v>x</v>
      </c>
      <c r="W129" s="78">
        <f t="shared" si="32"/>
        <v>0.3</v>
      </c>
      <c r="X129" s="77">
        <f>IF('Indicator Data'!W132="No data","x",ROUND(IF('Indicator Data'!W132&gt;X$195,10,IF('Indicator Data'!W132&lt;X$194,0,10-(X$195-'Indicator Data'!W132)/(X$195-X$194)*10)),1))</f>
        <v>0.9</v>
      </c>
      <c r="Y129" s="77">
        <f>IF('Indicator Data'!X132="No data","x",ROUND(IF('Indicator Data'!X132&gt;Y$195,10,IF('Indicator Data'!X132&lt;Y$194,0,10-(Y$195-'Indicator Data'!X132)/(Y$195-Y$194)*10)),1))</f>
        <v>1.9</v>
      </c>
      <c r="Z129" s="78">
        <f t="shared" si="27"/>
        <v>1.4</v>
      </c>
      <c r="AA129" s="92">
        <f>('Indicator Data'!AJ132+'Indicator Data'!AI132*0.5+'Indicator Data'!AH132*0.25)/1000</f>
        <v>1.5</v>
      </c>
      <c r="AB129" s="83">
        <f>AA129*1000/'Indicator Data'!BC132</f>
        <v>3.3900128413686433E-4</v>
      </c>
      <c r="AC129" s="78">
        <f t="shared" si="28"/>
        <v>0</v>
      </c>
      <c r="AD129" s="77">
        <f>IF('Indicator Data'!AN132="No data","x",ROUND(IF('Indicator Data'!AN132&lt;$AD$194,10,IF('Indicator Data'!AN132&gt;$AD$195,0,($AD$195-'Indicator Data'!AN132)/($AD$195-$AD$194)*10)),1))</f>
        <v>2.8</v>
      </c>
      <c r="AE129" s="77">
        <f>IF('Indicator Data'!AO132="No data","x",ROUND(IF('Indicator Data'!AO132&gt;$AE$195,10,IF('Indicator Data'!AO132&lt;$AE$194,0,10-($AE$195-'Indicator Data'!AO132)/($AE$195-$AE$194)*10)),1))</f>
        <v>0</v>
      </c>
      <c r="AF129" s="84">
        <f>IF('Indicator Data'!AP132="No data","x",ROUND(IF('Indicator Data'!AP132&gt;$AF$195,10,IF('Indicator Data'!AP132&lt;$AF$194,0,10-($AF$195-'Indicator Data'!AP132)/($AF$195-$AF$194)*10)),1))</f>
        <v>2.5</v>
      </c>
      <c r="AG129" s="84">
        <f>IF('Indicator Data'!AQ132="No data","x",ROUND(IF('Indicator Data'!AQ132&gt;$AG$195,10,IF('Indicator Data'!AQ132&lt;$AG$194,0,10-($AG$195-'Indicator Data'!AQ132)/($AG$195-$AG$194)*10)),1))</f>
        <v>4.5999999999999996</v>
      </c>
      <c r="AH129" s="77">
        <f t="shared" si="29"/>
        <v>2.9</v>
      </c>
      <c r="AI129" s="78">
        <f t="shared" si="30"/>
        <v>1.9</v>
      </c>
      <c r="AJ129" s="85">
        <f t="shared" si="31"/>
        <v>0.9</v>
      </c>
      <c r="AK129" s="86">
        <f t="shared" si="33"/>
        <v>0.9</v>
      </c>
    </row>
    <row r="130" spans="1:37" s="4" customFormat="1" x14ac:dyDescent="0.25">
      <c r="A130" s="131" t="s">
        <v>241</v>
      </c>
      <c r="B130" s="63" t="s">
        <v>240</v>
      </c>
      <c r="C130" s="77">
        <f>ROUND(IF('Indicator Data'!Q133="No data",IF((0.1233*LN('Indicator Data'!BB133)-0.4559)&gt;C$195,0,IF((0.1233*LN('Indicator Data'!BB133)-0.4559)&lt;C$194,10,(C$195-(0.1233*LN('Indicator Data'!BB133)-0.4559))/(C$195-C$194)*10)),IF('Indicator Data'!Q133&gt;C$195,0,IF('Indicator Data'!Q133&lt;C$194,10,(C$195-'Indicator Data'!Q133)/(C$195-C$194)*10))),1)</f>
        <v>6.2</v>
      </c>
      <c r="D130" s="77">
        <f>IF('Indicator Data'!R133="No data","x",ROUND((IF('Indicator Data'!R133&gt;D$195,10,IF('Indicator Data'!R133&lt;D$194,0,10-(D$195-'Indicator Data'!R133)/(D$195-D$194)*10))),1))</f>
        <v>4.2</v>
      </c>
      <c r="E130" s="78">
        <f t="shared" si="19"/>
        <v>5.3</v>
      </c>
      <c r="F130" s="77">
        <f>IF('Indicator Data'!AF133="No data","x",ROUND(IF('Indicator Data'!AF133&gt;F$195,10,IF('Indicator Data'!AF133&lt;F$194,0,10-(F$195-'Indicator Data'!AF133)/(F$195-F$194)*10)),1))</f>
        <v>7.3</v>
      </c>
      <c r="G130" s="77">
        <f>IF('Indicator Data'!AG133="No data","x",ROUND(IF('Indicator Data'!AG133&gt;G$195,10,IF('Indicator Data'!AG133&lt;G$194,0,10-(G$195-'Indicator Data'!AG133)/(G$195-G$194)*10)),1))</f>
        <v>1.1000000000000001</v>
      </c>
      <c r="H130" s="78">
        <f t="shared" si="20"/>
        <v>4.2</v>
      </c>
      <c r="I130" s="79">
        <f>SUM(IF('Indicator Data'!S133=0,0,'Indicator Data'!S133/1000000),SUM('Indicator Data'!T133:U133))</f>
        <v>8164.8496560000003</v>
      </c>
      <c r="J130" s="79">
        <f>I130/'Indicator Data'!BC133*1000000</f>
        <v>42.260367122180917</v>
      </c>
      <c r="K130" s="77">
        <f t="shared" si="21"/>
        <v>0.8</v>
      </c>
      <c r="L130" s="77">
        <f>IF('Indicator Data'!V133="No data","x",ROUND(IF('Indicator Data'!V133&gt;L$195,10,IF('Indicator Data'!V133&lt;L$194,0,10-(L$195-'Indicator Data'!V133)/(L$195-L$194)*10)),1))</f>
        <v>0.9</v>
      </c>
      <c r="M130" s="78">
        <f t="shared" si="22"/>
        <v>0.9</v>
      </c>
      <c r="N130" s="80">
        <f t="shared" si="23"/>
        <v>3.9</v>
      </c>
      <c r="O130" s="92">
        <f>IF(AND('Indicator Data'!AK133="No data",'Indicator Data'!AL133="No data"),0,SUM('Indicator Data'!AK133:AM133)/1000)</f>
        <v>1632.886</v>
      </c>
      <c r="P130" s="77">
        <f t="shared" si="24"/>
        <v>10</v>
      </c>
      <c r="Q130" s="81">
        <f>O130*1000/'Indicator Data'!BC133</f>
        <v>8.4516390057420912E-3</v>
      </c>
      <c r="R130" s="77">
        <f t="shared" si="25"/>
        <v>5.4</v>
      </c>
      <c r="S130" s="82">
        <f t="shared" si="26"/>
        <v>7.7</v>
      </c>
      <c r="T130" s="77">
        <f>IF('Indicator Data'!AB133="No data","x",ROUND(IF('Indicator Data'!AB133&gt;T$195,10,IF('Indicator Data'!AB133&lt;T$194,0,10-(T$195-'Indicator Data'!AB133)/(T$195-T$194)*10)),1))</f>
        <v>0.2</v>
      </c>
      <c r="U130" s="77">
        <f>IF('Indicator Data'!AA133="No data","x",ROUND(IF('Indicator Data'!AA133&gt;U$195,10,IF('Indicator Data'!AA133&lt;U$194,0,10-(U$195-'Indicator Data'!AA133)/(U$195-U$194)*10)),1))</f>
        <v>4.9000000000000004</v>
      </c>
      <c r="V130" s="77">
        <f>IF('Indicator Data'!AE133="No data","x",ROUND(IF('Indicator Data'!AE133&gt;V$195,10,IF('Indicator Data'!AE133&lt;V$194,0,10-(V$195-'Indicator Data'!AE133)/(V$195-V$194)*10)),1))</f>
        <v>0.2</v>
      </c>
      <c r="W130" s="78">
        <f t="shared" si="32"/>
        <v>1.8</v>
      </c>
      <c r="X130" s="77">
        <f>IF('Indicator Data'!W133="No data","x",ROUND(IF('Indicator Data'!W133&gt;X$195,10,IF('Indicator Data'!W133&lt;X$194,0,10-(X$195-'Indicator Data'!W133)/(X$195-X$194)*10)),1))</f>
        <v>6.2</v>
      </c>
      <c r="Y130" s="77">
        <f>IF('Indicator Data'!X133="No data","x",ROUND(IF('Indicator Data'!X133&gt;Y$195,10,IF('Indicator Data'!X133&lt;Y$194,0,10-(Y$195-'Indicator Data'!X133)/(Y$195-Y$194)*10)),1))</f>
        <v>7</v>
      </c>
      <c r="Z130" s="78">
        <f t="shared" si="27"/>
        <v>6.6</v>
      </c>
      <c r="AA130" s="92">
        <f>('Indicator Data'!AJ133+'Indicator Data'!AI133*0.5+'Indicator Data'!AH133*0.25)/1000</f>
        <v>556.85175000000004</v>
      </c>
      <c r="AB130" s="83">
        <f>AA130*1000/'Indicator Data'!BC133</f>
        <v>2.8822036386592473E-3</v>
      </c>
      <c r="AC130" s="78">
        <f t="shared" si="28"/>
        <v>0.3</v>
      </c>
      <c r="AD130" s="77">
        <f>IF('Indicator Data'!AN133="No data","x",ROUND(IF('Indicator Data'!AN133&lt;$AD$194,10,IF('Indicator Data'!AN133&gt;$AD$195,0,($AD$195-'Indicator Data'!AN133)/($AD$195-$AD$194)*10)),1))</f>
        <v>5.6</v>
      </c>
      <c r="AE130" s="77">
        <f>IF('Indicator Data'!AO133="No data","x",ROUND(IF('Indicator Data'!AO133&gt;$AE$195,10,IF('Indicator Data'!AO133&lt;$AE$194,0,10-($AE$195-'Indicator Data'!AO133)/($AE$195-$AE$194)*10)),1))</f>
        <v>5.7</v>
      </c>
      <c r="AF130" s="84">
        <f>IF('Indicator Data'!AP133="No data","x",ROUND(IF('Indicator Data'!AP133&gt;$AF$195,10,IF('Indicator Data'!AP133&lt;$AF$194,0,10-($AF$195-'Indicator Data'!AP133)/($AF$195-$AF$194)*10)),1))</f>
        <v>6.8</v>
      </c>
      <c r="AG130" s="84">
        <f>IF('Indicator Data'!AQ133="No data","x",ROUND(IF('Indicator Data'!AQ133&gt;$AG$195,10,IF('Indicator Data'!AQ133&lt;$AG$194,0,10-($AG$195-'Indicator Data'!AQ133)/($AG$195-$AG$194)*10)),1))</f>
        <v>6.6</v>
      </c>
      <c r="AH130" s="77">
        <f t="shared" si="29"/>
        <v>6.8</v>
      </c>
      <c r="AI130" s="78">
        <f t="shared" si="30"/>
        <v>6</v>
      </c>
      <c r="AJ130" s="85">
        <f t="shared" si="31"/>
        <v>4.2</v>
      </c>
      <c r="AK130" s="86">
        <f t="shared" si="33"/>
        <v>6.3</v>
      </c>
    </row>
    <row r="131" spans="1:37" s="4" customFormat="1" x14ac:dyDescent="0.25">
      <c r="A131" s="131" t="s">
        <v>243</v>
      </c>
      <c r="B131" s="63" t="s">
        <v>242</v>
      </c>
      <c r="C131" s="77">
        <f>ROUND(IF('Indicator Data'!Q134="No data",IF((0.1233*LN('Indicator Data'!BB134)-0.4559)&gt;C$195,0,IF((0.1233*LN('Indicator Data'!BB134)-0.4559)&lt;C$194,10,(C$195-(0.1233*LN('Indicator Data'!BB134)-0.4559))/(C$195-C$194)*10)),IF('Indicator Data'!Q134&gt;C$195,0,IF('Indicator Data'!Q134&lt;C$194,10,(C$195-'Indicator Data'!Q134)/(C$195-C$194)*10))),1)</f>
        <v>2.5</v>
      </c>
      <c r="D131" s="77" t="str">
        <f>IF('Indicator Data'!R134="No data","x",ROUND((IF('Indicator Data'!R134&gt;D$195,10,IF('Indicator Data'!R134&lt;D$194,0,10-(D$195-'Indicator Data'!R134)/(D$195-D$194)*10))),1))</f>
        <v>x</v>
      </c>
      <c r="E131" s="78">
        <f t="shared" si="19"/>
        <v>2.5</v>
      </c>
      <c r="F131" s="77" t="str">
        <f>IF('Indicator Data'!AF134="No data","x",ROUND(IF('Indicator Data'!AF134&gt;F$195,10,IF('Indicator Data'!AF134&lt;F$194,0,10-(F$195-'Indicator Data'!AF134)/(F$195-F$194)*10)),1))</f>
        <v>x</v>
      </c>
      <c r="G131" s="77" t="str">
        <f>IF('Indicator Data'!AG134="No data","x",ROUND(IF('Indicator Data'!AG134&gt;G$195,10,IF('Indicator Data'!AG134&lt;G$194,0,10-(G$195-'Indicator Data'!AG134)/(G$195-G$194)*10)),1))</f>
        <v>x</v>
      </c>
      <c r="H131" s="78" t="str">
        <f t="shared" si="20"/>
        <v>x</v>
      </c>
      <c r="I131" s="79">
        <f>SUM(IF('Indicator Data'!S134=0,0,'Indicator Data'!S134/1000000),SUM('Indicator Data'!T134:U134))</f>
        <v>38.053379</v>
      </c>
      <c r="J131" s="79">
        <f>I131/'Indicator Data'!BC134*1000000</f>
        <v>1769.6776728828536</v>
      </c>
      <c r="K131" s="77">
        <f t="shared" si="21"/>
        <v>10</v>
      </c>
      <c r="L131" s="77">
        <f>IF('Indicator Data'!V134="No data","x",ROUND(IF('Indicator Data'!V134&gt;L$195,10,IF('Indicator Data'!V134&lt;L$194,0,10-(L$195-'Indicator Data'!V134)/(L$195-L$194)*10)),1))</f>
        <v>3.4</v>
      </c>
      <c r="M131" s="78">
        <f t="shared" si="22"/>
        <v>6.7</v>
      </c>
      <c r="N131" s="80">
        <f t="shared" si="23"/>
        <v>3.9</v>
      </c>
      <c r="O131" s="92">
        <f>IF(AND('Indicator Data'!AK134="No data",'Indicator Data'!AL134="No data"),0,SUM('Indicator Data'!AK134:AM134)/1000)</f>
        <v>1E-3</v>
      </c>
      <c r="P131" s="77">
        <f t="shared" si="24"/>
        <v>0</v>
      </c>
      <c r="Q131" s="81">
        <f>O131*1000/'Indicator Data'!BC134</f>
        <v>4.6505138817839374E-5</v>
      </c>
      <c r="R131" s="77">
        <f t="shared" si="25"/>
        <v>0</v>
      </c>
      <c r="S131" s="82">
        <f t="shared" si="26"/>
        <v>0</v>
      </c>
      <c r="T131" s="77" t="str">
        <f>IF('Indicator Data'!AB134="No data","x",ROUND(IF('Indicator Data'!AB134&gt;T$195,10,IF('Indicator Data'!AB134&lt;T$194,0,10-(T$195-'Indicator Data'!AB134)/(T$195-T$194)*10)),1))</f>
        <v>x</v>
      </c>
      <c r="U131" s="77">
        <f>IF('Indicator Data'!AA134="No data","x",ROUND(IF('Indicator Data'!AA134&gt;U$195,10,IF('Indicator Data'!AA134&lt;U$194,0,10-(U$195-'Indicator Data'!AA134)/(U$195-U$194)*10)),1))</f>
        <v>1.4</v>
      </c>
      <c r="V131" s="77" t="str">
        <f>IF('Indicator Data'!AE134="No data","x",ROUND(IF('Indicator Data'!AE134&gt;V$195,10,IF('Indicator Data'!AE134&lt;V$194,0,10-(V$195-'Indicator Data'!AE134)/(V$195-V$194)*10)),1))</f>
        <v>x</v>
      </c>
      <c r="W131" s="78">
        <f t="shared" ref="W131:W162" si="34">IF(AND(T131="x",U131="x",V131="x"),"x",ROUND(AVERAGE(T131,U131,V131),1))</f>
        <v>1.4</v>
      </c>
      <c r="X131" s="77">
        <f>IF('Indicator Data'!W134="No data","x",ROUND(IF('Indicator Data'!W134&gt;X$195,10,IF('Indicator Data'!W134&lt;X$194,0,10-(X$195-'Indicator Data'!W134)/(X$195-X$194)*10)),1))</f>
        <v>1.3</v>
      </c>
      <c r="Y131" s="77">
        <f>IF('Indicator Data'!X134="No data","x",ROUND(IF('Indicator Data'!X134&gt;Y$195,10,IF('Indicator Data'!X134&lt;Y$194,0,10-(Y$195-'Indicator Data'!X134)/(Y$195-Y$194)*10)),1))</f>
        <v>0.5</v>
      </c>
      <c r="Z131" s="78">
        <f t="shared" si="27"/>
        <v>0.9</v>
      </c>
      <c r="AA131" s="92">
        <f>('Indicator Data'!AJ134+'Indicator Data'!AI134*0.5+'Indicator Data'!AH134*0.25)/1000</f>
        <v>0</v>
      </c>
      <c r="AB131" s="83">
        <f>AA131*1000/'Indicator Data'!BC134</f>
        <v>0</v>
      </c>
      <c r="AC131" s="78">
        <f t="shared" si="28"/>
        <v>0</v>
      </c>
      <c r="AD131" s="77">
        <f>IF('Indicator Data'!AN134="No data","x",ROUND(IF('Indicator Data'!AN134&lt;$AD$194,10,IF('Indicator Data'!AN134&gt;$AD$195,0,($AD$195-'Indicator Data'!AN134)/($AD$195-$AD$194)*10)),1))</f>
        <v>4.8</v>
      </c>
      <c r="AE131" s="77">
        <f>IF('Indicator Data'!AO134="No data","x",ROUND(IF('Indicator Data'!AO134&gt;$AE$195,10,IF('Indicator Data'!AO134&lt;$AE$194,0,10-($AE$195-'Indicator Data'!AO134)/($AE$195-$AE$194)*10)),1))</f>
        <v>3.1</v>
      </c>
      <c r="AF131" s="84" t="str">
        <f>IF('Indicator Data'!AP134="No data","x",ROUND(IF('Indicator Data'!AP134&gt;$AF$195,10,IF('Indicator Data'!AP134&lt;$AF$194,0,10-($AF$195-'Indicator Data'!AP134)/($AF$195-$AF$194)*10)),1))</f>
        <v>x</v>
      </c>
      <c r="AG131" s="84" t="str">
        <f>IF('Indicator Data'!AQ134="No data","x",ROUND(IF('Indicator Data'!AQ134&gt;$AG$195,10,IF('Indicator Data'!AQ134&lt;$AG$194,0,10-($AG$195-'Indicator Data'!AQ134)/($AG$195-$AG$194)*10)),1))</f>
        <v>x</v>
      </c>
      <c r="AH131" s="77" t="str">
        <f t="shared" si="29"/>
        <v>x</v>
      </c>
      <c r="AI131" s="78">
        <f t="shared" si="30"/>
        <v>4</v>
      </c>
      <c r="AJ131" s="85">
        <f t="shared" si="31"/>
        <v>1.7</v>
      </c>
      <c r="AK131" s="86">
        <f t="shared" ref="AK131:AK162" si="35">ROUND((10-GEOMEAN(((10-S131)/10*9+1),((10-AJ131)/10*9+1)))/9*10,1)</f>
        <v>0.9</v>
      </c>
    </row>
    <row r="132" spans="1:37" s="4" customFormat="1" x14ac:dyDescent="0.25">
      <c r="A132" s="131" t="s">
        <v>393</v>
      </c>
      <c r="B132" s="63" t="s">
        <v>237</v>
      </c>
      <c r="C132" s="77">
        <f>ROUND(IF('Indicator Data'!Q135="No data",IF((0.1233*LN('Indicator Data'!BB135)-0.4559)&gt;C$195,0,IF((0.1233*LN('Indicator Data'!BB135)-0.4559)&lt;C$194,10,(C$195-(0.1233*LN('Indicator Data'!BB135)-0.4559))/(C$195-C$194)*10)),IF('Indicator Data'!Q135&gt;C$195,0,IF('Indicator Data'!Q135&lt;C$194,10,(C$195-'Indicator Data'!Q135)/(C$195-C$194)*10))),1)</f>
        <v>4.0999999999999996</v>
      </c>
      <c r="D132" s="77">
        <f>IF('Indicator Data'!R135="No data","x",ROUND((IF('Indicator Data'!R135&gt;D$195,10,IF('Indicator Data'!R135&lt;D$194,0,10-(D$195-'Indicator Data'!R135)/(D$195-D$194)*10))),1))</f>
        <v>0</v>
      </c>
      <c r="E132" s="78">
        <f t="shared" ref="E132:E193" si="36">ROUND(IF(D132="x",C132,(10-GEOMEAN(((10-C132)/10*9+1),((10-D132)/10*9+1)))/9*10),1)</f>
        <v>2.2999999999999998</v>
      </c>
      <c r="F132" s="77" t="str">
        <f>IF('Indicator Data'!AF135="No data","x",ROUND(IF('Indicator Data'!AF135&gt;F$195,10,IF('Indicator Data'!AF135&lt;F$194,0,10-(F$195-'Indicator Data'!AF135)/(F$195-F$194)*10)),1))</f>
        <v>x</v>
      </c>
      <c r="G132" s="77">
        <f>IF('Indicator Data'!AG135="No data","x",ROUND(IF('Indicator Data'!AG135&gt;G$195,10,IF('Indicator Data'!AG135&lt;G$194,0,10-(G$195-'Indicator Data'!AG135)/(G$195-G$194)*10)),1))</f>
        <v>2.4</v>
      </c>
      <c r="H132" s="78">
        <f t="shared" ref="H132:H193" si="37">IF(AND(F132="x",G132="x"),"x",ROUND(AVERAGE(F132,G132),1))</f>
        <v>2.4</v>
      </c>
      <c r="I132" s="79">
        <f>SUM(IF('Indicator Data'!S135=0,0,'Indicator Data'!S135/1000000),SUM('Indicator Data'!T135:U135))</f>
        <v>5754.7807760000005</v>
      </c>
      <c r="J132" s="79">
        <f>I132/'Indicator Data'!BC135*1000000</f>
        <v>1264.351824405051</v>
      </c>
      <c r="K132" s="77">
        <f t="shared" ref="K132:K193" si="38">IF(J132="x","x",ROUND(IF(J132&gt;K$195,10,IF(J132&lt;K$194,0,10-(K$195-J132)/(K$195-K$194)*10)),1))</f>
        <v>10</v>
      </c>
      <c r="L132" s="77">
        <f>IF('Indicator Data'!V135="No data","x",ROUND(IF('Indicator Data'!V135&gt;L$195,10,IF('Indicator Data'!V135&lt;L$194,0,10-(L$195-'Indicator Data'!V135)/(L$195-L$194)*10)),1))</f>
        <v>8.6999999999999993</v>
      </c>
      <c r="M132" s="78">
        <f t="shared" ref="M132:M193" si="39">ROUND(AVERAGE(K132,L132),1)</f>
        <v>9.4</v>
      </c>
      <c r="N132" s="80">
        <f t="shared" ref="N132:N193" si="40">ROUND(AVERAGE(E132,E132,H132,M132),1)</f>
        <v>4.0999999999999996</v>
      </c>
      <c r="O132" s="92">
        <f>IF(AND('Indicator Data'!AK135="No data",'Indicator Data'!AL135="No data"),0,SUM('Indicator Data'!AK135:AM135)/1000)</f>
        <v>4680.4059999999999</v>
      </c>
      <c r="P132" s="77">
        <f t="shared" ref="P132:P193" si="41">ROUND(IF(O132=0,0,IF(LOG(O132*1000)&gt;$P$195,10,IF(LOG(O132*1000)&lt;P$194,0,10-(P$195-LOG(O132*1000))/(P$195-P$194)*10))),1)</f>
        <v>10</v>
      </c>
      <c r="Q132" s="81">
        <f>O132*1000/'Indicator Data'!BC135</f>
        <v>1.0283067410205631</v>
      </c>
      <c r="R132" s="77">
        <f t="shared" ref="R132:R193" si="42">IF(Q132="x","x",ROUND(IF(Q132&gt;$R$195,10,IF(Q132&lt;$R$194,0,((Q132*100)/0.0052)^(1/4.0545)/6.5*10)),1))</f>
        <v>10</v>
      </c>
      <c r="S132" s="82">
        <f t="shared" ref="S132:S193" si="43">ROUND(AVERAGE(P132,R132),1)</f>
        <v>10</v>
      </c>
      <c r="T132" s="77" t="str">
        <f>IF('Indicator Data'!AB135="No data","x",ROUND(IF('Indicator Data'!AB135&gt;T$195,10,IF('Indicator Data'!AB135&lt;T$194,0,10-(T$195-'Indicator Data'!AB135)/(T$195-T$194)*10)),1))</f>
        <v>x</v>
      </c>
      <c r="U132" s="77">
        <f>IF('Indicator Data'!AA135="No data","x",ROUND(IF('Indicator Data'!AA135&gt;U$195,10,IF('Indicator Data'!AA135&lt;U$194,0,10-(U$195-'Indicator Data'!AA135)/(U$195-U$194)*10)),1))</f>
        <v>0.1</v>
      </c>
      <c r="V132" s="77" t="str">
        <f>IF('Indicator Data'!AE135="No data","x",ROUND(IF('Indicator Data'!AE135&gt;V$195,10,IF('Indicator Data'!AE135&lt;V$194,0,10-(V$195-'Indicator Data'!AE135)/(V$195-V$194)*10)),1))</f>
        <v>x</v>
      </c>
      <c r="W132" s="78">
        <f t="shared" si="34"/>
        <v>0.1</v>
      </c>
      <c r="X132" s="77">
        <f>IF('Indicator Data'!W135="No data","x",ROUND(IF('Indicator Data'!W135&gt;X$195,10,IF('Indicator Data'!W135&lt;X$194,0,10-(X$195-'Indicator Data'!W135)/(X$195-X$194)*10)),1))</f>
        <v>1.6</v>
      </c>
      <c r="Y132" s="77">
        <f>IF('Indicator Data'!X135="No data","x",ROUND(IF('Indicator Data'!X135&gt;Y$195,10,IF('Indicator Data'!X135&lt;Y$194,0,10-(Y$195-'Indicator Data'!X135)/(Y$195-Y$194)*10)),1))</f>
        <v>0.3</v>
      </c>
      <c r="Z132" s="78">
        <f t="shared" ref="Z132:Z193" si="44">IF(AND(X132="x",Y132="x"),"x",ROUND(AVERAGE(Y132,X132),1))</f>
        <v>1</v>
      </c>
      <c r="AA132" s="92">
        <f>('Indicator Data'!AJ135+'Indicator Data'!AI135*0.5+'Indicator Data'!AH135*0.25)/1000</f>
        <v>7.7625000000000002</v>
      </c>
      <c r="AB132" s="83">
        <f>AA132*1000/'Indicator Data'!BC135</f>
        <v>1.7054569789826182E-3</v>
      </c>
      <c r="AC132" s="78">
        <f t="shared" ref="AC132:AC193" si="45">IF(AB132="x","x",ROUND(IF(AB132&gt;AC$195,10,IF(AB132&lt;AC$194,0,10-(AC$195-AB132)/(AC$195-AC$194)*10)),1))</f>
        <v>0.2</v>
      </c>
      <c r="AD132" s="77">
        <f>IF('Indicator Data'!AN135="No data","x",ROUND(IF('Indicator Data'!AN135&lt;$AD$194,10,IF('Indicator Data'!AN135&gt;$AD$195,0,($AD$195-'Indicator Data'!AN135)/($AD$195-$AD$194)*10)),1))</f>
        <v>2</v>
      </c>
      <c r="AE132" s="77">
        <f>IF('Indicator Data'!AO135="No data","x",ROUND(IF('Indicator Data'!AO135&gt;$AE$195,10,IF('Indicator Data'!AO135&lt;$AE$194,0,10-($AE$195-'Indicator Data'!AO135)/($AE$195-$AE$194)*10)),1))</f>
        <v>1.1000000000000001</v>
      </c>
      <c r="AF132" s="84" t="str">
        <f>IF('Indicator Data'!AP135="No data","x",ROUND(IF('Indicator Data'!AP135&gt;$AF$195,10,IF('Indicator Data'!AP135&lt;$AF$194,0,10-($AF$195-'Indicator Data'!AP135)/($AF$195-$AF$194)*10)),1))</f>
        <v>x</v>
      </c>
      <c r="AG132" s="84" t="str">
        <f>IF('Indicator Data'!AQ135="No data","x",ROUND(IF('Indicator Data'!AQ135&gt;$AG$195,10,IF('Indicator Data'!AQ135&lt;$AG$194,0,10-($AG$195-'Indicator Data'!AQ135)/($AG$195-$AG$194)*10)),1))</f>
        <v>x</v>
      </c>
      <c r="AH132" s="77" t="str">
        <f t="shared" ref="AH132:AH193" si="46">IF(AF132="x","x",ROUND(IF(AG132="x",AF132,SUM(AF132*0.8,AG132*0.2)),1))</f>
        <v>x</v>
      </c>
      <c r="AI132" s="78">
        <f t="shared" ref="AI132:AI193" si="47">ROUND(AVERAGE(AE132,AH132,AD132),1)</f>
        <v>1.6</v>
      </c>
      <c r="AJ132" s="85">
        <f t="shared" ref="AJ132:AJ193" si="48">ROUND(IF(AND(W132="x",Z132="x",AI132="x"),AC132,IF(AND(W132="x",Z132="x"),(10-GEOMEAN(((10-AI132)/10*9+1),((10-AC132)/10*9+1)))/9*10,IF(AI132="x",(10-GEOMEAN(((10-W132)/10*9+1),((10-Z132)/10*9+1),((10-AC132)/10*9+1)))/9*10,IF(W132="x",(10-GEOMEAN(((10-AI132)/10*9+1),((10-Z132)/10*9+1),((10-AC132)/10*9+1)))/9*10,(10-GEOMEAN(((10-W132)/10*9+1),((10-Z132)/10*9+1),((10-AC132)/10*9+1),((10-AI132)/10*9+1)))/9*10)))),1)</f>
        <v>0.7</v>
      </c>
      <c r="AK132" s="86">
        <f t="shared" si="35"/>
        <v>7.7</v>
      </c>
    </row>
    <row r="133" spans="1:37" s="4" customFormat="1" x14ac:dyDescent="0.25">
      <c r="A133" s="131" t="s">
        <v>245</v>
      </c>
      <c r="B133" s="63" t="s">
        <v>244</v>
      </c>
      <c r="C133" s="77">
        <f>ROUND(IF('Indicator Data'!Q136="No data",IF((0.1233*LN('Indicator Data'!BB136)-0.4559)&gt;C$195,0,IF((0.1233*LN('Indicator Data'!BB136)-0.4559)&lt;C$194,10,(C$195-(0.1233*LN('Indicator Data'!BB136)-0.4559))/(C$195-C$194)*10)),IF('Indicator Data'!Q136&gt;C$195,0,IF('Indicator Data'!Q136&lt;C$194,10,(C$195-'Indicator Data'!Q136)/(C$195-C$194)*10))),1)</f>
        <v>2.5</v>
      </c>
      <c r="D133" s="77" t="str">
        <f>IF('Indicator Data'!R136="No data","x",ROUND((IF('Indicator Data'!R136&gt;D$195,10,IF('Indicator Data'!R136&lt;D$194,0,10-(D$195-'Indicator Data'!R136)/(D$195-D$194)*10))),1))</f>
        <v>x</v>
      </c>
      <c r="E133" s="78">
        <f t="shared" si="36"/>
        <v>2.5</v>
      </c>
      <c r="F133" s="77">
        <f>IF('Indicator Data'!AF136="No data","x",ROUND(IF('Indicator Data'!AF136&gt;F$195,10,IF('Indicator Data'!AF136&lt;F$194,0,10-(F$195-'Indicator Data'!AF136)/(F$195-F$194)*10)),1))</f>
        <v>6.1</v>
      </c>
      <c r="G133" s="77">
        <f>IF('Indicator Data'!AG136="No data","x",ROUND(IF('Indicator Data'!AG136&gt;G$195,10,IF('Indicator Data'!AG136&lt;G$194,0,10-(G$195-'Indicator Data'!AG136)/(G$195-G$194)*10)),1))</f>
        <v>6.4</v>
      </c>
      <c r="H133" s="78">
        <f t="shared" si="37"/>
        <v>6.3</v>
      </c>
      <c r="I133" s="79">
        <f>SUM(IF('Indicator Data'!S136=0,0,'Indicator Data'!S136/1000000),SUM('Indicator Data'!T136:U136))</f>
        <v>-179.93832099999997</v>
      </c>
      <c r="J133" s="79">
        <f>I133/'Indicator Data'!BC136*1000000</f>
        <v>-44.604118272167966</v>
      </c>
      <c r="K133" s="77">
        <f t="shared" si="38"/>
        <v>0</v>
      </c>
      <c r="L133" s="77">
        <f>IF('Indicator Data'!V136="No data","x",ROUND(IF('Indicator Data'!V136&gt;L$195,10,IF('Indicator Data'!V136&lt;L$194,0,10-(L$195-'Indicator Data'!V136)/(L$195-L$194)*10)),1))</f>
        <v>0</v>
      </c>
      <c r="M133" s="78">
        <f t="shared" si="39"/>
        <v>0</v>
      </c>
      <c r="N133" s="80">
        <f t="shared" si="40"/>
        <v>2.8</v>
      </c>
      <c r="O133" s="92">
        <f>IF(AND('Indicator Data'!AK136="No data",'Indicator Data'!AL136="No data"),0,SUM('Indicator Data'!AK136:AM136)/1000)</f>
        <v>17.350000000000001</v>
      </c>
      <c r="P133" s="77">
        <f t="shared" si="41"/>
        <v>4.0999999999999996</v>
      </c>
      <c r="Q133" s="81">
        <f>O133*1000/'Indicator Data'!BC136</f>
        <v>4.3008151222113178E-3</v>
      </c>
      <c r="R133" s="77">
        <f t="shared" si="42"/>
        <v>4.5999999999999996</v>
      </c>
      <c r="S133" s="82">
        <f t="shared" si="43"/>
        <v>4.4000000000000004</v>
      </c>
      <c r="T133" s="77">
        <f>IF('Indicator Data'!AB136="No data","x",ROUND(IF('Indicator Data'!AB136&gt;T$195,10,IF('Indicator Data'!AB136&lt;T$194,0,10-(T$195-'Indicator Data'!AB136)/(T$195-T$194)*10)),1))</f>
        <v>1.4</v>
      </c>
      <c r="U133" s="77">
        <f>IF('Indicator Data'!AA136="No data","x",ROUND(IF('Indicator Data'!AA136&gt;U$195,10,IF('Indicator Data'!AA136&lt;U$194,0,10-(U$195-'Indicator Data'!AA136)/(U$195-U$194)*10)),1))</f>
        <v>0.9</v>
      </c>
      <c r="V133" s="77">
        <f>IF('Indicator Data'!AE136="No data","x",ROUND(IF('Indicator Data'!AE136&gt;V$195,10,IF('Indicator Data'!AE136&lt;V$194,0,10-(V$195-'Indicator Data'!AE136)/(V$195-V$194)*10)),1))</f>
        <v>0</v>
      </c>
      <c r="W133" s="78">
        <f t="shared" si="34"/>
        <v>0.8</v>
      </c>
      <c r="X133" s="77">
        <f>IF('Indicator Data'!W136="No data","x",ROUND(IF('Indicator Data'!W136&gt;X$195,10,IF('Indicator Data'!W136&lt;X$194,0,10-(X$195-'Indicator Data'!W136)/(X$195-X$194)*10)),1))</f>
        <v>1.3</v>
      </c>
      <c r="Y133" s="77">
        <f>IF('Indicator Data'!X136="No data","x",ROUND(IF('Indicator Data'!X136&gt;Y$195,10,IF('Indicator Data'!X136&lt;Y$194,0,10-(Y$195-'Indicator Data'!X136)/(Y$195-Y$194)*10)),1))</f>
        <v>0.9</v>
      </c>
      <c r="Z133" s="78">
        <f t="shared" si="44"/>
        <v>1.1000000000000001</v>
      </c>
      <c r="AA133" s="92">
        <f>('Indicator Data'!AJ136+'Indicator Data'!AI136*0.5+'Indicator Data'!AH136*0.25)/1000</f>
        <v>6.875</v>
      </c>
      <c r="AB133" s="83">
        <f>AA133*1000/'Indicator Data'!BC136</f>
        <v>1.7042134850260987E-3</v>
      </c>
      <c r="AC133" s="78">
        <f t="shared" si="45"/>
        <v>0.2</v>
      </c>
      <c r="AD133" s="77">
        <f>IF('Indicator Data'!AN136="No data","x",ROUND(IF('Indicator Data'!AN136&lt;$AD$194,10,IF('Indicator Data'!AN136&gt;$AD$195,0,($AD$195-'Indicator Data'!AN136)/($AD$195-$AD$194)*10)),1))</f>
        <v>3.9</v>
      </c>
      <c r="AE133" s="77">
        <f>IF('Indicator Data'!AO136="No data","x",ROUND(IF('Indicator Data'!AO136&gt;$AE$195,10,IF('Indicator Data'!AO136&lt;$AE$194,0,10-($AE$195-'Indicator Data'!AO136)/($AE$195-$AE$194)*10)),1))</f>
        <v>1.5</v>
      </c>
      <c r="AF133" s="84">
        <f>IF('Indicator Data'!AP136="No data","x",ROUND(IF('Indicator Data'!AP136&gt;$AF$195,10,IF('Indicator Data'!AP136&lt;$AF$194,0,10-($AF$195-'Indicator Data'!AP136)/($AF$195-$AF$194)*10)),1))</f>
        <v>2.2000000000000002</v>
      </c>
      <c r="AG133" s="84">
        <f>IF('Indicator Data'!AQ136="No data","x",ROUND(IF('Indicator Data'!AQ136&gt;$AG$195,10,IF('Indicator Data'!AQ136&lt;$AG$194,0,10-($AG$195-'Indicator Data'!AQ136)/($AG$195-$AG$194)*10)),1))</f>
        <v>1.1000000000000001</v>
      </c>
      <c r="AH133" s="77">
        <f t="shared" si="46"/>
        <v>2</v>
      </c>
      <c r="AI133" s="78">
        <f t="shared" si="47"/>
        <v>2.5</v>
      </c>
      <c r="AJ133" s="85">
        <f t="shared" si="48"/>
        <v>1.2</v>
      </c>
      <c r="AK133" s="86">
        <f t="shared" si="35"/>
        <v>3</v>
      </c>
    </row>
    <row r="134" spans="1:37" s="4" customFormat="1" x14ac:dyDescent="0.25">
      <c r="A134" s="131" t="s">
        <v>247</v>
      </c>
      <c r="B134" s="63" t="s">
        <v>246</v>
      </c>
      <c r="C134" s="77">
        <f>ROUND(IF('Indicator Data'!Q137="No data",IF((0.1233*LN('Indicator Data'!BB137)-0.4559)&gt;C$195,0,IF((0.1233*LN('Indicator Data'!BB137)-0.4559)&lt;C$194,10,(C$195-(0.1233*LN('Indicator Data'!BB137)-0.4559))/(C$195-C$194)*10)),IF('Indicator Data'!Q137&gt;C$195,0,IF('Indicator Data'!Q137&lt;C$194,10,(C$195-'Indicator Data'!Q137)/(C$195-C$194)*10))),1)</f>
        <v>6.7</v>
      </c>
      <c r="D134" s="77" t="str">
        <f>IF('Indicator Data'!R137="No data","x",ROUND((IF('Indicator Data'!R137&gt;D$195,10,IF('Indicator Data'!R137&lt;D$194,0,10-(D$195-'Indicator Data'!R137)/(D$195-D$194)*10))),1))</f>
        <v>x</v>
      </c>
      <c r="E134" s="78">
        <f t="shared" si="36"/>
        <v>6.7</v>
      </c>
      <c r="F134" s="77">
        <f>IF('Indicator Data'!AF137="No data","x",ROUND(IF('Indicator Data'!AF137&gt;F$195,10,IF('Indicator Data'!AF137&lt;F$194,0,10-(F$195-'Indicator Data'!AF137)/(F$195-F$194)*10)),1))</f>
        <v>7.9</v>
      </c>
      <c r="G134" s="77">
        <f>IF('Indicator Data'!AG137="No data","x",ROUND(IF('Indicator Data'!AG137&gt;G$195,10,IF('Indicator Data'!AG137&lt;G$194,0,10-(G$195-'Indicator Data'!AG137)/(G$195-G$194)*10)),1))</f>
        <v>4.7</v>
      </c>
      <c r="H134" s="78">
        <f t="shared" si="37"/>
        <v>6.3</v>
      </c>
      <c r="I134" s="79">
        <f>SUM(IF('Indicator Data'!S137=0,0,'Indicator Data'!S137/1000000),SUM('Indicator Data'!T137:U137))</f>
        <v>1193.969374</v>
      </c>
      <c r="J134" s="79">
        <f>I134/'Indicator Data'!BC137*1000000</f>
        <v>147.67726692583827</v>
      </c>
      <c r="K134" s="77">
        <f t="shared" si="38"/>
        <v>3</v>
      </c>
      <c r="L134" s="77" t="str">
        <f>IF('Indicator Data'!V137="No data","x",ROUND(IF('Indicator Data'!V137&gt;L$195,10,IF('Indicator Data'!V137&lt;L$194,0,10-(L$195-'Indicator Data'!V137)/(L$195-L$194)*10)),1))</f>
        <v>x</v>
      </c>
      <c r="M134" s="78">
        <f t="shared" si="39"/>
        <v>3</v>
      </c>
      <c r="N134" s="80">
        <f t="shared" si="40"/>
        <v>5.7</v>
      </c>
      <c r="O134" s="92">
        <f>IF(AND('Indicator Data'!AK137="No data",'Indicator Data'!AL137="No data"),0,SUM('Indicator Data'!AK137:AM137)/1000)</f>
        <v>17.956</v>
      </c>
      <c r="P134" s="77">
        <f t="shared" si="41"/>
        <v>4.2</v>
      </c>
      <c r="Q134" s="81">
        <f>O134*1000/'Indicator Data'!BC137</f>
        <v>2.220905378868078E-3</v>
      </c>
      <c r="R134" s="77">
        <f t="shared" si="42"/>
        <v>3.9</v>
      </c>
      <c r="S134" s="82">
        <f t="shared" si="43"/>
        <v>4.0999999999999996</v>
      </c>
      <c r="T134" s="77">
        <f>IF('Indicator Data'!AB137="No data","x",ROUND(IF('Indicator Data'!AB137&gt;T$195,10,IF('Indicator Data'!AB137&lt;T$194,0,10-(T$195-'Indicator Data'!AB137)/(T$195-T$194)*10)),1))</f>
        <v>1.6</v>
      </c>
      <c r="U134" s="77">
        <f>IF('Indicator Data'!AA137="No data","x",ROUND(IF('Indicator Data'!AA137&gt;U$195,10,IF('Indicator Data'!AA137&lt;U$194,0,10-(U$195-'Indicator Data'!AA137)/(U$195-U$194)*10)),1))</f>
        <v>7.9</v>
      </c>
      <c r="V134" s="77">
        <f>IF('Indicator Data'!AE137="No data","x",ROUND(IF('Indicator Data'!AE137&gt;V$195,10,IF('Indicator Data'!AE137&lt;V$194,0,10-(V$195-'Indicator Data'!AE137)/(V$195-V$194)*10)),1))</f>
        <v>3.3</v>
      </c>
      <c r="W134" s="78">
        <f t="shared" si="34"/>
        <v>4.3</v>
      </c>
      <c r="X134" s="77">
        <f>IF('Indicator Data'!W137="No data","x",ROUND(IF('Indicator Data'!W137&gt;X$195,10,IF('Indicator Data'!W137&lt;X$194,0,10-(X$195-'Indicator Data'!W137)/(X$195-X$194)*10)),1))</f>
        <v>4.4000000000000004</v>
      </c>
      <c r="Y134" s="77">
        <f>IF('Indicator Data'!X137="No data","x",ROUND(IF('Indicator Data'!X137&gt;Y$195,10,IF('Indicator Data'!X137&lt;Y$194,0,10-(Y$195-'Indicator Data'!X137)/(Y$195-Y$194)*10)),1))</f>
        <v>6.2</v>
      </c>
      <c r="Z134" s="78">
        <f t="shared" si="44"/>
        <v>5.3</v>
      </c>
      <c r="AA134" s="92">
        <f>('Indicator Data'!AJ137+'Indicator Data'!AI137*0.5+'Indicator Data'!AH137*0.25)/1000</f>
        <v>507.29975000000002</v>
      </c>
      <c r="AB134" s="83">
        <f>AA134*1000/'Indicator Data'!BC137</f>
        <v>6.2745864528482465E-2</v>
      </c>
      <c r="AC134" s="78">
        <f t="shared" si="45"/>
        <v>6.3</v>
      </c>
      <c r="AD134" s="77">
        <f>IF('Indicator Data'!AN137="No data","x",ROUND(IF('Indicator Data'!AN137&lt;$AD$194,10,IF('Indicator Data'!AN137&gt;$AD$195,0,($AD$195-'Indicator Data'!AN137)/($AD$195-$AD$194)*10)),1))</f>
        <v>4.8</v>
      </c>
      <c r="AE134" s="77">
        <f>IF('Indicator Data'!AO137="No data","x",ROUND(IF('Indicator Data'!AO137&gt;$AE$195,10,IF('Indicator Data'!AO137&lt;$AE$194,0,10-($AE$195-'Indicator Data'!AO137)/($AE$195-$AE$194)*10)),1))</f>
        <v>3.1</v>
      </c>
      <c r="AF134" s="84" t="str">
        <f>IF('Indicator Data'!AP137="No data","x",ROUND(IF('Indicator Data'!AP137&gt;$AF$195,10,IF('Indicator Data'!AP137&lt;$AF$194,0,10-($AF$195-'Indicator Data'!AP137)/($AF$195-$AF$194)*10)),1))</f>
        <v>x</v>
      </c>
      <c r="AG134" s="84" t="str">
        <f>IF('Indicator Data'!AQ137="No data","x",ROUND(IF('Indicator Data'!AQ137&gt;$AG$195,10,IF('Indicator Data'!AQ137&lt;$AG$194,0,10-($AG$195-'Indicator Data'!AQ137)/($AG$195-$AG$194)*10)),1))</f>
        <v>x</v>
      </c>
      <c r="AH134" s="77" t="str">
        <f t="shared" si="46"/>
        <v>x</v>
      </c>
      <c r="AI134" s="78">
        <f t="shared" si="47"/>
        <v>4</v>
      </c>
      <c r="AJ134" s="85">
        <f t="shared" si="48"/>
        <v>5</v>
      </c>
      <c r="AK134" s="86">
        <f t="shared" si="35"/>
        <v>4.5999999999999996</v>
      </c>
    </row>
    <row r="135" spans="1:37" s="4" customFormat="1" x14ac:dyDescent="0.25">
      <c r="A135" s="131" t="s">
        <v>249</v>
      </c>
      <c r="B135" s="63" t="s">
        <v>248</v>
      </c>
      <c r="C135" s="77">
        <f>ROUND(IF('Indicator Data'!Q138="No data",IF((0.1233*LN('Indicator Data'!BB138)-0.4559)&gt;C$195,0,IF((0.1233*LN('Indicator Data'!BB138)-0.4559)&lt;C$194,10,(C$195-(0.1233*LN('Indicator Data'!BB138)-0.4559))/(C$195-C$194)*10)),IF('Indicator Data'!Q138&gt;C$195,0,IF('Indicator Data'!Q138&lt;C$194,10,(C$195-'Indicator Data'!Q138)/(C$195-C$194)*10))),1)</f>
        <v>4</v>
      </c>
      <c r="D135" s="77" t="str">
        <f>IF('Indicator Data'!R138="No data","x",ROUND((IF('Indicator Data'!R138&gt;D$195,10,IF('Indicator Data'!R138&lt;D$194,0,10-(D$195-'Indicator Data'!R138)/(D$195-D$194)*10))),1))</f>
        <v>x</v>
      </c>
      <c r="E135" s="78">
        <f t="shared" si="36"/>
        <v>4</v>
      </c>
      <c r="F135" s="77">
        <f>IF('Indicator Data'!AF138="No data","x",ROUND(IF('Indicator Data'!AF138&gt;F$195,10,IF('Indicator Data'!AF138&lt;F$194,0,10-(F$195-'Indicator Data'!AF138)/(F$195-F$194)*10)),1))</f>
        <v>6.2</v>
      </c>
      <c r="G135" s="77">
        <f>IF('Indicator Data'!AG138="No data","x",ROUND(IF('Indicator Data'!AG138&gt;G$195,10,IF('Indicator Data'!AG138&lt;G$194,0,10-(G$195-'Indicator Data'!AG138)/(G$195-G$194)*10)),1))</f>
        <v>6.7</v>
      </c>
      <c r="H135" s="78">
        <f t="shared" si="37"/>
        <v>6.5</v>
      </c>
      <c r="I135" s="79">
        <f>SUM(IF('Indicator Data'!S138=0,0,'Indicator Data'!S138/1000000),SUM('Indicator Data'!T138:U138))</f>
        <v>123.78198499999999</v>
      </c>
      <c r="J135" s="79">
        <f>I135/'Indicator Data'!BC138*1000000</f>
        <v>18.405400169033147</v>
      </c>
      <c r="K135" s="77">
        <f t="shared" si="38"/>
        <v>0.4</v>
      </c>
      <c r="L135" s="77">
        <f>IF('Indicator Data'!V138="No data","x",ROUND(IF('Indicator Data'!V138&gt;L$195,10,IF('Indicator Data'!V138&lt;L$194,0,10-(L$195-'Indicator Data'!V138)/(L$195-L$194)*10)),1))</f>
        <v>0.1</v>
      </c>
      <c r="M135" s="78">
        <f t="shared" si="39"/>
        <v>0.3</v>
      </c>
      <c r="N135" s="80">
        <f t="shared" si="40"/>
        <v>3.7</v>
      </c>
      <c r="O135" s="92">
        <f>IF(AND('Indicator Data'!AK138="No data",'Indicator Data'!AL138="No data"),0,SUM('Indicator Data'!AK138:AM138)/1000)</f>
        <v>0.20399999999999999</v>
      </c>
      <c r="P135" s="77">
        <f t="shared" si="41"/>
        <v>0</v>
      </c>
      <c r="Q135" s="81">
        <f>O135*1000/'Indicator Data'!BC138</f>
        <v>3.0333183253465864E-5</v>
      </c>
      <c r="R135" s="77">
        <f t="shared" si="42"/>
        <v>0</v>
      </c>
      <c r="S135" s="82">
        <f t="shared" si="43"/>
        <v>0</v>
      </c>
      <c r="T135" s="77">
        <f>IF('Indicator Data'!AB138="No data","x",ROUND(IF('Indicator Data'!AB138&gt;T$195,10,IF('Indicator Data'!AB138&lt;T$194,0,10-(T$195-'Indicator Data'!AB138)/(T$195-T$194)*10)),1))</f>
        <v>0.8</v>
      </c>
      <c r="U135" s="77">
        <f>IF('Indicator Data'!AA138="No data","x",ROUND(IF('Indicator Data'!AA138&gt;U$195,10,IF('Indicator Data'!AA138&lt;U$194,0,10-(U$195-'Indicator Data'!AA138)/(U$195-U$194)*10)),1))</f>
        <v>0.7</v>
      </c>
      <c r="V135" s="77">
        <f>IF('Indicator Data'!AE138="No data","x",ROUND(IF('Indicator Data'!AE138&gt;V$195,10,IF('Indicator Data'!AE138&lt;V$194,0,10-(V$195-'Indicator Data'!AE138)/(V$195-V$194)*10)),1))</f>
        <v>0</v>
      </c>
      <c r="W135" s="78">
        <f t="shared" si="34"/>
        <v>0.5</v>
      </c>
      <c r="X135" s="77">
        <f>IF('Indicator Data'!W138="No data","x",ROUND(IF('Indicator Data'!W138&gt;X$195,10,IF('Indicator Data'!W138&lt;X$194,0,10-(X$195-'Indicator Data'!W138)/(X$195-X$194)*10)),1))</f>
        <v>1.6</v>
      </c>
      <c r="Y135" s="77">
        <f>IF('Indicator Data'!X138="No data","x",ROUND(IF('Indicator Data'!X138&gt;Y$195,10,IF('Indicator Data'!X138&lt;Y$194,0,10-(Y$195-'Indicator Data'!X138)/(Y$195-Y$194)*10)),1))</f>
        <v>0.6</v>
      </c>
      <c r="Z135" s="78">
        <f t="shared" si="44"/>
        <v>1.1000000000000001</v>
      </c>
      <c r="AA135" s="92">
        <f>('Indicator Data'!AJ138+'Indicator Data'!AI138*0.5+'Indicator Data'!AH138*0.25)/1000</f>
        <v>37.543750000000003</v>
      </c>
      <c r="AB135" s="83">
        <f>AA135*1000/'Indicator Data'!BC138</f>
        <v>5.5824580822172011E-3</v>
      </c>
      <c r="AC135" s="78">
        <f t="shared" si="45"/>
        <v>0.6</v>
      </c>
      <c r="AD135" s="77">
        <f>IF('Indicator Data'!AN138="No data","x",ROUND(IF('Indicator Data'!AN138&lt;$AD$194,10,IF('Indicator Data'!AN138&gt;$AD$195,0,($AD$195-'Indicator Data'!AN138)/($AD$195-$AD$194)*10)),1))</f>
        <v>4.7</v>
      </c>
      <c r="AE135" s="77">
        <f>IF('Indicator Data'!AO138="No data","x",ROUND(IF('Indicator Data'!AO138&gt;$AE$195,10,IF('Indicator Data'!AO138&lt;$AE$194,0,10-($AE$195-'Indicator Data'!AO138)/($AE$195-$AE$194)*10)),1))</f>
        <v>1.8</v>
      </c>
      <c r="AF135" s="84">
        <f>IF('Indicator Data'!AP138="No data","x",ROUND(IF('Indicator Data'!AP138&gt;$AF$195,10,IF('Indicator Data'!AP138&lt;$AF$194,0,10-($AF$195-'Indicator Data'!AP138)/($AF$195-$AF$194)*10)),1))</f>
        <v>3.7</v>
      </c>
      <c r="AG135" s="84">
        <f>IF('Indicator Data'!AQ138="No data","x",ROUND(IF('Indicator Data'!AQ138&gt;$AG$195,10,IF('Indicator Data'!AQ138&lt;$AG$194,0,10-($AG$195-'Indicator Data'!AQ138)/($AG$195-$AG$194)*10)),1))</f>
        <v>5.6</v>
      </c>
      <c r="AH135" s="77">
        <f t="shared" si="46"/>
        <v>4.0999999999999996</v>
      </c>
      <c r="AI135" s="78">
        <f t="shared" si="47"/>
        <v>3.5</v>
      </c>
      <c r="AJ135" s="85">
        <f t="shared" si="48"/>
        <v>1.5</v>
      </c>
      <c r="AK135" s="86">
        <f t="shared" si="35"/>
        <v>0.8</v>
      </c>
    </row>
    <row r="136" spans="1:37" s="4" customFormat="1" x14ac:dyDescent="0.25">
      <c r="A136" s="131" t="s">
        <v>251</v>
      </c>
      <c r="B136" s="63" t="s">
        <v>250</v>
      </c>
      <c r="C136" s="77">
        <f>ROUND(IF('Indicator Data'!Q139="No data",IF((0.1233*LN('Indicator Data'!BB139)-0.4559)&gt;C$195,0,IF((0.1233*LN('Indicator Data'!BB139)-0.4559)&lt;C$194,10,(C$195-(0.1233*LN('Indicator Data'!BB139)-0.4559))/(C$195-C$194)*10)),IF('Indicator Data'!Q139&gt;C$195,0,IF('Indicator Data'!Q139&lt;C$194,10,(C$195-'Indicator Data'!Q139)/(C$195-C$194)*10))),1)</f>
        <v>3.2</v>
      </c>
      <c r="D136" s="77">
        <f>IF('Indicator Data'!R139="No data","x",ROUND((IF('Indicator Data'!R139&gt;D$195,10,IF('Indicator Data'!R139&lt;D$194,0,10-(D$195-'Indicator Data'!R139)/(D$195-D$194)*10))),1))</f>
        <v>0</v>
      </c>
      <c r="E136" s="78">
        <f t="shared" si="36"/>
        <v>1.7</v>
      </c>
      <c r="F136" s="77">
        <f>IF('Indicator Data'!AF139="No data","x",ROUND(IF('Indicator Data'!AF139&gt;F$195,10,IF('Indicator Data'!AF139&lt;F$194,0,10-(F$195-'Indicator Data'!AF139)/(F$195-F$194)*10)),1))</f>
        <v>5.0999999999999996</v>
      </c>
      <c r="G136" s="77">
        <f>IF('Indicator Data'!AG139="No data","x",ROUND(IF('Indicator Data'!AG139&gt;G$195,10,IF('Indicator Data'!AG139&lt;G$194,0,10-(G$195-'Indicator Data'!AG139)/(G$195-G$194)*10)),1))</f>
        <v>4.8</v>
      </c>
      <c r="H136" s="78">
        <f t="shared" si="37"/>
        <v>5</v>
      </c>
      <c r="I136" s="79">
        <f>SUM(IF('Indicator Data'!S139=0,0,'Indicator Data'!S139/1000000),SUM('Indicator Data'!T139:U139))</f>
        <v>681.45026200000007</v>
      </c>
      <c r="J136" s="79">
        <f>I136/'Indicator Data'!BC139*1000000</f>
        <v>21.446896629428487</v>
      </c>
      <c r="K136" s="77">
        <f t="shared" si="38"/>
        <v>0.4</v>
      </c>
      <c r="L136" s="77">
        <f>IF('Indicator Data'!V139="No data","x",ROUND(IF('Indicator Data'!V139&gt;L$195,10,IF('Indicator Data'!V139&lt;L$194,0,10-(L$195-'Indicator Data'!V139)/(L$195-L$194)*10)),1))</f>
        <v>0.1</v>
      </c>
      <c r="M136" s="78">
        <f t="shared" si="39"/>
        <v>0.3</v>
      </c>
      <c r="N136" s="80">
        <f t="shared" si="40"/>
        <v>2.2000000000000002</v>
      </c>
      <c r="O136" s="92">
        <f>IF(AND('Indicator Data'!AK139="No data",'Indicator Data'!AL139="No data"),0,SUM('Indicator Data'!AK139:AM139)/1000)</f>
        <v>63.886000000000003</v>
      </c>
      <c r="P136" s="77">
        <f t="shared" si="41"/>
        <v>6</v>
      </c>
      <c r="Q136" s="81">
        <f>O136*1000/'Indicator Data'!BC139</f>
        <v>2.0106477529942871E-3</v>
      </c>
      <c r="R136" s="77">
        <f t="shared" si="42"/>
        <v>3.8</v>
      </c>
      <c r="S136" s="82">
        <f t="shared" si="43"/>
        <v>4.9000000000000004</v>
      </c>
      <c r="T136" s="77">
        <f>IF('Indicator Data'!AB139="No data","x",ROUND(IF('Indicator Data'!AB139&gt;T$195,10,IF('Indicator Data'!AB139&lt;T$194,0,10-(T$195-'Indicator Data'!AB139)/(T$195-T$194)*10)),1))</f>
        <v>0.6</v>
      </c>
      <c r="U136" s="77">
        <f>IF('Indicator Data'!AA139="No data","x",ROUND(IF('Indicator Data'!AA139&gt;U$195,10,IF('Indicator Data'!AA139&lt;U$194,0,10-(U$195-'Indicator Data'!AA139)/(U$195-U$194)*10)),1))</f>
        <v>2.2000000000000002</v>
      </c>
      <c r="V136" s="77">
        <f>IF('Indicator Data'!AE139="No data","x",ROUND(IF('Indicator Data'!AE139&gt;V$195,10,IF('Indicator Data'!AE139&lt;V$194,0,10-(V$195-'Indicator Data'!AE139)/(V$195-V$194)*10)),1))</f>
        <v>0.1</v>
      </c>
      <c r="W136" s="78">
        <f t="shared" si="34"/>
        <v>1</v>
      </c>
      <c r="X136" s="77">
        <f>IF('Indicator Data'!W139="No data","x",ROUND(IF('Indicator Data'!W139&gt;X$195,10,IF('Indicator Data'!W139&lt;X$194,0,10-(X$195-'Indicator Data'!W139)/(X$195-X$194)*10)),1))</f>
        <v>1.3</v>
      </c>
      <c r="Y136" s="77">
        <f>IF('Indicator Data'!X139="No data","x",ROUND(IF('Indicator Data'!X139&gt;Y$195,10,IF('Indicator Data'!X139&lt;Y$194,0,10-(Y$195-'Indicator Data'!X139)/(Y$195-Y$194)*10)),1))</f>
        <v>0.8</v>
      </c>
      <c r="Z136" s="78">
        <f t="shared" si="44"/>
        <v>1.1000000000000001</v>
      </c>
      <c r="AA136" s="92">
        <f>('Indicator Data'!AJ139+'Indicator Data'!AI139*0.5+'Indicator Data'!AH139*0.25)/1000</f>
        <v>1699.9145000000001</v>
      </c>
      <c r="AB136" s="83">
        <f>AA136*1000/'Indicator Data'!BC139</f>
        <v>5.3500442502385608E-2</v>
      </c>
      <c r="AC136" s="78">
        <f t="shared" si="45"/>
        <v>5.4</v>
      </c>
      <c r="AD136" s="77">
        <f>IF('Indicator Data'!AN139="No data","x",ROUND(IF('Indicator Data'!AN139&lt;$AD$194,10,IF('Indicator Data'!AN139&gt;$AD$195,0,($AD$195-'Indicator Data'!AN139)/($AD$195-$AD$194)*10)),1))</f>
        <v>3.9</v>
      </c>
      <c r="AE136" s="77">
        <f>IF('Indicator Data'!AO139="No data","x",ROUND(IF('Indicator Data'!AO139&gt;$AE$195,10,IF('Indicator Data'!AO139&lt;$AE$194,0,10-($AE$195-'Indicator Data'!AO139)/($AE$195-$AE$194)*10)),1))</f>
        <v>0.8</v>
      </c>
      <c r="AF136" s="84">
        <f>IF('Indicator Data'!AP139="No data","x",ROUND(IF('Indicator Data'!AP139&gt;$AF$195,10,IF('Indicator Data'!AP139&lt;$AF$194,0,10-($AF$195-'Indicator Data'!AP139)/($AF$195-$AF$194)*10)),1))</f>
        <v>3.2</v>
      </c>
      <c r="AG136" s="84">
        <f>IF('Indicator Data'!AQ139="No data","x",ROUND(IF('Indicator Data'!AQ139&gt;$AG$195,10,IF('Indicator Data'!AQ139&lt;$AG$194,0,10-($AG$195-'Indicator Data'!AQ139)/($AG$195-$AG$194)*10)),1))</f>
        <v>1.7</v>
      </c>
      <c r="AH136" s="77">
        <f t="shared" si="46"/>
        <v>2.9</v>
      </c>
      <c r="AI136" s="78">
        <f t="shared" si="47"/>
        <v>2.5</v>
      </c>
      <c r="AJ136" s="85">
        <f t="shared" si="48"/>
        <v>2.7</v>
      </c>
      <c r="AK136" s="86">
        <f t="shared" si="35"/>
        <v>3.9</v>
      </c>
    </row>
    <row r="137" spans="1:37" s="4" customFormat="1" x14ac:dyDescent="0.25">
      <c r="A137" s="131" t="s">
        <v>253</v>
      </c>
      <c r="B137" s="63" t="s">
        <v>252</v>
      </c>
      <c r="C137" s="77">
        <f>ROUND(IF('Indicator Data'!Q140="No data",IF((0.1233*LN('Indicator Data'!BB140)-0.4559)&gt;C$195,0,IF((0.1233*LN('Indicator Data'!BB140)-0.4559)&lt;C$194,10,(C$195-(0.1233*LN('Indicator Data'!BB140)-0.4559))/(C$195-C$194)*10)),IF('Indicator Data'!Q140&gt;C$195,0,IF('Indicator Data'!Q140&lt;C$194,10,(C$195-'Indicator Data'!Q140)/(C$195-C$194)*10))),1)</f>
        <v>4.0999999999999996</v>
      </c>
      <c r="D137" s="77">
        <f>IF('Indicator Data'!R140="No data","x",ROUND((IF('Indicator Data'!R140&gt;D$195,10,IF('Indicator Data'!R140&lt;D$194,0,10-(D$195-'Indicator Data'!R140)/(D$195-D$194)*10))),1))</f>
        <v>0</v>
      </c>
      <c r="E137" s="78">
        <f t="shared" si="36"/>
        <v>2.2999999999999998</v>
      </c>
      <c r="F137" s="77">
        <f>IF('Indicator Data'!AF140="No data","x",ROUND(IF('Indicator Data'!AF140&gt;F$195,10,IF('Indicator Data'!AF140&lt;F$194,0,10-(F$195-'Indicator Data'!AF140)/(F$195-F$194)*10)),1))</f>
        <v>5.8</v>
      </c>
      <c r="G137" s="77">
        <f>IF('Indicator Data'!AG140="No data","x",ROUND(IF('Indicator Data'!AG140&gt;G$195,10,IF('Indicator Data'!AG140&lt;G$194,0,10-(G$195-'Indicator Data'!AG140)/(G$195-G$194)*10)),1))</f>
        <v>4.5</v>
      </c>
      <c r="H137" s="78">
        <f t="shared" si="37"/>
        <v>5.2</v>
      </c>
      <c r="I137" s="79">
        <f>SUM(IF('Indicator Data'!S140=0,0,'Indicator Data'!S140/1000000),SUM('Indicator Data'!T140:U140))</f>
        <v>1258.620801</v>
      </c>
      <c r="J137" s="79">
        <f>I137/'Indicator Data'!BC140*1000000</f>
        <v>12.181746731404687</v>
      </c>
      <c r="K137" s="77">
        <f t="shared" si="38"/>
        <v>0.2</v>
      </c>
      <c r="L137" s="77">
        <f>IF('Indicator Data'!V140="No data","x",ROUND(IF('Indicator Data'!V140&gt;L$195,10,IF('Indicator Data'!V140&lt;L$194,0,10-(L$195-'Indicator Data'!V140)/(L$195-L$194)*10)),1))</f>
        <v>0.1</v>
      </c>
      <c r="M137" s="78">
        <f t="shared" si="39"/>
        <v>0.2</v>
      </c>
      <c r="N137" s="80">
        <f t="shared" si="40"/>
        <v>2.5</v>
      </c>
      <c r="O137" s="92">
        <f>IF(AND('Indicator Data'!AK140="No data",'Indicator Data'!AL140="No data"),0,SUM('Indicator Data'!AK140:AM140)/1000)</f>
        <v>499.68400000000003</v>
      </c>
      <c r="P137" s="77">
        <f t="shared" si="41"/>
        <v>9</v>
      </c>
      <c r="Q137" s="81">
        <f>O137*1000/'Indicator Data'!BC140</f>
        <v>4.836265163343045E-3</v>
      </c>
      <c r="R137" s="77">
        <f t="shared" si="42"/>
        <v>4.7</v>
      </c>
      <c r="S137" s="82">
        <f t="shared" si="43"/>
        <v>6.9</v>
      </c>
      <c r="T137" s="77">
        <f>IF('Indicator Data'!AB140="No data","x",ROUND(IF('Indicator Data'!AB140&gt;T$195,10,IF('Indicator Data'!AB140&lt;T$194,0,10-(T$195-'Indicator Data'!AB140)/(T$195-T$194)*10)),1))</f>
        <v>0.2</v>
      </c>
      <c r="U137" s="77">
        <f>IF('Indicator Data'!AA140="No data","x",ROUND(IF('Indicator Data'!AA140&gt;U$195,10,IF('Indicator Data'!AA140&lt;U$194,0,10-(U$195-'Indicator Data'!AA140)/(U$195-U$194)*10)),1))</f>
        <v>5.9</v>
      </c>
      <c r="V137" s="77">
        <f>IF('Indicator Data'!AE140="No data","x",ROUND(IF('Indicator Data'!AE140&gt;V$195,10,IF('Indicator Data'!AE140&lt;V$194,0,10-(V$195-'Indicator Data'!AE140)/(V$195-V$194)*10)),1))</f>
        <v>0</v>
      </c>
      <c r="W137" s="78">
        <f t="shared" si="34"/>
        <v>2</v>
      </c>
      <c r="X137" s="77">
        <f>IF('Indicator Data'!W140="No data","x",ROUND(IF('Indicator Data'!W140&gt;X$195,10,IF('Indicator Data'!W140&lt;X$194,0,10-(X$195-'Indicator Data'!W140)/(X$195-X$194)*10)),1))</f>
        <v>2.2000000000000002</v>
      </c>
      <c r="Y137" s="77">
        <f>IF('Indicator Data'!X140="No data","x",ROUND(IF('Indicator Data'!X140&gt;Y$195,10,IF('Indicator Data'!X140&lt;Y$194,0,10-(Y$195-'Indicator Data'!X140)/(Y$195-Y$194)*10)),1))</f>
        <v>4.5</v>
      </c>
      <c r="Z137" s="78">
        <f t="shared" si="44"/>
        <v>3.4</v>
      </c>
      <c r="AA137" s="92">
        <f>('Indicator Data'!AJ140+'Indicator Data'!AI140*0.5+'Indicator Data'!AH140*0.25)/1000</f>
        <v>5376.3132500000002</v>
      </c>
      <c r="AB137" s="83">
        <f>AA137*1000/'Indicator Data'!BC140</f>
        <v>5.2035439354061019E-2</v>
      </c>
      <c r="AC137" s="78">
        <f t="shared" si="45"/>
        <v>5.2</v>
      </c>
      <c r="AD137" s="77">
        <f>IF('Indicator Data'!AN140="No data","x",ROUND(IF('Indicator Data'!AN140&lt;$AD$194,10,IF('Indicator Data'!AN140&gt;$AD$195,0,($AD$195-'Indicator Data'!AN140)/($AD$195-$AD$194)*10)),1))</f>
        <v>4.0999999999999996</v>
      </c>
      <c r="AE137" s="77">
        <f>IF('Indicator Data'!AO140="No data","x",ROUND(IF('Indicator Data'!AO140&gt;$AE$195,10,IF('Indicator Data'!AO140&lt;$AE$194,0,10-($AE$195-'Indicator Data'!AO140)/($AE$195-$AE$194)*10)),1))</f>
        <v>2.8</v>
      </c>
      <c r="AF137" s="84">
        <f>IF('Indicator Data'!AP140="No data","x",ROUND(IF('Indicator Data'!AP140&gt;$AF$195,10,IF('Indicator Data'!AP140&lt;$AF$194,0,10-($AF$195-'Indicator Data'!AP140)/($AF$195-$AF$194)*10)),1))</f>
        <v>6.5</v>
      </c>
      <c r="AG137" s="84">
        <f>IF('Indicator Data'!AQ140="No data","x",ROUND(IF('Indicator Data'!AQ140&gt;$AG$195,10,IF('Indicator Data'!AQ140&lt;$AG$194,0,10-($AG$195-'Indicator Data'!AQ140)/($AG$195-$AG$194)*10)),1))</f>
        <v>1.3</v>
      </c>
      <c r="AH137" s="77">
        <f t="shared" si="46"/>
        <v>5.5</v>
      </c>
      <c r="AI137" s="78">
        <f t="shared" si="47"/>
        <v>4.0999999999999996</v>
      </c>
      <c r="AJ137" s="85">
        <f t="shared" si="48"/>
        <v>3.8</v>
      </c>
      <c r="AK137" s="86">
        <f t="shared" si="35"/>
        <v>5.6</v>
      </c>
    </row>
    <row r="138" spans="1:37" s="4" customFormat="1" x14ac:dyDescent="0.25">
      <c r="A138" s="131" t="s">
        <v>255</v>
      </c>
      <c r="B138" s="63" t="s">
        <v>254</v>
      </c>
      <c r="C138" s="77">
        <f>ROUND(IF('Indicator Data'!Q141="No data",IF((0.1233*LN('Indicator Data'!BB141)-0.4559)&gt;C$195,0,IF((0.1233*LN('Indicator Data'!BB141)-0.4559)&lt;C$194,10,(C$195-(0.1233*LN('Indicator Data'!BB141)-0.4559))/(C$195-C$194)*10)),IF('Indicator Data'!Q141&gt;C$195,0,IF('Indicator Data'!Q141&lt;C$194,10,(C$195-'Indicator Data'!Q141)/(C$195-C$194)*10))),1)</f>
        <v>1.5</v>
      </c>
      <c r="D138" s="77" t="str">
        <f>IF('Indicator Data'!R141="No data","x",ROUND((IF('Indicator Data'!R141&gt;D$195,10,IF('Indicator Data'!R141&lt;D$194,0,10-(D$195-'Indicator Data'!R141)/(D$195-D$194)*10))),1))</f>
        <v>x</v>
      </c>
      <c r="E138" s="78">
        <f t="shared" si="36"/>
        <v>1.5</v>
      </c>
      <c r="F138" s="77">
        <f>IF('Indicator Data'!AF141="No data","x",ROUND(IF('Indicator Data'!AF141&gt;F$195,10,IF('Indicator Data'!AF141&lt;F$194,0,10-(F$195-'Indicator Data'!AF141)/(F$195-F$194)*10)),1))</f>
        <v>1.8</v>
      </c>
      <c r="G138" s="77">
        <f>IF('Indicator Data'!AG141="No data","x",ROUND(IF('Indicator Data'!AG141&gt;G$195,10,IF('Indicator Data'!AG141&lt;G$194,0,10-(G$195-'Indicator Data'!AG141)/(G$195-G$194)*10)),1))</f>
        <v>1.8</v>
      </c>
      <c r="H138" s="78">
        <f t="shared" si="37"/>
        <v>1.8</v>
      </c>
      <c r="I138" s="79">
        <f>SUM(IF('Indicator Data'!S141=0,0,'Indicator Data'!S141/1000000),SUM('Indicator Data'!T141:U141))</f>
        <v>0</v>
      </c>
      <c r="J138" s="79">
        <f>I138/'Indicator Data'!BC141*1000000</f>
        <v>0</v>
      </c>
      <c r="K138" s="77">
        <f t="shared" si="38"/>
        <v>0</v>
      </c>
      <c r="L138" s="77" t="str">
        <f>IF('Indicator Data'!V141="No data","x",ROUND(IF('Indicator Data'!V141&gt;L$195,10,IF('Indicator Data'!V141&lt;L$194,0,10-(L$195-'Indicator Data'!V141)/(L$195-L$194)*10)),1))</f>
        <v>x</v>
      </c>
      <c r="M138" s="78">
        <f t="shared" si="39"/>
        <v>0</v>
      </c>
      <c r="N138" s="80">
        <f t="shared" si="40"/>
        <v>1.2</v>
      </c>
      <c r="O138" s="92">
        <f>IF(AND('Indicator Data'!AK141="No data",'Indicator Data'!AL141="No data"),0,SUM('Indicator Data'!AK141:AM141)/1000)</f>
        <v>11.747</v>
      </c>
      <c r="P138" s="77">
        <f t="shared" si="41"/>
        <v>3.6</v>
      </c>
      <c r="Q138" s="81">
        <f>O138*1000/'Indicator Data'!BC141</f>
        <v>3.0955505025611881E-4</v>
      </c>
      <c r="R138" s="77">
        <f t="shared" si="42"/>
        <v>2.4</v>
      </c>
      <c r="S138" s="82">
        <f t="shared" si="43"/>
        <v>3</v>
      </c>
      <c r="T138" s="77">
        <f>IF('Indicator Data'!AB141="No data","x",ROUND(IF('Indicator Data'!AB141&gt;T$195,10,IF('Indicator Data'!AB141&lt;T$194,0,10-(T$195-'Indicator Data'!AB141)/(T$195-T$194)*10)),1))</f>
        <v>0.2</v>
      </c>
      <c r="U138" s="77">
        <f>IF('Indicator Data'!AA141="No data","x",ROUND(IF('Indicator Data'!AA141&gt;U$195,10,IF('Indicator Data'!AA141&lt;U$194,0,10-(U$195-'Indicator Data'!AA141)/(U$195-U$194)*10)),1))</f>
        <v>0.3</v>
      </c>
      <c r="V138" s="77" t="str">
        <f>IF('Indicator Data'!AE141="No data","x",ROUND(IF('Indicator Data'!AE141&gt;V$195,10,IF('Indicator Data'!AE141&lt;V$194,0,10-(V$195-'Indicator Data'!AE141)/(V$195-V$194)*10)),1))</f>
        <v>x</v>
      </c>
      <c r="W138" s="78">
        <f t="shared" si="34"/>
        <v>0.3</v>
      </c>
      <c r="X138" s="77">
        <f>IF('Indicator Data'!W141="No data","x",ROUND(IF('Indicator Data'!W141&gt;X$195,10,IF('Indicator Data'!W141&lt;X$194,0,10-(X$195-'Indicator Data'!W141)/(X$195-X$194)*10)),1))</f>
        <v>0.4</v>
      </c>
      <c r="Y138" s="77" t="str">
        <f>IF('Indicator Data'!X141="No data","x",ROUND(IF('Indicator Data'!X141&gt;Y$195,10,IF('Indicator Data'!X141&lt;Y$194,0,10-(Y$195-'Indicator Data'!X141)/(Y$195-Y$194)*10)),1))</f>
        <v>x</v>
      </c>
      <c r="Z138" s="78">
        <f t="shared" si="44"/>
        <v>0.4</v>
      </c>
      <c r="AA138" s="92">
        <f>('Indicator Data'!AJ141+'Indicator Data'!AI141*0.5+'Indicator Data'!AH141*0.25)/1000</f>
        <v>1.5E-3</v>
      </c>
      <c r="AB138" s="83">
        <f>AA138*1000/'Indicator Data'!BC141</f>
        <v>3.9527758183721649E-8</v>
      </c>
      <c r="AC138" s="78">
        <f t="shared" si="45"/>
        <v>0</v>
      </c>
      <c r="AD138" s="77">
        <f>IF('Indicator Data'!AN141="No data","x",ROUND(IF('Indicator Data'!AN141&lt;$AD$194,10,IF('Indicator Data'!AN141&gt;$AD$195,0,($AD$195-'Indicator Data'!AN141)/($AD$195-$AD$194)*10)),1))</f>
        <v>1.5</v>
      </c>
      <c r="AE138" s="77">
        <f>IF('Indicator Data'!AO141="No data","x",ROUND(IF('Indicator Data'!AO141&gt;$AE$195,10,IF('Indicator Data'!AO141&lt;$AE$194,0,10-($AE$195-'Indicator Data'!AO141)/($AE$195-$AE$194)*10)),1))</f>
        <v>0</v>
      </c>
      <c r="AF138" s="84">
        <f>IF('Indicator Data'!AP141="No data","x",ROUND(IF('Indicator Data'!AP141&gt;$AF$195,10,IF('Indicator Data'!AP141&lt;$AF$194,0,10-($AF$195-'Indicator Data'!AP141)/($AF$195-$AF$194)*10)),1))</f>
        <v>1.8</v>
      </c>
      <c r="AG138" s="84">
        <f>IF('Indicator Data'!AQ141="No data","x",ROUND(IF('Indicator Data'!AQ141&gt;$AG$195,10,IF('Indicator Data'!AQ141&lt;$AG$194,0,10-($AG$195-'Indicator Data'!AQ141)/($AG$195-$AG$194)*10)),1))</f>
        <v>3.5</v>
      </c>
      <c r="AH138" s="77">
        <f t="shared" si="46"/>
        <v>2.1</v>
      </c>
      <c r="AI138" s="78">
        <f t="shared" si="47"/>
        <v>1.2</v>
      </c>
      <c r="AJ138" s="85">
        <f t="shared" si="48"/>
        <v>0.5</v>
      </c>
      <c r="AK138" s="86">
        <f t="shared" si="35"/>
        <v>1.8</v>
      </c>
    </row>
    <row r="139" spans="1:37" s="4" customFormat="1" x14ac:dyDescent="0.25">
      <c r="A139" s="131" t="s">
        <v>257</v>
      </c>
      <c r="B139" s="63" t="s">
        <v>256</v>
      </c>
      <c r="C139" s="77">
        <f>ROUND(IF('Indicator Data'!Q142="No data",IF((0.1233*LN('Indicator Data'!BB142)-0.4559)&gt;C$195,0,IF((0.1233*LN('Indicator Data'!BB142)-0.4559)&lt;C$194,10,(C$195-(0.1233*LN('Indicator Data'!BB142)-0.4559))/(C$195-C$194)*10)),IF('Indicator Data'!Q142&gt;C$195,0,IF('Indicator Data'!Q142&lt;C$194,10,(C$195-'Indicator Data'!Q142)/(C$195-C$194)*10))),1)</f>
        <v>1.6</v>
      </c>
      <c r="D139" s="77" t="str">
        <f>IF('Indicator Data'!R142="No data","x",ROUND((IF('Indicator Data'!R142&gt;D$195,10,IF('Indicator Data'!R142&lt;D$194,0,10-(D$195-'Indicator Data'!R142)/(D$195-D$194)*10))),1))</f>
        <v>x</v>
      </c>
      <c r="E139" s="78">
        <f t="shared" si="36"/>
        <v>1.6</v>
      </c>
      <c r="F139" s="77">
        <f>IF('Indicator Data'!AF142="No data","x",ROUND(IF('Indicator Data'!AF142&gt;F$195,10,IF('Indicator Data'!AF142&lt;F$194,0,10-(F$195-'Indicator Data'!AF142)/(F$195-F$194)*10)),1))</f>
        <v>1.2</v>
      </c>
      <c r="G139" s="77">
        <f>IF('Indicator Data'!AG142="No data","x",ROUND(IF('Indicator Data'!AG142&gt;G$195,10,IF('Indicator Data'!AG142&lt;G$194,0,10-(G$195-'Indicator Data'!AG142)/(G$195-G$194)*10)),1))</f>
        <v>2.8</v>
      </c>
      <c r="H139" s="78">
        <f t="shared" si="37"/>
        <v>2</v>
      </c>
      <c r="I139" s="79">
        <f>SUM(IF('Indicator Data'!S142=0,0,'Indicator Data'!S142/1000000),SUM('Indicator Data'!T142:U142))</f>
        <v>0.05</v>
      </c>
      <c r="J139" s="79">
        <f>I139/'Indicator Data'!BC142*1000000</f>
        <v>4.8427974671394402E-3</v>
      </c>
      <c r="K139" s="77">
        <f t="shared" si="38"/>
        <v>0</v>
      </c>
      <c r="L139" s="77" t="str">
        <f>IF('Indicator Data'!V142="No data","x",ROUND(IF('Indicator Data'!V142&gt;L$195,10,IF('Indicator Data'!V142&lt;L$194,0,10-(L$195-'Indicator Data'!V142)/(L$195-L$194)*10)),1))</f>
        <v>x</v>
      </c>
      <c r="M139" s="78">
        <f t="shared" si="39"/>
        <v>0</v>
      </c>
      <c r="N139" s="80">
        <f t="shared" si="40"/>
        <v>1.3</v>
      </c>
      <c r="O139" s="92">
        <f>IF(AND('Indicator Data'!AK142="No data",'Indicator Data'!AL142="No data"),0,SUM('Indicator Data'!AK142:AM142)/1000)</f>
        <v>1.194</v>
      </c>
      <c r="P139" s="77">
        <f t="shared" si="41"/>
        <v>0.3</v>
      </c>
      <c r="Q139" s="81">
        <f>O139*1000/'Indicator Data'!BC142</f>
        <v>1.1564600351528982E-4</v>
      </c>
      <c r="R139" s="77">
        <f t="shared" si="42"/>
        <v>1.9</v>
      </c>
      <c r="S139" s="82">
        <f t="shared" si="43"/>
        <v>1.1000000000000001</v>
      </c>
      <c r="T139" s="77" t="str">
        <f>IF('Indicator Data'!AB142="No data","x",ROUND(IF('Indicator Data'!AB142&gt;T$195,10,IF('Indicator Data'!AB142&lt;T$194,0,10-(T$195-'Indicator Data'!AB142)/(T$195-T$194)*10)),1))</f>
        <v>x</v>
      </c>
      <c r="U139" s="77">
        <f>IF('Indicator Data'!AA142="No data","x",ROUND(IF('Indicator Data'!AA142&gt;U$195,10,IF('Indicator Data'!AA142&lt;U$194,0,10-(U$195-'Indicator Data'!AA142)/(U$195-U$194)*10)),1))</f>
        <v>0.4</v>
      </c>
      <c r="V139" s="77" t="str">
        <f>IF('Indicator Data'!AE142="No data","x",ROUND(IF('Indicator Data'!AE142&gt;V$195,10,IF('Indicator Data'!AE142&lt;V$194,0,10-(V$195-'Indicator Data'!AE142)/(V$195-V$194)*10)),1))</f>
        <v>x</v>
      </c>
      <c r="W139" s="78">
        <f t="shared" si="34"/>
        <v>0.4</v>
      </c>
      <c r="X139" s="77">
        <f>IF('Indicator Data'!W142="No data","x",ROUND(IF('Indicator Data'!W142&gt;X$195,10,IF('Indicator Data'!W142&lt;X$194,0,10-(X$195-'Indicator Data'!W142)/(X$195-X$194)*10)),1))</f>
        <v>0.3</v>
      </c>
      <c r="Y139" s="77" t="str">
        <f>IF('Indicator Data'!X142="No data","x",ROUND(IF('Indicator Data'!X142&gt;Y$195,10,IF('Indicator Data'!X142&lt;Y$194,0,10-(Y$195-'Indicator Data'!X142)/(Y$195-Y$194)*10)),1))</f>
        <v>x</v>
      </c>
      <c r="Z139" s="78">
        <f t="shared" si="44"/>
        <v>0.3</v>
      </c>
      <c r="AA139" s="92">
        <f>('Indicator Data'!AJ142+'Indicator Data'!AI142*0.5+'Indicator Data'!AH142*0.25)/1000</f>
        <v>1.2845</v>
      </c>
      <c r="AB139" s="83">
        <f>AA139*1000/'Indicator Data'!BC142</f>
        <v>1.2441146693081221E-4</v>
      </c>
      <c r="AC139" s="78">
        <f t="shared" si="45"/>
        <v>0</v>
      </c>
      <c r="AD139" s="77">
        <f>IF('Indicator Data'!AN142="No data","x",ROUND(IF('Indicator Data'!AN142&lt;$AD$194,10,IF('Indicator Data'!AN142&gt;$AD$195,0,($AD$195-'Indicator Data'!AN142)/($AD$195-$AD$194)*10)),1))</f>
        <v>2.4</v>
      </c>
      <c r="AE139" s="77">
        <f>IF('Indicator Data'!AO142="No data","x",ROUND(IF('Indicator Data'!AO142&gt;$AE$195,10,IF('Indicator Data'!AO142&lt;$AE$194,0,10-($AE$195-'Indicator Data'!AO142)/($AE$195-$AE$194)*10)),1))</f>
        <v>0</v>
      </c>
      <c r="AF139" s="84">
        <f>IF('Indicator Data'!AP142="No data","x",ROUND(IF('Indicator Data'!AP142&gt;$AF$195,10,IF('Indicator Data'!AP142&lt;$AF$194,0,10-($AF$195-'Indicator Data'!AP142)/($AF$195-$AF$194)*10)),1))</f>
        <v>1.6</v>
      </c>
      <c r="AG139" s="84">
        <f>IF('Indicator Data'!AQ142="No data","x",ROUND(IF('Indicator Data'!AQ142&gt;$AG$195,10,IF('Indicator Data'!AQ142&lt;$AG$194,0,10-($AG$195-'Indicator Data'!AQ142)/($AG$195-$AG$194)*10)),1))</f>
        <v>4.5</v>
      </c>
      <c r="AH139" s="77">
        <f t="shared" si="46"/>
        <v>2.2000000000000002</v>
      </c>
      <c r="AI139" s="78">
        <f t="shared" si="47"/>
        <v>1.5</v>
      </c>
      <c r="AJ139" s="85">
        <f t="shared" si="48"/>
        <v>0.6</v>
      </c>
      <c r="AK139" s="86">
        <f t="shared" si="35"/>
        <v>0.9</v>
      </c>
    </row>
    <row r="140" spans="1:37" s="4" customFormat="1" x14ac:dyDescent="0.25">
      <c r="A140" s="131" t="s">
        <v>259</v>
      </c>
      <c r="B140" s="63" t="s">
        <v>258</v>
      </c>
      <c r="C140" s="77">
        <f>ROUND(IF('Indicator Data'!Q143="No data",IF((0.1233*LN('Indicator Data'!BB143)-0.4559)&gt;C$195,0,IF((0.1233*LN('Indicator Data'!BB143)-0.4559)&lt;C$194,10,(C$195-(0.1233*LN('Indicator Data'!BB143)-0.4559))/(C$195-C$194)*10)),IF('Indicator Data'!Q143&gt;C$195,0,IF('Indicator Data'!Q143&lt;C$194,10,(C$195-'Indicator Data'!Q143)/(C$195-C$194)*10))),1)</f>
        <v>1.4</v>
      </c>
      <c r="D140" s="77" t="str">
        <f>IF('Indicator Data'!R143="No data","x",ROUND((IF('Indicator Data'!R143&gt;D$195,10,IF('Indicator Data'!R143&lt;D$194,0,10-(D$195-'Indicator Data'!R143)/(D$195-D$194)*10))),1))</f>
        <v>x</v>
      </c>
      <c r="E140" s="78">
        <f t="shared" si="36"/>
        <v>1.4</v>
      </c>
      <c r="F140" s="77">
        <f>IF('Indicator Data'!AF143="No data","x",ROUND(IF('Indicator Data'!AF143&gt;F$195,10,IF('Indicator Data'!AF143&lt;F$194,0,10-(F$195-'Indicator Data'!AF143)/(F$195-F$194)*10)),1))</f>
        <v>7.2</v>
      </c>
      <c r="G140" s="77" t="str">
        <f>IF('Indicator Data'!AG143="No data","x",ROUND(IF('Indicator Data'!AG143&gt;G$195,10,IF('Indicator Data'!AG143&lt;G$194,0,10-(G$195-'Indicator Data'!AG143)/(G$195-G$194)*10)),1))</f>
        <v>x</v>
      </c>
      <c r="H140" s="78">
        <f t="shared" si="37"/>
        <v>7.2</v>
      </c>
      <c r="I140" s="79">
        <f>SUM(IF('Indicator Data'!S143=0,0,'Indicator Data'!S143/1000000),SUM('Indicator Data'!T143:U143))</f>
        <v>0</v>
      </c>
      <c r="J140" s="79">
        <f>I140/'Indicator Data'!BC143*1000000</f>
        <v>0</v>
      </c>
      <c r="K140" s="77">
        <f t="shared" si="38"/>
        <v>0</v>
      </c>
      <c r="L140" s="77" t="str">
        <f>IF('Indicator Data'!V143="No data","x",ROUND(IF('Indicator Data'!V143&gt;L$195,10,IF('Indicator Data'!V143&lt;L$194,0,10-(L$195-'Indicator Data'!V143)/(L$195-L$194)*10)),1))</f>
        <v>x</v>
      </c>
      <c r="M140" s="78">
        <f t="shared" si="39"/>
        <v>0</v>
      </c>
      <c r="N140" s="80">
        <f t="shared" si="40"/>
        <v>2.5</v>
      </c>
      <c r="O140" s="92">
        <f>IF(AND('Indicator Data'!AK143="No data",'Indicator Data'!AL143="No data"),0,SUM('Indicator Data'!AK143:AM143)/1000)</f>
        <v>0.17699999999999999</v>
      </c>
      <c r="P140" s="77">
        <f t="shared" si="41"/>
        <v>0</v>
      </c>
      <c r="Q140" s="81">
        <f>O140*1000/'Indicator Data'!BC143</f>
        <v>6.8876848195426583E-5</v>
      </c>
      <c r="R140" s="77">
        <f t="shared" si="42"/>
        <v>1.6</v>
      </c>
      <c r="S140" s="82">
        <f t="shared" si="43"/>
        <v>0.8</v>
      </c>
      <c r="T140" s="77" t="str">
        <f>IF('Indicator Data'!AB143="No data","x",ROUND(IF('Indicator Data'!AB143&gt;T$195,10,IF('Indicator Data'!AB143&lt;T$194,0,10-(T$195-'Indicator Data'!AB143)/(T$195-T$194)*10)),1))</f>
        <v>x</v>
      </c>
      <c r="U140" s="77">
        <f>IF('Indicator Data'!AA143="No data","x",ROUND(IF('Indicator Data'!AA143&gt;U$195,10,IF('Indicator Data'!AA143&lt;U$194,0,10-(U$195-'Indicator Data'!AA143)/(U$195-U$194)*10)),1))</f>
        <v>0.6</v>
      </c>
      <c r="V140" s="77" t="str">
        <f>IF('Indicator Data'!AE143="No data","x",ROUND(IF('Indicator Data'!AE143&gt;V$195,10,IF('Indicator Data'!AE143&lt;V$194,0,10-(V$195-'Indicator Data'!AE143)/(V$195-V$194)*10)),1))</f>
        <v>x</v>
      </c>
      <c r="W140" s="78">
        <f t="shared" si="34"/>
        <v>0.6</v>
      </c>
      <c r="X140" s="77">
        <f>IF('Indicator Data'!W143="No data","x",ROUND(IF('Indicator Data'!W143&gt;X$195,10,IF('Indicator Data'!W143&lt;X$194,0,10-(X$195-'Indicator Data'!W143)/(X$195-X$194)*10)),1))</f>
        <v>0.6</v>
      </c>
      <c r="Y140" s="77" t="str">
        <f>IF('Indicator Data'!X143="No data","x",ROUND(IF('Indicator Data'!X143&gt;Y$195,10,IF('Indicator Data'!X143&lt;Y$194,0,10-(Y$195-'Indicator Data'!X143)/(Y$195-Y$194)*10)),1))</f>
        <v>x</v>
      </c>
      <c r="Z140" s="78">
        <f t="shared" si="44"/>
        <v>0.6</v>
      </c>
      <c r="AA140" s="92">
        <f>('Indicator Data'!AJ143+'Indicator Data'!AI143*0.5+'Indicator Data'!AH143*0.25)/1000</f>
        <v>0</v>
      </c>
      <c r="AB140" s="83">
        <f>AA140*1000/'Indicator Data'!BC143</f>
        <v>0</v>
      </c>
      <c r="AC140" s="78">
        <f t="shared" si="45"/>
        <v>0</v>
      </c>
      <c r="AD140" s="77">
        <f>IF('Indicator Data'!AN143="No data","x",ROUND(IF('Indicator Data'!AN143&lt;$AD$194,10,IF('Indicator Data'!AN143&gt;$AD$195,0,($AD$195-'Indicator Data'!AN143)/($AD$195-$AD$194)*10)),1))</f>
        <v>2</v>
      </c>
      <c r="AE140" s="77">
        <f>IF('Indicator Data'!AO143="No data","x",ROUND(IF('Indicator Data'!AO143&gt;$AE$195,10,IF('Indicator Data'!AO143&lt;$AE$194,0,10-($AE$195-'Indicator Data'!AO143)/($AE$195-$AE$194)*10)),1))</f>
        <v>0</v>
      </c>
      <c r="AF140" s="84">
        <f>IF('Indicator Data'!AP143="No data","x",ROUND(IF('Indicator Data'!AP143&gt;$AF$195,10,IF('Indicator Data'!AP143&lt;$AF$194,0,10-($AF$195-'Indicator Data'!AP143)/($AF$195-$AF$194)*10)),1))</f>
        <v>0.8</v>
      </c>
      <c r="AG140" s="84">
        <f>IF('Indicator Data'!AQ143="No data","x",ROUND(IF('Indicator Data'!AQ143&gt;$AG$195,10,IF('Indicator Data'!AQ143&lt;$AG$194,0,10-($AG$195-'Indicator Data'!AQ143)/($AG$195-$AG$194)*10)),1))</f>
        <v>3.2</v>
      </c>
      <c r="AH140" s="77">
        <f t="shared" si="46"/>
        <v>1.3</v>
      </c>
      <c r="AI140" s="78">
        <f t="shared" si="47"/>
        <v>1.1000000000000001</v>
      </c>
      <c r="AJ140" s="85">
        <f t="shared" si="48"/>
        <v>0.6</v>
      </c>
      <c r="AK140" s="86">
        <f t="shared" si="35"/>
        <v>0.7</v>
      </c>
    </row>
    <row r="141" spans="1:37" s="4" customFormat="1" x14ac:dyDescent="0.25">
      <c r="A141" s="131" t="s">
        <v>261</v>
      </c>
      <c r="B141" s="63" t="s">
        <v>260</v>
      </c>
      <c r="C141" s="77">
        <f>ROUND(IF('Indicator Data'!Q144="No data",IF((0.1233*LN('Indicator Data'!BB144)-0.4559)&gt;C$195,0,IF((0.1233*LN('Indicator Data'!BB144)-0.4559)&lt;C$194,10,(C$195-(0.1233*LN('Indicator Data'!BB144)-0.4559))/(C$195-C$194)*10)),IF('Indicator Data'!Q144&gt;C$195,0,IF('Indicator Data'!Q144&lt;C$194,10,(C$195-'Indicator Data'!Q144)/(C$195-C$194)*10))),1)</f>
        <v>2.2999999999999998</v>
      </c>
      <c r="D141" s="77" t="str">
        <f>IF('Indicator Data'!R144="No data","x",ROUND((IF('Indicator Data'!R144&gt;D$195,10,IF('Indicator Data'!R144&lt;D$194,0,10-(D$195-'Indicator Data'!R144)/(D$195-D$194)*10))),1))</f>
        <v>x</v>
      </c>
      <c r="E141" s="78">
        <f t="shared" si="36"/>
        <v>2.2999999999999998</v>
      </c>
      <c r="F141" s="77">
        <f>IF('Indicator Data'!AF144="No data","x",ROUND(IF('Indicator Data'!AF144&gt;F$195,10,IF('Indicator Data'!AF144&lt;F$194,0,10-(F$195-'Indicator Data'!AF144)/(F$195-F$194)*10)),1))</f>
        <v>4.5</v>
      </c>
      <c r="G141" s="77">
        <f>IF('Indicator Data'!AG144="No data","x",ROUND(IF('Indicator Data'!AG144&gt;G$195,10,IF('Indicator Data'!AG144&lt;G$194,0,10-(G$195-'Indicator Data'!AG144)/(G$195-G$194)*10)),1))</f>
        <v>0.6</v>
      </c>
      <c r="H141" s="78">
        <f t="shared" si="37"/>
        <v>2.6</v>
      </c>
      <c r="I141" s="79">
        <f>SUM(IF('Indicator Data'!S144=0,0,'Indicator Data'!S144/1000000),SUM('Indicator Data'!T144:U144))</f>
        <v>0</v>
      </c>
      <c r="J141" s="79">
        <f>I141/'Indicator Data'!BC144*1000000</f>
        <v>0</v>
      </c>
      <c r="K141" s="77">
        <f t="shared" si="38"/>
        <v>0</v>
      </c>
      <c r="L141" s="77" t="str">
        <f>IF('Indicator Data'!V144="No data","x",ROUND(IF('Indicator Data'!V144&gt;L$195,10,IF('Indicator Data'!V144&lt;L$194,0,10-(L$195-'Indicator Data'!V144)/(L$195-L$194)*10)),1))</f>
        <v>x</v>
      </c>
      <c r="M141" s="78">
        <f t="shared" si="39"/>
        <v>0</v>
      </c>
      <c r="N141" s="80">
        <f t="shared" si="40"/>
        <v>1.8</v>
      </c>
      <c r="O141" s="92">
        <f>IF(AND('Indicator Data'!AK144="No data",'Indicator Data'!AL144="No data"),0,SUM('Indicator Data'!AK144:AM144)/1000)</f>
        <v>2.9049999999999998</v>
      </c>
      <c r="P141" s="77">
        <f t="shared" si="41"/>
        <v>1.5</v>
      </c>
      <c r="Q141" s="81">
        <f>O141*1000/'Indicator Data'!BC144</f>
        <v>1.4742226710580403E-4</v>
      </c>
      <c r="R141" s="77">
        <f t="shared" si="42"/>
        <v>2</v>
      </c>
      <c r="S141" s="82">
        <f t="shared" si="43"/>
        <v>1.8</v>
      </c>
      <c r="T141" s="77">
        <f>IF('Indicator Data'!AB144="No data","x",ROUND(IF('Indicator Data'!AB144&gt;T$195,10,IF('Indicator Data'!AB144&lt;T$194,0,10-(T$195-'Indicator Data'!AB144)/(T$195-T$194)*10)),1))</f>
        <v>0.2</v>
      </c>
      <c r="U141" s="77">
        <f>IF('Indicator Data'!AA144="No data","x",ROUND(IF('Indicator Data'!AA144&gt;U$195,10,IF('Indicator Data'!AA144&lt;U$194,0,10-(U$195-'Indicator Data'!AA144)/(U$195-U$194)*10)),1))</f>
        <v>1.5</v>
      </c>
      <c r="V141" s="77" t="str">
        <f>IF('Indicator Data'!AE144="No data","x",ROUND(IF('Indicator Data'!AE144&gt;V$195,10,IF('Indicator Data'!AE144&lt;V$194,0,10-(V$195-'Indicator Data'!AE144)/(V$195-V$194)*10)),1))</f>
        <v>x</v>
      </c>
      <c r="W141" s="78">
        <f t="shared" si="34"/>
        <v>0.9</v>
      </c>
      <c r="X141" s="77">
        <f>IF('Indicator Data'!W144="No data","x",ROUND(IF('Indicator Data'!W144&gt;X$195,10,IF('Indicator Data'!W144&lt;X$194,0,10-(X$195-'Indicator Data'!W144)/(X$195-X$194)*10)),1))</f>
        <v>0.9</v>
      </c>
      <c r="Y141" s="77" t="str">
        <f>IF('Indicator Data'!X144="No data","x",ROUND(IF('Indicator Data'!X144&gt;Y$195,10,IF('Indicator Data'!X144&lt;Y$194,0,10-(Y$195-'Indicator Data'!X144)/(Y$195-Y$194)*10)),1))</f>
        <v>x</v>
      </c>
      <c r="Z141" s="78">
        <f t="shared" si="44"/>
        <v>0.9</v>
      </c>
      <c r="AA141" s="92">
        <f>('Indicator Data'!AJ144+'Indicator Data'!AI144*0.5+'Indicator Data'!AH144*0.25)/1000</f>
        <v>0.52500000000000002</v>
      </c>
      <c r="AB141" s="83">
        <f>AA141*1000/'Indicator Data'!BC144</f>
        <v>2.6642578392615185E-5</v>
      </c>
      <c r="AC141" s="78">
        <f t="shared" si="45"/>
        <v>0</v>
      </c>
      <c r="AD141" s="77">
        <f>IF('Indicator Data'!AN144="No data","x",ROUND(IF('Indicator Data'!AN144&lt;$AD$194,10,IF('Indicator Data'!AN144&gt;$AD$195,0,($AD$195-'Indicator Data'!AN144)/($AD$195-$AD$194)*10)),1))</f>
        <v>1.7</v>
      </c>
      <c r="AE141" s="77">
        <f>IF('Indicator Data'!AO144="No data","x",ROUND(IF('Indicator Data'!AO144&gt;$AE$195,10,IF('Indicator Data'!AO144&lt;$AE$194,0,10-($AE$195-'Indicator Data'!AO144)/($AE$195-$AE$194)*10)),1))</f>
        <v>0</v>
      </c>
      <c r="AF141" s="84">
        <f>IF('Indicator Data'!AP144="No data","x",ROUND(IF('Indicator Data'!AP144&gt;$AF$195,10,IF('Indicator Data'!AP144&lt;$AF$194,0,10-($AF$195-'Indicator Data'!AP144)/($AF$195-$AF$194)*10)),1))</f>
        <v>3</v>
      </c>
      <c r="AG141" s="84">
        <f>IF('Indicator Data'!AQ144="No data","x",ROUND(IF('Indicator Data'!AQ144&gt;$AG$195,10,IF('Indicator Data'!AQ144&lt;$AG$194,0,10-($AG$195-'Indicator Data'!AQ144)/($AG$195-$AG$194)*10)),1))</f>
        <v>2.2000000000000002</v>
      </c>
      <c r="AH141" s="77">
        <f t="shared" si="46"/>
        <v>2.8</v>
      </c>
      <c r="AI141" s="78">
        <f t="shared" si="47"/>
        <v>1.5</v>
      </c>
      <c r="AJ141" s="85">
        <f t="shared" si="48"/>
        <v>0.8</v>
      </c>
      <c r="AK141" s="86">
        <f t="shared" si="35"/>
        <v>1.3</v>
      </c>
    </row>
    <row r="142" spans="1:37" s="4" customFormat="1" x14ac:dyDescent="0.25">
      <c r="A142" s="131" t="s">
        <v>377</v>
      </c>
      <c r="B142" s="63" t="s">
        <v>262</v>
      </c>
      <c r="C142" s="77">
        <f>ROUND(IF('Indicator Data'!Q145="No data",IF((0.1233*LN('Indicator Data'!BB145)-0.4559)&gt;C$195,0,IF((0.1233*LN('Indicator Data'!BB145)-0.4559)&lt;C$194,10,(C$195-(0.1233*LN('Indicator Data'!BB145)-0.4559))/(C$195-C$194)*10)),IF('Indicator Data'!Q145&gt;C$195,0,IF('Indicator Data'!Q145&lt;C$194,10,(C$195-'Indicator Data'!Q145)/(C$195-C$194)*10))),1)</f>
        <v>2.2000000000000002</v>
      </c>
      <c r="D142" s="77" t="str">
        <f>IF('Indicator Data'!R145="No data","x",ROUND((IF('Indicator Data'!R145&gt;D$195,10,IF('Indicator Data'!R145&lt;D$194,0,10-(D$195-'Indicator Data'!R145)/(D$195-D$194)*10))),1))</f>
        <v>x</v>
      </c>
      <c r="E142" s="78">
        <f t="shared" si="36"/>
        <v>2.2000000000000002</v>
      </c>
      <c r="F142" s="77">
        <f>IF('Indicator Data'!AF145="No data","x",ROUND(IF('Indicator Data'!AF145&gt;F$195,10,IF('Indicator Data'!AF145&lt;F$194,0,10-(F$195-'Indicator Data'!AF145)/(F$195-F$194)*10)),1))</f>
        <v>3.6</v>
      </c>
      <c r="G142" s="77">
        <f>IF('Indicator Data'!AG145="No data","x",ROUND(IF('Indicator Data'!AG145&gt;G$195,10,IF('Indicator Data'!AG145&lt;G$194,0,10-(G$195-'Indicator Data'!AG145)/(G$195-G$194)*10)),1))</f>
        <v>4.0999999999999996</v>
      </c>
      <c r="H142" s="78">
        <f t="shared" si="37"/>
        <v>3.9</v>
      </c>
      <c r="I142" s="79">
        <f>SUM(IF('Indicator Data'!S145=0,0,'Indicator Data'!S145/1000000),SUM('Indicator Data'!T145:U145))</f>
        <v>2.7875459999999999</v>
      </c>
      <c r="J142" s="79">
        <f>I142/'Indicator Data'!BC145*1000000</f>
        <v>1.9312038597113529E-2</v>
      </c>
      <c r="K142" s="77">
        <f t="shared" si="38"/>
        <v>0</v>
      </c>
      <c r="L142" s="77" t="str">
        <f>IF('Indicator Data'!V145="No data","x",ROUND(IF('Indicator Data'!V145&gt;L$195,10,IF('Indicator Data'!V145&lt;L$194,0,10-(L$195-'Indicator Data'!V145)/(L$195-L$194)*10)),1))</f>
        <v>x</v>
      </c>
      <c r="M142" s="78">
        <f t="shared" si="39"/>
        <v>0</v>
      </c>
      <c r="N142" s="80">
        <f t="shared" si="40"/>
        <v>2.1</v>
      </c>
      <c r="O142" s="92">
        <f>IF(AND('Indicator Data'!AK145="No data",'Indicator Data'!AL145="No data"),0,SUM('Indicator Data'!AK145:AM145)/1000)</f>
        <v>248.37299999999999</v>
      </c>
      <c r="P142" s="77">
        <f t="shared" si="41"/>
        <v>8</v>
      </c>
      <c r="Q142" s="81">
        <f>O142*1000/'Indicator Data'!BC145</f>
        <v>1.7207210078258363E-3</v>
      </c>
      <c r="R142" s="77">
        <f t="shared" si="42"/>
        <v>3.6</v>
      </c>
      <c r="S142" s="82">
        <f t="shared" si="43"/>
        <v>5.8</v>
      </c>
      <c r="T142" s="77" t="str">
        <f>IF('Indicator Data'!AB145="No data","x",ROUND(IF('Indicator Data'!AB145&gt;T$195,10,IF('Indicator Data'!AB145&lt;T$194,0,10-(T$195-'Indicator Data'!AB145)/(T$195-T$194)*10)),1))</f>
        <v>x</v>
      </c>
      <c r="U142" s="77">
        <f>IF('Indicator Data'!AA145="No data","x",ROUND(IF('Indicator Data'!AA145&gt;U$195,10,IF('Indicator Data'!AA145&lt;U$194,0,10-(U$195-'Indicator Data'!AA145)/(U$195-U$194)*10)),1))</f>
        <v>1.5</v>
      </c>
      <c r="V142" s="77" t="str">
        <f>IF('Indicator Data'!AE145="No data","x",ROUND(IF('Indicator Data'!AE145&gt;V$195,10,IF('Indicator Data'!AE145&lt;V$194,0,10-(V$195-'Indicator Data'!AE145)/(V$195-V$194)*10)),1))</f>
        <v>x</v>
      </c>
      <c r="W142" s="78">
        <f t="shared" si="34"/>
        <v>1.5</v>
      </c>
      <c r="X142" s="77">
        <f>IF('Indicator Data'!W145="No data","x",ROUND(IF('Indicator Data'!W145&gt;X$195,10,IF('Indicator Data'!W145&lt;X$194,0,10-(X$195-'Indicator Data'!W145)/(X$195-X$194)*10)),1))</f>
        <v>0.7</v>
      </c>
      <c r="Y142" s="77" t="str">
        <f>IF('Indicator Data'!X145="No data","x",ROUND(IF('Indicator Data'!X145&gt;Y$195,10,IF('Indicator Data'!X145&lt;Y$194,0,10-(Y$195-'Indicator Data'!X145)/(Y$195-Y$194)*10)),1))</f>
        <v>x</v>
      </c>
      <c r="Z142" s="78">
        <f t="shared" si="44"/>
        <v>0.7</v>
      </c>
      <c r="AA142" s="92">
        <f>('Indicator Data'!AJ145+'Indicator Data'!AI145*0.5+'Indicator Data'!AH145*0.25)/1000</f>
        <v>23.639250000000001</v>
      </c>
      <c r="AB142" s="83">
        <f>AA142*1000/'Indicator Data'!BC145</f>
        <v>1.6377204480457578E-4</v>
      </c>
      <c r="AC142" s="78">
        <f t="shared" si="45"/>
        <v>0</v>
      </c>
      <c r="AD142" s="77">
        <f>IF('Indicator Data'!AN145="No data","x",ROUND(IF('Indicator Data'!AN145&lt;$AD$194,10,IF('Indicator Data'!AN145&gt;$AD$195,0,($AD$195-'Indicator Data'!AN145)/($AD$195-$AD$194)*10)),1))</f>
        <v>1.9</v>
      </c>
      <c r="AE142" s="77">
        <f>IF('Indicator Data'!AO145="No data","x",ROUND(IF('Indicator Data'!AO145&gt;$AE$195,10,IF('Indicator Data'!AO145&lt;$AE$194,0,10-($AE$195-'Indicator Data'!AO145)/($AE$195-$AE$194)*10)),1))</f>
        <v>0</v>
      </c>
      <c r="AF142" s="84">
        <f>IF('Indicator Data'!AP145="No data","x",ROUND(IF('Indicator Data'!AP145&gt;$AF$195,10,IF('Indicator Data'!AP145&lt;$AF$194,0,10-($AF$195-'Indicator Data'!AP145)/($AF$195-$AF$194)*10)),1))</f>
        <v>3.7</v>
      </c>
      <c r="AG142" s="84">
        <f>IF('Indicator Data'!AQ145="No data","x",ROUND(IF('Indicator Data'!AQ145&gt;$AG$195,10,IF('Indicator Data'!AQ145&lt;$AG$194,0,10-($AG$195-'Indicator Data'!AQ145)/($AG$195-$AG$194)*10)),1))</f>
        <v>2.6</v>
      </c>
      <c r="AH142" s="77">
        <f t="shared" si="46"/>
        <v>3.5</v>
      </c>
      <c r="AI142" s="78">
        <f t="shared" si="47"/>
        <v>1.8</v>
      </c>
      <c r="AJ142" s="85">
        <f t="shared" si="48"/>
        <v>1</v>
      </c>
      <c r="AK142" s="86">
        <f t="shared" si="35"/>
        <v>3.8</v>
      </c>
    </row>
    <row r="143" spans="1:37" s="4" customFormat="1" x14ac:dyDescent="0.25">
      <c r="A143" s="131" t="s">
        <v>264</v>
      </c>
      <c r="B143" s="63" t="s">
        <v>263</v>
      </c>
      <c r="C143" s="77">
        <f>ROUND(IF('Indicator Data'!Q146="No data",IF((0.1233*LN('Indicator Data'!BB146)-0.4559)&gt;C$195,0,IF((0.1233*LN('Indicator Data'!BB146)-0.4559)&lt;C$194,10,(C$195-(0.1233*LN('Indicator Data'!BB146)-0.4559))/(C$195-C$194)*10)),IF('Indicator Data'!Q146&gt;C$195,0,IF('Indicator Data'!Q146&lt;C$194,10,(C$195-'Indicator Data'!Q146)/(C$195-C$194)*10))),1)</f>
        <v>7</v>
      </c>
      <c r="D143" s="77">
        <f>IF('Indicator Data'!R146="No data","x",ROUND((IF('Indicator Data'!R146&gt;D$195,10,IF('Indicator Data'!R146&lt;D$194,0,10-(D$195-'Indicator Data'!R146)/(D$195-D$194)*10))),1))</f>
        <v>4.5</v>
      </c>
      <c r="E143" s="78">
        <f t="shared" si="36"/>
        <v>5.9</v>
      </c>
      <c r="F143" s="77">
        <f>IF('Indicator Data'!AF146="No data","x",ROUND(IF('Indicator Data'!AF146&gt;F$195,10,IF('Indicator Data'!AF146&lt;F$194,0,10-(F$195-'Indicator Data'!AF146)/(F$195-F$194)*10)),1))</f>
        <v>5.0999999999999996</v>
      </c>
      <c r="G143" s="77">
        <f>IF('Indicator Data'!AG146="No data","x",ROUND(IF('Indicator Data'!AG146&gt;G$195,10,IF('Indicator Data'!AG146&lt;G$194,0,10-(G$195-'Indicator Data'!AG146)/(G$195-G$194)*10)),1))</f>
        <v>6.6</v>
      </c>
      <c r="H143" s="78">
        <f t="shared" si="37"/>
        <v>5.9</v>
      </c>
      <c r="I143" s="79">
        <f>SUM(IF('Indicator Data'!S146=0,0,'Indicator Data'!S146/1000000),SUM('Indicator Data'!T146:U146))</f>
        <v>2247.253659</v>
      </c>
      <c r="J143" s="79">
        <f>I143/'Indicator Data'!BC146*1000000</f>
        <v>188.56741350624645</v>
      </c>
      <c r="K143" s="77">
        <f t="shared" si="38"/>
        <v>3.8</v>
      </c>
      <c r="L143" s="77">
        <f>IF('Indicator Data'!V146="No data","x",ROUND(IF('Indicator Data'!V146&gt;L$195,10,IF('Indicator Data'!V146&lt;L$194,0,10-(L$195-'Indicator Data'!V146)/(L$195-L$194)*10)),1))</f>
        <v>8.9</v>
      </c>
      <c r="M143" s="78">
        <f t="shared" si="39"/>
        <v>6.4</v>
      </c>
      <c r="N143" s="80">
        <f t="shared" si="40"/>
        <v>6</v>
      </c>
      <c r="O143" s="92">
        <f>IF(AND('Indicator Data'!AK146="No data",'Indicator Data'!AL146="No data"),0,SUM('Indicator Data'!AK146:AM146)/1000)</f>
        <v>166.977</v>
      </c>
      <c r="P143" s="77">
        <f t="shared" si="41"/>
        <v>7.4</v>
      </c>
      <c r="Q143" s="81">
        <f>O143*1000/'Indicator Data'!BC146</f>
        <v>1.401106674314798E-2</v>
      </c>
      <c r="R143" s="77">
        <f t="shared" si="42"/>
        <v>6.1</v>
      </c>
      <c r="S143" s="82">
        <f t="shared" si="43"/>
        <v>6.8</v>
      </c>
      <c r="T143" s="77">
        <f>IF('Indicator Data'!AB146="No data","x",ROUND(IF('Indicator Data'!AB146&gt;T$195,10,IF('Indicator Data'!AB146&lt;T$194,0,10-(T$195-'Indicator Data'!AB146)/(T$195-T$194)*10)),1))</f>
        <v>5.8</v>
      </c>
      <c r="U143" s="77">
        <f>IF('Indicator Data'!AA146="No data","x",ROUND(IF('Indicator Data'!AA146&gt;U$195,10,IF('Indicator Data'!AA146&lt;U$194,0,10-(U$195-'Indicator Data'!AA146)/(U$195-U$194)*10)),1))</f>
        <v>1</v>
      </c>
      <c r="V143" s="77">
        <f>IF('Indicator Data'!AE146="No data","x",ROUND(IF('Indicator Data'!AE146&gt;V$195,10,IF('Indicator Data'!AE146&lt;V$194,0,10-(V$195-'Indicator Data'!AE146)/(V$195-V$194)*10)),1))</f>
        <v>2.8</v>
      </c>
      <c r="W143" s="78">
        <f t="shared" si="34"/>
        <v>3.2</v>
      </c>
      <c r="X143" s="77">
        <f>IF('Indicator Data'!W146="No data","x",ROUND(IF('Indicator Data'!W146&gt;X$195,10,IF('Indicator Data'!W146&lt;X$194,0,10-(X$195-'Indicator Data'!W146)/(X$195-X$194)*10)),1))</f>
        <v>3.2</v>
      </c>
      <c r="Y143" s="77">
        <f>IF('Indicator Data'!X146="No data","x",ROUND(IF('Indicator Data'!X146&gt;Y$195,10,IF('Indicator Data'!X146&lt;Y$194,0,10-(Y$195-'Indicator Data'!X146)/(Y$195-Y$194)*10)),1))</f>
        <v>2.6</v>
      </c>
      <c r="Z143" s="78">
        <f t="shared" si="44"/>
        <v>2.9</v>
      </c>
      <c r="AA143" s="92">
        <f>('Indicator Data'!AJ146+'Indicator Data'!AI146*0.5+'Indicator Data'!AH146*0.25)/1000</f>
        <v>3.5367500000000001</v>
      </c>
      <c r="AB143" s="83">
        <f>AA143*1000/'Indicator Data'!BC146</f>
        <v>2.9676925746557084E-4</v>
      </c>
      <c r="AC143" s="78">
        <f t="shared" si="45"/>
        <v>0</v>
      </c>
      <c r="AD143" s="77">
        <f>IF('Indicator Data'!AN146="No data","x",ROUND(IF('Indicator Data'!AN146&lt;$AD$194,10,IF('Indicator Data'!AN146&gt;$AD$195,0,($AD$195-'Indicator Data'!AN146)/($AD$195-$AD$194)*10)),1))</f>
        <v>6</v>
      </c>
      <c r="AE143" s="77">
        <f>IF('Indicator Data'!AO146="No data","x",ROUND(IF('Indicator Data'!AO146&gt;$AE$195,10,IF('Indicator Data'!AO146&lt;$AE$194,0,10-($AE$195-'Indicator Data'!AO146)/($AE$195-$AE$194)*10)),1))</f>
        <v>8.9</v>
      </c>
      <c r="AF143" s="84">
        <f>IF('Indicator Data'!AP146="No data","x",ROUND(IF('Indicator Data'!AP146&gt;$AF$195,10,IF('Indicator Data'!AP146&lt;$AF$194,0,10-($AF$195-'Indicator Data'!AP146)/($AF$195-$AF$194)*10)),1))</f>
        <v>8.5</v>
      </c>
      <c r="AG143" s="84">
        <f>IF('Indicator Data'!AQ146="No data","x",ROUND(IF('Indicator Data'!AQ146&gt;$AG$195,10,IF('Indicator Data'!AQ146&lt;$AG$194,0,10-($AG$195-'Indicator Data'!AQ146)/($AG$195-$AG$194)*10)),1))</f>
        <v>5.3</v>
      </c>
      <c r="AH143" s="77">
        <f t="shared" si="46"/>
        <v>7.9</v>
      </c>
      <c r="AI143" s="78">
        <f t="shared" si="47"/>
        <v>7.6</v>
      </c>
      <c r="AJ143" s="85">
        <f t="shared" si="48"/>
        <v>4</v>
      </c>
      <c r="AK143" s="86">
        <f t="shared" si="35"/>
        <v>5.6</v>
      </c>
    </row>
    <row r="144" spans="1:37" s="4" customFormat="1" x14ac:dyDescent="0.25">
      <c r="A144" s="131" t="s">
        <v>266</v>
      </c>
      <c r="B144" s="63" t="s">
        <v>265</v>
      </c>
      <c r="C144" s="77">
        <f>ROUND(IF('Indicator Data'!Q147="No data",IF((0.1233*LN('Indicator Data'!BB147)-0.4559)&gt;C$195,0,IF((0.1233*LN('Indicator Data'!BB147)-0.4559)&lt;C$194,10,(C$195-(0.1233*LN('Indicator Data'!BB147)-0.4559))/(C$195-C$194)*10)),IF('Indicator Data'!Q147&gt;C$195,0,IF('Indicator Data'!Q147&lt;C$194,10,(C$195-'Indicator Data'!Q147)/(C$195-C$194)*10))),1)</f>
        <v>2.8</v>
      </c>
      <c r="D144" s="77" t="str">
        <f>IF('Indicator Data'!R147="No data","x",ROUND((IF('Indicator Data'!R147&gt;D$195,10,IF('Indicator Data'!R147&lt;D$194,0,10-(D$195-'Indicator Data'!R147)/(D$195-D$194)*10))),1))</f>
        <v>x</v>
      </c>
      <c r="E144" s="78">
        <f t="shared" si="36"/>
        <v>2.8</v>
      </c>
      <c r="F144" s="77" t="str">
        <f>IF('Indicator Data'!AF147="No data","x",ROUND(IF('Indicator Data'!AF147&gt;F$195,10,IF('Indicator Data'!AF147&lt;F$194,0,10-(F$195-'Indicator Data'!AF147)/(F$195-F$194)*10)),1))</f>
        <v>x</v>
      </c>
      <c r="G144" s="77" t="str">
        <f>IF('Indicator Data'!AG147="No data","x",ROUND(IF('Indicator Data'!AG147&gt;G$195,10,IF('Indicator Data'!AG147&lt;G$194,0,10-(G$195-'Indicator Data'!AG147)/(G$195-G$194)*10)),1))</f>
        <v>x</v>
      </c>
      <c r="H144" s="78" t="str">
        <f t="shared" si="37"/>
        <v>x</v>
      </c>
      <c r="I144" s="79">
        <f>SUM(IF('Indicator Data'!S147=0,0,'Indicator Data'!S147/1000000),SUM('Indicator Data'!T147:U147))</f>
        <v>0</v>
      </c>
      <c r="J144" s="79">
        <f>I144/'Indicator Data'!BC147*1000000</f>
        <v>0</v>
      </c>
      <c r="K144" s="77">
        <f t="shared" si="38"/>
        <v>0</v>
      </c>
      <c r="L144" s="77" t="str">
        <f>IF('Indicator Data'!V147="No data","x",ROUND(IF('Indicator Data'!V147&gt;L$195,10,IF('Indicator Data'!V147&lt;L$194,0,10-(L$195-'Indicator Data'!V147)/(L$195-L$194)*10)),1))</f>
        <v>x</v>
      </c>
      <c r="M144" s="78">
        <f t="shared" si="39"/>
        <v>0</v>
      </c>
      <c r="N144" s="80">
        <f t="shared" si="40"/>
        <v>1.9</v>
      </c>
      <c r="O144" s="92">
        <f>IF(AND('Indicator Data'!AK147="No data",'Indicator Data'!AL147="No data"),0,SUM('Indicator Data'!AK147:AM147)/1000)</f>
        <v>0</v>
      </c>
      <c r="P144" s="77">
        <f t="shared" si="41"/>
        <v>0</v>
      </c>
      <c r="Q144" s="81">
        <f>O144*1000/'Indicator Data'!BC147</f>
        <v>0</v>
      </c>
      <c r="R144" s="77">
        <f t="shared" si="42"/>
        <v>0</v>
      </c>
      <c r="S144" s="82">
        <f t="shared" si="43"/>
        <v>0</v>
      </c>
      <c r="T144" s="77" t="str">
        <f>IF('Indicator Data'!AB147="No data","x",ROUND(IF('Indicator Data'!AB147&gt;T$195,10,IF('Indicator Data'!AB147&lt;T$194,0,10-(T$195-'Indicator Data'!AB147)/(T$195-T$194)*10)),1))</f>
        <v>x</v>
      </c>
      <c r="U144" s="77">
        <f>IF('Indicator Data'!AA147="No data","x",ROUND(IF('Indicator Data'!AA147&gt;U$195,10,IF('Indicator Data'!AA147&lt;U$194,0,10-(U$195-'Indicator Data'!AA147)/(U$195-U$194)*10)),1))</f>
        <v>0.1</v>
      </c>
      <c r="V144" s="77" t="str">
        <f>IF('Indicator Data'!AE147="No data","x",ROUND(IF('Indicator Data'!AE147&gt;V$195,10,IF('Indicator Data'!AE147&lt;V$194,0,10-(V$195-'Indicator Data'!AE147)/(V$195-V$194)*10)),1))</f>
        <v>x</v>
      </c>
      <c r="W144" s="78">
        <f t="shared" si="34"/>
        <v>0.1</v>
      </c>
      <c r="X144" s="77">
        <f>IF('Indicator Data'!W147="No data","x",ROUND(IF('Indicator Data'!W147&gt;X$195,10,IF('Indicator Data'!W147&lt;X$194,0,10-(X$195-'Indicator Data'!W147)/(X$195-X$194)*10)),1))</f>
        <v>0.8</v>
      </c>
      <c r="Y144" s="77" t="str">
        <f>IF('Indicator Data'!X147="No data","x",ROUND(IF('Indicator Data'!X147&gt;Y$195,10,IF('Indicator Data'!X147&lt;Y$194,0,10-(Y$195-'Indicator Data'!X147)/(Y$195-Y$194)*10)),1))</f>
        <v>x</v>
      </c>
      <c r="Z144" s="78">
        <f t="shared" si="44"/>
        <v>0.8</v>
      </c>
      <c r="AA144" s="92">
        <f>('Indicator Data'!AJ147+'Indicator Data'!AI147*0.5+'Indicator Data'!AH147*0.25)/1000</f>
        <v>0</v>
      </c>
      <c r="AB144" s="83">
        <f>AA144*1000/'Indicator Data'!BC147</f>
        <v>0</v>
      </c>
      <c r="AC144" s="78">
        <f t="shared" si="45"/>
        <v>0</v>
      </c>
      <c r="AD144" s="77">
        <f>IF('Indicator Data'!AN147="No data","x",ROUND(IF('Indicator Data'!AN147&lt;$AD$194,10,IF('Indicator Data'!AN147&gt;$AD$195,0,($AD$195-'Indicator Data'!AN147)/($AD$195-$AD$194)*10)),1))</f>
        <v>4.7</v>
      </c>
      <c r="AE144" s="77">
        <f>IF('Indicator Data'!AO147="No data","x",ROUND(IF('Indicator Data'!AO147&gt;$AE$195,10,IF('Indicator Data'!AO147&lt;$AE$194,0,10-($AE$195-'Indicator Data'!AO147)/($AE$195-$AE$194)*10)),1))</f>
        <v>0.4</v>
      </c>
      <c r="AF144" s="84">
        <f>IF('Indicator Data'!AP147="No data","x",ROUND(IF('Indicator Data'!AP147&gt;$AF$195,10,IF('Indicator Data'!AP147&lt;$AF$194,0,10-($AF$195-'Indicator Data'!AP147)/($AF$195-$AF$194)*10)),1))</f>
        <v>2.1</v>
      </c>
      <c r="AG144" s="84" t="str">
        <f>IF('Indicator Data'!AQ147="No data","x",ROUND(IF('Indicator Data'!AQ147&gt;$AG$195,10,IF('Indicator Data'!AQ147&lt;$AG$194,0,10-($AG$195-'Indicator Data'!AQ147)/($AG$195-$AG$194)*10)),1))</f>
        <v>x</v>
      </c>
      <c r="AH144" s="77">
        <f t="shared" si="46"/>
        <v>2.1</v>
      </c>
      <c r="AI144" s="78">
        <f t="shared" si="47"/>
        <v>2.4</v>
      </c>
      <c r="AJ144" s="85">
        <f t="shared" si="48"/>
        <v>0.9</v>
      </c>
      <c r="AK144" s="86">
        <f t="shared" si="35"/>
        <v>0.5</v>
      </c>
    </row>
    <row r="145" spans="1:37" s="4" customFormat="1" x14ac:dyDescent="0.25">
      <c r="A145" s="131" t="s">
        <v>268</v>
      </c>
      <c r="B145" s="63" t="s">
        <v>267</v>
      </c>
      <c r="C145" s="77">
        <f>ROUND(IF('Indicator Data'!Q148="No data",IF((0.1233*LN('Indicator Data'!BB148)-0.4559)&gt;C$195,0,IF((0.1233*LN('Indicator Data'!BB148)-0.4559)&lt;C$194,10,(C$195-(0.1233*LN('Indicator Data'!BB148)-0.4559))/(C$195-C$194)*10)),IF('Indicator Data'!Q148&gt;C$195,0,IF('Indicator Data'!Q148&lt;C$194,10,(C$195-'Indicator Data'!Q148)/(C$195-C$194)*10))),1)</f>
        <v>3.3</v>
      </c>
      <c r="D145" s="77">
        <f>IF('Indicator Data'!R148="No data","x",ROUND((IF('Indicator Data'!R148&gt;D$195,10,IF('Indicator Data'!R148&lt;D$194,0,10-(D$195-'Indicator Data'!R148)/(D$195-D$194)*10))),1))</f>
        <v>0</v>
      </c>
      <c r="E145" s="78">
        <f t="shared" si="36"/>
        <v>1.8</v>
      </c>
      <c r="F145" s="77">
        <f>IF('Indicator Data'!AF148="No data","x",ROUND(IF('Indicator Data'!AF148&gt;F$195,10,IF('Indicator Data'!AF148&lt;F$194,0,10-(F$195-'Indicator Data'!AF148)/(F$195-F$194)*10)),1))</f>
        <v>4.7</v>
      </c>
      <c r="G145" s="77" t="str">
        <f>IF('Indicator Data'!AG148="No data","x",ROUND(IF('Indicator Data'!AG148&gt;G$195,10,IF('Indicator Data'!AG148&lt;G$194,0,10-(G$195-'Indicator Data'!AG148)/(G$195-G$194)*10)),1))</f>
        <v>x</v>
      </c>
      <c r="H145" s="78">
        <f t="shared" si="37"/>
        <v>4.7</v>
      </c>
      <c r="I145" s="79">
        <f>SUM(IF('Indicator Data'!S148=0,0,'Indicator Data'!S148/1000000),SUM('Indicator Data'!T148:U148))</f>
        <v>32.57</v>
      </c>
      <c r="J145" s="79">
        <f>I145/'Indicator Data'!BC148*1000000</f>
        <v>182.96210993455608</v>
      </c>
      <c r="K145" s="77">
        <f t="shared" si="38"/>
        <v>3.7</v>
      </c>
      <c r="L145" s="77">
        <f>IF('Indicator Data'!V148="No data","x",ROUND(IF('Indicator Data'!V148&gt;L$195,10,IF('Indicator Data'!V148&lt;L$194,0,10-(L$195-'Indicator Data'!V148)/(L$195-L$194)*10)),1))</f>
        <v>0.6</v>
      </c>
      <c r="M145" s="78">
        <f t="shared" si="39"/>
        <v>2.2000000000000002</v>
      </c>
      <c r="N145" s="80">
        <f t="shared" si="40"/>
        <v>2.6</v>
      </c>
      <c r="O145" s="92">
        <f>IF(AND('Indicator Data'!AK148="No data",'Indicator Data'!AL148="No data"),0,SUM('Indicator Data'!AK148:AM148)/1000)</f>
        <v>2E-3</v>
      </c>
      <c r="P145" s="77">
        <f t="shared" si="41"/>
        <v>0</v>
      </c>
      <c r="Q145" s="81">
        <f>O145*1000/'Indicator Data'!BC148</f>
        <v>1.123500828581861E-5</v>
      </c>
      <c r="R145" s="77">
        <f t="shared" si="42"/>
        <v>0</v>
      </c>
      <c r="S145" s="82">
        <f t="shared" si="43"/>
        <v>0</v>
      </c>
      <c r="T145" s="77" t="str">
        <f>IF('Indicator Data'!AB148="No data","x",ROUND(IF('Indicator Data'!AB148&gt;T$195,10,IF('Indicator Data'!AB148&lt;T$194,0,10-(T$195-'Indicator Data'!AB148)/(T$195-T$194)*10)),1))</f>
        <v>x</v>
      </c>
      <c r="U145" s="77">
        <f>IF('Indicator Data'!AA148="No data","x",ROUND(IF('Indicator Data'!AA148&gt;U$195,10,IF('Indicator Data'!AA148&lt;U$194,0,10-(U$195-'Indicator Data'!AA148)/(U$195-U$194)*10)),1))</f>
        <v>0.2</v>
      </c>
      <c r="V145" s="77" t="str">
        <f>IF('Indicator Data'!AE148="No data","x",ROUND(IF('Indicator Data'!AE148&gt;V$195,10,IF('Indicator Data'!AE148&lt;V$194,0,10-(V$195-'Indicator Data'!AE148)/(V$195-V$194)*10)),1))</f>
        <v>x</v>
      </c>
      <c r="W145" s="78">
        <f t="shared" si="34"/>
        <v>0.2</v>
      </c>
      <c r="X145" s="77">
        <f>IF('Indicator Data'!W148="No data","x",ROUND(IF('Indicator Data'!W148&gt;X$195,10,IF('Indicator Data'!W148&lt;X$194,0,10-(X$195-'Indicator Data'!W148)/(X$195-X$194)*10)),1))</f>
        <v>1.1000000000000001</v>
      </c>
      <c r="Y145" s="77">
        <f>IF('Indicator Data'!X148="No data","x",ROUND(IF('Indicator Data'!X148&gt;Y$195,10,IF('Indicator Data'!X148&lt;Y$194,0,10-(Y$195-'Indicator Data'!X148)/(Y$195-Y$194)*10)),1))</f>
        <v>0.6</v>
      </c>
      <c r="Z145" s="78">
        <f t="shared" si="44"/>
        <v>0.9</v>
      </c>
      <c r="AA145" s="92">
        <f>('Indicator Data'!AJ148+'Indicator Data'!AI148*0.5+'Indicator Data'!AH148*0.25)/1000</f>
        <v>0.625</v>
      </c>
      <c r="AB145" s="83">
        <f>AA145*1000/'Indicator Data'!BC148</f>
        <v>3.5109400893183159E-3</v>
      </c>
      <c r="AC145" s="78">
        <f t="shared" si="45"/>
        <v>0.4</v>
      </c>
      <c r="AD145" s="77">
        <f>IF('Indicator Data'!AN148="No data","x",ROUND(IF('Indicator Data'!AN148&lt;$AD$194,10,IF('Indicator Data'!AN148&gt;$AD$195,0,($AD$195-'Indicator Data'!AN148)/($AD$195-$AD$194)*10)),1))</f>
        <v>4.7</v>
      </c>
      <c r="AE145" s="77">
        <f>IF('Indicator Data'!AO148="No data","x",ROUND(IF('Indicator Data'!AO148&gt;$AE$195,10,IF('Indicator Data'!AO148&lt;$AE$194,0,10-($AE$195-'Indicator Data'!AO148)/($AE$195-$AE$194)*10)),1))</f>
        <v>0.4</v>
      </c>
      <c r="AF145" s="84">
        <f>IF('Indicator Data'!AP148="No data","x",ROUND(IF('Indicator Data'!AP148&gt;$AF$195,10,IF('Indicator Data'!AP148&lt;$AF$194,0,10-($AF$195-'Indicator Data'!AP148)/($AF$195-$AF$194)*10)),1))</f>
        <v>2.7</v>
      </c>
      <c r="AG145" s="84">
        <f>IF('Indicator Data'!AQ148="No data","x",ROUND(IF('Indicator Data'!AQ148&gt;$AG$195,10,IF('Indicator Data'!AQ148&lt;$AG$194,0,10-($AG$195-'Indicator Data'!AQ148)/($AG$195-$AG$194)*10)),1))</f>
        <v>6.2</v>
      </c>
      <c r="AH145" s="77">
        <f t="shared" si="46"/>
        <v>3.4</v>
      </c>
      <c r="AI145" s="78">
        <f t="shared" si="47"/>
        <v>2.8</v>
      </c>
      <c r="AJ145" s="85">
        <f t="shared" si="48"/>
        <v>1.1000000000000001</v>
      </c>
      <c r="AK145" s="86">
        <f t="shared" si="35"/>
        <v>0.6</v>
      </c>
    </row>
    <row r="146" spans="1:37" s="4" customFormat="1" x14ac:dyDescent="0.25">
      <c r="A146" s="131" t="s">
        <v>270</v>
      </c>
      <c r="B146" s="63" t="s">
        <v>269</v>
      </c>
      <c r="C146" s="77">
        <f>ROUND(IF('Indicator Data'!Q149="No data",IF((0.1233*LN('Indicator Data'!BB149)-0.4559)&gt;C$195,0,IF((0.1233*LN('Indicator Data'!BB149)-0.4559)&lt;C$194,10,(C$195-(0.1233*LN('Indicator Data'!BB149)-0.4559))/(C$195-C$194)*10)),IF('Indicator Data'!Q149&gt;C$195,0,IF('Indicator Data'!Q149&lt;C$194,10,(C$195-'Indicator Data'!Q149)/(C$195-C$194)*10))),1)</f>
        <v>3.5</v>
      </c>
      <c r="D146" s="77" t="str">
        <f>IF('Indicator Data'!R149="No data","x",ROUND((IF('Indicator Data'!R149&gt;D$195,10,IF('Indicator Data'!R149&lt;D$194,0,10-(D$195-'Indicator Data'!R149)/(D$195-D$194)*10))),1))</f>
        <v>x</v>
      </c>
      <c r="E146" s="78">
        <f t="shared" si="36"/>
        <v>3.5</v>
      </c>
      <c r="F146" s="77" t="str">
        <f>IF('Indicator Data'!AF149="No data","x",ROUND(IF('Indicator Data'!AF149&gt;F$195,10,IF('Indicator Data'!AF149&lt;F$194,0,10-(F$195-'Indicator Data'!AF149)/(F$195-F$194)*10)),1))</f>
        <v>x</v>
      </c>
      <c r="G146" s="77" t="str">
        <f>IF('Indicator Data'!AG149="No data","x",ROUND(IF('Indicator Data'!AG149&gt;G$195,10,IF('Indicator Data'!AG149&lt;G$194,0,10-(G$195-'Indicator Data'!AG149)/(G$195-G$194)*10)),1))</f>
        <v>x</v>
      </c>
      <c r="H146" s="78" t="str">
        <f t="shared" si="37"/>
        <v>x</v>
      </c>
      <c r="I146" s="79">
        <f>SUM(IF('Indicator Data'!S149=0,0,'Indicator Data'!S149/1000000),SUM('Indicator Data'!T149:U149))</f>
        <v>23.355027</v>
      </c>
      <c r="J146" s="79">
        <f>I146/'Indicator Data'!BC149*1000000</f>
        <v>213.0097407039209</v>
      </c>
      <c r="K146" s="77">
        <f t="shared" si="38"/>
        <v>4.3</v>
      </c>
      <c r="L146" s="77">
        <f>IF('Indicator Data'!V149="No data","x",ROUND(IF('Indicator Data'!V149&gt;L$195,10,IF('Indicator Data'!V149&lt;L$194,0,10-(L$195-'Indicator Data'!V149)/(L$195-L$194)*10)),1))</f>
        <v>1.2</v>
      </c>
      <c r="M146" s="78">
        <f t="shared" si="39"/>
        <v>2.8</v>
      </c>
      <c r="N146" s="80">
        <f t="shared" si="40"/>
        <v>3.3</v>
      </c>
      <c r="O146" s="92">
        <f>IF(AND('Indicator Data'!AK149="No data",'Indicator Data'!AL149="No data"),0,SUM('Indicator Data'!AK149:AM149)/1000)</f>
        <v>0</v>
      </c>
      <c r="P146" s="77">
        <f t="shared" si="41"/>
        <v>0</v>
      </c>
      <c r="Q146" s="81">
        <f>O146*1000/'Indicator Data'!BC149</f>
        <v>0</v>
      </c>
      <c r="R146" s="77">
        <f t="shared" si="42"/>
        <v>0</v>
      </c>
      <c r="S146" s="82">
        <f t="shared" si="43"/>
        <v>0</v>
      </c>
      <c r="T146" s="77" t="str">
        <f>IF('Indicator Data'!AB149="No data","x",ROUND(IF('Indicator Data'!AB149&gt;T$195,10,IF('Indicator Data'!AB149&lt;T$194,0,10-(T$195-'Indicator Data'!AB149)/(T$195-T$194)*10)),1))</f>
        <v>x</v>
      </c>
      <c r="U146" s="77">
        <f>IF('Indicator Data'!AA149="No data","x",ROUND(IF('Indicator Data'!AA149&gt;U$195,10,IF('Indicator Data'!AA149&lt;U$194,0,10-(U$195-'Indicator Data'!AA149)/(U$195-U$194)*10)),1))</f>
        <v>0.1</v>
      </c>
      <c r="V146" s="77" t="str">
        <f>IF('Indicator Data'!AE149="No data","x",ROUND(IF('Indicator Data'!AE149&gt;V$195,10,IF('Indicator Data'!AE149&lt;V$194,0,10-(V$195-'Indicator Data'!AE149)/(V$195-V$194)*10)),1))</f>
        <v>x</v>
      </c>
      <c r="W146" s="78">
        <f t="shared" si="34"/>
        <v>0.1</v>
      </c>
      <c r="X146" s="77">
        <f>IF('Indicator Data'!W149="No data","x",ROUND(IF('Indicator Data'!W149&gt;X$195,10,IF('Indicator Data'!W149&lt;X$194,0,10-(X$195-'Indicator Data'!W149)/(X$195-X$194)*10)),1))</f>
        <v>1.4</v>
      </c>
      <c r="Y146" s="77" t="str">
        <f>IF('Indicator Data'!X149="No data","x",ROUND(IF('Indicator Data'!X149&gt;Y$195,10,IF('Indicator Data'!X149&lt;Y$194,0,10-(Y$195-'Indicator Data'!X149)/(Y$195-Y$194)*10)),1))</f>
        <v>x</v>
      </c>
      <c r="Z146" s="78">
        <f t="shared" si="44"/>
        <v>1.4</v>
      </c>
      <c r="AA146" s="92">
        <f>('Indicator Data'!AJ149+'Indicator Data'!AI149*0.5+'Indicator Data'!AH149*0.25)/1000</f>
        <v>12.5</v>
      </c>
      <c r="AB146" s="83">
        <f>AA146*1000/'Indicator Data'!BC149</f>
        <v>0.11400636611548388</v>
      </c>
      <c r="AC146" s="78">
        <f t="shared" si="45"/>
        <v>10</v>
      </c>
      <c r="AD146" s="77">
        <f>IF('Indicator Data'!AN149="No data","x",ROUND(IF('Indicator Data'!AN149&lt;$AD$194,10,IF('Indicator Data'!AN149&gt;$AD$195,0,($AD$195-'Indicator Data'!AN149)/($AD$195-$AD$194)*10)),1))</f>
        <v>3.9</v>
      </c>
      <c r="AE146" s="77">
        <f>IF('Indicator Data'!AO149="No data","x",ROUND(IF('Indicator Data'!AO149&gt;$AE$195,10,IF('Indicator Data'!AO149&lt;$AE$194,0,10-($AE$195-'Indicator Data'!AO149)/($AE$195-$AE$194)*10)),1))</f>
        <v>0.4</v>
      </c>
      <c r="AF146" s="84">
        <f>IF('Indicator Data'!AP149="No data","x",ROUND(IF('Indicator Data'!AP149&gt;$AF$195,10,IF('Indicator Data'!AP149&lt;$AF$194,0,10-($AF$195-'Indicator Data'!AP149)/($AF$195-$AF$194)*10)),1))</f>
        <v>2.7</v>
      </c>
      <c r="AG146" s="84">
        <f>IF('Indicator Data'!AQ149="No data","x",ROUND(IF('Indicator Data'!AQ149&gt;$AG$195,10,IF('Indicator Data'!AQ149&lt;$AG$194,0,10-($AG$195-'Indicator Data'!AQ149)/($AG$195-$AG$194)*10)),1))</f>
        <v>2.4</v>
      </c>
      <c r="AH146" s="77">
        <f t="shared" si="46"/>
        <v>2.6</v>
      </c>
      <c r="AI146" s="78">
        <f t="shared" si="47"/>
        <v>2.2999999999999998</v>
      </c>
      <c r="AJ146" s="85">
        <f t="shared" si="48"/>
        <v>5.4</v>
      </c>
      <c r="AK146" s="86">
        <f t="shared" si="35"/>
        <v>3.1</v>
      </c>
    </row>
    <row r="147" spans="1:37" s="4" customFormat="1" x14ac:dyDescent="0.25">
      <c r="A147" s="131" t="s">
        <v>272</v>
      </c>
      <c r="B147" s="63" t="s">
        <v>271</v>
      </c>
      <c r="C147" s="77">
        <f>ROUND(IF('Indicator Data'!Q150="No data",IF((0.1233*LN('Indicator Data'!BB150)-0.4559)&gt;C$195,0,IF((0.1233*LN('Indicator Data'!BB150)-0.4559)&lt;C$194,10,(C$195-(0.1233*LN('Indicator Data'!BB150)-0.4559))/(C$195-C$194)*10)),IF('Indicator Data'!Q150&gt;C$195,0,IF('Indicator Data'!Q150&lt;C$194,10,(C$195-'Indicator Data'!Q150)/(C$195-C$194)*10))),1)</f>
        <v>3.8</v>
      </c>
      <c r="D147" s="77" t="str">
        <f>IF('Indicator Data'!R150="No data","x",ROUND((IF('Indicator Data'!R150&gt;D$195,10,IF('Indicator Data'!R150&lt;D$194,0,10-(D$195-'Indicator Data'!R150)/(D$195-D$194)*10))),1))</f>
        <v>x</v>
      </c>
      <c r="E147" s="78">
        <f t="shared" si="36"/>
        <v>3.8</v>
      </c>
      <c r="F147" s="77">
        <f>IF('Indicator Data'!AF150="No data","x",ROUND(IF('Indicator Data'!AF150&gt;F$195,10,IF('Indicator Data'!AF150&lt;F$194,0,10-(F$195-'Indicator Data'!AF150)/(F$195-F$194)*10)),1))</f>
        <v>5.9</v>
      </c>
      <c r="G147" s="77">
        <f>IF('Indicator Data'!AG150="No data","x",ROUND(IF('Indicator Data'!AG150&gt;G$195,10,IF('Indicator Data'!AG150&lt;G$194,0,10-(G$195-'Indicator Data'!AG150)/(G$195-G$194)*10)),1))</f>
        <v>4.4000000000000004</v>
      </c>
      <c r="H147" s="78">
        <f t="shared" si="37"/>
        <v>5.2</v>
      </c>
      <c r="I147" s="79">
        <f>SUM(IF('Indicator Data'!S150=0,0,'Indicator Data'!S150/1000000),SUM('Indicator Data'!T150:U150))</f>
        <v>184.67000000000002</v>
      </c>
      <c r="J147" s="79">
        <f>I147/'Indicator Data'!BC150*1000000</f>
        <v>946.41896220371564</v>
      </c>
      <c r="K147" s="77">
        <f t="shared" si="38"/>
        <v>10</v>
      </c>
      <c r="L147" s="77">
        <f>IF('Indicator Data'!V150="No data","x",ROUND(IF('Indicator Data'!V150&gt;L$195,10,IF('Indicator Data'!V150&lt;L$194,0,10-(L$195-'Indicator Data'!V150)/(L$195-L$194)*10)),1))</f>
        <v>7.9</v>
      </c>
      <c r="M147" s="78">
        <f t="shared" si="39"/>
        <v>9</v>
      </c>
      <c r="N147" s="80">
        <f t="shared" si="40"/>
        <v>5.5</v>
      </c>
      <c r="O147" s="92">
        <f>IF(AND('Indicator Data'!AK150="No data",'Indicator Data'!AL150="No data"),0,SUM('Indicator Data'!AK150:AM150)/1000)</f>
        <v>0</v>
      </c>
      <c r="P147" s="77">
        <f t="shared" si="41"/>
        <v>0</v>
      </c>
      <c r="Q147" s="81">
        <f>O147*1000/'Indicator Data'!BC150</f>
        <v>0</v>
      </c>
      <c r="R147" s="77">
        <f t="shared" si="42"/>
        <v>0</v>
      </c>
      <c r="S147" s="82">
        <f t="shared" si="43"/>
        <v>0</v>
      </c>
      <c r="T147" s="77" t="str">
        <f>IF('Indicator Data'!AB150="No data","x",ROUND(IF('Indicator Data'!AB150&gt;T$195,10,IF('Indicator Data'!AB150&lt;T$194,0,10-(T$195-'Indicator Data'!AB150)/(T$195-T$194)*10)),1))</f>
        <v>x</v>
      </c>
      <c r="U147" s="77">
        <f>IF('Indicator Data'!AA150="No data","x",ROUND(IF('Indicator Data'!AA150&gt;U$195,10,IF('Indicator Data'!AA150&lt;U$194,0,10-(U$195-'Indicator Data'!AA150)/(U$195-U$194)*10)),1))</f>
        <v>0.2</v>
      </c>
      <c r="V147" s="77" t="str">
        <f>IF('Indicator Data'!AE150="No data","x",ROUND(IF('Indicator Data'!AE150&gt;V$195,10,IF('Indicator Data'!AE150&lt;V$194,0,10-(V$195-'Indicator Data'!AE150)/(V$195-V$194)*10)),1))</f>
        <v>x</v>
      </c>
      <c r="W147" s="78">
        <f t="shared" si="34"/>
        <v>0.2</v>
      </c>
      <c r="X147" s="77">
        <f>IF('Indicator Data'!W150="No data","x",ROUND(IF('Indicator Data'!W150&gt;X$195,10,IF('Indicator Data'!W150&lt;X$194,0,10-(X$195-'Indicator Data'!W150)/(X$195-X$194)*10)),1))</f>
        <v>1.3</v>
      </c>
      <c r="Y147" s="77">
        <f>IF('Indicator Data'!X150="No data","x",ROUND(IF('Indicator Data'!X150&gt;Y$195,10,IF('Indicator Data'!X150&lt;Y$194,0,10-(Y$195-'Indicator Data'!X150)/(Y$195-Y$194)*10)),1))</f>
        <v>0.6</v>
      </c>
      <c r="Z147" s="78">
        <f t="shared" si="44"/>
        <v>1</v>
      </c>
      <c r="AA147" s="92">
        <f>('Indicator Data'!AJ150+'Indicator Data'!AI150*0.5+'Indicator Data'!AH150*0.25)/1000</f>
        <v>0</v>
      </c>
      <c r="AB147" s="83">
        <f>AA147*1000/'Indicator Data'!BC150</f>
        <v>0</v>
      </c>
      <c r="AC147" s="78">
        <f t="shared" si="45"/>
        <v>0</v>
      </c>
      <c r="AD147" s="77">
        <f>IF('Indicator Data'!AN150="No data","x",ROUND(IF('Indicator Data'!AN150&lt;$AD$194,10,IF('Indicator Data'!AN150&gt;$AD$195,0,($AD$195-'Indicator Data'!AN150)/($AD$195-$AD$194)*10)),1))</f>
        <v>2.9</v>
      </c>
      <c r="AE147" s="77">
        <f>IF('Indicator Data'!AO150="No data","x",ROUND(IF('Indicator Data'!AO150&gt;$AE$195,10,IF('Indicator Data'!AO150&lt;$AE$194,0,10-($AE$195-'Indicator Data'!AO150)/($AE$195-$AE$194)*10)),1))</f>
        <v>0</v>
      </c>
      <c r="AF147" s="84" t="str">
        <f>IF('Indicator Data'!AP150="No data","x",ROUND(IF('Indicator Data'!AP150&gt;$AF$195,10,IF('Indicator Data'!AP150&lt;$AF$194,0,10-($AF$195-'Indicator Data'!AP150)/($AF$195-$AF$194)*10)),1))</f>
        <v>x</v>
      </c>
      <c r="AG147" s="84" t="str">
        <f>IF('Indicator Data'!AQ150="No data","x",ROUND(IF('Indicator Data'!AQ150&gt;$AG$195,10,IF('Indicator Data'!AQ150&lt;$AG$194,0,10-($AG$195-'Indicator Data'!AQ150)/($AG$195-$AG$194)*10)),1))</f>
        <v>x</v>
      </c>
      <c r="AH147" s="77" t="str">
        <f t="shared" si="46"/>
        <v>x</v>
      </c>
      <c r="AI147" s="78">
        <f t="shared" si="47"/>
        <v>1.5</v>
      </c>
      <c r="AJ147" s="85">
        <f t="shared" si="48"/>
        <v>0.7</v>
      </c>
      <c r="AK147" s="86">
        <f t="shared" si="35"/>
        <v>0.4</v>
      </c>
    </row>
    <row r="148" spans="1:37" s="4" customFormat="1" x14ac:dyDescent="0.25">
      <c r="A148" s="131" t="s">
        <v>274</v>
      </c>
      <c r="B148" s="63" t="s">
        <v>273</v>
      </c>
      <c r="C148" s="77">
        <f>ROUND(IF('Indicator Data'!Q151="No data",IF((0.1233*LN('Indicator Data'!BB151)-0.4559)&gt;C$195,0,IF((0.1233*LN('Indicator Data'!BB151)-0.4559)&lt;C$194,10,(C$195-(0.1233*LN('Indicator Data'!BB151)-0.4559))/(C$195-C$194)*10)),IF('Indicator Data'!Q151&gt;C$195,0,IF('Indicator Data'!Q151&lt;C$194,10,(C$195-'Indicator Data'!Q151)/(C$195-C$194)*10))),1)</f>
        <v>5.8</v>
      </c>
      <c r="D148" s="77">
        <f>IF('Indicator Data'!R151="No data","x",ROUND((IF('Indicator Data'!R151&gt;D$195,10,IF('Indicator Data'!R151&lt;D$194,0,10-(D$195-'Indicator Data'!R151)/(D$195-D$194)*10))),1))</f>
        <v>3.7</v>
      </c>
      <c r="E148" s="78">
        <f t="shared" si="36"/>
        <v>4.8</v>
      </c>
      <c r="F148" s="77">
        <f>IF('Indicator Data'!AF151="No data","x",ROUND(IF('Indicator Data'!AF151&gt;F$195,10,IF('Indicator Data'!AF151&lt;F$194,0,10-(F$195-'Indicator Data'!AF151)/(F$195-F$194)*10)),1))</f>
        <v>7</v>
      </c>
      <c r="G148" s="77">
        <f>IF('Indicator Data'!AG151="No data","x",ROUND(IF('Indicator Data'!AG151&gt;G$195,10,IF('Indicator Data'!AG151&lt;G$194,0,10-(G$195-'Indicator Data'!AG151)/(G$195-G$194)*10)),1))</f>
        <v>1.5</v>
      </c>
      <c r="H148" s="78">
        <f t="shared" si="37"/>
        <v>4.3</v>
      </c>
      <c r="I148" s="79">
        <f>SUM(IF('Indicator Data'!S151=0,0,'Indicator Data'!S151/1000000),SUM('Indicator Data'!T151:U151))</f>
        <v>90.330000000000013</v>
      </c>
      <c r="J148" s="79">
        <f>I148/'Indicator Data'!BC151*1000000</f>
        <v>451.85333400030021</v>
      </c>
      <c r="K148" s="77">
        <f t="shared" si="38"/>
        <v>9</v>
      </c>
      <c r="L148" s="77">
        <f>IF('Indicator Data'!V151="No data","x",ROUND(IF('Indicator Data'!V151&gt;L$195,10,IF('Indicator Data'!V151&lt;L$194,0,10-(L$195-'Indicator Data'!V151)/(L$195-L$194)*10)),1))</f>
        <v>10</v>
      </c>
      <c r="M148" s="78">
        <f t="shared" si="39"/>
        <v>9.5</v>
      </c>
      <c r="N148" s="80">
        <f t="shared" si="40"/>
        <v>5.9</v>
      </c>
      <c r="O148" s="92">
        <f>IF(AND('Indicator Data'!AK151="No data",'Indicator Data'!AL151="No data"),0,SUM('Indicator Data'!AK151:AM151)/1000)</f>
        <v>0</v>
      </c>
      <c r="P148" s="77">
        <f t="shared" si="41"/>
        <v>0</v>
      </c>
      <c r="Q148" s="81">
        <f>O148*1000/'Indicator Data'!BC151</f>
        <v>0</v>
      </c>
      <c r="R148" s="77">
        <f t="shared" si="42"/>
        <v>0</v>
      </c>
      <c r="S148" s="82">
        <f t="shared" si="43"/>
        <v>0</v>
      </c>
      <c r="T148" s="77">
        <f>IF('Indicator Data'!AB151="No data","x",ROUND(IF('Indicator Data'!AB151&gt;T$195,10,IF('Indicator Data'!AB151&lt;T$194,0,10-(T$195-'Indicator Data'!AB151)/(T$195-T$194)*10)),1))</f>
        <v>1.6</v>
      </c>
      <c r="U148" s="77">
        <f>IF('Indicator Data'!AA151="No data","x",ROUND(IF('Indicator Data'!AA151&gt;U$195,10,IF('Indicator Data'!AA151&lt;U$194,0,10-(U$195-'Indicator Data'!AA151)/(U$195-U$194)*10)),1))</f>
        <v>1.8</v>
      </c>
      <c r="V148" s="77">
        <f>IF('Indicator Data'!AE151="No data","x",ROUND(IF('Indicator Data'!AE151&gt;V$195,10,IF('Indicator Data'!AE151&lt;V$194,0,10-(V$195-'Indicator Data'!AE151)/(V$195-V$194)*10)),1))</f>
        <v>3.6</v>
      </c>
      <c r="W148" s="78">
        <f t="shared" si="34"/>
        <v>2.2999999999999998</v>
      </c>
      <c r="X148" s="77">
        <f>IF('Indicator Data'!W151="No data","x",ROUND(IF('Indicator Data'!W151&gt;X$195,10,IF('Indicator Data'!W151&lt;X$194,0,10-(X$195-'Indicator Data'!W151)/(X$195-X$194)*10)),1))</f>
        <v>3.6</v>
      </c>
      <c r="Y148" s="77">
        <f>IF('Indicator Data'!X151="No data","x",ROUND(IF('Indicator Data'!X151&gt;Y$195,10,IF('Indicator Data'!X151&lt;Y$194,0,10-(Y$195-'Indicator Data'!X151)/(Y$195-Y$194)*10)),1))</f>
        <v>3.2</v>
      </c>
      <c r="Z148" s="78">
        <f t="shared" si="44"/>
        <v>3.4</v>
      </c>
      <c r="AA148" s="92">
        <f>('Indicator Data'!AJ151+'Indicator Data'!AI151*0.5+'Indicator Data'!AH151*0.25)/1000</f>
        <v>0</v>
      </c>
      <c r="AB148" s="83">
        <f>AA148*1000/'Indicator Data'!BC151</f>
        <v>0</v>
      </c>
      <c r="AC148" s="78">
        <f t="shared" si="45"/>
        <v>0</v>
      </c>
      <c r="AD148" s="77">
        <f>IF('Indicator Data'!AN151="No data","x",ROUND(IF('Indicator Data'!AN151&lt;$AD$194,10,IF('Indicator Data'!AN151&gt;$AD$195,0,($AD$195-'Indicator Data'!AN151)/($AD$195-$AD$194)*10)),1))</f>
        <v>4.0999999999999996</v>
      </c>
      <c r="AE148" s="77">
        <f>IF('Indicator Data'!AO151="No data","x",ROUND(IF('Indicator Data'!AO151&gt;$AE$195,10,IF('Indicator Data'!AO151&lt;$AE$194,0,10-($AE$195-'Indicator Data'!AO151)/($AE$195-$AE$194)*10)),1))</f>
        <v>0.5</v>
      </c>
      <c r="AF148" s="84">
        <f>IF('Indicator Data'!AP151="No data","x",ROUND(IF('Indicator Data'!AP151&gt;$AF$195,10,IF('Indicator Data'!AP151&lt;$AF$194,0,10-($AF$195-'Indicator Data'!AP151)/($AF$195-$AF$194)*10)),1))</f>
        <v>9</v>
      </c>
      <c r="AG148" s="84" t="str">
        <f>IF('Indicator Data'!AQ151="No data","x",ROUND(IF('Indicator Data'!AQ151&gt;$AG$195,10,IF('Indicator Data'!AQ151&lt;$AG$194,0,10-($AG$195-'Indicator Data'!AQ151)/($AG$195-$AG$194)*10)),1))</f>
        <v>x</v>
      </c>
      <c r="AH148" s="77">
        <f t="shared" si="46"/>
        <v>9</v>
      </c>
      <c r="AI148" s="78">
        <f t="shared" si="47"/>
        <v>4.5</v>
      </c>
      <c r="AJ148" s="85">
        <f t="shared" si="48"/>
        <v>2.7</v>
      </c>
      <c r="AK148" s="86">
        <f t="shared" si="35"/>
        <v>1.4</v>
      </c>
    </row>
    <row r="149" spans="1:37" s="4" customFormat="1" x14ac:dyDescent="0.25">
      <c r="A149" s="131" t="s">
        <v>276</v>
      </c>
      <c r="B149" s="63" t="s">
        <v>275</v>
      </c>
      <c r="C149" s="77">
        <f>ROUND(IF('Indicator Data'!Q152="No data",IF((0.1233*LN('Indicator Data'!BB152)-0.4559)&gt;C$195,0,IF((0.1233*LN('Indicator Data'!BB152)-0.4559)&lt;C$194,10,(C$195-(0.1233*LN('Indicator Data'!BB152)-0.4559))/(C$195-C$194)*10)),IF('Indicator Data'!Q152&gt;C$195,0,IF('Indicator Data'!Q152&lt;C$194,10,(C$195-'Indicator Data'!Q152)/(C$195-C$194)*10))),1)</f>
        <v>1.6</v>
      </c>
      <c r="D149" s="77" t="str">
        <f>IF('Indicator Data'!R152="No data","x",ROUND((IF('Indicator Data'!R152&gt;D$195,10,IF('Indicator Data'!R152&lt;D$194,0,10-(D$195-'Indicator Data'!R152)/(D$195-D$194)*10))),1))</f>
        <v>x</v>
      </c>
      <c r="E149" s="78">
        <f t="shared" si="36"/>
        <v>1.6</v>
      </c>
      <c r="F149" s="77">
        <f>IF('Indicator Data'!AF152="No data","x",ROUND(IF('Indicator Data'!AF152&gt;F$195,10,IF('Indicator Data'!AF152&lt;F$194,0,10-(F$195-'Indicator Data'!AF152)/(F$195-F$194)*10)),1))</f>
        <v>3.4</v>
      </c>
      <c r="G149" s="77" t="str">
        <f>IF('Indicator Data'!AG152="No data","x",ROUND(IF('Indicator Data'!AG152&gt;G$195,10,IF('Indicator Data'!AG152&lt;G$194,0,10-(G$195-'Indicator Data'!AG152)/(G$195-G$194)*10)),1))</f>
        <v>x</v>
      </c>
      <c r="H149" s="78">
        <f t="shared" si="37"/>
        <v>3.4</v>
      </c>
      <c r="I149" s="79">
        <f>SUM(IF('Indicator Data'!S152=0,0,'Indicator Data'!S152/1000000),SUM('Indicator Data'!T152:U152))</f>
        <v>1E-3</v>
      </c>
      <c r="J149" s="79">
        <f>I149/'Indicator Data'!BC152*1000000</f>
        <v>3.0983073079650544E-5</v>
      </c>
      <c r="K149" s="77">
        <f t="shared" si="38"/>
        <v>0</v>
      </c>
      <c r="L149" s="77" t="str">
        <f>IF('Indicator Data'!V152="No data","x",ROUND(IF('Indicator Data'!V152&gt;L$195,10,IF('Indicator Data'!V152&lt;L$194,0,10-(L$195-'Indicator Data'!V152)/(L$195-L$194)*10)),1))</f>
        <v>x</v>
      </c>
      <c r="M149" s="78">
        <f t="shared" si="39"/>
        <v>0</v>
      </c>
      <c r="N149" s="80">
        <f t="shared" si="40"/>
        <v>1.7</v>
      </c>
      <c r="O149" s="92">
        <f>IF(AND('Indicator Data'!AK152="No data",'Indicator Data'!AL152="No data"),0,SUM('Indicator Data'!AK152:AM152)/1000)</f>
        <v>0.14000000000000001</v>
      </c>
      <c r="P149" s="77">
        <f t="shared" si="41"/>
        <v>0</v>
      </c>
      <c r="Q149" s="81">
        <f>O149*1000/'Indicator Data'!BC152</f>
        <v>4.3376302311510758E-6</v>
      </c>
      <c r="R149" s="77">
        <f t="shared" si="42"/>
        <v>0</v>
      </c>
      <c r="S149" s="82">
        <f t="shared" si="43"/>
        <v>0</v>
      </c>
      <c r="T149" s="77" t="str">
        <f>IF('Indicator Data'!AB152="No data","x",ROUND(IF('Indicator Data'!AB152&gt;T$195,10,IF('Indicator Data'!AB152&lt;T$194,0,10-(T$195-'Indicator Data'!AB152)/(T$195-T$194)*10)),1))</f>
        <v>x</v>
      </c>
      <c r="U149" s="77">
        <f>IF('Indicator Data'!AA152="No data","x",ROUND(IF('Indicator Data'!AA152&gt;U$195,10,IF('Indicator Data'!AA152&lt;U$194,0,10-(U$195-'Indicator Data'!AA152)/(U$195-U$194)*10)),1))</f>
        <v>0.2</v>
      </c>
      <c r="V149" s="77">
        <f>IF('Indicator Data'!AE152="No data","x",ROUND(IF('Indicator Data'!AE152&gt;V$195,10,IF('Indicator Data'!AE152&lt;V$194,0,10-(V$195-'Indicator Data'!AE152)/(V$195-V$194)*10)),1))</f>
        <v>0</v>
      </c>
      <c r="W149" s="78">
        <f t="shared" si="34"/>
        <v>0.1</v>
      </c>
      <c r="X149" s="77">
        <f>IF('Indicator Data'!W152="No data","x",ROUND(IF('Indicator Data'!W152&gt;X$195,10,IF('Indicator Data'!W152&lt;X$194,0,10-(X$195-'Indicator Data'!W152)/(X$195-X$194)*10)),1))</f>
        <v>1.1000000000000001</v>
      </c>
      <c r="Y149" s="77">
        <f>IF('Indicator Data'!X152="No data","x",ROUND(IF('Indicator Data'!X152&gt;Y$195,10,IF('Indicator Data'!X152&lt;Y$194,0,10-(Y$195-'Indicator Data'!X152)/(Y$195-Y$194)*10)),1))</f>
        <v>1.2</v>
      </c>
      <c r="Z149" s="78">
        <f t="shared" si="44"/>
        <v>1.2</v>
      </c>
      <c r="AA149" s="92">
        <f>('Indicator Data'!AJ152+'Indicator Data'!AI152*0.5+'Indicator Data'!AH152*0.25)/1000</f>
        <v>0.51849999999999996</v>
      </c>
      <c r="AB149" s="83">
        <f>AA149*1000/'Indicator Data'!BC152</f>
        <v>1.6064723391798805E-5</v>
      </c>
      <c r="AC149" s="78">
        <f t="shared" si="45"/>
        <v>0</v>
      </c>
      <c r="AD149" s="77">
        <f>IF('Indicator Data'!AN152="No data","x",ROUND(IF('Indicator Data'!AN152&lt;$AD$194,10,IF('Indicator Data'!AN152&gt;$AD$195,0,($AD$195-'Indicator Data'!AN152)/($AD$195-$AD$194)*10)),1))</f>
        <v>1.7</v>
      </c>
      <c r="AE149" s="77">
        <f>IF('Indicator Data'!AO152="No data","x",ROUND(IF('Indicator Data'!AO152&gt;$AE$195,10,IF('Indicator Data'!AO152&lt;$AE$194,0,10-($AE$195-'Indicator Data'!AO152)/($AE$195-$AE$194)*10)),1))</f>
        <v>0</v>
      </c>
      <c r="AF149" s="84">
        <f>IF('Indicator Data'!AP152="No data","x",ROUND(IF('Indicator Data'!AP152&gt;$AF$195,10,IF('Indicator Data'!AP152&lt;$AF$194,0,10-($AF$195-'Indicator Data'!AP152)/($AF$195-$AF$194)*10)),1))</f>
        <v>2.1</v>
      </c>
      <c r="AG149" s="84">
        <f>IF('Indicator Data'!AQ152="No data","x",ROUND(IF('Indicator Data'!AQ152&gt;$AG$195,10,IF('Indicator Data'!AQ152&lt;$AG$194,0,10-($AG$195-'Indicator Data'!AQ152)/($AG$195-$AG$194)*10)),1))</f>
        <v>1.9</v>
      </c>
      <c r="AH149" s="77">
        <f t="shared" si="46"/>
        <v>2.1</v>
      </c>
      <c r="AI149" s="78">
        <f t="shared" si="47"/>
        <v>1.3</v>
      </c>
      <c r="AJ149" s="85">
        <f t="shared" si="48"/>
        <v>0.7</v>
      </c>
      <c r="AK149" s="86">
        <f t="shared" si="35"/>
        <v>0.4</v>
      </c>
    </row>
    <row r="150" spans="1:37" s="4" customFormat="1" x14ac:dyDescent="0.25">
      <c r="A150" s="131" t="s">
        <v>278</v>
      </c>
      <c r="B150" s="63" t="s">
        <v>277</v>
      </c>
      <c r="C150" s="77">
        <f>ROUND(IF('Indicator Data'!Q153="No data",IF((0.1233*LN('Indicator Data'!BB153)-0.4559)&gt;C$195,0,IF((0.1233*LN('Indicator Data'!BB153)-0.4559)&lt;C$194,10,(C$195-(0.1233*LN('Indicator Data'!BB153)-0.4559))/(C$195-C$194)*10)),IF('Indicator Data'!Q153&gt;C$195,0,IF('Indicator Data'!Q153&lt;C$194,10,(C$195-'Indicator Data'!Q153)/(C$195-C$194)*10))),1)</f>
        <v>7</v>
      </c>
      <c r="D150" s="77">
        <f>IF('Indicator Data'!R153="No data","x",ROUND((IF('Indicator Data'!R153&gt;D$195,10,IF('Indicator Data'!R153&lt;D$194,0,10-(D$195-'Indicator Data'!R153)/(D$195-D$194)*10))),1))</f>
        <v>5.0999999999999996</v>
      </c>
      <c r="E150" s="78">
        <f t="shared" si="36"/>
        <v>6.1</v>
      </c>
      <c r="F150" s="77">
        <f>IF('Indicator Data'!AF153="No data","x",ROUND(IF('Indicator Data'!AF153&gt;F$195,10,IF('Indicator Data'!AF153&lt;F$194,0,10-(F$195-'Indicator Data'!AF153)/(F$195-F$194)*10)),1))</f>
        <v>6.9</v>
      </c>
      <c r="G150" s="77">
        <f>IF('Indicator Data'!AG153="No data","x",ROUND(IF('Indicator Data'!AG153&gt;G$195,10,IF('Indicator Data'!AG153&lt;G$194,0,10-(G$195-'Indicator Data'!AG153)/(G$195-G$194)*10)),1))</f>
        <v>3.8</v>
      </c>
      <c r="H150" s="78">
        <f t="shared" si="37"/>
        <v>5.4</v>
      </c>
      <c r="I150" s="79">
        <f>SUM(IF('Indicator Data'!S153=0,0,'Indicator Data'!S153/1000000),SUM('Indicator Data'!T153:U153))</f>
        <v>2026.768149</v>
      </c>
      <c r="J150" s="79">
        <f>I150/'Indicator Data'!BC153*1000000</f>
        <v>131.50914297490192</v>
      </c>
      <c r="K150" s="77">
        <f t="shared" si="38"/>
        <v>2.6</v>
      </c>
      <c r="L150" s="77">
        <f>IF('Indicator Data'!V153="No data","x",ROUND(IF('Indicator Data'!V153&gt;L$195,10,IF('Indicator Data'!V153&lt;L$194,0,10-(L$195-'Indicator Data'!V153)/(L$195-L$194)*10)),1))</f>
        <v>4.4000000000000004</v>
      </c>
      <c r="M150" s="78">
        <f t="shared" si="39"/>
        <v>3.5</v>
      </c>
      <c r="N150" s="80">
        <f t="shared" si="40"/>
        <v>5.3</v>
      </c>
      <c r="O150" s="92">
        <f>IF(AND('Indicator Data'!AK153="No data",'Indicator Data'!AL153="No data"),0,SUM('Indicator Data'!AK153:AM153)/1000)</f>
        <v>38.584000000000003</v>
      </c>
      <c r="P150" s="77">
        <f t="shared" si="41"/>
        <v>5.3</v>
      </c>
      <c r="Q150" s="81">
        <f>O150*1000/'Indicator Data'!BC153</f>
        <v>2.5035664661728486E-3</v>
      </c>
      <c r="R150" s="77">
        <f t="shared" si="42"/>
        <v>4</v>
      </c>
      <c r="S150" s="82">
        <f t="shared" si="43"/>
        <v>4.7</v>
      </c>
      <c r="T150" s="77">
        <f>IF('Indicator Data'!AB153="No data","x",ROUND(IF('Indicator Data'!AB153&gt;T$195,10,IF('Indicator Data'!AB153&lt;T$194,0,10-(T$195-'Indicator Data'!AB153)/(T$195-T$194)*10)),1))</f>
        <v>1</v>
      </c>
      <c r="U150" s="77">
        <f>IF('Indicator Data'!AA153="No data","x",ROUND(IF('Indicator Data'!AA153&gt;U$195,10,IF('Indicator Data'!AA153&lt;U$194,0,10-(U$195-'Indicator Data'!AA153)/(U$195-U$194)*10)),1))</f>
        <v>2.5</v>
      </c>
      <c r="V150" s="77">
        <f>IF('Indicator Data'!AE153="No data","x",ROUND(IF('Indicator Data'!AE153&gt;V$195,10,IF('Indicator Data'!AE153&lt;V$194,0,10-(V$195-'Indicator Data'!AE153)/(V$195-V$194)*10)),1))</f>
        <v>4.9000000000000004</v>
      </c>
      <c r="W150" s="78">
        <f t="shared" si="34"/>
        <v>2.8</v>
      </c>
      <c r="X150" s="77">
        <f>IF('Indicator Data'!W153="No data","x",ROUND(IF('Indicator Data'!W153&gt;X$195,10,IF('Indicator Data'!W153&lt;X$194,0,10-(X$195-'Indicator Data'!W153)/(X$195-X$194)*10)),1))</f>
        <v>3.6</v>
      </c>
      <c r="Y150" s="77">
        <f>IF('Indicator Data'!X153="No data","x",ROUND(IF('Indicator Data'!X153&gt;Y$195,10,IF('Indicator Data'!X153&lt;Y$194,0,10-(Y$195-'Indicator Data'!X153)/(Y$195-Y$194)*10)),1))</f>
        <v>2.8</v>
      </c>
      <c r="Z150" s="78">
        <f t="shared" si="44"/>
        <v>3.2</v>
      </c>
      <c r="AA150" s="92">
        <f>('Indicator Data'!AJ153+'Indicator Data'!AI153*0.5+'Indicator Data'!AH153*0.25)/1000</f>
        <v>5.3230000000000004</v>
      </c>
      <c r="AB150" s="83">
        <f>AA150*1000/'Indicator Data'!BC153</f>
        <v>3.4538887361180992E-4</v>
      </c>
      <c r="AC150" s="78">
        <f t="shared" si="45"/>
        <v>0</v>
      </c>
      <c r="AD150" s="77">
        <f>IF('Indicator Data'!AN153="No data","x",ROUND(IF('Indicator Data'!AN153&lt;$AD$194,10,IF('Indicator Data'!AN153&gt;$AD$195,0,($AD$195-'Indicator Data'!AN153)/($AD$195-$AD$194)*10)),1))</f>
        <v>5.2</v>
      </c>
      <c r="AE150" s="77">
        <f>IF('Indicator Data'!AO153="No data","x",ROUND(IF('Indicator Data'!AO153&gt;$AE$195,10,IF('Indicator Data'!AO153&lt;$AE$194,0,10-($AE$195-'Indicator Data'!AO153)/($AE$195-$AE$194)*10)),1))</f>
        <v>1.7</v>
      </c>
      <c r="AF150" s="84">
        <f>IF('Indicator Data'!AP153="No data","x",ROUND(IF('Indicator Data'!AP153&gt;$AF$195,10,IF('Indicator Data'!AP153&lt;$AF$194,0,10-($AF$195-'Indicator Data'!AP153)/($AF$195-$AF$194)*10)),1))</f>
        <v>8.1999999999999993</v>
      </c>
      <c r="AG150" s="84">
        <f>IF('Indicator Data'!AQ153="No data","x",ROUND(IF('Indicator Data'!AQ153&gt;$AG$195,10,IF('Indicator Data'!AQ153&lt;$AG$194,0,10-($AG$195-'Indicator Data'!AQ153)/($AG$195-$AG$194)*10)),1))</f>
        <v>4.4000000000000004</v>
      </c>
      <c r="AH150" s="77">
        <f t="shared" si="46"/>
        <v>7.4</v>
      </c>
      <c r="AI150" s="78">
        <f t="shared" si="47"/>
        <v>4.8</v>
      </c>
      <c r="AJ150" s="85">
        <f t="shared" si="48"/>
        <v>2.9</v>
      </c>
      <c r="AK150" s="86">
        <f t="shared" si="35"/>
        <v>3.9</v>
      </c>
    </row>
    <row r="151" spans="1:37" s="4" customFormat="1" x14ac:dyDescent="0.25">
      <c r="A151" s="131" t="s">
        <v>280</v>
      </c>
      <c r="B151" s="63" t="s">
        <v>279</v>
      </c>
      <c r="C151" s="77">
        <f>ROUND(IF('Indicator Data'!Q154="No data",IF((0.1233*LN('Indicator Data'!BB154)-0.4559)&gt;C$195,0,IF((0.1233*LN('Indicator Data'!BB154)-0.4559)&lt;C$194,10,(C$195-(0.1233*LN('Indicator Data'!BB154)-0.4559))/(C$195-C$194)*10)),IF('Indicator Data'!Q154&gt;C$195,0,IF('Indicator Data'!Q154&lt;C$194,10,(C$195-'Indicator Data'!Q154)/(C$195-C$194)*10))),1)</f>
        <v>2.7</v>
      </c>
      <c r="D151" s="77">
        <f>IF('Indicator Data'!R154="No data","x",ROUND((IF('Indicator Data'!R154&gt;D$195,10,IF('Indicator Data'!R154&lt;D$194,0,10-(D$195-'Indicator Data'!R154)/(D$195-D$194)*10))),1))</f>
        <v>0</v>
      </c>
      <c r="E151" s="78">
        <f t="shared" si="36"/>
        <v>1.4</v>
      </c>
      <c r="F151" s="77">
        <f>IF('Indicator Data'!AF154="No data","x",ROUND(IF('Indicator Data'!AF154&gt;F$195,10,IF('Indicator Data'!AF154&lt;F$194,0,10-(F$195-'Indicator Data'!AF154)/(F$195-F$194)*10)),1))</f>
        <v>2.5</v>
      </c>
      <c r="G151" s="77">
        <f>IF('Indicator Data'!AG154="No data","x",ROUND(IF('Indicator Data'!AG154&gt;G$195,10,IF('Indicator Data'!AG154&lt;G$194,0,10-(G$195-'Indicator Data'!AG154)/(G$195-G$194)*10)),1))</f>
        <v>1.2</v>
      </c>
      <c r="H151" s="78">
        <f t="shared" si="37"/>
        <v>1.9</v>
      </c>
      <c r="I151" s="79">
        <f>SUM(IF('Indicator Data'!S154=0,0,'Indicator Data'!S154/1000000),SUM('Indicator Data'!T154:U154))</f>
        <v>753.10348099999987</v>
      </c>
      <c r="J151" s="79">
        <f>I151/'Indicator Data'!BC154*1000000</f>
        <v>106.71099845099023</v>
      </c>
      <c r="K151" s="77">
        <f t="shared" si="38"/>
        <v>2.1</v>
      </c>
      <c r="L151" s="77">
        <f>IF('Indicator Data'!V154="No data","x",ROUND(IF('Indicator Data'!V154&gt;L$195,10,IF('Indicator Data'!V154&lt;L$194,0,10-(L$195-'Indicator Data'!V154)/(L$195-L$194)*10)),1))</f>
        <v>0.6</v>
      </c>
      <c r="M151" s="78">
        <f t="shared" si="39"/>
        <v>1.4</v>
      </c>
      <c r="N151" s="80">
        <f t="shared" si="40"/>
        <v>1.5</v>
      </c>
      <c r="O151" s="92">
        <f>IF(AND('Indicator Data'!AK154="No data",'Indicator Data'!AL154="No data"),0,SUM('Indicator Data'!AK154:AM154)/1000)</f>
        <v>36.688000000000002</v>
      </c>
      <c r="P151" s="77">
        <f t="shared" si="41"/>
        <v>5.2</v>
      </c>
      <c r="Q151" s="81">
        <f>O151*1000/'Indicator Data'!BC154</f>
        <v>5.1985061946220514E-3</v>
      </c>
      <c r="R151" s="77">
        <f t="shared" si="42"/>
        <v>4.8</v>
      </c>
      <c r="S151" s="82">
        <f t="shared" si="43"/>
        <v>5</v>
      </c>
      <c r="T151" s="77">
        <f>IF('Indicator Data'!AB154="No data","x",ROUND(IF('Indicator Data'!AB154&gt;T$195,10,IF('Indicator Data'!AB154&lt;T$194,0,10-(T$195-'Indicator Data'!AB154)/(T$195-T$194)*10)),1))</f>
        <v>0.2</v>
      </c>
      <c r="U151" s="77">
        <f>IF('Indicator Data'!AA154="No data","x",ROUND(IF('Indicator Data'!AA154&gt;U$195,10,IF('Indicator Data'!AA154&lt;U$194,0,10-(U$195-'Indicator Data'!AA154)/(U$195-U$194)*10)),1))</f>
        <v>0.4</v>
      </c>
      <c r="V151" s="77" t="str">
        <f>IF('Indicator Data'!AE154="No data","x",ROUND(IF('Indicator Data'!AE154&gt;V$195,10,IF('Indicator Data'!AE154&lt;V$194,0,10-(V$195-'Indicator Data'!AE154)/(V$195-V$194)*10)),1))</f>
        <v>x</v>
      </c>
      <c r="W151" s="78">
        <f t="shared" si="34"/>
        <v>0.3</v>
      </c>
      <c r="X151" s="77">
        <f>IF('Indicator Data'!W154="No data","x",ROUND(IF('Indicator Data'!W154&gt;X$195,10,IF('Indicator Data'!W154&lt;X$194,0,10-(X$195-'Indicator Data'!W154)/(X$195-X$194)*10)),1))</f>
        <v>0.5</v>
      </c>
      <c r="Y151" s="77">
        <f>IF('Indicator Data'!X154="No data","x",ROUND(IF('Indicator Data'!X154&gt;Y$195,10,IF('Indicator Data'!X154&lt;Y$194,0,10-(Y$195-'Indicator Data'!X154)/(Y$195-Y$194)*10)),1))</f>
        <v>0.4</v>
      </c>
      <c r="Z151" s="78">
        <f t="shared" si="44"/>
        <v>0.5</v>
      </c>
      <c r="AA151" s="92">
        <f>('Indicator Data'!AJ154+'Indicator Data'!AI154*0.5+'Indicator Data'!AH154*0.25)/1000</f>
        <v>4.2104999999999997</v>
      </c>
      <c r="AB151" s="83">
        <f>AA151*1000/'Indicator Data'!BC154</f>
        <v>5.9660680147340128E-4</v>
      </c>
      <c r="AC151" s="78">
        <f t="shared" si="45"/>
        <v>0.1</v>
      </c>
      <c r="AD151" s="77">
        <f>IF('Indicator Data'!AN154="No data","x",ROUND(IF('Indicator Data'!AN154&lt;$AD$194,10,IF('Indicator Data'!AN154&gt;$AD$195,0,($AD$195-'Indicator Data'!AN154)/($AD$195-$AD$194)*10)),1))</f>
        <v>5.6</v>
      </c>
      <c r="AE151" s="77">
        <f>IF('Indicator Data'!AO154="No data","x",ROUND(IF('Indicator Data'!AO154&gt;$AE$195,10,IF('Indicator Data'!AO154&lt;$AE$194,0,10-($AE$195-'Indicator Data'!AO154)/($AE$195-$AE$194)*10)),1))</f>
        <v>0</v>
      </c>
      <c r="AF151" s="84">
        <f>IF('Indicator Data'!AP154="No data","x",ROUND(IF('Indicator Data'!AP154&gt;$AF$195,10,IF('Indicator Data'!AP154&lt;$AF$194,0,10-($AF$195-'Indicator Data'!AP154)/($AF$195-$AF$194)*10)),1))</f>
        <v>3.3</v>
      </c>
      <c r="AG151" s="84">
        <f>IF('Indicator Data'!AQ154="No data","x",ROUND(IF('Indicator Data'!AQ154&gt;$AG$195,10,IF('Indicator Data'!AQ154&lt;$AG$194,0,10-($AG$195-'Indicator Data'!AQ154)/($AG$195-$AG$194)*10)),1))</f>
        <v>4.3</v>
      </c>
      <c r="AH151" s="77">
        <f t="shared" si="46"/>
        <v>3.5</v>
      </c>
      <c r="AI151" s="78">
        <f t="shared" si="47"/>
        <v>3</v>
      </c>
      <c r="AJ151" s="85">
        <f t="shared" si="48"/>
        <v>1.1000000000000001</v>
      </c>
      <c r="AK151" s="86">
        <f t="shared" si="35"/>
        <v>3.3</v>
      </c>
    </row>
    <row r="152" spans="1:37" s="4" customFormat="1" x14ac:dyDescent="0.25">
      <c r="A152" s="131" t="s">
        <v>282</v>
      </c>
      <c r="B152" s="63" t="s">
        <v>281</v>
      </c>
      <c r="C152" s="77">
        <f>ROUND(IF('Indicator Data'!Q155="No data",IF((0.1233*LN('Indicator Data'!BB155)-0.4559)&gt;C$195,0,IF((0.1233*LN('Indicator Data'!BB155)-0.4559)&lt;C$194,10,(C$195-(0.1233*LN('Indicator Data'!BB155)-0.4559))/(C$195-C$194)*10)),IF('Indicator Data'!Q155&gt;C$195,0,IF('Indicator Data'!Q155&lt;C$194,10,(C$195-'Indicator Data'!Q155)/(C$195-C$194)*10))),1)</f>
        <v>2.6</v>
      </c>
      <c r="D152" s="77" t="str">
        <f>IF('Indicator Data'!R155="No data","x",ROUND((IF('Indicator Data'!R155&gt;D$195,10,IF('Indicator Data'!R155&lt;D$194,0,10-(D$195-'Indicator Data'!R155)/(D$195-D$194)*10))),1))</f>
        <v>x</v>
      </c>
      <c r="E152" s="78">
        <f t="shared" si="36"/>
        <v>2.6</v>
      </c>
      <c r="F152" s="77" t="str">
        <f>IF('Indicator Data'!AF155="No data","x",ROUND(IF('Indicator Data'!AF155&gt;F$195,10,IF('Indicator Data'!AF155&lt;F$194,0,10-(F$195-'Indicator Data'!AF155)/(F$195-F$194)*10)),1))</f>
        <v>x</v>
      </c>
      <c r="G152" s="77">
        <f>IF('Indicator Data'!AG155="No data","x",ROUND(IF('Indicator Data'!AG155&gt;G$195,10,IF('Indicator Data'!AG155&lt;G$194,0,10-(G$195-'Indicator Data'!AG155)/(G$195-G$194)*10)),1))</f>
        <v>4.4000000000000004</v>
      </c>
      <c r="H152" s="78">
        <f t="shared" si="37"/>
        <v>4.4000000000000004</v>
      </c>
      <c r="I152" s="79">
        <f>SUM(IF('Indicator Data'!S155=0,0,'Indicator Data'!S155/1000000),SUM('Indicator Data'!T155:U155))</f>
        <v>18.78</v>
      </c>
      <c r="J152" s="79">
        <f>I152/'Indicator Data'!BC155*1000000</f>
        <v>198.35862986786654</v>
      </c>
      <c r="K152" s="77">
        <f t="shared" si="38"/>
        <v>4</v>
      </c>
      <c r="L152" s="77">
        <f>IF('Indicator Data'!V155="No data","x",ROUND(IF('Indicator Data'!V155&gt;L$195,10,IF('Indicator Data'!V155&lt;L$194,0,10-(L$195-'Indicator Data'!V155)/(L$195-L$194)*10)),1))</f>
        <v>0.3</v>
      </c>
      <c r="M152" s="78">
        <f t="shared" si="39"/>
        <v>2.2000000000000002</v>
      </c>
      <c r="N152" s="80">
        <f t="shared" si="40"/>
        <v>3</v>
      </c>
      <c r="O152" s="92">
        <f>IF(AND('Indicator Data'!AK155="No data",'Indicator Data'!AL155="No data"),0,SUM('Indicator Data'!AK155:AM155)/1000)</f>
        <v>0</v>
      </c>
      <c r="P152" s="77">
        <f t="shared" si="41"/>
        <v>0</v>
      </c>
      <c r="Q152" s="81">
        <f>O152*1000/'Indicator Data'!BC155</f>
        <v>0</v>
      </c>
      <c r="R152" s="77">
        <f t="shared" si="42"/>
        <v>0</v>
      </c>
      <c r="S152" s="82">
        <f t="shared" si="43"/>
        <v>0</v>
      </c>
      <c r="T152" s="77" t="str">
        <f>IF('Indicator Data'!AB155="No data","x",ROUND(IF('Indicator Data'!AB155&gt;T$195,10,IF('Indicator Data'!AB155&lt;T$194,0,10-(T$195-'Indicator Data'!AB155)/(T$195-T$194)*10)),1))</f>
        <v>x</v>
      </c>
      <c r="U152" s="77">
        <f>IF('Indicator Data'!AA155="No data","x",ROUND(IF('Indicator Data'!AA155&gt;U$195,10,IF('Indicator Data'!AA155&lt;U$194,0,10-(U$195-'Indicator Data'!AA155)/(U$195-U$194)*10)),1))</f>
        <v>0.2</v>
      </c>
      <c r="V152" s="77" t="str">
        <f>IF('Indicator Data'!AE155="No data","x",ROUND(IF('Indicator Data'!AE155&gt;V$195,10,IF('Indicator Data'!AE155&lt;V$194,0,10-(V$195-'Indicator Data'!AE155)/(V$195-V$194)*10)),1))</f>
        <v>x</v>
      </c>
      <c r="W152" s="78">
        <f t="shared" si="34"/>
        <v>0.2</v>
      </c>
      <c r="X152" s="77">
        <f>IF('Indicator Data'!W155="No data","x",ROUND(IF('Indicator Data'!W155&gt;X$195,10,IF('Indicator Data'!W155&lt;X$194,0,10-(X$195-'Indicator Data'!W155)/(X$195-X$194)*10)),1))</f>
        <v>1</v>
      </c>
      <c r="Y152" s="77">
        <f>IF('Indicator Data'!X155="No data","x",ROUND(IF('Indicator Data'!X155&gt;Y$195,10,IF('Indicator Data'!X155&lt;Y$194,0,10-(Y$195-'Indicator Data'!X155)/(Y$195-Y$194)*10)),1))</f>
        <v>0.8</v>
      </c>
      <c r="Z152" s="78">
        <f t="shared" si="44"/>
        <v>0.9</v>
      </c>
      <c r="AA152" s="92">
        <f>('Indicator Data'!AJ155+'Indicator Data'!AI155*0.5+'Indicator Data'!AH155*0.25)/1000</f>
        <v>0.1265</v>
      </c>
      <c r="AB152" s="83">
        <f>AA152*1000/'Indicator Data'!BC155</f>
        <v>1.3361217613570349E-3</v>
      </c>
      <c r="AC152" s="78">
        <f t="shared" si="45"/>
        <v>0.1</v>
      </c>
      <c r="AD152" s="77">
        <f>IF('Indicator Data'!AN155="No data","x",ROUND(IF('Indicator Data'!AN155&lt;$AD$194,10,IF('Indicator Data'!AN155&gt;$AD$195,0,($AD$195-'Indicator Data'!AN155)/($AD$195-$AD$194)*10)),1))</f>
        <v>6.5</v>
      </c>
      <c r="AE152" s="77">
        <f>IF('Indicator Data'!AO155="No data","x",ROUND(IF('Indicator Data'!AO155&gt;$AE$195,10,IF('Indicator Data'!AO155&lt;$AE$194,0,10-($AE$195-'Indicator Data'!AO155)/($AE$195-$AE$194)*10)),1))</f>
        <v>0</v>
      </c>
      <c r="AF152" s="84">
        <f>IF('Indicator Data'!AP155="No data","x",ROUND(IF('Indicator Data'!AP155&gt;$AF$195,10,IF('Indicator Data'!AP155&lt;$AF$194,0,10-($AF$195-'Indicator Data'!AP155)/($AF$195-$AF$194)*10)),1))</f>
        <v>6.3</v>
      </c>
      <c r="AG152" s="84">
        <f>IF('Indicator Data'!AQ155="No data","x",ROUND(IF('Indicator Data'!AQ155&gt;$AG$195,10,IF('Indicator Data'!AQ155&lt;$AG$194,0,10-($AG$195-'Indicator Data'!AQ155)/($AG$195-$AG$194)*10)),1))</f>
        <v>3.6</v>
      </c>
      <c r="AH152" s="77">
        <f t="shared" si="46"/>
        <v>5.8</v>
      </c>
      <c r="AI152" s="78">
        <f t="shared" si="47"/>
        <v>4.0999999999999996</v>
      </c>
      <c r="AJ152" s="85">
        <f t="shared" si="48"/>
        <v>1.5</v>
      </c>
      <c r="AK152" s="86">
        <f t="shared" si="35"/>
        <v>0.8</v>
      </c>
    </row>
    <row r="153" spans="1:37" s="4" customFormat="1" x14ac:dyDescent="0.25">
      <c r="A153" s="131" t="s">
        <v>284</v>
      </c>
      <c r="B153" s="63" t="s">
        <v>283</v>
      </c>
      <c r="C153" s="77">
        <f>ROUND(IF('Indicator Data'!Q156="No data",IF((0.1233*LN('Indicator Data'!BB156)-0.4559)&gt;C$195,0,IF((0.1233*LN('Indicator Data'!BB156)-0.4559)&lt;C$194,10,(C$195-(0.1233*LN('Indicator Data'!BB156)-0.4559))/(C$195-C$194)*10)),IF('Indicator Data'!Q156&gt;C$195,0,IF('Indicator Data'!Q156&lt;C$194,10,(C$195-'Indicator Data'!Q156)/(C$195-C$194)*10))),1)</f>
        <v>8.1999999999999993</v>
      </c>
      <c r="D153" s="77">
        <f>IF('Indicator Data'!R156="No data","x",ROUND((IF('Indicator Data'!R156&gt;D$195,10,IF('Indicator Data'!R156&lt;D$194,0,10-(D$195-'Indicator Data'!R156)/(D$195-D$194)*10))),1))</f>
        <v>8</v>
      </c>
      <c r="E153" s="78">
        <f t="shared" si="36"/>
        <v>8.1</v>
      </c>
      <c r="F153" s="77">
        <f>IF('Indicator Data'!AF156="No data","x",ROUND(IF('Indicator Data'!AF156&gt;F$195,10,IF('Indicator Data'!AF156&lt;F$194,0,10-(F$195-'Indicator Data'!AF156)/(F$195-F$194)*10)),1))</f>
        <v>8.6999999999999993</v>
      </c>
      <c r="G153" s="77">
        <f>IF('Indicator Data'!AG156="No data","x",ROUND(IF('Indicator Data'!AG156&gt;G$195,10,IF('Indicator Data'!AG156&lt;G$194,0,10-(G$195-'Indicator Data'!AG156)/(G$195-G$194)*10)),1))</f>
        <v>2.2000000000000002</v>
      </c>
      <c r="H153" s="78">
        <f t="shared" si="37"/>
        <v>5.5</v>
      </c>
      <c r="I153" s="79">
        <f>SUM(IF('Indicator Data'!S156=0,0,'Indicator Data'!S156/1000000),SUM('Indicator Data'!T156:U156))</f>
        <v>1930.1085309999999</v>
      </c>
      <c r="J153" s="79">
        <f>I153/'Indicator Data'!BC156*1000000</f>
        <v>260.95983621296909</v>
      </c>
      <c r="K153" s="77">
        <f t="shared" si="38"/>
        <v>5.2</v>
      </c>
      <c r="L153" s="77">
        <f>IF('Indicator Data'!V156="No data","x",ROUND(IF('Indicator Data'!V156&gt;L$195,10,IF('Indicator Data'!V156&lt;L$194,0,10-(L$195-'Indicator Data'!V156)/(L$195-L$194)*10)),1))</f>
        <v>10</v>
      </c>
      <c r="M153" s="78">
        <f t="shared" si="39"/>
        <v>7.6</v>
      </c>
      <c r="N153" s="80">
        <f t="shared" si="40"/>
        <v>7.3</v>
      </c>
      <c r="O153" s="92">
        <f>IF(AND('Indicator Data'!AK156="No data",'Indicator Data'!AL156="No data"),0,SUM('Indicator Data'!AK156:AM156)/1000)</f>
        <v>0.68600000000000005</v>
      </c>
      <c r="P153" s="77">
        <f t="shared" si="41"/>
        <v>0</v>
      </c>
      <c r="Q153" s="81">
        <f>O153*1000/'Indicator Data'!BC156</f>
        <v>9.2750456654034036E-5</v>
      </c>
      <c r="R153" s="77">
        <f t="shared" si="42"/>
        <v>1.8</v>
      </c>
      <c r="S153" s="82">
        <f t="shared" si="43"/>
        <v>0.9</v>
      </c>
      <c r="T153" s="77">
        <f>IF('Indicator Data'!AB156="No data","x",ROUND(IF('Indicator Data'!AB156&gt;T$195,10,IF('Indicator Data'!AB156&lt;T$194,0,10-(T$195-'Indicator Data'!AB156)/(T$195-T$194)*10)),1))</f>
        <v>2.6</v>
      </c>
      <c r="U153" s="77">
        <f>IF('Indicator Data'!AA156="No data","x",ROUND(IF('Indicator Data'!AA156&gt;U$195,10,IF('Indicator Data'!AA156&lt;U$194,0,10-(U$195-'Indicator Data'!AA156)/(U$195-U$194)*10)),1))</f>
        <v>5.6</v>
      </c>
      <c r="V153" s="77">
        <f>IF('Indicator Data'!AE156="No data","x",ROUND(IF('Indicator Data'!AE156&gt;V$195,10,IF('Indicator Data'!AE156&lt;V$194,0,10-(V$195-'Indicator Data'!AE156)/(V$195-V$194)*10)),1))</f>
        <v>9.1</v>
      </c>
      <c r="W153" s="78">
        <f t="shared" si="34"/>
        <v>5.8</v>
      </c>
      <c r="X153" s="77">
        <f>IF('Indicator Data'!W156="No data","x",ROUND(IF('Indicator Data'!W156&gt;X$195,10,IF('Indicator Data'!W156&lt;X$194,0,10-(X$195-'Indicator Data'!W156)/(X$195-X$194)*10)),1))</f>
        <v>9.3000000000000007</v>
      </c>
      <c r="Y153" s="77">
        <f>IF('Indicator Data'!X156="No data","x",ROUND(IF('Indicator Data'!X156&gt;Y$195,10,IF('Indicator Data'!X156&lt;Y$194,0,10-(Y$195-'Indicator Data'!X156)/(Y$195-Y$194)*10)),1))</f>
        <v>4</v>
      </c>
      <c r="Z153" s="78">
        <f t="shared" si="44"/>
        <v>6.7</v>
      </c>
      <c r="AA153" s="92">
        <f>('Indicator Data'!AJ156+'Indicator Data'!AI156*0.5+'Indicator Data'!AH156*0.25)/1000</f>
        <v>6.0757500000000002</v>
      </c>
      <c r="AB153" s="83">
        <f>AA153*1000/'Indicator Data'!BC156</f>
        <v>8.2147024346318845E-4</v>
      </c>
      <c r="AC153" s="78">
        <f t="shared" si="45"/>
        <v>0.1</v>
      </c>
      <c r="AD153" s="77">
        <f>IF('Indicator Data'!AN156="No data","x",ROUND(IF('Indicator Data'!AN156&lt;$AD$194,10,IF('Indicator Data'!AN156&gt;$AD$195,0,($AD$195-'Indicator Data'!AN156)/($AD$195-$AD$194)*10)),1))</f>
        <v>5.2</v>
      </c>
      <c r="AE153" s="77">
        <f>IF('Indicator Data'!AO156="No data","x",ROUND(IF('Indicator Data'!AO156&gt;$AE$195,10,IF('Indicator Data'!AO156&lt;$AE$194,0,10-($AE$195-'Indicator Data'!AO156)/($AE$195-$AE$194)*10)),1))</f>
        <v>5.8</v>
      </c>
      <c r="AF153" s="84">
        <f>IF('Indicator Data'!AP156="No data","x",ROUND(IF('Indicator Data'!AP156&gt;$AF$195,10,IF('Indicator Data'!AP156&lt;$AF$194,0,10-($AF$195-'Indicator Data'!AP156)/($AF$195-$AF$194)*10)),1))</f>
        <v>6.5</v>
      </c>
      <c r="AG153" s="84">
        <f>IF('Indicator Data'!AQ156="No data","x",ROUND(IF('Indicator Data'!AQ156&gt;$AG$195,10,IF('Indicator Data'!AQ156&lt;$AG$194,0,10-($AG$195-'Indicator Data'!AQ156)/($AG$195-$AG$194)*10)),1))</f>
        <v>1.7</v>
      </c>
      <c r="AH153" s="77">
        <f t="shared" si="46"/>
        <v>5.5</v>
      </c>
      <c r="AI153" s="78">
        <f t="shared" si="47"/>
        <v>5.5</v>
      </c>
      <c r="AJ153" s="85">
        <f t="shared" si="48"/>
        <v>4.9000000000000004</v>
      </c>
      <c r="AK153" s="86">
        <f t="shared" si="35"/>
        <v>3.1</v>
      </c>
    </row>
    <row r="154" spans="1:37" s="4" customFormat="1" x14ac:dyDescent="0.25">
      <c r="A154" s="131" t="s">
        <v>286</v>
      </c>
      <c r="B154" s="63" t="s">
        <v>285</v>
      </c>
      <c r="C154" s="77">
        <f>ROUND(IF('Indicator Data'!Q157="No data",IF((0.1233*LN('Indicator Data'!BB157)-0.4559)&gt;C$195,0,IF((0.1233*LN('Indicator Data'!BB157)-0.4559)&lt;C$194,10,(C$195-(0.1233*LN('Indicator Data'!BB157)-0.4559))/(C$195-C$194)*10)),IF('Indicator Data'!Q157&gt;C$195,0,IF('Indicator Data'!Q157&lt;C$194,10,(C$195-'Indicator Data'!Q157)/(C$195-C$194)*10))),1)</f>
        <v>0.4</v>
      </c>
      <c r="D154" s="77" t="str">
        <f>IF('Indicator Data'!R157="No data","x",ROUND((IF('Indicator Data'!R157&gt;D$195,10,IF('Indicator Data'!R157&lt;D$194,0,10-(D$195-'Indicator Data'!R157)/(D$195-D$194)*10))),1))</f>
        <v>x</v>
      </c>
      <c r="E154" s="78">
        <f t="shared" si="36"/>
        <v>0.4</v>
      </c>
      <c r="F154" s="77">
        <f>IF('Indicator Data'!AF157="No data","x",ROUND(IF('Indicator Data'!AF157&gt;F$195,10,IF('Indicator Data'!AF157&lt;F$194,0,10-(F$195-'Indicator Data'!AF157)/(F$195-F$194)*10)),1))</f>
        <v>0.9</v>
      </c>
      <c r="G154" s="77" t="str">
        <f>IF('Indicator Data'!AG157="No data","x",ROUND(IF('Indicator Data'!AG157&gt;G$195,10,IF('Indicator Data'!AG157&lt;G$194,0,10-(G$195-'Indicator Data'!AG157)/(G$195-G$194)*10)),1))</f>
        <v>x</v>
      </c>
      <c r="H154" s="78">
        <f t="shared" si="37"/>
        <v>0.9</v>
      </c>
      <c r="I154" s="79">
        <f>SUM(IF('Indicator Data'!S157=0,0,'Indicator Data'!S157/1000000),SUM('Indicator Data'!T157:U157))</f>
        <v>0</v>
      </c>
      <c r="J154" s="79">
        <f>I154/'Indicator Data'!BC157*1000000</f>
        <v>0</v>
      </c>
      <c r="K154" s="77">
        <f t="shared" si="38"/>
        <v>0</v>
      </c>
      <c r="L154" s="77" t="str">
        <f>IF('Indicator Data'!V157="No data","x",ROUND(IF('Indicator Data'!V157&gt;L$195,10,IF('Indicator Data'!V157&lt;L$194,0,10-(L$195-'Indicator Data'!V157)/(L$195-L$194)*10)),1))</f>
        <v>x</v>
      </c>
      <c r="M154" s="78">
        <f t="shared" si="39"/>
        <v>0</v>
      </c>
      <c r="N154" s="80">
        <f t="shared" si="40"/>
        <v>0.4</v>
      </c>
      <c r="O154" s="92">
        <f>IF(AND('Indicator Data'!AK157="No data",'Indicator Data'!AL157="No data"),0,SUM('Indicator Data'!AK157:AM157)/1000)</f>
        <v>0</v>
      </c>
      <c r="P154" s="77">
        <f t="shared" si="41"/>
        <v>0</v>
      </c>
      <c r="Q154" s="81">
        <f>O154*1000/'Indicator Data'!BC157</f>
        <v>0</v>
      </c>
      <c r="R154" s="77">
        <f t="shared" si="42"/>
        <v>0</v>
      </c>
      <c r="S154" s="82">
        <f t="shared" si="43"/>
        <v>0</v>
      </c>
      <c r="T154" s="77" t="str">
        <f>IF('Indicator Data'!AB157="No data","x",ROUND(IF('Indicator Data'!AB157&gt;T$195,10,IF('Indicator Data'!AB157&lt;T$194,0,10-(T$195-'Indicator Data'!AB157)/(T$195-T$194)*10)),1))</f>
        <v>x</v>
      </c>
      <c r="U154" s="77">
        <f>IF('Indicator Data'!AA157="No data","x",ROUND(IF('Indicator Data'!AA157&gt;U$195,10,IF('Indicator Data'!AA157&lt;U$194,0,10-(U$195-'Indicator Data'!AA157)/(U$195-U$194)*10)),1))</f>
        <v>0.8</v>
      </c>
      <c r="V154" s="77" t="str">
        <f>IF('Indicator Data'!AE157="No data","x",ROUND(IF('Indicator Data'!AE157&gt;V$195,10,IF('Indicator Data'!AE157&lt;V$194,0,10-(V$195-'Indicator Data'!AE157)/(V$195-V$194)*10)),1))</f>
        <v>x</v>
      </c>
      <c r="W154" s="78">
        <f t="shared" si="34"/>
        <v>0.8</v>
      </c>
      <c r="X154" s="77">
        <f>IF('Indicator Data'!W157="No data","x",ROUND(IF('Indicator Data'!W157&gt;X$195,10,IF('Indicator Data'!W157&lt;X$194,0,10-(X$195-'Indicator Data'!W157)/(X$195-X$194)*10)),1))</f>
        <v>0.2</v>
      </c>
      <c r="Y154" s="77" t="str">
        <f>IF('Indicator Data'!X157="No data","x",ROUND(IF('Indicator Data'!X157&gt;Y$195,10,IF('Indicator Data'!X157&lt;Y$194,0,10-(Y$195-'Indicator Data'!X157)/(Y$195-Y$194)*10)),1))</f>
        <v>x</v>
      </c>
      <c r="Z154" s="78">
        <f t="shared" si="44"/>
        <v>0.2</v>
      </c>
      <c r="AA154" s="92">
        <f>('Indicator Data'!AJ157+'Indicator Data'!AI157*0.5+'Indicator Data'!AH157*0.25)/1000</f>
        <v>6.5255000000000001</v>
      </c>
      <c r="AB154" s="83">
        <f>AA154*1000/'Indicator Data'!BC157</f>
        <v>1.1637543530440679E-3</v>
      </c>
      <c r="AC154" s="78">
        <f t="shared" si="45"/>
        <v>0.1</v>
      </c>
      <c r="AD154" s="77">
        <f>IF('Indicator Data'!AN157="No data","x",ROUND(IF('Indicator Data'!AN157&lt;$AD$194,10,IF('Indicator Data'!AN157&gt;$AD$195,0,($AD$195-'Indicator Data'!AN157)/($AD$195-$AD$194)*10)),1))</f>
        <v>2.8</v>
      </c>
      <c r="AE154" s="77">
        <f>IF('Indicator Data'!AO157="No data","x",ROUND(IF('Indicator Data'!AO157&gt;$AE$195,10,IF('Indicator Data'!AO157&lt;$AE$194,0,10-($AE$195-'Indicator Data'!AO157)/($AE$195-$AE$194)*10)),1))</f>
        <v>0</v>
      </c>
      <c r="AF154" s="84">
        <f>IF('Indicator Data'!AP157="No data","x",ROUND(IF('Indicator Data'!AP157&gt;$AF$195,10,IF('Indicator Data'!AP157&lt;$AF$194,0,10-($AF$195-'Indicator Data'!AP157)/($AF$195-$AF$194)*10)),1))</f>
        <v>0</v>
      </c>
      <c r="AG154" s="84">
        <f>IF('Indicator Data'!AQ157="No data","x",ROUND(IF('Indicator Data'!AQ157&gt;$AG$195,10,IF('Indicator Data'!AQ157&lt;$AG$194,0,10-($AG$195-'Indicator Data'!AQ157)/($AG$195-$AG$194)*10)),1))</f>
        <v>2</v>
      </c>
      <c r="AH154" s="77">
        <f t="shared" si="46"/>
        <v>0.4</v>
      </c>
      <c r="AI154" s="78">
        <f t="shared" si="47"/>
        <v>1.1000000000000001</v>
      </c>
      <c r="AJ154" s="85">
        <f t="shared" si="48"/>
        <v>0.6</v>
      </c>
      <c r="AK154" s="86">
        <f t="shared" si="35"/>
        <v>0.3</v>
      </c>
    </row>
    <row r="155" spans="1:37" s="4" customFormat="1" x14ac:dyDescent="0.25">
      <c r="A155" s="131" t="s">
        <v>288</v>
      </c>
      <c r="B155" s="63" t="s">
        <v>287</v>
      </c>
      <c r="C155" s="77">
        <f>ROUND(IF('Indicator Data'!Q158="No data",IF((0.1233*LN('Indicator Data'!BB158)-0.4559)&gt;C$195,0,IF((0.1233*LN('Indicator Data'!BB158)-0.4559)&lt;C$194,10,(C$195-(0.1233*LN('Indicator Data'!BB158)-0.4559))/(C$195-C$194)*10)),IF('Indicator Data'!Q158&gt;C$195,0,IF('Indicator Data'!Q158&lt;C$194,10,(C$195-'Indicator Data'!Q158)/(C$195-C$194)*10))),1)</f>
        <v>1.6</v>
      </c>
      <c r="D155" s="77" t="str">
        <f>IF('Indicator Data'!R158="No data","x",ROUND((IF('Indicator Data'!R158&gt;D$195,10,IF('Indicator Data'!R158&lt;D$194,0,10-(D$195-'Indicator Data'!R158)/(D$195-D$194)*10))),1))</f>
        <v>x</v>
      </c>
      <c r="E155" s="78">
        <f t="shared" si="36"/>
        <v>1.6</v>
      </c>
      <c r="F155" s="77">
        <f>IF('Indicator Data'!AF158="No data","x",ROUND(IF('Indicator Data'!AF158&gt;F$195,10,IF('Indicator Data'!AF158&lt;F$194,0,10-(F$195-'Indicator Data'!AF158)/(F$195-F$194)*10)),1))</f>
        <v>2.4</v>
      </c>
      <c r="G155" s="77">
        <f>IF('Indicator Data'!AG158="No data","x",ROUND(IF('Indicator Data'!AG158&gt;G$195,10,IF('Indicator Data'!AG158&lt;G$194,0,10-(G$195-'Indicator Data'!AG158)/(G$195-G$194)*10)),1))</f>
        <v>0.3</v>
      </c>
      <c r="H155" s="78">
        <f t="shared" si="37"/>
        <v>1.4</v>
      </c>
      <c r="I155" s="79">
        <f>SUM(IF('Indicator Data'!S158=0,0,'Indicator Data'!S158/1000000),SUM('Indicator Data'!T158:U158))</f>
        <v>7.3499999999999996E-2</v>
      </c>
      <c r="J155" s="79">
        <f>I155/'Indicator Data'!BC158*1000000</f>
        <v>1.353914304408566E-2</v>
      </c>
      <c r="K155" s="77">
        <f t="shared" si="38"/>
        <v>0</v>
      </c>
      <c r="L155" s="77" t="str">
        <f>IF('Indicator Data'!V158="No data","x",ROUND(IF('Indicator Data'!V158&gt;L$195,10,IF('Indicator Data'!V158&lt;L$194,0,10-(L$195-'Indicator Data'!V158)/(L$195-L$194)*10)),1))</f>
        <v>x</v>
      </c>
      <c r="M155" s="78">
        <f t="shared" si="39"/>
        <v>0</v>
      </c>
      <c r="N155" s="80">
        <f t="shared" si="40"/>
        <v>1.2</v>
      </c>
      <c r="O155" s="92">
        <f>IF(AND('Indicator Data'!AK158="No data",'Indicator Data'!AL158="No data"),0,SUM('Indicator Data'!AK158:AM158)/1000)</f>
        <v>0.99</v>
      </c>
      <c r="P155" s="77">
        <f t="shared" si="41"/>
        <v>0</v>
      </c>
      <c r="Q155" s="81">
        <f>O155*1000/'Indicator Data'!BC158</f>
        <v>1.8236396753258237E-4</v>
      </c>
      <c r="R155" s="77">
        <f t="shared" si="42"/>
        <v>2.1</v>
      </c>
      <c r="S155" s="82">
        <f t="shared" si="43"/>
        <v>1.1000000000000001</v>
      </c>
      <c r="T155" s="77">
        <f>IF('Indicator Data'!AB158="No data","x",ROUND(IF('Indicator Data'!AB158&gt;T$195,10,IF('Indicator Data'!AB158&lt;T$194,0,10-(T$195-'Indicator Data'!AB158)/(T$195-T$194)*10)),1))</f>
        <v>0.2</v>
      </c>
      <c r="U155" s="77">
        <f>IF('Indicator Data'!AA158="No data","x",ROUND(IF('Indicator Data'!AA158&gt;U$195,10,IF('Indicator Data'!AA158&lt;U$194,0,10-(U$195-'Indicator Data'!AA158)/(U$195-U$194)*10)),1))</f>
        <v>0.1</v>
      </c>
      <c r="V155" s="77" t="str">
        <f>IF('Indicator Data'!AE158="No data","x",ROUND(IF('Indicator Data'!AE158&gt;V$195,10,IF('Indicator Data'!AE158&lt;V$194,0,10-(V$195-'Indicator Data'!AE158)/(V$195-V$194)*10)),1))</f>
        <v>x</v>
      </c>
      <c r="W155" s="78">
        <f t="shared" si="34"/>
        <v>0.2</v>
      </c>
      <c r="X155" s="77">
        <f>IF('Indicator Data'!W158="No data","x",ROUND(IF('Indicator Data'!W158&gt;X$195,10,IF('Indicator Data'!W158&lt;X$194,0,10-(X$195-'Indicator Data'!W158)/(X$195-X$194)*10)),1))</f>
        <v>0.6</v>
      </c>
      <c r="Y155" s="77" t="str">
        <f>IF('Indicator Data'!X158="No data","x",ROUND(IF('Indicator Data'!X158&gt;Y$195,10,IF('Indicator Data'!X158&lt;Y$194,0,10-(Y$195-'Indicator Data'!X158)/(Y$195-Y$194)*10)),1))</f>
        <v>x</v>
      </c>
      <c r="Z155" s="78">
        <f t="shared" si="44"/>
        <v>0.6</v>
      </c>
      <c r="AA155" s="92">
        <f>('Indicator Data'!AJ158+'Indicator Data'!AI158*0.5+'Indicator Data'!AH158*0.25)/1000</f>
        <v>0</v>
      </c>
      <c r="AB155" s="83">
        <f>AA155*1000/'Indicator Data'!BC158</f>
        <v>0</v>
      </c>
      <c r="AC155" s="78">
        <f t="shared" si="45"/>
        <v>0</v>
      </c>
      <c r="AD155" s="77">
        <f>IF('Indicator Data'!AN158="No data","x",ROUND(IF('Indicator Data'!AN158&lt;$AD$194,10,IF('Indicator Data'!AN158&gt;$AD$195,0,($AD$195-'Indicator Data'!AN158)/($AD$195-$AD$194)*10)),1))</f>
        <v>4.8</v>
      </c>
      <c r="AE155" s="77">
        <f>IF('Indicator Data'!AO158="No data","x",ROUND(IF('Indicator Data'!AO158&gt;$AE$195,10,IF('Indicator Data'!AO158&lt;$AE$194,0,10-($AE$195-'Indicator Data'!AO158)/($AE$195-$AE$194)*10)),1))</f>
        <v>0</v>
      </c>
      <c r="AF155" s="84">
        <f>IF('Indicator Data'!AP158="No data","x",ROUND(IF('Indicator Data'!AP158&gt;$AF$195,10,IF('Indicator Data'!AP158&lt;$AF$194,0,10-($AF$195-'Indicator Data'!AP158)/($AF$195-$AF$194)*10)),1))</f>
        <v>1.8</v>
      </c>
      <c r="AG155" s="84">
        <f>IF('Indicator Data'!AQ158="No data","x",ROUND(IF('Indicator Data'!AQ158&gt;$AG$195,10,IF('Indicator Data'!AQ158&lt;$AG$194,0,10-($AG$195-'Indicator Data'!AQ158)/($AG$195-$AG$194)*10)),1))</f>
        <v>4.5999999999999996</v>
      </c>
      <c r="AH155" s="77">
        <f t="shared" si="46"/>
        <v>2.4</v>
      </c>
      <c r="AI155" s="78">
        <f t="shared" si="47"/>
        <v>2.4</v>
      </c>
      <c r="AJ155" s="85">
        <f t="shared" si="48"/>
        <v>0.8</v>
      </c>
      <c r="AK155" s="86">
        <f t="shared" si="35"/>
        <v>1</v>
      </c>
    </row>
    <row r="156" spans="1:37" s="4" customFormat="1" x14ac:dyDescent="0.25">
      <c r="A156" s="131" t="s">
        <v>290</v>
      </c>
      <c r="B156" s="63" t="s">
        <v>289</v>
      </c>
      <c r="C156" s="77">
        <f>ROUND(IF('Indicator Data'!Q159="No data",IF((0.1233*LN('Indicator Data'!BB159)-0.4559)&gt;C$195,0,IF((0.1233*LN('Indicator Data'!BB159)-0.4559)&lt;C$194,10,(C$195-(0.1233*LN('Indicator Data'!BB159)-0.4559))/(C$195-C$194)*10)),IF('Indicator Data'!Q159&gt;C$195,0,IF('Indicator Data'!Q159&lt;C$194,10,(C$195-'Indicator Data'!Q159)/(C$195-C$194)*10))),1)</f>
        <v>0.9</v>
      </c>
      <c r="D156" s="77" t="str">
        <f>IF('Indicator Data'!R159="No data","x",ROUND((IF('Indicator Data'!R159&gt;D$195,10,IF('Indicator Data'!R159&lt;D$194,0,10-(D$195-'Indicator Data'!R159)/(D$195-D$194)*10))),1))</f>
        <v>x</v>
      </c>
      <c r="E156" s="78">
        <f t="shared" si="36"/>
        <v>0.9</v>
      </c>
      <c r="F156" s="77">
        <f>IF('Indicator Data'!AF159="No data","x",ROUND(IF('Indicator Data'!AF159&gt;F$195,10,IF('Indicator Data'!AF159&lt;F$194,0,10-(F$195-'Indicator Data'!AF159)/(F$195-F$194)*10)),1))</f>
        <v>0.7</v>
      </c>
      <c r="G156" s="77">
        <f>IF('Indicator Data'!AG159="No data","x",ROUND(IF('Indicator Data'!AG159&gt;G$195,10,IF('Indicator Data'!AG159&lt;G$194,0,10-(G$195-'Indicator Data'!AG159)/(G$195-G$194)*10)),1))</f>
        <v>0.1</v>
      </c>
      <c r="H156" s="78">
        <f t="shared" si="37"/>
        <v>0.4</v>
      </c>
      <c r="I156" s="79">
        <f>SUM(IF('Indicator Data'!S159=0,0,'Indicator Data'!S159/1000000),SUM('Indicator Data'!T159:U159))</f>
        <v>1.8610340000000001</v>
      </c>
      <c r="J156" s="79">
        <f>I156/'Indicator Data'!BC159*1000000</f>
        <v>0.9012947703096359</v>
      </c>
      <c r="K156" s="77">
        <f t="shared" si="38"/>
        <v>0</v>
      </c>
      <c r="L156" s="77" t="str">
        <f>IF('Indicator Data'!V159="No data","x",ROUND(IF('Indicator Data'!V159&gt;L$195,10,IF('Indicator Data'!V159&lt;L$194,0,10-(L$195-'Indicator Data'!V159)/(L$195-L$194)*10)),1))</f>
        <v>x</v>
      </c>
      <c r="M156" s="78">
        <f t="shared" si="39"/>
        <v>0</v>
      </c>
      <c r="N156" s="80">
        <f t="shared" si="40"/>
        <v>0.6</v>
      </c>
      <c r="O156" s="92">
        <f>IF(AND('Indicator Data'!AK159="No data",'Indicator Data'!AL159="No data"),0,SUM('Indicator Data'!AK159:AM159)/1000)</f>
        <v>0.46200000000000002</v>
      </c>
      <c r="P156" s="77">
        <f t="shared" si="41"/>
        <v>0</v>
      </c>
      <c r="Q156" s="81">
        <f>O156*1000/'Indicator Data'!BC159</f>
        <v>2.2374560802384681E-4</v>
      </c>
      <c r="R156" s="77">
        <f t="shared" si="42"/>
        <v>2.2000000000000002</v>
      </c>
      <c r="S156" s="82">
        <f t="shared" si="43"/>
        <v>1.1000000000000001</v>
      </c>
      <c r="T156" s="77">
        <f>IF('Indicator Data'!AB159="No data","x",ROUND(IF('Indicator Data'!AB159&gt;T$195,10,IF('Indicator Data'!AB159&lt;T$194,0,10-(T$195-'Indicator Data'!AB159)/(T$195-T$194)*10)),1))</f>
        <v>0.2</v>
      </c>
      <c r="U156" s="77">
        <f>IF('Indicator Data'!AA159="No data","x",ROUND(IF('Indicator Data'!AA159&gt;U$195,10,IF('Indicator Data'!AA159&lt;U$194,0,10-(U$195-'Indicator Data'!AA159)/(U$195-U$194)*10)),1))</f>
        <v>0.1</v>
      </c>
      <c r="V156" s="77" t="str">
        <f>IF('Indicator Data'!AE159="No data","x",ROUND(IF('Indicator Data'!AE159&gt;V$195,10,IF('Indicator Data'!AE159&lt;V$194,0,10-(V$195-'Indicator Data'!AE159)/(V$195-V$194)*10)),1))</f>
        <v>x</v>
      </c>
      <c r="W156" s="78">
        <f t="shared" si="34"/>
        <v>0.2</v>
      </c>
      <c r="X156" s="77">
        <f>IF('Indicator Data'!W159="No data","x",ROUND(IF('Indicator Data'!W159&gt;X$195,10,IF('Indicator Data'!W159&lt;X$194,0,10-(X$195-'Indicator Data'!W159)/(X$195-X$194)*10)),1))</f>
        <v>0.2</v>
      </c>
      <c r="Y156" s="77" t="str">
        <f>IF('Indicator Data'!X159="No data","x",ROUND(IF('Indicator Data'!X159&gt;Y$195,10,IF('Indicator Data'!X159&lt;Y$194,0,10-(Y$195-'Indicator Data'!X159)/(Y$195-Y$194)*10)),1))</f>
        <v>x</v>
      </c>
      <c r="Z156" s="78">
        <f t="shared" si="44"/>
        <v>0.2</v>
      </c>
      <c r="AA156" s="92">
        <f>('Indicator Data'!AJ159+'Indicator Data'!AI159*0.5+'Indicator Data'!AH159*0.25)/1000</f>
        <v>0</v>
      </c>
      <c r="AB156" s="83">
        <f>AA156*1000/'Indicator Data'!BC159</f>
        <v>0</v>
      </c>
      <c r="AC156" s="78">
        <f t="shared" si="45"/>
        <v>0</v>
      </c>
      <c r="AD156" s="77">
        <f>IF('Indicator Data'!AN159="No data","x",ROUND(IF('Indicator Data'!AN159&lt;$AD$194,10,IF('Indicator Data'!AN159&gt;$AD$195,0,($AD$195-'Indicator Data'!AN159)/($AD$195-$AD$194)*10)),1))</f>
        <v>3.3</v>
      </c>
      <c r="AE156" s="77">
        <f>IF('Indicator Data'!AO159="No data","x",ROUND(IF('Indicator Data'!AO159&gt;$AE$195,10,IF('Indicator Data'!AO159&lt;$AE$194,0,10-($AE$195-'Indicator Data'!AO159)/($AE$195-$AE$194)*10)),1))</f>
        <v>0</v>
      </c>
      <c r="AF156" s="84">
        <f>IF('Indicator Data'!AP159="No data","x",ROUND(IF('Indicator Data'!AP159&gt;$AF$195,10,IF('Indicator Data'!AP159&lt;$AF$194,0,10-($AF$195-'Indicator Data'!AP159)/($AF$195-$AF$194)*10)),1))</f>
        <v>1.3</v>
      </c>
      <c r="AG156" s="84">
        <f>IF('Indicator Data'!AQ159="No data","x",ROUND(IF('Indicator Data'!AQ159&gt;$AG$195,10,IF('Indicator Data'!AQ159&lt;$AG$194,0,10-($AG$195-'Indicator Data'!AQ159)/($AG$195-$AG$194)*10)),1))</f>
        <v>4.7</v>
      </c>
      <c r="AH156" s="77">
        <f t="shared" si="46"/>
        <v>2</v>
      </c>
      <c r="AI156" s="78">
        <f t="shared" si="47"/>
        <v>1.8</v>
      </c>
      <c r="AJ156" s="85">
        <f t="shared" si="48"/>
        <v>0.6</v>
      </c>
      <c r="AK156" s="86">
        <f t="shared" si="35"/>
        <v>0.9</v>
      </c>
    </row>
    <row r="157" spans="1:37" s="4" customFormat="1" x14ac:dyDescent="0.25">
      <c r="A157" s="131" t="s">
        <v>292</v>
      </c>
      <c r="B157" s="63" t="s">
        <v>291</v>
      </c>
      <c r="C157" s="77">
        <f>ROUND(IF('Indicator Data'!Q160="No data",IF((0.1233*LN('Indicator Data'!BB160)-0.4559)&gt;C$195,0,IF((0.1233*LN('Indicator Data'!BB160)-0.4559)&lt;C$194,10,(C$195-(0.1233*LN('Indicator Data'!BB160)-0.4559))/(C$195-C$194)*10)),IF('Indicator Data'!Q160&gt;C$195,0,IF('Indicator Data'!Q160&lt;C$194,10,(C$195-'Indicator Data'!Q160)/(C$195-C$194)*10))),1)</f>
        <v>6.7</v>
      </c>
      <c r="D157" s="77" t="str">
        <f>IF('Indicator Data'!R160="No data","x",ROUND((IF('Indicator Data'!R160&gt;D$195,10,IF('Indicator Data'!R160&lt;D$194,0,10-(D$195-'Indicator Data'!R160)/(D$195-D$194)*10))),1))</f>
        <v>x</v>
      </c>
      <c r="E157" s="78">
        <f t="shared" si="36"/>
        <v>6.7</v>
      </c>
      <c r="F157" s="77" t="str">
        <f>IF('Indicator Data'!AF160="No data","x",ROUND(IF('Indicator Data'!AF160&gt;F$195,10,IF('Indicator Data'!AF160&lt;F$194,0,10-(F$195-'Indicator Data'!AF160)/(F$195-F$194)*10)),1))</f>
        <v>x</v>
      </c>
      <c r="G157" s="77">
        <f>IF('Indicator Data'!AG160="No data","x",ROUND(IF('Indicator Data'!AG160&gt;G$195,10,IF('Indicator Data'!AG160&lt;G$194,0,10-(G$195-'Indicator Data'!AG160)/(G$195-G$194)*10)),1))</f>
        <v>5.3</v>
      </c>
      <c r="H157" s="78">
        <f t="shared" si="37"/>
        <v>5.3</v>
      </c>
      <c r="I157" s="79">
        <f>SUM(IF('Indicator Data'!S160=0,0,'Indicator Data'!S160/1000000),SUM('Indicator Data'!T160:U160))</f>
        <v>391.63600199999996</v>
      </c>
      <c r="J157" s="79">
        <f>I157/'Indicator Data'!BC160*1000000</f>
        <v>653.3593396272056</v>
      </c>
      <c r="K157" s="77">
        <f t="shared" si="38"/>
        <v>10</v>
      </c>
      <c r="L157" s="77">
        <f>IF('Indicator Data'!V160="No data","x",ROUND(IF('Indicator Data'!V160&gt;L$195,10,IF('Indicator Data'!V160&lt;L$194,0,10-(L$195-'Indicator Data'!V160)/(L$195-L$194)*10)),1))</f>
        <v>10</v>
      </c>
      <c r="M157" s="78">
        <f t="shared" si="39"/>
        <v>10</v>
      </c>
      <c r="N157" s="80">
        <f t="shared" si="40"/>
        <v>7.2</v>
      </c>
      <c r="O157" s="92">
        <f>IF(AND('Indicator Data'!AK160="No data",'Indicator Data'!AL160="No data"),0,SUM('Indicator Data'!AK160:AM160)/1000)</f>
        <v>0</v>
      </c>
      <c r="P157" s="77">
        <f t="shared" si="41"/>
        <v>0</v>
      </c>
      <c r="Q157" s="81">
        <f>O157*1000/'Indicator Data'!BC160</f>
        <v>0</v>
      </c>
      <c r="R157" s="77">
        <f t="shared" si="42"/>
        <v>0</v>
      </c>
      <c r="S157" s="82">
        <f t="shared" si="43"/>
        <v>0</v>
      </c>
      <c r="T157" s="77" t="str">
        <f>IF('Indicator Data'!AB160="No data","x",ROUND(IF('Indicator Data'!AB160&gt;T$195,10,IF('Indicator Data'!AB160&lt;T$194,0,10-(T$195-'Indicator Data'!AB160)/(T$195-T$194)*10)),1))</f>
        <v>x</v>
      </c>
      <c r="U157" s="77">
        <f>IF('Indicator Data'!AA160="No data","x",ROUND(IF('Indicator Data'!AA160&gt;U$195,10,IF('Indicator Data'!AA160&lt;U$194,0,10-(U$195-'Indicator Data'!AA160)/(U$195-U$194)*10)),1))</f>
        <v>1.6</v>
      </c>
      <c r="V157" s="77">
        <f>IF('Indicator Data'!AE160="No data","x",ROUND(IF('Indicator Data'!AE160&gt;V$195,10,IF('Indicator Data'!AE160&lt;V$194,0,10-(V$195-'Indicator Data'!AE160)/(V$195-V$194)*10)),1))</f>
        <v>0.5</v>
      </c>
      <c r="W157" s="78">
        <f t="shared" si="34"/>
        <v>1.1000000000000001</v>
      </c>
      <c r="X157" s="77">
        <f>IF('Indicator Data'!W160="No data","x",ROUND(IF('Indicator Data'!W160&gt;X$195,10,IF('Indicator Data'!W160&lt;X$194,0,10-(X$195-'Indicator Data'!W160)/(X$195-X$194)*10)),1))</f>
        <v>2.2000000000000002</v>
      </c>
      <c r="Y157" s="77">
        <f>IF('Indicator Data'!X160="No data","x",ROUND(IF('Indicator Data'!X160&gt;Y$195,10,IF('Indicator Data'!X160&lt;Y$194,0,10-(Y$195-'Indicator Data'!X160)/(Y$195-Y$194)*10)),1))</f>
        <v>2.6</v>
      </c>
      <c r="Z157" s="78">
        <f t="shared" si="44"/>
        <v>2.4</v>
      </c>
      <c r="AA157" s="92">
        <f>('Indicator Data'!AJ160+'Indicator Data'!AI160*0.5+'Indicator Data'!AH160*0.25)/1000</f>
        <v>16.614999999999998</v>
      </c>
      <c r="AB157" s="83">
        <f>AA157*1000/'Indicator Data'!BC160</f>
        <v>2.7718507421353011E-2</v>
      </c>
      <c r="AC157" s="78">
        <f t="shared" si="45"/>
        <v>2.8</v>
      </c>
      <c r="AD157" s="77">
        <f>IF('Indicator Data'!AN160="No data","x",ROUND(IF('Indicator Data'!AN160&lt;$AD$194,10,IF('Indicator Data'!AN160&gt;$AD$195,0,($AD$195-'Indicator Data'!AN160)/($AD$195-$AD$194)*10)),1))</f>
        <v>4.8</v>
      </c>
      <c r="AE157" s="77">
        <f>IF('Indicator Data'!AO160="No data","x",ROUND(IF('Indicator Data'!AO160&gt;$AE$195,10,IF('Indicator Data'!AO160&lt;$AE$194,0,10-($AE$195-'Indicator Data'!AO160)/($AE$195-$AE$194)*10)),1))</f>
        <v>2.1</v>
      </c>
      <c r="AF157" s="84" t="str">
        <f>IF('Indicator Data'!AP160="No data","x",ROUND(IF('Indicator Data'!AP160&gt;$AF$195,10,IF('Indicator Data'!AP160&lt;$AF$194,0,10-($AF$195-'Indicator Data'!AP160)/($AF$195-$AF$194)*10)),1))</f>
        <v>x</v>
      </c>
      <c r="AG157" s="84" t="str">
        <f>IF('Indicator Data'!AQ160="No data","x",ROUND(IF('Indicator Data'!AQ160&gt;$AG$195,10,IF('Indicator Data'!AQ160&lt;$AG$194,0,10-($AG$195-'Indicator Data'!AQ160)/($AG$195-$AG$194)*10)),1))</f>
        <v>x</v>
      </c>
      <c r="AH157" s="77" t="str">
        <f t="shared" si="46"/>
        <v>x</v>
      </c>
      <c r="AI157" s="78">
        <f t="shared" si="47"/>
        <v>3.5</v>
      </c>
      <c r="AJ157" s="85">
        <f t="shared" si="48"/>
        <v>2.5</v>
      </c>
      <c r="AK157" s="86">
        <f t="shared" si="35"/>
        <v>1.3</v>
      </c>
    </row>
    <row r="158" spans="1:37" s="4" customFormat="1" x14ac:dyDescent="0.25">
      <c r="A158" s="131" t="s">
        <v>294</v>
      </c>
      <c r="B158" s="63" t="s">
        <v>293</v>
      </c>
      <c r="C158" s="77">
        <f>ROUND(IF('Indicator Data'!Q161="No data",IF((0.1233*LN('Indicator Data'!BB161)-0.4559)&gt;C$195,0,IF((0.1233*LN('Indicator Data'!BB161)-0.4559)&lt;C$194,10,(C$195-(0.1233*LN('Indicator Data'!BB161)-0.4559))/(C$195-C$194)*10)),IF('Indicator Data'!Q161&gt;C$195,0,IF('Indicator Data'!Q161&lt;C$194,10,(C$195-'Indicator Data'!Q161)/(C$195-C$194)*10))),1)</f>
        <v>10</v>
      </c>
      <c r="D158" s="77">
        <f>IF('Indicator Data'!R161="No data","x",ROUND((IF('Indicator Data'!R161&gt;D$195,10,IF('Indicator Data'!R161&lt;D$194,0,10-(D$195-'Indicator Data'!R161)/(D$195-D$194)*10))),1))</f>
        <v>10</v>
      </c>
      <c r="E158" s="78">
        <f t="shared" si="36"/>
        <v>10</v>
      </c>
      <c r="F158" s="77">
        <f>IF('Indicator Data'!AF161="No data","x",ROUND(IF('Indicator Data'!AF161&gt;F$195,10,IF('Indicator Data'!AF161&lt;F$194,0,10-(F$195-'Indicator Data'!AF161)/(F$195-F$194)*10)),1))</f>
        <v>10</v>
      </c>
      <c r="G158" s="77" t="str">
        <f>IF('Indicator Data'!AG161="No data","x",ROUND(IF('Indicator Data'!AG161&gt;G$195,10,IF('Indicator Data'!AG161&lt;G$194,0,10-(G$195-'Indicator Data'!AG161)/(G$195-G$194)*10)),1))</f>
        <v>x</v>
      </c>
      <c r="H158" s="78">
        <f t="shared" si="37"/>
        <v>10</v>
      </c>
      <c r="I158" s="79">
        <f>SUM(IF('Indicator Data'!S161=0,0,'Indicator Data'!S161/1000000),SUM('Indicator Data'!T161:U161))</f>
        <v>4510.8529250000001</v>
      </c>
      <c r="J158" s="79">
        <f>I158/'Indicator Data'!BC161*1000000</f>
        <v>315.04778496934904</v>
      </c>
      <c r="K158" s="77">
        <f t="shared" si="38"/>
        <v>6.3</v>
      </c>
      <c r="L158" s="77">
        <f>IF('Indicator Data'!V161="No data","x",ROUND(IF('Indicator Data'!V161&gt;L$195,10,IF('Indicator Data'!V161&lt;L$194,0,10-(L$195-'Indicator Data'!V161)/(L$195-L$194)*10)),1))</f>
        <v>10</v>
      </c>
      <c r="M158" s="78">
        <f t="shared" si="39"/>
        <v>8.1999999999999993</v>
      </c>
      <c r="N158" s="80">
        <f t="shared" si="40"/>
        <v>9.6</v>
      </c>
      <c r="O158" s="92">
        <f>IF(AND('Indicator Data'!AK161="No data",'Indicator Data'!AL161="No data"),0,SUM('Indicator Data'!AK161:AM161)/1000)</f>
        <v>1577.6030000000001</v>
      </c>
      <c r="P158" s="77">
        <f t="shared" si="41"/>
        <v>10</v>
      </c>
      <c r="Q158" s="81">
        <f>O158*1000/'Indicator Data'!BC161</f>
        <v>0.11018322675882854</v>
      </c>
      <c r="R158" s="77">
        <f t="shared" si="42"/>
        <v>10</v>
      </c>
      <c r="S158" s="82">
        <f t="shared" si="43"/>
        <v>10</v>
      </c>
      <c r="T158" s="77">
        <f>IF('Indicator Data'!AB161="No data","x",ROUND(IF('Indicator Data'!AB161&gt;T$195,10,IF('Indicator Data'!AB161&lt;T$194,0,10-(T$195-'Indicator Data'!AB161)/(T$195-T$194)*10)),1))</f>
        <v>1</v>
      </c>
      <c r="U158" s="77">
        <f>IF('Indicator Data'!AA161="No data","x",ROUND(IF('Indicator Data'!AA161&gt;U$195,10,IF('Indicator Data'!AA161&lt;U$194,0,10-(U$195-'Indicator Data'!AA161)/(U$195-U$194)*10)),1))</f>
        <v>5</v>
      </c>
      <c r="V158" s="77">
        <f>IF('Indicator Data'!AE161="No data","x",ROUND(IF('Indicator Data'!AE161&gt;V$195,10,IF('Indicator Data'!AE161&lt;V$194,0,10-(V$195-'Indicator Data'!AE161)/(V$195-V$194)*10)),1))</f>
        <v>2.8</v>
      </c>
      <c r="W158" s="78">
        <f t="shared" si="34"/>
        <v>2.9</v>
      </c>
      <c r="X158" s="77">
        <f>IF('Indicator Data'!W161="No data","x",ROUND(IF('Indicator Data'!W161&gt;X$195,10,IF('Indicator Data'!W161&lt;X$194,0,10-(X$195-'Indicator Data'!W161)/(X$195-X$194)*10)),1))</f>
        <v>10</v>
      </c>
      <c r="Y158" s="77">
        <f>IF('Indicator Data'!X161="No data","x",ROUND(IF('Indicator Data'!X161&gt;Y$195,10,IF('Indicator Data'!X161&lt;Y$194,0,10-(Y$195-'Indicator Data'!X161)/(Y$195-Y$194)*10)),1))</f>
        <v>5.0999999999999996</v>
      </c>
      <c r="Z158" s="78">
        <f t="shared" si="44"/>
        <v>7.6</v>
      </c>
      <c r="AA158" s="92">
        <f>('Indicator Data'!AJ161+'Indicator Data'!AI161*0.5+'Indicator Data'!AH161*0.25)/1000</f>
        <v>1425.2825</v>
      </c>
      <c r="AB158" s="83">
        <f>AA158*1000/'Indicator Data'!BC161</f>
        <v>9.9544831553242508E-2</v>
      </c>
      <c r="AC158" s="78">
        <f t="shared" si="45"/>
        <v>10</v>
      </c>
      <c r="AD158" s="77">
        <f>IF('Indicator Data'!AN161="No data","x",ROUND(IF('Indicator Data'!AN161&lt;$AD$194,10,IF('Indicator Data'!AN161&gt;$AD$195,0,($AD$195-'Indicator Data'!AN161)/($AD$195-$AD$194)*10)),1))</f>
        <v>6.8</v>
      </c>
      <c r="AE158" s="77">
        <f>IF('Indicator Data'!AO161="No data","x",ROUND(IF('Indicator Data'!AO161&gt;$AE$195,10,IF('Indicator Data'!AO161&lt;$AE$194,0,10-($AE$195-'Indicator Data'!AO161)/($AE$195-$AE$194)*10)),1))</f>
        <v>9</v>
      </c>
      <c r="AF158" s="84" t="str">
        <f>IF('Indicator Data'!AP161="No data","x",ROUND(IF('Indicator Data'!AP161&gt;$AF$195,10,IF('Indicator Data'!AP161&lt;$AF$194,0,10-($AF$195-'Indicator Data'!AP161)/($AF$195-$AF$194)*10)),1))</f>
        <v>x</v>
      </c>
      <c r="AG158" s="84" t="str">
        <f>IF('Indicator Data'!AQ161="No data","x",ROUND(IF('Indicator Data'!AQ161&gt;$AG$195,10,IF('Indicator Data'!AQ161&lt;$AG$194,0,10-($AG$195-'Indicator Data'!AQ161)/($AG$195-$AG$194)*10)),1))</f>
        <v>x</v>
      </c>
      <c r="AH158" s="77" t="str">
        <f t="shared" si="46"/>
        <v>x</v>
      </c>
      <c r="AI158" s="78">
        <f t="shared" si="47"/>
        <v>7.9</v>
      </c>
      <c r="AJ158" s="85">
        <f t="shared" si="48"/>
        <v>7.9</v>
      </c>
      <c r="AK158" s="86">
        <f t="shared" si="35"/>
        <v>9.1999999999999993</v>
      </c>
    </row>
    <row r="159" spans="1:37" s="4" customFormat="1" x14ac:dyDescent="0.25">
      <c r="A159" s="131" t="s">
        <v>296</v>
      </c>
      <c r="B159" s="63" t="s">
        <v>295</v>
      </c>
      <c r="C159" s="77">
        <f>ROUND(IF('Indicator Data'!Q162="No data",IF((0.1233*LN('Indicator Data'!BB162)-0.4559)&gt;C$195,0,IF((0.1233*LN('Indicator Data'!BB162)-0.4559)&lt;C$194,10,(C$195-(0.1233*LN('Indicator Data'!BB162)-0.4559))/(C$195-C$194)*10)),IF('Indicator Data'!Q162&gt;C$195,0,IF('Indicator Data'!Q162&lt;C$194,10,(C$195-'Indicator Data'!Q162)/(C$195-C$194)*10))),1)</f>
        <v>4.4000000000000004</v>
      </c>
      <c r="D159" s="77">
        <f>IF('Indicator Data'!R162="No data","x",ROUND((IF('Indicator Data'!R162&gt;D$195,10,IF('Indicator Data'!R162&lt;D$194,0,10-(D$195-'Indicator Data'!R162)/(D$195-D$194)*10))),1))</f>
        <v>0</v>
      </c>
      <c r="E159" s="78">
        <f t="shared" si="36"/>
        <v>2.5</v>
      </c>
      <c r="F159" s="77">
        <f>IF('Indicator Data'!AF162="No data","x",ROUND(IF('Indicator Data'!AF162&gt;F$195,10,IF('Indicator Data'!AF162&lt;F$194,0,10-(F$195-'Indicator Data'!AF162)/(F$195-F$194)*10)),1))</f>
        <v>5.3</v>
      </c>
      <c r="G159" s="77">
        <f>IF('Indicator Data'!AG162="No data","x",ROUND(IF('Indicator Data'!AG162&gt;G$195,10,IF('Indicator Data'!AG162&lt;G$194,0,10-(G$195-'Indicator Data'!AG162)/(G$195-G$194)*10)),1))</f>
        <v>9.6</v>
      </c>
      <c r="H159" s="78">
        <f t="shared" si="37"/>
        <v>7.5</v>
      </c>
      <c r="I159" s="79">
        <f>SUM(IF('Indicator Data'!S162=0,0,'Indicator Data'!S162/1000000),SUM('Indicator Data'!T162:U162))</f>
        <v>2505.132439</v>
      </c>
      <c r="J159" s="79">
        <f>I159/'Indicator Data'!BC162*1000000</f>
        <v>44.807428729011555</v>
      </c>
      <c r="K159" s="77">
        <f t="shared" si="38"/>
        <v>0.9</v>
      </c>
      <c r="L159" s="77">
        <f>IF('Indicator Data'!V162="No data","x",ROUND(IF('Indicator Data'!V162&gt;L$195,10,IF('Indicator Data'!V162&lt;L$194,0,10-(L$195-'Indicator Data'!V162)/(L$195-L$194)*10)),1))</f>
        <v>0.3</v>
      </c>
      <c r="M159" s="78">
        <f t="shared" si="39"/>
        <v>0.6</v>
      </c>
      <c r="N159" s="80">
        <f t="shared" si="40"/>
        <v>3.3</v>
      </c>
      <c r="O159" s="92">
        <f>IF(AND('Indicator Data'!AK162="No data",'Indicator Data'!AL162="No data"),0,SUM('Indicator Data'!AK162:AM162)/1000)</f>
        <v>91.043000000000006</v>
      </c>
      <c r="P159" s="77">
        <f t="shared" si="41"/>
        <v>6.5</v>
      </c>
      <c r="Q159" s="81">
        <f>O159*1000/'Indicator Data'!BC162</f>
        <v>1.6284179911078144E-3</v>
      </c>
      <c r="R159" s="77">
        <f t="shared" si="42"/>
        <v>3.6</v>
      </c>
      <c r="S159" s="82">
        <f t="shared" si="43"/>
        <v>5.0999999999999996</v>
      </c>
      <c r="T159" s="77">
        <f>IF('Indicator Data'!AB162="No data","x",ROUND(IF('Indicator Data'!AB162&gt;T$195,10,IF('Indicator Data'!AB162&lt;T$194,0,10-(T$195-'Indicator Data'!AB162)/(T$195-T$194)*10)),1))</f>
        <v>10</v>
      </c>
      <c r="U159" s="77">
        <f>IF('Indicator Data'!AA162="No data","x",ROUND(IF('Indicator Data'!AA162&gt;U$195,10,IF('Indicator Data'!AA162&lt;U$194,0,10-(U$195-'Indicator Data'!AA162)/(U$195-U$194)*10)),1))</f>
        <v>10</v>
      </c>
      <c r="V159" s="77">
        <f>IF('Indicator Data'!AE162="No data","x",ROUND(IF('Indicator Data'!AE162&gt;V$195,10,IF('Indicator Data'!AE162&lt;V$194,0,10-(V$195-'Indicator Data'!AE162)/(V$195-V$194)*10)),1))</f>
        <v>0.2</v>
      </c>
      <c r="W159" s="78">
        <f t="shared" si="34"/>
        <v>6.7</v>
      </c>
      <c r="X159" s="77">
        <f>IF('Indicator Data'!W162="No data","x",ROUND(IF('Indicator Data'!W162&gt;X$195,10,IF('Indicator Data'!W162&lt;X$194,0,10-(X$195-'Indicator Data'!W162)/(X$195-X$194)*10)),1))</f>
        <v>3.1</v>
      </c>
      <c r="Y159" s="77">
        <f>IF('Indicator Data'!X162="No data","x",ROUND(IF('Indicator Data'!X162&gt;Y$195,10,IF('Indicator Data'!X162&lt;Y$194,0,10-(Y$195-'Indicator Data'!X162)/(Y$195-Y$194)*10)),1))</f>
        <v>1.9</v>
      </c>
      <c r="Z159" s="78">
        <f t="shared" si="44"/>
        <v>2.5</v>
      </c>
      <c r="AA159" s="92">
        <f>('Indicator Data'!AJ162+'Indicator Data'!AI162*0.5+'Indicator Data'!AH162*0.25)/1000</f>
        <v>688.76</v>
      </c>
      <c r="AB159" s="83">
        <f>AA159*1000/'Indicator Data'!BC162</f>
        <v>1.2319334551315512E-2</v>
      </c>
      <c r="AC159" s="78">
        <f t="shared" si="45"/>
        <v>1.2</v>
      </c>
      <c r="AD159" s="77">
        <f>IF('Indicator Data'!AN162="No data","x",ROUND(IF('Indicator Data'!AN162&lt;$AD$194,10,IF('Indicator Data'!AN162&gt;$AD$195,0,($AD$195-'Indicator Data'!AN162)/($AD$195-$AD$194)*10)),1))</f>
        <v>2.5</v>
      </c>
      <c r="AE159" s="77">
        <f>IF('Indicator Data'!AO162="No data","x",ROUND(IF('Indicator Data'!AO162&gt;$AE$195,10,IF('Indicator Data'!AO162&lt;$AE$194,0,10-($AE$195-'Indicator Data'!AO162)/($AE$195-$AE$194)*10)),1))</f>
        <v>0</v>
      </c>
      <c r="AF159" s="84">
        <f>IF('Indicator Data'!AP162="No data","x",ROUND(IF('Indicator Data'!AP162&gt;$AF$195,10,IF('Indicator Data'!AP162&lt;$AF$194,0,10-($AF$195-'Indicator Data'!AP162)/($AF$195-$AF$194)*10)),1))</f>
        <v>2.2999999999999998</v>
      </c>
      <c r="AG159" s="84">
        <f>IF('Indicator Data'!AQ162="No data","x",ROUND(IF('Indicator Data'!AQ162&gt;$AG$195,10,IF('Indicator Data'!AQ162&lt;$AG$194,0,10-($AG$195-'Indicator Data'!AQ162)/($AG$195-$AG$194)*10)),1))</f>
        <v>3.1</v>
      </c>
      <c r="AH159" s="77">
        <f t="shared" si="46"/>
        <v>2.5</v>
      </c>
      <c r="AI159" s="78">
        <f t="shared" si="47"/>
        <v>1.7</v>
      </c>
      <c r="AJ159" s="85">
        <f t="shared" si="48"/>
        <v>3.4</v>
      </c>
      <c r="AK159" s="86">
        <f t="shared" si="35"/>
        <v>4.3</v>
      </c>
    </row>
    <row r="160" spans="1:37" s="4" customFormat="1" x14ac:dyDescent="0.25">
      <c r="A160" s="131" t="s">
        <v>299</v>
      </c>
      <c r="B160" s="63" t="s">
        <v>298</v>
      </c>
      <c r="C160" s="77">
        <f>ROUND(IF('Indicator Data'!Q163="No data",IF((0.1233*LN('Indicator Data'!BB163)-0.4559)&gt;C$195,0,IF((0.1233*LN('Indicator Data'!BB163)-0.4559)&lt;C$194,10,(C$195-(0.1233*LN('Indicator Data'!BB163)-0.4559))/(C$195-C$194)*10)),IF('Indicator Data'!Q163&gt;C$195,0,IF('Indicator Data'!Q163&lt;C$194,10,(C$195-'Indicator Data'!Q163)/(C$195-C$194)*10))),1)</f>
        <v>8.1999999999999993</v>
      </c>
      <c r="D160" s="77">
        <f>IF('Indicator Data'!R163="No data","x",ROUND((IF('Indicator Data'!R163&gt;D$195,10,IF('Indicator Data'!R163&lt;D$194,0,10-(D$195-'Indicator Data'!R163)/(D$195-D$194)*10))),1))</f>
        <v>10</v>
      </c>
      <c r="E160" s="78">
        <f t="shared" si="36"/>
        <v>9.3000000000000007</v>
      </c>
      <c r="F160" s="77" t="str">
        <f>IF('Indicator Data'!AF163="No data","x",ROUND(IF('Indicator Data'!AF163&gt;F$195,10,IF('Indicator Data'!AF163&lt;F$194,0,10-(F$195-'Indicator Data'!AF163)/(F$195-F$194)*10)),1))</f>
        <v>x</v>
      </c>
      <c r="G160" s="77" t="str">
        <f>IF('Indicator Data'!AG163="No data","x",ROUND(IF('Indicator Data'!AG163&gt;G$195,10,IF('Indicator Data'!AG163&lt;G$194,0,10-(G$195-'Indicator Data'!AG163)/(G$195-G$194)*10)),1))</f>
        <v>x</v>
      </c>
      <c r="H160" s="78" t="str">
        <f t="shared" si="37"/>
        <v>x</v>
      </c>
      <c r="I160" s="79">
        <f>SUM(IF('Indicator Data'!S163=0,0,'Indicator Data'!S163/1000000),SUM('Indicator Data'!T163:U163))</f>
        <v>7612.444058</v>
      </c>
      <c r="J160" s="79">
        <f>I160/'Indicator Data'!BC163*1000000</f>
        <v>622.40308289039172</v>
      </c>
      <c r="K160" s="77">
        <f t="shared" si="38"/>
        <v>10</v>
      </c>
      <c r="L160" s="77">
        <f>IF('Indicator Data'!V163="No data","x",ROUND(IF('Indicator Data'!V163&gt;L$195,10,IF('Indicator Data'!V163&lt;L$194,0,10-(L$195-'Indicator Data'!V163)/(L$195-L$194)*10)),1))</f>
        <v>10</v>
      </c>
      <c r="M160" s="78">
        <f t="shared" si="39"/>
        <v>10</v>
      </c>
      <c r="N160" s="80">
        <f t="shared" si="40"/>
        <v>9.5</v>
      </c>
      <c r="O160" s="92">
        <f>IF(AND('Indicator Data'!AK163="No data",'Indicator Data'!AL163="No data"),0,SUM('Indicator Data'!AK163:AM163)/1000)</f>
        <v>2219.9369999999999</v>
      </c>
      <c r="P160" s="77">
        <f t="shared" si="41"/>
        <v>10</v>
      </c>
      <c r="Q160" s="81">
        <f>O160*1000/'Indicator Data'!BC163</f>
        <v>0.1815048652042846</v>
      </c>
      <c r="R160" s="77">
        <f t="shared" si="42"/>
        <v>10</v>
      </c>
      <c r="S160" s="82">
        <f t="shared" si="43"/>
        <v>10</v>
      </c>
      <c r="T160" s="77">
        <f>IF('Indicator Data'!AB163="No data","x",ROUND(IF('Indicator Data'!AB163&gt;T$195,10,IF('Indicator Data'!AB163&lt;T$194,0,10-(T$195-'Indicator Data'!AB163)/(T$195-T$194)*10)),1))</f>
        <v>5</v>
      </c>
      <c r="U160" s="77">
        <f>IF('Indicator Data'!AA163="No data","x",ROUND(IF('Indicator Data'!AA163&gt;U$195,10,IF('Indicator Data'!AA163&lt;U$194,0,10-(U$195-'Indicator Data'!AA163)/(U$195-U$194)*10)),1))</f>
        <v>2.7</v>
      </c>
      <c r="V160" s="77">
        <f>IF('Indicator Data'!AE163="No data","x",ROUND(IF('Indicator Data'!AE163&gt;V$195,10,IF('Indicator Data'!AE163&lt;V$194,0,10-(V$195-'Indicator Data'!AE163)/(V$195-V$194)*10)),1))</f>
        <v>4.5999999999999996</v>
      </c>
      <c r="W160" s="78">
        <f t="shared" si="34"/>
        <v>4.0999999999999996</v>
      </c>
      <c r="X160" s="77">
        <f>IF('Indicator Data'!W163="No data","x",ROUND(IF('Indicator Data'!W163&gt;X$195,10,IF('Indicator Data'!W163&lt;X$194,0,10-(X$195-'Indicator Data'!W163)/(X$195-X$194)*10)),1))</f>
        <v>7.1</v>
      </c>
      <c r="Y160" s="77">
        <f>IF('Indicator Data'!X163="No data","x",ROUND(IF('Indicator Data'!X163&gt;Y$195,10,IF('Indicator Data'!X163&lt;Y$194,0,10-(Y$195-'Indicator Data'!X163)/(Y$195-Y$194)*10)),1))</f>
        <v>6.1</v>
      </c>
      <c r="Z160" s="78">
        <f t="shared" si="44"/>
        <v>6.6</v>
      </c>
      <c r="AA160" s="92">
        <f>('Indicator Data'!AJ163+'Indicator Data'!AI163*0.5+'Indicator Data'!AH163*0.25)/1000</f>
        <v>1813.3675000000001</v>
      </c>
      <c r="AB160" s="83">
        <f>AA160*1000/'Indicator Data'!BC163</f>
        <v>0.14826322713362161</v>
      </c>
      <c r="AC160" s="78">
        <f t="shared" si="45"/>
        <v>10</v>
      </c>
      <c r="AD160" s="77">
        <f>IF('Indicator Data'!AN163="No data","x",ROUND(IF('Indicator Data'!AN163&lt;$AD$194,10,IF('Indicator Data'!AN163&gt;$AD$195,0,($AD$195-'Indicator Data'!AN163)/($AD$195-$AD$194)*10)),1))</f>
        <v>6.5</v>
      </c>
      <c r="AE160" s="77">
        <f>IF('Indicator Data'!AO163="No data","x",ROUND(IF('Indicator Data'!AO163&gt;$AE$195,10,IF('Indicator Data'!AO163&lt;$AE$194,0,10-($AE$195-'Indicator Data'!AO163)/($AE$195-$AE$194)*10)),1))</f>
        <v>8.8000000000000007</v>
      </c>
      <c r="AF160" s="84" t="str">
        <f>IF('Indicator Data'!AP163="No data","x",ROUND(IF('Indicator Data'!AP163&gt;$AF$195,10,IF('Indicator Data'!AP163&lt;$AF$194,0,10-($AF$195-'Indicator Data'!AP163)/($AF$195-$AF$194)*10)),1))</f>
        <v>x</v>
      </c>
      <c r="AG160" s="84" t="str">
        <f>IF('Indicator Data'!AQ163="No data","x",ROUND(IF('Indicator Data'!AQ163&gt;$AG$195,10,IF('Indicator Data'!AQ163&lt;$AG$194,0,10-($AG$195-'Indicator Data'!AQ163)/($AG$195-$AG$194)*10)),1))</f>
        <v>x</v>
      </c>
      <c r="AH160" s="77" t="str">
        <f t="shared" si="46"/>
        <v>x</v>
      </c>
      <c r="AI160" s="78">
        <f t="shared" si="47"/>
        <v>7.7</v>
      </c>
      <c r="AJ160" s="85">
        <f t="shared" si="48"/>
        <v>7.8</v>
      </c>
      <c r="AK160" s="86">
        <f t="shared" si="35"/>
        <v>9.1999999999999993</v>
      </c>
    </row>
    <row r="161" spans="1:37" s="4" customFormat="1" x14ac:dyDescent="0.25">
      <c r="A161" s="131" t="s">
        <v>301</v>
      </c>
      <c r="B161" s="63" t="s">
        <v>300</v>
      </c>
      <c r="C161" s="77">
        <f>ROUND(IF('Indicator Data'!Q164="No data",IF((0.1233*LN('Indicator Data'!BB164)-0.4559)&gt;C$195,0,IF((0.1233*LN('Indicator Data'!BB164)-0.4559)&lt;C$194,10,(C$195-(0.1233*LN('Indicator Data'!BB164)-0.4559))/(C$195-C$194)*10)),IF('Indicator Data'!Q164&gt;C$195,0,IF('Indicator Data'!Q164&lt;C$194,10,(C$195-'Indicator Data'!Q164)/(C$195-C$194)*10))),1)</f>
        <v>1</v>
      </c>
      <c r="D161" s="77" t="str">
        <f>IF('Indicator Data'!R164="No data","x",ROUND((IF('Indicator Data'!R164&gt;D$195,10,IF('Indicator Data'!R164&lt;D$194,0,10-(D$195-'Indicator Data'!R164)/(D$195-D$194)*10))),1))</f>
        <v>x</v>
      </c>
      <c r="E161" s="78">
        <f t="shared" si="36"/>
        <v>1</v>
      </c>
      <c r="F161" s="77">
        <f>IF('Indicator Data'!AF164="No data","x",ROUND(IF('Indicator Data'!AF164&gt;F$195,10,IF('Indicator Data'!AF164&lt;F$194,0,10-(F$195-'Indicator Data'!AF164)/(F$195-F$194)*10)),1))</f>
        <v>1.1000000000000001</v>
      </c>
      <c r="G161" s="77">
        <f>IF('Indicator Data'!AG164="No data","x",ROUND(IF('Indicator Data'!AG164&gt;G$195,10,IF('Indicator Data'!AG164&lt;G$194,0,10-(G$195-'Indicator Data'!AG164)/(G$195-G$194)*10)),1))</f>
        <v>2.7</v>
      </c>
      <c r="H161" s="78">
        <f t="shared" si="37"/>
        <v>1.9</v>
      </c>
      <c r="I161" s="79">
        <f>SUM(IF('Indicator Data'!S164=0,0,'Indicator Data'!S164/1000000),SUM('Indicator Data'!T164:U164))</f>
        <v>0</v>
      </c>
      <c r="J161" s="79">
        <f>I161/'Indicator Data'!BC164*1000000</f>
        <v>0</v>
      </c>
      <c r="K161" s="77">
        <f t="shared" si="38"/>
        <v>0</v>
      </c>
      <c r="L161" s="77" t="str">
        <f>IF('Indicator Data'!V164="No data","x",ROUND(IF('Indicator Data'!V164&gt;L$195,10,IF('Indicator Data'!V164&lt;L$194,0,10-(L$195-'Indicator Data'!V164)/(L$195-L$194)*10)),1))</f>
        <v>x</v>
      </c>
      <c r="M161" s="78">
        <f t="shared" si="39"/>
        <v>0</v>
      </c>
      <c r="N161" s="80">
        <f t="shared" si="40"/>
        <v>1</v>
      </c>
      <c r="O161" s="92">
        <f>IF(AND('Indicator Data'!AK164="No data",'Indicator Data'!AL164="No data"),0,SUM('Indicator Data'!AK164:AM164)/1000)</f>
        <v>12.989000000000001</v>
      </c>
      <c r="P161" s="77">
        <f t="shared" si="41"/>
        <v>3.7</v>
      </c>
      <c r="Q161" s="81">
        <f>O161*1000/'Indicator Data'!BC164</f>
        <v>2.7967038125086664E-4</v>
      </c>
      <c r="R161" s="77">
        <f t="shared" si="42"/>
        <v>2.2999999999999998</v>
      </c>
      <c r="S161" s="82">
        <f t="shared" si="43"/>
        <v>3</v>
      </c>
      <c r="T161" s="77">
        <f>IF('Indicator Data'!AB164="No data","x",ROUND(IF('Indicator Data'!AB164&gt;T$195,10,IF('Indicator Data'!AB164&lt;T$194,0,10-(T$195-'Indicator Data'!AB164)/(T$195-T$194)*10)),1))</f>
        <v>0.8</v>
      </c>
      <c r="U161" s="77">
        <f>IF('Indicator Data'!AA164="No data","x",ROUND(IF('Indicator Data'!AA164&gt;U$195,10,IF('Indicator Data'!AA164&lt;U$194,0,10-(U$195-'Indicator Data'!AA164)/(U$195-U$194)*10)),1))</f>
        <v>0.2</v>
      </c>
      <c r="V161" s="77" t="str">
        <f>IF('Indicator Data'!AE164="No data","x",ROUND(IF('Indicator Data'!AE164&gt;V$195,10,IF('Indicator Data'!AE164&lt;V$194,0,10-(V$195-'Indicator Data'!AE164)/(V$195-V$194)*10)),1))</f>
        <v>x</v>
      </c>
      <c r="W161" s="78">
        <f t="shared" si="34"/>
        <v>0.5</v>
      </c>
      <c r="X161" s="77">
        <f>IF('Indicator Data'!W164="No data","x",ROUND(IF('Indicator Data'!W164&gt;X$195,10,IF('Indicator Data'!W164&lt;X$194,0,10-(X$195-'Indicator Data'!W164)/(X$195-X$194)*10)),1))</f>
        <v>0.3</v>
      </c>
      <c r="Y161" s="77" t="str">
        <f>IF('Indicator Data'!X164="No data","x",ROUND(IF('Indicator Data'!X164&gt;Y$195,10,IF('Indicator Data'!X164&lt;Y$194,0,10-(Y$195-'Indicator Data'!X164)/(Y$195-Y$194)*10)),1))</f>
        <v>x</v>
      </c>
      <c r="Z161" s="78">
        <f t="shared" si="44"/>
        <v>0.3</v>
      </c>
      <c r="AA161" s="92">
        <f>('Indicator Data'!AJ164+'Indicator Data'!AI164*0.5+'Indicator Data'!AH164*0.25)/1000</f>
        <v>1.6125</v>
      </c>
      <c r="AB161" s="83">
        <f>AA161*1000/'Indicator Data'!BC164</f>
        <v>3.4719261665025982E-5</v>
      </c>
      <c r="AC161" s="78">
        <f t="shared" si="45"/>
        <v>0</v>
      </c>
      <c r="AD161" s="77">
        <f>IF('Indicator Data'!AN164="No data","x",ROUND(IF('Indicator Data'!AN164&lt;$AD$194,10,IF('Indicator Data'!AN164&gt;$AD$195,0,($AD$195-'Indicator Data'!AN164)/($AD$195-$AD$194)*10)),1))</f>
        <v>3.5</v>
      </c>
      <c r="AE161" s="77">
        <f>IF('Indicator Data'!AO164="No data","x",ROUND(IF('Indicator Data'!AO164&gt;$AE$195,10,IF('Indicator Data'!AO164&lt;$AE$194,0,10-($AE$195-'Indicator Data'!AO164)/($AE$195-$AE$194)*10)),1))</f>
        <v>0</v>
      </c>
      <c r="AF161" s="84">
        <f>IF('Indicator Data'!AP164="No data","x",ROUND(IF('Indicator Data'!AP164&gt;$AF$195,10,IF('Indicator Data'!AP164&lt;$AF$194,0,10-($AF$195-'Indicator Data'!AP164)/($AF$195-$AF$194)*10)),1))</f>
        <v>1.1000000000000001</v>
      </c>
      <c r="AG161" s="84">
        <f>IF('Indicator Data'!AQ164="No data","x",ROUND(IF('Indicator Data'!AQ164&gt;$AG$195,10,IF('Indicator Data'!AQ164&lt;$AG$194,0,10-($AG$195-'Indicator Data'!AQ164)/($AG$195-$AG$194)*10)),1))</f>
        <v>4.2</v>
      </c>
      <c r="AH161" s="77">
        <f t="shared" si="46"/>
        <v>1.7</v>
      </c>
      <c r="AI161" s="78">
        <f t="shared" si="47"/>
        <v>1.7</v>
      </c>
      <c r="AJ161" s="85">
        <f t="shared" si="48"/>
        <v>0.6</v>
      </c>
      <c r="AK161" s="86">
        <f t="shared" si="35"/>
        <v>1.9</v>
      </c>
    </row>
    <row r="162" spans="1:37" s="4" customFormat="1" x14ac:dyDescent="0.25">
      <c r="A162" s="131" t="s">
        <v>303</v>
      </c>
      <c r="B162" s="63" t="s">
        <v>302</v>
      </c>
      <c r="C162" s="77">
        <f>ROUND(IF('Indicator Data'!Q165="No data",IF((0.1233*LN('Indicator Data'!BB165)-0.4559)&gt;C$195,0,IF((0.1233*LN('Indicator Data'!BB165)-0.4559)&lt;C$194,10,(C$195-(0.1233*LN('Indicator Data'!BB165)-0.4559))/(C$195-C$194)*10)),IF('Indicator Data'!Q165&gt;C$195,0,IF('Indicator Data'!Q165&lt;C$194,10,(C$195-'Indicator Data'!Q165)/(C$195-C$194)*10))),1)</f>
        <v>2.8</v>
      </c>
      <c r="D162" s="77" t="str">
        <f>IF('Indicator Data'!R165="No data","x",ROUND((IF('Indicator Data'!R165&gt;D$195,10,IF('Indicator Data'!R165&lt;D$194,0,10-(D$195-'Indicator Data'!R165)/(D$195-D$194)*10))),1))</f>
        <v>x</v>
      </c>
      <c r="E162" s="78">
        <f t="shared" si="36"/>
        <v>2.8</v>
      </c>
      <c r="F162" s="77">
        <f>IF('Indicator Data'!AF165="No data","x",ROUND(IF('Indicator Data'!AF165&gt;F$195,10,IF('Indicator Data'!AF165&lt;F$194,0,10-(F$195-'Indicator Data'!AF165)/(F$195-F$194)*10)),1))</f>
        <v>5.0999999999999996</v>
      </c>
      <c r="G162" s="77">
        <f>IF('Indicator Data'!AG165="No data","x",ROUND(IF('Indicator Data'!AG165&gt;G$195,10,IF('Indicator Data'!AG165&lt;G$194,0,10-(G$195-'Indicator Data'!AG165)/(G$195-G$194)*10)),1))</f>
        <v>3.4</v>
      </c>
      <c r="H162" s="78">
        <f t="shared" si="37"/>
        <v>4.3</v>
      </c>
      <c r="I162" s="79">
        <f>SUM(IF('Indicator Data'!S165=0,0,'Indicator Data'!S165/1000000),SUM('Indicator Data'!T165:U165))</f>
        <v>953.11034900000004</v>
      </c>
      <c r="J162" s="79">
        <f>I162/'Indicator Data'!BC165*1000000</f>
        <v>44.951674244210729</v>
      </c>
      <c r="K162" s="77">
        <f t="shared" si="38"/>
        <v>0.9</v>
      </c>
      <c r="L162" s="77">
        <f>IF('Indicator Data'!V165="No data","x",ROUND(IF('Indicator Data'!V165&gt;L$195,10,IF('Indicator Data'!V165&lt;L$194,0,10-(L$195-'Indicator Data'!V165)/(L$195-L$194)*10)),1))</f>
        <v>0.4</v>
      </c>
      <c r="M162" s="78">
        <f t="shared" si="39"/>
        <v>0.7</v>
      </c>
      <c r="N162" s="80">
        <f t="shared" si="40"/>
        <v>2.7</v>
      </c>
      <c r="O162" s="92">
        <f>IF(AND('Indicator Data'!AK165="No data",'Indicator Data'!AL165="No data"),0,SUM('Indicator Data'!AK165:AM165)/1000)</f>
        <v>45.265000000000001</v>
      </c>
      <c r="P162" s="77">
        <f t="shared" si="41"/>
        <v>5.5</v>
      </c>
      <c r="Q162" s="81">
        <f>O162*1000/'Indicator Data'!BC165</f>
        <v>2.1348394095175209E-3</v>
      </c>
      <c r="R162" s="77">
        <f t="shared" si="42"/>
        <v>3.8</v>
      </c>
      <c r="S162" s="82">
        <f t="shared" si="43"/>
        <v>4.7</v>
      </c>
      <c r="T162" s="77">
        <f>IF('Indicator Data'!AB165="No data","x",ROUND(IF('Indicator Data'!AB165&gt;T$195,10,IF('Indicator Data'!AB165&lt;T$194,0,10-(T$195-'Indicator Data'!AB165)/(T$195-T$194)*10)),1))</f>
        <v>0.2</v>
      </c>
      <c r="U162" s="77">
        <f>IF('Indicator Data'!AA165="No data","x",ROUND(IF('Indicator Data'!AA165&gt;U$195,10,IF('Indicator Data'!AA165&lt;U$194,0,10-(U$195-'Indicator Data'!AA165)/(U$195-U$194)*10)),1))</f>
        <v>1.2</v>
      </c>
      <c r="V162" s="77">
        <f>IF('Indicator Data'!AE165="No data","x",ROUND(IF('Indicator Data'!AE165&gt;V$195,10,IF('Indicator Data'!AE165&lt;V$194,0,10-(V$195-'Indicator Data'!AE165)/(V$195-V$194)*10)),1))</f>
        <v>0</v>
      </c>
      <c r="W162" s="78">
        <f t="shared" si="34"/>
        <v>0.5</v>
      </c>
      <c r="X162" s="77">
        <f>IF('Indicator Data'!W165="No data","x",ROUND(IF('Indicator Data'!W165&gt;X$195,10,IF('Indicator Data'!W165&lt;X$194,0,10-(X$195-'Indicator Data'!W165)/(X$195-X$194)*10)),1))</f>
        <v>0.8</v>
      </c>
      <c r="Y162" s="77">
        <f>IF('Indicator Data'!X165="No data","x",ROUND(IF('Indicator Data'!X165&gt;Y$195,10,IF('Indicator Data'!X165&lt;Y$194,0,10-(Y$195-'Indicator Data'!X165)/(Y$195-Y$194)*10)),1))</f>
        <v>5.8</v>
      </c>
      <c r="Z162" s="78">
        <f t="shared" si="44"/>
        <v>3.3</v>
      </c>
      <c r="AA162" s="92">
        <f>('Indicator Data'!AJ165+'Indicator Data'!AI165*0.5+'Indicator Data'!AH165*0.25)/1000</f>
        <v>1136.11825</v>
      </c>
      <c r="AB162" s="83">
        <f>AA162*1000/'Indicator Data'!BC165</f>
        <v>5.3582901004574822E-2</v>
      </c>
      <c r="AC162" s="78">
        <f t="shared" si="45"/>
        <v>5.4</v>
      </c>
      <c r="AD162" s="77">
        <f>IF('Indicator Data'!AN165="No data","x",ROUND(IF('Indicator Data'!AN165&lt;$AD$194,10,IF('Indicator Data'!AN165&gt;$AD$195,0,($AD$195-'Indicator Data'!AN165)/($AD$195-$AD$194)*10)),1))</f>
        <v>4.7</v>
      </c>
      <c r="AE162" s="77">
        <f>IF('Indicator Data'!AO165="No data","x",ROUND(IF('Indicator Data'!AO165&gt;$AE$195,10,IF('Indicator Data'!AO165&lt;$AE$194,0,10-($AE$195-'Indicator Data'!AO165)/($AE$195-$AE$194)*10)),1))</f>
        <v>5.7</v>
      </c>
      <c r="AF162" s="84">
        <f>IF('Indicator Data'!AP165="No data","x",ROUND(IF('Indicator Data'!AP165&gt;$AF$195,10,IF('Indicator Data'!AP165&lt;$AF$194,0,10-($AF$195-'Indicator Data'!AP165)/($AF$195-$AF$194)*10)),1))</f>
        <v>6.5</v>
      </c>
      <c r="AG162" s="84">
        <f>IF('Indicator Data'!AQ165="No data","x",ROUND(IF('Indicator Data'!AQ165&gt;$AG$195,10,IF('Indicator Data'!AQ165&lt;$AG$194,0,10-($AG$195-'Indicator Data'!AQ165)/($AG$195-$AG$194)*10)),1))</f>
        <v>4.2</v>
      </c>
      <c r="AH162" s="77">
        <f t="shared" si="46"/>
        <v>6</v>
      </c>
      <c r="AI162" s="78">
        <f t="shared" si="47"/>
        <v>5.5</v>
      </c>
      <c r="AJ162" s="85">
        <f t="shared" si="48"/>
        <v>3.9</v>
      </c>
      <c r="AK162" s="86">
        <f t="shared" si="35"/>
        <v>4.3</v>
      </c>
    </row>
    <row r="163" spans="1:37" s="4" customFormat="1" x14ac:dyDescent="0.25">
      <c r="A163" s="131" t="s">
        <v>305</v>
      </c>
      <c r="B163" s="63" t="s">
        <v>304</v>
      </c>
      <c r="C163" s="77">
        <f>ROUND(IF('Indicator Data'!Q166="No data",IF((0.1233*LN('Indicator Data'!BB166)-0.4559)&gt;C$195,0,IF((0.1233*LN('Indicator Data'!BB166)-0.4559)&lt;C$194,10,(C$195-(0.1233*LN('Indicator Data'!BB166)-0.4559))/(C$195-C$194)*10)),IF('Indicator Data'!Q166&gt;C$195,0,IF('Indicator Data'!Q166&lt;C$194,10,(C$195-'Indicator Data'!Q166)/(C$195-C$194)*10))),1)</f>
        <v>7.1</v>
      </c>
      <c r="D163" s="77">
        <f>IF('Indicator Data'!R166="No data","x",ROUND((IF('Indicator Data'!R166&gt;D$195,10,IF('Indicator Data'!R166&lt;D$194,0,10-(D$195-'Indicator Data'!R166)/(D$195-D$194)*10))),1))</f>
        <v>5.3</v>
      </c>
      <c r="E163" s="78">
        <f t="shared" si="36"/>
        <v>6.3</v>
      </c>
      <c r="F163" s="77">
        <f>IF('Indicator Data'!AF166="No data","x",ROUND(IF('Indicator Data'!AF166&gt;F$195,10,IF('Indicator Data'!AF166&lt;F$194,0,10-(F$195-'Indicator Data'!AF166)/(F$195-F$194)*10)),1))</f>
        <v>7.7</v>
      </c>
      <c r="G163" s="77">
        <f>IF('Indicator Data'!AG166="No data","x",ROUND(IF('Indicator Data'!AG166&gt;G$195,10,IF('Indicator Data'!AG166&lt;G$194,0,10-(G$195-'Indicator Data'!AG166)/(G$195-G$194)*10)),1))</f>
        <v>2.6</v>
      </c>
      <c r="H163" s="78">
        <f t="shared" si="37"/>
        <v>5.2</v>
      </c>
      <c r="I163" s="79">
        <f>SUM(IF('Indicator Data'!S166=0,0,'Indicator Data'!S166/1000000),SUM('Indicator Data'!T166:U166))</f>
        <v>3304.5940959999998</v>
      </c>
      <c r="J163" s="79">
        <f>I163/'Indicator Data'!BC166*1000000</f>
        <v>83.493985622818343</v>
      </c>
      <c r="K163" s="77">
        <f t="shared" si="38"/>
        <v>1.7</v>
      </c>
      <c r="L163" s="77">
        <f>IF('Indicator Data'!V166="No data","x",ROUND(IF('Indicator Data'!V166&gt;L$195,10,IF('Indicator Data'!V166&lt;L$194,0,10-(L$195-'Indicator Data'!V166)/(L$195-L$194)*10)),1))</f>
        <v>0.7</v>
      </c>
      <c r="M163" s="78">
        <f t="shared" si="39"/>
        <v>1.2</v>
      </c>
      <c r="N163" s="80">
        <f t="shared" si="40"/>
        <v>4.8</v>
      </c>
      <c r="O163" s="92">
        <f>IF(AND('Indicator Data'!AK166="No data",'Indicator Data'!AL166="No data"),0,SUM('Indicator Data'!AK166:AM166)/1000)</f>
        <v>3886.0810000000001</v>
      </c>
      <c r="P163" s="77">
        <f t="shared" si="41"/>
        <v>10</v>
      </c>
      <c r="Q163" s="81">
        <f>O163*1000/'Indicator Data'!BC166</f>
        <v>9.8185853305206516E-2</v>
      </c>
      <c r="R163" s="77">
        <f t="shared" si="42"/>
        <v>9.9</v>
      </c>
      <c r="S163" s="82">
        <f t="shared" si="43"/>
        <v>10</v>
      </c>
      <c r="T163" s="77">
        <f>IF('Indicator Data'!AB166="No data","x",ROUND(IF('Indicator Data'!AB166&gt;T$195,10,IF('Indicator Data'!AB166&lt;T$194,0,10-(T$195-'Indicator Data'!AB166)/(T$195-T$194)*10)),1))</f>
        <v>0.6</v>
      </c>
      <c r="U163" s="77">
        <f>IF('Indicator Data'!AA166="No data","x",ROUND(IF('Indicator Data'!AA166&gt;U$195,10,IF('Indicator Data'!AA166&lt;U$194,0,10-(U$195-'Indicator Data'!AA166)/(U$195-U$194)*10)),1))</f>
        <v>1.6</v>
      </c>
      <c r="V163" s="77">
        <f>IF('Indicator Data'!AE166="No data","x",ROUND(IF('Indicator Data'!AE166&gt;V$195,10,IF('Indicator Data'!AE166&lt;V$194,0,10-(V$195-'Indicator Data'!AE166)/(V$195-V$194)*10)),1))</f>
        <v>1.3</v>
      </c>
      <c r="W163" s="78">
        <f t="shared" ref="W163:W193" si="49">IF(AND(T163="x",U163="x",V163="x"),"x",ROUND(AVERAGE(T163,U163,V163),1))</f>
        <v>1.2</v>
      </c>
      <c r="X163" s="77">
        <f>IF('Indicator Data'!W166="No data","x",ROUND(IF('Indicator Data'!W166&gt;X$195,10,IF('Indicator Data'!W166&lt;X$194,0,10-(X$195-'Indicator Data'!W166)/(X$195-X$194)*10)),1))</f>
        <v>5.4</v>
      </c>
      <c r="Y163" s="77">
        <f>IF('Indicator Data'!X166="No data","x",ROUND(IF('Indicator Data'!X166&gt;Y$195,10,IF('Indicator Data'!X166&lt;Y$194,0,10-(Y$195-'Indicator Data'!X166)/(Y$195-Y$194)*10)),1))</f>
        <v>7.3</v>
      </c>
      <c r="Z163" s="78">
        <f t="shared" si="44"/>
        <v>6.4</v>
      </c>
      <c r="AA163" s="92">
        <f>('Indicator Data'!AJ166+'Indicator Data'!AI166*0.5+'Indicator Data'!AH166*0.25)/1000</f>
        <v>300.33600000000001</v>
      </c>
      <c r="AB163" s="83">
        <f>AA163*1000/'Indicator Data'!BC166</f>
        <v>7.5882994817330117E-3</v>
      </c>
      <c r="AC163" s="78">
        <f t="shared" si="45"/>
        <v>0.8</v>
      </c>
      <c r="AD163" s="77">
        <f>IF('Indicator Data'!AN166="No data","x",ROUND(IF('Indicator Data'!AN166&lt;$AD$194,10,IF('Indicator Data'!AN166&gt;$AD$195,0,($AD$195-'Indicator Data'!AN166)/($AD$195-$AD$194)*10)),1))</f>
        <v>0.3</v>
      </c>
      <c r="AE163" s="77">
        <f>IF('Indicator Data'!AO166="No data","x",ROUND(IF('Indicator Data'!AO166&gt;$AE$195,10,IF('Indicator Data'!AO166&lt;$AE$194,0,10-($AE$195-'Indicator Data'!AO166)/($AE$195-$AE$194)*10)),1))</f>
        <v>0</v>
      </c>
      <c r="AF163" s="84" t="str">
        <f>IF('Indicator Data'!AP166="No data","x",ROUND(IF('Indicator Data'!AP166&gt;$AF$195,10,IF('Indicator Data'!AP166&lt;$AF$194,0,10-($AF$195-'Indicator Data'!AP166)/($AF$195-$AF$194)*10)),1))</f>
        <v>x</v>
      </c>
      <c r="AG163" s="84" t="str">
        <f>IF('Indicator Data'!AQ166="No data","x",ROUND(IF('Indicator Data'!AQ166&gt;$AG$195,10,IF('Indicator Data'!AQ166&lt;$AG$194,0,10-($AG$195-'Indicator Data'!AQ166)/($AG$195-$AG$194)*10)),1))</f>
        <v>x</v>
      </c>
      <c r="AH163" s="77" t="str">
        <f t="shared" si="46"/>
        <v>x</v>
      </c>
      <c r="AI163" s="78">
        <f t="shared" si="47"/>
        <v>0.2</v>
      </c>
      <c r="AJ163" s="85">
        <f t="shared" si="48"/>
        <v>2.6</v>
      </c>
      <c r="AK163" s="86">
        <f t="shared" ref="AK163:AK193" si="50">ROUND((10-GEOMEAN(((10-S163)/10*9+1),((10-AJ163)/10*9+1)))/9*10,1)</f>
        <v>8</v>
      </c>
    </row>
    <row r="164" spans="1:37" s="4" customFormat="1" x14ac:dyDescent="0.25">
      <c r="A164" s="131" t="s">
        <v>307</v>
      </c>
      <c r="B164" s="63" t="s">
        <v>306</v>
      </c>
      <c r="C164" s="77">
        <f>ROUND(IF('Indicator Data'!Q167="No data",IF((0.1233*LN('Indicator Data'!BB167)-0.4559)&gt;C$195,0,IF((0.1233*LN('Indicator Data'!BB167)-0.4559)&lt;C$194,10,(C$195-(0.1233*LN('Indicator Data'!BB167)-0.4559))/(C$195-C$194)*10)),IF('Indicator Data'!Q167&gt;C$195,0,IF('Indicator Data'!Q167&lt;C$194,10,(C$195-'Indicator Data'!Q167)/(C$195-C$194)*10))),1)</f>
        <v>3.5</v>
      </c>
      <c r="D164" s="77">
        <f>IF('Indicator Data'!R167="No data","x",ROUND((IF('Indicator Data'!R167&gt;D$195,10,IF('Indicator Data'!R167&lt;D$194,0,10-(D$195-'Indicator Data'!R167)/(D$195-D$194)*10))),1))</f>
        <v>0</v>
      </c>
      <c r="E164" s="78">
        <f t="shared" si="36"/>
        <v>1.9</v>
      </c>
      <c r="F164" s="77">
        <f>IF('Indicator Data'!AF167="No data","x",ROUND(IF('Indicator Data'!AF167&gt;F$195,10,IF('Indicator Data'!AF167&lt;F$194,0,10-(F$195-'Indicator Data'!AF167)/(F$195-F$194)*10)),1))</f>
        <v>6</v>
      </c>
      <c r="G164" s="77" t="str">
        <f>IF('Indicator Data'!AG167="No data","x",ROUND(IF('Indicator Data'!AG167&gt;G$195,10,IF('Indicator Data'!AG167&lt;G$194,0,10-(G$195-'Indicator Data'!AG167)/(G$195-G$194)*10)),1))</f>
        <v>x</v>
      </c>
      <c r="H164" s="78">
        <f t="shared" si="37"/>
        <v>6</v>
      </c>
      <c r="I164" s="79">
        <f>SUM(IF('Indicator Data'!S167=0,0,'Indicator Data'!S167/1000000),SUM('Indicator Data'!T167:U167))</f>
        <v>28.740000000000002</v>
      </c>
      <c r="J164" s="79">
        <f>I164/'Indicator Data'!BC167*1000000</f>
        <v>51.471431027566055</v>
      </c>
      <c r="K164" s="77">
        <f t="shared" si="38"/>
        <v>1</v>
      </c>
      <c r="L164" s="77">
        <f>IF('Indicator Data'!V167="No data","x",ROUND(IF('Indicator Data'!V167&gt;L$195,10,IF('Indicator Data'!V167&lt;L$194,0,10-(L$195-'Indicator Data'!V167)/(L$195-L$194)*10)),1))</f>
        <v>0.2</v>
      </c>
      <c r="M164" s="78">
        <f t="shared" si="39"/>
        <v>0.6</v>
      </c>
      <c r="N164" s="80">
        <f t="shared" si="40"/>
        <v>2.6</v>
      </c>
      <c r="O164" s="92">
        <f>IF(AND('Indicator Data'!AK167="No data",'Indicator Data'!AL167="No data"),0,SUM('Indicator Data'!AK167:AM167)/1000)</f>
        <v>1E-3</v>
      </c>
      <c r="P164" s="77">
        <f t="shared" si="41"/>
        <v>0</v>
      </c>
      <c r="Q164" s="81">
        <f>O164*1000/'Indicator Data'!BC167</f>
        <v>1.7909335778554645E-6</v>
      </c>
      <c r="R164" s="77">
        <f t="shared" si="42"/>
        <v>0</v>
      </c>
      <c r="S164" s="82">
        <f t="shared" si="43"/>
        <v>0</v>
      </c>
      <c r="T164" s="77">
        <f>IF('Indicator Data'!AB167="No data","x",ROUND(IF('Indicator Data'!AB167&gt;T$195,10,IF('Indicator Data'!AB167&lt;T$194,0,10-(T$195-'Indicator Data'!AB167)/(T$195-T$194)*10)),1))</f>
        <v>2.2000000000000002</v>
      </c>
      <c r="U164" s="77">
        <f>IF('Indicator Data'!AA167="No data","x",ROUND(IF('Indicator Data'!AA167&gt;U$195,10,IF('Indicator Data'!AA167&lt;U$194,0,10-(U$195-'Indicator Data'!AA167)/(U$195-U$194)*10)),1))</f>
        <v>0.6</v>
      </c>
      <c r="V164" s="77">
        <f>IF('Indicator Data'!AE167="No data","x",ROUND(IF('Indicator Data'!AE167&gt;V$195,10,IF('Indicator Data'!AE167&lt;V$194,0,10-(V$195-'Indicator Data'!AE167)/(V$195-V$194)*10)),1))</f>
        <v>0.1</v>
      </c>
      <c r="W164" s="78">
        <f t="shared" si="49"/>
        <v>1</v>
      </c>
      <c r="X164" s="77">
        <f>IF('Indicator Data'!W167="No data","x",ROUND(IF('Indicator Data'!W167&gt;X$195,10,IF('Indicator Data'!W167&lt;X$194,0,10-(X$195-'Indicator Data'!W167)/(X$195-X$194)*10)),1))</f>
        <v>1.6</v>
      </c>
      <c r="Y164" s="77">
        <f>IF('Indicator Data'!X167="No data","x",ROUND(IF('Indicator Data'!X167&gt;Y$195,10,IF('Indicator Data'!X167&lt;Y$194,0,10-(Y$195-'Indicator Data'!X167)/(Y$195-Y$194)*10)),1))</f>
        <v>1.3</v>
      </c>
      <c r="Z164" s="78">
        <f t="shared" si="44"/>
        <v>1.5</v>
      </c>
      <c r="AA164" s="92">
        <f>('Indicator Data'!AJ167+'Indicator Data'!AI167*0.5+'Indicator Data'!AH167*0.25)/1000</f>
        <v>0</v>
      </c>
      <c r="AB164" s="83">
        <f>AA164*1000/'Indicator Data'!BC167</f>
        <v>0</v>
      </c>
      <c r="AC164" s="78">
        <f t="shared" si="45"/>
        <v>0</v>
      </c>
      <c r="AD164" s="77">
        <f>IF('Indicator Data'!AN167="No data","x",ROUND(IF('Indicator Data'!AN167&lt;$AD$194,10,IF('Indicator Data'!AN167&gt;$AD$195,0,($AD$195-'Indicator Data'!AN167)/($AD$195-$AD$194)*10)),1))</f>
        <v>4.5</v>
      </c>
      <c r="AE164" s="77">
        <f>IF('Indicator Data'!AO167="No data","x",ROUND(IF('Indicator Data'!AO167&gt;$AE$195,10,IF('Indicator Data'!AO167&lt;$AE$194,0,10-($AE$195-'Indicator Data'!AO167)/($AE$195-$AE$194)*10)),1))</f>
        <v>1</v>
      </c>
      <c r="AF164" s="84">
        <f>IF('Indicator Data'!AP167="No data","x",ROUND(IF('Indicator Data'!AP167&gt;$AF$195,10,IF('Indicator Data'!AP167&lt;$AF$194,0,10-($AF$195-'Indicator Data'!AP167)/($AF$195-$AF$194)*10)),1))</f>
        <v>5.8</v>
      </c>
      <c r="AG164" s="84">
        <f>IF('Indicator Data'!AQ167="No data","x",ROUND(IF('Indicator Data'!AQ167&gt;$AG$195,10,IF('Indicator Data'!AQ167&lt;$AG$194,0,10-($AG$195-'Indicator Data'!AQ167)/($AG$195-$AG$194)*10)),1))</f>
        <v>4.9000000000000004</v>
      </c>
      <c r="AH164" s="77">
        <f t="shared" si="46"/>
        <v>5.6</v>
      </c>
      <c r="AI164" s="78">
        <f t="shared" si="47"/>
        <v>3.7</v>
      </c>
      <c r="AJ164" s="85">
        <f t="shared" si="48"/>
        <v>1.7</v>
      </c>
      <c r="AK164" s="86">
        <f t="shared" si="50"/>
        <v>0.9</v>
      </c>
    </row>
    <row r="165" spans="1:37" s="4" customFormat="1" x14ac:dyDescent="0.25">
      <c r="A165" s="131" t="s">
        <v>309</v>
      </c>
      <c r="B165" s="63" t="s">
        <v>308</v>
      </c>
      <c r="C165" s="77">
        <f>ROUND(IF('Indicator Data'!Q168="No data",IF((0.1233*LN('Indicator Data'!BB168)-0.4559)&gt;C$195,0,IF((0.1233*LN('Indicator Data'!BB168)-0.4559)&lt;C$194,10,(C$195-(0.1233*LN('Indicator Data'!BB168)-0.4559))/(C$195-C$194)*10)),IF('Indicator Data'!Q168&gt;C$195,0,IF('Indicator Data'!Q168&lt;C$194,10,(C$195-'Indicator Data'!Q168)/(C$195-C$194)*10))),1)</f>
        <v>6.3</v>
      </c>
      <c r="D165" s="77">
        <f>IF('Indicator Data'!R168="No data","x",ROUND((IF('Indicator Data'!R168&gt;D$195,10,IF('Indicator Data'!R168&lt;D$194,0,10-(D$195-'Indicator Data'!R168)/(D$195-D$194)*10))),1))</f>
        <v>1.4</v>
      </c>
      <c r="E165" s="78">
        <f t="shared" si="36"/>
        <v>4.3</v>
      </c>
      <c r="F165" s="77">
        <f>IF('Indicator Data'!AF168="No data","x",ROUND(IF('Indicator Data'!AF168&gt;F$195,10,IF('Indicator Data'!AF168&lt;F$194,0,10-(F$195-'Indicator Data'!AF168)/(F$195-F$194)*10)),1))</f>
        <v>7.5</v>
      </c>
      <c r="G165" s="77">
        <f>IF('Indicator Data'!AG168="No data","x",ROUND(IF('Indicator Data'!AG168&gt;G$195,10,IF('Indicator Data'!AG168&lt;G$194,0,10-(G$195-'Indicator Data'!AG168)/(G$195-G$194)*10)),1))</f>
        <v>6.6</v>
      </c>
      <c r="H165" s="78">
        <f t="shared" si="37"/>
        <v>7.1</v>
      </c>
      <c r="I165" s="79">
        <f>SUM(IF('Indicator Data'!S168=0,0,'Indicator Data'!S168/1000000),SUM('Indicator Data'!T168:U168))</f>
        <v>202.34425200000001</v>
      </c>
      <c r="J165" s="79">
        <f>I165/'Indicator Data'!BC168*1000000</f>
        <v>150.65486807366256</v>
      </c>
      <c r="K165" s="77">
        <f t="shared" si="38"/>
        <v>3</v>
      </c>
      <c r="L165" s="77">
        <f>IF('Indicator Data'!V168="No data","x",ROUND(IF('Indicator Data'!V168&gt;L$195,10,IF('Indicator Data'!V168&lt;L$194,0,10-(L$195-'Indicator Data'!V168)/(L$195-L$194)*10)),1))</f>
        <v>1.6</v>
      </c>
      <c r="M165" s="78">
        <f t="shared" si="39"/>
        <v>2.2999999999999998</v>
      </c>
      <c r="N165" s="80">
        <f t="shared" si="40"/>
        <v>4.5</v>
      </c>
      <c r="O165" s="92">
        <f>IF(AND('Indicator Data'!AK168="No data",'Indicator Data'!AL168="No data"),0,SUM('Indicator Data'!AK168:AM168)/1000)</f>
        <v>0.73499999999999999</v>
      </c>
      <c r="P165" s="77">
        <f t="shared" si="41"/>
        <v>0</v>
      </c>
      <c r="Q165" s="81">
        <f>O165*1000/'Indicator Data'!BC168</f>
        <v>5.4724227122667152E-4</v>
      </c>
      <c r="R165" s="77">
        <f t="shared" si="42"/>
        <v>2.7</v>
      </c>
      <c r="S165" s="82">
        <f t="shared" si="43"/>
        <v>1.4</v>
      </c>
      <c r="T165" s="77">
        <f>IF('Indicator Data'!AB168="No data","x",ROUND(IF('Indicator Data'!AB168&gt;T$195,10,IF('Indicator Data'!AB168&lt;T$194,0,10-(T$195-'Indicator Data'!AB168)/(T$195-T$194)*10)),1))</f>
        <v>10</v>
      </c>
      <c r="U165" s="77">
        <f>IF('Indicator Data'!AA168="No data","x",ROUND(IF('Indicator Data'!AA168&gt;U$195,10,IF('Indicator Data'!AA168&lt;U$194,0,10-(U$195-'Indicator Data'!AA168)/(U$195-U$194)*10)),1))</f>
        <v>10</v>
      </c>
      <c r="V165" s="77">
        <f>IF('Indicator Data'!AE168="No data","x",ROUND(IF('Indicator Data'!AE168&gt;V$195,10,IF('Indicator Data'!AE168&lt;V$194,0,10-(V$195-'Indicator Data'!AE168)/(V$195-V$194)*10)),1))</f>
        <v>0.1</v>
      </c>
      <c r="W165" s="78">
        <f t="shared" si="49"/>
        <v>6.7</v>
      </c>
      <c r="X165" s="77">
        <f>IF('Indicator Data'!W168="No data","x",ROUND(IF('Indicator Data'!W168&gt;X$195,10,IF('Indicator Data'!W168&lt;X$194,0,10-(X$195-'Indicator Data'!W168)/(X$195-X$194)*10)),1))</f>
        <v>4.7</v>
      </c>
      <c r="Y165" s="77">
        <f>IF('Indicator Data'!X168="No data","x",ROUND(IF('Indicator Data'!X168&gt;Y$195,10,IF('Indicator Data'!X168&lt;Y$194,0,10-(Y$195-'Indicator Data'!X168)/(Y$195-Y$194)*10)),1))</f>
        <v>1.3</v>
      </c>
      <c r="Z165" s="78">
        <f t="shared" si="44"/>
        <v>3</v>
      </c>
      <c r="AA165" s="92">
        <f>('Indicator Data'!AJ168+'Indicator Data'!AI168*0.5+'Indicator Data'!AH168*0.25)/1000</f>
        <v>246</v>
      </c>
      <c r="AB165" s="83">
        <f>AA165*1000/'Indicator Data'!BC168</f>
        <v>0.18315863771668189</v>
      </c>
      <c r="AC165" s="78">
        <f t="shared" si="45"/>
        <v>10</v>
      </c>
      <c r="AD165" s="77">
        <f>IF('Indicator Data'!AN168="No data","x",ROUND(IF('Indicator Data'!AN168&lt;$AD$194,10,IF('Indicator Data'!AN168&gt;$AD$195,0,($AD$195-'Indicator Data'!AN168)/($AD$195-$AD$194)*10)),1))</f>
        <v>6.9</v>
      </c>
      <c r="AE165" s="77">
        <f>IF('Indicator Data'!AO168="No data","x",ROUND(IF('Indicator Data'!AO168&gt;$AE$195,10,IF('Indicator Data'!AO168&lt;$AE$194,0,10-($AE$195-'Indicator Data'!AO168)/($AE$195-$AE$194)*10)),1))</f>
        <v>7.3</v>
      </c>
      <c r="AF165" s="84" t="str">
        <f>IF('Indicator Data'!AP168="No data","x",ROUND(IF('Indicator Data'!AP168&gt;$AF$195,10,IF('Indicator Data'!AP168&lt;$AF$194,0,10-($AF$195-'Indicator Data'!AP168)/($AF$195-$AF$194)*10)),1))</f>
        <v>x</v>
      </c>
      <c r="AG165" s="84" t="str">
        <f>IF('Indicator Data'!AQ168="No data","x",ROUND(IF('Indicator Data'!AQ168&gt;$AG$195,10,IF('Indicator Data'!AQ168&lt;$AG$194,0,10-($AG$195-'Indicator Data'!AQ168)/($AG$195-$AG$194)*10)),1))</f>
        <v>x</v>
      </c>
      <c r="AH165" s="77" t="str">
        <f t="shared" si="46"/>
        <v>x</v>
      </c>
      <c r="AI165" s="78">
        <f t="shared" si="47"/>
        <v>7.1</v>
      </c>
      <c r="AJ165" s="85">
        <f t="shared" si="48"/>
        <v>7.6</v>
      </c>
      <c r="AK165" s="86">
        <f t="shared" si="50"/>
        <v>5.3</v>
      </c>
    </row>
    <row r="166" spans="1:37" s="4" customFormat="1" x14ac:dyDescent="0.25">
      <c r="A166" s="131" t="s">
        <v>311</v>
      </c>
      <c r="B166" s="63" t="s">
        <v>310</v>
      </c>
      <c r="C166" s="77">
        <f>ROUND(IF('Indicator Data'!Q169="No data",IF((0.1233*LN('Indicator Data'!BB169)-0.4559)&gt;C$195,0,IF((0.1233*LN('Indicator Data'!BB169)-0.4559)&lt;C$194,10,(C$195-(0.1233*LN('Indicator Data'!BB169)-0.4559))/(C$195-C$194)*10)),IF('Indicator Data'!Q169&gt;C$195,0,IF('Indicator Data'!Q169&lt;C$194,10,(C$195-'Indicator Data'!Q169)/(C$195-C$194)*10))),1)</f>
        <v>0.6</v>
      </c>
      <c r="D166" s="77" t="str">
        <f>IF('Indicator Data'!R169="No data","x",ROUND((IF('Indicator Data'!R169&gt;D$195,10,IF('Indicator Data'!R169&lt;D$194,0,10-(D$195-'Indicator Data'!R169)/(D$195-D$194)*10))),1))</f>
        <v>x</v>
      </c>
      <c r="E166" s="78">
        <f t="shared" si="36"/>
        <v>0.6</v>
      </c>
      <c r="F166" s="77">
        <f>IF('Indicator Data'!AF169="No data","x",ROUND(IF('Indicator Data'!AF169&gt;F$195,10,IF('Indicator Data'!AF169&lt;F$194,0,10-(F$195-'Indicator Data'!AF169)/(F$195-F$194)*10)),1))</f>
        <v>0.6</v>
      </c>
      <c r="G166" s="77">
        <f>IF('Indicator Data'!AG169="No data","x",ROUND(IF('Indicator Data'!AG169&gt;G$195,10,IF('Indicator Data'!AG169&lt;G$194,0,10-(G$195-'Indicator Data'!AG169)/(G$195-G$194)*10)),1))</f>
        <v>0.6</v>
      </c>
      <c r="H166" s="78">
        <f t="shared" si="37"/>
        <v>0.6</v>
      </c>
      <c r="I166" s="79">
        <f>SUM(IF('Indicator Data'!S169=0,0,'Indicator Data'!S169/1000000),SUM('Indicator Data'!T169:U169))</f>
        <v>0</v>
      </c>
      <c r="J166" s="79">
        <f>I166/'Indicator Data'!BC169*1000000</f>
        <v>0</v>
      </c>
      <c r="K166" s="77">
        <f t="shared" si="38"/>
        <v>0</v>
      </c>
      <c r="L166" s="77" t="str">
        <f>IF('Indicator Data'!V169="No data","x",ROUND(IF('Indicator Data'!V169&gt;L$195,10,IF('Indicator Data'!V169&lt;L$194,0,10-(L$195-'Indicator Data'!V169)/(L$195-L$194)*10)),1))</f>
        <v>x</v>
      </c>
      <c r="M166" s="78">
        <f t="shared" si="39"/>
        <v>0</v>
      </c>
      <c r="N166" s="80">
        <f t="shared" si="40"/>
        <v>0.5</v>
      </c>
      <c r="O166" s="92">
        <f>IF(AND('Indicator Data'!AK169="No data",'Indicator Data'!AL169="No data"),0,SUM('Indicator Data'!AK169:AM169)/1000)</f>
        <v>230.16399999999999</v>
      </c>
      <c r="P166" s="77">
        <f t="shared" si="41"/>
        <v>7.9</v>
      </c>
      <c r="Q166" s="81">
        <f>O166*1000/'Indicator Data'!BC169</f>
        <v>2.3241559580907921E-2</v>
      </c>
      <c r="R166" s="77">
        <f t="shared" si="42"/>
        <v>6.9</v>
      </c>
      <c r="S166" s="82">
        <f t="shared" si="43"/>
        <v>7.4</v>
      </c>
      <c r="T166" s="77">
        <f>IF('Indicator Data'!AB169="No data","x",ROUND(IF('Indicator Data'!AB169&gt;T$195,10,IF('Indicator Data'!AB169&lt;T$194,0,10-(T$195-'Indicator Data'!AB169)/(T$195-T$194)*10)),1))</f>
        <v>0.4</v>
      </c>
      <c r="U166" s="77">
        <f>IF('Indicator Data'!AA169="No data","x",ROUND(IF('Indicator Data'!AA169&gt;U$195,10,IF('Indicator Data'!AA169&lt;U$194,0,10-(U$195-'Indicator Data'!AA169)/(U$195-U$194)*10)),1))</f>
        <v>0.2</v>
      </c>
      <c r="V166" s="77" t="str">
        <f>IF('Indicator Data'!AE169="No data","x",ROUND(IF('Indicator Data'!AE169&gt;V$195,10,IF('Indicator Data'!AE169&lt;V$194,0,10-(V$195-'Indicator Data'!AE169)/(V$195-V$194)*10)),1))</f>
        <v>x</v>
      </c>
      <c r="W166" s="78">
        <f t="shared" si="49"/>
        <v>0.3</v>
      </c>
      <c r="X166" s="77">
        <f>IF('Indicator Data'!W169="No data","x",ROUND(IF('Indicator Data'!W169&gt;X$195,10,IF('Indicator Data'!W169&lt;X$194,0,10-(X$195-'Indicator Data'!W169)/(X$195-X$194)*10)),1))</f>
        <v>0.2</v>
      </c>
      <c r="Y166" s="77" t="str">
        <f>IF('Indicator Data'!X169="No data","x",ROUND(IF('Indicator Data'!X169&gt;Y$195,10,IF('Indicator Data'!X169&lt;Y$194,0,10-(Y$195-'Indicator Data'!X169)/(Y$195-Y$194)*10)),1))</f>
        <v>x</v>
      </c>
      <c r="Z166" s="78">
        <f t="shared" si="44"/>
        <v>0.2</v>
      </c>
      <c r="AA166" s="92">
        <f>('Indicator Data'!AJ169+'Indicator Data'!AI169*0.5+'Indicator Data'!AH169*0.25)/1000</f>
        <v>0</v>
      </c>
      <c r="AB166" s="83">
        <f>AA166*1000/'Indicator Data'!BC169</f>
        <v>0</v>
      </c>
      <c r="AC166" s="78">
        <f t="shared" si="45"/>
        <v>0</v>
      </c>
      <c r="AD166" s="77">
        <f>IF('Indicator Data'!AN169="No data","x",ROUND(IF('Indicator Data'!AN169&lt;$AD$194,10,IF('Indicator Data'!AN169&gt;$AD$195,0,($AD$195-'Indicator Data'!AN169)/($AD$195-$AD$194)*10)),1))</f>
        <v>3.2</v>
      </c>
      <c r="AE166" s="77">
        <f>IF('Indicator Data'!AO169="No data","x",ROUND(IF('Indicator Data'!AO169&gt;$AE$195,10,IF('Indicator Data'!AO169&lt;$AE$194,0,10-($AE$195-'Indicator Data'!AO169)/($AE$195-$AE$194)*10)),1))</f>
        <v>0</v>
      </c>
      <c r="AF166" s="84">
        <f>IF('Indicator Data'!AP169="No data","x",ROUND(IF('Indicator Data'!AP169&gt;$AF$195,10,IF('Indicator Data'!AP169&lt;$AF$194,0,10-($AF$195-'Indicator Data'!AP169)/($AF$195-$AF$194)*10)),1))</f>
        <v>0.5</v>
      </c>
      <c r="AG166" s="84">
        <f>IF('Indicator Data'!AQ169="No data","x",ROUND(IF('Indicator Data'!AQ169&gt;$AG$195,10,IF('Indicator Data'!AQ169&lt;$AG$194,0,10-($AG$195-'Indicator Data'!AQ169)/($AG$195-$AG$194)*10)),1))</f>
        <v>3.4</v>
      </c>
      <c r="AH166" s="77">
        <f t="shared" si="46"/>
        <v>1.1000000000000001</v>
      </c>
      <c r="AI166" s="78">
        <f t="shared" si="47"/>
        <v>1.4</v>
      </c>
      <c r="AJ166" s="85">
        <f t="shared" si="48"/>
        <v>0.5</v>
      </c>
      <c r="AK166" s="86">
        <f t="shared" si="50"/>
        <v>4.8</v>
      </c>
    </row>
    <row r="167" spans="1:37" s="4" customFormat="1" x14ac:dyDescent="0.25">
      <c r="A167" s="131" t="s">
        <v>313</v>
      </c>
      <c r="B167" s="63" t="s">
        <v>312</v>
      </c>
      <c r="C167" s="77">
        <f>ROUND(IF('Indicator Data'!Q170="No data",IF((0.1233*LN('Indicator Data'!BB170)-0.4559)&gt;C$195,0,IF((0.1233*LN('Indicator Data'!BB170)-0.4559)&lt;C$194,10,(C$195-(0.1233*LN('Indicator Data'!BB170)-0.4559))/(C$195-C$194)*10)),IF('Indicator Data'!Q170&gt;C$195,0,IF('Indicator Data'!Q170&lt;C$194,10,(C$195-'Indicator Data'!Q170)/(C$195-C$194)*10))),1)</f>
        <v>0.2</v>
      </c>
      <c r="D167" s="77" t="str">
        <f>IF('Indicator Data'!R170="No data","x",ROUND((IF('Indicator Data'!R170&gt;D$195,10,IF('Indicator Data'!R170&lt;D$194,0,10-(D$195-'Indicator Data'!R170)/(D$195-D$194)*10))),1))</f>
        <v>x</v>
      </c>
      <c r="E167" s="78">
        <f t="shared" si="36"/>
        <v>0.2</v>
      </c>
      <c r="F167" s="77">
        <f>IF('Indicator Data'!AF170="No data","x",ROUND(IF('Indicator Data'!AF170&gt;F$195,10,IF('Indicator Data'!AF170&lt;F$194,0,10-(F$195-'Indicator Data'!AF170)/(F$195-F$194)*10)),1))</f>
        <v>0.5</v>
      </c>
      <c r="G167" s="77">
        <f>IF('Indicator Data'!AG170="No data","x",ROUND(IF('Indicator Data'!AG170&gt;G$195,10,IF('Indicator Data'!AG170&lt;G$194,0,10-(G$195-'Indicator Data'!AG170)/(G$195-G$194)*10)),1))</f>
        <v>1.7</v>
      </c>
      <c r="H167" s="78">
        <f t="shared" si="37"/>
        <v>1.1000000000000001</v>
      </c>
      <c r="I167" s="79">
        <f>SUM(IF('Indicator Data'!S170=0,0,'Indicator Data'!S170/1000000),SUM('Indicator Data'!T170:U170))</f>
        <v>0.438944</v>
      </c>
      <c r="J167" s="79">
        <f>I167/'Indicator Data'!BC170*1000000</f>
        <v>5.2429391055861981E-2</v>
      </c>
      <c r="K167" s="77">
        <f t="shared" si="38"/>
        <v>0</v>
      </c>
      <c r="L167" s="77" t="str">
        <f>IF('Indicator Data'!V170="No data","x",ROUND(IF('Indicator Data'!V170&gt;L$195,10,IF('Indicator Data'!V170&lt;L$194,0,10-(L$195-'Indicator Data'!V170)/(L$195-L$194)*10)),1))</f>
        <v>x</v>
      </c>
      <c r="M167" s="78">
        <f t="shared" si="39"/>
        <v>0</v>
      </c>
      <c r="N167" s="80">
        <f t="shared" si="40"/>
        <v>0.4</v>
      </c>
      <c r="O167" s="92">
        <f>IF(AND('Indicator Data'!AK170="No data",'Indicator Data'!AL170="No data"),0,SUM('Indicator Data'!AK170:AM170)/1000)</f>
        <v>82.680999999999997</v>
      </c>
      <c r="P167" s="77">
        <f t="shared" si="41"/>
        <v>6.4</v>
      </c>
      <c r="Q167" s="81">
        <f>O167*1000/'Indicator Data'!BC170</f>
        <v>9.8757802405084125E-3</v>
      </c>
      <c r="R167" s="77">
        <f t="shared" si="42"/>
        <v>5.6</v>
      </c>
      <c r="S167" s="82">
        <f t="shared" si="43"/>
        <v>6</v>
      </c>
      <c r="T167" s="77">
        <f>IF('Indicator Data'!AB170="No data","x",ROUND(IF('Indicator Data'!AB170&gt;T$195,10,IF('Indicator Data'!AB170&lt;T$194,0,10-(T$195-'Indicator Data'!AB170)/(T$195-T$194)*10)),1))</f>
        <v>0.6</v>
      </c>
      <c r="U167" s="77">
        <f>IF('Indicator Data'!AA170="No data","x",ROUND(IF('Indicator Data'!AA170&gt;U$195,10,IF('Indicator Data'!AA170&lt;U$194,0,10-(U$195-'Indicator Data'!AA170)/(U$195-U$194)*10)),1))</f>
        <v>0.1</v>
      </c>
      <c r="V167" s="77" t="str">
        <f>IF('Indicator Data'!AE170="No data","x",ROUND(IF('Indicator Data'!AE170&gt;V$195,10,IF('Indicator Data'!AE170&lt;V$194,0,10-(V$195-'Indicator Data'!AE170)/(V$195-V$194)*10)),1))</f>
        <v>x</v>
      </c>
      <c r="W167" s="78">
        <f t="shared" si="49"/>
        <v>0.4</v>
      </c>
      <c r="X167" s="77">
        <f>IF('Indicator Data'!W170="No data","x",ROUND(IF('Indicator Data'!W170&gt;X$195,10,IF('Indicator Data'!W170&lt;X$194,0,10-(X$195-'Indicator Data'!W170)/(X$195-X$194)*10)),1))</f>
        <v>0.3</v>
      </c>
      <c r="Y167" s="77" t="str">
        <f>IF('Indicator Data'!X170="No data","x",ROUND(IF('Indicator Data'!X170&gt;Y$195,10,IF('Indicator Data'!X170&lt;Y$194,0,10-(Y$195-'Indicator Data'!X170)/(Y$195-Y$194)*10)),1))</f>
        <v>x</v>
      </c>
      <c r="Z167" s="78">
        <f t="shared" si="44"/>
        <v>0.3</v>
      </c>
      <c r="AA167" s="92">
        <f>('Indicator Data'!AJ170+'Indicator Data'!AI170*0.5+'Indicator Data'!AH170*0.25)/1000</f>
        <v>0</v>
      </c>
      <c r="AB167" s="83">
        <f>AA167*1000/'Indicator Data'!BC170</f>
        <v>0</v>
      </c>
      <c r="AC167" s="78">
        <f t="shared" si="45"/>
        <v>0</v>
      </c>
      <c r="AD167" s="77">
        <f>IF('Indicator Data'!AN170="No data","x",ROUND(IF('Indicator Data'!AN170&lt;$AD$194,10,IF('Indicator Data'!AN170&gt;$AD$195,0,($AD$195-'Indicator Data'!AN170)/($AD$195-$AD$194)*10)),1))</f>
        <v>1.7</v>
      </c>
      <c r="AE167" s="77">
        <f>IF('Indicator Data'!AO170="No data","x",ROUND(IF('Indicator Data'!AO170&gt;$AE$195,10,IF('Indicator Data'!AO170&lt;$AE$194,0,10-($AE$195-'Indicator Data'!AO170)/($AE$195-$AE$194)*10)),1))</f>
        <v>0</v>
      </c>
      <c r="AF167" s="84">
        <f>IF('Indicator Data'!AP170="No data","x",ROUND(IF('Indicator Data'!AP170&gt;$AF$195,10,IF('Indicator Data'!AP170&lt;$AF$194,0,10-($AF$195-'Indicator Data'!AP170)/($AF$195-$AF$194)*10)),1))</f>
        <v>0.4</v>
      </c>
      <c r="AG167" s="84">
        <f>IF('Indicator Data'!AQ170="No data","x",ROUND(IF('Indicator Data'!AQ170&gt;$AG$195,10,IF('Indicator Data'!AQ170&lt;$AG$194,0,10-($AG$195-'Indicator Data'!AQ170)/($AG$195-$AG$194)*10)),1))</f>
        <v>3.3</v>
      </c>
      <c r="AH167" s="77">
        <f t="shared" si="46"/>
        <v>1</v>
      </c>
      <c r="AI167" s="78">
        <f t="shared" si="47"/>
        <v>0.9</v>
      </c>
      <c r="AJ167" s="85">
        <f t="shared" si="48"/>
        <v>0.4</v>
      </c>
      <c r="AK167" s="86">
        <f t="shared" si="50"/>
        <v>3.7</v>
      </c>
    </row>
    <row r="168" spans="1:37" s="4" customFormat="1" x14ac:dyDescent="0.25">
      <c r="A168" s="131" t="s">
        <v>851</v>
      </c>
      <c r="B168" s="63" t="s">
        <v>314</v>
      </c>
      <c r="C168" s="77">
        <f>ROUND(IF('Indicator Data'!Q171="No data",IF((0.1233*LN('Indicator Data'!BB171)-0.4559)&gt;C$195,0,IF((0.1233*LN('Indicator Data'!BB171)-0.4559)&lt;C$194,10,(C$195-(0.1233*LN('Indicator Data'!BB171)-0.4559))/(C$195-C$194)*10)),IF('Indicator Data'!Q171&gt;C$195,0,IF('Indicator Data'!Q171&lt;C$194,10,(C$195-'Indicator Data'!Q171)/(C$195-C$194)*10))),1)</f>
        <v>6.4</v>
      </c>
      <c r="D168" s="77">
        <f>IF('Indicator Data'!R171="No data","x",ROUND((IF('Indicator Data'!R171&gt;D$195,10,IF('Indicator Data'!R171&lt;D$194,0,10-(D$195-'Indicator Data'!R171)/(D$195-D$194)*10))),1))</f>
        <v>0</v>
      </c>
      <c r="E168" s="78">
        <f t="shared" si="36"/>
        <v>3.9</v>
      </c>
      <c r="F168" s="77">
        <f>IF('Indicator Data'!AF171="No data","x",ROUND(IF('Indicator Data'!AF171&gt;F$195,10,IF('Indicator Data'!AF171&lt;F$194,0,10-(F$195-'Indicator Data'!AF171)/(F$195-F$194)*10)),1))</f>
        <v>7.4</v>
      </c>
      <c r="G168" s="77">
        <f>IF('Indicator Data'!AG171="No data","x",ROUND(IF('Indicator Data'!AG171&gt;G$195,10,IF('Indicator Data'!AG171&lt;G$194,0,10-(G$195-'Indicator Data'!AG171)/(G$195-G$194)*10)),1))</f>
        <v>2.7</v>
      </c>
      <c r="H168" s="78">
        <f t="shared" si="37"/>
        <v>5.0999999999999996</v>
      </c>
      <c r="I168" s="79">
        <f>SUM(IF('Indicator Data'!S171=0,0,'Indicator Data'!S171/1000000),SUM('Indicator Data'!T171:U171))</f>
        <v>15579.781480000001</v>
      </c>
      <c r="J168" s="79">
        <f>I168/'Indicator Data'!BC171*1000000</f>
        <v>845.32823611705248</v>
      </c>
      <c r="K168" s="77">
        <f t="shared" si="38"/>
        <v>10</v>
      </c>
      <c r="L168" s="77" t="str">
        <f>IF('Indicator Data'!V171="No data","x",ROUND(IF('Indicator Data'!V171&gt;L$195,10,IF('Indicator Data'!V171&lt;L$194,0,10-(L$195-'Indicator Data'!V171)/(L$195-L$194)*10)),1))</f>
        <v>x</v>
      </c>
      <c r="M168" s="78">
        <f t="shared" si="39"/>
        <v>10</v>
      </c>
      <c r="N168" s="80">
        <f t="shared" si="40"/>
        <v>5.7</v>
      </c>
      <c r="O168" s="92">
        <f>IF(AND('Indicator Data'!AK171="No data",'Indicator Data'!AL171="No data"),0,SUM('Indicator Data'!AK171:AM171)/1000)</f>
        <v>7426.2330000000002</v>
      </c>
      <c r="P168" s="77">
        <f t="shared" si="41"/>
        <v>10</v>
      </c>
      <c r="Q168" s="81">
        <f>O168*1000/'Indicator Data'!BC171</f>
        <v>0.40293276583775589</v>
      </c>
      <c r="R168" s="77">
        <f t="shared" si="42"/>
        <v>10</v>
      </c>
      <c r="S168" s="82">
        <f t="shared" si="43"/>
        <v>10</v>
      </c>
      <c r="T168" s="77">
        <f>IF('Indicator Data'!AB171="No data","x",ROUND(IF('Indicator Data'!AB171&gt;T$195,10,IF('Indicator Data'!AB171&lt;T$194,0,10-(T$195-'Indicator Data'!AB171)/(T$195-T$194)*10)),1))</f>
        <v>0.2</v>
      </c>
      <c r="U168" s="77">
        <f>IF('Indicator Data'!AA171="No data","x",ROUND(IF('Indicator Data'!AA171&gt;U$195,10,IF('Indicator Data'!AA171&lt;U$194,0,10-(U$195-'Indicator Data'!AA171)/(U$195-U$194)*10)),1))</f>
        <v>0.4</v>
      </c>
      <c r="V168" s="77" t="str">
        <f>IF('Indicator Data'!AE171="No data","x",ROUND(IF('Indicator Data'!AE171&gt;V$195,10,IF('Indicator Data'!AE171&lt;V$194,0,10-(V$195-'Indicator Data'!AE171)/(V$195-V$194)*10)),1))</f>
        <v>x</v>
      </c>
      <c r="W168" s="78">
        <f t="shared" si="49"/>
        <v>0.3</v>
      </c>
      <c r="X168" s="77">
        <f>IF('Indicator Data'!W171="No data","x",ROUND(IF('Indicator Data'!W171&gt;X$195,10,IF('Indicator Data'!W171&lt;X$194,0,10-(X$195-'Indicator Data'!W171)/(X$195-X$194)*10)),1))</f>
        <v>1</v>
      </c>
      <c r="Y168" s="77">
        <f>IF('Indicator Data'!X171="No data","x",ROUND(IF('Indicator Data'!X171&gt;Y$195,10,IF('Indicator Data'!X171&lt;Y$194,0,10-(Y$195-'Indicator Data'!X171)/(Y$195-Y$194)*10)),1))</f>
        <v>2.2000000000000002</v>
      </c>
      <c r="Z168" s="78">
        <f t="shared" si="44"/>
        <v>1.6</v>
      </c>
      <c r="AA168" s="92">
        <f>('Indicator Data'!AJ171+'Indicator Data'!AI171*0.5+'Indicator Data'!AH171*0.25)/1000</f>
        <v>0.875</v>
      </c>
      <c r="AB168" s="83">
        <f>AA168*1000/'Indicator Data'!BC171</f>
        <v>4.7475775417770543E-5</v>
      </c>
      <c r="AC168" s="78">
        <f t="shared" si="45"/>
        <v>0</v>
      </c>
      <c r="AD168" s="77">
        <f>IF('Indicator Data'!AN171="No data","x",ROUND(IF('Indicator Data'!AN171&lt;$AD$194,10,IF('Indicator Data'!AN171&gt;$AD$195,0,($AD$195-'Indicator Data'!AN171)/($AD$195-$AD$194)*10)),1))</f>
        <v>2</v>
      </c>
      <c r="AE168" s="77">
        <f>IF('Indicator Data'!AO171="No data","x",ROUND(IF('Indicator Data'!AO171&gt;$AE$195,10,IF('Indicator Data'!AO171&lt;$AE$194,0,10-($AE$195-'Indicator Data'!AO171)/($AE$195-$AE$194)*10)),1))</f>
        <v>5.9</v>
      </c>
      <c r="AF168" s="84" t="str">
        <f>IF('Indicator Data'!AP171="No data","x",ROUND(IF('Indicator Data'!AP171&gt;$AF$195,10,IF('Indicator Data'!AP171&lt;$AF$194,0,10-($AF$195-'Indicator Data'!AP171)/($AF$195-$AF$194)*10)),1))</f>
        <v>x</v>
      </c>
      <c r="AG168" s="84" t="str">
        <f>IF('Indicator Data'!AQ171="No data","x",ROUND(IF('Indicator Data'!AQ171&gt;$AG$195,10,IF('Indicator Data'!AQ171&lt;$AG$194,0,10-($AG$195-'Indicator Data'!AQ171)/($AG$195-$AG$194)*10)),1))</f>
        <v>x</v>
      </c>
      <c r="AH168" s="77" t="str">
        <f t="shared" si="46"/>
        <v>x</v>
      </c>
      <c r="AI168" s="78">
        <f t="shared" si="47"/>
        <v>4</v>
      </c>
      <c r="AJ168" s="85">
        <f t="shared" si="48"/>
        <v>1.6</v>
      </c>
      <c r="AK168" s="86">
        <f t="shared" si="50"/>
        <v>7.9</v>
      </c>
    </row>
    <row r="169" spans="1:37" s="4" customFormat="1" x14ac:dyDescent="0.25">
      <c r="A169" s="131" t="s">
        <v>317</v>
      </c>
      <c r="B169" s="63" t="s">
        <v>316</v>
      </c>
      <c r="C169" s="77">
        <f>ROUND(IF('Indicator Data'!Q172="No data",IF((0.1233*LN('Indicator Data'!BB172)-0.4559)&gt;C$195,0,IF((0.1233*LN('Indicator Data'!BB172)-0.4559)&lt;C$194,10,(C$195-(0.1233*LN('Indicator Data'!BB172)-0.4559))/(C$195-C$194)*10)),IF('Indicator Data'!Q172&gt;C$195,0,IF('Indicator Data'!Q172&lt;C$194,10,(C$195-'Indicator Data'!Q172)/(C$195-C$194)*10))),1)</f>
        <v>5</v>
      </c>
      <c r="D169" s="77">
        <f>IF('Indicator Data'!R172="No data","x",ROUND((IF('Indicator Data'!R172&gt;D$195,10,IF('Indicator Data'!R172&lt;D$194,0,10-(D$195-'Indicator Data'!R172)/(D$195-D$194)*10))),1))</f>
        <v>0</v>
      </c>
      <c r="E169" s="78">
        <f t="shared" si="36"/>
        <v>2.9</v>
      </c>
      <c r="F169" s="77">
        <f>IF('Indicator Data'!AF172="No data","x",ROUND(IF('Indicator Data'!AF172&gt;F$195,10,IF('Indicator Data'!AF172&lt;F$194,0,10-(F$195-'Indicator Data'!AF172)/(F$195-F$194)*10)),1))</f>
        <v>4.3</v>
      </c>
      <c r="G169" s="77">
        <f>IF('Indicator Data'!AG172="No data","x",ROUND(IF('Indicator Data'!AG172&gt;G$195,10,IF('Indicator Data'!AG172&lt;G$194,0,10-(G$195-'Indicator Data'!AG172)/(G$195-G$194)*10)),1))</f>
        <v>1.4</v>
      </c>
      <c r="H169" s="78">
        <f t="shared" si="37"/>
        <v>2.9</v>
      </c>
      <c r="I169" s="79">
        <f>SUM(IF('Indicator Data'!S172=0,0,'Indicator Data'!S172/1000000),SUM('Indicator Data'!T172:U172))</f>
        <v>812.01486899999998</v>
      </c>
      <c r="J169" s="79">
        <f>I169/'Indicator Data'!BC172*1000000</f>
        <v>92.961582612197816</v>
      </c>
      <c r="K169" s="77">
        <f t="shared" si="38"/>
        <v>1.9</v>
      </c>
      <c r="L169" s="77">
        <f>IF('Indicator Data'!V172="No data","x",ROUND(IF('Indicator Data'!V172&gt;L$195,10,IF('Indicator Data'!V172&lt;L$194,0,10-(L$195-'Indicator Data'!V172)/(L$195-L$194)*10)),1))</f>
        <v>3</v>
      </c>
      <c r="M169" s="78">
        <f t="shared" si="39"/>
        <v>2.5</v>
      </c>
      <c r="N169" s="80">
        <f t="shared" si="40"/>
        <v>2.8</v>
      </c>
      <c r="O169" s="92">
        <f>IF(AND('Indicator Data'!AK172="No data",'Indicator Data'!AL172="No data"),0,SUM('Indicator Data'!AK172:AM172)/1000)</f>
        <v>2.7290000000000001</v>
      </c>
      <c r="P169" s="77">
        <f t="shared" si="41"/>
        <v>1.5</v>
      </c>
      <c r="Q169" s="81">
        <f>O169*1000/'Indicator Data'!BC172</f>
        <v>3.1242304621972123E-4</v>
      </c>
      <c r="R169" s="77">
        <f t="shared" si="42"/>
        <v>2.4</v>
      </c>
      <c r="S169" s="82">
        <f t="shared" si="43"/>
        <v>2</v>
      </c>
      <c r="T169" s="77">
        <f>IF('Indicator Data'!AB172="No data","x",ROUND(IF('Indicator Data'!AB172&gt;T$195,10,IF('Indicator Data'!AB172&lt;T$194,0,10-(T$195-'Indicator Data'!AB172)/(T$195-T$194)*10)),1))</f>
        <v>0.6</v>
      </c>
      <c r="U169" s="77">
        <f>IF('Indicator Data'!AA172="No data","x",ROUND(IF('Indicator Data'!AA172&gt;U$195,10,IF('Indicator Data'!AA172&lt;U$194,0,10-(U$195-'Indicator Data'!AA172)/(U$195-U$194)*10)),1))</f>
        <v>1.6</v>
      </c>
      <c r="V169" s="77">
        <f>IF('Indicator Data'!AE172="No data","x",ROUND(IF('Indicator Data'!AE172&gt;V$195,10,IF('Indicator Data'!AE172&lt;V$194,0,10-(V$195-'Indicator Data'!AE172)/(V$195-V$194)*10)),1))</f>
        <v>0</v>
      </c>
      <c r="W169" s="78">
        <f t="shared" si="49"/>
        <v>0.7</v>
      </c>
      <c r="X169" s="77">
        <f>IF('Indicator Data'!W172="No data","x",ROUND(IF('Indicator Data'!W172&gt;X$195,10,IF('Indicator Data'!W172&lt;X$194,0,10-(X$195-'Indicator Data'!W172)/(X$195-X$194)*10)),1))</f>
        <v>3.4</v>
      </c>
      <c r="Y169" s="77">
        <f>IF('Indicator Data'!X172="No data","x",ROUND(IF('Indicator Data'!X172&gt;Y$195,10,IF('Indicator Data'!X172&lt;Y$194,0,10-(Y$195-'Indicator Data'!X172)/(Y$195-Y$194)*10)),1))</f>
        <v>3</v>
      </c>
      <c r="Z169" s="78">
        <f t="shared" si="44"/>
        <v>3.2</v>
      </c>
      <c r="AA169" s="92">
        <f>('Indicator Data'!AJ172+'Indicator Data'!AI172*0.5+'Indicator Data'!AH172*0.25)/1000</f>
        <v>11.147</v>
      </c>
      <c r="AB169" s="83">
        <f>AA169*1000/'Indicator Data'!BC172</f>
        <v>1.276137668087663E-3</v>
      </c>
      <c r="AC169" s="78">
        <f t="shared" si="45"/>
        <v>0.1</v>
      </c>
      <c r="AD169" s="77">
        <f>IF('Indicator Data'!AN172="No data","x",ROUND(IF('Indicator Data'!AN172&lt;$AD$194,10,IF('Indicator Data'!AN172&gt;$AD$195,0,($AD$195-'Indicator Data'!AN172)/($AD$195-$AD$194)*10)),1))</f>
        <v>7.1</v>
      </c>
      <c r="AE169" s="77">
        <f>IF('Indicator Data'!AO172="No data","x",ROUND(IF('Indicator Data'!AO172&gt;$AE$195,10,IF('Indicator Data'!AO172&lt;$AE$194,0,10-($AE$195-'Indicator Data'!AO172)/($AE$195-$AE$194)*10)),1))</f>
        <v>9.4</v>
      </c>
      <c r="AF169" s="84" t="str">
        <f>IF('Indicator Data'!AP172="No data","x",ROUND(IF('Indicator Data'!AP172&gt;$AF$195,10,IF('Indicator Data'!AP172&lt;$AF$194,0,10-($AF$195-'Indicator Data'!AP172)/($AF$195-$AF$194)*10)),1))</f>
        <v>x</v>
      </c>
      <c r="AG169" s="84" t="str">
        <f>IF('Indicator Data'!AQ172="No data","x",ROUND(IF('Indicator Data'!AQ172&gt;$AG$195,10,IF('Indicator Data'!AQ172&lt;$AG$194,0,10-($AG$195-'Indicator Data'!AQ172)/($AG$195-$AG$194)*10)),1))</f>
        <v>x</v>
      </c>
      <c r="AH169" s="77" t="str">
        <f t="shared" si="46"/>
        <v>x</v>
      </c>
      <c r="AI169" s="78">
        <f t="shared" si="47"/>
        <v>8.3000000000000007</v>
      </c>
      <c r="AJ169" s="85">
        <f t="shared" si="48"/>
        <v>4</v>
      </c>
      <c r="AK169" s="86">
        <f t="shared" si="50"/>
        <v>3.1</v>
      </c>
    </row>
    <row r="170" spans="1:37" s="4" customFormat="1" x14ac:dyDescent="0.25">
      <c r="A170" s="131" t="s">
        <v>852</v>
      </c>
      <c r="B170" s="63" t="s">
        <v>318</v>
      </c>
      <c r="C170" s="77">
        <f>ROUND(IF('Indicator Data'!Q173="No data",IF((0.1233*LN('Indicator Data'!BB173)-0.4559)&gt;C$195,0,IF((0.1233*LN('Indicator Data'!BB173)-0.4559)&lt;C$194,10,(C$195-(0.1233*LN('Indicator Data'!BB173)-0.4559))/(C$195-C$194)*10)),IF('Indicator Data'!Q173&gt;C$195,0,IF('Indicator Data'!Q173&lt;C$194,10,(C$195-'Indicator Data'!Q173)/(C$195-C$194)*10))),1)</f>
        <v>6.4</v>
      </c>
      <c r="D170" s="77">
        <f>IF('Indicator Data'!R173="No data","x",ROUND((IF('Indicator Data'!R173&gt;D$195,10,IF('Indicator Data'!R173&lt;D$194,0,10-(D$195-'Indicator Data'!R173)/(D$195-D$194)*10))),1))</f>
        <v>6.3</v>
      </c>
      <c r="E170" s="78">
        <f t="shared" si="36"/>
        <v>6.4</v>
      </c>
      <c r="F170" s="77">
        <f>IF('Indicator Data'!AF173="No data","x",ROUND(IF('Indicator Data'!AF173&gt;F$195,10,IF('Indicator Data'!AF173&lt;F$194,0,10-(F$195-'Indicator Data'!AF173)/(F$195-F$194)*10)),1))</f>
        <v>7.3</v>
      </c>
      <c r="G170" s="77">
        <f>IF('Indicator Data'!AG173="No data","x",ROUND(IF('Indicator Data'!AG173&gt;G$195,10,IF('Indicator Data'!AG173&lt;G$194,0,10-(G$195-'Indicator Data'!AG173)/(G$195-G$194)*10)),1))</f>
        <v>3.2</v>
      </c>
      <c r="H170" s="78">
        <f t="shared" si="37"/>
        <v>5.3</v>
      </c>
      <c r="I170" s="79">
        <f>SUM(IF('Indicator Data'!S173=0,0,'Indicator Data'!S173/1000000),SUM('Indicator Data'!T173:U173))</f>
        <v>5472.862948</v>
      </c>
      <c r="J170" s="79">
        <f>I170/'Indicator Data'!BC173*1000000</f>
        <v>98.482027848456596</v>
      </c>
      <c r="K170" s="77">
        <f t="shared" si="38"/>
        <v>2</v>
      </c>
      <c r="L170" s="77">
        <f>IF('Indicator Data'!V173="No data","x",ROUND(IF('Indicator Data'!V173&gt;L$195,10,IF('Indicator Data'!V173&lt;L$194,0,10-(L$195-'Indicator Data'!V173)/(L$195-L$194)*10)),1))</f>
        <v>3.8</v>
      </c>
      <c r="M170" s="78">
        <f t="shared" si="39"/>
        <v>2.9</v>
      </c>
      <c r="N170" s="80">
        <f t="shared" si="40"/>
        <v>5.3</v>
      </c>
      <c r="O170" s="92">
        <f>IF(AND('Indicator Data'!AK173="No data",'Indicator Data'!AL173="No data"),0,SUM('Indicator Data'!AK173:AM173)/1000)</f>
        <v>308.84300000000002</v>
      </c>
      <c r="P170" s="77">
        <f t="shared" si="41"/>
        <v>8.3000000000000007</v>
      </c>
      <c r="Q170" s="81">
        <f>O170*1000/'Indicator Data'!BC173</f>
        <v>5.5575089703124945E-3</v>
      </c>
      <c r="R170" s="77">
        <f t="shared" si="42"/>
        <v>4.9000000000000004</v>
      </c>
      <c r="S170" s="82">
        <f t="shared" si="43"/>
        <v>6.6</v>
      </c>
      <c r="T170" s="77">
        <f>IF('Indicator Data'!AB173="No data","x",ROUND(IF('Indicator Data'!AB173&gt;T$195,10,IF('Indicator Data'!AB173&lt;T$194,0,10-(T$195-'Indicator Data'!AB173)/(T$195-T$194)*10)),1))</f>
        <v>9.4</v>
      </c>
      <c r="U170" s="77">
        <f>IF('Indicator Data'!AA173="No data","x",ROUND(IF('Indicator Data'!AA173&gt;U$195,10,IF('Indicator Data'!AA173&lt;U$194,0,10-(U$195-'Indicator Data'!AA173)/(U$195-U$194)*10)),1))</f>
        <v>5.6</v>
      </c>
      <c r="V170" s="77">
        <f>IF('Indicator Data'!AE173="No data","x",ROUND(IF('Indicator Data'!AE173&gt;V$195,10,IF('Indicator Data'!AE173&lt;V$194,0,10-(V$195-'Indicator Data'!AE173)/(V$195-V$194)*10)),1))</f>
        <v>4.2</v>
      </c>
      <c r="W170" s="78">
        <f t="shared" si="49"/>
        <v>6.4</v>
      </c>
      <c r="X170" s="77">
        <f>IF('Indicator Data'!W173="No data","x",ROUND(IF('Indicator Data'!W173&gt;X$195,10,IF('Indicator Data'!W173&lt;X$194,0,10-(X$195-'Indicator Data'!W173)/(X$195-X$194)*10)),1))</f>
        <v>3.7</v>
      </c>
      <c r="Y170" s="77">
        <f>IF('Indicator Data'!X173="No data","x",ROUND(IF('Indicator Data'!X173&gt;Y$195,10,IF('Indicator Data'!X173&lt;Y$194,0,10-(Y$195-'Indicator Data'!X173)/(Y$195-Y$194)*10)),1))</f>
        <v>3</v>
      </c>
      <c r="Z170" s="78">
        <f t="shared" si="44"/>
        <v>3.4</v>
      </c>
      <c r="AA170" s="92">
        <f>('Indicator Data'!AJ173+'Indicator Data'!AI173*0.5+'Indicator Data'!AH173*0.25)/1000</f>
        <v>146.7225</v>
      </c>
      <c r="AB170" s="83">
        <f>AA170*1000/'Indicator Data'!BC173</f>
        <v>2.6402139918880302E-3</v>
      </c>
      <c r="AC170" s="78">
        <f t="shared" si="45"/>
        <v>0.3</v>
      </c>
      <c r="AD170" s="77">
        <f>IF('Indicator Data'!AN173="No data","x",ROUND(IF('Indicator Data'!AN173&lt;$AD$194,10,IF('Indicator Data'!AN173&gt;$AD$195,0,($AD$195-'Indicator Data'!AN173)/($AD$195-$AD$194)*10)),1))</f>
        <v>6</v>
      </c>
      <c r="AE170" s="77">
        <f>IF('Indicator Data'!AO173="No data","x",ROUND(IF('Indicator Data'!AO173&gt;$AE$195,10,IF('Indicator Data'!AO173&lt;$AE$194,0,10-($AE$195-'Indicator Data'!AO173)/($AE$195-$AE$194)*10)),1))</f>
        <v>9</v>
      </c>
      <c r="AF170" s="84">
        <f>IF('Indicator Data'!AP173="No data","x",ROUND(IF('Indicator Data'!AP173&gt;$AF$195,10,IF('Indicator Data'!AP173&lt;$AF$194,0,10-($AF$195-'Indicator Data'!AP173)/($AF$195-$AF$194)*10)),1))</f>
        <v>10</v>
      </c>
      <c r="AG170" s="84">
        <f>IF('Indicator Data'!AQ173="No data","x",ROUND(IF('Indicator Data'!AQ173&gt;$AG$195,10,IF('Indicator Data'!AQ173&lt;$AG$194,0,10-($AG$195-'Indicator Data'!AQ173)/($AG$195-$AG$194)*10)),1))</f>
        <v>2.4</v>
      </c>
      <c r="AH170" s="77">
        <f t="shared" si="46"/>
        <v>8.5</v>
      </c>
      <c r="AI170" s="78">
        <f t="shared" si="47"/>
        <v>7.8</v>
      </c>
      <c r="AJ170" s="85">
        <f t="shared" si="48"/>
        <v>5.0999999999999996</v>
      </c>
      <c r="AK170" s="86">
        <f t="shared" si="50"/>
        <v>5.9</v>
      </c>
    </row>
    <row r="171" spans="1:37" s="4" customFormat="1" x14ac:dyDescent="0.25">
      <c r="A171" s="131" t="s">
        <v>320</v>
      </c>
      <c r="B171" s="63" t="s">
        <v>319</v>
      </c>
      <c r="C171" s="77">
        <f>ROUND(IF('Indicator Data'!Q174="No data",IF((0.1233*LN('Indicator Data'!BB174)-0.4559)&gt;C$195,0,IF((0.1233*LN('Indicator Data'!BB174)-0.4559)&lt;C$194,10,(C$195-(0.1233*LN('Indicator Data'!BB174)-0.4559))/(C$195-C$194)*10)),IF('Indicator Data'!Q174&gt;C$195,0,IF('Indicator Data'!Q174&lt;C$194,10,(C$195-'Indicator Data'!Q174)/(C$195-C$194)*10))),1)</f>
        <v>3.2</v>
      </c>
      <c r="D171" s="77">
        <f>IF('Indicator Data'!R174="No data","x",ROUND((IF('Indicator Data'!R174&gt;D$195,10,IF('Indicator Data'!R174&lt;D$194,0,10-(D$195-'Indicator Data'!R174)/(D$195-D$194)*10))),1))</f>
        <v>0</v>
      </c>
      <c r="E171" s="78">
        <f t="shared" si="36"/>
        <v>1.7</v>
      </c>
      <c r="F171" s="77">
        <f>IF('Indicator Data'!AF174="No data","x",ROUND(IF('Indicator Data'!AF174&gt;F$195,10,IF('Indicator Data'!AF174&lt;F$194,0,10-(F$195-'Indicator Data'!AF174)/(F$195-F$194)*10)),1))</f>
        <v>4.9000000000000004</v>
      </c>
      <c r="G171" s="77">
        <f>IF('Indicator Data'!AG174="No data","x",ROUND(IF('Indicator Data'!AG174&gt;G$195,10,IF('Indicator Data'!AG174&lt;G$194,0,10-(G$195-'Indicator Data'!AG174)/(G$195-G$194)*10)),1))</f>
        <v>3.6</v>
      </c>
      <c r="H171" s="78">
        <f t="shared" si="37"/>
        <v>4.3</v>
      </c>
      <c r="I171" s="79">
        <f>SUM(IF('Indicator Data'!S174=0,0,'Indicator Data'!S174/1000000),SUM('Indicator Data'!T174:U174))</f>
        <v>468.210106</v>
      </c>
      <c r="J171" s="79">
        <f>I171/'Indicator Data'!BC174*1000000</f>
        <v>6.7991029269607974</v>
      </c>
      <c r="K171" s="77">
        <f t="shared" si="38"/>
        <v>0.1</v>
      </c>
      <c r="L171" s="77">
        <f>IF('Indicator Data'!V174="No data","x",ROUND(IF('Indicator Data'!V174&gt;L$195,10,IF('Indicator Data'!V174&lt;L$194,0,10-(L$195-'Indicator Data'!V174)/(L$195-L$194)*10)),1))</f>
        <v>0</v>
      </c>
      <c r="M171" s="78">
        <f t="shared" si="39"/>
        <v>0.1</v>
      </c>
      <c r="N171" s="80">
        <f t="shared" si="40"/>
        <v>2</v>
      </c>
      <c r="O171" s="92">
        <f>IF(AND('Indicator Data'!AK174="No data",'Indicator Data'!AL174="No data"),0,SUM('Indicator Data'!AK174:AM174)/1000)</f>
        <v>141.447</v>
      </c>
      <c r="P171" s="77">
        <f t="shared" si="41"/>
        <v>7.2</v>
      </c>
      <c r="Q171" s="81">
        <f>O171*1000/'Indicator Data'!BC174</f>
        <v>2.0540195510214466E-3</v>
      </c>
      <c r="R171" s="77">
        <f t="shared" si="42"/>
        <v>3.8</v>
      </c>
      <c r="S171" s="82">
        <f t="shared" si="43"/>
        <v>5.5</v>
      </c>
      <c r="T171" s="77">
        <f>IF('Indicator Data'!AB174="No data","x",ROUND(IF('Indicator Data'!AB174&gt;T$195,10,IF('Indicator Data'!AB174&lt;T$194,0,10-(T$195-'Indicator Data'!AB174)/(T$195-T$194)*10)),1))</f>
        <v>2.2000000000000002</v>
      </c>
      <c r="U171" s="77">
        <f>IF('Indicator Data'!AA174="No data","x",ROUND(IF('Indicator Data'!AA174&gt;U$195,10,IF('Indicator Data'!AA174&lt;U$194,0,10-(U$195-'Indicator Data'!AA174)/(U$195-U$194)*10)),1))</f>
        <v>3.1</v>
      </c>
      <c r="V171" s="77">
        <f>IF('Indicator Data'!AE174="No data","x",ROUND(IF('Indicator Data'!AE174&gt;V$195,10,IF('Indicator Data'!AE174&lt;V$194,0,10-(V$195-'Indicator Data'!AE174)/(V$195-V$194)*10)),1))</f>
        <v>0.1</v>
      </c>
      <c r="W171" s="78">
        <f t="shared" si="49"/>
        <v>1.8</v>
      </c>
      <c r="X171" s="77">
        <f>IF('Indicator Data'!W174="No data","x",ROUND(IF('Indicator Data'!W174&gt;X$195,10,IF('Indicator Data'!W174&lt;X$194,0,10-(X$195-'Indicator Data'!W174)/(X$195-X$194)*10)),1))</f>
        <v>0.9</v>
      </c>
      <c r="Y171" s="77">
        <f>IF('Indicator Data'!X174="No data","x",ROUND(IF('Indicator Data'!X174&gt;Y$195,10,IF('Indicator Data'!X174&lt;Y$194,0,10-(Y$195-'Indicator Data'!X174)/(Y$195-Y$194)*10)),1))</f>
        <v>2</v>
      </c>
      <c r="Z171" s="78">
        <f t="shared" si="44"/>
        <v>1.5</v>
      </c>
      <c r="AA171" s="92">
        <f>('Indicator Data'!AJ174+'Indicator Data'!AI174*0.5+'Indicator Data'!AH174*0.25)/1000</f>
        <v>2004.4214999999999</v>
      </c>
      <c r="AB171" s="83">
        <f>AA171*1000/'Indicator Data'!BC174</f>
        <v>2.9107163456897175E-2</v>
      </c>
      <c r="AC171" s="78">
        <f t="shared" si="45"/>
        <v>2.9</v>
      </c>
      <c r="AD171" s="77">
        <f>IF('Indicator Data'!AN174="No data","x",ROUND(IF('Indicator Data'!AN174&lt;$AD$194,10,IF('Indicator Data'!AN174&gt;$AD$195,0,($AD$195-'Indicator Data'!AN174)/($AD$195-$AD$194)*10)),1))</f>
        <v>4.5</v>
      </c>
      <c r="AE171" s="77">
        <f>IF('Indicator Data'!AO174="No data","x",ROUND(IF('Indicator Data'!AO174&gt;$AE$195,10,IF('Indicator Data'!AO174&lt;$AE$194,0,10-($AE$195-'Indicator Data'!AO174)/($AE$195-$AE$194)*10)),1))</f>
        <v>0.8</v>
      </c>
      <c r="AF171" s="84">
        <f>IF('Indicator Data'!AP174="No data","x",ROUND(IF('Indicator Data'!AP174&gt;$AF$195,10,IF('Indicator Data'!AP174&lt;$AF$194,0,10-($AF$195-'Indicator Data'!AP174)/($AF$195-$AF$194)*10)),1))</f>
        <v>3.9</v>
      </c>
      <c r="AG171" s="84">
        <f>IF('Indicator Data'!AQ174="No data","x",ROUND(IF('Indicator Data'!AQ174&gt;$AG$195,10,IF('Indicator Data'!AQ174&lt;$AG$194,0,10-($AG$195-'Indicator Data'!AQ174)/($AG$195-$AG$194)*10)),1))</f>
        <v>1.4</v>
      </c>
      <c r="AH171" s="77">
        <f t="shared" si="46"/>
        <v>3.4</v>
      </c>
      <c r="AI171" s="78">
        <f t="shared" si="47"/>
        <v>2.9</v>
      </c>
      <c r="AJ171" s="85">
        <f t="shared" si="48"/>
        <v>2.2999999999999998</v>
      </c>
      <c r="AK171" s="86">
        <f t="shared" si="50"/>
        <v>4.0999999999999996</v>
      </c>
    </row>
    <row r="172" spans="1:37" s="4" customFormat="1" x14ac:dyDescent="0.25">
      <c r="A172" s="131" t="s">
        <v>946</v>
      </c>
      <c r="B172" s="63" t="s">
        <v>187</v>
      </c>
      <c r="C172" s="77">
        <f>ROUND(IF('Indicator Data'!Q175="No data",IF((0.1233*LN('Indicator Data'!BB175)-0.4559)&gt;C$195,0,IF((0.1233*LN('Indicator Data'!BB175)-0.4559)&lt;C$194,10,(C$195-(0.1233*LN('Indicator Data'!BB175)-0.4559))/(C$195-C$194)*10)),IF('Indicator Data'!Q175&gt;C$195,0,IF('Indicator Data'!Q175&lt;C$194,10,(C$195-'Indicator Data'!Q175)/(C$195-C$194)*10))),1)</f>
        <v>3.1</v>
      </c>
      <c r="D172" s="77">
        <f>IF('Indicator Data'!R175="No data","x",ROUND((IF('Indicator Data'!R175&gt;D$195,10,IF('Indicator Data'!R175&lt;D$194,0,10-(D$195-'Indicator Data'!R175)/(D$195-D$194)*10))),1))</f>
        <v>0</v>
      </c>
      <c r="E172" s="78">
        <f t="shared" si="36"/>
        <v>1.7</v>
      </c>
      <c r="F172" s="77">
        <f>IF('Indicator Data'!AF175="No data","x",ROUND(IF('Indicator Data'!AF175&gt;F$195,10,IF('Indicator Data'!AF175&lt;F$194,0,10-(F$195-'Indicator Data'!AF175)/(F$195-F$194)*10)),1))</f>
        <v>2.1</v>
      </c>
      <c r="G172" s="77">
        <f>IF('Indicator Data'!AG175="No data","x",ROUND(IF('Indicator Data'!AG175&gt;G$195,10,IF('Indicator Data'!AG175&lt;G$194,0,10-(G$195-'Indicator Data'!AG175)/(G$195-G$194)*10)),1))</f>
        <v>4.8</v>
      </c>
      <c r="H172" s="78">
        <f t="shared" si="37"/>
        <v>3.5</v>
      </c>
      <c r="I172" s="79">
        <f>SUM(IF('Indicator Data'!S175=0,0,'Indicator Data'!S175/1000000),SUM('Indicator Data'!T175:U175))</f>
        <v>479.62278500000002</v>
      </c>
      <c r="J172" s="79">
        <f>I172/'Indicator Data'!BC175*1000000</f>
        <v>230.45425825218649</v>
      </c>
      <c r="K172" s="77">
        <f t="shared" si="38"/>
        <v>4.5999999999999996</v>
      </c>
      <c r="L172" s="77">
        <f>IF('Indicator Data'!V175="No data","x",ROUND(IF('Indicator Data'!V175&gt;L$195,10,IF('Indicator Data'!V175&lt;L$194,0,10-(L$195-'Indicator Data'!V175)/(L$195-L$194)*10)),1))</f>
        <v>1.5</v>
      </c>
      <c r="M172" s="78">
        <f t="shared" si="39"/>
        <v>3.1</v>
      </c>
      <c r="N172" s="80">
        <f t="shared" si="40"/>
        <v>2.5</v>
      </c>
      <c r="O172" s="92">
        <f>IF(AND('Indicator Data'!AK175="No data",'Indicator Data'!AL175="No data"),0,SUM('Indicator Data'!AK175:AM175)/1000)</f>
        <v>0.78700000000000003</v>
      </c>
      <c r="P172" s="77">
        <f t="shared" si="41"/>
        <v>0</v>
      </c>
      <c r="Q172" s="81">
        <f>O172*1000/'Indicator Data'!BC175</f>
        <v>3.7814613257889897E-4</v>
      </c>
      <c r="R172" s="77">
        <f t="shared" si="42"/>
        <v>2.5</v>
      </c>
      <c r="S172" s="82">
        <f t="shared" si="43"/>
        <v>1.3</v>
      </c>
      <c r="T172" s="77">
        <f>IF('Indicator Data'!AB175="No data","x",ROUND(IF('Indicator Data'!AB175&gt;T$195,10,IF('Indicator Data'!AB175&lt;T$194,0,10-(T$195-'Indicator Data'!AB175)/(T$195-T$194)*10)),1))</f>
        <v>0.2</v>
      </c>
      <c r="U172" s="77">
        <f>IF('Indicator Data'!AA175="No data","x",ROUND(IF('Indicator Data'!AA175&gt;U$195,10,IF('Indicator Data'!AA175&lt;U$194,0,10-(U$195-'Indicator Data'!AA175)/(U$195-U$194)*10)),1))</f>
        <v>0.2</v>
      </c>
      <c r="V172" s="77" t="str">
        <f>IF('Indicator Data'!AE175="No data","x",ROUND(IF('Indicator Data'!AE175&gt;V$195,10,IF('Indicator Data'!AE175&lt;V$194,0,10-(V$195-'Indicator Data'!AE175)/(V$195-V$194)*10)),1))</f>
        <v>x</v>
      </c>
      <c r="W172" s="78">
        <f t="shared" si="49"/>
        <v>0.2</v>
      </c>
      <c r="X172" s="77">
        <f>IF('Indicator Data'!W175="No data","x",ROUND(IF('Indicator Data'!W175&gt;X$195,10,IF('Indicator Data'!W175&lt;X$194,0,10-(X$195-'Indicator Data'!W175)/(X$195-X$194)*10)),1))</f>
        <v>0.4</v>
      </c>
      <c r="Y172" s="77">
        <f>IF('Indicator Data'!X175="No data","x",ROUND(IF('Indicator Data'!X175&gt;Y$195,10,IF('Indicator Data'!X175&lt;Y$194,0,10-(Y$195-'Indicator Data'!X175)/(Y$195-Y$194)*10)),1))</f>
        <v>0.3</v>
      </c>
      <c r="Z172" s="78">
        <f t="shared" si="44"/>
        <v>0.4</v>
      </c>
      <c r="AA172" s="92">
        <f>('Indicator Data'!AJ175+'Indicator Data'!AI175*0.5+'Indicator Data'!AH175*0.25)/1000</f>
        <v>45.3185</v>
      </c>
      <c r="AB172" s="83">
        <f>AA172*1000/'Indicator Data'!BC175</f>
        <v>2.1775115005434349E-2</v>
      </c>
      <c r="AC172" s="78">
        <f t="shared" si="45"/>
        <v>2.2000000000000002</v>
      </c>
      <c r="AD172" s="77">
        <f>IF('Indicator Data'!AN175="No data","x",ROUND(IF('Indicator Data'!AN175&lt;$AD$194,10,IF('Indicator Data'!AN175&gt;$AD$195,0,($AD$195-'Indicator Data'!AN175)/($AD$195-$AD$194)*10)),1))</f>
        <v>4.0999999999999996</v>
      </c>
      <c r="AE172" s="77">
        <f>IF('Indicator Data'!AO175="No data","x",ROUND(IF('Indicator Data'!AO175&gt;$AE$195,10,IF('Indicator Data'!AO175&lt;$AE$194,0,10-($AE$195-'Indicator Data'!AO175)/($AE$195-$AE$194)*10)),1))</f>
        <v>0</v>
      </c>
      <c r="AF172" s="84">
        <f>IF('Indicator Data'!AP175="No data","x",ROUND(IF('Indicator Data'!AP175&gt;$AF$195,10,IF('Indicator Data'!AP175&lt;$AF$194,0,10-($AF$195-'Indicator Data'!AP175)/($AF$195-$AF$194)*10)),1))</f>
        <v>4.5</v>
      </c>
      <c r="AG172" s="84">
        <f>IF('Indicator Data'!AQ175="No data","x",ROUND(IF('Indicator Data'!AQ175&gt;$AG$195,10,IF('Indicator Data'!AQ175&lt;$AG$194,0,10-($AG$195-'Indicator Data'!AQ175)/($AG$195-$AG$194)*10)),1))</f>
        <v>4</v>
      </c>
      <c r="AH172" s="77">
        <f t="shared" si="46"/>
        <v>4.4000000000000004</v>
      </c>
      <c r="AI172" s="78">
        <f t="shared" si="47"/>
        <v>2.8</v>
      </c>
      <c r="AJ172" s="85">
        <f t="shared" si="48"/>
        <v>1.5</v>
      </c>
      <c r="AK172" s="86">
        <f t="shared" si="50"/>
        <v>1.4</v>
      </c>
    </row>
    <row r="173" spans="1:37" s="4" customFormat="1" x14ac:dyDescent="0.25">
      <c r="A173" s="131" t="s">
        <v>373</v>
      </c>
      <c r="B173" s="63" t="s">
        <v>91</v>
      </c>
      <c r="C173" s="77">
        <f>ROUND(IF('Indicator Data'!Q176="No data",IF((0.1233*LN('Indicator Data'!BB176)-0.4559)&gt;C$195,0,IF((0.1233*LN('Indicator Data'!BB176)-0.4559)&lt;C$194,10,(C$195-(0.1233*LN('Indicator Data'!BB176)-0.4559))/(C$195-C$194)*10)),IF('Indicator Data'!Q176&gt;C$195,0,IF('Indicator Data'!Q176&lt;C$194,10,(C$195-'Indicator Data'!Q176)/(C$195-C$194)*10))),1)</f>
        <v>5.3</v>
      </c>
      <c r="D173" s="77">
        <f>IF('Indicator Data'!R176="No data","x",ROUND((IF('Indicator Data'!R176&gt;D$195,10,IF('Indicator Data'!R176&lt;D$194,0,10-(D$195-'Indicator Data'!R176)/(D$195-D$194)*10))),1))</f>
        <v>6</v>
      </c>
      <c r="E173" s="78">
        <f t="shared" si="36"/>
        <v>5.7</v>
      </c>
      <c r="F173" s="77" t="str">
        <f>IF('Indicator Data'!AF176="No data","x",ROUND(IF('Indicator Data'!AF176&gt;F$195,10,IF('Indicator Data'!AF176&lt;F$194,0,10-(F$195-'Indicator Data'!AF176)/(F$195-F$194)*10)),1))</f>
        <v>x</v>
      </c>
      <c r="G173" s="77">
        <f>IF('Indicator Data'!AG176="No data","x",ROUND(IF('Indicator Data'!AG176&gt;G$195,10,IF('Indicator Data'!AG176&lt;G$194,0,10-(G$195-'Indicator Data'!AG176)/(G$195-G$194)*10)),1))</f>
        <v>1.6</v>
      </c>
      <c r="H173" s="78">
        <f t="shared" si="37"/>
        <v>1.6</v>
      </c>
      <c r="I173" s="79">
        <f>SUM(IF('Indicator Data'!S176=0,0,'Indicator Data'!S176/1000000),SUM('Indicator Data'!T176:U176))</f>
        <v>472.389478</v>
      </c>
      <c r="J173" s="79">
        <f>I173/'Indicator Data'!BC176*1000000</f>
        <v>372.34986690796904</v>
      </c>
      <c r="K173" s="77">
        <f t="shared" si="38"/>
        <v>7.4</v>
      </c>
      <c r="L173" s="77">
        <f>IF('Indicator Data'!V176="No data","x",ROUND(IF('Indicator Data'!V176&gt;L$195,10,IF('Indicator Data'!V176&lt;L$194,0,10-(L$195-'Indicator Data'!V176)/(L$195-L$194)*10)),1))</f>
        <v>5.2</v>
      </c>
      <c r="M173" s="78">
        <f t="shared" si="39"/>
        <v>6.3</v>
      </c>
      <c r="N173" s="80">
        <f t="shared" si="40"/>
        <v>4.8</v>
      </c>
      <c r="O173" s="92">
        <f>IF(AND('Indicator Data'!AK176="No data",'Indicator Data'!AL176="No data"),0,SUM('Indicator Data'!AK176:AM176)/1000)</f>
        <v>0</v>
      </c>
      <c r="P173" s="77">
        <f t="shared" si="41"/>
        <v>0</v>
      </c>
      <c r="Q173" s="81">
        <f>O173*1000/'Indicator Data'!BC176</f>
        <v>0</v>
      </c>
      <c r="R173" s="77">
        <f t="shared" si="42"/>
        <v>0</v>
      </c>
      <c r="S173" s="82">
        <f t="shared" si="43"/>
        <v>0</v>
      </c>
      <c r="T173" s="77" t="str">
        <f>IF('Indicator Data'!AB176="No data","x",ROUND(IF('Indicator Data'!AB176&gt;T$195,10,IF('Indicator Data'!AB176&lt;T$194,0,10-(T$195-'Indicator Data'!AB176)/(T$195-T$194)*10)),1))</f>
        <v>x</v>
      </c>
      <c r="U173" s="77">
        <f>IF('Indicator Data'!AA176="No data","x",ROUND(IF('Indicator Data'!AA176&gt;U$195,10,IF('Indicator Data'!AA176&lt;U$194,0,10-(U$195-'Indicator Data'!AA176)/(U$195-U$194)*10)),1))</f>
        <v>9.1</v>
      </c>
      <c r="V173" s="77">
        <f>IF('Indicator Data'!AE176="No data","x",ROUND(IF('Indicator Data'!AE176&gt;V$195,10,IF('Indicator Data'!AE176&lt;V$194,0,10-(V$195-'Indicator Data'!AE176)/(V$195-V$194)*10)),1))</f>
        <v>1.3</v>
      </c>
      <c r="W173" s="78">
        <f t="shared" si="49"/>
        <v>5.2</v>
      </c>
      <c r="X173" s="77">
        <f>IF('Indicator Data'!W176="No data","x",ROUND(IF('Indicator Data'!W176&gt;X$195,10,IF('Indicator Data'!W176&lt;X$194,0,10-(X$195-'Indicator Data'!W176)/(X$195-X$194)*10)),1))</f>
        <v>4</v>
      </c>
      <c r="Y173" s="77">
        <f>IF('Indicator Data'!X176="No data","x",ROUND(IF('Indicator Data'!X176&gt;Y$195,10,IF('Indicator Data'!X176&lt;Y$194,0,10-(Y$195-'Indicator Data'!X176)/(Y$195-Y$194)*10)),1))</f>
        <v>10</v>
      </c>
      <c r="Z173" s="78">
        <f t="shared" si="44"/>
        <v>7</v>
      </c>
      <c r="AA173" s="92">
        <f>('Indicator Data'!AJ176+'Indicator Data'!AI176*0.5+'Indicator Data'!AH176*0.25)/1000</f>
        <v>60.500749999999996</v>
      </c>
      <c r="AB173" s="83">
        <f>AA173*1000/'Indicator Data'!BC176</f>
        <v>4.7688289556551695E-2</v>
      </c>
      <c r="AC173" s="78">
        <f t="shared" si="45"/>
        <v>4.8</v>
      </c>
      <c r="AD173" s="77">
        <f>IF('Indicator Data'!AN176="No data","x",ROUND(IF('Indicator Data'!AN176&lt;$AD$194,10,IF('Indicator Data'!AN176&gt;$AD$195,0,($AD$195-'Indicator Data'!AN176)/($AD$195-$AD$194)*10)),1))</f>
        <v>5.9</v>
      </c>
      <c r="AE173" s="77">
        <f>IF('Indicator Data'!AO176="No data","x",ROUND(IF('Indicator Data'!AO176&gt;$AE$195,10,IF('Indicator Data'!AO176&lt;$AE$194,0,10-($AE$195-'Indicator Data'!AO176)/($AE$195-$AE$194)*10)),1))</f>
        <v>7.3</v>
      </c>
      <c r="AF173" s="84" t="str">
        <f>IF('Indicator Data'!AP176="No data","x",ROUND(IF('Indicator Data'!AP176&gt;$AF$195,10,IF('Indicator Data'!AP176&lt;$AF$194,0,10-($AF$195-'Indicator Data'!AP176)/($AF$195-$AF$194)*10)),1))</f>
        <v>x</v>
      </c>
      <c r="AG173" s="84" t="str">
        <f>IF('Indicator Data'!AQ176="No data","x",ROUND(IF('Indicator Data'!AQ176&gt;$AG$195,10,IF('Indicator Data'!AQ176&lt;$AG$194,0,10-($AG$195-'Indicator Data'!AQ176)/($AG$195-$AG$194)*10)),1))</f>
        <v>x</v>
      </c>
      <c r="AH173" s="77" t="str">
        <f t="shared" si="46"/>
        <v>x</v>
      </c>
      <c r="AI173" s="78">
        <f t="shared" si="47"/>
        <v>6.6</v>
      </c>
      <c r="AJ173" s="85">
        <f t="shared" si="48"/>
        <v>6</v>
      </c>
      <c r="AK173" s="86">
        <f t="shared" si="50"/>
        <v>3.6</v>
      </c>
    </row>
    <row r="174" spans="1:37" s="4" customFormat="1" x14ac:dyDescent="0.25">
      <c r="A174" s="131" t="s">
        <v>322</v>
      </c>
      <c r="B174" s="63" t="s">
        <v>321</v>
      </c>
      <c r="C174" s="77">
        <f>ROUND(IF('Indicator Data'!Q177="No data",IF((0.1233*LN('Indicator Data'!BB177)-0.4559)&gt;C$195,0,IF((0.1233*LN('Indicator Data'!BB177)-0.4559)&lt;C$194,10,(C$195-(0.1233*LN('Indicator Data'!BB177)-0.4559))/(C$195-C$194)*10)),IF('Indicator Data'!Q177&gt;C$195,0,IF('Indicator Data'!Q177&lt;C$194,10,(C$195-'Indicator Data'!Q177)/(C$195-C$194)*10))),1)</f>
        <v>7.1</v>
      </c>
      <c r="D174" s="77">
        <f>IF('Indicator Data'!R177="No data","x",ROUND((IF('Indicator Data'!R177&gt;D$195,10,IF('Indicator Data'!R177&lt;D$194,0,10-(D$195-'Indicator Data'!R177)/(D$195-D$194)*10))),1))</f>
        <v>4.3</v>
      </c>
      <c r="E174" s="78">
        <f t="shared" si="36"/>
        <v>5.9</v>
      </c>
      <c r="F174" s="77">
        <f>IF('Indicator Data'!AF177="No data","x",ROUND(IF('Indicator Data'!AF177&gt;F$195,10,IF('Indicator Data'!AF177&lt;F$194,0,10-(F$195-'Indicator Data'!AF177)/(F$195-F$194)*10)),1))</f>
        <v>7.4</v>
      </c>
      <c r="G174" s="77">
        <f>IF('Indicator Data'!AG177="No data","x",ROUND(IF('Indicator Data'!AG177&gt;G$195,10,IF('Indicator Data'!AG177&lt;G$194,0,10-(G$195-'Indicator Data'!AG177)/(G$195-G$194)*10)),1))</f>
        <v>5.3</v>
      </c>
      <c r="H174" s="78">
        <f t="shared" si="37"/>
        <v>6.4</v>
      </c>
      <c r="I174" s="79">
        <f>SUM(IF('Indicator Data'!S177=0,0,'Indicator Data'!S177/1000000),SUM('Indicator Data'!T177:U177))</f>
        <v>411.41707100000002</v>
      </c>
      <c r="J174" s="79">
        <f>I174/'Indicator Data'!BC177*1000000</f>
        <v>54.088461992534164</v>
      </c>
      <c r="K174" s="77">
        <f t="shared" si="38"/>
        <v>1.1000000000000001</v>
      </c>
      <c r="L174" s="77">
        <f>IF('Indicator Data'!V177="No data","x",ROUND(IF('Indicator Data'!V177&gt;L$195,10,IF('Indicator Data'!V177&lt;L$194,0,10-(L$195-'Indicator Data'!V177)/(L$195-L$194)*10)),1))</f>
        <v>3.6</v>
      </c>
      <c r="M174" s="78">
        <f t="shared" si="39"/>
        <v>2.4</v>
      </c>
      <c r="N174" s="80">
        <f t="shared" si="40"/>
        <v>5.2</v>
      </c>
      <c r="O174" s="92">
        <f>IF(AND('Indicator Data'!AK177="No data",'Indicator Data'!AL177="No data"),0,SUM('Indicator Data'!AK177:AM177)/1000)</f>
        <v>13.996</v>
      </c>
      <c r="P174" s="77">
        <f t="shared" si="41"/>
        <v>3.8</v>
      </c>
      <c r="Q174" s="81">
        <f>O174*1000/'Indicator Data'!BC177</f>
        <v>1.8400357384477809E-3</v>
      </c>
      <c r="R174" s="77">
        <f t="shared" si="42"/>
        <v>3.7</v>
      </c>
      <c r="S174" s="82">
        <f t="shared" si="43"/>
        <v>3.8</v>
      </c>
      <c r="T174" s="77">
        <f>IF('Indicator Data'!AB177="No data","x",ROUND(IF('Indicator Data'!AB177&gt;T$195,10,IF('Indicator Data'!AB177&lt;T$194,0,10-(T$195-'Indicator Data'!AB177)/(T$195-T$194)*10)),1))</f>
        <v>4.8</v>
      </c>
      <c r="U174" s="77">
        <f>IF('Indicator Data'!AA177="No data","x",ROUND(IF('Indicator Data'!AA177&gt;U$195,10,IF('Indicator Data'!AA177&lt;U$194,0,10-(U$195-'Indicator Data'!AA177)/(U$195-U$194)*10)),1))</f>
        <v>0.9</v>
      </c>
      <c r="V174" s="77">
        <f>IF('Indicator Data'!AE177="No data","x",ROUND(IF('Indicator Data'!AE177&gt;V$195,10,IF('Indicator Data'!AE177&lt;V$194,0,10-(V$195-'Indicator Data'!AE177)/(V$195-V$194)*10)),1))</f>
        <v>6.9</v>
      </c>
      <c r="W174" s="78">
        <f t="shared" si="49"/>
        <v>4.2</v>
      </c>
      <c r="X174" s="77">
        <f>IF('Indicator Data'!W177="No data","x",ROUND(IF('Indicator Data'!W177&gt;X$195,10,IF('Indicator Data'!W177&lt;X$194,0,10-(X$195-'Indicator Data'!W177)/(X$195-X$194)*10)),1))</f>
        <v>6</v>
      </c>
      <c r="Y174" s="77">
        <f>IF('Indicator Data'!X177="No data","x",ROUND(IF('Indicator Data'!X177&gt;Y$195,10,IF('Indicator Data'!X177&lt;Y$194,0,10-(Y$195-'Indicator Data'!X177)/(Y$195-Y$194)*10)),1))</f>
        <v>3.6</v>
      </c>
      <c r="Z174" s="78">
        <f t="shared" si="44"/>
        <v>4.8</v>
      </c>
      <c r="AA174" s="92">
        <f>('Indicator Data'!AJ177+'Indicator Data'!AI177*0.5+'Indicator Data'!AH177*0.25)/1000</f>
        <v>8.1000000000000003E-2</v>
      </c>
      <c r="AB174" s="83">
        <f>AA174*1000/'Indicator Data'!BC177</f>
        <v>1.0648963619196215E-5</v>
      </c>
      <c r="AC174" s="78">
        <f t="shared" si="45"/>
        <v>0</v>
      </c>
      <c r="AD174" s="77">
        <f>IF('Indicator Data'!AN177="No data","x",ROUND(IF('Indicator Data'!AN177&lt;$AD$194,10,IF('Indicator Data'!AN177&gt;$AD$195,0,($AD$195-'Indicator Data'!AN177)/($AD$195-$AD$194)*10)),1))</f>
        <v>3.7</v>
      </c>
      <c r="AE174" s="77">
        <f>IF('Indicator Data'!AO177="No data","x",ROUND(IF('Indicator Data'!AO177&gt;$AE$195,10,IF('Indicator Data'!AO177&lt;$AE$194,0,10-($AE$195-'Indicator Data'!AO177)/($AE$195-$AE$194)*10)),1))</f>
        <v>2.1</v>
      </c>
      <c r="AF174" s="84">
        <f>IF('Indicator Data'!AP177="No data","x",ROUND(IF('Indicator Data'!AP177&gt;$AF$195,10,IF('Indicator Data'!AP177&lt;$AF$194,0,10-($AF$195-'Indicator Data'!AP177)/($AF$195-$AF$194)*10)),1))</f>
        <v>6.5</v>
      </c>
      <c r="AG174" s="84">
        <f>IF('Indicator Data'!AQ177="No data","x",ROUND(IF('Indicator Data'!AQ177&gt;$AG$195,10,IF('Indicator Data'!AQ177&lt;$AG$194,0,10-($AG$195-'Indicator Data'!AQ177)/($AG$195-$AG$194)*10)),1))</f>
        <v>7.8</v>
      </c>
      <c r="AH174" s="77">
        <f t="shared" si="46"/>
        <v>6.8</v>
      </c>
      <c r="AI174" s="78">
        <f t="shared" si="47"/>
        <v>4.2</v>
      </c>
      <c r="AJ174" s="85">
        <f t="shared" si="48"/>
        <v>3.5</v>
      </c>
      <c r="AK174" s="86">
        <f t="shared" si="50"/>
        <v>3.7</v>
      </c>
    </row>
    <row r="175" spans="1:37" s="4" customFormat="1" x14ac:dyDescent="0.25">
      <c r="A175" s="131" t="s">
        <v>324</v>
      </c>
      <c r="B175" s="63" t="s">
        <v>323</v>
      </c>
      <c r="C175" s="77">
        <f>ROUND(IF('Indicator Data'!Q178="No data",IF((0.1233*LN('Indicator Data'!BB178)-0.4559)&gt;C$195,0,IF((0.1233*LN('Indicator Data'!BB178)-0.4559)&lt;C$194,10,(C$195-(0.1233*LN('Indicator Data'!BB178)-0.4559))/(C$195-C$194)*10)),IF('Indicator Data'!Q178&gt;C$195,0,IF('Indicator Data'!Q178&lt;C$194,10,(C$195-'Indicator Data'!Q178)/(C$195-C$194)*10))),1)</f>
        <v>3.5</v>
      </c>
      <c r="D175" s="77" t="str">
        <f>IF('Indicator Data'!R178="No data","x",ROUND((IF('Indicator Data'!R178&gt;D$195,10,IF('Indicator Data'!R178&lt;D$194,0,10-(D$195-'Indicator Data'!R178)/(D$195-D$194)*10))),1))</f>
        <v>x</v>
      </c>
      <c r="E175" s="78">
        <f t="shared" si="36"/>
        <v>3.5</v>
      </c>
      <c r="F175" s="77">
        <f>IF('Indicator Data'!AF178="No data","x",ROUND(IF('Indicator Data'!AF178&gt;F$195,10,IF('Indicator Data'!AF178&lt;F$194,0,10-(F$195-'Indicator Data'!AF178)/(F$195-F$194)*10)),1))</f>
        <v>8.8000000000000007</v>
      </c>
      <c r="G175" s="77">
        <f>IF('Indicator Data'!AG178="No data","x",ROUND(IF('Indicator Data'!AG178&gt;G$195,10,IF('Indicator Data'!AG178&lt;G$194,0,10-(G$195-'Indicator Data'!AG178)/(G$195-G$194)*10)),1))</f>
        <v>3.3</v>
      </c>
      <c r="H175" s="78">
        <f t="shared" si="37"/>
        <v>6.1</v>
      </c>
      <c r="I175" s="79">
        <f>SUM(IF('Indicator Data'!S178=0,0,'Indicator Data'!S178/1000000),SUM('Indicator Data'!T178:U178))</f>
        <v>149.96496900000002</v>
      </c>
      <c r="J175" s="79">
        <f>I175/'Indicator Data'!BC178*1000000</f>
        <v>1399.9455667369916</v>
      </c>
      <c r="K175" s="77">
        <f t="shared" si="38"/>
        <v>10</v>
      </c>
      <c r="L175" s="77">
        <f>IF('Indicator Data'!V178="No data","x",ROUND(IF('Indicator Data'!V178&gt;L$195,10,IF('Indicator Data'!V178&lt;L$194,0,10-(L$195-'Indicator Data'!V178)/(L$195-L$194)*10)),1))</f>
        <v>10</v>
      </c>
      <c r="M175" s="78">
        <f t="shared" si="39"/>
        <v>10</v>
      </c>
      <c r="N175" s="80">
        <f t="shared" si="40"/>
        <v>5.8</v>
      </c>
      <c r="O175" s="92">
        <f>IF(AND('Indicator Data'!AK178="No data",'Indicator Data'!AL178="No data"),0,SUM('Indicator Data'!AK178:AM178)/1000)</f>
        <v>0</v>
      </c>
      <c r="P175" s="77">
        <f t="shared" si="41"/>
        <v>0</v>
      </c>
      <c r="Q175" s="81">
        <f>O175*1000/'Indicator Data'!BC178</f>
        <v>0</v>
      </c>
      <c r="R175" s="77">
        <f t="shared" si="42"/>
        <v>0</v>
      </c>
      <c r="S175" s="82">
        <f t="shared" si="43"/>
        <v>0</v>
      </c>
      <c r="T175" s="77" t="str">
        <f>IF('Indicator Data'!AB178="No data","x",ROUND(IF('Indicator Data'!AB178&gt;T$195,10,IF('Indicator Data'!AB178&lt;T$194,0,10-(T$195-'Indicator Data'!AB178)/(T$195-T$194)*10)),1))</f>
        <v>x</v>
      </c>
      <c r="U175" s="77">
        <f>IF('Indicator Data'!AA178="No data","x",ROUND(IF('Indicator Data'!AA178&gt;U$195,10,IF('Indicator Data'!AA178&lt;U$194,0,10-(U$195-'Indicator Data'!AA178)/(U$195-U$194)*10)),1))</f>
        <v>0.3</v>
      </c>
      <c r="V175" s="77" t="str">
        <f>IF('Indicator Data'!AE178="No data","x",ROUND(IF('Indicator Data'!AE178&gt;V$195,10,IF('Indicator Data'!AE178&lt;V$194,0,10-(V$195-'Indicator Data'!AE178)/(V$195-V$194)*10)),1))</f>
        <v>x</v>
      </c>
      <c r="W175" s="78">
        <f t="shared" si="49"/>
        <v>0.3</v>
      </c>
      <c r="X175" s="77">
        <f>IF('Indicator Data'!W178="No data","x",ROUND(IF('Indicator Data'!W178&gt;X$195,10,IF('Indicator Data'!W178&lt;X$194,0,10-(X$195-'Indicator Data'!W178)/(X$195-X$194)*10)),1))</f>
        <v>1.3</v>
      </c>
      <c r="Y175" s="77">
        <f>IF('Indicator Data'!X178="No data","x",ROUND(IF('Indicator Data'!X178&gt;Y$195,10,IF('Indicator Data'!X178&lt;Y$194,0,10-(Y$195-'Indicator Data'!X178)/(Y$195-Y$194)*10)),1))</f>
        <v>0.4</v>
      </c>
      <c r="Z175" s="78">
        <f t="shared" si="44"/>
        <v>0.9</v>
      </c>
      <c r="AA175" s="92">
        <f>('Indicator Data'!AJ178+'Indicator Data'!AI178*0.5+'Indicator Data'!AH178*0.25)/1000</f>
        <v>0.19600000000000001</v>
      </c>
      <c r="AB175" s="83">
        <f>AA175*1000/'Indicator Data'!BC178</f>
        <v>1.8296895128918429E-3</v>
      </c>
      <c r="AC175" s="78">
        <f t="shared" si="45"/>
        <v>0.2</v>
      </c>
      <c r="AD175" s="77">
        <f>IF('Indicator Data'!AN178="No data","x",ROUND(IF('Indicator Data'!AN178&lt;$AD$194,10,IF('Indicator Data'!AN178&gt;$AD$195,0,($AD$195-'Indicator Data'!AN178)/($AD$195-$AD$194)*10)),1))</f>
        <v>4.8</v>
      </c>
      <c r="AE175" s="77">
        <f>IF('Indicator Data'!AO178="No data","x",ROUND(IF('Indicator Data'!AO178&gt;$AE$195,10,IF('Indicator Data'!AO178&lt;$AE$194,0,10-($AE$195-'Indicator Data'!AO178)/($AE$195-$AE$194)*10)),1))</f>
        <v>3.1</v>
      </c>
      <c r="AF175" s="84" t="str">
        <f>IF('Indicator Data'!AP178="No data","x",ROUND(IF('Indicator Data'!AP178&gt;$AF$195,10,IF('Indicator Data'!AP178&lt;$AF$194,0,10-($AF$195-'Indicator Data'!AP178)/($AF$195-$AF$194)*10)),1))</f>
        <v>x</v>
      </c>
      <c r="AG175" s="84" t="str">
        <f>IF('Indicator Data'!AQ178="No data","x",ROUND(IF('Indicator Data'!AQ178&gt;$AG$195,10,IF('Indicator Data'!AQ178&lt;$AG$194,0,10-($AG$195-'Indicator Data'!AQ178)/($AG$195-$AG$194)*10)),1))</f>
        <v>x</v>
      </c>
      <c r="AH175" s="77" t="str">
        <f t="shared" si="46"/>
        <v>x</v>
      </c>
      <c r="AI175" s="78">
        <f t="shared" si="47"/>
        <v>4</v>
      </c>
      <c r="AJ175" s="85">
        <f t="shared" si="48"/>
        <v>1.5</v>
      </c>
      <c r="AK175" s="86">
        <f t="shared" si="50"/>
        <v>0.8</v>
      </c>
    </row>
    <row r="176" spans="1:37" s="4" customFormat="1" x14ac:dyDescent="0.25">
      <c r="A176" s="131" t="s">
        <v>326</v>
      </c>
      <c r="B176" s="63" t="s">
        <v>325</v>
      </c>
      <c r="C176" s="77">
        <f>ROUND(IF('Indicator Data'!Q179="No data",IF((0.1233*LN('Indicator Data'!BB179)-0.4559)&gt;C$195,0,IF((0.1233*LN('Indicator Data'!BB179)-0.4559)&lt;C$194,10,(C$195-(0.1233*LN('Indicator Data'!BB179)-0.4559))/(C$195-C$194)*10)),IF('Indicator Data'!Q179&gt;C$195,0,IF('Indicator Data'!Q179&lt;C$194,10,(C$195-'Indicator Data'!Q179)/(C$195-C$194)*10))),1)</f>
        <v>2.6</v>
      </c>
      <c r="D176" s="77">
        <f>IF('Indicator Data'!R179="No data","x",ROUND((IF('Indicator Data'!R179&gt;D$195,10,IF('Indicator Data'!R179&lt;D$194,0,10-(D$195-'Indicator Data'!R179)/(D$195-D$194)*10))),1))</f>
        <v>0</v>
      </c>
      <c r="E176" s="78">
        <f t="shared" si="36"/>
        <v>1.4</v>
      </c>
      <c r="F176" s="77">
        <f>IF('Indicator Data'!AF179="No data","x",ROUND(IF('Indicator Data'!AF179&gt;F$195,10,IF('Indicator Data'!AF179&lt;F$194,0,10-(F$195-'Indicator Data'!AF179)/(F$195-F$194)*10)),1))</f>
        <v>4.3</v>
      </c>
      <c r="G176" s="77" t="str">
        <f>IF('Indicator Data'!AG179="No data","x",ROUND(IF('Indicator Data'!AG179&gt;G$195,10,IF('Indicator Data'!AG179&lt;G$194,0,10-(G$195-'Indicator Data'!AG179)/(G$195-G$194)*10)),1))</f>
        <v>x</v>
      </c>
      <c r="H176" s="78">
        <f t="shared" si="37"/>
        <v>4.3</v>
      </c>
      <c r="I176" s="79">
        <f>SUM(IF('Indicator Data'!S179=0,0,'Indicator Data'!S179/1000000),SUM('Indicator Data'!T179:U179))</f>
        <v>0</v>
      </c>
      <c r="J176" s="79">
        <f>I176/'Indicator Data'!BC179*1000000</f>
        <v>0</v>
      </c>
      <c r="K176" s="77">
        <f t="shared" si="38"/>
        <v>0</v>
      </c>
      <c r="L176" s="77" t="str">
        <f>IF('Indicator Data'!V179="No data","x",ROUND(IF('Indicator Data'!V179&gt;L$195,10,IF('Indicator Data'!V179&lt;L$194,0,10-(L$195-'Indicator Data'!V179)/(L$195-L$194)*10)),1))</f>
        <v>x</v>
      </c>
      <c r="M176" s="78">
        <f t="shared" si="39"/>
        <v>0</v>
      </c>
      <c r="N176" s="80">
        <f t="shared" si="40"/>
        <v>1.8</v>
      </c>
      <c r="O176" s="92">
        <f>IF(AND('Indicator Data'!AK179="No data",'Indicator Data'!AL179="No data"),0,SUM('Indicator Data'!AK179:AM179)/1000)</f>
        <v>0.109</v>
      </c>
      <c r="P176" s="77">
        <f t="shared" si="41"/>
        <v>0</v>
      </c>
      <c r="Q176" s="81">
        <f>O176*1000/'Indicator Data'!BC179</f>
        <v>7.9855702942646027E-5</v>
      </c>
      <c r="R176" s="77">
        <f t="shared" si="42"/>
        <v>1.7</v>
      </c>
      <c r="S176" s="82">
        <f t="shared" si="43"/>
        <v>0.9</v>
      </c>
      <c r="T176" s="77">
        <f>IF('Indicator Data'!AB179="No data","x",ROUND(IF('Indicator Data'!AB179&gt;T$195,10,IF('Indicator Data'!AB179&lt;T$194,0,10-(T$195-'Indicator Data'!AB179)/(T$195-T$194)*10)),1))</f>
        <v>2.4</v>
      </c>
      <c r="U176" s="77">
        <f>IF('Indicator Data'!AA179="No data","x",ROUND(IF('Indicator Data'!AA179&gt;U$195,10,IF('Indicator Data'!AA179&lt;U$194,0,10-(U$195-'Indicator Data'!AA179)/(U$195-U$194)*10)),1))</f>
        <v>0.3</v>
      </c>
      <c r="V176" s="77" t="str">
        <f>IF('Indicator Data'!AE179="No data","x",ROUND(IF('Indicator Data'!AE179&gt;V$195,10,IF('Indicator Data'!AE179&lt;V$194,0,10-(V$195-'Indicator Data'!AE179)/(V$195-V$194)*10)),1))</f>
        <v>x</v>
      </c>
      <c r="W176" s="78">
        <f t="shared" si="49"/>
        <v>1.4</v>
      </c>
      <c r="X176" s="77">
        <f>IF('Indicator Data'!W179="No data","x",ROUND(IF('Indicator Data'!W179&gt;X$195,10,IF('Indicator Data'!W179&lt;X$194,0,10-(X$195-'Indicator Data'!W179)/(X$195-X$194)*10)),1))</f>
        <v>1.6</v>
      </c>
      <c r="Y176" s="77" t="str">
        <f>IF('Indicator Data'!X179="No data","x",ROUND(IF('Indicator Data'!X179&gt;Y$195,10,IF('Indicator Data'!X179&lt;Y$194,0,10-(Y$195-'Indicator Data'!X179)/(Y$195-Y$194)*10)),1))</f>
        <v>x</v>
      </c>
      <c r="Z176" s="78">
        <f t="shared" si="44"/>
        <v>1.6</v>
      </c>
      <c r="AA176" s="92">
        <f>('Indicator Data'!AJ179+'Indicator Data'!AI179*0.5+'Indicator Data'!AH179*0.25)/1000</f>
        <v>0</v>
      </c>
      <c r="AB176" s="83">
        <f>AA176*1000/'Indicator Data'!BC179</f>
        <v>0</v>
      </c>
      <c r="AC176" s="78">
        <f t="shared" si="45"/>
        <v>0</v>
      </c>
      <c r="AD176" s="77">
        <f>IF('Indicator Data'!AN179="No data","x",ROUND(IF('Indicator Data'!AN179&lt;$AD$194,10,IF('Indicator Data'!AN179&gt;$AD$195,0,($AD$195-'Indicator Data'!AN179)/($AD$195-$AD$194)*10)),1))</f>
        <v>3.5</v>
      </c>
      <c r="AE176" s="77">
        <f>IF('Indicator Data'!AO179="No data","x",ROUND(IF('Indicator Data'!AO179&gt;$AE$195,10,IF('Indicator Data'!AO179&lt;$AE$194,0,10-($AE$195-'Indicator Data'!AO179)/($AE$195-$AE$194)*10)),1))</f>
        <v>0.8</v>
      </c>
      <c r="AF176" s="84">
        <f>IF('Indicator Data'!AP179="No data","x",ROUND(IF('Indicator Data'!AP179&gt;$AF$195,10,IF('Indicator Data'!AP179&lt;$AF$194,0,10-($AF$195-'Indicator Data'!AP179)/($AF$195-$AF$194)*10)),1))</f>
        <v>3.4</v>
      </c>
      <c r="AG176" s="84">
        <f>IF('Indicator Data'!AQ179="No data","x",ROUND(IF('Indicator Data'!AQ179&gt;$AG$195,10,IF('Indicator Data'!AQ179&lt;$AG$194,0,10-($AG$195-'Indicator Data'!AQ179)/($AG$195-$AG$194)*10)),1))</f>
        <v>8.3000000000000007</v>
      </c>
      <c r="AH176" s="77">
        <f t="shared" si="46"/>
        <v>4.4000000000000004</v>
      </c>
      <c r="AI176" s="78">
        <f t="shared" si="47"/>
        <v>2.9</v>
      </c>
      <c r="AJ176" s="85">
        <f t="shared" si="48"/>
        <v>1.5</v>
      </c>
      <c r="AK176" s="86">
        <f t="shared" si="50"/>
        <v>1.2</v>
      </c>
    </row>
    <row r="177" spans="1:37" s="4" customFormat="1" x14ac:dyDescent="0.25">
      <c r="A177" s="131" t="s">
        <v>328</v>
      </c>
      <c r="B177" s="63" t="s">
        <v>327</v>
      </c>
      <c r="C177" s="77">
        <f>ROUND(IF('Indicator Data'!Q180="No data",IF((0.1233*LN('Indicator Data'!BB180)-0.4559)&gt;C$195,0,IF((0.1233*LN('Indicator Data'!BB180)-0.4559)&lt;C$194,10,(C$195-(0.1233*LN('Indicator Data'!BB180)-0.4559))/(C$195-C$194)*10)),IF('Indicator Data'!Q180&gt;C$195,0,IF('Indicator Data'!Q180&lt;C$194,10,(C$195-'Indicator Data'!Q180)/(C$195-C$194)*10))),1)</f>
        <v>3.5</v>
      </c>
      <c r="D177" s="77">
        <f>IF('Indicator Data'!R180="No data","x",ROUND((IF('Indicator Data'!R180&gt;D$195,10,IF('Indicator Data'!R180&lt;D$194,0,10-(D$195-'Indicator Data'!R180)/(D$195-D$194)*10))),1))</f>
        <v>0</v>
      </c>
      <c r="E177" s="78">
        <f t="shared" si="36"/>
        <v>1.9</v>
      </c>
      <c r="F177" s="77">
        <f>IF('Indicator Data'!AF180="No data","x",ROUND(IF('Indicator Data'!AF180&gt;F$195,10,IF('Indicator Data'!AF180&lt;F$194,0,10-(F$195-'Indicator Data'!AF180)/(F$195-F$194)*10)),1))</f>
        <v>3.9</v>
      </c>
      <c r="G177" s="77">
        <f>IF('Indicator Data'!AG180="No data","x",ROUND(IF('Indicator Data'!AG180&gt;G$195,10,IF('Indicator Data'!AG180&lt;G$194,0,10-(G$195-'Indicator Data'!AG180)/(G$195-G$194)*10)),1))</f>
        <v>2.7</v>
      </c>
      <c r="H177" s="78">
        <f t="shared" si="37"/>
        <v>3.3</v>
      </c>
      <c r="I177" s="79">
        <f>SUM(IF('Indicator Data'!S180=0,0,'Indicator Data'!S180/1000000),SUM('Indicator Data'!T180:U180))</f>
        <v>1408.983898</v>
      </c>
      <c r="J177" s="79">
        <f>I177/'Indicator Data'!BC180*1000000</f>
        <v>123.55987504612719</v>
      </c>
      <c r="K177" s="77">
        <f t="shared" si="38"/>
        <v>2.5</v>
      </c>
      <c r="L177" s="77">
        <f>IF('Indicator Data'!V180="No data","x",ROUND(IF('Indicator Data'!V180&gt;L$195,10,IF('Indicator Data'!V180&lt;L$194,0,10-(L$195-'Indicator Data'!V180)/(L$195-L$194)*10)),1))</f>
        <v>0.8</v>
      </c>
      <c r="M177" s="78">
        <f t="shared" si="39"/>
        <v>1.7</v>
      </c>
      <c r="N177" s="80">
        <f t="shared" si="40"/>
        <v>2.2000000000000002</v>
      </c>
      <c r="O177" s="92">
        <f>IF(AND('Indicator Data'!AK180="No data",'Indicator Data'!AL180="No data"),0,SUM('Indicator Data'!AK180:AM180)/1000)</f>
        <v>0.64900000000000002</v>
      </c>
      <c r="P177" s="77">
        <f t="shared" si="41"/>
        <v>0</v>
      </c>
      <c r="Q177" s="81">
        <f>O177*1000/'Indicator Data'!BC180</f>
        <v>5.6913609175210433E-5</v>
      </c>
      <c r="R177" s="77">
        <f t="shared" si="42"/>
        <v>1.6</v>
      </c>
      <c r="S177" s="82">
        <f t="shared" si="43"/>
        <v>0.8</v>
      </c>
      <c r="T177" s="77">
        <f>IF('Indicator Data'!AB180="No data","x",ROUND(IF('Indicator Data'!AB180&gt;T$195,10,IF('Indicator Data'!AB180&lt;T$194,0,10-(T$195-'Indicator Data'!AB180)/(T$195-T$194)*10)),1))</f>
        <v>0.2</v>
      </c>
      <c r="U177" s="77">
        <f>IF('Indicator Data'!AA180="No data","x",ROUND(IF('Indicator Data'!AA180&gt;U$195,10,IF('Indicator Data'!AA180&lt;U$194,0,10-(U$195-'Indicator Data'!AA180)/(U$195-U$194)*10)),1))</f>
        <v>0.7</v>
      </c>
      <c r="V177" s="77" t="str">
        <f>IF('Indicator Data'!AE180="No data","x",ROUND(IF('Indicator Data'!AE180&gt;V$195,10,IF('Indicator Data'!AE180&lt;V$194,0,10-(V$195-'Indicator Data'!AE180)/(V$195-V$194)*10)),1))</f>
        <v>x</v>
      </c>
      <c r="W177" s="78">
        <f t="shared" si="49"/>
        <v>0.5</v>
      </c>
      <c r="X177" s="77">
        <f>IF('Indicator Data'!W180="No data","x",ROUND(IF('Indicator Data'!W180&gt;X$195,10,IF('Indicator Data'!W180&lt;X$194,0,10-(X$195-'Indicator Data'!W180)/(X$195-X$194)*10)),1))</f>
        <v>1.1000000000000001</v>
      </c>
      <c r="Y177" s="77">
        <f>IF('Indicator Data'!X180="No data","x",ROUND(IF('Indicator Data'!X180&gt;Y$195,10,IF('Indicator Data'!X180&lt;Y$194,0,10-(Y$195-'Indicator Data'!X180)/(Y$195-Y$194)*10)),1))</f>
        <v>0.5</v>
      </c>
      <c r="Z177" s="78">
        <f t="shared" si="44"/>
        <v>0.8</v>
      </c>
      <c r="AA177" s="92">
        <f>('Indicator Data'!AJ180+'Indicator Data'!AI180*0.5+'Indicator Data'!AH180*0.25)/1000</f>
        <v>0</v>
      </c>
      <c r="AB177" s="83">
        <f>AA177*1000/'Indicator Data'!BC180</f>
        <v>0</v>
      </c>
      <c r="AC177" s="78">
        <f t="shared" si="45"/>
        <v>0</v>
      </c>
      <c r="AD177" s="77">
        <f>IF('Indicator Data'!AN180="No data","x",ROUND(IF('Indicator Data'!AN180&lt;$AD$194,10,IF('Indicator Data'!AN180&gt;$AD$195,0,($AD$195-'Indicator Data'!AN180)/($AD$195-$AD$194)*10)),1))</f>
        <v>0.3</v>
      </c>
      <c r="AE177" s="77">
        <f>IF('Indicator Data'!AO180="No data","x",ROUND(IF('Indicator Data'!AO180&gt;$AE$195,10,IF('Indicator Data'!AO180&lt;$AE$194,0,10-($AE$195-'Indicator Data'!AO180)/($AE$195-$AE$194)*10)),1))</f>
        <v>0</v>
      </c>
      <c r="AF177" s="84">
        <f>IF('Indicator Data'!AP180="No data","x",ROUND(IF('Indicator Data'!AP180&gt;$AF$195,10,IF('Indicator Data'!AP180&lt;$AF$194,0,10-($AF$195-'Indicator Data'!AP180)/($AF$195-$AF$194)*10)),1))</f>
        <v>3.2</v>
      </c>
      <c r="AG177" s="84">
        <f>IF('Indicator Data'!AQ180="No data","x",ROUND(IF('Indicator Data'!AQ180&gt;$AG$195,10,IF('Indicator Data'!AQ180&lt;$AG$194,0,10-($AG$195-'Indicator Data'!AQ180)/($AG$195-$AG$194)*10)),1))</f>
        <v>2.4</v>
      </c>
      <c r="AH177" s="77">
        <f t="shared" si="46"/>
        <v>3</v>
      </c>
      <c r="AI177" s="78">
        <f t="shared" si="47"/>
        <v>1.1000000000000001</v>
      </c>
      <c r="AJ177" s="85">
        <f t="shared" si="48"/>
        <v>0.6</v>
      </c>
      <c r="AK177" s="86">
        <f t="shared" si="50"/>
        <v>0.7</v>
      </c>
    </row>
    <row r="178" spans="1:37" s="4" customFormat="1" x14ac:dyDescent="0.25">
      <c r="A178" s="131" t="s">
        <v>330</v>
      </c>
      <c r="B178" s="63" t="s">
        <v>329</v>
      </c>
      <c r="C178" s="77">
        <f>ROUND(IF('Indicator Data'!Q181="No data",IF((0.1233*LN('Indicator Data'!BB181)-0.4559)&gt;C$195,0,IF((0.1233*LN('Indicator Data'!BB181)-0.4559)&lt;C$194,10,(C$195-(0.1233*LN('Indicator Data'!BB181)-0.4559))/(C$195-C$194)*10)),IF('Indicator Data'!Q181&gt;C$195,0,IF('Indicator Data'!Q181&lt;C$194,10,(C$195-'Indicator Data'!Q181)/(C$195-C$194)*10))),1)</f>
        <v>2.8</v>
      </c>
      <c r="D178" s="77" t="str">
        <f>IF('Indicator Data'!R181="No data","x",ROUND((IF('Indicator Data'!R181&gt;D$195,10,IF('Indicator Data'!R181&lt;D$194,0,10-(D$195-'Indicator Data'!R181)/(D$195-D$194)*10))),1))</f>
        <v>x</v>
      </c>
      <c r="E178" s="78">
        <f t="shared" si="36"/>
        <v>2.8</v>
      </c>
      <c r="F178" s="77">
        <f>IF('Indicator Data'!AF181="No data","x",ROUND(IF('Indicator Data'!AF181&gt;F$195,10,IF('Indicator Data'!AF181&lt;F$194,0,10-(F$195-'Indicator Data'!AF181)/(F$195-F$194)*10)),1))</f>
        <v>4.4000000000000004</v>
      </c>
      <c r="G178" s="77">
        <f>IF('Indicator Data'!AG181="No data","x",ROUND(IF('Indicator Data'!AG181&gt;G$195,10,IF('Indicator Data'!AG181&lt;G$194,0,10-(G$195-'Indicator Data'!AG181)/(G$195-G$194)*10)),1))</f>
        <v>3.8</v>
      </c>
      <c r="H178" s="78">
        <f t="shared" si="37"/>
        <v>4.0999999999999996</v>
      </c>
      <c r="I178" s="79">
        <f>SUM(IF('Indicator Data'!S181=0,0,'Indicator Data'!S181/1000000),SUM('Indicator Data'!T181:U181))</f>
        <v>7550.7977280000005</v>
      </c>
      <c r="J178" s="79">
        <f>I178/'Indicator Data'!BC181*1000000</f>
        <v>94.963747149753615</v>
      </c>
      <c r="K178" s="77">
        <f t="shared" si="38"/>
        <v>1.9</v>
      </c>
      <c r="L178" s="77">
        <f>IF('Indicator Data'!V181="No data","x",ROUND(IF('Indicator Data'!V181&gt;L$195,10,IF('Indicator Data'!V181&lt;L$194,0,10-(L$195-'Indicator Data'!V181)/(L$195-L$194)*10)),1))</f>
        <v>0.2</v>
      </c>
      <c r="M178" s="78">
        <f t="shared" si="39"/>
        <v>1.1000000000000001</v>
      </c>
      <c r="N178" s="80">
        <f t="shared" si="40"/>
        <v>2.7</v>
      </c>
      <c r="O178" s="92">
        <f>IF(AND('Indicator Data'!AK181="No data",'Indicator Data'!AL181="No data"),0,SUM('Indicator Data'!AK181:AM181)/1000)</f>
        <v>4260.366</v>
      </c>
      <c r="P178" s="77">
        <f t="shared" si="41"/>
        <v>10</v>
      </c>
      <c r="Q178" s="81">
        <f>O178*1000/'Indicator Data'!BC181</f>
        <v>5.3581135949270019E-2</v>
      </c>
      <c r="R178" s="77">
        <f t="shared" si="42"/>
        <v>8.5</v>
      </c>
      <c r="S178" s="82">
        <f t="shared" si="43"/>
        <v>9.3000000000000007</v>
      </c>
      <c r="T178" s="77" t="str">
        <f>IF('Indicator Data'!AB181="No data","x",ROUND(IF('Indicator Data'!AB181&gt;T$195,10,IF('Indicator Data'!AB181&lt;T$194,0,10-(T$195-'Indicator Data'!AB181)/(T$195-T$194)*10)),1))</f>
        <v>x</v>
      </c>
      <c r="U178" s="77">
        <f>IF('Indicator Data'!AA181="No data","x",ROUND(IF('Indicator Data'!AA181&gt;U$195,10,IF('Indicator Data'!AA181&lt;U$194,0,10-(U$195-'Indicator Data'!AA181)/(U$195-U$194)*10)),1))</f>
        <v>0.3</v>
      </c>
      <c r="V178" s="77">
        <f>IF('Indicator Data'!AE181="No data","x",ROUND(IF('Indicator Data'!AE181&gt;V$195,10,IF('Indicator Data'!AE181&lt;V$194,0,10-(V$195-'Indicator Data'!AE181)/(V$195-V$194)*10)),1))</f>
        <v>0</v>
      </c>
      <c r="W178" s="78">
        <f t="shared" si="49"/>
        <v>0.2</v>
      </c>
      <c r="X178" s="77">
        <f>IF('Indicator Data'!W181="No data","x",ROUND(IF('Indicator Data'!W181&gt;X$195,10,IF('Indicator Data'!W181&lt;X$194,0,10-(X$195-'Indicator Data'!W181)/(X$195-X$194)*10)),1))</f>
        <v>1</v>
      </c>
      <c r="Y178" s="77">
        <f>IF('Indicator Data'!X181="No data","x",ROUND(IF('Indicator Data'!X181&gt;Y$195,10,IF('Indicator Data'!X181&lt;Y$194,0,10-(Y$195-'Indicator Data'!X181)/(Y$195-Y$194)*10)),1))</f>
        <v>0.4</v>
      </c>
      <c r="Z178" s="78">
        <f t="shared" si="44"/>
        <v>0.7</v>
      </c>
      <c r="AA178" s="92">
        <f>('Indicator Data'!AJ181+'Indicator Data'!AI181*0.5+'Indicator Data'!AH181*0.25)/1000</f>
        <v>1.625</v>
      </c>
      <c r="AB178" s="83">
        <f>AA178*1000/'Indicator Data'!BC181</f>
        <v>2.0437057735782271E-5</v>
      </c>
      <c r="AC178" s="78">
        <f t="shared" si="45"/>
        <v>0</v>
      </c>
      <c r="AD178" s="77">
        <f>IF('Indicator Data'!AN181="No data","x",ROUND(IF('Indicator Data'!AN181&lt;$AD$194,10,IF('Indicator Data'!AN181&gt;$AD$195,0,($AD$195-'Indicator Data'!AN181)/($AD$195-$AD$194)*10)),1))</f>
        <v>0</v>
      </c>
      <c r="AE178" s="77">
        <f>IF('Indicator Data'!AO181="No data","x",ROUND(IF('Indicator Data'!AO181&gt;$AE$195,10,IF('Indicator Data'!AO181&lt;$AE$194,0,10-($AE$195-'Indicator Data'!AO181)/($AE$195-$AE$194)*10)),1))</f>
        <v>0</v>
      </c>
      <c r="AF178" s="84">
        <f>IF('Indicator Data'!AP181="No data","x",ROUND(IF('Indicator Data'!AP181&gt;$AF$195,10,IF('Indicator Data'!AP181&lt;$AF$194,0,10-($AF$195-'Indicator Data'!AP181)/($AF$195-$AF$194)*10)),1))</f>
        <v>3.1</v>
      </c>
      <c r="AG178" s="84">
        <f>IF('Indicator Data'!AQ181="No data","x",ROUND(IF('Indicator Data'!AQ181&gt;$AG$195,10,IF('Indicator Data'!AQ181&lt;$AG$194,0,10-($AG$195-'Indicator Data'!AQ181)/($AG$195-$AG$194)*10)),1))</f>
        <v>6.5</v>
      </c>
      <c r="AH178" s="77">
        <f t="shared" si="46"/>
        <v>3.8</v>
      </c>
      <c r="AI178" s="78">
        <f t="shared" si="47"/>
        <v>1.3</v>
      </c>
      <c r="AJ178" s="85">
        <f t="shared" si="48"/>
        <v>0.6</v>
      </c>
      <c r="AK178" s="86">
        <f t="shared" si="50"/>
        <v>6.7</v>
      </c>
    </row>
    <row r="179" spans="1:37" s="4" customFormat="1" x14ac:dyDescent="0.25">
      <c r="A179" s="131" t="s">
        <v>332</v>
      </c>
      <c r="B179" s="63" t="s">
        <v>331</v>
      </c>
      <c r="C179" s="77">
        <f>ROUND(IF('Indicator Data'!Q182="No data",IF((0.1233*LN('Indicator Data'!BB182)-0.4559)&gt;C$195,0,IF((0.1233*LN('Indicator Data'!BB182)-0.4559)&lt;C$194,10,(C$195-(0.1233*LN('Indicator Data'!BB182)-0.4559))/(C$195-C$194)*10)),IF('Indicator Data'!Q182&gt;C$195,0,IF('Indicator Data'!Q182&lt;C$194,10,(C$195-'Indicator Data'!Q182)/(C$195-C$194)*10))),1)</f>
        <v>4</v>
      </c>
      <c r="D179" s="77">
        <f>IF('Indicator Data'!R182="No data","x",ROUND((IF('Indicator Data'!R182&gt;D$195,10,IF('Indicator Data'!R182&lt;D$194,0,10-(D$195-'Indicator Data'!R182)/(D$195-D$194)*10))),1))</f>
        <v>0</v>
      </c>
      <c r="E179" s="78">
        <f t="shared" si="36"/>
        <v>2.2000000000000002</v>
      </c>
      <c r="F179" s="77" t="str">
        <f>IF('Indicator Data'!AF182="No data","x",ROUND(IF('Indicator Data'!AF182&gt;F$195,10,IF('Indicator Data'!AF182&lt;F$194,0,10-(F$195-'Indicator Data'!AF182)/(F$195-F$194)*10)),1))</f>
        <v>x</v>
      </c>
      <c r="G179" s="77" t="str">
        <f>IF('Indicator Data'!AG182="No data","x",ROUND(IF('Indicator Data'!AG182&gt;G$195,10,IF('Indicator Data'!AG182&lt;G$194,0,10-(G$195-'Indicator Data'!AG182)/(G$195-G$194)*10)),1))</f>
        <v>x</v>
      </c>
      <c r="H179" s="78" t="str">
        <f t="shared" si="37"/>
        <v>x</v>
      </c>
      <c r="I179" s="79">
        <f>SUM(IF('Indicator Data'!S182=0,0,'Indicator Data'!S182/1000000),SUM('Indicator Data'!T182:U182))</f>
        <v>58.099999999999994</v>
      </c>
      <c r="J179" s="79">
        <f>I179/'Indicator Data'!BC182*1000000</f>
        <v>10.260405923556618</v>
      </c>
      <c r="K179" s="77">
        <f t="shared" si="38"/>
        <v>0.2</v>
      </c>
      <c r="L179" s="77">
        <f>IF('Indicator Data'!V182="No data","x",ROUND(IF('Indicator Data'!V182&gt;L$195,10,IF('Indicator Data'!V182&lt;L$194,0,10-(L$195-'Indicator Data'!V182)/(L$195-L$194)*10)),1))</f>
        <v>0</v>
      </c>
      <c r="M179" s="78">
        <f t="shared" si="39"/>
        <v>0.1</v>
      </c>
      <c r="N179" s="80">
        <f t="shared" si="40"/>
        <v>1.5</v>
      </c>
      <c r="O179" s="92">
        <f>IF(AND('Indicator Data'!AK182="No data",'Indicator Data'!AL182="No data"),0,SUM('Indicator Data'!AK182:AM182)/1000)</f>
        <v>2.7E-2</v>
      </c>
      <c r="P179" s="77">
        <f t="shared" si="41"/>
        <v>0</v>
      </c>
      <c r="Q179" s="81">
        <f>O179*1000/'Indicator Data'!BC182</f>
        <v>4.7681748698111659E-6</v>
      </c>
      <c r="R179" s="77">
        <f t="shared" si="42"/>
        <v>0</v>
      </c>
      <c r="S179" s="82">
        <f t="shared" si="43"/>
        <v>0</v>
      </c>
      <c r="T179" s="77" t="str">
        <f>IF('Indicator Data'!AB182="No data","x",ROUND(IF('Indicator Data'!AB182&gt;T$195,10,IF('Indicator Data'!AB182&lt;T$194,0,10-(T$195-'Indicator Data'!AB182)/(T$195-T$194)*10)),1))</f>
        <v>x</v>
      </c>
      <c r="U179" s="77">
        <f>IF('Indicator Data'!AA182="No data","x",ROUND(IF('Indicator Data'!AA182&gt;U$195,10,IF('Indicator Data'!AA182&lt;U$194,0,10-(U$195-'Indicator Data'!AA182)/(U$195-U$194)*10)),1))</f>
        <v>1.3</v>
      </c>
      <c r="V179" s="77" t="str">
        <f>IF('Indicator Data'!AE182="No data","x",ROUND(IF('Indicator Data'!AE182&gt;V$195,10,IF('Indicator Data'!AE182&lt;V$194,0,10-(V$195-'Indicator Data'!AE182)/(V$195-V$194)*10)),1))</f>
        <v>x</v>
      </c>
      <c r="W179" s="78">
        <f t="shared" si="49"/>
        <v>1.3</v>
      </c>
      <c r="X179" s="77">
        <f>IF('Indicator Data'!W182="No data","x",ROUND(IF('Indicator Data'!W182&gt;X$195,10,IF('Indicator Data'!W182&lt;X$194,0,10-(X$195-'Indicator Data'!W182)/(X$195-X$194)*10)),1))</f>
        <v>4</v>
      </c>
      <c r="Y179" s="77" t="str">
        <f>IF('Indicator Data'!X182="No data","x",ROUND(IF('Indicator Data'!X182&gt;Y$195,10,IF('Indicator Data'!X182&lt;Y$194,0,10-(Y$195-'Indicator Data'!X182)/(Y$195-Y$194)*10)),1))</f>
        <v>x</v>
      </c>
      <c r="Z179" s="78">
        <f t="shared" si="44"/>
        <v>4</v>
      </c>
      <c r="AA179" s="92">
        <f>('Indicator Data'!AJ182+'Indicator Data'!AI182*0.5+'Indicator Data'!AH182*0.25)/1000</f>
        <v>0</v>
      </c>
      <c r="AB179" s="83">
        <f>AA179*1000/'Indicator Data'!BC182</f>
        <v>0</v>
      </c>
      <c r="AC179" s="78">
        <f t="shared" si="45"/>
        <v>0</v>
      </c>
      <c r="AD179" s="77">
        <f>IF('Indicator Data'!AN182="No data","x",ROUND(IF('Indicator Data'!AN182&lt;$AD$194,10,IF('Indicator Data'!AN182&gt;$AD$195,0,($AD$195-'Indicator Data'!AN182)/($AD$195-$AD$194)*10)),1))</f>
        <v>2.8</v>
      </c>
      <c r="AE179" s="77">
        <f>IF('Indicator Data'!AO182="No data","x",ROUND(IF('Indicator Data'!AO182&gt;$AE$195,10,IF('Indicator Data'!AO182&lt;$AE$194,0,10-($AE$195-'Indicator Data'!AO182)/($AE$195-$AE$194)*10)),1))</f>
        <v>0</v>
      </c>
      <c r="AF179" s="84" t="str">
        <f>IF('Indicator Data'!AP182="No data","x",ROUND(IF('Indicator Data'!AP182&gt;$AF$195,10,IF('Indicator Data'!AP182&lt;$AF$194,0,10-($AF$195-'Indicator Data'!AP182)/($AF$195-$AF$194)*10)),1))</f>
        <v>x</v>
      </c>
      <c r="AG179" s="84" t="str">
        <f>IF('Indicator Data'!AQ182="No data","x",ROUND(IF('Indicator Data'!AQ182&gt;$AG$195,10,IF('Indicator Data'!AQ182&lt;$AG$194,0,10-($AG$195-'Indicator Data'!AQ182)/($AG$195-$AG$194)*10)),1))</f>
        <v>x</v>
      </c>
      <c r="AH179" s="77" t="str">
        <f t="shared" si="46"/>
        <v>x</v>
      </c>
      <c r="AI179" s="78">
        <f t="shared" si="47"/>
        <v>1.4</v>
      </c>
      <c r="AJ179" s="85">
        <f t="shared" si="48"/>
        <v>1.8</v>
      </c>
      <c r="AK179" s="86">
        <f t="shared" si="50"/>
        <v>0.9</v>
      </c>
    </row>
    <row r="180" spans="1:37" s="4" customFormat="1" x14ac:dyDescent="0.25">
      <c r="A180" s="131" t="s">
        <v>334</v>
      </c>
      <c r="B180" s="63" t="s">
        <v>333</v>
      </c>
      <c r="C180" s="77">
        <f>ROUND(IF('Indicator Data'!Q183="No data",IF((0.1233*LN('Indicator Data'!BB183)-0.4559)&gt;C$195,0,IF((0.1233*LN('Indicator Data'!BB183)-0.4559)&lt;C$194,10,(C$195-(0.1233*LN('Indicator Data'!BB183)-0.4559))/(C$195-C$194)*10)),IF('Indicator Data'!Q183&gt;C$195,0,IF('Indicator Data'!Q183&lt;C$194,10,(C$195-'Indicator Data'!Q183)/(C$195-C$194)*10))),1)</f>
        <v>6.1</v>
      </c>
      <c r="D180" s="77" t="str">
        <f>IF('Indicator Data'!R183="No data","x",ROUND((IF('Indicator Data'!R183&gt;D$195,10,IF('Indicator Data'!R183&lt;D$194,0,10-(D$195-'Indicator Data'!R183)/(D$195-D$194)*10))),1))</f>
        <v>x</v>
      </c>
      <c r="E180" s="78">
        <f t="shared" si="36"/>
        <v>6.1</v>
      </c>
      <c r="F180" s="77" t="str">
        <f>IF('Indicator Data'!AF183="No data","x",ROUND(IF('Indicator Data'!AF183&gt;F$195,10,IF('Indicator Data'!AF183&lt;F$194,0,10-(F$195-'Indicator Data'!AF183)/(F$195-F$194)*10)),1))</f>
        <v>x</v>
      </c>
      <c r="G180" s="77" t="str">
        <f>IF('Indicator Data'!AG183="No data","x",ROUND(IF('Indicator Data'!AG183&gt;G$195,10,IF('Indicator Data'!AG183&lt;G$194,0,10-(G$195-'Indicator Data'!AG183)/(G$195-G$194)*10)),1))</f>
        <v>x</v>
      </c>
      <c r="H180" s="78" t="str">
        <f t="shared" si="37"/>
        <v>x</v>
      </c>
      <c r="I180" s="79">
        <f>SUM(IF('Indicator Data'!S183=0,0,'Indicator Data'!S183/1000000),SUM('Indicator Data'!T183:U183))</f>
        <v>84.631283999999994</v>
      </c>
      <c r="J180" s="79">
        <f>I180/'Indicator Data'!BC183*1000000</f>
        <v>7626.5012165450116</v>
      </c>
      <c r="K180" s="77">
        <f t="shared" si="38"/>
        <v>10</v>
      </c>
      <c r="L180" s="77">
        <f>IF('Indicator Data'!V183="No data","x",ROUND(IF('Indicator Data'!V183&gt;L$195,10,IF('Indicator Data'!V183&lt;L$194,0,10-(L$195-'Indicator Data'!V183)/(L$195-L$194)*10)),1))</f>
        <v>10</v>
      </c>
      <c r="M180" s="78">
        <f t="shared" si="39"/>
        <v>10</v>
      </c>
      <c r="N180" s="80">
        <f t="shared" si="40"/>
        <v>7.4</v>
      </c>
      <c r="O180" s="92">
        <f>IF(AND('Indicator Data'!AK183="No data",'Indicator Data'!AL183="No data"),0,SUM('Indicator Data'!AK183:AM183)/1000)</f>
        <v>0</v>
      </c>
      <c r="P180" s="77">
        <f t="shared" si="41"/>
        <v>0</v>
      </c>
      <c r="Q180" s="81">
        <f>O180*1000/'Indicator Data'!BC183</f>
        <v>0</v>
      </c>
      <c r="R180" s="77">
        <f t="shared" si="42"/>
        <v>0</v>
      </c>
      <c r="S180" s="82">
        <f t="shared" si="43"/>
        <v>0</v>
      </c>
      <c r="T180" s="77" t="str">
        <f>IF('Indicator Data'!AB183="No data","x",ROUND(IF('Indicator Data'!AB183&gt;T$195,10,IF('Indicator Data'!AB183&lt;T$194,0,10-(T$195-'Indicator Data'!AB183)/(T$195-T$194)*10)),1))</f>
        <v>x</v>
      </c>
      <c r="U180" s="77">
        <f>IF('Indicator Data'!AA183="No data","x",ROUND(IF('Indicator Data'!AA183&gt;U$195,10,IF('Indicator Data'!AA183&lt;U$194,0,10-(U$195-'Indicator Data'!AA183)/(U$195-U$194)*10)),1))</f>
        <v>4.2</v>
      </c>
      <c r="V180" s="77" t="str">
        <f>IF('Indicator Data'!AE183="No data","x",ROUND(IF('Indicator Data'!AE183&gt;V$195,10,IF('Indicator Data'!AE183&lt;V$194,0,10-(V$195-'Indicator Data'!AE183)/(V$195-V$194)*10)),1))</f>
        <v>x</v>
      </c>
      <c r="W180" s="78">
        <f t="shared" si="49"/>
        <v>4.2</v>
      </c>
      <c r="X180" s="77">
        <f>IF('Indicator Data'!W183="No data","x",ROUND(IF('Indicator Data'!W183&gt;X$195,10,IF('Indicator Data'!W183&lt;X$194,0,10-(X$195-'Indicator Data'!W183)/(X$195-X$194)*10)),1))</f>
        <v>2.1</v>
      </c>
      <c r="Y180" s="77">
        <f>IF('Indicator Data'!X183="No data","x",ROUND(IF('Indicator Data'!X183&gt;Y$195,10,IF('Indicator Data'!X183&lt;Y$194,0,10-(Y$195-'Indicator Data'!X183)/(Y$195-Y$194)*10)),1))</f>
        <v>0.4</v>
      </c>
      <c r="Z180" s="78">
        <f t="shared" si="44"/>
        <v>1.3</v>
      </c>
      <c r="AA180" s="92">
        <f>('Indicator Data'!AJ183+'Indicator Data'!AI183*0.5+'Indicator Data'!AH183*0.25)/1000</f>
        <v>1.1532500000000001</v>
      </c>
      <c r="AB180" s="83">
        <f>AA180*1000/'Indicator Data'!BC183</f>
        <v>0.1039244840948004</v>
      </c>
      <c r="AC180" s="78">
        <f t="shared" si="45"/>
        <v>10</v>
      </c>
      <c r="AD180" s="77">
        <f>IF('Indicator Data'!AN183="No data","x",ROUND(IF('Indicator Data'!AN183&lt;$AD$194,10,IF('Indicator Data'!AN183&gt;$AD$195,0,($AD$195-'Indicator Data'!AN183)/($AD$195-$AD$194)*10)),1))</f>
        <v>4.8</v>
      </c>
      <c r="AE180" s="77">
        <f>IF('Indicator Data'!AO183="No data","x",ROUND(IF('Indicator Data'!AO183&gt;$AE$195,10,IF('Indicator Data'!AO183&lt;$AE$194,0,10-($AE$195-'Indicator Data'!AO183)/($AE$195-$AE$194)*10)),1))</f>
        <v>3.1</v>
      </c>
      <c r="AF180" s="84" t="str">
        <f>IF('Indicator Data'!AP183="No data","x",ROUND(IF('Indicator Data'!AP183&gt;$AF$195,10,IF('Indicator Data'!AP183&lt;$AF$194,0,10-($AF$195-'Indicator Data'!AP183)/($AF$195-$AF$194)*10)),1))</f>
        <v>x</v>
      </c>
      <c r="AG180" s="84" t="str">
        <f>IF('Indicator Data'!AQ183="No data","x",ROUND(IF('Indicator Data'!AQ183&gt;$AG$195,10,IF('Indicator Data'!AQ183&lt;$AG$194,0,10-($AG$195-'Indicator Data'!AQ183)/($AG$195-$AG$194)*10)),1))</f>
        <v>x</v>
      </c>
      <c r="AH180" s="77" t="str">
        <f t="shared" si="46"/>
        <v>x</v>
      </c>
      <c r="AI180" s="78">
        <f t="shared" si="47"/>
        <v>4</v>
      </c>
      <c r="AJ180" s="85">
        <f t="shared" si="48"/>
        <v>6.3</v>
      </c>
      <c r="AK180" s="86">
        <f t="shared" si="50"/>
        <v>3.8</v>
      </c>
    </row>
    <row r="181" spans="1:37" s="4" customFormat="1" x14ac:dyDescent="0.25">
      <c r="A181" s="131" t="s">
        <v>336</v>
      </c>
      <c r="B181" s="63" t="s">
        <v>335</v>
      </c>
      <c r="C181" s="77">
        <f>ROUND(IF('Indicator Data'!Q184="No data",IF((0.1233*LN('Indicator Data'!BB184)-0.4559)&gt;C$195,0,IF((0.1233*LN('Indicator Data'!BB184)-0.4559)&lt;C$194,10,(C$195-(0.1233*LN('Indicator Data'!BB184)-0.4559))/(C$195-C$194)*10)),IF('Indicator Data'!Q184&gt;C$195,0,IF('Indicator Data'!Q184&lt;C$194,10,(C$195-'Indicator Data'!Q184)/(C$195-C$194)*10))),1)</f>
        <v>7</v>
      </c>
      <c r="D181" s="77">
        <f>IF('Indicator Data'!R184="No data","x",ROUND((IF('Indicator Data'!R184&gt;D$195,10,IF('Indicator Data'!R184&lt;D$194,0,10-(D$195-'Indicator Data'!R184)/(D$195-D$194)*10))),1))</f>
        <v>6.9</v>
      </c>
      <c r="E181" s="78">
        <f t="shared" si="36"/>
        <v>7</v>
      </c>
      <c r="F181" s="77">
        <f>IF('Indicator Data'!AF184="No data","x",ROUND(IF('Indicator Data'!AF184&gt;F$195,10,IF('Indicator Data'!AF184&lt;F$194,0,10-(F$195-'Indicator Data'!AF184)/(F$195-F$194)*10)),1))</f>
        <v>7</v>
      </c>
      <c r="G181" s="77">
        <f>IF('Indicator Data'!AG184="No data","x",ROUND(IF('Indicator Data'!AG184&gt;G$195,10,IF('Indicator Data'!AG184&lt;G$194,0,10-(G$195-'Indicator Data'!AG184)/(G$195-G$194)*10)),1))</f>
        <v>4.3</v>
      </c>
      <c r="H181" s="78">
        <f t="shared" si="37"/>
        <v>5.7</v>
      </c>
      <c r="I181" s="79">
        <f>SUM(IF('Indicator Data'!S184=0,0,'Indicator Data'!S184/1000000),SUM('Indicator Data'!T184:U184))</f>
        <v>3798.9792109999999</v>
      </c>
      <c r="J181" s="79">
        <f>I181/'Indicator Data'!BC184*1000000</f>
        <v>91.568224726573703</v>
      </c>
      <c r="K181" s="77">
        <f t="shared" si="38"/>
        <v>1.8</v>
      </c>
      <c r="L181" s="77">
        <f>IF('Indicator Data'!V184="No data","x",ROUND(IF('Indicator Data'!V184&gt;L$195,10,IF('Indicator Data'!V184&lt;L$194,0,10-(L$195-'Indicator Data'!V184)/(L$195-L$194)*10)),1))</f>
        <v>4</v>
      </c>
      <c r="M181" s="78">
        <f t="shared" si="39"/>
        <v>2.9</v>
      </c>
      <c r="N181" s="80">
        <f t="shared" si="40"/>
        <v>5.7</v>
      </c>
      <c r="O181" s="92">
        <f>IF(AND('Indicator Data'!AK184="No data",'Indicator Data'!AL184="No data"),0,SUM('Indicator Data'!AK184:AM184)/1000)</f>
        <v>1386.6690000000001</v>
      </c>
      <c r="P181" s="77">
        <f t="shared" si="41"/>
        <v>10</v>
      </c>
      <c r="Q181" s="81">
        <f>O181*1000/'Indicator Data'!BC184</f>
        <v>3.3423404436043185E-2</v>
      </c>
      <c r="R181" s="77">
        <f t="shared" si="42"/>
        <v>7.6</v>
      </c>
      <c r="S181" s="82">
        <f t="shared" si="43"/>
        <v>8.8000000000000007</v>
      </c>
      <c r="T181" s="77">
        <f>IF('Indicator Data'!AB184="No data","x",ROUND(IF('Indicator Data'!AB184&gt;T$195,10,IF('Indicator Data'!AB184&lt;T$194,0,10-(T$195-'Indicator Data'!AB184)/(T$195-T$194)*10)),1))</f>
        <v>10</v>
      </c>
      <c r="U181" s="77">
        <f>IF('Indicator Data'!AA184="No data","x",ROUND(IF('Indicator Data'!AA184&gt;U$195,10,IF('Indicator Data'!AA184&lt;U$194,0,10-(U$195-'Indicator Data'!AA184)/(U$195-U$194)*10)),1))</f>
        <v>3.7</v>
      </c>
      <c r="V181" s="77">
        <f>IF('Indicator Data'!AE184="No data","x",ROUND(IF('Indicator Data'!AE184&gt;V$195,10,IF('Indicator Data'!AE184&lt;V$194,0,10-(V$195-'Indicator Data'!AE184)/(V$195-V$194)*10)),1))</f>
        <v>4.8</v>
      </c>
      <c r="W181" s="78">
        <f t="shared" si="49"/>
        <v>6.2</v>
      </c>
      <c r="X181" s="77">
        <f>IF('Indicator Data'!W184="No data","x",ROUND(IF('Indicator Data'!W184&gt;X$195,10,IF('Indicator Data'!W184&lt;X$194,0,10-(X$195-'Indicator Data'!W184)/(X$195-X$194)*10)),1))</f>
        <v>4.2</v>
      </c>
      <c r="Y181" s="77">
        <f>IF('Indicator Data'!X184="No data","x",ROUND(IF('Indicator Data'!X184&gt;Y$195,10,IF('Indicator Data'!X184&lt;Y$194,0,10-(Y$195-'Indicator Data'!X184)/(Y$195-Y$194)*10)),1))</f>
        <v>3.1</v>
      </c>
      <c r="Z181" s="78">
        <f t="shared" si="44"/>
        <v>3.7</v>
      </c>
      <c r="AA181" s="92">
        <f>('Indicator Data'!AJ184+'Indicator Data'!AI184*0.5+'Indicator Data'!AH184*0.25)/1000</f>
        <v>5.7949999999999999</v>
      </c>
      <c r="AB181" s="83">
        <f>AA181*1000/'Indicator Data'!BC184</f>
        <v>1.3967906451133635E-4</v>
      </c>
      <c r="AC181" s="78">
        <f t="shared" si="45"/>
        <v>0</v>
      </c>
      <c r="AD181" s="77">
        <f>IF('Indicator Data'!AN184="No data","x",ROUND(IF('Indicator Data'!AN184&lt;$AD$194,10,IF('Indicator Data'!AN184&gt;$AD$195,0,($AD$195-'Indicator Data'!AN184)/($AD$195-$AD$194)*10)),1))</f>
        <v>5.6</v>
      </c>
      <c r="AE181" s="77">
        <f>IF('Indicator Data'!AO184="No data","x",ROUND(IF('Indicator Data'!AO184&gt;$AE$195,10,IF('Indicator Data'!AO184&lt;$AE$194,0,10-($AE$195-'Indicator Data'!AO184)/($AE$195-$AE$194)*10)),1))</f>
        <v>6.8</v>
      </c>
      <c r="AF181" s="84">
        <f>IF('Indicator Data'!AP184="No data","x",ROUND(IF('Indicator Data'!AP184&gt;$AF$195,10,IF('Indicator Data'!AP184&lt;$AF$194,0,10-($AF$195-'Indicator Data'!AP184)/($AF$195-$AF$194)*10)),1))</f>
        <v>4.7</v>
      </c>
      <c r="AG181" s="84">
        <f>IF('Indicator Data'!AQ184="No data","x",ROUND(IF('Indicator Data'!AQ184&gt;$AG$195,10,IF('Indicator Data'!AQ184&lt;$AG$194,0,10-($AG$195-'Indicator Data'!AQ184)/($AG$195-$AG$194)*10)),1))</f>
        <v>10</v>
      </c>
      <c r="AH181" s="77">
        <f t="shared" si="46"/>
        <v>5.8</v>
      </c>
      <c r="AI181" s="78">
        <f t="shared" si="47"/>
        <v>6.1</v>
      </c>
      <c r="AJ181" s="85">
        <f t="shared" si="48"/>
        <v>4.4000000000000004</v>
      </c>
      <c r="AK181" s="86">
        <f t="shared" si="50"/>
        <v>7.2</v>
      </c>
    </row>
    <row r="182" spans="1:37" s="4" customFormat="1" x14ac:dyDescent="0.25">
      <c r="A182" s="131" t="s">
        <v>338</v>
      </c>
      <c r="B182" s="63" t="s">
        <v>337</v>
      </c>
      <c r="C182" s="77">
        <f>ROUND(IF('Indicator Data'!Q185="No data",IF((0.1233*LN('Indicator Data'!BB185)-0.4559)&gt;C$195,0,IF((0.1233*LN('Indicator Data'!BB185)-0.4559)&lt;C$194,10,(C$195-(0.1233*LN('Indicator Data'!BB185)-0.4559))/(C$195-C$194)*10)),IF('Indicator Data'!Q185&gt;C$195,0,IF('Indicator Data'!Q185&lt;C$194,10,(C$195-'Indicator Data'!Q185)/(C$195-C$194)*10))),1)</f>
        <v>3.2</v>
      </c>
      <c r="D182" s="77">
        <f>IF('Indicator Data'!R185="No data","x",ROUND((IF('Indicator Data'!R185&gt;D$195,10,IF('Indicator Data'!R185&lt;D$194,0,10-(D$195-'Indicator Data'!R185)/(D$195-D$194)*10))),1))</f>
        <v>0</v>
      </c>
      <c r="E182" s="78">
        <f t="shared" si="36"/>
        <v>1.7</v>
      </c>
      <c r="F182" s="77">
        <f>IF('Indicator Data'!AF185="No data","x",ROUND(IF('Indicator Data'!AF185&gt;F$195,10,IF('Indicator Data'!AF185&lt;F$194,0,10-(F$195-'Indicator Data'!AF185)/(F$195-F$194)*10)),1))</f>
        <v>3.8</v>
      </c>
      <c r="G182" s="77">
        <f>IF('Indicator Data'!AG185="No data","x",ROUND(IF('Indicator Data'!AG185&gt;G$195,10,IF('Indicator Data'!AG185&lt;G$194,0,10-(G$195-'Indicator Data'!AG185)/(G$195-G$194)*10)),1))</f>
        <v>0</v>
      </c>
      <c r="H182" s="78">
        <f t="shared" si="37"/>
        <v>1.9</v>
      </c>
      <c r="I182" s="79">
        <f>SUM(IF('Indicator Data'!S185=0,0,'Indicator Data'!S185/1000000),SUM('Indicator Data'!T185:U185))</f>
        <v>3496.7834889999999</v>
      </c>
      <c r="J182" s="79">
        <f>I182/'Indicator Data'!BC185*1000000</f>
        <v>77.698281292926126</v>
      </c>
      <c r="K182" s="77">
        <f t="shared" si="38"/>
        <v>1.6</v>
      </c>
      <c r="L182" s="77">
        <f>IF('Indicator Data'!V185="No data","x",ROUND(IF('Indicator Data'!V185&gt;L$195,10,IF('Indicator Data'!V185&lt;L$194,0,10-(L$195-'Indicator Data'!V185)/(L$195-L$194)*10)),1))</f>
        <v>1.1000000000000001</v>
      </c>
      <c r="M182" s="78">
        <f t="shared" si="39"/>
        <v>1.4</v>
      </c>
      <c r="N182" s="80">
        <f t="shared" si="40"/>
        <v>1.7</v>
      </c>
      <c r="O182" s="92">
        <f>IF(AND('Indicator Data'!AK185="No data",'Indicator Data'!AL185="No data"),0,SUM('Indicator Data'!AK185:AM185)/1000)</f>
        <v>1596.7760000000001</v>
      </c>
      <c r="P182" s="77">
        <f t="shared" si="41"/>
        <v>10</v>
      </c>
      <c r="Q182" s="81">
        <f>O182*1000/'Indicator Data'!BC185</f>
        <v>3.548024954935762E-2</v>
      </c>
      <c r="R182" s="77">
        <f t="shared" si="42"/>
        <v>7.7</v>
      </c>
      <c r="S182" s="82">
        <f t="shared" si="43"/>
        <v>8.9</v>
      </c>
      <c r="T182" s="77">
        <f>IF('Indicator Data'!AB185="No data","x",ROUND(IF('Indicator Data'!AB185&gt;T$195,10,IF('Indicator Data'!AB185&lt;T$194,0,10-(T$195-'Indicator Data'!AB185)/(T$195-T$194)*10)),1))</f>
        <v>1.8</v>
      </c>
      <c r="U182" s="77">
        <f>IF('Indicator Data'!AA185="No data","x",ROUND(IF('Indicator Data'!AA185&gt;U$195,10,IF('Indicator Data'!AA185&lt;U$194,0,10-(U$195-'Indicator Data'!AA185)/(U$195-U$194)*10)),1))</f>
        <v>1.7</v>
      </c>
      <c r="V182" s="77" t="str">
        <f>IF('Indicator Data'!AE185="No data","x",ROUND(IF('Indicator Data'!AE185&gt;V$195,10,IF('Indicator Data'!AE185&lt;V$194,0,10-(V$195-'Indicator Data'!AE185)/(V$195-V$194)*10)),1))</f>
        <v>x</v>
      </c>
      <c r="W182" s="78">
        <f t="shared" si="49"/>
        <v>1.8</v>
      </c>
      <c r="X182" s="77">
        <f>IF('Indicator Data'!W185="No data","x",ROUND(IF('Indicator Data'!W185&gt;X$195,10,IF('Indicator Data'!W185&lt;X$194,0,10-(X$195-'Indicator Data'!W185)/(X$195-X$194)*10)),1))</f>
        <v>0.7</v>
      </c>
      <c r="Y182" s="77" t="str">
        <f>IF('Indicator Data'!X185="No data","x",ROUND(IF('Indicator Data'!X185&gt;Y$195,10,IF('Indicator Data'!X185&lt;Y$194,0,10-(Y$195-'Indicator Data'!X185)/(Y$195-Y$194)*10)),1))</f>
        <v>x</v>
      </c>
      <c r="Z182" s="78">
        <f t="shared" si="44"/>
        <v>0.7</v>
      </c>
      <c r="AA182" s="92">
        <f>('Indicator Data'!AJ185+'Indicator Data'!AI185*0.5+'Indicator Data'!AH185*0.25)/1000</f>
        <v>0.1</v>
      </c>
      <c r="AB182" s="83">
        <f>AA182*1000/'Indicator Data'!BC185</f>
        <v>2.2219929125536468E-6</v>
      </c>
      <c r="AC182" s="78">
        <f t="shared" si="45"/>
        <v>0</v>
      </c>
      <c r="AD182" s="77">
        <f>IF('Indicator Data'!AN185="No data","x",ROUND(IF('Indicator Data'!AN185&lt;$AD$194,10,IF('Indicator Data'!AN185&gt;$AD$195,0,($AD$195-'Indicator Data'!AN185)/($AD$195-$AD$194)*10)),1))</f>
        <v>3.2</v>
      </c>
      <c r="AE182" s="77">
        <f>IF('Indicator Data'!AO185="No data","x",ROUND(IF('Indicator Data'!AO185&gt;$AE$195,10,IF('Indicator Data'!AO185&lt;$AE$194,0,10-($AE$195-'Indicator Data'!AO185)/($AE$195-$AE$194)*10)),1))</f>
        <v>0</v>
      </c>
      <c r="AF182" s="84">
        <f>IF('Indicator Data'!AP185="No data","x",ROUND(IF('Indicator Data'!AP185&gt;$AF$195,10,IF('Indicator Data'!AP185&lt;$AF$194,0,10-($AF$195-'Indicator Data'!AP185)/($AF$195-$AF$194)*10)),1))</f>
        <v>4.7</v>
      </c>
      <c r="AG182" s="84">
        <f>IF('Indicator Data'!AQ185="No data","x",ROUND(IF('Indicator Data'!AQ185&gt;$AG$195,10,IF('Indicator Data'!AQ185&lt;$AG$194,0,10-($AG$195-'Indicator Data'!AQ185)/($AG$195-$AG$194)*10)),1))</f>
        <v>2</v>
      </c>
      <c r="AH182" s="77">
        <f t="shared" si="46"/>
        <v>4.2</v>
      </c>
      <c r="AI182" s="78">
        <f t="shared" si="47"/>
        <v>2.5</v>
      </c>
      <c r="AJ182" s="85">
        <f t="shared" si="48"/>
        <v>1.3</v>
      </c>
      <c r="AK182" s="86">
        <f t="shared" si="50"/>
        <v>6.5</v>
      </c>
    </row>
    <row r="183" spans="1:37" s="4" customFormat="1" x14ac:dyDescent="0.25">
      <c r="A183" s="131" t="s">
        <v>340</v>
      </c>
      <c r="B183" s="63" t="s">
        <v>339</v>
      </c>
      <c r="C183" s="77">
        <f>ROUND(IF('Indicator Data'!Q186="No data",IF((0.1233*LN('Indicator Data'!BB186)-0.4559)&gt;C$195,0,IF((0.1233*LN('Indicator Data'!BB186)-0.4559)&lt;C$194,10,(C$195-(0.1233*LN('Indicator Data'!BB186)-0.4559))/(C$195-C$194)*10)),IF('Indicator Data'!Q186&gt;C$195,0,IF('Indicator Data'!Q186&lt;C$194,10,(C$195-'Indicator Data'!Q186)/(C$195-C$194)*10))),1)</f>
        <v>1.7</v>
      </c>
      <c r="D183" s="77" t="str">
        <f>IF('Indicator Data'!R186="No data","x",ROUND((IF('Indicator Data'!R186&gt;D$195,10,IF('Indicator Data'!R186&lt;D$194,0,10-(D$195-'Indicator Data'!R186)/(D$195-D$194)*10))),1))</f>
        <v>x</v>
      </c>
      <c r="E183" s="78">
        <f t="shared" si="36"/>
        <v>1.7</v>
      </c>
      <c r="F183" s="77">
        <f>IF('Indicator Data'!AF186="No data","x",ROUND(IF('Indicator Data'!AF186&gt;F$195,10,IF('Indicator Data'!AF186&lt;F$194,0,10-(F$195-'Indicator Data'!AF186)/(F$195-F$194)*10)),1))</f>
        <v>3.1</v>
      </c>
      <c r="G183" s="77" t="str">
        <f>IF('Indicator Data'!AG186="No data","x",ROUND(IF('Indicator Data'!AG186&gt;G$195,10,IF('Indicator Data'!AG186&lt;G$194,0,10-(G$195-'Indicator Data'!AG186)/(G$195-G$194)*10)),1))</f>
        <v>x</v>
      </c>
      <c r="H183" s="78">
        <f t="shared" si="37"/>
        <v>3.1</v>
      </c>
      <c r="I183" s="79">
        <f>SUM(IF('Indicator Data'!S186=0,0,'Indicator Data'!S186/1000000),SUM('Indicator Data'!T186:U186))</f>
        <v>0.7</v>
      </c>
      <c r="J183" s="79">
        <f>I183/'Indicator Data'!BC186*1000000</f>
        <v>7.551556634732931E-2</v>
      </c>
      <c r="K183" s="77">
        <f t="shared" si="38"/>
        <v>0</v>
      </c>
      <c r="L183" s="77" t="str">
        <f>IF('Indicator Data'!V186="No data","x",ROUND(IF('Indicator Data'!V186&gt;L$195,10,IF('Indicator Data'!V186&lt;L$194,0,10-(L$195-'Indicator Data'!V186)/(L$195-L$194)*10)),1))</f>
        <v>x</v>
      </c>
      <c r="M183" s="78">
        <f t="shared" si="39"/>
        <v>0</v>
      </c>
      <c r="N183" s="80">
        <f t="shared" si="40"/>
        <v>1.6</v>
      </c>
      <c r="O183" s="92">
        <f>IF(AND('Indicator Data'!AK186="No data",'Indicator Data'!AL186="No data"),0,SUM('Indicator Data'!AK186:AM186)/1000)</f>
        <v>0.89500000000000002</v>
      </c>
      <c r="P183" s="77">
        <f t="shared" si="41"/>
        <v>0</v>
      </c>
      <c r="Q183" s="81">
        <f>O183*1000/'Indicator Data'!BC186</f>
        <v>9.6552045544085342E-5</v>
      </c>
      <c r="R183" s="77">
        <f t="shared" si="42"/>
        <v>1.8</v>
      </c>
      <c r="S183" s="82">
        <f t="shared" si="43"/>
        <v>0.9</v>
      </c>
      <c r="T183" s="77" t="str">
        <f>IF('Indicator Data'!AB186="No data","x",ROUND(IF('Indicator Data'!AB186&gt;T$195,10,IF('Indicator Data'!AB186&lt;T$194,0,10-(T$195-'Indicator Data'!AB186)/(T$195-T$194)*10)),1))</f>
        <v>x</v>
      </c>
      <c r="U183" s="77">
        <f>IF('Indicator Data'!AA186="No data","x",ROUND(IF('Indicator Data'!AA186&gt;U$195,10,IF('Indicator Data'!AA186&lt;U$194,0,10-(U$195-'Indicator Data'!AA186)/(U$195-U$194)*10)),1))</f>
        <v>0</v>
      </c>
      <c r="V183" s="77" t="str">
        <f>IF('Indicator Data'!AE186="No data","x",ROUND(IF('Indicator Data'!AE186&gt;V$195,10,IF('Indicator Data'!AE186&lt;V$194,0,10-(V$195-'Indicator Data'!AE186)/(V$195-V$194)*10)),1))</f>
        <v>x</v>
      </c>
      <c r="W183" s="78">
        <f t="shared" si="49"/>
        <v>0</v>
      </c>
      <c r="X183" s="77">
        <f>IF('Indicator Data'!W186="No data","x",ROUND(IF('Indicator Data'!W186&gt;X$195,10,IF('Indicator Data'!W186&lt;X$194,0,10-(X$195-'Indicator Data'!W186)/(X$195-X$194)*10)),1))</f>
        <v>0.5</v>
      </c>
      <c r="Y183" s="77" t="str">
        <f>IF('Indicator Data'!X186="No data","x",ROUND(IF('Indicator Data'!X186&gt;Y$195,10,IF('Indicator Data'!X186&lt;Y$194,0,10-(Y$195-'Indicator Data'!X186)/(Y$195-Y$194)*10)),1))</f>
        <v>x</v>
      </c>
      <c r="Z183" s="78">
        <f t="shared" si="44"/>
        <v>0.5</v>
      </c>
      <c r="AA183" s="92">
        <f>('Indicator Data'!AJ186+'Indicator Data'!AI186*0.5+'Indicator Data'!AH186*0.25)/1000</f>
        <v>0</v>
      </c>
      <c r="AB183" s="83">
        <f>AA183*1000/'Indicator Data'!BC186</f>
        <v>0</v>
      </c>
      <c r="AC183" s="78">
        <f t="shared" si="45"/>
        <v>0</v>
      </c>
      <c r="AD183" s="77">
        <f>IF('Indicator Data'!AN186="No data","x",ROUND(IF('Indicator Data'!AN186&lt;$AD$194,10,IF('Indicator Data'!AN186&gt;$AD$195,0,($AD$195-'Indicator Data'!AN186)/($AD$195-$AD$194)*10)),1))</f>
        <v>2.4</v>
      </c>
      <c r="AE183" s="77">
        <f>IF('Indicator Data'!AO186="No data","x",ROUND(IF('Indicator Data'!AO186&gt;$AE$195,10,IF('Indicator Data'!AO186&lt;$AE$194,0,10-($AE$195-'Indicator Data'!AO186)/($AE$195-$AE$194)*10)),1))</f>
        <v>0</v>
      </c>
      <c r="AF183" s="84" t="str">
        <f>IF('Indicator Data'!AP186="No data","x",ROUND(IF('Indicator Data'!AP186&gt;$AF$195,10,IF('Indicator Data'!AP186&lt;$AF$194,0,10-($AF$195-'Indicator Data'!AP186)/($AF$195-$AF$194)*10)),1))</f>
        <v>x</v>
      </c>
      <c r="AG183" s="84" t="str">
        <f>IF('Indicator Data'!AQ186="No data","x",ROUND(IF('Indicator Data'!AQ186&gt;$AG$195,10,IF('Indicator Data'!AQ186&lt;$AG$194,0,10-($AG$195-'Indicator Data'!AQ186)/($AG$195-$AG$194)*10)),1))</f>
        <v>x</v>
      </c>
      <c r="AH183" s="77" t="str">
        <f t="shared" si="46"/>
        <v>x</v>
      </c>
      <c r="AI183" s="78">
        <f t="shared" si="47"/>
        <v>1.2</v>
      </c>
      <c r="AJ183" s="85">
        <f t="shared" si="48"/>
        <v>0.4</v>
      </c>
      <c r="AK183" s="86">
        <f t="shared" si="50"/>
        <v>0.7</v>
      </c>
    </row>
    <row r="184" spans="1:37" s="4" customFormat="1" x14ac:dyDescent="0.25">
      <c r="A184" s="131" t="s">
        <v>853</v>
      </c>
      <c r="B184" s="63" t="s">
        <v>341</v>
      </c>
      <c r="C184" s="77">
        <f>ROUND(IF('Indicator Data'!Q187="No data",IF((0.1233*LN('Indicator Data'!BB187)-0.4559)&gt;C$195,0,IF((0.1233*LN('Indicator Data'!BB187)-0.4559)&lt;C$194,10,(C$195-(0.1233*LN('Indicator Data'!BB187)-0.4559))/(C$195-C$194)*10)),IF('Indicator Data'!Q187&gt;C$195,0,IF('Indicator Data'!Q187&lt;C$194,10,(C$195-'Indicator Data'!Q187)/(C$195-C$194)*10))),1)</f>
        <v>0.6</v>
      </c>
      <c r="D184" s="77" t="str">
        <f>IF('Indicator Data'!R187="No data","x",ROUND((IF('Indicator Data'!R187&gt;D$195,10,IF('Indicator Data'!R187&lt;D$194,0,10-(D$195-'Indicator Data'!R187)/(D$195-D$194)*10))),1))</f>
        <v>x</v>
      </c>
      <c r="E184" s="78">
        <f t="shared" si="36"/>
        <v>0.6</v>
      </c>
      <c r="F184" s="77">
        <f>IF('Indicator Data'!AF187="No data","x",ROUND(IF('Indicator Data'!AF187&gt;F$195,10,IF('Indicator Data'!AF187&lt;F$194,0,10-(F$195-'Indicator Data'!AF187)/(F$195-F$194)*10)),1))</f>
        <v>1.7</v>
      </c>
      <c r="G184" s="77">
        <f>IF('Indicator Data'!AG187="No data","x",ROUND(IF('Indicator Data'!AG187&gt;G$195,10,IF('Indicator Data'!AG187&lt;G$194,0,10-(G$195-'Indicator Data'!AG187)/(G$195-G$194)*10)),1))</f>
        <v>1.9</v>
      </c>
      <c r="H184" s="78">
        <f t="shared" si="37"/>
        <v>1.8</v>
      </c>
      <c r="I184" s="79">
        <f>SUM(IF('Indicator Data'!S187=0,0,'Indicator Data'!S187/1000000),SUM('Indicator Data'!T187:U187))</f>
        <v>0</v>
      </c>
      <c r="J184" s="79">
        <f>I184/'Indicator Data'!BC187*1000000</f>
        <v>0</v>
      </c>
      <c r="K184" s="77">
        <f t="shared" si="38"/>
        <v>0</v>
      </c>
      <c r="L184" s="77" t="str">
        <f>IF('Indicator Data'!V187="No data","x",ROUND(IF('Indicator Data'!V187&gt;L$195,10,IF('Indicator Data'!V187&lt;L$194,0,10-(L$195-'Indicator Data'!V187)/(L$195-L$194)*10)),1))</f>
        <v>x</v>
      </c>
      <c r="M184" s="78">
        <f t="shared" si="39"/>
        <v>0</v>
      </c>
      <c r="N184" s="80">
        <f t="shared" si="40"/>
        <v>0.8</v>
      </c>
      <c r="O184" s="92">
        <f>IF(AND('Indicator Data'!AK187="No data",'Indicator Data'!AL187="No data"),0,SUM('Indicator Data'!AK187:AM187)/1000)</f>
        <v>118.995</v>
      </c>
      <c r="P184" s="77">
        <f t="shared" si="41"/>
        <v>6.9</v>
      </c>
      <c r="Q184" s="81">
        <f>O184*1000/'Indicator Data'!BC187</f>
        <v>1.8129190075633892E-3</v>
      </c>
      <c r="R184" s="77">
        <f t="shared" si="42"/>
        <v>3.7</v>
      </c>
      <c r="S184" s="82">
        <f t="shared" si="43"/>
        <v>5.3</v>
      </c>
      <c r="T184" s="77">
        <f>IF('Indicator Data'!AB187="No data","x",ROUND(IF('Indicator Data'!AB187&gt;T$195,10,IF('Indicator Data'!AB187&lt;T$194,0,10-(T$195-'Indicator Data'!AB187)/(T$195-T$194)*10)),1))</f>
        <v>0.6</v>
      </c>
      <c r="U184" s="77">
        <f>IF('Indicator Data'!AA187="No data","x",ROUND(IF('Indicator Data'!AA187&gt;U$195,10,IF('Indicator Data'!AA187&lt;U$194,0,10-(U$195-'Indicator Data'!AA187)/(U$195-U$194)*10)),1))</f>
        <v>0.2</v>
      </c>
      <c r="V184" s="77" t="str">
        <f>IF('Indicator Data'!AE187="No data","x",ROUND(IF('Indicator Data'!AE187&gt;V$195,10,IF('Indicator Data'!AE187&lt;V$194,0,10-(V$195-'Indicator Data'!AE187)/(V$195-V$194)*10)),1))</f>
        <v>x</v>
      </c>
      <c r="W184" s="78">
        <f t="shared" si="49"/>
        <v>0.4</v>
      </c>
      <c r="X184" s="77">
        <f>IF('Indicator Data'!W187="No data","x",ROUND(IF('Indicator Data'!W187&gt;X$195,10,IF('Indicator Data'!W187&lt;X$194,0,10-(X$195-'Indicator Data'!W187)/(X$195-X$194)*10)),1))</f>
        <v>0.3</v>
      </c>
      <c r="Y184" s="77" t="str">
        <f>IF('Indicator Data'!X187="No data","x",ROUND(IF('Indicator Data'!X187&gt;Y$195,10,IF('Indicator Data'!X187&lt;Y$194,0,10-(Y$195-'Indicator Data'!X187)/(Y$195-Y$194)*10)),1))</f>
        <v>x</v>
      </c>
      <c r="Z184" s="78">
        <f t="shared" si="44"/>
        <v>0.3</v>
      </c>
      <c r="AA184" s="92">
        <f>('Indicator Data'!AJ187+'Indicator Data'!AI187*0.5+'Indicator Data'!AH187*0.25)/1000</f>
        <v>15.9</v>
      </c>
      <c r="AB184" s="83">
        <f>AA184*1000/'Indicator Data'!BC187</f>
        <v>2.4224053296573712E-4</v>
      </c>
      <c r="AC184" s="78">
        <f t="shared" si="45"/>
        <v>0</v>
      </c>
      <c r="AD184" s="77">
        <f>IF('Indicator Data'!AN187="No data","x",ROUND(IF('Indicator Data'!AN187&lt;$AD$194,10,IF('Indicator Data'!AN187&gt;$AD$195,0,($AD$195-'Indicator Data'!AN187)/($AD$195-$AD$194)*10)),1))</f>
        <v>1.7</v>
      </c>
      <c r="AE184" s="77">
        <f>IF('Indicator Data'!AO187="No data","x",ROUND(IF('Indicator Data'!AO187&gt;$AE$195,10,IF('Indicator Data'!AO187&lt;$AE$194,0,10-($AE$195-'Indicator Data'!AO187)/($AE$195-$AE$194)*10)),1))</f>
        <v>0</v>
      </c>
      <c r="AF184" s="84">
        <f>IF('Indicator Data'!AP187="No data","x",ROUND(IF('Indicator Data'!AP187&gt;$AF$195,10,IF('Indicator Data'!AP187&lt;$AF$194,0,10-($AF$195-'Indicator Data'!AP187)/($AF$195-$AF$194)*10)),1))</f>
        <v>0.2</v>
      </c>
      <c r="AG184" s="84">
        <f>IF('Indicator Data'!AQ187="No data","x",ROUND(IF('Indicator Data'!AQ187&gt;$AG$195,10,IF('Indicator Data'!AQ187&lt;$AG$194,0,10-($AG$195-'Indicator Data'!AQ187)/($AG$195-$AG$194)*10)),1))</f>
        <v>2.5</v>
      </c>
      <c r="AH184" s="77">
        <f t="shared" si="46"/>
        <v>0.7</v>
      </c>
      <c r="AI184" s="78">
        <f t="shared" si="47"/>
        <v>0.8</v>
      </c>
      <c r="AJ184" s="85">
        <f t="shared" si="48"/>
        <v>0.4</v>
      </c>
      <c r="AK184" s="86">
        <f t="shared" si="50"/>
        <v>3.2</v>
      </c>
    </row>
    <row r="185" spans="1:37" s="4" customFormat="1" x14ac:dyDescent="0.25">
      <c r="A185" s="131" t="s">
        <v>343</v>
      </c>
      <c r="B185" s="63" t="s">
        <v>342</v>
      </c>
      <c r="C185" s="77">
        <f>ROUND(IF('Indicator Data'!Q188="No data",IF((0.1233*LN('Indicator Data'!BB188)-0.4559)&gt;C$195,0,IF((0.1233*LN('Indicator Data'!BB188)-0.4559)&lt;C$194,10,(C$195-(0.1233*LN('Indicator Data'!BB188)-0.4559))/(C$195-C$194)*10)),IF('Indicator Data'!Q188&gt;C$195,0,IF('Indicator Data'!Q188&lt;C$194,10,(C$195-'Indicator Data'!Q188)/(C$195-C$194)*10))),1)</f>
        <v>0.5</v>
      </c>
      <c r="D185" s="77" t="str">
        <f>IF('Indicator Data'!R188="No data","x",ROUND((IF('Indicator Data'!R188&gt;D$195,10,IF('Indicator Data'!R188&lt;D$194,0,10-(D$195-'Indicator Data'!R188)/(D$195-D$194)*10))),1))</f>
        <v>x</v>
      </c>
      <c r="E185" s="78">
        <f t="shared" si="36"/>
        <v>0.5</v>
      </c>
      <c r="F185" s="77">
        <f>IF('Indicator Data'!AF188="No data","x",ROUND(IF('Indicator Data'!AF188&gt;F$195,10,IF('Indicator Data'!AF188&lt;F$194,0,10-(F$195-'Indicator Data'!AF188)/(F$195-F$194)*10)),1))</f>
        <v>2.7</v>
      </c>
      <c r="G185" s="77">
        <f>IF('Indicator Data'!AG188="No data","x",ROUND(IF('Indicator Data'!AG188&gt;G$195,10,IF('Indicator Data'!AG188&lt;G$194,0,10-(G$195-'Indicator Data'!AG188)/(G$195-G$194)*10)),1))</f>
        <v>4</v>
      </c>
      <c r="H185" s="78">
        <f t="shared" si="37"/>
        <v>3.4</v>
      </c>
      <c r="I185" s="79">
        <f>SUM(IF('Indicator Data'!S188=0,0,'Indicator Data'!S188/1000000),SUM('Indicator Data'!T188:U188))</f>
        <v>0</v>
      </c>
      <c r="J185" s="79">
        <f>I185/'Indicator Data'!BC188*1000000</f>
        <v>0</v>
      </c>
      <c r="K185" s="77">
        <f t="shared" si="38"/>
        <v>0</v>
      </c>
      <c r="L185" s="77" t="str">
        <f>IF('Indicator Data'!V188="No data","x",ROUND(IF('Indicator Data'!V188&gt;L$195,10,IF('Indicator Data'!V188&lt;L$194,0,10-(L$195-'Indicator Data'!V188)/(L$195-L$194)*10)),1))</f>
        <v>x</v>
      </c>
      <c r="M185" s="78">
        <f t="shared" si="39"/>
        <v>0</v>
      </c>
      <c r="N185" s="80">
        <f t="shared" si="40"/>
        <v>1.1000000000000001</v>
      </c>
      <c r="O185" s="92">
        <f>IF(AND('Indicator Data'!AK188="No data",'Indicator Data'!AL188="No data"),0,SUM('Indicator Data'!AK188:AM188)/1000)</f>
        <v>272.959</v>
      </c>
      <c r="P185" s="77">
        <f t="shared" si="41"/>
        <v>8.1</v>
      </c>
      <c r="Q185" s="81">
        <f>O185*1000/'Indicator Data'!BC188</f>
        <v>8.4474080078354209E-4</v>
      </c>
      <c r="R185" s="77">
        <f t="shared" si="42"/>
        <v>3.1</v>
      </c>
      <c r="S185" s="82">
        <f t="shared" si="43"/>
        <v>5.6</v>
      </c>
      <c r="T185" s="77" t="str">
        <f>IF('Indicator Data'!AB188="No data","x",ROUND(IF('Indicator Data'!AB188&gt;T$195,10,IF('Indicator Data'!AB188&lt;T$194,0,10-(T$195-'Indicator Data'!AB188)/(T$195-T$194)*10)),1))</f>
        <v>x</v>
      </c>
      <c r="U185" s="77">
        <f>IF('Indicator Data'!AA188="No data","x",ROUND(IF('Indicator Data'!AA188&gt;U$195,10,IF('Indicator Data'!AA188&lt;U$194,0,10-(U$195-'Indicator Data'!AA188)/(U$195-U$194)*10)),1))</f>
        <v>0.1</v>
      </c>
      <c r="V185" s="77" t="str">
        <f>IF('Indicator Data'!AE188="No data","x",ROUND(IF('Indicator Data'!AE188&gt;V$195,10,IF('Indicator Data'!AE188&lt;V$194,0,10-(V$195-'Indicator Data'!AE188)/(V$195-V$194)*10)),1))</f>
        <v>x</v>
      </c>
      <c r="W185" s="78">
        <f t="shared" si="49"/>
        <v>0.1</v>
      </c>
      <c r="X185" s="77">
        <f>IF('Indicator Data'!W188="No data","x",ROUND(IF('Indicator Data'!W188&gt;X$195,10,IF('Indicator Data'!W188&lt;X$194,0,10-(X$195-'Indicator Data'!W188)/(X$195-X$194)*10)),1))</f>
        <v>0.5</v>
      </c>
      <c r="Y185" s="77">
        <f>IF('Indicator Data'!X188="No data","x",ROUND(IF('Indicator Data'!X188&gt;Y$195,10,IF('Indicator Data'!X188&lt;Y$194,0,10-(Y$195-'Indicator Data'!X188)/(Y$195-Y$194)*10)),1))</f>
        <v>0.1</v>
      </c>
      <c r="Z185" s="78">
        <f t="shared" si="44"/>
        <v>0.3</v>
      </c>
      <c r="AA185" s="92">
        <f>('Indicator Data'!AJ188+'Indicator Data'!AI188*0.5+'Indicator Data'!AH188*0.25)/1000</f>
        <v>42569.998249999997</v>
      </c>
      <c r="AB185" s="83">
        <f>AA185*1000/'Indicator Data'!BC188</f>
        <v>0.13174364798764276</v>
      </c>
      <c r="AC185" s="78">
        <f t="shared" si="45"/>
        <v>10</v>
      </c>
      <c r="AD185" s="77">
        <f>IF('Indicator Data'!AN188="No data","x",ROUND(IF('Indicator Data'!AN188&lt;$AD$194,10,IF('Indicator Data'!AN188&gt;$AD$195,0,($AD$195-'Indicator Data'!AN188)/($AD$195-$AD$194)*10)),1))</f>
        <v>0.4</v>
      </c>
      <c r="AE185" s="77">
        <f>IF('Indicator Data'!AO188="No data","x",ROUND(IF('Indicator Data'!AO188&gt;$AE$195,10,IF('Indicator Data'!AO188&lt;$AE$194,0,10-($AE$195-'Indicator Data'!AO188)/($AE$195-$AE$194)*10)),1))</f>
        <v>0</v>
      </c>
      <c r="AF185" s="84">
        <f>IF('Indicator Data'!AP188="No data","x",ROUND(IF('Indicator Data'!AP188&gt;$AF$195,10,IF('Indicator Data'!AP188&lt;$AF$194,0,10-($AF$195-'Indicator Data'!AP188)/($AF$195-$AF$194)*10)),1))</f>
        <v>0</v>
      </c>
      <c r="AG185" s="84">
        <f>IF('Indicator Data'!AQ188="No data","x",ROUND(IF('Indicator Data'!AQ188&gt;$AG$195,10,IF('Indicator Data'!AQ188&lt;$AG$194,0,10-($AG$195-'Indicator Data'!AQ188)/($AG$195-$AG$194)*10)),1))</f>
        <v>0</v>
      </c>
      <c r="AH185" s="77">
        <f t="shared" si="46"/>
        <v>0</v>
      </c>
      <c r="AI185" s="78">
        <f t="shared" si="47"/>
        <v>0.1</v>
      </c>
      <c r="AJ185" s="85">
        <f t="shared" si="48"/>
        <v>4.9000000000000004</v>
      </c>
      <c r="AK185" s="86">
        <f t="shared" si="50"/>
        <v>5.3</v>
      </c>
    </row>
    <row r="186" spans="1:37" s="4" customFormat="1" x14ac:dyDescent="0.25">
      <c r="A186" s="131" t="s">
        <v>345</v>
      </c>
      <c r="B186" s="63" t="s">
        <v>344</v>
      </c>
      <c r="C186" s="77">
        <f>ROUND(IF('Indicator Data'!Q189="No data",IF((0.1233*LN('Indicator Data'!BB189)-0.4559)&gt;C$195,0,IF((0.1233*LN('Indicator Data'!BB189)-0.4559)&lt;C$194,10,(C$195-(0.1233*LN('Indicator Data'!BB189)-0.4559))/(C$195-C$194)*10)),IF('Indicator Data'!Q189&gt;C$195,0,IF('Indicator Data'!Q189&lt;C$194,10,(C$195-'Indicator Data'!Q189)/(C$195-C$194)*10))),1)</f>
        <v>2.4</v>
      </c>
      <c r="D186" s="77" t="str">
        <f>IF('Indicator Data'!R189="No data","x",ROUND((IF('Indicator Data'!R189&gt;D$195,10,IF('Indicator Data'!R189&lt;D$194,0,10-(D$195-'Indicator Data'!R189)/(D$195-D$194)*10))),1))</f>
        <v>x</v>
      </c>
      <c r="E186" s="78">
        <f t="shared" si="36"/>
        <v>2.4</v>
      </c>
      <c r="F186" s="77">
        <f>IF('Indicator Data'!AF189="No data","x",ROUND(IF('Indicator Data'!AF189&gt;F$195,10,IF('Indicator Data'!AF189&lt;F$194,0,10-(F$195-'Indicator Data'!AF189)/(F$195-F$194)*10)),1))</f>
        <v>3.8</v>
      </c>
      <c r="G186" s="77">
        <f>IF('Indicator Data'!AG189="No data","x",ROUND(IF('Indicator Data'!AG189&gt;G$195,10,IF('Indicator Data'!AG189&lt;G$194,0,10-(G$195-'Indicator Data'!AG189)/(G$195-G$194)*10)),1))</f>
        <v>4.0999999999999996</v>
      </c>
      <c r="H186" s="78">
        <f t="shared" si="37"/>
        <v>4</v>
      </c>
      <c r="I186" s="79">
        <f>SUM(IF('Indicator Data'!S189=0,0,'Indicator Data'!S189/1000000),SUM('Indicator Data'!T189:U189))</f>
        <v>113.226</v>
      </c>
      <c r="J186" s="79">
        <f>I186/'Indicator Data'!BC189*1000000</f>
        <v>32.876249344513333</v>
      </c>
      <c r="K186" s="77">
        <f t="shared" si="38"/>
        <v>0.7</v>
      </c>
      <c r="L186" s="77">
        <f>IF('Indicator Data'!V189="No data","x",ROUND(IF('Indicator Data'!V189&gt;L$195,10,IF('Indicator Data'!V189&lt;L$194,0,10-(L$195-'Indicator Data'!V189)/(L$195-L$194)*10)),1))</f>
        <v>0</v>
      </c>
      <c r="M186" s="78">
        <f t="shared" si="39"/>
        <v>0.4</v>
      </c>
      <c r="N186" s="80">
        <f t="shared" si="40"/>
        <v>2.2999999999999998</v>
      </c>
      <c r="O186" s="92">
        <f>IF(AND('Indicator Data'!AK189="No data",'Indicator Data'!AL189="No data"),0,SUM('Indicator Data'!AK189:AM189)/1000)</f>
        <v>0.312</v>
      </c>
      <c r="P186" s="77">
        <f t="shared" si="41"/>
        <v>0</v>
      </c>
      <c r="Q186" s="81">
        <f>O186*1000/'Indicator Data'!BC189</f>
        <v>9.0592176668681762E-5</v>
      </c>
      <c r="R186" s="77">
        <f t="shared" si="42"/>
        <v>1.8</v>
      </c>
      <c r="S186" s="82">
        <f t="shared" si="43"/>
        <v>0.9</v>
      </c>
      <c r="T186" s="77">
        <f>IF('Indicator Data'!AB189="No data","x",ROUND(IF('Indicator Data'!AB189&gt;T$195,10,IF('Indicator Data'!AB189&lt;T$194,0,10-(T$195-'Indicator Data'!AB189)/(T$195-T$194)*10)),1))</f>
        <v>1</v>
      </c>
      <c r="U186" s="77">
        <f>IF('Indicator Data'!AA189="No data","x",ROUND(IF('Indicator Data'!AA189&gt;U$195,10,IF('Indicator Data'!AA189&lt;U$194,0,10-(U$195-'Indicator Data'!AA189)/(U$195-U$194)*10)),1))</f>
        <v>0.5</v>
      </c>
      <c r="V186" s="77" t="str">
        <f>IF('Indicator Data'!AE189="No data","x",ROUND(IF('Indicator Data'!AE189&gt;V$195,10,IF('Indicator Data'!AE189&lt;V$194,0,10-(V$195-'Indicator Data'!AE189)/(V$195-V$194)*10)),1))</f>
        <v>x</v>
      </c>
      <c r="W186" s="78">
        <f t="shared" si="49"/>
        <v>0.8</v>
      </c>
      <c r="X186" s="77">
        <f>IF('Indicator Data'!W189="No data","x",ROUND(IF('Indicator Data'!W189&gt;X$195,10,IF('Indicator Data'!W189&lt;X$194,0,10-(X$195-'Indicator Data'!W189)/(X$195-X$194)*10)),1))</f>
        <v>0.8</v>
      </c>
      <c r="Y186" s="77">
        <f>IF('Indicator Data'!X189="No data","x",ROUND(IF('Indicator Data'!X189&gt;Y$195,10,IF('Indicator Data'!X189&lt;Y$194,0,10-(Y$195-'Indicator Data'!X189)/(Y$195-Y$194)*10)),1))</f>
        <v>1</v>
      </c>
      <c r="Z186" s="78">
        <f t="shared" si="44"/>
        <v>0.9</v>
      </c>
      <c r="AA186" s="92">
        <f>('Indicator Data'!AJ189+'Indicator Data'!AI189*0.5+'Indicator Data'!AH189*0.25)/1000</f>
        <v>12.384</v>
      </c>
      <c r="AB186" s="83">
        <f>AA186*1000/'Indicator Data'!BC189</f>
        <v>3.5958125508492146E-3</v>
      </c>
      <c r="AC186" s="78">
        <f t="shared" si="45"/>
        <v>0.4</v>
      </c>
      <c r="AD186" s="77">
        <f>IF('Indicator Data'!AN189="No data","x",ROUND(IF('Indicator Data'!AN189&lt;$AD$194,10,IF('Indicator Data'!AN189&gt;$AD$195,0,($AD$195-'Indicator Data'!AN189)/($AD$195-$AD$194)*10)),1))</f>
        <v>3.9</v>
      </c>
      <c r="AE186" s="77">
        <f>IF('Indicator Data'!AO189="No data","x",ROUND(IF('Indicator Data'!AO189&gt;$AE$195,10,IF('Indicator Data'!AO189&lt;$AE$194,0,10-($AE$195-'Indicator Data'!AO189)/($AE$195-$AE$194)*10)),1))</f>
        <v>0</v>
      </c>
      <c r="AF186" s="84">
        <f>IF('Indicator Data'!AP189="No data","x",ROUND(IF('Indicator Data'!AP189&gt;$AF$195,10,IF('Indicator Data'!AP189&lt;$AF$194,0,10-($AF$195-'Indicator Data'!AP189)/($AF$195-$AF$194)*10)),1))</f>
        <v>2.4</v>
      </c>
      <c r="AG186" s="84">
        <f>IF('Indicator Data'!AQ189="No data","x",ROUND(IF('Indicator Data'!AQ189&gt;$AG$195,10,IF('Indicator Data'!AQ189&lt;$AG$194,0,10-($AG$195-'Indicator Data'!AQ189)/($AG$195-$AG$194)*10)),1))</f>
        <v>3.2</v>
      </c>
      <c r="AH186" s="77">
        <f t="shared" si="46"/>
        <v>2.6</v>
      </c>
      <c r="AI186" s="78">
        <f t="shared" si="47"/>
        <v>2.2000000000000002</v>
      </c>
      <c r="AJ186" s="85">
        <f t="shared" si="48"/>
        <v>1.1000000000000001</v>
      </c>
      <c r="AK186" s="86">
        <f t="shared" si="50"/>
        <v>1</v>
      </c>
    </row>
    <row r="187" spans="1:37" s="4" customFormat="1" x14ac:dyDescent="0.25">
      <c r="A187" s="131" t="s">
        <v>347</v>
      </c>
      <c r="B187" s="63" t="s">
        <v>346</v>
      </c>
      <c r="C187" s="77">
        <f>ROUND(IF('Indicator Data'!Q190="No data",IF((0.1233*LN('Indicator Data'!BB190)-0.4559)&gt;C$195,0,IF((0.1233*LN('Indicator Data'!BB190)-0.4559)&lt;C$194,10,(C$195-(0.1233*LN('Indicator Data'!BB190)-0.4559))/(C$195-C$194)*10)),IF('Indicator Data'!Q190&gt;C$195,0,IF('Indicator Data'!Q190&lt;C$194,10,(C$195-'Indicator Data'!Q190)/(C$195-C$194)*10))),1)</f>
        <v>3.8</v>
      </c>
      <c r="D187" s="77">
        <f>IF('Indicator Data'!R190="No data","x",ROUND((IF('Indicator Data'!R190&gt;D$195,10,IF('Indicator Data'!R190&lt;D$194,0,10-(D$195-'Indicator Data'!R190)/(D$195-D$194)*10))),1))</f>
        <v>0</v>
      </c>
      <c r="E187" s="78">
        <f t="shared" si="36"/>
        <v>2.1</v>
      </c>
      <c r="F187" s="77">
        <f>IF('Indicator Data'!AF190="No data","x",ROUND(IF('Indicator Data'!AF190&gt;F$195,10,IF('Indicator Data'!AF190&lt;F$194,0,10-(F$195-'Indicator Data'!AF190)/(F$195-F$194)*10)),1))</f>
        <v>3.8</v>
      </c>
      <c r="G187" s="77">
        <f>IF('Indicator Data'!AG190="No data","x",ROUND(IF('Indicator Data'!AG190&gt;G$195,10,IF('Indicator Data'!AG190&lt;G$194,0,10-(G$195-'Indicator Data'!AG190)/(G$195-G$194)*10)),1))</f>
        <v>2.6</v>
      </c>
      <c r="H187" s="78">
        <f t="shared" si="37"/>
        <v>3.2</v>
      </c>
      <c r="I187" s="79">
        <f>SUM(IF('Indicator Data'!S190=0,0,'Indicator Data'!S190/1000000),SUM('Indicator Data'!T190:U190))</f>
        <v>773.11717599999997</v>
      </c>
      <c r="J187" s="79">
        <f>I187/'Indicator Data'!BC190*1000000</f>
        <v>24.275066597170323</v>
      </c>
      <c r="K187" s="77">
        <f t="shared" si="38"/>
        <v>0.5</v>
      </c>
      <c r="L187" s="77">
        <f>IF('Indicator Data'!V190="No data","x",ROUND(IF('Indicator Data'!V190&gt;L$195,10,IF('Indicator Data'!V190&lt;L$194,0,10-(L$195-'Indicator Data'!V190)/(L$195-L$194)*10)),1))</f>
        <v>0.4</v>
      </c>
      <c r="M187" s="78">
        <f t="shared" si="39"/>
        <v>0.5</v>
      </c>
      <c r="N187" s="80">
        <f t="shared" si="40"/>
        <v>2</v>
      </c>
      <c r="O187" s="92">
        <f>IF(AND('Indicator Data'!AK190="No data",'Indicator Data'!AL190="No data"),0,SUM('Indicator Data'!AK190:AM190)/1000)</f>
        <v>0.03</v>
      </c>
      <c r="P187" s="77">
        <f t="shared" si="41"/>
        <v>0</v>
      </c>
      <c r="Q187" s="81">
        <f>O187*1000/'Indicator Data'!BC190</f>
        <v>9.4196846289586227E-7</v>
      </c>
      <c r="R187" s="77">
        <f t="shared" si="42"/>
        <v>0</v>
      </c>
      <c r="S187" s="82">
        <f t="shared" si="43"/>
        <v>0</v>
      </c>
      <c r="T187" s="77">
        <f>IF('Indicator Data'!AB190="No data","x",ROUND(IF('Indicator Data'!AB190&gt;T$195,10,IF('Indicator Data'!AB190&lt;T$194,0,10-(T$195-'Indicator Data'!AB190)/(T$195-T$194)*10)),1))</f>
        <v>0.4</v>
      </c>
      <c r="U187" s="77">
        <f>IF('Indicator Data'!AA190="No data","x",ROUND(IF('Indicator Data'!AA190&gt;U$195,10,IF('Indicator Data'!AA190&lt;U$194,0,10-(U$195-'Indicator Data'!AA190)/(U$195-U$194)*10)),1))</f>
        <v>1.4</v>
      </c>
      <c r="V187" s="77" t="str">
        <f>IF('Indicator Data'!AE190="No data","x",ROUND(IF('Indicator Data'!AE190&gt;V$195,10,IF('Indicator Data'!AE190&lt;V$194,0,10-(V$195-'Indicator Data'!AE190)/(V$195-V$194)*10)),1))</f>
        <v>x</v>
      </c>
      <c r="W187" s="78">
        <f t="shared" si="49"/>
        <v>0.9</v>
      </c>
      <c r="X187" s="77">
        <f>IF('Indicator Data'!W190="No data","x",ROUND(IF('Indicator Data'!W190&gt;X$195,10,IF('Indicator Data'!W190&lt;X$194,0,10-(X$195-'Indicator Data'!W190)/(X$195-X$194)*10)),1))</f>
        <v>3</v>
      </c>
      <c r="Y187" s="77">
        <f>IF('Indicator Data'!X190="No data","x",ROUND(IF('Indicator Data'!X190&gt;Y$195,10,IF('Indicator Data'!X190&lt;Y$194,0,10-(Y$195-'Indicator Data'!X190)/(Y$195-Y$194)*10)),1))</f>
        <v>1</v>
      </c>
      <c r="Z187" s="78">
        <f t="shared" si="44"/>
        <v>2</v>
      </c>
      <c r="AA187" s="92">
        <f>('Indicator Data'!AJ190+'Indicator Data'!AI190*0.5+'Indicator Data'!AH190*0.25)/1000</f>
        <v>0</v>
      </c>
      <c r="AB187" s="83">
        <f>AA187*1000/'Indicator Data'!BC190</f>
        <v>0</v>
      </c>
      <c r="AC187" s="78">
        <f t="shared" si="45"/>
        <v>0</v>
      </c>
      <c r="AD187" s="77">
        <f>IF('Indicator Data'!AN190="No data","x",ROUND(IF('Indicator Data'!AN190&lt;$AD$194,10,IF('Indicator Data'!AN190&gt;$AD$195,0,($AD$195-'Indicator Data'!AN190)/($AD$195-$AD$194)*10)),1))</f>
        <v>3.7</v>
      </c>
      <c r="AE187" s="77">
        <f>IF('Indicator Data'!AO190="No data","x",ROUND(IF('Indicator Data'!AO190&gt;$AE$195,10,IF('Indicator Data'!AO190&lt;$AE$194,0,10-($AE$195-'Indicator Data'!AO190)/($AE$195-$AE$194)*10)),1))</f>
        <v>0</v>
      </c>
      <c r="AF187" s="84" t="str">
        <f>IF('Indicator Data'!AP190="No data","x",ROUND(IF('Indicator Data'!AP190&gt;$AF$195,10,IF('Indicator Data'!AP190&lt;$AF$194,0,10-($AF$195-'Indicator Data'!AP190)/($AF$195-$AF$194)*10)),1))</f>
        <v>x</v>
      </c>
      <c r="AG187" s="84" t="str">
        <f>IF('Indicator Data'!AQ190="No data","x",ROUND(IF('Indicator Data'!AQ190&gt;$AG$195,10,IF('Indicator Data'!AQ190&lt;$AG$194,0,10-($AG$195-'Indicator Data'!AQ190)/($AG$195-$AG$194)*10)),1))</f>
        <v>x</v>
      </c>
      <c r="AH187" s="77" t="str">
        <f t="shared" si="46"/>
        <v>x</v>
      </c>
      <c r="AI187" s="78">
        <f t="shared" si="47"/>
        <v>1.9</v>
      </c>
      <c r="AJ187" s="85">
        <f t="shared" si="48"/>
        <v>1.2</v>
      </c>
      <c r="AK187" s="86">
        <f t="shared" si="50"/>
        <v>0.6</v>
      </c>
    </row>
    <row r="188" spans="1:37" s="4" customFormat="1" x14ac:dyDescent="0.25">
      <c r="A188" s="131" t="s">
        <v>349</v>
      </c>
      <c r="B188" s="63" t="s">
        <v>348</v>
      </c>
      <c r="C188" s="77">
        <f>ROUND(IF('Indicator Data'!Q191="No data",IF((0.1233*LN('Indicator Data'!BB191)-0.4559)&gt;C$195,0,IF((0.1233*LN('Indicator Data'!BB191)-0.4559)&lt;C$194,10,(C$195-(0.1233*LN('Indicator Data'!BB191)-0.4559))/(C$195-C$194)*10)),IF('Indicator Data'!Q191&gt;C$195,0,IF('Indicator Data'!Q191&lt;C$194,10,(C$195-'Indicator Data'!Q191)/(C$195-C$194)*10))),1)</f>
        <v>5.4</v>
      </c>
      <c r="D188" s="77">
        <f>IF('Indicator Data'!R191="No data","x",ROUND((IF('Indicator Data'!R191&gt;D$195,10,IF('Indicator Data'!R191&lt;D$194,0,10-(D$195-'Indicator Data'!R191)/(D$195-D$194)*10))),1))</f>
        <v>1.9</v>
      </c>
      <c r="E188" s="78">
        <f t="shared" si="36"/>
        <v>3.9</v>
      </c>
      <c r="F188" s="77" t="str">
        <f>IF('Indicator Data'!AF191="No data","x",ROUND(IF('Indicator Data'!AF191&gt;F$195,10,IF('Indicator Data'!AF191&lt;F$194,0,10-(F$195-'Indicator Data'!AF191)/(F$195-F$194)*10)),1))</f>
        <v>x</v>
      </c>
      <c r="G188" s="77">
        <f>IF('Indicator Data'!AG191="No data","x",ROUND(IF('Indicator Data'!AG191&gt;G$195,10,IF('Indicator Data'!AG191&lt;G$194,0,10-(G$195-'Indicator Data'!AG191)/(G$195-G$194)*10)),1))</f>
        <v>3</v>
      </c>
      <c r="H188" s="78">
        <f t="shared" si="37"/>
        <v>3</v>
      </c>
      <c r="I188" s="79">
        <f>SUM(IF('Indicator Data'!S191=0,0,'Indicator Data'!S191/1000000),SUM('Indicator Data'!T191:U191))</f>
        <v>328.81834800000001</v>
      </c>
      <c r="J188" s="79">
        <f>I188/'Indicator Data'!BC191*1000000</f>
        <v>1216.0351920473961</v>
      </c>
      <c r="K188" s="77">
        <f t="shared" si="38"/>
        <v>10</v>
      </c>
      <c r="L188" s="77" t="str">
        <f>IF('Indicator Data'!V191="No data","x",ROUND(IF('Indicator Data'!V191&gt;L$195,10,IF('Indicator Data'!V191&lt;L$194,0,10-(L$195-'Indicator Data'!V191)/(L$195-L$194)*10)),1))</f>
        <v>x</v>
      </c>
      <c r="M188" s="78">
        <f t="shared" si="39"/>
        <v>10</v>
      </c>
      <c r="N188" s="80">
        <f t="shared" si="40"/>
        <v>5.2</v>
      </c>
      <c r="O188" s="92">
        <f>IF(AND('Indicator Data'!AK191="No data",'Indicator Data'!AL191="No data"),0,SUM('Indicator Data'!AK191:AM191)/1000)</f>
        <v>0</v>
      </c>
      <c r="P188" s="77">
        <f t="shared" si="41"/>
        <v>0</v>
      </c>
      <c r="Q188" s="81">
        <f>O188*1000/'Indicator Data'!BC191</f>
        <v>0</v>
      </c>
      <c r="R188" s="77">
        <f t="shared" si="42"/>
        <v>0</v>
      </c>
      <c r="S188" s="82">
        <f t="shared" si="43"/>
        <v>0</v>
      </c>
      <c r="T188" s="77" t="str">
        <f>IF('Indicator Data'!AB191="No data","x",ROUND(IF('Indicator Data'!AB191&gt;T$195,10,IF('Indicator Data'!AB191&lt;T$194,0,10-(T$195-'Indicator Data'!AB191)/(T$195-T$194)*10)),1))</f>
        <v>x</v>
      </c>
      <c r="U188" s="77">
        <f>IF('Indicator Data'!AA191="No data","x",ROUND(IF('Indicator Data'!AA191&gt;U$195,10,IF('Indicator Data'!AA191&lt;U$194,0,10-(U$195-'Indicator Data'!AA191)/(U$195-U$194)*10)),1))</f>
        <v>1.1000000000000001</v>
      </c>
      <c r="V188" s="77">
        <f>IF('Indicator Data'!AE191="No data","x",ROUND(IF('Indicator Data'!AE191&gt;V$195,10,IF('Indicator Data'!AE191&lt;V$194,0,10-(V$195-'Indicator Data'!AE191)/(V$195-V$194)*10)),1))</f>
        <v>0.3</v>
      </c>
      <c r="W188" s="78">
        <f t="shared" si="49"/>
        <v>0.7</v>
      </c>
      <c r="X188" s="77">
        <f>IF('Indicator Data'!W191="No data","x",ROUND(IF('Indicator Data'!W191&gt;X$195,10,IF('Indicator Data'!W191&lt;X$194,0,10-(X$195-'Indicator Data'!W191)/(X$195-X$194)*10)),1))</f>
        <v>2.1</v>
      </c>
      <c r="Y188" s="77">
        <f>IF('Indicator Data'!X191="No data","x",ROUND(IF('Indicator Data'!X191&gt;Y$195,10,IF('Indicator Data'!X191&lt;Y$194,0,10-(Y$195-'Indicator Data'!X191)/(Y$195-Y$194)*10)),1))</f>
        <v>2.4</v>
      </c>
      <c r="Z188" s="78">
        <f t="shared" si="44"/>
        <v>2.2999999999999998</v>
      </c>
      <c r="AA188" s="92">
        <f>('Indicator Data'!AJ191+'Indicator Data'!AI191*0.5+'Indicator Data'!AH191*0.25)/1000</f>
        <v>49.7395</v>
      </c>
      <c r="AB188" s="83">
        <f>AA188*1000/'Indicator Data'!BC191</f>
        <v>0.18394649447859113</v>
      </c>
      <c r="AC188" s="78">
        <f t="shared" si="45"/>
        <v>10</v>
      </c>
      <c r="AD188" s="77">
        <f>IF('Indicator Data'!AN191="No data","x",ROUND(IF('Indicator Data'!AN191&lt;$AD$194,10,IF('Indicator Data'!AN191&gt;$AD$195,0,($AD$195-'Indicator Data'!AN191)/($AD$195-$AD$194)*10)),1))</f>
        <v>2.5</v>
      </c>
      <c r="AE188" s="77">
        <f>IF('Indicator Data'!AO191="No data","x",ROUND(IF('Indicator Data'!AO191&gt;$AE$195,10,IF('Indicator Data'!AO191&lt;$AE$194,0,10-($AE$195-'Indicator Data'!AO191)/($AE$195-$AE$194)*10)),1))</f>
        <v>0.5</v>
      </c>
      <c r="AF188" s="84" t="str">
        <f>IF('Indicator Data'!AP191="No data","x",ROUND(IF('Indicator Data'!AP191&gt;$AF$195,10,IF('Indicator Data'!AP191&lt;$AF$194,0,10-($AF$195-'Indicator Data'!AP191)/($AF$195-$AF$194)*10)),1))</f>
        <v>x</v>
      </c>
      <c r="AG188" s="84" t="str">
        <f>IF('Indicator Data'!AQ191="No data","x",ROUND(IF('Indicator Data'!AQ191&gt;$AG$195,10,IF('Indicator Data'!AQ191&lt;$AG$194,0,10-($AG$195-'Indicator Data'!AQ191)/($AG$195-$AG$194)*10)),1))</f>
        <v>x</v>
      </c>
      <c r="AH188" s="77" t="str">
        <f t="shared" si="46"/>
        <v>x</v>
      </c>
      <c r="AI188" s="78">
        <f t="shared" si="47"/>
        <v>1.5</v>
      </c>
      <c r="AJ188" s="85">
        <f t="shared" si="48"/>
        <v>5.5</v>
      </c>
      <c r="AK188" s="86">
        <f t="shared" si="50"/>
        <v>3.2</v>
      </c>
    </row>
    <row r="189" spans="1:37" s="4" customFormat="1" x14ac:dyDescent="0.25">
      <c r="A189" s="131" t="s">
        <v>854</v>
      </c>
      <c r="B189" s="63" t="s">
        <v>350</v>
      </c>
      <c r="C189" s="77">
        <f>ROUND(IF('Indicator Data'!Q192="No data",IF((0.1233*LN('Indicator Data'!BB192)-0.4559)&gt;C$195,0,IF((0.1233*LN('Indicator Data'!BB192)-0.4559)&lt;C$194,10,(C$195-(0.1233*LN('Indicator Data'!BB192)-0.4559))/(C$195-C$194)*10)),IF('Indicator Data'!Q192&gt;C$195,0,IF('Indicator Data'!Q192&lt;C$194,10,(C$195-'Indicator Data'!Q192)/(C$195-C$194)*10))),1)</f>
        <v>2.8</v>
      </c>
      <c r="D189" s="77" t="str">
        <f>IF('Indicator Data'!R192="No data","x",ROUND((IF('Indicator Data'!R192&gt;D$195,10,IF('Indicator Data'!R192&lt;D$194,0,10-(D$195-'Indicator Data'!R192)/(D$195-D$194)*10))),1))</f>
        <v>x</v>
      </c>
      <c r="E189" s="78">
        <f t="shared" si="36"/>
        <v>2.8</v>
      </c>
      <c r="F189" s="77">
        <f>IF('Indicator Data'!AF192="No data","x",ROUND(IF('Indicator Data'!AF192&gt;F$195,10,IF('Indicator Data'!AF192&lt;F$194,0,10-(F$195-'Indicator Data'!AF192)/(F$195-F$194)*10)),1))</f>
        <v>6.1</v>
      </c>
      <c r="G189" s="77">
        <f>IF('Indicator Data'!AG192="No data","x",ROUND(IF('Indicator Data'!AG192&gt;G$195,10,IF('Indicator Data'!AG192&lt;G$194,0,10-(G$195-'Indicator Data'!AG192)/(G$195-G$194)*10)),1))</f>
        <v>5.5</v>
      </c>
      <c r="H189" s="78">
        <f t="shared" si="37"/>
        <v>5.8</v>
      </c>
      <c r="I189" s="79">
        <f>SUM(IF('Indicator Data'!S192=0,0,'Indicator Data'!S192/1000000),SUM('Indicator Data'!T192:U192))</f>
        <v>81.406124000000005</v>
      </c>
      <c r="J189" s="79">
        <f>I189/'Indicator Data'!BC192*1000000</f>
        <v>2.5787398576668026</v>
      </c>
      <c r="K189" s="77">
        <f t="shared" si="38"/>
        <v>0.1</v>
      </c>
      <c r="L189" s="77" t="str">
        <f>IF('Indicator Data'!V192="No data","x",ROUND(IF('Indicator Data'!V192&gt;L$195,10,IF('Indicator Data'!V192&lt;L$194,0,10-(L$195-'Indicator Data'!V192)/(L$195-L$194)*10)),1))</f>
        <v>x</v>
      </c>
      <c r="M189" s="78">
        <f t="shared" si="39"/>
        <v>0.1</v>
      </c>
      <c r="N189" s="80">
        <f t="shared" si="40"/>
        <v>2.9</v>
      </c>
      <c r="O189" s="92">
        <f>IF(AND('Indicator Data'!AK192="No data",'Indicator Data'!AL192="No data"),0,SUM('Indicator Data'!AK192:AM192)/1000)</f>
        <v>172.053</v>
      </c>
      <c r="P189" s="77">
        <f t="shared" si="41"/>
        <v>7.5</v>
      </c>
      <c r="Q189" s="81">
        <f>O189*1000/'Indicator Data'!BC192</f>
        <v>5.450203337664699E-3</v>
      </c>
      <c r="R189" s="77">
        <f t="shared" si="42"/>
        <v>4.8</v>
      </c>
      <c r="S189" s="82">
        <f t="shared" si="43"/>
        <v>6.2</v>
      </c>
      <c r="T189" s="77">
        <f>IF('Indicator Data'!AB192="No data","x",ROUND(IF('Indicator Data'!AB192&gt;T$195,10,IF('Indicator Data'!AB192&lt;T$194,0,10-(T$195-'Indicator Data'!AB192)/(T$195-T$194)*10)),1))</f>
        <v>1</v>
      </c>
      <c r="U189" s="77">
        <f>IF('Indicator Data'!AA192="No data","x",ROUND(IF('Indicator Data'!AA192&gt;U$195,10,IF('Indicator Data'!AA192&lt;U$194,0,10-(U$195-'Indicator Data'!AA192)/(U$195-U$194)*10)),1))</f>
        <v>0.5</v>
      </c>
      <c r="V189" s="77">
        <f>IF('Indicator Data'!AE192="No data","x",ROUND(IF('Indicator Data'!AE192&gt;V$195,10,IF('Indicator Data'!AE192&lt;V$194,0,10-(V$195-'Indicator Data'!AE192)/(V$195-V$194)*10)),1))</f>
        <v>0.2</v>
      </c>
      <c r="W189" s="78">
        <f t="shared" si="49"/>
        <v>0.6</v>
      </c>
      <c r="X189" s="77">
        <f>IF('Indicator Data'!W192="No data","x",ROUND(IF('Indicator Data'!W192&gt;X$195,10,IF('Indicator Data'!W192&lt;X$194,0,10-(X$195-'Indicator Data'!W192)/(X$195-X$194)*10)),1))</f>
        <v>1.1000000000000001</v>
      </c>
      <c r="Y189" s="77">
        <f>IF('Indicator Data'!X192="No data","x",ROUND(IF('Indicator Data'!X192&gt;Y$195,10,IF('Indicator Data'!X192&lt;Y$194,0,10-(Y$195-'Indicator Data'!X192)/(Y$195-Y$194)*10)),1))</f>
        <v>0.6</v>
      </c>
      <c r="Z189" s="78">
        <f t="shared" si="44"/>
        <v>0.9</v>
      </c>
      <c r="AA189" s="92">
        <f>('Indicator Data'!AJ192+'Indicator Data'!AI192*0.5+'Indicator Data'!AH192*0.25)/1000</f>
        <v>11.324249999999999</v>
      </c>
      <c r="AB189" s="83">
        <f>AA189*1000/'Indicator Data'!BC192</f>
        <v>3.5872356277745504E-4</v>
      </c>
      <c r="AC189" s="78">
        <f t="shared" si="45"/>
        <v>0</v>
      </c>
      <c r="AD189" s="77">
        <f>IF('Indicator Data'!AN192="No data","x",ROUND(IF('Indicator Data'!AN192&lt;$AD$194,10,IF('Indicator Data'!AN192&gt;$AD$195,0,($AD$195-'Indicator Data'!AN192)/($AD$195-$AD$194)*10)),1))</f>
        <v>2.8</v>
      </c>
      <c r="AE189" s="77">
        <f>IF('Indicator Data'!AO192="No data","x",ROUND(IF('Indicator Data'!AO192&gt;$AE$195,10,IF('Indicator Data'!AO192&lt;$AE$194,0,10-($AE$195-'Indicator Data'!AO192)/($AE$195-$AE$194)*10)),1))</f>
        <v>0</v>
      </c>
      <c r="AF189" s="84">
        <f>IF('Indicator Data'!AP192="No data","x",ROUND(IF('Indicator Data'!AP192&gt;$AF$195,10,IF('Indicator Data'!AP192&lt;$AF$194,0,10-($AF$195-'Indicator Data'!AP192)/($AF$195-$AF$194)*10)),1))</f>
        <v>3.9</v>
      </c>
      <c r="AG189" s="84">
        <f>IF('Indicator Data'!AQ192="No data","x",ROUND(IF('Indicator Data'!AQ192&gt;$AG$195,10,IF('Indicator Data'!AQ192&lt;$AG$194,0,10-($AG$195-'Indicator Data'!AQ192)/($AG$195-$AG$194)*10)),1))</f>
        <v>6.4</v>
      </c>
      <c r="AH189" s="77">
        <f t="shared" si="46"/>
        <v>4.4000000000000004</v>
      </c>
      <c r="AI189" s="78">
        <f t="shared" si="47"/>
        <v>2.4</v>
      </c>
      <c r="AJ189" s="85">
        <f t="shared" si="48"/>
        <v>1</v>
      </c>
      <c r="AK189" s="86">
        <f t="shared" si="50"/>
        <v>4.0999999999999996</v>
      </c>
    </row>
    <row r="190" spans="1:37" s="4" customFormat="1" x14ac:dyDescent="0.25">
      <c r="A190" s="131" t="s">
        <v>375</v>
      </c>
      <c r="B190" s="63" t="s">
        <v>351</v>
      </c>
      <c r="C190" s="77">
        <f>ROUND(IF('Indicator Data'!Q193="No data",IF((0.1233*LN('Indicator Data'!BB193)-0.4559)&gt;C$195,0,IF((0.1233*LN('Indicator Data'!BB193)-0.4559)&lt;C$194,10,(C$195-(0.1233*LN('Indicator Data'!BB193)-0.4559))/(C$195-C$194)*10)),IF('Indicator Data'!Q193&gt;C$195,0,IF('Indicator Data'!Q193&lt;C$194,10,(C$195-'Indicator Data'!Q193)/(C$195-C$194)*10))),1)</f>
        <v>4.0999999999999996</v>
      </c>
      <c r="D190" s="77">
        <f>IF('Indicator Data'!R193="No data","x",ROUND((IF('Indicator Data'!R193&gt;D$195,10,IF('Indicator Data'!R193&lt;D$194,0,10-(D$195-'Indicator Data'!R193)/(D$195-D$194)*10))),1))</f>
        <v>0</v>
      </c>
      <c r="E190" s="78">
        <f t="shared" si="36"/>
        <v>2.2999999999999998</v>
      </c>
      <c r="F190" s="77">
        <f>IF('Indicator Data'!AF193="No data","x",ROUND(IF('Indicator Data'!AF193&gt;F$195,10,IF('Indicator Data'!AF193&lt;F$194,0,10-(F$195-'Indicator Data'!AF193)/(F$195-F$194)*10)),1))</f>
        <v>4.5</v>
      </c>
      <c r="G190" s="77">
        <f>IF('Indicator Data'!AG193="No data","x",ROUND(IF('Indicator Data'!AG193&gt;G$195,10,IF('Indicator Data'!AG193&lt;G$194,0,10-(G$195-'Indicator Data'!AG193)/(G$195-G$194)*10)),1))</f>
        <v>3.1</v>
      </c>
      <c r="H190" s="78">
        <f t="shared" si="37"/>
        <v>3.8</v>
      </c>
      <c r="I190" s="79">
        <f>SUM(IF('Indicator Data'!S193=0,0,'Indicator Data'!S193/1000000),SUM('Indicator Data'!T193:U193))</f>
        <v>7388.265996000001</v>
      </c>
      <c r="J190" s="79">
        <f>I190/'Indicator Data'!BC193*1000000</f>
        <v>79.699870629372455</v>
      </c>
      <c r="K190" s="77">
        <f t="shared" si="38"/>
        <v>1.6</v>
      </c>
      <c r="L190" s="77">
        <f>IF('Indicator Data'!V193="No data","x",ROUND(IF('Indicator Data'!V193&gt;L$195,10,IF('Indicator Data'!V193&lt;L$194,0,10-(L$195-'Indicator Data'!V193)/(L$195-L$194)*10)),1))</f>
        <v>1.1000000000000001</v>
      </c>
      <c r="M190" s="78">
        <f t="shared" si="39"/>
        <v>1.4</v>
      </c>
      <c r="N190" s="80">
        <f t="shared" si="40"/>
        <v>2.5</v>
      </c>
      <c r="O190" s="92">
        <f>IF(AND('Indicator Data'!AK193="No data",'Indicator Data'!AL193="No data"),0,SUM('Indicator Data'!AK193:AM193)/1000)</f>
        <v>0</v>
      </c>
      <c r="P190" s="77">
        <f t="shared" si="41"/>
        <v>0</v>
      </c>
      <c r="Q190" s="81">
        <f>O190*1000/'Indicator Data'!BC193</f>
        <v>0</v>
      </c>
      <c r="R190" s="77">
        <f t="shared" si="42"/>
        <v>0</v>
      </c>
      <c r="S190" s="82">
        <f t="shared" si="43"/>
        <v>0</v>
      </c>
      <c r="T190" s="77">
        <f>IF('Indicator Data'!AB193="No data","x",ROUND(IF('Indicator Data'!AB193&gt;T$195,10,IF('Indicator Data'!AB193&lt;T$194,0,10-(T$195-'Indicator Data'!AB193)/(T$195-T$194)*10)),1))</f>
        <v>1</v>
      </c>
      <c r="U190" s="77">
        <f>IF('Indicator Data'!AA193="No data","x",ROUND(IF('Indicator Data'!AA193&gt;U$195,10,IF('Indicator Data'!AA193&lt;U$194,0,10-(U$195-'Indicator Data'!AA193)/(U$195-U$194)*10)),1))</f>
        <v>2.5</v>
      </c>
      <c r="V190" s="77">
        <f>IF('Indicator Data'!AE193="No data","x",ROUND(IF('Indicator Data'!AE193&gt;V$195,10,IF('Indicator Data'!AE193&lt;V$194,0,10-(V$195-'Indicator Data'!AE193)/(V$195-V$194)*10)),1))</f>
        <v>0</v>
      </c>
      <c r="W190" s="78">
        <f t="shared" si="49"/>
        <v>1.2</v>
      </c>
      <c r="X190" s="77">
        <f>IF('Indicator Data'!W193="No data","x",ROUND(IF('Indicator Data'!W193&gt;X$195,10,IF('Indicator Data'!W193&lt;X$194,0,10-(X$195-'Indicator Data'!W193)/(X$195-X$194)*10)),1))</f>
        <v>1.7</v>
      </c>
      <c r="Y190" s="77">
        <f>IF('Indicator Data'!X193="No data","x",ROUND(IF('Indicator Data'!X193&gt;Y$195,10,IF('Indicator Data'!X193&lt;Y$194,0,10-(Y$195-'Indicator Data'!X193)/(Y$195-Y$194)*10)),1))</f>
        <v>2.7</v>
      </c>
      <c r="Z190" s="78">
        <f t="shared" si="44"/>
        <v>2.2000000000000002</v>
      </c>
      <c r="AA190" s="92">
        <f>('Indicator Data'!AJ193+'Indicator Data'!AI193*0.5+'Indicator Data'!AH193*0.25)/1000</f>
        <v>1692.86825</v>
      </c>
      <c r="AB190" s="83">
        <f>AA190*1000/'Indicator Data'!BC193</f>
        <v>1.8261575935492633E-2</v>
      </c>
      <c r="AC190" s="78">
        <f t="shared" si="45"/>
        <v>1.8</v>
      </c>
      <c r="AD190" s="77">
        <f>IF('Indicator Data'!AN193="No data","x",ROUND(IF('Indicator Data'!AN193&lt;$AD$194,10,IF('Indicator Data'!AN193&gt;$AD$195,0,($AD$195-'Indicator Data'!AN193)/($AD$195-$AD$194)*10)),1))</f>
        <v>3.6</v>
      </c>
      <c r="AE190" s="77">
        <f>IF('Indicator Data'!AO193="No data","x",ROUND(IF('Indicator Data'!AO193&gt;$AE$195,10,IF('Indicator Data'!AO193&lt;$AE$194,0,10-($AE$195-'Indicator Data'!AO193)/($AE$195-$AE$194)*10)),1))</f>
        <v>2</v>
      </c>
      <c r="AF190" s="84" t="str">
        <f>IF('Indicator Data'!AP193="No data","x",ROUND(IF('Indicator Data'!AP193&gt;$AF$195,10,IF('Indicator Data'!AP193&lt;$AF$194,0,10-($AF$195-'Indicator Data'!AP193)/($AF$195-$AF$194)*10)),1))</f>
        <v>x</v>
      </c>
      <c r="AG190" s="84" t="str">
        <f>IF('Indicator Data'!AQ193="No data","x",ROUND(IF('Indicator Data'!AQ193&gt;$AG$195,10,IF('Indicator Data'!AQ193&lt;$AG$194,0,10-($AG$195-'Indicator Data'!AQ193)/($AG$195-$AG$194)*10)),1))</f>
        <v>x</v>
      </c>
      <c r="AH190" s="77" t="str">
        <f t="shared" si="46"/>
        <v>x</v>
      </c>
      <c r="AI190" s="78">
        <f t="shared" si="47"/>
        <v>2.8</v>
      </c>
      <c r="AJ190" s="85">
        <f t="shared" si="48"/>
        <v>2</v>
      </c>
      <c r="AK190" s="86">
        <f t="shared" si="50"/>
        <v>1</v>
      </c>
    </row>
    <row r="191" spans="1:37" s="4" customFormat="1" x14ac:dyDescent="0.25">
      <c r="A191" s="131" t="s">
        <v>353</v>
      </c>
      <c r="B191" s="63" t="s">
        <v>352</v>
      </c>
      <c r="C191" s="77">
        <f>ROUND(IF('Indicator Data'!Q194="No data",IF((0.1233*LN('Indicator Data'!BB194)-0.4559)&gt;C$195,0,IF((0.1233*LN('Indicator Data'!BB194)-0.4559)&lt;C$194,10,(C$195-(0.1233*LN('Indicator Data'!BB194)-0.4559))/(C$195-C$194)*10)),IF('Indicator Data'!Q194&gt;C$195,0,IF('Indicator Data'!Q194&lt;C$194,10,(C$195-'Indicator Data'!Q194)/(C$195-C$194)*10))),1)</f>
        <v>7.2</v>
      </c>
      <c r="D191" s="77">
        <f>IF('Indicator Data'!R194="No data","x",ROUND((IF('Indicator Data'!R194&gt;D$195,10,IF('Indicator Data'!R194&lt;D$194,0,10-(D$195-'Indicator Data'!R194)/(D$195-D$194)*10))),1))</f>
        <v>3.3</v>
      </c>
      <c r="E191" s="78">
        <f t="shared" si="36"/>
        <v>5.6</v>
      </c>
      <c r="F191" s="77">
        <f>IF('Indicator Data'!AF194="No data","x",ROUND(IF('Indicator Data'!AF194&gt;F$195,10,IF('Indicator Data'!AF194&lt;F$194,0,10-(F$195-'Indicator Data'!AF194)/(F$195-F$194)*10)),1))</f>
        <v>10</v>
      </c>
      <c r="G191" s="77">
        <f>IF('Indicator Data'!AG194="No data","x",ROUND(IF('Indicator Data'!AG194&gt;G$195,10,IF('Indicator Data'!AG194&lt;G$194,0,10-(G$195-'Indicator Data'!AG194)/(G$195-G$194)*10)),1))</f>
        <v>2.7</v>
      </c>
      <c r="H191" s="78">
        <f t="shared" si="37"/>
        <v>6.4</v>
      </c>
      <c r="I191" s="79">
        <f>SUM(IF('Indicator Data'!S194=0,0,'Indicator Data'!S194/1000000),SUM('Indicator Data'!T194:U194))</f>
        <v>7573.5671899999998</v>
      </c>
      <c r="J191" s="79">
        <f>I191/'Indicator Data'!BC194*1000000</f>
        <v>274.56166556434528</v>
      </c>
      <c r="K191" s="77">
        <f t="shared" si="38"/>
        <v>5.5</v>
      </c>
      <c r="L191" s="77">
        <f>IF('Indicator Data'!V194="No data","x",ROUND(IF('Indicator Data'!V194&gt;L$195,10,IF('Indicator Data'!V194&lt;L$194,0,10-(L$195-'Indicator Data'!V194)/(L$195-L$194)*10)),1))</f>
        <v>2.8</v>
      </c>
      <c r="M191" s="78">
        <f t="shared" si="39"/>
        <v>4.2</v>
      </c>
      <c r="N191" s="80">
        <f t="shared" si="40"/>
        <v>5.5</v>
      </c>
      <c r="O191" s="92">
        <f>IF(AND('Indicator Data'!AK194="No data",'Indicator Data'!AL194="No data"),0,SUM('Indicator Data'!AK194:AM194)/1000)</f>
        <v>2251.1640000000002</v>
      </c>
      <c r="P191" s="77">
        <f t="shared" si="41"/>
        <v>10</v>
      </c>
      <c r="Q191" s="81">
        <f>O191*1000/'Indicator Data'!BC194</f>
        <v>8.1610596670298213E-2</v>
      </c>
      <c r="R191" s="77">
        <f t="shared" si="42"/>
        <v>9.4</v>
      </c>
      <c r="S191" s="82">
        <f t="shared" si="43"/>
        <v>9.6999999999999993</v>
      </c>
      <c r="T191" s="77">
        <f>IF('Indicator Data'!AB194="No data","x",ROUND(IF('Indicator Data'!AB194&gt;T$195,10,IF('Indicator Data'!AB194&lt;T$194,0,10-(T$195-'Indicator Data'!AB194)/(T$195-T$194)*10)),1))</f>
        <v>0.2</v>
      </c>
      <c r="U191" s="77">
        <f>IF('Indicator Data'!AA194="No data","x",ROUND(IF('Indicator Data'!AA194&gt;U$195,10,IF('Indicator Data'!AA194&lt;U$194,0,10-(U$195-'Indicator Data'!AA194)/(U$195-U$194)*10)),1))</f>
        <v>0.9</v>
      </c>
      <c r="V191" s="77">
        <f>IF('Indicator Data'!AE194="No data","x",ROUND(IF('Indicator Data'!AE194&gt;V$195,10,IF('Indicator Data'!AE194&lt;V$194,0,10-(V$195-'Indicator Data'!AE194)/(V$195-V$194)*10)),1))</f>
        <v>0.8</v>
      </c>
      <c r="W191" s="78">
        <f t="shared" si="49"/>
        <v>0.6</v>
      </c>
      <c r="X191" s="77">
        <f>IF('Indicator Data'!W194="No data","x",ROUND(IF('Indicator Data'!W194&gt;X$195,10,IF('Indicator Data'!W194&lt;X$194,0,10-(X$195-'Indicator Data'!W194)/(X$195-X$194)*10)),1))</f>
        <v>3.2</v>
      </c>
      <c r="Y191" s="77">
        <f>IF('Indicator Data'!X194="No data","x",ROUND(IF('Indicator Data'!X194&gt;Y$195,10,IF('Indicator Data'!X194&lt;Y$194,0,10-(Y$195-'Indicator Data'!X194)/(Y$195-Y$194)*10)),1))</f>
        <v>8.9</v>
      </c>
      <c r="Z191" s="78">
        <f t="shared" si="44"/>
        <v>6.1</v>
      </c>
      <c r="AA191" s="92">
        <f>('Indicator Data'!AJ194+'Indicator Data'!AI194*0.5+'Indicator Data'!AH194*0.25)/1000</f>
        <v>46.997750000000003</v>
      </c>
      <c r="AB191" s="83">
        <f>AA191*1000/'Indicator Data'!BC194</f>
        <v>1.7037916471929668E-3</v>
      </c>
      <c r="AC191" s="78">
        <f t="shared" si="45"/>
        <v>0.2</v>
      </c>
      <c r="AD191" s="77">
        <f>IF('Indicator Data'!AN194="No data","x",ROUND(IF('Indicator Data'!AN194&lt;$AD$194,10,IF('Indicator Data'!AN194&gt;$AD$195,0,($AD$195-'Indicator Data'!AN194)/($AD$195-$AD$194)*10)),1))</f>
        <v>6.4</v>
      </c>
      <c r="AE191" s="77">
        <f>IF('Indicator Data'!AO194="No data","x",ROUND(IF('Indicator Data'!AO194&gt;$AE$195,10,IF('Indicator Data'!AO194&lt;$AE$194,0,10-($AE$195-'Indicator Data'!AO194)/($AE$195-$AE$194)*10)),1))</f>
        <v>7</v>
      </c>
      <c r="AF191" s="84">
        <f>IF('Indicator Data'!AP194="No data","x",ROUND(IF('Indicator Data'!AP194&gt;$AF$195,10,IF('Indicator Data'!AP194&lt;$AF$194,0,10-($AF$195-'Indicator Data'!AP194)/($AF$195-$AF$194)*10)),1))</f>
        <v>7.3</v>
      </c>
      <c r="AG191" s="84">
        <f>IF('Indicator Data'!AQ194="No data","x",ROUND(IF('Indicator Data'!AQ194&gt;$AG$195,10,IF('Indicator Data'!AQ194&lt;$AG$194,0,10-($AG$195-'Indicator Data'!AQ194)/($AG$195-$AG$194)*10)),1))</f>
        <v>5.5</v>
      </c>
      <c r="AH191" s="77">
        <f t="shared" si="46"/>
        <v>6.9</v>
      </c>
      <c r="AI191" s="78">
        <f t="shared" si="47"/>
        <v>6.8</v>
      </c>
      <c r="AJ191" s="85">
        <f t="shared" si="48"/>
        <v>4.0999999999999996</v>
      </c>
      <c r="AK191" s="86">
        <f t="shared" si="50"/>
        <v>8</v>
      </c>
    </row>
    <row r="192" spans="1:37" s="4" customFormat="1" x14ac:dyDescent="0.25">
      <c r="A192" s="131" t="s">
        <v>355</v>
      </c>
      <c r="B192" s="63" t="s">
        <v>354</v>
      </c>
      <c r="C192" s="77">
        <f>ROUND(IF('Indicator Data'!Q195="No data",IF((0.1233*LN('Indicator Data'!BB195)-0.4559)&gt;C$195,0,IF((0.1233*LN('Indicator Data'!BB195)-0.4559)&lt;C$194,10,(C$195-(0.1233*LN('Indicator Data'!BB195)-0.4559))/(C$195-C$194)*10)),IF('Indicator Data'!Q195&gt;C$195,0,IF('Indicator Data'!Q195&lt;C$194,10,(C$195-'Indicator Data'!Q195)/(C$195-C$194)*10))),1)</f>
        <v>5.7</v>
      </c>
      <c r="D192" s="77">
        <f>IF('Indicator Data'!R195="No data","x",ROUND((IF('Indicator Data'!R195&gt;D$195,10,IF('Indicator Data'!R195&lt;D$194,0,10-(D$195-'Indicator Data'!R195)/(D$195-D$194)*10))),1))</f>
        <v>4.8</v>
      </c>
      <c r="E192" s="78">
        <f t="shared" si="36"/>
        <v>5.3</v>
      </c>
      <c r="F192" s="77">
        <f>IF('Indicator Data'!AF195="No data","x",ROUND(IF('Indicator Data'!AF195&gt;F$195,10,IF('Indicator Data'!AF195&lt;F$194,0,10-(F$195-'Indicator Data'!AF195)/(F$195-F$194)*10)),1))</f>
        <v>7</v>
      </c>
      <c r="G192" s="77">
        <f>IF('Indicator Data'!AG195="No data","x",ROUND(IF('Indicator Data'!AG195&gt;G$195,10,IF('Indicator Data'!AG195&lt;G$194,0,10-(G$195-'Indicator Data'!AG195)/(G$195-G$194)*10)),1))</f>
        <v>7.7</v>
      </c>
      <c r="H192" s="78">
        <f t="shared" si="37"/>
        <v>7.4</v>
      </c>
      <c r="I192" s="79">
        <f>SUM(IF('Indicator Data'!S195=0,0,'Indicator Data'!S195/1000000),SUM('Indicator Data'!T195:U195))</f>
        <v>1806.1118629999999</v>
      </c>
      <c r="J192" s="79">
        <f>I192/'Indicator Data'!BC195*1000000</f>
        <v>108.85838154609107</v>
      </c>
      <c r="K192" s="77">
        <f t="shared" si="38"/>
        <v>2.2000000000000002</v>
      </c>
      <c r="L192" s="77">
        <f>IF('Indicator Data'!V195="No data","x",ROUND(IF('Indicator Data'!V195&gt;L$195,10,IF('Indicator Data'!V195&lt;L$194,0,10-(L$195-'Indicator Data'!V195)/(L$195-L$194)*10)),1))</f>
        <v>2.6</v>
      </c>
      <c r="M192" s="78">
        <f t="shared" si="39"/>
        <v>2.4</v>
      </c>
      <c r="N192" s="80">
        <f t="shared" si="40"/>
        <v>5.0999999999999996</v>
      </c>
      <c r="O192" s="92">
        <f>IF(AND('Indicator Data'!AK195="No data",'Indicator Data'!AL195="No data"),0,SUM('Indicator Data'!AK195:AM195)/1000)</f>
        <v>27.585999999999999</v>
      </c>
      <c r="P192" s="77">
        <f t="shared" si="41"/>
        <v>4.8</v>
      </c>
      <c r="Q192" s="81">
        <f>O192*1000/'Indicator Data'!BC195</f>
        <v>1.6626696135766804E-3</v>
      </c>
      <c r="R192" s="77">
        <f t="shared" si="42"/>
        <v>3.6</v>
      </c>
      <c r="S192" s="82">
        <f t="shared" si="43"/>
        <v>4.2</v>
      </c>
      <c r="T192" s="77">
        <f>IF('Indicator Data'!AB195="No data","x",ROUND(IF('Indicator Data'!AB195&gt;T$195,10,IF('Indicator Data'!AB195&lt;T$194,0,10-(T$195-'Indicator Data'!AB195)/(T$195-T$194)*10)),1))</f>
        <v>10</v>
      </c>
      <c r="U192" s="77">
        <f>IF('Indicator Data'!AA195="No data","x",ROUND(IF('Indicator Data'!AA195&gt;U$195,10,IF('Indicator Data'!AA195&lt;U$194,0,10-(U$195-'Indicator Data'!AA195)/(U$195-U$194)*10)),1))</f>
        <v>7.1</v>
      </c>
      <c r="V192" s="77">
        <f>IF('Indicator Data'!AE195="No data","x",ROUND(IF('Indicator Data'!AE195&gt;V$195,10,IF('Indicator Data'!AE195&lt;V$194,0,10-(V$195-'Indicator Data'!AE195)/(V$195-V$194)*10)),1))</f>
        <v>6.6</v>
      </c>
      <c r="W192" s="78">
        <f t="shared" si="49"/>
        <v>7.9</v>
      </c>
      <c r="X192" s="77">
        <f>IF('Indicator Data'!W195="No data","x",ROUND(IF('Indicator Data'!W195&gt;X$195,10,IF('Indicator Data'!W195&lt;X$194,0,10-(X$195-'Indicator Data'!W195)/(X$195-X$194)*10)),1))</f>
        <v>4.9000000000000004</v>
      </c>
      <c r="Y192" s="77">
        <f>IF('Indicator Data'!X195="No data","x",ROUND(IF('Indicator Data'!X195&gt;Y$195,10,IF('Indicator Data'!X195&lt;Y$194,0,10-(Y$195-'Indicator Data'!X195)/(Y$195-Y$194)*10)),1))</f>
        <v>3.3</v>
      </c>
      <c r="Z192" s="78">
        <f t="shared" si="44"/>
        <v>4.0999999999999996</v>
      </c>
      <c r="AA192" s="92">
        <f>('Indicator Data'!AJ195+'Indicator Data'!AI195*0.5+'Indicator Data'!AH195*0.25)/1000</f>
        <v>0</v>
      </c>
      <c r="AB192" s="83">
        <f>AA192*1000/'Indicator Data'!BC195</f>
        <v>0</v>
      </c>
      <c r="AC192" s="78">
        <f t="shared" si="45"/>
        <v>0</v>
      </c>
      <c r="AD192" s="77">
        <f>IF('Indicator Data'!AN195="No data","x",ROUND(IF('Indicator Data'!AN195&lt;$AD$194,10,IF('Indicator Data'!AN195&gt;$AD$195,0,($AD$195-'Indicator Data'!AN195)/($AD$195-$AD$194)*10)),1))</f>
        <v>7.7</v>
      </c>
      <c r="AE192" s="77">
        <f>IF('Indicator Data'!AO195="No data","x",ROUND(IF('Indicator Data'!AO195&gt;$AE$195,10,IF('Indicator Data'!AO195&lt;$AE$194,0,10-($AE$195-'Indicator Data'!AO195)/($AE$195-$AE$194)*10)),1))</f>
        <v>10</v>
      </c>
      <c r="AF192" s="84">
        <f>IF('Indicator Data'!AP195="No data","x",ROUND(IF('Indicator Data'!AP195&gt;$AF$195,10,IF('Indicator Data'!AP195&lt;$AF$194,0,10-($AF$195-'Indicator Data'!AP195)/($AF$195-$AF$194)*10)),1))</f>
        <v>10</v>
      </c>
      <c r="AG192" s="84">
        <f>IF('Indicator Data'!AQ195="No data","x",ROUND(IF('Indicator Data'!AQ195&gt;$AG$195,10,IF('Indicator Data'!AQ195&lt;$AG$194,0,10-($AG$195-'Indicator Data'!AQ195)/($AG$195-$AG$194)*10)),1))</f>
        <v>1.6</v>
      </c>
      <c r="AH192" s="77">
        <f t="shared" si="46"/>
        <v>8.3000000000000007</v>
      </c>
      <c r="AI192" s="78">
        <f t="shared" si="47"/>
        <v>8.6999999999999993</v>
      </c>
      <c r="AJ192" s="85">
        <f t="shared" si="48"/>
        <v>6.2</v>
      </c>
      <c r="AK192" s="86">
        <f t="shared" si="50"/>
        <v>5.3</v>
      </c>
    </row>
    <row r="193" spans="1:37" s="4" customFormat="1" x14ac:dyDescent="0.25">
      <c r="A193" s="131" t="s">
        <v>357</v>
      </c>
      <c r="B193" s="63" t="s">
        <v>356</v>
      </c>
      <c r="C193" s="77">
        <f>ROUND(IF('Indicator Data'!Q196="No data",IF((0.1233*LN('Indicator Data'!BB196)-0.4559)&gt;C$195,0,IF((0.1233*LN('Indicator Data'!BB196)-0.4559)&lt;C$194,10,(C$195-(0.1233*LN('Indicator Data'!BB196)-0.4559))/(C$195-C$194)*10)),IF('Indicator Data'!Q196&gt;C$195,0,IF('Indicator Data'!Q196&lt;C$194,10,(C$195-'Indicator Data'!Q196)/(C$195-C$194)*10))),1)</f>
        <v>6.7</v>
      </c>
      <c r="D193" s="77">
        <f>IF('Indicator Data'!R196="No data","x",ROUND((IF('Indicator Data'!R196&gt;D$195,10,IF('Indicator Data'!R196&lt;D$194,0,10-(D$195-'Indicator Data'!R196)/(D$195-D$194)*10))),1))</f>
        <v>1.7</v>
      </c>
      <c r="E193" s="78">
        <f t="shared" si="36"/>
        <v>4.7</v>
      </c>
      <c r="F193" s="77">
        <f>IF('Indicator Data'!AF196="No data","x",ROUND(IF('Indicator Data'!AF196&gt;F$195,10,IF('Indicator Data'!AF196&lt;F$194,0,10-(F$195-'Indicator Data'!AF196)/(F$195-F$194)*10)),1))</f>
        <v>7.2</v>
      </c>
      <c r="G193" s="77" t="str">
        <f>IF('Indicator Data'!AG196="No data","x",ROUND(IF('Indicator Data'!AG196&gt;G$195,10,IF('Indicator Data'!AG196&lt;G$194,0,10-(G$195-'Indicator Data'!AG196)/(G$195-G$194)*10)),1))</f>
        <v>x</v>
      </c>
      <c r="H193" s="78">
        <f t="shared" si="37"/>
        <v>7.2</v>
      </c>
      <c r="I193" s="79">
        <f>SUM(IF('Indicator Data'!S196=0,0,'Indicator Data'!S196/1000000),SUM('Indicator Data'!T196:U196))</f>
        <v>1801.2904700000001</v>
      </c>
      <c r="J193" s="79">
        <f>I193/'Indicator Data'!BC196*1000000</f>
        <v>111.53251363653645</v>
      </c>
      <c r="K193" s="77">
        <f t="shared" si="38"/>
        <v>2.2000000000000002</v>
      </c>
      <c r="L193" s="77">
        <f>IF('Indicator Data'!V196="No data","x",ROUND(IF('Indicator Data'!V196&gt;L$195,10,IF('Indicator Data'!V196&lt;L$194,0,10-(L$195-'Indicator Data'!V196)/(L$195-L$194)*10)),1))</f>
        <v>3.4</v>
      </c>
      <c r="M193" s="78">
        <f t="shared" si="39"/>
        <v>2.8</v>
      </c>
      <c r="N193" s="80">
        <f t="shared" si="40"/>
        <v>4.9000000000000004</v>
      </c>
      <c r="O193" s="92">
        <f>IF(AND('Indicator Data'!AK196="No data",'Indicator Data'!AL196="No data"),0,SUM('Indicator Data'!AK196:AM196)/1000)</f>
        <v>14.000999999999999</v>
      </c>
      <c r="P193" s="77">
        <f t="shared" si="41"/>
        <v>3.8</v>
      </c>
      <c r="Q193" s="81">
        <f>O193*1000/'Indicator Data'!BC196</f>
        <v>8.6691555272878711E-4</v>
      </c>
      <c r="R193" s="77">
        <f t="shared" si="42"/>
        <v>3.1</v>
      </c>
      <c r="S193" s="82">
        <f t="shared" si="43"/>
        <v>3.5</v>
      </c>
      <c r="T193" s="77">
        <f>IF('Indicator Data'!AB196="No data","x",ROUND(IF('Indicator Data'!AB196&gt;T$195,10,IF('Indicator Data'!AB196&lt;T$194,0,10-(T$195-'Indicator Data'!AB196)/(T$195-T$194)*10)),1))</f>
        <v>10</v>
      </c>
      <c r="U193" s="77">
        <f>IF('Indicator Data'!AA196="No data","x",ROUND(IF('Indicator Data'!AA196&gt;U$195,10,IF('Indicator Data'!AA196&lt;U$194,0,10-(U$195-'Indicator Data'!AA196)/(U$195-U$194)*10)),1))</f>
        <v>4.4000000000000004</v>
      </c>
      <c r="V193" s="77">
        <f>IF('Indicator Data'!AE196="No data","x",ROUND(IF('Indicator Data'!AE196&gt;V$195,10,IF('Indicator Data'!AE196&lt;V$194,0,10-(V$195-'Indicator Data'!AE196)/(V$195-V$194)*10)),1))</f>
        <v>1.5</v>
      </c>
      <c r="W193" s="78">
        <f t="shared" si="49"/>
        <v>5.3</v>
      </c>
      <c r="X193" s="77">
        <f>IF('Indicator Data'!W196="No data","x",ROUND(IF('Indicator Data'!W196&gt;X$195,10,IF('Indicator Data'!W196&lt;X$194,0,10-(X$195-'Indicator Data'!W196)/(X$195-X$194)*10)),1))</f>
        <v>5.4</v>
      </c>
      <c r="Y193" s="77">
        <f>IF('Indicator Data'!X196="No data","x",ROUND(IF('Indicator Data'!X196&gt;Y$195,10,IF('Indicator Data'!X196&lt;Y$194,0,10-(Y$195-'Indicator Data'!X196)/(Y$195-Y$194)*10)),1))</f>
        <v>2.5</v>
      </c>
      <c r="Z193" s="78">
        <f t="shared" si="44"/>
        <v>4</v>
      </c>
      <c r="AA193" s="92">
        <f>('Indicator Data'!AJ196+'Indicator Data'!AI196*0.5+'Indicator Data'!AH196*0.25)/1000</f>
        <v>533.81949999999995</v>
      </c>
      <c r="AB193" s="83">
        <f>AA193*1000/'Indicator Data'!BC196</f>
        <v>3.3053098128698291E-2</v>
      </c>
      <c r="AC193" s="78">
        <f t="shared" si="45"/>
        <v>3.3</v>
      </c>
      <c r="AD193" s="77">
        <f>IF('Indicator Data'!AN196="No data","x",ROUND(IF('Indicator Data'!AN196&lt;$AD$194,10,IF('Indicator Data'!AN196&gt;$AD$195,0,($AD$195-'Indicator Data'!AN196)/($AD$195-$AD$194)*10)),1))</f>
        <v>6.9</v>
      </c>
      <c r="AE193" s="77">
        <f>IF('Indicator Data'!AO196="No data","x",ROUND(IF('Indicator Data'!AO196&gt;$AE$195,10,IF('Indicator Data'!AO196&lt;$AE$194,0,10-($AE$195-'Indicator Data'!AO196)/($AE$195-$AE$194)*10)),1))</f>
        <v>9.5</v>
      </c>
      <c r="AF193" s="84" t="str">
        <f>IF('Indicator Data'!AP196="No data","x",ROUND(IF('Indicator Data'!AP196&gt;$AF$195,10,IF('Indicator Data'!AP196&lt;$AF$194,0,10-($AF$195-'Indicator Data'!AP196)/($AF$195-$AF$194)*10)),1))</f>
        <v>x</v>
      </c>
      <c r="AG193" s="84" t="str">
        <f>IF('Indicator Data'!AQ196="No data","x",ROUND(IF('Indicator Data'!AQ196&gt;$AG$195,10,IF('Indicator Data'!AQ196&lt;$AG$194,0,10-($AG$195-'Indicator Data'!AQ196)/($AG$195-$AG$194)*10)),1))</f>
        <v>x</v>
      </c>
      <c r="AH193" s="77" t="str">
        <f t="shared" si="46"/>
        <v>x</v>
      </c>
      <c r="AI193" s="78">
        <f t="shared" si="47"/>
        <v>8.1999999999999993</v>
      </c>
      <c r="AJ193" s="85">
        <f t="shared" si="48"/>
        <v>5.6</v>
      </c>
      <c r="AK193" s="86">
        <f t="shared" si="50"/>
        <v>4.5999999999999996</v>
      </c>
    </row>
    <row r="194" spans="1:37" s="4" customFormat="1" x14ac:dyDescent="0.25">
      <c r="A194" s="87"/>
      <c r="B194" s="88" t="s">
        <v>390</v>
      </c>
      <c r="C194" s="88">
        <v>0.3</v>
      </c>
      <c r="D194" s="88">
        <v>0.05</v>
      </c>
      <c r="E194" s="88"/>
      <c r="F194" s="88">
        <v>0</v>
      </c>
      <c r="G194" s="88">
        <v>25</v>
      </c>
      <c r="H194" s="88"/>
      <c r="I194" s="88"/>
      <c r="J194" s="88"/>
      <c r="K194" s="88">
        <v>0</v>
      </c>
      <c r="L194" s="88">
        <v>0</v>
      </c>
      <c r="M194" s="88"/>
      <c r="N194" s="88"/>
      <c r="O194" s="88"/>
      <c r="P194" s="88">
        <v>3</v>
      </c>
      <c r="Q194" s="88"/>
      <c r="R194" s="89">
        <v>5.0000000000000002E-5</v>
      </c>
      <c r="S194" s="88"/>
      <c r="T194" s="88">
        <v>0</v>
      </c>
      <c r="U194" s="88">
        <v>0</v>
      </c>
      <c r="V194" s="88">
        <v>0</v>
      </c>
      <c r="W194" s="88"/>
      <c r="X194" s="88">
        <v>0</v>
      </c>
      <c r="Y194" s="88">
        <v>0</v>
      </c>
      <c r="Z194" s="88"/>
      <c r="AA194" s="88"/>
      <c r="AB194" s="88"/>
      <c r="AC194" s="90">
        <v>0</v>
      </c>
      <c r="AD194" s="88">
        <v>75</v>
      </c>
      <c r="AE194" s="88">
        <v>5</v>
      </c>
      <c r="AF194" s="88">
        <v>1</v>
      </c>
      <c r="AG194" s="88">
        <v>0</v>
      </c>
      <c r="AH194" s="88"/>
      <c r="AI194" s="88"/>
      <c r="AJ194" s="88"/>
      <c r="AK194" s="88"/>
    </row>
    <row r="195" spans="1:37" s="4" customFormat="1" x14ac:dyDescent="0.25">
      <c r="A195" s="87"/>
      <c r="B195" s="88" t="s">
        <v>391</v>
      </c>
      <c r="C195" s="88">
        <v>0.95</v>
      </c>
      <c r="D195" s="88">
        <v>0.5</v>
      </c>
      <c r="E195" s="88"/>
      <c r="F195" s="88">
        <v>0.75</v>
      </c>
      <c r="G195" s="88">
        <v>65</v>
      </c>
      <c r="H195" s="88"/>
      <c r="I195" s="88"/>
      <c r="J195" s="88"/>
      <c r="K195" s="88">
        <v>500</v>
      </c>
      <c r="L195" s="88">
        <v>15</v>
      </c>
      <c r="M195" s="88"/>
      <c r="N195" s="88"/>
      <c r="O195" s="88"/>
      <c r="P195" s="88">
        <v>6</v>
      </c>
      <c r="Q195" s="88"/>
      <c r="R195" s="91">
        <v>0.1</v>
      </c>
      <c r="S195" s="88"/>
      <c r="T195" s="88">
        <v>5</v>
      </c>
      <c r="U195" s="88">
        <v>550</v>
      </c>
      <c r="V195" s="88">
        <v>120</v>
      </c>
      <c r="W195" s="88"/>
      <c r="X195" s="88">
        <v>130</v>
      </c>
      <c r="Y195" s="88">
        <v>45</v>
      </c>
      <c r="Z195" s="88"/>
      <c r="AA195" s="88"/>
      <c r="AB195" s="88"/>
      <c r="AC195" s="91">
        <v>0.1</v>
      </c>
      <c r="AD195" s="88">
        <v>150</v>
      </c>
      <c r="AE195" s="88">
        <v>35</v>
      </c>
      <c r="AF195" s="88">
        <v>10</v>
      </c>
      <c r="AG195" s="88">
        <v>20</v>
      </c>
      <c r="AH195" s="88"/>
      <c r="AI195" s="88"/>
      <c r="AJ195" s="88"/>
      <c r="AK195" s="88"/>
    </row>
  </sheetData>
  <sortState ref="A3:B193">
    <sortCondition ref="A3:A193"/>
  </sortState>
  <mergeCells count="1">
    <mergeCell ref="A1:AK1"/>
  </mergeCells>
  <pageMargins left="0.7" right="0.7" top="0.75" bottom="0.75" header="0.3" footer="0.3"/>
  <pageSetup paperSize="9" orientation="portrait" r:id="rId1"/>
  <ignoredErrors>
    <ignoredError sqref="O3"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sheetPr>
  <dimension ref="A1:Y195"/>
  <sheetViews>
    <sheetView showGridLines="0" workbookViewId="0">
      <pane xSplit="2" ySplit="2" topLeftCell="C3" activePane="bottomRight" state="frozen"/>
      <selection pane="topRight" activeCell="B1" sqref="B1"/>
      <selection pane="bottomLeft" activeCell="A4" sqref="A4"/>
      <selection pane="bottomRight" sqref="A1:X1"/>
    </sheetView>
  </sheetViews>
  <sheetFormatPr defaultRowHeight="15" x14ac:dyDescent="0.25"/>
  <cols>
    <col min="1" max="1" width="25.7109375" style="1" customWidth="1"/>
    <col min="2" max="2" width="8.140625" style="14" customWidth="1"/>
    <col min="3" max="3" width="7.85546875" style="1" customWidth="1"/>
    <col min="4" max="4" width="7.85546875" style="15" customWidth="1"/>
    <col min="5" max="6" width="7.85546875" style="1" customWidth="1"/>
    <col min="7" max="8" width="7.85546875" style="15" customWidth="1"/>
    <col min="9" max="12" width="7.85546875" style="1" customWidth="1"/>
    <col min="13" max="14" width="7.85546875" style="15" customWidth="1"/>
    <col min="15" max="15" width="7.85546875" style="1" customWidth="1"/>
    <col min="16" max="17" width="7.85546875" style="10" customWidth="1"/>
    <col min="18" max="18" width="7.85546875" style="1" customWidth="1"/>
    <col min="19" max="22" width="7.85546875" style="10" customWidth="1"/>
    <col min="23" max="23" width="7.85546875" style="1" customWidth="1"/>
    <col min="24" max="24" width="7.85546875" style="15" customWidth="1"/>
    <col min="25" max="16384" width="9.140625" style="1"/>
  </cols>
  <sheetData>
    <row r="1" spans="1:25" x14ac:dyDescent="0.25">
      <c r="A1" s="196"/>
      <c r="B1" s="196"/>
      <c r="C1" s="196"/>
      <c r="D1" s="196"/>
      <c r="E1" s="196"/>
      <c r="F1" s="196"/>
      <c r="G1" s="196"/>
      <c r="H1" s="196"/>
      <c r="I1" s="196"/>
      <c r="J1" s="196"/>
      <c r="K1" s="196"/>
      <c r="L1" s="196"/>
      <c r="M1" s="196"/>
      <c r="N1" s="196"/>
      <c r="O1" s="196"/>
      <c r="P1" s="196"/>
      <c r="Q1" s="196"/>
      <c r="R1" s="196"/>
      <c r="S1" s="196"/>
      <c r="T1" s="196"/>
      <c r="U1" s="196"/>
      <c r="V1" s="196"/>
      <c r="W1" s="196"/>
      <c r="X1" s="196"/>
    </row>
    <row r="2" spans="1:25" s="4" customFormat="1" ht="109.5" customHeight="1" thickBot="1" x14ac:dyDescent="0.3">
      <c r="A2" s="131" t="s">
        <v>380</v>
      </c>
      <c r="B2" s="93" t="s">
        <v>358</v>
      </c>
      <c r="C2" s="94" t="s">
        <v>479</v>
      </c>
      <c r="D2" s="95" t="s">
        <v>413</v>
      </c>
      <c r="E2" s="94" t="s">
        <v>408</v>
      </c>
      <c r="F2" s="94" t="s">
        <v>360</v>
      </c>
      <c r="G2" s="95" t="s">
        <v>414</v>
      </c>
      <c r="H2" s="96" t="s">
        <v>864</v>
      </c>
      <c r="I2" s="94" t="s">
        <v>361</v>
      </c>
      <c r="J2" s="94" t="s">
        <v>362</v>
      </c>
      <c r="K2" s="94" t="s">
        <v>363</v>
      </c>
      <c r="L2" s="94" t="s">
        <v>364</v>
      </c>
      <c r="M2" s="95" t="s">
        <v>381</v>
      </c>
      <c r="N2" s="149" t="s">
        <v>429</v>
      </c>
      <c r="O2" s="94" t="s">
        <v>429</v>
      </c>
      <c r="P2" s="94" t="s">
        <v>477</v>
      </c>
      <c r="Q2" s="94" t="s">
        <v>478</v>
      </c>
      <c r="R2" s="95" t="s">
        <v>382</v>
      </c>
      <c r="S2" s="94" t="s">
        <v>907</v>
      </c>
      <c r="T2" s="94" t="s">
        <v>476</v>
      </c>
      <c r="U2" s="94" t="s">
        <v>404</v>
      </c>
      <c r="V2" s="94" t="s">
        <v>1066</v>
      </c>
      <c r="W2" s="95" t="s">
        <v>403</v>
      </c>
      <c r="X2" s="96" t="s">
        <v>863</v>
      </c>
    </row>
    <row r="3" spans="1:25" s="4" customFormat="1" x14ac:dyDescent="0.25">
      <c r="A3" s="131" t="s">
        <v>1</v>
      </c>
      <c r="B3" s="51" t="s">
        <v>0</v>
      </c>
      <c r="C3" s="97">
        <f>IF('Indicator Data'!AR6="No data","x",ROUND(IF('Indicator Data'!AR6&gt;C$195,0,IF('Indicator Data'!AR6&lt;C$194,10,(C$195-'Indicator Data'!AR6)/(C$195-C$194)*10)),1))</f>
        <v>6.3</v>
      </c>
      <c r="D3" s="98">
        <f>IF(C3="x","x",C3)</f>
        <v>6.3</v>
      </c>
      <c r="E3" s="97">
        <f>IF('Indicator Data'!AT6="No data","x",ROUND(IF('Indicator Data'!AT6&gt;E$195,0,IF('Indicator Data'!AT6&lt;E$194,10,(E$195-'Indicator Data'!AT6)/(E$195-E$194)*10)),1))</f>
        <v>8.5</v>
      </c>
      <c r="F3" s="97">
        <f>IF('Indicator Data'!AS6="No data","x",ROUND(IF('Indicator Data'!AS6&gt;F$195,0,IF('Indicator Data'!AS6&lt;F$194,10,(F$195-'Indicator Data'!AS6)/(F$195-F$194)*10)),1))</f>
        <v>7.7</v>
      </c>
      <c r="G3" s="98">
        <f>IF(AND(E3="x",F3="x"),"x",ROUND(AVERAGE(E3,F3),1))</f>
        <v>8.1</v>
      </c>
      <c r="H3" s="99">
        <f>ROUND(AVERAGE(D3,G3),1)</f>
        <v>7.2</v>
      </c>
      <c r="I3" s="97">
        <f>IF('Indicator Data'!AV6="No data","x",ROUND(IF('Indicator Data'!AV6^2&gt;I$195,0,IF('Indicator Data'!AV6^2&lt;I$194,10,(I$195-'Indicator Data'!AV6^2)/(I$195-I$194)*10)),1))</f>
        <v>9.4</v>
      </c>
      <c r="J3" s="97">
        <f>IF(OR('Indicator Data'!AU6=0,'Indicator Data'!AU6="No data"),"x",ROUND(IF('Indicator Data'!AU6&gt;J$195,0,IF('Indicator Data'!AU6&lt;J$194,10,(J$195-'Indicator Data'!AU6)/(J$195-J$194)*10)),1))</f>
        <v>1.1000000000000001</v>
      </c>
      <c r="K3" s="97">
        <f>IF('Indicator Data'!AW6="No data","x",ROUND(IF('Indicator Data'!AW6&gt;K$195,0,IF('Indicator Data'!AW6&lt;K$194,10,(K$195-'Indicator Data'!AW6)/(K$195-K$194)*10)),1))</f>
        <v>9.1999999999999993</v>
      </c>
      <c r="L3" s="97">
        <f>IF('Indicator Data'!AX6="No data","x",ROUND(IF('Indicator Data'!AX6&gt;L$195,0,IF('Indicator Data'!AX6&lt;L$194,10,(L$195-'Indicator Data'!AX6)/(L$195-L$194)*10)),1))</f>
        <v>7.1</v>
      </c>
      <c r="M3" s="98">
        <f>IF(AND(I3="x",J3="x",K3="x",L3="x"),"x",ROUND(AVERAGE(I3,J3,K3,L3),1))</f>
        <v>6.7</v>
      </c>
      <c r="N3" s="148">
        <f>IF('Indicator Data'!AY6="No data","x",'Indicator Data'!AY6/'Indicator Data'!BE6*100)</f>
        <v>11.039050641644819</v>
      </c>
      <c r="O3" s="97">
        <f>IF(N3="x","x",ROUND(IF(N3&gt;O$195,0,IF(N3&lt;O$194,10,(O$195-N3)/(O$195-O$194)*10)),1))</f>
        <v>9</v>
      </c>
      <c r="P3" s="97">
        <f>IF('Indicator Data'!AZ6="No data","x",ROUND(IF('Indicator Data'!AZ6&gt;P$195,0,IF('Indicator Data'!AZ6&lt;P$194,10,(P$195-'Indicator Data'!AZ6)/(P$195-P$194)*10)),1))</f>
        <v>7.6</v>
      </c>
      <c r="Q3" s="97">
        <f>IF('Indicator Data'!BA6="No data","x",ROUND(IF('Indicator Data'!BA6&gt;Q$195,0,IF('Indicator Data'!BA6&lt;Q$194,10,(Q$195-'Indicator Data'!BA6)/(Q$195-Q$194)*10)),1))</f>
        <v>8.9</v>
      </c>
      <c r="R3" s="98">
        <f>IF(AND(O3="x",P3="x",Q3="x"),"x",ROUND(AVERAGE(O3,Q3,P3),1))</f>
        <v>8.5</v>
      </c>
      <c r="S3" s="97">
        <f>IF('Indicator Data'!Y6="No data","x",ROUND(IF('Indicator Data'!Y6&gt;S$195,0,IF('Indicator Data'!Y6&lt;S$194,10,(S$195-'Indicator Data'!Y6)/(S$195-S$194)*10)),1))</f>
        <v>9.3000000000000007</v>
      </c>
      <c r="T3" s="97">
        <f>IF('Indicator Data'!Z6="No data","x",ROUND(IF('Indicator Data'!Z6&gt;T$195,0,IF('Indicator Data'!Z6&lt;T$194,10,(T$195-'Indicator Data'!Z6)/(T$195-T$194)*10)),1))</f>
        <v>9.5</v>
      </c>
      <c r="U3" s="97">
        <f>IF('Indicator Data'!AC6="No data","x",ROUND(IF('Indicator Data'!AC6&gt;U$195,0,IF('Indicator Data'!AC6&lt;U$194,10,(U$195-'Indicator Data'!AC6)/(U$195-U$194)*10)),1))</f>
        <v>9.6</v>
      </c>
      <c r="V3" s="97">
        <f>IF('Indicator Data'!AD6="No data","x",ROUND(IF('Indicator Data'!AD6&gt;V$195,10,IF('Indicator Data'!AD6&lt;V$194,0,10-(V$195-'Indicator Data'!AD6)/(V$195-V$194)*10)),1))</f>
        <v>4.4000000000000004</v>
      </c>
      <c r="W3" s="98">
        <f>IF(AND(S3="x",T3="x",U3="x",V3="x"),"x",ROUND(AVERAGE(S3,T3,U3,V3),1))</f>
        <v>8.1999999999999993</v>
      </c>
      <c r="X3" s="99">
        <f>ROUND(AVERAGE(R3,M3,W3),1)</f>
        <v>7.8</v>
      </c>
      <c r="Y3" s="184"/>
    </row>
    <row r="4" spans="1:25" s="4" customFormat="1" x14ac:dyDescent="0.25">
      <c r="A4" s="131" t="s">
        <v>3</v>
      </c>
      <c r="B4" s="51" t="s">
        <v>2</v>
      </c>
      <c r="C4" s="97" t="str">
        <f>IF('Indicator Data'!AR7="No data","x",ROUND(IF('Indicator Data'!AR7&gt;C$195,0,IF('Indicator Data'!AR7&lt;C$194,10,(C$195-'Indicator Data'!AR7)/(C$195-C$194)*10)),1))</f>
        <v>x</v>
      </c>
      <c r="D4" s="98" t="str">
        <f t="shared" ref="D4:D67" si="0">IF(C4="x","x",C4)</f>
        <v>x</v>
      </c>
      <c r="E4" s="97">
        <f>IF('Indicator Data'!AT7="No data","x",ROUND(IF('Indicator Data'!AT7&gt;E$195,0,IF('Indicator Data'!AT7&lt;E$194,10,(E$195-'Indicator Data'!AT7)/(E$195-E$194)*10)),1))</f>
        <v>6.1</v>
      </c>
      <c r="F4" s="97">
        <f>IF('Indicator Data'!AS7="No data","x",ROUND(IF('Indicator Data'!AS7&gt;F$195,0,IF('Indicator Data'!AS7&lt;F$194,10,(F$195-'Indicator Data'!AS7)/(F$195-F$194)*10)),1))</f>
        <v>4.9000000000000004</v>
      </c>
      <c r="G4" s="98">
        <f t="shared" ref="G4:G67" si="1">IF(AND(E4="x",F4="x"),"x",ROUND(AVERAGE(E4,F4),1))</f>
        <v>5.5</v>
      </c>
      <c r="H4" s="99">
        <f t="shared" ref="H4:H67" si="2">ROUND(AVERAGE(D4,G4),1)</f>
        <v>5.5</v>
      </c>
      <c r="I4" s="97">
        <f>IF('Indicator Data'!AV7="No data","x",ROUND(IF('Indicator Data'!AV7^2&gt;I$195,0,IF('Indicator Data'!AV7^2&lt;I$194,10,(I$195-'Indicator Data'!AV7^2)/(I$195-I$194)*10)),1))</f>
        <v>0.5</v>
      </c>
      <c r="J4" s="97">
        <f>IF(OR('Indicator Data'!AU7=0,'Indicator Data'!AU7="No data"),"x",ROUND(IF('Indicator Data'!AU7&gt;J$195,0,IF('Indicator Data'!AU7&lt;J$194,10,(J$195-'Indicator Data'!AU7)/(J$195-J$194)*10)),1))</f>
        <v>0</v>
      </c>
      <c r="K4" s="97">
        <f>IF('Indicator Data'!AW7="No data","x",ROUND(IF('Indicator Data'!AW7&gt;K$195,0,IF('Indicator Data'!AW7&lt;K$194,10,(K$195-'Indicator Data'!AW7)/(K$195-K$194)*10)),1))</f>
        <v>3.7</v>
      </c>
      <c r="L4" s="97">
        <f>IF('Indicator Data'!AX7="No data","x",ROUND(IF('Indicator Data'!AX7&gt;L$195,0,IF('Indicator Data'!AX7&lt;L$194,10,(L$195-'Indicator Data'!AX7)/(L$195-L$194)*10)),1))</f>
        <v>4.8</v>
      </c>
      <c r="M4" s="98">
        <f t="shared" ref="M4:M67" si="3">IF(AND(I4="x",J4="x",K4="x",L4="x"),"x",ROUND(AVERAGE(I4,J4,K4,L4),1))</f>
        <v>2.2999999999999998</v>
      </c>
      <c r="N4" s="148">
        <f>IF('Indicator Data'!AY7="No data","x",'Indicator Data'!AY7/'Indicator Data'!BE7*100)</f>
        <v>69.34306569343066</v>
      </c>
      <c r="O4" s="97">
        <f t="shared" ref="O4:O67" si="4">IF(N4="x","x",ROUND(IF(N4&gt;O$195,0,IF(N4&lt;O$194,10,(O$195-N4)/(O$195-O$194)*10)),1))</f>
        <v>3.1</v>
      </c>
      <c r="P4" s="97">
        <f>IF('Indicator Data'!AZ7="No data","x",ROUND(IF('Indicator Data'!AZ7&gt;P$195,0,IF('Indicator Data'!AZ7&lt;P$194,10,(P$195-'Indicator Data'!AZ7)/(P$195-P$194)*10)),1))</f>
        <v>0.8</v>
      </c>
      <c r="Q4" s="97">
        <f>IF('Indicator Data'!BA7="No data","x",ROUND(IF('Indicator Data'!BA7&gt;Q$195,0,IF('Indicator Data'!BA7&lt;Q$194,10,(Q$195-'Indicator Data'!BA7)/(Q$195-Q$194)*10)),1))</f>
        <v>1</v>
      </c>
      <c r="R4" s="98">
        <f t="shared" ref="R4:R67" si="5">IF(AND(O4="x",P4="x",Q4="x"),"x",ROUND(AVERAGE(O4,Q4,P4),1))</f>
        <v>1.6</v>
      </c>
      <c r="S4" s="97">
        <f>IF('Indicator Data'!Y7="No data","x",ROUND(IF('Indicator Data'!Y7&gt;S$195,0,IF('Indicator Data'!Y7&lt;S$194,10,(S$195-'Indicator Data'!Y7)/(S$195-S$194)*10)),1))</f>
        <v>7.1</v>
      </c>
      <c r="T4" s="97">
        <f>IF('Indicator Data'!Z7="No data","x",ROUND(IF('Indicator Data'!Z7&gt;T$195,0,IF('Indicator Data'!Z7&lt;T$194,10,(T$195-'Indicator Data'!Z7)/(T$195-T$194)*10)),1))</f>
        <v>0.8</v>
      </c>
      <c r="U4" s="97">
        <f>IF('Indicator Data'!AC7="No data","x",ROUND(IF('Indicator Data'!AC7&gt;U$195,0,IF('Indicator Data'!AC7&lt;U$194,10,(U$195-'Indicator Data'!AC7)/(U$195-U$194)*10)),1))</f>
        <v>8.1</v>
      </c>
      <c r="V4" s="97">
        <f>IF('Indicator Data'!AD7="No data","x",ROUND(IF('Indicator Data'!AD7&gt;V$195,10,IF('Indicator Data'!AD7&lt;V$194,0,10-(V$195-'Indicator Data'!AD7)/(V$195-V$194)*10)),1))</f>
        <v>0.3</v>
      </c>
      <c r="W4" s="98">
        <f t="shared" ref="W4:W67" si="6">IF(AND(S4="x",T4="x",U4="x",V4="x"),"x",ROUND(AVERAGE(S4,T4,U4,V4),1))</f>
        <v>4.0999999999999996</v>
      </c>
      <c r="X4" s="99">
        <f t="shared" ref="X4:X67" si="7">ROUND(AVERAGE(R4,M4,W4),1)</f>
        <v>2.7</v>
      </c>
      <c r="Y4" s="184"/>
    </row>
    <row r="5" spans="1:25" s="4" customFormat="1" x14ac:dyDescent="0.25">
      <c r="A5" s="131" t="s">
        <v>5</v>
      </c>
      <c r="B5" s="51" t="s">
        <v>4</v>
      </c>
      <c r="C5" s="97">
        <f>IF('Indicator Data'!AR8="No data","x",ROUND(IF('Indicator Data'!AR8&gt;C$195,0,IF('Indicator Data'!AR8&lt;C$194,10,(C$195-'Indicator Data'!AR8)/(C$195-C$194)*10)),1))</f>
        <v>3.5</v>
      </c>
      <c r="D5" s="98">
        <f t="shared" si="0"/>
        <v>3.5</v>
      </c>
      <c r="E5" s="97">
        <f>IF('Indicator Data'!AT8="No data","x",ROUND(IF('Indicator Data'!AT8&gt;E$195,0,IF('Indicator Data'!AT8&lt;E$194,10,(E$195-'Indicator Data'!AT8)/(E$195-E$194)*10)),1))</f>
        <v>6.6</v>
      </c>
      <c r="F5" s="97">
        <f>IF('Indicator Data'!AS8="No data","x",ROUND(IF('Indicator Data'!AS8&gt;F$195,0,IF('Indicator Data'!AS8&lt;F$194,10,(F$195-'Indicator Data'!AS8)/(F$195-F$194)*10)),1))</f>
        <v>6</v>
      </c>
      <c r="G5" s="98">
        <f t="shared" si="1"/>
        <v>6.3</v>
      </c>
      <c r="H5" s="99">
        <f t="shared" si="2"/>
        <v>4.9000000000000004</v>
      </c>
      <c r="I5" s="97">
        <f>IF('Indicator Data'!AV8="No data","x",ROUND(IF('Indicator Data'!AV8^2&gt;I$195,0,IF('Indicator Data'!AV8^2&lt;I$194,10,(I$195-'Indicator Data'!AV8^2)/(I$195-I$194)*10)),1))</f>
        <v>4</v>
      </c>
      <c r="J5" s="97">
        <f>IF(OR('Indicator Data'!AU8=0,'Indicator Data'!AU8="No data"),"x",ROUND(IF('Indicator Data'!AU8&gt;J$195,0,IF('Indicator Data'!AU8&lt;J$194,10,(J$195-'Indicator Data'!AU8)/(J$195-J$194)*10)),1))</f>
        <v>0</v>
      </c>
      <c r="K5" s="97">
        <f>IF('Indicator Data'!AW8="No data","x",ROUND(IF('Indicator Data'!AW8&gt;K$195,0,IF('Indicator Data'!AW8&lt;K$194,10,(K$195-'Indicator Data'!AW8)/(K$195-K$194)*10)),1))</f>
        <v>6.2</v>
      </c>
      <c r="L5" s="97">
        <f>IF('Indicator Data'!AX8="No data","x",ROUND(IF('Indicator Data'!AX8&gt;L$195,0,IF('Indicator Data'!AX8&lt;L$194,10,(L$195-'Indicator Data'!AX8)/(L$195-L$194)*10)),1))</f>
        <v>4.5</v>
      </c>
      <c r="M5" s="98">
        <f t="shared" si="3"/>
        <v>3.7</v>
      </c>
      <c r="N5" s="148">
        <f>IF('Indicator Data'!AY8="No data","x",'Indicator Data'!AY8/'Indicator Data'!BE8*100)</f>
        <v>4.6184722093931327</v>
      </c>
      <c r="O5" s="97">
        <f t="shared" si="4"/>
        <v>9.6</v>
      </c>
      <c r="P5" s="97">
        <f>IF('Indicator Data'!AZ8="No data","x",ROUND(IF('Indicator Data'!AZ8&gt;P$195,0,IF('Indicator Data'!AZ8&lt;P$194,10,(P$195-'Indicator Data'!AZ8)/(P$195-P$194)*10)),1))</f>
        <v>1.4</v>
      </c>
      <c r="Q5" s="97">
        <f>IF('Indicator Data'!BA8="No data","x",ROUND(IF('Indicator Data'!BA8&gt;Q$195,0,IF('Indicator Data'!BA8&lt;Q$194,10,(Q$195-'Indicator Data'!BA8)/(Q$195-Q$194)*10)),1))</f>
        <v>3.3</v>
      </c>
      <c r="R5" s="98">
        <f t="shared" si="5"/>
        <v>4.8</v>
      </c>
      <c r="S5" s="97">
        <f>IF('Indicator Data'!Y8="No data","x",ROUND(IF('Indicator Data'!Y8&gt;S$195,0,IF('Indicator Data'!Y8&lt;S$194,10,(S$195-'Indicator Data'!Y8)/(S$195-S$194)*10)),1))</f>
        <v>7</v>
      </c>
      <c r="T5" s="97">
        <f>IF('Indicator Data'!Z8="No data","x",ROUND(IF('Indicator Data'!Z8&gt;T$195,0,IF('Indicator Data'!Z8&lt;T$194,10,(T$195-'Indicator Data'!Z8)/(T$195-T$194)*10)),1))</f>
        <v>1.3</v>
      </c>
      <c r="U5" s="97">
        <f>IF('Indicator Data'!AC8="No data","x",ROUND(IF('Indicator Data'!AC8&gt;U$195,0,IF('Indicator Data'!AC8&lt;U$194,10,(U$195-'Indicator Data'!AC8)/(U$195-U$194)*10)),1))</f>
        <v>7</v>
      </c>
      <c r="V5" s="97">
        <f>IF('Indicator Data'!AD8="No data","x",ROUND(IF('Indicator Data'!AD8&gt;V$195,10,IF('Indicator Data'!AD8&lt;V$194,0,10-(V$195-'Indicator Data'!AD8)/(V$195-V$194)*10)),1))</f>
        <v>1.6</v>
      </c>
      <c r="W5" s="98">
        <f t="shared" si="6"/>
        <v>4.2</v>
      </c>
      <c r="X5" s="99">
        <f t="shared" si="7"/>
        <v>4.2</v>
      </c>
      <c r="Y5" s="184"/>
    </row>
    <row r="6" spans="1:25" s="4" customFormat="1" x14ac:dyDescent="0.25">
      <c r="A6" s="131" t="s">
        <v>7</v>
      </c>
      <c r="B6" s="51" t="s">
        <v>6</v>
      </c>
      <c r="C6" s="97">
        <f>IF('Indicator Data'!AR9="No data","x",ROUND(IF('Indicator Data'!AR9&gt;C$195,0,IF('Indicator Data'!AR9&lt;C$194,10,(C$195-'Indicator Data'!AR9)/(C$195-C$194)*10)),1))</f>
        <v>5.3</v>
      </c>
      <c r="D6" s="98">
        <f t="shared" si="0"/>
        <v>5.3</v>
      </c>
      <c r="E6" s="97">
        <f>IF('Indicator Data'!AT9="No data","x",ROUND(IF('Indicator Data'!AT9&gt;E$195,0,IF('Indicator Data'!AT9&lt;E$194,10,(E$195-'Indicator Data'!AT9)/(E$195-E$194)*10)),1))</f>
        <v>8.1999999999999993</v>
      </c>
      <c r="F6" s="97">
        <f>IF('Indicator Data'!AS9="No data","x",ROUND(IF('Indicator Data'!AS9&gt;F$195,0,IF('Indicator Data'!AS9&lt;F$194,10,(F$195-'Indicator Data'!AS9)/(F$195-F$194)*10)),1))</f>
        <v>7</v>
      </c>
      <c r="G6" s="98">
        <f t="shared" si="1"/>
        <v>7.6</v>
      </c>
      <c r="H6" s="99">
        <f t="shared" si="2"/>
        <v>6.5</v>
      </c>
      <c r="I6" s="97">
        <f>IF('Indicator Data'!AV9="No data","x",ROUND(IF('Indicator Data'!AV9^2&gt;I$195,0,IF('Indicator Data'!AV9^2&lt;I$194,10,(I$195-'Indicator Data'!AV9^2)/(I$195-I$194)*10)),1))</f>
        <v>5.4</v>
      </c>
      <c r="J6" s="97">
        <f>IF(OR('Indicator Data'!AU9=0,'Indicator Data'!AU9="No data"),"x",ROUND(IF('Indicator Data'!AU9&gt;J$195,0,IF('Indicator Data'!AU9&lt;J$194,10,(J$195-'Indicator Data'!AU9)/(J$195-J$194)*10)),1))</f>
        <v>6.8</v>
      </c>
      <c r="K6" s="97">
        <f>IF('Indicator Data'!AW9="No data","x",ROUND(IF('Indicator Data'!AW9&gt;K$195,0,IF('Indicator Data'!AW9&lt;K$194,10,(K$195-'Indicator Data'!AW9)/(K$195-K$194)*10)),1))</f>
        <v>8.8000000000000007</v>
      </c>
      <c r="L6" s="97">
        <f>IF('Indicator Data'!AX9="No data","x",ROUND(IF('Indicator Data'!AX9&gt;L$195,0,IF('Indicator Data'!AX9&lt;L$194,10,(L$195-'Indicator Data'!AX9)/(L$195-L$194)*10)),1))</f>
        <v>7.1</v>
      </c>
      <c r="M6" s="98">
        <f t="shared" si="3"/>
        <v>7</v>
      </c>
      <c r="N6" s="148">
        <f>IF('Indicator Data'!AY9="No data","x",'Indicator Data'!AY9/'Indicator Data'!BE9*100)</f>
        <v>4.0907997112376675</v>
      </c>
      <c r="O6" s="97">
        <f t="shared" si="4"/>
        <v>9.6999999999999993</v>
      </c>
      <c r="P6" s="97">
        <f>IF('Indicator Data'!AZ9="No data","x",ROUND(IF('Indicator Data'!AZ9&gt;P$195,0,IF('Indicator Data'!AZ9&lt;P$194,10,(P$195-'Indicator Data'!AZ9)/(P$195-P$194)*10)),1))</f>
        <v>5.4</v>
      </c>
      <c r="Q6" s="97">
        <f>IF('Indicator Data'!BA9="No data","x",ROUND(IF('Indicator Data'!BA9&gt;Q$195,0,IF('Indicator Data'!BA9&lt;Q$194,10,(Q$195-'Indicator Data'!BA9)/(Q$195-Q$194)*10)),1))</f>
        <v>10</v>
      </c>
      <c r="R6" s="98">
        <f t="shared" si="5"/>
        <v>8.4</v>
      </c>
      <c r="S6" s="97">
        <f>IF('Indicator Data'!Y9="No data","x",ROUND(IF('Indicator Data'!Y9&gt;S$195,0,IF('Indicator Data'!Y9&lt;S$194,10,(S$195-'Indicator Data'!Y9)/(S$195-S$194)*10)),1))</f>
        <v>9.6</v>
      </c>
      <c r="T6" s="97">
        <f>IF('Indicator Data'!Z9="No data","x",ROUND(IF('Indicator Data'!Z9&gt;T$195,0,IF('Indicator Data'!Z9&lt;T$194,10,(T$195-'Indicator Data'!Z9)/(T$195-T$194)*10)),1))</f>
        <v>10</v>
      </c>
      <c r="U6" s="97">
        <f>IF('Indicator Data'!AC9="No data","x",ROUND(IF('Indicator Data'!AC9&gt;U$195,0,IF('Indicator Data'!AC9&lt;U$194,10,(U$195-'Indicator Data'!AC9)/(U$195-U$194)*10)),1))</f>
        <v>9.4</v>
      </c>
      <c r="V6" s="97">
        <f>IF('Indicator Data'!AD9="No data","x",ROUND(IF('Indicator Data'!AD9&gt;V$195,10,IF('Indicator Data'!AD9&lt;V$194,0,10-(V$195-'Indicator Data'!AD9)/(V$195-V$194)*10)),1))</f>
        <v>5.3</v>
      </c>
      <c r="W6" s="98">
        <f t="shared" si="6"/>
        <v>8.6</v>
      </c>
      <c r="X6" s="99">
        <f t="shared" si="7"/>
        <v>8</v>
      </c>
      <c r="Y6" s="184"/>
    </row>
    <row r="7" spans="1:25" s="4" customFormat="1" x14ac:dyDescent="0.25">
      <c r="A7" s="131" t="s">
        <v>9</v>
      </c>
      <c r="B7" s="51" t="s">
        <v>8</v>
      </c>
      <c r="C7" s="97">
        <f>IF('Indicator Data'!AR10="No data","x",ROUND(IF('Indicator Data'!AR10&gt;C$195,0,IF('Indicator Data'!AR10&lt;C$194,10,(C$195-'Indicator Data'!AR10)/(C$195-C$194)*10)),1))</f>
        <v>5.4</v>
      </c>
      <c r="D7" s="98">
        <f t="shared" si="0"/>
        <v>5.4</v>
      </c>
      <c r="E7" s="97" t="str">
        <f>IF('Indicator Data'!AT10="No data","x",ROUND(IF('Indicator Data'!AT10&gt;E$195,0,IF('Indicator Data'!AT10&lt;E$194,10,(E$195-'Indicator Data'!AT10)/(E$195-E$194)*10)),1))</f>
        <v>x</v>
      </c>
      <c r="F7" s="97">
        <f>IF('Indicator Data'!AS10="No data","x",ROUND(IF('Indicator Data'!AS10&gt;F$195,0,IF('Indicator Data'!AS10&lt;F$194,10,(F$195-'Indicator Data'!AS10)/(F$195-F$194)*10)),1))</f>
        <v>4.5999999999999996</v>
      </c>
      <c r="G7" s="98">
        <f t="shared" si="1"/>
        <v>4.5999999999999996</v>
      </c>
      <c r="H7" s="99">
        <f t="shared" si="2"/>
        <v>5</v>
      </c>
      <c r="I7" s="97">
        <f>IF('Indicator Data'!AV10="No data","x",ROUND(IF('Indicator Data'!AV10^2&gt;I$195,0,IF('Indicator Data'!AV10^2&lt;I$194,10,(I$195-'Indicator Data'!AV10^2)/(I$195-I$194)*10)),1))</f>
        <v>0.2</v>
      </c>
      <c r="J7" s="97">
        <f>IF(OR('Indicator Data'!AU10=0,'Indicator Data'!AU10="No data"),"x",ROUND(IF('Indicator Data'!AU10&gt;J$195,0,IF('Indicator Data'!AU10&lt;J$194,10,(J$195-'Indicator Data'!AU10)/(J$195-J$194)*10)),1))</f>
        <v>0.4</v>
      </c>
      <c r="K7" s="97">
        <f>IF('Indicator Data'!AW10="No data","x",ROUND(IF('Indicator Data'!AW10&gt;K$195,0,IF('Indicator Data'!AW10&lt;K$194,10,(K$195-'Indicator Data'!AW10)/(K$195-K$194)*10)),1))</f>
        <v>3.5</v>
      </c>
      <c r="L7" s="97">
        <f>IF('Indicator Data'!AX10="No data","x",ROUND(IF('Indicator Data'!AX10&gt;L$195,0,IF('Indicator Data'!AX10&lt;L$194,10,(L$195-'Indicator Data'!AX10)/(L$195-L$194)*10)),1))</f>
        <v>3.2</v>
      </c>
      <c r="M7" s="98">
        <f t="shared" si="3"/>
        <v>1.8</v>
      </c>
      <c r="N7" s="148">
        <f>IF('Indicator Data'!AY10="No data","x",'Indicator Data'!AY10/'Indicator Data'!BE10*100)</f>
        <v>222.72727272727272</v>
      </c>
      <c r="O7" s="97">
        <f t="shared" si="4"/>
        <v>0</v>
      </c>
      <c r="P7" s="97">
        <f>IF('Indicator Data'!AZ10="No data","x",ROUND(IF('Indicator Data'!AZ10&gt;P$195,0,IF('Indicator Data'!AZ10&lt;P$194,10,(P$195-'Indicator Data'!AZ10)/(P$195-P$194)*10)),1))</f>
        <v>1</v>
      </c>
      <c r="Q7" s="97">
        <f>IF('Indicator Data'!BA10="No data","x",ROUND(IF('Indicator Data'!BA10&gt;Q$195,0,IF('Indicator Data'!BA10&lt;Q$194,10,(Q$195-'Indicator Data'!BA10)/(Q$195-Q$194)*10)),1))</f>
        <v>0.4</v>
      </c>
      <c r="R7" s="98">
        <f t="shared" si="5"/>
        <v>0.5</v>
      </c>
      <c r="S7" s="97" t="str">
        <f>IF('Indicator Data'!Y10="No data","x",ROUND(IF('Indicator Data'!Y10&gt;S$195,0,IF('Indicator Data'!Y10&lt;S$194,10,(S$195-'Indicator Data'!Y10)/(S$195-S$194)*10)),1))</f>
        <v>x</v>
      </c>
      <c r="T7" s="97">
        <f>IF('Indicator Data'!Z10="No data","x",ROUND(IF('Indicator Data'!Z10&gt;T$195,0,IF('Indicator Data'!Z10&lt;T$194,10,(T$195-'Indicator Data'!Z10)/(T$195-T$194)*10)),1))</f>
        <v>0.3</v>
      </c>
      <c r="U7" s="97">
        <f>IF('Indicator Data'!AC10="No data","x",ROUND(IF('Indicator Data'!AC10&gt;U$195,0,IF('Indicator Data'!AC10&lt;U$194,10,(U$195-'Indicator Data'!AC10)/(U$195-U$194)*10)),1))</f>
        <v>6.1</v>
      </c>
      <c r="V7" s="97" t="str">
        <f>IF('Indicator Data'!AD10="No data","x",ROUND(IF('Indicator Data'!AD10&gt;V$195,10,IF('Indicator Data'!AD10&lt;V$194,0,10-(V$195-'Indicator Data'!AD10)/(V$195-V$194)*10)),1))</f>
        <v>x</v>
      </c>
      <c r="W7" s="98">
        <f t="shared" si="6"/>
        <v>3.2</v>
      </c>
      <c r="X7" s="99">
        <f t="shared" si="7"/>
        <v>1.8</v>
      </c>
      <c r="Y7" s="184"/>
    </row>
    <row r="8" spans="1:25" s="4" customFormat="1" x14ac:dyDescent="0.25">
      <c r="A8" s="131" t="s">
        <v>11</v>
      </c>
      <c r="B8" s="51" t="s">
        <v>10</v>
      </c>
      <c r="C8" s="97">
        <f>IF('Indicator Data'!AR11="No data","x",ROUND(IF('Indicator Data'!AR11&gt;C$195,0,IF('Indicator Data'!AR11&lt;C$194,10,(C$195-'Indicator Data'!AR11)/(C$195-C$194)*10)),1))</f>
        <v>3.8</v>
      </c>
      <c r="D8" s="98">
        <f t="shared" si="0"/>
        <v>3.8</v>
      </c>
      <c r="E8" s="97">
        <f>IF('Indicator Data'!AT11="No data","x",ROUND(IF('Indicator Data'!AT11&gt;E$195,0,IF('Indicator Data'!AT11&lt;E$194,10,(E$195-'Indicator Data'!AT11)/(E$195-E$194)*10)),1))</f>
        <v>6.4</v>
      </c>
      <c r="F8" s="97">
        <f>IF('Indicator Data'!AS11="No data","x",ROUND(IF('Indicator Data'!AS11&gt;F$195,0,IF('Indicator Data'!AS11&lt;F$194,10,(F$195-'Indicator Data'!AS11)/(F$195-F$194)*10)),1))</f>
        <v>5.2</v>
      </c>
      <c r="G8" s="98">
        <f t="shared" si="1"/>
        <v>5.8</v>
      </c>
      <c r="H8" s="99">
        <f t="shared" si="2"/>
        <v>4.8</v>
      </c>
      <c r="I8" s="97">
        <f>IF('Indicator Data'!AV11="No data","x",ROUND(IF('Indicator Data'!AV11^2&gt;I$195,0,IF('Indicator Data'!AV11^2&lt;I$194,10,(I$195-'Indicator Data'!AV11^2)/(I$195-I$194)*10)),1))</f>
        <v>0.4</v>
      </c>
      <c r="J8" s="97">
        <f>IF(OR('Indicator Data'!AU11=0,'Indicator Data'!AU11="No data"),"x",ROUND(IF('Indicator Data'!AU11&gt;J$195,0,IF('Indicator Data'!AU11&lt;J$194,10,(J$195-'Indicator Data'!AU11)/(J$195-J$194)*10)),1))</f>
        <v>0</v>
      </c>
      <c r="K8" s="97">
        <f>IF('Indicator Data'!AW11="No data","x",ROUND(IF('Indicator Data'!AW11&gt;K$195,0,IF('Indicator Data'!AW11&lt;K$194,10,(K$195-'Indicator Data'!AW11)/(K$195-K$194)*10)),1))</f>
        <v>3.1</v>
      </c>
      <c r="L8" s="97">
        <f>IF('Indicator Data'!AX11="No data","x",ROUND(IF('Indicator Data'!AX11&gt;L$195,0,IF('Indicator Data'!AX11&lt;L$194,10,(L$195-'Indicator Data'!AX11)/(L$195-L$194)*10)),1))</f>
        <v>2.9</v>
      </c>
      <c r="M8" s="98">
        <f t="shared" si="3"/>
        <v>1.6</v>
      </c>
      <c r="N8" s="148">
        <f>IF('Indicator Data'!AY11="No data","x",'Indicator Data'!AY11/'Indicator Data'!BE11*100)</f>
        <v>19.001056020228816</v>
      </c>
      <c r="O8" s="97">
        <f t="shared" si="4"/>
        <v>8.1999999999999993</v>
      </c>
      <c r="P8" s="97">
        <f>IF('Indicator Data'!AZ11="No data","x",ROUND(IF('Indicator Data'!AZ11&gt;P$195,0,IF('Indicator Data'!AZ11&lt;P$194,10,(P$195-'Indicator Data'!AZ11)/(P$195-P$194)*10)),1))</f>
        <v>0.4</v>
      </c>
      <c r="Q8" s="97">
        <f>IF('Indicator Data'!BA11="No data","x",ROUND(IF('Indicator Data'!BA11&gt;Q$195,0,IF('Indicator Data'!BA11&lt;Q$194,10,(Q$195-'Indicator Data'!BA11)/(Q$195-Q$194)*10)),1))</f>
        <v>0.2</v>
      </c>
      <c r="R8" s="98">
        <f t="shared" si="5"/>
        <v>2.9</v>
      </c>
      <c r="S8" s="97">
        <f>IF('Indicator Data'!Y11="No data","x",ROUND(IF('Indicator Data'!Y11&gt;S$195,0,IF('Indicator Data'!Y11&lt;S$194,10,(S$195-'Indicator Data'!Y11)/(S$195-S$194)*10)),1))</f>
        <v>0.4</v>
      </c>
      <c r="T8" s="97">
        <f>IF('Indicator Data'!Z11="No data","x",ROUND(IF('Indicator Data'!Z11&gt;T$195,0,IF('Indicator Data'!Z11&lt;T$194,10,(T$195-'Indicator Data'!Z11)/(T$195-T$194)*10)),1))</f>
        <v>2.2999999999999998</v>
      </c>
      <c r="U8" s="97">
        <f>IF('Indicator Data'!AC11="No data","x",ROUND(IF('Indicator Data'!AC11&gt;U$195,0,IF('Indicator Data'!AC11&lt;U$194,10,(U$195-'Indicator Data'!AC11)/(U$195-U$194)*10)),1))</f>
        <v>6.3</v>
      </c>
      <c r="V8" s="97">
        <f>IF('Indicator Data'!AD11="No data","x",ROUND(IF('Indicator Data'!AD11&gt;V$195,10,IF('Indicator Data'!AD11&lt;V$194,0,10-(V$195-'Indicator Data'!AD11)/(V$195-V$194)*10)),1))</f>
        <v>0.6</v>
      </c>
      <c r="W8" s="98">
        <f t="shared" si="6"/>
        <v>2.4</v>
      </c>
      <c r="X8" s="99">
        <f t="shared" si="7"/>
        <v>2.2999999999999998</v>
      </c>
      <c r="Y8" s="184"/>
    </row>
    <row r="9" spans="1:25" s="4" customFormat="1" x14ac:dyDescent="0.25">
      <c r="A9" s="131" t="s">
        <v>13</v>
      </c>
      <c r="B9" s="51" t="s">
        <v>12</v>
      </c>
      <c r="C9" s="97">
        <f>IF('Indicator Data'!AR12="No data","x",ROUND(IF('Indicator Data'!AR12&gt;C$195,0,IF('Indicator Data'!AR12&lt;C$194,10,(C$195-'Indicator Data'!AR12)/(C$195-C$194)*10)),1))</f>
        <v>7.5</v>
      </c>
      <c r="D9" s="98">
        <f t="shared" si="0"/>
        <v>7.5</v>
      </c>
      <c r="E9" s="97">
        <f>IF('Indicator Data'!AT12="No data","x",ROUND(IF('Indicator Data'!AT12&gt;E$195,0,IF('Indicator Data'!AT12&lt;E$194,10,(E$195-'Indicator Data'!AT12)/(E$195-E$194)*10)),1))</f>
        <v>6.7</v>
      </c>
      <c r="F9" s="97">
        <f>IF('Indicator Data'!AS12="No data","x",ROUND(IF('Indicator Data'!AS12&gt;F$195,0,IF('Indicator Data'!AS12&lt;F$194,10,(F$195-'Indicator Data'!AS12)/(F$195-F$194)*10)),1))</f>
        <v>5.3</v>
      </c>
      <c r="G9" s="98">
        <f t="shared" si="1"/>
        <v>6</v>
      </c>
      <c r="H9" s="99">
        <f t="shared" si="2"/>
        <v>6.8</v>
      </c>
      <c r="I9" s="97">
        <f>IF('Indicator Data'!AV12="No data","x",ROUND(IF('Indicator Data'!AV12^2&gt;I$195,0,IF('Indicator Data'!AV12^2&lt;I$194,10,(I$195-'Indicator Data'!AV12^2)/(I$195-I$194)*10)),1))</f>
        <v>0.1</v>
      </c>
      <c r="J9" s="97">
        <f>IF(OR('Indicator Data'!AU12=0,'Indicator Data'!AU12="No data"),"x",ROUND(IF('Indicator Data'!AU12&gt;J$195,0,IF('Indicator Data'!AU12&lt;J$194,10,(J$195-'Indicator Data'!AU12)/(J$195-J$194)*10)),1))</f>
        <v>0</v>
      </c>
      <c r="K9" s="97">
        <f>IF('Indicator Data'!AW12="No data","x",ROUND(IF('Indicator Data'!AW12&gt;K$195,0,IF('Indicator Data'!AW12&lt;K$194,10,(K$195-'Indicator Data'!AW12)/(K$195-K$194)*10)),1))</f>
        <v>4.2</v>
      </c>
      <c r="L9" s="97">
        <f>IF('Indicator Data'!AX12="No data","x",ROUND(IF('Indicator Data'!AX12&gt;L$195,0,IF('Indicator Data'!AX12&lt;L$194,10,(L$195-'Indicator Data'!AX12)/(L$195-L$194)*10)),1))</f>
        <v>4.4000000000000004</v>
      </c>
      <c r="M9" s="98">
        <f t="shared" si="3"/>
        <v>2.2000000000000002</v>
      </c>
      <c r="N9" s="148">
        <f>IF('Indicator Data'!AY12="No data","x",'Indicator Data'!AY12/'Indicator Data'!BE12*100)</f>
        <v>70.224719101123597</v>
      </c>
      <c r="O9" s="97">
        <f t="shared" si="4"/>
        <v>3</v>
      </c>
      <c r="P9" s="97">
        <f>IF('Indicator Data'!AZ12="No data","x",ROUND(IF('Indicator Data'!AZ12&gt;P$195,0,IF('Indicator Data'!AZ12&lt;P$194,10,(P$195-'Indicator Data'!AZ12)/(P$195-P$194)*10)),1))</f>
        <v>1.2</v>
      </c>
      <c r="Q9" s="97">
        <f>IF('Indicator Data'!BA12="No data","x",ROUND(IF('Indicator Data'!BA12&gt;Q$195,0,IF('Indicator Data'!BA12&lt;Q$194,10,(Q$195-'Indicator Data'!BA12)/(Q$195-Q$194)*10)),1))</f>
        <v>0</v>
      </c>
      <c r="R9" s="98">
        <f t="shared" si="5"/>
        <v>1.4</v>
      </c>
      <c r="S9" s="97">
        <f>IF('Indicator Data'!Y12="No data","x",ROUND(IF('Indicator Data'!Y12&gt;S$195,0,IF('Indicator Data'!Y12&lt;S$194,10,(S$195-'Indicator Data'!Y12)/(S$195-S$194)*10)),1))</f>
        <v>3.3</v>
      </c>
      <c r="T9" s="97">
        <f>IF('Indicator Data'!Z12="No data","x",ROUND(IF('Indicator Data'!Z12&gt;T$195,0,IF('Indicator Data'!Z12&lt;T$194,10,(T$195-'Indicator Data'!Z12)/(T$195-T$194)*10)),1))</f>
        <v>0.5</v>
      </c>
      <c r="U9" s="97">
        <f>IF('Indicator Data'!AC12="No data","x",ROUND(IF('Indicator Data'!AC12&gt;U$195,0,IF('Indicator Data'!AC12&lt;U$194,10,(U$195-'Indicator Data'!AC12)/(U$195-U$194)*10)),1))</f>
        <v>8.9</v>
      </c>
      <c r="V9" s="97">
        <f>IF('Indicator Data'!AD12="No data","x",ROUND(IF('Indicator Data'!AD12&gt;V$195,10,IF('Indicator Data'!AD12&lt;V$194,0,10-(V$195-'Indicator Data'!AD12)/(V$195-V$194)*10)),1))</f>
        <v>0.3</v>
      </c>
      <c r="W9" s="98">
        <f t="shared" si="6"/>
        <v>3.3</v>
      </c>
      <c r="X9" s="99">
        <f t="shared" si="7"/>
        <v>2.2999999999999998</v>
      </c>
      <c r="Y9" s="184"/>
    </row>
    <row r="10" spans="1:25" s="4" customFormat="1" x14ac:dyDescent="0.25">
      <c r="A10" s="131" t="s">
        <v>15</v>
      </c>
      <c r="B10" s="51" t="s">
        <v>14</v>
      </c>
      <c r="C10" s="97">
        <f>IF('Indicator Data'!AR13="No data","x",ROUND(IF('Indicator Data'!AR13&gt;C$195,0,IF('Indicator Data'!AR13&lt;C$194,10,(C$195-'Indicator Data'!AR13)/(C$195-C$194)*10)),1))</f>
        <v>2.4</v>
      </c>
      <c r="D10" s="98">
        <f t="shared" si="0"/>
        <v>2.4</v>
      </c>
      <c r="E10" s="97">
        <f>IF('Indicator Data'!AT13="No data","x",ROUND(IF('Indicator Data'!AT13&gt;E$195,0,IF('Indicator Data'!AT13&lt;E$194,10,(E$195-'Indicator Data'!AT13)/(E$195-E$194)*10)),1))</f>
        <v>2.1</v>
      </c>
      <c r="F10" s="97">
        <f>IF('Indicator Data'!AS13="No data","x",ROUND(IF('Indicator Data'!AS13&gt;F$195,0,IF('Indicator Data'!AS13&lt;F$194,10,(F$195-'Indicator Data'!AS13)/(F$195-F$194)*10)),1))</f>
        <v>1.9</v>
      </c>
      <c r="G10" s="98">
        <f t="shared" si="1"/>
        <v>2</v>
      </c>
      <c r="H10" s="99">
        <f t="shared" si="2"/>
        <v>2.2000000000000002</v>
      </c>
      <c r="I10" s="97" t="str">
        <f>IF('Indicator Data'!AV13="No data","x",ROUND(IF('Indicator Data'!AV13^2&gt;I$195,0,IF('Indicator Data'!AV13^2&lt;I$194,10,(I$195-'Indicator Data'!AV13^2)/(I$195-I$194)*10)),1))</f>
        <v>x</v>
      </c>
      <c r="J10" s="97">
        <f>IF(OR('Indicator Data'!AU13=0,'Indicator Data'!AU13="No data"),"x",ROUND(IF('Indicator Data'!AU13&gt;J$195,0,IF('Indicator Data'!AU13&lt;J$194,10,(J$195-'Indicator Data'!AU13)/(J$195-J$194)*10)),1))</f>
        <v>0</v>
      </c>
      <c r="K10" s="97">
        <f>IF('Indicator Data'!AW13="No data","x",ROUND(IF('Indicator Data'!AW13&gt;K$195,0,IF('Indicator Data'!AW13&lt;K$194,10,(K$195-'Indicator Data'!AW13)/(K$195-K$194)*10)),1))</f>
        <v>1.5</v>
      </c>
      <c r="L10" s="97">
        <f>IF('Indicator Data'!AX13="No data","x",ROUND(IF('Indicator Data'!AX13&gt;L$195,0,IF('Indicator Data'!AX13&lt;L$194,10,(L$195-'Indicator Data'!AX13)/(L$195-L$194)*10)),1))</f>
        <v>3.4</v>
      </c>
      <c r="M10" s="98">
        <f t="shared" si="3"/>
        <v>1.6</v>
      </c>
      <c r="N10" s="148">
        <f>IF('Indicator Data'!AY13="No data","x",'Indicator Data'!AY13/'Indicator Data'!BE13*100)</f>
        <v>10.023039975007485</v>
      </c>
      <c r="O10" s="97">
        <f t="shared" si="4"/>
        <v>9.1</v>
      </c>
      <c r="P10" s="97">
        <f>IF('Indicator Data'!AZ13="No data","x",ROUND(IF('Indicator Data'!AZ13&gt;P$195,0,IF('Indicator Data'!AZ13&lt;P$194,10,(P$195-'Indicator Data'!AZ13)/(P$195-P$194)*10)),1))</f>
        <v>0</v>
      </c>
      <c r="Q10" s="97">
        <f>IF('Indicator Data'!BA13="No data","x",ROUND(IF('Indicator Data'!BA13&gt;Q$195,0,IF('Indicator Data'!BA13&lt;Q$194,10,(Q$195-'Indicator Data'!BA13)/(Q$195-Q$194)*10)),1))</f>
        <v>0</v>
      </c>
      <c r="R10" s="98">
        <f t="shared" si="5"/>
        <v>3</v>
      </c>
      <c r="S10" s="97">
        <f>IF('Indicator Data'!Y13="No data","x",ROUND(IF('Indicator Data'!Y13&gt;S$195,0,IF('Indicator Data'!Y13&lt;S$194,10,(S$195-'Indicator Data'!Y13)/(S$195-S$194)*10)),1))</f>
        <v>1.8</v>
      </c>
      <c r="T10" s="97">
        <f>IF('Indicator Data'!Z13="No data","x",ROUND(IF('Indicator Data'!Z13&gt;T$195,0,IF('Indicator Data'!Z13&lt;T$194,10,(T$195-'Indicator Data'!Z13)/(T$195-T$194)*10)),1))</f>
        <v>1</v>
      </c>
      <c r="U10" s="97">
        <f>IF('Indicator Data'!AC13="No data","x",ROUND(IF('Indicator Data'!AC13&gt;U$195,0,IF('Indicator Data'!AC13&lt;U$194,10,(U$195-'Indicator Data'!AC13)/(U$195-U$194)*10)),1))</f>
        <v>0</v>
      </c>
      <c r="V10" s="97">
        <f>IF('Indicator Data'!AD13="No data","x",ROUND(IF('Indicator Data'!AD13&gt;V$195,10,IF('Indicator Data'!AD13&lt;V$194,0,10-(V$195-'Indicator Data'!AD13)/(V$195-V$194)*10)),1))</f>
        <v>0.1</v>
      </c>
      <c r="W10" s="98">
        <f t="shared" si="6"/>
        <v>0.7</v>
      </c>
      <c r="X10" s="99">
        <f t="shared" si="7"/>
        <v>1.8</v>
      </c>
      <c r="Y10" s="184"/>
    </row>
    <row r="11" spans="1:25" s="4" customFormat="1" x14ac:dyDescent="0.25">
      <c r="A11" s="131" t="s">
        <v>17</v>
      </c>
      <c r="B11" s="51" t="s">
        <v>16</v>
      </c>
      <c r="C11" s="97">
        <f>IF('Indicator Data'!AR14="No data","x",ROUND(IF('Indicator Data'!AR14&gt;C$195,0,IF('Indicator Data'!AR14&lt;C$194,10,(C$195-'Indicator Data'!AR14)/(C$195-C$194)*10)),1))</f>
        <v>2</v>
      </c>
      <c r="D11" s="98">
        <f t="shared" si="0"/>
        <v>2</v>
      </c>
      <c r="E11" s="97">
        <f>IF('Indicator Data'!AT14="No data","x",ROUND(IF('Indicator Data'!AT14&gt;E$195,0,IF('Indicator Data'!AT14&lt;E$194,10,(E$195-'Indicator Data'!AT14)/(E$195-E$194)*10)),1))</f>
        <v>2.5</v>
      </c>
      <c r="F11" s="97">
        <f>IF('Indicator Data'!AS14="No data","x",ROUND(IF('Indicator Data'!AS14&gt;F$195,0,IF('Indicator Data'!AS14&lt;F$194,10,(F$195-'Indicator Data'!AS14)/(F$195-F$194)*10)),1))</f>
        <v>2.1</v>
      </c>
      <c r="G11" s="98">
        <f t="shared" si="1"/>
        <v>2.2999999999999998</v>
      </c>
      <c r="H11" s="99">
        <f t="shared" si="2"/>
        <v>2.2000000000000002</v>
      </c>
      <c r="I11" s="97" t="str">
        <f>IF('Indicator Data'!AV14="No data","x",ROUND(IF('Indicator Data'!AV14^2&gt;I$195,0,IF('Indicator Data'!AV14^2&lt;I$194,10,(I$195-'Indicator Data'!AV14^2)/(I$195-I$194)*10)),1))</f>
        <v>x</v>
      </c>
      <c r="J11" s="97">
        <f>IF(OR('Indicator Data'!AU14=0,'Indicator Data'!AU14="No data"),"x",ROUND(IF('Indicator Data'!AU14&gt;J$195,0,IF('Indicator Data'!AU14&lt;J$194,10,(J$195-'Indicator Data'!AU14)/(J$195-J$194)*10)),1))</f>
        <v>0</v>
      </c>
      <c r="K11" s="97">
        <f>IF('Indicator Data'!AW14="No data","x",ROUND(IF('Indicator Data'!AW14&gt;K$195,0,IF('Indicator Data'!AW14&lt;K$194,10,(K$195-'Indicator Data'!AW14)/(K$195-K$194)*10)),1))</f>
        <v>1.6</v>
      </c>
      <c r="L11" s="97">
        <f>IF('Indicator Data'!AX14="No data","x",ROUND(IF('Indicator Data'!AX14&gt;L$195,0,IF('Indicator Data'!AX14&lt;L$194,10,(L$195-'Indicator Data'!AX14)/(L$195-L$194)*10)),1))</f>
        <v>2.2000000000000002</v>
      </c>
      <c r="M11" s="98">
        <f t="shared" si="3"/>
        <v>1.3</v>
      </c>
      <c r="N11" s="148">
        <f>IF('Indicator Data'!AY14="No data","x",'Indicator Data'!AY14/'Indicator Data'!BE14*100)</f>
        <v>351.90331153150748</v>
      </c>
      <c r="O11" s="97">
        <f t="shared" si="4"/>
        <v>0</v>
      </c>
      <c r="P11" s="97">
        <f>IF('Indicator Data'!AZ14="No data","x",ROUND(IF('Indicator Data'!AZ14&gt;P$195,0,IF('Indicator Data'!AZ14&lt;P$194,10,(P$195-'Indicator Data'!AZ14)/(P$195-P$194)*10)),1))</f>
        <v>0</v>
      </c>
      <c r="Q11" s="97">
        <f>IF('Indicator Data'!BA14="No data","x",ROUND(IF('Indicator Data'!BA14&gt;Q$195,0,IF('Indicator Data'!BA14&lt;Q$194,10,(Q$195-'Indicator Data'!BA14)/(Q$195-Q$194)*10)),1))</f>
        <v>0</v>
      </c>
      <c r="R11" s="98">
        <f t="shared" si="5"/>
        <v>0</v>
      </c>
      <c r="S11" s="97">
        <f>IF('Indicator Data'!Y14="No data","x",ROUND(IF('Indicator Data'!Y14&gt;S$195,0,IF('Indicator Data'!Y14&lt;S$194,10,(S$195-'Indicator Data'!Y14)/(S$195-S$194)*10)),1))</f>
        <v>0</v>
      </c>
      <c r="T11" s="97">
        <f>IF('Indicator Data'!Z14="No data","x",ROUND(IF('Indicator Data'!Z14&gt;T$195,0,IF('Indicator Data'!Z14&lt;T$194,10,(T$195-'Indicator Data'!Z14)/(T$195-T$194)*10)),1))</f>
        <v>1</v>
      </c>
      <c r="U11" s="97">
        <f>IF('Indicator Data'!AC14="No data","x",ROUND(IF('Indicator Data'!AC14&gt;U$195,0,IF('Indicator Data'!AC14&lt;U$194,10,(U$195-'Indicator Data'!AC14)/(U$195-U$194)*10)),1))</f>
        <v>0</v>
      </c>
      <c r="V11" s="97">
        <f>IF('Indicator Data'!AD14="No data","x",ROUND(IF('Indicator Data'!AD14&gt;V$195,10,IF('Indicator Data'!AD14&lt;V$194,0,10-(V$195-'Indicator Data'!AD14)/(V$195-V$194)*10)),1))</f>
        <v>0</v>
      </c>
      <c r="W11" s="98">
        <f t="shared" si="6"/>
        <v>0.3</v>
      </c>
      <c r="X11" s="99">
        <f t="shared" si="7"/>
        <v>0.5</v>
      </c>
      <c r="Y11" s="184"/>
    </row>
    <row r="12" spans="1:25" s="4" customFormat="1" x14ac:dyDescent="0.25">
      <c r="A12" s="131" t="s">
        <v>19</v>
      </c>
      <c r="B12" s="51" t="s">
        <v>18</v>
      </c>
      <c r="C12" s="97" t="str">
        <f>IF('Indicator Data'!AR15="No data","x",ROUND(IF('Indicator Data'!AR15&gt;C$195,0,IF('Indicator Data'!AR15&lt;C$194,10,(C$195-'Indicator Data'!AR15)/(C$195-C$194)*10)),1))</f>
        <v>x</v>
      </c>
      <c r="D12" s="98" t="str">
        <f t="shared" si="0"/>
        <v>x</v>
      </c>
      <c r="E12" s="97">
        <f>IF('Indicator Data'!AT15="No data","x",ROUND(IF('Indicator Data'!AT15&gt;E$195,0,IF('Indicator Data'!AT15&lt;E$194,10,(E$195-'Indicator Data'!AT15)/(E$195-E$194)*10)),1))</f>
        <v>7</v>
      </c>
      <c r="F12" s="97">
        <f>IF('Indicator Data'!AS15="No data","x",ROUND(IF('Indicator Data'!AS15&gt;F$195,0,IF('Indicator Data'!AS15&lt;F$194,10,(F$195-'Indicator Data'!AS15)/(F$195-F$194)*10)),1))</f>
        <v>5.5</v>
      </c>
      <c r="G12" s="98">
        <f t="shared" si="1"/>
        <v>6.3</v>
      </c>
      <c r="H12" s="99">
        <f t="shared" si="2"/>
        <v>6.3</v>
      </c>
      <c r="I12" s="97">
        <f>IF('Indicator Data'!AV15="No data","x",ROUND(IF('Indicator Data'!AV15^2&gt;I$195,0,IF('Indicator Data'!AV15^2&lt;I$194,10,(I$195-'Indicator Data'!AV15^2)/(I$195-I$194)*10)),1))</f>
        <v>0</v>
      </c>
      <c r="J12" s="97">
        <f>IF(OR('Indicator Data'!AU15=0,'Indicator Data'!AU15="No data"),"x",ROUND(IF('Indicator Data'!AU15&gt;J$195,0,IF('Indicator Data'!AU15&lt;J$194,10,(J$195-'Indicator Data'!AU15)/(J$195-J$194)*10)),1))</f>
        <v>0</v>
      </c>
      <c r="K12" s="97">
        <f>IF('Indicator Data'!AW15="No data","x",ROUND(IF('Indicator Data'!AW15&gt;K$195,0,IF('Indicator Data'!AW15&lt;K$194,10,(K$195-'Indicator Data'!AW15)/(K$195-K$194)*10)),1))</f>
        <v>2.2999999999999998</v>
      </c>
      <c r="L12" s="97">
        <f>IF('Indicator Data'!AX15="No data","x",ROUND(IF('Indicator Data'!AX15&gt;L$195,0,IF('Indicator Data'!AX15&lt;L$194,10,(L$195-'Indicator Data'!AX15)/(L$195-L$194)*10)),1))</f>
        <v>4.5</v>
      </c>
      <c r="M12" s="98">
        <f t="shared" si="3"/>
        <v>1.7</v>
      </c>
      <c r="N12" s="148">
        <f>IF('Indicator Data'!AY15="No data","x",'Indicator Data'!AY15/'Indicator Data'!BE15*100)</f>
        <v>31.454910595465652</v>
      </c>
      <c r="O12" s="97">
        <f t="shared" si="4"/>
        <v>6.9</v>
      </c>
      <c r="P12" s="97">
        <f>IF('Indicator Data'!AZ15="No data","x",ROUND(IF('Indicator Data'!AZ15&gt;P$195,0,IF('Indicator Data'!AZ15&lt;P$194,10,(P$195-'Indicator Data'!AZ15)/(P$195-P$194)*10)),1))</f>
        <v>1.2</v>
      </c>
      <c r="Q12" s="97">
        <f>IF('Indicator Data'!BA15="No data","x",ROUND(IF('Indicator Data'!BA15&gt;Q$195,0,IF('Indicator Data'!BA15&lt;Q$194,10,(Q$195-'Indicator Data'!BA15)/(Q$195-Q$194)*10)),1))</f>
        <v>2.6</v>
      </c>
      <c r="R12" s="98">
        <f t="shared" si="5"/>
        <v>3.6</v>
      </c>
      <c r="S12" s="97">
        <f>IF('Indicator Data'!Y15="No data","x",ROUND(IF('Indicator Data'!Y15&gt;S$195,0,IF('Indicator Data'!Y15&lt;S$194,10,(S$195-'Indicator Data'!Y15)/(S$195-S$194)*10)),1))</f>
        <v>1.5</v>
      </c>
      <c r="T12" s="97">
        <f>IF('Indicator Data'!Z15="No data","x",ROUND(IF('Indicator Data'!Z15&gt;T$195,0,IF('Indicator Data'!Z15&lt;T$194,10,(T$195-'Indicator Data'!Z15)/(T$195-T$194)*10)),1))</f>
        <v>0.3</v>
      </c>
      <c r="U12" s="97">
        <f>IF('Indicator Data'!AC15="No data","x",ROUND(IF('Indicator Data'!AC15&gt;U$195,0,IF('Indicator Data'!AC15&lt;U$194,10,(U$195-'Indicator Data'!AC15)/(U$195-U$194)*10)),1))</f>
        <v>6.6</v>
      </c>
      <c r="V12" s="97">
        <f>IF('Indicator Data'!AD15="No data","x",ROUND(IF('Indicator Data'!AD15&gt;V$195,10,IF('Indicator Data'!AD15&lt;V$194,0,10-(V$195-'Indicator Data'!AD15)/(V$195-V$194)*10)),1))</f>
        <v>0.3</v>
      </c>
      <c r="W12" s="98">
        <f t="shared" si="6"/>
        <v>2.2000000000000002</v>
      </c>
      <c r="X12" s="99">
        <f t="shared" si="7"/>
        <v>2.5</v>
      </c>
      <c r="Y12" s="184"/>
    </row>
    <row r="13" spans="1:25" s="4" customFormat="1" x14ac:dyDescent="0.25">
      <c r="A13" s="131" t="s">
        <v>21</v>
      </c>
      <c r="B13" s="51" t="s">
        <v>20</v>
      </c>
      <c r="C13" s="97" t="str">
        <f>IF('Indicator Data'!AR16="No data","x",ROUND(IF('Indicator Data'!AR16&gt;C$195,0,IF('Indicator Data'!AR16&lt;C$194,10,(C$195-'Indicator Data'!AR16)/(C$195-C$194)*10)),1))</f>
        <v>x</v>
      </c>
      <c r="D13" s="98" t="str">
        <f t="shared" si="0"/>
        <v>x</v>
      </c>
      <c r="E13" s="97">
        <f>IF('Indicator Data'!AT16="No data","x",ROUND(IF('Indicator Data'!AT16&gt;E$195,0,IF('Indicator Data'!AT16&lt;E$194,10,(E$195-'Indicator Data'!AT16)/(E$195-E$194)*10)),1))</f>
        <v>3.4</v>
      </c>
      <c r="F13" s="97">
        <f>IF('Indicator Data'!AS16="No data","x",ROUND(IF('Indicator Data'!AS16&gt;F$195,0,IF('Indicator Data'!AS16&lt;F$194,10,(F$195-'Indicator Data'!AS16)/(F$195-F$194)*10)),1))</f>
        <v>3.6</v>
      </c>
      <c r="G13" s="98">
        <f t="shared" si="1"/>
        <v>3.5</v>
      </c>
      <c r="H13" s="99">
        <f t="shared" si="2"/>
        <v>3.5</v>
      </c>
      <c r="I13" s="97" t="str">
        <f>IF('Indicator Data'!AV16="No data","x",ROUND(IF('Indicator Data'!AV16^2&gt;I$195,0,IF('Indicator Data'!AV16^2&lt;I$194,10,(I$195-'Indicator Data'!AV16^2)/(I$195-I$194)*10)),1))</f>
        <v>x</v>
      </c>
      <c r="J13" s="97">
        <f>IF(OR('Indicator Data'!AU16=0,'Indicator Data'!AU16="No data"),"x",ROUND(IF('Indicator Data'!AU16&gt;J$195,0,IF('Indicator Data'!AU16&lt;J$194,10,(J$195-'Indicator Data'!AU16)/(J$195-J$194)*10)),1))</f>
        <v>0</v>
      </c>
      <c r="K13" s="97">
        <f>IF('Indicator Data'!AW16="No data","x",ROUND(IF('Indicator Data'!AW16&gt;K$195,0,IF('Indicator Data'!AW16&lt;K$194,10,(K$195-'Indicator Data'!AW16)/(K$195-K$194)*10)),1))</f>
        <v>2.2000000000000002</v>
      </c>
      <c r="L13" s="97">
        <f>IF('Indicator Data'!AX16="No data","x",ROUND(IF('Indicator Data'!AX16&gt;L$195,0,IF('Indicator Data'!AX16&lt;L$194,10,(L$195-'Indicator Data'!AX16)/(L$195-L$194)*10)),1))</f>
        <v>6.1</v>
      </c>
      <c r="M13" s="98">
        <f t="shared" si="3"/>
        <v>2.8</v>
      </c>
      <c r="N13" s="148">
        <f>IF('Indicator Data'!AY16="No data","x",'Indicator Data'!AY16/'Indicator Data'!BE16*100)</f>
        <v>47.952047952047955</v>
      </c>
      <c r="O13" s="97">
        <f t="shared" si="4"/>
        <v>5.3</v>
      </c>
      <c r="P13" s="97">
        <f>IF('Indicator Data'!AZ16="No data","x",ROUND(IF('Indicator Data'!AZ16&gt;P$195,0,IF('Indicator Data'!AZ16&lt;P$194,10,(P$195-'Indicator Data'!AZ16)/(P$195-P$194)*10)),1))</f>
        <v>0.9</v>
      </c>
      <c r="Q13" s="97">
        <f>IF('Indicator Data'!BA16="No data","x",ROUND(IF('Indicator Data'!BA16&gt;Q$195,0,IF('Indicator Data'!BA16&lt;Q$194,10,(Q$195-'Indicator Data'!BA16)/(Q$195-Q$194)*10)),1))</f>
        <v>0.3</v>
      </c>
      <c r="R13" s="98">
        <f t="shared" si="5"/>
        <v>2.2000000000000002</v>
      </c>
      <c r="S13" s="97">
        <f>IF('Indicator Data'!Y16="No data","x",ROUND(IF('Indicator Data'!Y16&gt;S$195,0,IF('Indicator Data'!Y16&lt;S$194,10,(S$195-'Indicator Data'!Y16)/(S$195-S$194)*10)),1))</f>
        <v>3</v>
      </c>
      <c r="T13" s="97">
        <f>IF('Indicator Data'!Z16="No data","x",ROUND(IF('Indicator Data'!Z16&gt;T$195,0,IF('Indicator Data'!Z16&lt;T$194,10,(T$195-'Indicator Data'!Z16)/(T$195-T$194)*10)),1))</f>
        <v>2.6</v>
      </c>
      <c r="U13" s="97">
        <f>IF('Indicator Data'!AC16="No data","x",ROUND(IF('Indicator Data'!AC16&gt;U$195,0,IF('Indicator Data'!AC16&lt;U$194,10,(U$195-'Indicator Data'!AC16)/(U$195-U$194)*10)),1))</f>
        <v>4</v>
      </c>
      <c r="V13" s="97">
        <f>IF('Indicator Data'!AD16="No data","x",ROUND(IF('Indicator Data'!AD16&gt;V$195,10,IF('Indicator Data'!AD16&lt;V$194,0,10-(V$195-'Indicator Data'!AD16)/(V$195-V$194)*10)),1))</f>
        <v>0.9</v>
      </c>
      <c r="W13" s="98">
        <f t="shared" si="6"/>
        <v>2.6</v>
      </c>
      <c r="X13" s="99">
        <f t="shared" si="7"/>
        <v>2.5</v>
      </c>
      <c r="Y13" s="184"/>
    </row>
    <row r="14" spans="1:25" s="4" customFormat="1" x14ac:dyDescent="0.25">
      <c r="A14" s="131" t="s">
        <v>23</v>
      </c>
      <c r="B14" s="51" t="s">
        <v>22</v>
      </c>
      <c r="C14" s="97">
        <f>IF('Indicator Data'!AR17="No data","x",ROUND(IF('Indicator Data'!AR17&gt;C$195,0,IF('Indicator Data'!AR17&lt;C$194,10,(C$195-'Indicator Data'!AR17)/(C$195-C$194)*10)),1))</f>
        <v>3.8</v>
      </c>
      <c r="D14" s="98">
        <f t="shared" si="0"/>
        <v>3.8</v>
      </c>
      <c r="E14" s="97">
        <f>IF('Indicator Data'!AT17="No data","x",ROUND(IF('Indicator Data'!AT17&gt;E$195,0,IF('Indicator Data'!AT17&lt;E$194,10,(E$195-'Indicator Data'!AT17)/(E$195-E$194)*10)),1))</f>
        <v>5.7</v>
      </c>
      <c r="F14" s="97">
        <f>IF('Indicator Data'!AS17="No data","x",ROUND(IF('Indicator Data'!AS17&gt;F$195,0,IF('Indicator Data'!AS17&lt;F$194,10,(F$195-'Indicator Data'!AS17)/(F$195-F$194)*10)),1))</f>
        <v>3.9</v>
      </c>
      <c r="G14" s="98">
        <f t="shared" si="1"/>
        <v>4.8</v>
      </c>
      <c r="H14" s="99">
        <f t="shared" si="2"/>
        <v>4.3</v>
      </c>
      <c r="I14" s="97">
        <f>IF('Indicator Data'!AV17="No data","x",ROUND(IF('Indicator Data'!AV17^2&gt;I$195,0,IF('Indicator Data'!AV17^2&lt;I$194,10,(I$195-'Indicator Data'!AV17^2)/(I$195-I$194)*10)),1))</f>
        <v>0.9</v>
      </c>
      <c r="J14" s="97">
        <f>IF(OR('Indicator Data'!AU17=0,'Indicator Data'!AU17="No data"),"x",ROUND(IF('Indicator Data'!AU17&gt;J$195,0,IF('Indicator Data'!AU17&lt;J$194,10,(J$195-'Indicator Data'!AU17)/(J$195-J$194)*10)),1))</f>
        <v>0</v>
      </c>
      <c r="K14" s="97">
        <f>IF('Indicator Data'!AW17="No data","x",ROUND(IF('Indicator Data'!AW17&gt;K$195,0,IF('Indicator Data'!AW17&lt;K$194,10,(K$195-'Indicator Data'!AW17)/(K$195-K$194)*10)),1))</f>
        <v>0.7</v>
      </c>
      <c r="L14" s="97">
        <f>IF('Indicator Data'!AX17="No data","x",ROUND(IF('Indicator Data'!AX17&gt;L$195,0,IF('Indicator Data'!AX17&lt;L$194,10,(L$195-'Indicator Data'!AX17)/(L$195-L$194)*10)),1))</f>
        <v>0.8</v>
      </c>
      <c r="M14" s="98">
        <f t="shared" si="3"/>
        <v>0.6</v>
      </c>
      <c r="N14" s="148">
        <f>IF('Indicator Data'!AY17="No data","x",'Indicator Data'!AY17/'Indicator Data'!BE17*100)</f>
        <v>447.36842105263162</v>
      </c>
      <c r="O14" s="97">
        <f t="shared" si="4"/>
        <v>0</v>
      </c>
      <c r="P14" s="97">
        <f>IF('Indicator Data'!AZ17="No data","x",ROUND(IF('Indicator Data'!AZ17&gt;P$195,0,IF('Indicator Data'!AZ17&lt;P$194,10,(P$195-'Indicator Data'!AZ17)/(P$195-P$194)*10)),1))</f>
        <v>0.1</v>
      </c>
      <c r="Q14" s="97">
        <f>IF('Indicator Data'!BA17="No data","x",ROUND(IF('Indicator Data'!BA17&gt;Q$195,0,IF('Indicator Data'!BA17&lt;Q$194,10,(Q$195-'Indicator Data'!BA17)/(Q$195-Q$194)*10)),1))</f>
        <v>0</v>
      </c>
      <c r="R14" s="98">
        <f t="shared" si="5"/>
        <v>0</v>
      </c>
      <c r="S14" s="97">
        <f>IF('Indicator Data'!Y17="No data","x",ROUND(IF('Indicator Data'!Y17&gt;S$195,0,IF('Indicator Data'!Y17&lt;S$194,10,(S$195-'Indicator Data'!Y17)/(S$195-S$194)*10)),1))</f>
        <v>7.7</v>
      </c>
      <c r="T14" s="97">
        <f>IF('Indicator Data'!Z17="No data","x",ROUND(IF('Indicator Data'!Z17&gt;T$195,0,IF('Indicator Data'!Z17&lt;T$194,10,(T$195-'Indicator Data'!Z17)/(T$195-T$194)*10)),1))</f>
        <v>0</v>
      </c>
      <c r="U14" s="97">
        <f>IF('Indicator Data'!AC17="No data","x",ROUND(IF('Indicator Data'!AC17&gt;U$195,0,IF('Indicator Data'!AC17&lt;U$194,10,(U$195-'Indicator Data'!AC17)/(U$195-U$194)*10)),1))</f>
        <v>2.5</v>
      </c>
      <c r="V14" s="97">
        <f>IF('Indicator Data'!AD17="No data","x",ROUND(IF('Indicator Data'!AD17&gt;V$195,10,IF('Indicator Data'!AD17&lt;V$194,0,10-(V$195-'Indicator Data'!AD17)/(V$195-V$194)*10)),1))</f>
        <v>0.2</v>
      </c>
      <c r="W14" s="98">
        <f t="shared" si="6"/>
        <v>2.6</v>
      </c>
      <c r="X14" s="99">
        <f t="shared" si="7"/>
        <v>1.1000000000000001</v>
      </c>
      <c r="Y14" s="184"/>
    </row>
    <row r="15" spans="1:25" s="4" customFormat="1" x14ac:dyDescent="0.25">
      <c r="A15" s="131" t="s">
        <v>25</v>
      </c>
      <c r="B15" s="51" t="s">
        <v>24</v>
      </c>
      <c r="C15" s="97">
        <f>IF('Indicator Data'!AR18="No data","x",ROUND(IF('Indicator Data'!AR18&gt;C$195,0,IF('Indicator Data'!AR18&lt;C$194,10,(C$195-'Indicator Data'!AR18)/(C$195-C$194)*10)),1))</f>
        <v>3</v>
      </c>
      <c r="D15" s="98">
        <f t="shared" si="0"/>
        <v>3</v>
      </c>
      <c r="E15" s="97">
        <f>IF('Indicator Data'!AT18="No data","x",ROUND(IF('Indicator Data'!AT18&gt;E$195,0,IF('Indicator Data'!AT18&lt;E$194,10,(E$195-'Indicator Data'!AT18)/(E$195-E$194)*10)),1))</f>
        <v>7.4</v>
      </c>
      <c r="F15" s="97">
        <f>IF('Indicator Data'!AS18="No data","x",ROUND(IF('Indicator Data'!AS18&gt;F$195,0,IF('Indicator Data'!AS18&lt;F$194,10,(F$195-'Indicator Data'!AS18)/(F$195-F$194)*10)),1))</f>
        <v>6.5</v>
      </c>
      <c r="G15" s="98">
        <f t="shared" si="1"/>
        <v>7</v>
      </c>
      <c r="H15" s="99">
        <f t="shared" si="2"/>
        <v>5</v>
      </c>
      <c r="I15" s="97">
        <f>IF('Indicator Data'!AV18="No data","x",ROUND(IF('Indicator Data'!AV18^2&gt;I$195,0,IF('Indicator Data'!AV18^2&lt;I$194,10,(I$195-'Indicator Data'!AV18^2)/(I$195-I$194)*10)),1))</f>
        <v>6.8</v>
      </c>
      <c r="J15" s="97">
        <f>IF(OR('Indicator Data'!AU18=0,'Indicator Data'!AU18="No data"),"x",ROUND(IF('Indicator Data'!AU18&gt;J$195,0,IF('Indicator Data'!AU18&lt;J$194,10,(J$195-'Indicator Data'!AU18)/(J$195-J$194)*10)),1))</f>
        <v>3.8</v>
      </c>
      <c r="K15" s="97">
        <f>IF('Indicator Data'!AW18="No data","x",ROUND(IF('Indicator Data'!AW18&gt;K$195,0,IF('Indicator Data'!AW18&lt;K$194,10,(K$195-'Indicator Data'!AW18)/(K$195-K$194)*10)),1))</f>
        <v>8.6</v>
      </c>
      <c r="L15" s="97">
        <f>IF('Indicator Data'!AX18="No data","x",ROUND(IF('Indicator Data'!AX18&gt;L$195,0,IF('Indicator Data'!AX18&lt;L$194,10,(L$195-'Indicator Data'!AX18)/(L$195-L$194)*10)),1))</f>
        <v>6</v>
      </c>
      <c r="M15" s="98">
        <f t="shared" si="3"/>
        <v>6.3</v>
      </c>
      <c r="N15" s="148">
        <f>IF('Indicator Data'!AY18="No data","x",'Indicator Data'!AY18/'Indicator Data'!BE18*100)</f>
        <v>18.437427978796958</v>
      </c>
      <c r="O15" s="97">
        <f t="shared" si="4"/>
        <v>8.1999999999999993</v>
      </c>
      <c r="P15" s="97">
        <f>IF('Indicator Data'!AZ18="No data","x",ROUND(IF('Indicator Data'!AZ18&gt;P$195,0,IF('Indicator Data'!AZ18&lt;P$194,10,(P$195-'Indicator Data'!AZ18)/(P$195-P$194)*10)),1))</f>
        <v>4.4000000000000004</v>
      </c>
      <c r="Q15" s="97">
        <f>IF('Indicator Data'!BA18="No data","x",ROUND(IF('Indicator Data'!BA18&gt;Q$195,0,IF('Indicator Data'!BA18&lt;Q$194,10,(Q$195-'Indicator Data'!BA18)/(Q$195-Q$194)*10)),1))</f>
        <v>2.6</v>
      </c>
      <c r="R15" s="98">
        <f t="shared" si="5"/>
        <v>5.0999999999999996</v>
      </c>
      <c r="S15" s="97">
        <f>IF('Indicator Data'!Y18="No data","x",ROUND(IF('Indicator Data'!Y18&gt;S$195,0,IF('Indicator Data'!Y18&lt;S$194,10,(S$195-'Indicator Data'!Y18)/(S$195-S$194)*10)),1))</f>
        <v>9.1</v>
      </c>
      <c r="T15" s="97">
        <f>IF('Indicator Data'!Z18="No data","x",ROUND(IF('Indicator Data'!Z18&gt;T$195,0,IF('Indicator Data'!Z18&lt;T$194,10,(T$195-'Indicator Data'!Z18)/(T$195-T$194)*10)),1))</f>
        <v>1.3</v>
      </c>
      <c r="U15" s="97">
        <f>IF('Indicator Data'!AC18="No data","x",ROUND(IF('Indicator Data'!AC18&gt;U$195,0,IF('Indicator Data'!AC18&lt;U$194,10,(U$195-'Indicator Data'!AC18)/(U$195-U$194)*10)),1))</f>
        <v>9.9</v>
      </c>
      <c r="V15" s="97">
        <f>IF('Indicator Data'!AD18="No data","x",ROUND(IF('Indicator Data'!AD18&gt;V$195,10,IF('Indicator Data'!AD18&lt;V$194,0,10-(V$195-'Indicator Data'!AD18)/(V$195-V$194)*10)),1))</f>
        <v>2</v>
      </c>
      <c r="W15" s="98">
        <f t="shared" si="6"/>
        <v>5.6</v>
      </c>
      <c r="X15" s="99">
        <f t="shared" si="7"/>
        <v>5.7</v>
      </c>
      <c r="Y15" s="184"/>
    </row>
    <row r="16" spans="1:25" s="4" customFormat="1" x14ac:dyDescent="0.25">
      <c r="A16" s="131" t="s">
        <v>27</v>
      </c>
      <c r="B16" s="51" t="s">
        <v>26</v>
      </c>
      <c r="C16" s="97">
        <f>IF('Indicator Data'!AR19="No data","x",ROUND(IF('Indicator Data'!AR19&gt;C$195,0,IF('Indicator Data'!AR19&lt;C$194,10,(C$195-'Indicator Data'!AR19)/(C$195-C$194)*10)),1))</f>
        <v>2.8</v>
      </c>
      <c r="D16" s="98">
        <f t="shared" si="0"/>
        <v>2.8</v>
      </c>
      <c r="E16" s="97">
        <f>IF('Indicator Data'!AT19="No data","x",ROUND(IF('Indicator Data'!AT19&gt;E$195,0,IF('Indicator Data'!AT19&lt;E$194,10,(E$195-'Indicator Data'!AT19)/(E$195-E$194)*10)),1))</f>
        <v>3.9</v>
      </c>
      <c r="F16" s="97">
        <f>IF('Indicator Data'!AS19="No data","x",ROUND(IF('Indicator Data'!AS19&gt;F$195,0,IF('Indicator Data'!AS19&lt;F$194,10,(F$195-'Indicator Data'!AS19)/(F$195-F$194)*10)),1))</f>
        <v>3</v>
      </c>
      <c r="G16" s="98">
        <f t="shared" si="1"/>
        <v>3.5</v>
      </c>
      <c r="H16" s="99">
        <f t="shared" si="2"/>
        <v>3.2</v>
      </c>
      <c r="I16" s="97" t="str">
        <f>IF('Indicator Data'!AV19="No data","x",ROUND(IF('Indicator Data'!AV19^2&gt;I$195,0,IF('Indicator Data'!AV19^2&lt;I$194,10,(I$195-'Indicator Data'!AV19^2)/(I$195-I$194)*10)),1))</f>
        <v>x</v>
      </c>
      <c r="J16" s="97">
        <f>IF(OR('Indicator Data'!AU19=0,'Indicator Data'!AU19="No data"),"x",ROUND(IF('Indicator Data'!AU19&gt;J$195,0,IF('Indicator Data'!AU19&lt;J$194,10,(J$195-'Indicator Data'!AU19)/(J$195-J$194)*10)),1))</f>
        <v>0</v>
      </c>
      <c r="K16" s="97">
        <f>IF('Indicator Data'!AW19="No data","x",ROUND(IF('Indicator Data'!AW19&gt;K$195,0,IF('Indicator Data'!AW19&lt;K$194,10,(K$195-'Indicator Data'!AW19)/(K$195-K$194)*10)),1))</f>
        <v>2.4</v>
      </c>
      <c r="L16" s="97">
        <f>IF('Indicator Data'!AX19="No data","x",ROUND(IF('Indicator Data'!AX19&gt;L$195,0,IF('Indicator Data'!AX19&lt;L$194,10,(L$195-'Indicator Data'!AX19)/(L$195-L$194)*10)),1))</f>
        <v>4.3</v>
      </c>
      <c r="M16" s="98">
        <f t="shared" si="3"/>
        <v>2.2000000000000002</v>
      </c>
      <c r="N16" s="148">
        <f>IF('Indicator Data'!AY19="No data","x",'Indicator Data'!AY19/'Indicator Data'!BE19*100)</f>
        <v>418.60465116279073</v>
      </c>
      <c r="O16" s="97">
        <f t="shared" si="4"/>
        <v>0</v>
      </c>
      <c r="P16" s="97">
        <f>IF('Indicator Data'!AZ19="No data","x",ROUND(IF('Indicator Data'!AZ19&gt;P$195,0,IF('Indicator Data'!AZ19&lt;P$194,10,(P$195-'Indicator Data'!AZ19)/(P$195-P$194)*10)),1))</f>
        <v>0.4</v>
      </c>
      <c r="Q16" s="97">
        <f>IF('Indicator Data'!BA19="No data","x",ROUND(IF('Indicator Data'!BA19&gt;Q$195,0,IF('Indicator Data'!BA19&lt;Q$194,10,(Q$195-'Indicator Data'!BA19)/(Q$195-Q$194)*10)),1))</f>
        <v>0.1</v>
      </c>
      <c r="R16" s="98">
        <f t="shared" si="5"/>
        <v>0.2</v>
      </c>
      <c r="S16" s="97">
        <f>IF('Indicator Data'!Y19="No data","x",ROUND(IF('Indicator Data'!Y19&gt;S$195,0,IF('Indicator Data'!Y19&lt;S$194,10,(S$195-'Indicator Data'!Y19)/(S$195-S$194)*10)),1))</f>
        <v>5.5</v>
      </c>
      <c r="T16" s="97">
        <f>IF('Indicator Data'!Z19="No data","x",ROUND(IF('Indicator Data'!Z19&gt;T$195,0,IF('Indicator Data'!Z19&lt;T$194,10,(T$195-'Indicator Data'!Z19)/(T$195-T$194)*10)),1))</f>
        <v>1.8</v>
      </c>
      <c r="U16" s="97">
        <f>IF('Indicator Data'!AC19="No data","x",ROUND(IF('Indicator Data'!AC19&gt;U$195,0,IF('Indicator Data'!AC19&lt;U$194,10,(U$195-'Indicator Data'!AC19)/(U$195-U$194)*10)),1))</f>
        <v>6.7</v>
      </c>
      <c r="V16" s="97">
        <f>IF('Indicator Data'!AD19="No data","x",ROUND(IF('Indicator Data'!AD19&gt;V$195,10,IF('Indicator Data'!AD19&lt;V$194,0,10-(V$195-'Indicator Data'!AD19)/(V$195-V$194)*10)),1))</f>
        <v>0.3</v>
      </c>
      <c r="W16" s="98">
        <f t="shared" si="6"/>
        <v>3.6</v>
      </c>
      <c r="X16" s="99">
        <f t="shared" si="7"/>
        <v>2</v>
      </c>
      <c r="Y16" s="184"/>
    </row>
    <row r="17" spans="1:25" s="4" customFormat="1" x14ac:dyDescent="0.25">
      <c r="A17" s="131" t="s">
        <v>29</v>
      </c>
      <c r="B17" s="51" t="s">
        <v>28</v>
      </c>
      <c r="C17" s="97">
        <f>IF('Indicator Data'!AR20="No data","x",ROUND(IF('Indicator Data'!AR20&gt;C$195,0,IF('Indicator Data'!AR20&lt;C$194,10,(C$195-'Indicator Data'!AR20)/(C$195-C$194)*10)),1))</f>
        <v>2.8</v>
      </c>
      <c r="D17" s="98">
        <f t="shared" si="0"/>
        <v>2.8</v>
      </c>
      <c r="E17" s="97">
        <f>IF('Indicator Data'!AT20="No data","x",ROUND(IF('Indicator Data'!AT20&gt;E$195,0,IF('Indicator Data'!AT20&lt;E$194,10,(E$195-'Indicator Data'!AT20)/(E$195-E$194)*10)),1))</f>
        <v>6</v>
      </c>
      <c r="F17" s="97">
        <f>IF('Indicator Data'!AS20="No data","x",ROUND(IF('Indicator Data'!AS20&gt;F$195,0,IF('Indicator Data'!AS20&lt;F$194,10,(F$195-'Indicator Data'!AS20)/(F$195-F$194)*10)),1))</f>
        <v>6</v>
      </c>
      <c r="G17" s="98">
        <f t="shared" si="1"/>
        <v>6</v>
      </c>
      <c r="H17" s="99">
        <f t="shared" si="2"/>
        <v>4.4000000000000004</v>
      </c>
      <c r="I17" s="97">
        <f>IF('Indicator Data'!AV20="No data","x",ROUND(IF('Indicator Data'!AV20^2&gt;I$195,0,IF('Indicator Data'!AV20^2&lt;I$194,10,(I$195-'Indicator Data'!AV20^2)/(I$195-I$194)*10)),1))</f>
        <v>0.1</v>
      </c>
      <c r="J17" s="97">
        <f>IF(OR('Indicator Data'!AU20=0,'Indicator Data'!AU20="No data"),"x",ROUND(IF('Indicator Data'!AU20&gt;J$195,0,IF('Indicator Data'!AU20&lt;J$194,10,(J$195-'Indicator Data'!AU20)/(J$195-J$194)*10)),1))</f>
        <v>0</v>
      </c>
      <c r="K17" s="97">
        <f>IF('Indicator Data'!AW20="No data","x",ROUND(IF('Indicator Data'!AW20&gt;K$195,0,IF('Indicator Data'!AW20&lt;K$194,10,(K$195-'Indicator Data'!AW20)/(K$195-K$194)*10)),1))</f>
        <v>3.8</v>
      </c>
      <c r="L17" s="97">
        <f>IF('Indicator Data'!AX20="No data","x",ROUND(IF('Indicator Data'!AX20&gt;L$195,0,IF('Indicator Data'!AX20&lt;L$194,10,(L$195-'Indicator Data'!AX20)/(L$195-L$194)*10)),1))</f>
        <v>3.9</v>
      </c>
      <c r="M17" s="98">
        <f t="shared" si="3"/>
        <v>2</v>
      </c>
      <c r="N17" s="148">
        <f>IF('Indicator Data'!AY20="No data","x",'Indicator Data'!AY20/'Indicator Data'!BE20*100)</f>
        <v>98.565866640382438</v>
      </c>
      <c r="O17" s="97">
        <f t="shared" si="4"/>
        <v>0.1</v>
      </c>
      <c r="P17" s="97">
        <f>IF('Indicator Data'!AZ20="No data","x",ROUND(IF('Indicator Data'!AZ20&gt;P$195,0,IF('Indicator Data'!AZ20&lt;P$194,10,(P$195-'Indicator Data'!AZ20)/(P$195-P$194)*10)),1))</f>
        <v>0.6</v>
      </c>
      <c r="Q17" s="97">
        <f>IF('Indicator Data'!BA20="No data","x",ROUND(IF('Indicator Data'!BA20&gt;Q$195,0,IF('Indicator Data'!BA20&lt;Q$194,10,(Q$195-'Indicator Data'!BA20)/(Q$195-Q$194)*10)),1))</f>
        <v>0.1</v>
      </c>
      <c r="R17" s="98">
        <f t="shared" si="5"/>
        <v>0.3</v>
      </c>
      <c r="S17" s="97">
        <f>IF('Indicator Data'!Y20="No data","x",ROUND(IF('Indicator Data'!Y20&gt;S$195,0,IF('Indicator Data'!Y20&lt;S$194,10,(S$195-'Indicator Data'!Y20)/(S$195-S$194)*10)),1))</f>
        <v>0.2</v>
      </c>
      <c r="T17" s="97">
        <f>IF('Indicator Data'!Z20="No data","x",ROUND(IF('Indicator Data'!Z20&gt;T$195,0,IF('Indicator Data'!Z20&lt;T$194,10,(T$195-'Indicator Data'!Z20)/(T$195-T$194)*10)),1))</f>
        <v>0.3</v>
      </c>
      <c r="U17" s="97">
        <f>IF('Indicator Data'!AC20="No data","x",ROUND(IF('Indicator Data'!AC20&gt;U$195,0,IF('Indicator Data'!AC20&lt;U$194,10,(U$195-'Indicator Data'!AC20)/(U$195-U$194)*10)),1))</f>
        <v>6.7</v>
      </c>
      <c r="V17" s="97">
        <f>IF('Indicator Data'!AD20="No data","x",ROUND(IF('Indicator Data'!AD20&gt;V$195,10,IF('Indicator Data'!AD20&lt;V$194,0,10-(V$195-'Indicator Data'!AD20)/(V$195-V$194)*10)),1))</f>
        <v>0</v>
      </c>
      <c r="W17" s="98">
        <f t="shared" si="6"/>
        <v>1.8</v>
      </c>
      <c r="X17" s="99">
        <f t="shared" si="7"/>
        <v>1.4</v>
      </c>
      <c r="Y17" s="184"/>
    </row>
    <row r="18" spans="1:25" s="4" customFormat="1" x14ac:dyDescent="0.25">
      <c r="A18" s="131" t="s">
        <v>31</v>
      </c>
      <c r="B18" s="51" t="s">
        <v>30</v>
      </c>
      <c r="C18" s="97" t="str">
        <f>IF('Indicator Data'!AR21="No data","x",ROUND(IF('Indicator Data'!AR21&gt;C$195,0,IF('Indicator Data'!AR21&lt;C$194,10,(C$195-'Indicator Data'!AR21)/(C$195-C$194)*10)),1))</f>
        <v>x</v>
      </c>
      <c r="D18" s="98" t="str">
        <f t="shared" si="0"/>
        <v>x</v>
      </c>
      <c r="E18" s="97">
        <f>IF('Indicator Data'!AT21="No data","x",ROUND(IF('Indicator Data'!AT21&gt;E$195,0,IF('Indicator Data'!AT21&lt;E$194,10,(E$195-'Indicator Data'!AT21)/(E$195-E$194)*10)),1))</f>
        <v>2.2999999999999998</v>
      </c>
      <c r="F18" s="97">
        <f>IF('Indicator Data'!AS21="No data","x",ROUND(IF('Indicator Data'!AS21&gt;F$195,0,IF('Indicator Data'!AS21&lt;F$194,10,(F$195-'Indicator Data'!AS21)/(F$195-F$194)*10)),1))</f>
        <v>2.1</v>
      </c>
      <c r="G18" s="98">
        <f t="shared" si="1"/>
        <v>2.2000000000000002</v>
      </c>
      <c r="H18" s="99">
        <f t="shared" si="2"/>
        <v>2.2000000000000002</v>
      </c>
      <c r="I18" s="97" t="str">
        <f>IF('Indicator Data'!AV21="No data","x",ROUND(IF('Indicator Data'!AV21^2&gt;I$195,0,IF('Indicator Data'!AV21^2&lt;I$194,10,(I$195-'Indicator Data'!AV21^2)/(I$195-I$194)*10)),1))</f>
        <v>x</v>
      </c>
      <c r="J18" s="97">
        <f>IF(OR('Indicator Data'!AU21=0,'Indicator Data'!AU21="No data"),"x",ROUND(IF('Indicator Data'!AU21&gt;J$195,0,IF('Indicator Data'!AU21&lt;J$194,10,(J$195-'Indicator Data'!AU21)/(J$195-J$194)*10)),1))</f>
        <v>0</v>
      </c>
      <c r="K18" s="97">
        <f>IF('Indicator Data'!AW21="No data","x",ROUND(IF('Indicator Data'!AW21&gt;K$195,0,IF('Indicator Data'!AW21&lt;K$194,10,(K$195-'Indicator Data'!AW21)/(K$195-K$194)*10)),1))</f>
        <v>1.5</v>
      </c>
      <c r="L18" s="97">
        <f>IF('Indicator Data'!AX21="No data","x",ROUND(IF('Indicator Data'!AX21&gt;L$195,0,IF('Indicator Data'!AX21&lt;L$194,10,(L$195-'Indicator Data'!AX21)/(L$195-L$194)*10)),1))</f>
        <v>4.3</v>
      </c>
      <c r="M18" s="98">
        <f t="shared" si="3"/>
        <v>1.9</v>
      </c>
      <c r="N18" s="148">
        <f>IF('Indicator Data'!AY21="No data","x",'Indicator Data'!AY21/'Indicator Data'!BE21*100)</f>
        <v>495.37648612945839</v>
      </c>
      <c r="O18" s="97">
        <f t="shared" si="4"/>
        <v>0</v>
      </c>
      <c r="P18" s="97">
        <f>IF('Indicator Data'!AZ21="No data","x",ROUND(IF('Indicator Data'!AZ21&gt;P$195,0,IF('Indicator Data'!AZ21&lt;P$194,10,(P$195-'Indicator Data'!AZ21)/(P$195-P$194)*10)),1))</f>
        <v>0.1</v>
      </c>
      <c r="Q18" s="97">
        <f>IF('Indicator Data'!BA21="No data","x",ROUND(IF('Indicator Data'!BA21&gt;Q$195,0,IF('Indicator Data'!BA21&lt;Q$194,10,(Q$195-'Indicator Data'!BA21)/(Q$195-Q$194)*10)),1))</f>
        <v>0</v>
      </c>
      <c r="R18" s="98">
        <f t="shared" si="5"/>
        <v>0</v>
      </c>
      <c r="S18" s="97">
        <f>IF('Indicator Data'!Y21="No data","x",ROUND(IF('Indicator Data'!Y21&gt;S$195,0,IF('Indicator Data'!Y21&lt;S$194,10,(S$195-'Indicator Data'!Y21)/(S$195-S$194)*10)),1))</f>
        <v>0</v>
      </c>
      <c r="T18" s="97">
        <f>IF('Indicator Data'!Z21="No data","x",ROUND(IF('Indicator Data'!Z21&gt;T$195,0,IF('Indicator Data'!Z21&lt;T$194,10,(T$195-'Indicator Data'!Z21)/(T$195-T$194)*10)),1))</f>
        <v>0.8</v>
      </c>
      <c r="U18" s="97">
        <f>IF('Indicator Data'!AC21="No data","x",ROUND(IF('Indicator Data'!AC21&gt;U$195,0,IF('Indicator Data'!AC21&lt;U$194,10,(U$195-'Indicator Data'!AC21)/(U$195-U$194)*10)),1))</f>
        <v>0</v>
      </c>
      <c r="V18" s="97">
        <f>IF('Indicator Data'!AD21="No data","x",ROUND(IF('Indicator Data'!AD21&gt;V$195,10,IF('Indicator Data'!AD21&lt;V$194,0,10-(V$195-'Indicator Data'!AD21)/(V$195-V$194)*10)),1))</f>
        <v>0.1</v>
      </c>
      <c r="W18" s="98">
        <f t="shared" si="6"/>
        <v>0.2</v>
      </c>
      <c r="X18" s="99">
        <f t="shared" si="7"/>
        <v>0.7</v>
      </c>
      <c r="Y18" s="184"/>
    </row>
    <row r="19" spans="1:25" s="4" customFormat="1" x14ac:dyDescent="0.25">
      <c r="A19" s="131" t="s">
        <v>33</v>
      </c>
      <c r="B19" s="51" t="s">
        <v>32</v>
      </c>
      <c r="C19" s="97" t="str">
        <f>IF('Indicator Data'!AR22="No data","x",ROUND(IF('Indicator Data'!AR22&gt;C$195,0,IF('Indicator Data'!AR22&lt;C$194,10,(C$195-'Indicator Data'!AR22)/(C$195-C$194)*10)),1))</f>
        <v>x</v>
      </c>
      <c r="D19" s="98" t="str">
        <f t="shared" si="0"/>
        <v>x</v>
      </c>
      <c r="E19" s="97" t="str">
        <f>IF('Indicator Data'!AT22="No data","x",ROUND(IF('Indicator Data'!AT22&gt;E$195,0,IF('Indicator Data'!AT22&lt;E$194,10,(E$195-'Indicator Data'!AT22)/(E$195-E$194)*10)),1))</f>
        <v>x</v>
      </c>
      <c r="F19" s="97">
        <f>IF('Indicator Data'!AS22="No data","x",ROUND(IF('Indicator Data'!AS22&gt;F$195,0,IF('Indicator Data'!AS22&lt;F$194,10,(F$195-'Indicator Data'!AS22)/(F$195-F$194)*10)),1))</f>
        <v>6.4</v>
      </c>
      <c r="G19" s="98">
        <f t="shared" si="1"/>
        <v>6.4</v>
      </c>
      <c r="H19" s="99">
        <f t="shared" si="2"/>
        <v>6.4</v>
      </c>
      <c r="I19" s="97">
        <f>IF('Indicator Data'!AV22="No data","x",ROUND(IF('Indicator Data'!AV22^2&gt;I$195,0,IF('Indicator Data'!AV22^2&lt;I$194,10,(I$195-'Indicator Data'!AV22^2)/(I$195-I$194)*10)),1))</f>
        <v>3.5</v>
      </c>
      <c r="J19" s="97">
        <f>IF(OR('Indicator Data'!AU22=0,'Indicator Data'!AU22="No data"),"x",ROUND(IF('Indicator Data'!AU22&gt;J$195,0,IF('Indicator Data'!AU22&lt;J$194,10,(J$195-'Indicator Data'!AU22)/(J$195-J$194)*10)),1))</f>
        <v>0.8</v>
      </c>
      <c r="K19" s="97">
        <f>IF('Indicator Data'!AW22="No data","x",ROUND(IF('Indicator Data'!AW22&gt;K$195,0,IF('Indicator Data'!AW22&lt;K$194,10,(K$195-'Indicator Data'!AW22)/(K$195-K$194)*10)),1))</f>
        <v>5.8</v>
      </c>
      <c r="L19" s="97">
        <f>IF('Indicator Data'!AX22="No data","x",ROUND(IF('Indicator Data'!AX22&gt;L$195,0,IF('Indicator Data'!AX22&lt;L$194,10,(L$195-'Indicator Data'!AX22)/(L$195-L$194)*10)),1))</f>
        <v>7.7</v>
      </c>
      <c r="M19" s="98">
        <f t="shared" si="3"/>
        <v>4.5</v>
      </c>
      <c r="N19" s="148">
        <f>IF('Indicator Data'!AY22="No data","x",'Indicator Data'!AY22/'Indicator Data'!BE22*100)</f>
        <v>26.3042525208242</v>
      </c>
      <c r="O19" s="97">
        <f t="shared" si="4"/>
        <v>7.4</v>
      </c>
      <c r="P19" s="97">
        <f>IF('Indicator Data'!AZ22="No data","x",ROUND(IF('Indicator Data'!AZ22&gt;P$195,0,IF('Indicator Data'!AZ22&lt;P$194,10,(P$195-'Indicator Data'!AZ22)/(P$195-P$194)*10)),1))</f>
        <v>1.1000000000000001</v>
      </c>
      <c r="Q19" s="97">
        <f>IF('Indicator Data'!BA22="No data","x",ROUND(IF('Indicator Data'!BA22&gt;Q$195,0,IF('Indicator Data'!BA22&lt;Q$194,10,(Q$195-'Indicator Data'!BA22)/(Q$195-Q$194)*10)),1))</f>
        <v>0.1</v>
      </c>
      <c r="R19" s="98">
        <f t="shared" si="5"/>
        <v>2.9</v>
      </c>
      <c r="S19" s="97">
        <f>IF('Indicator Data'!Y22="No data","x",ROUND(IF('Indicator Data'!Y22&gt;S$195,0,IF('Indicator Data'!Y22&lt;S$194,10,(S$195-'Indicator Data'!Y22)/(S$195-S$194)*10)),1))</f>
        <v>7.9</v>
      </c>
      <c r="T19" s="97">
        <f>IF('Indicator Data'!Z22="No data","x",ROUND(IF('Indicator Data'!Z22&gt;T$195,0,IF('Indicator Data'!Z22&lt;T$194,10,(T$195-'Indicator Data'!Z22)/(T$195-T$194)*10)),1))</f>
        <v>1</v>
      </c>
      <c r="U19" s="97">
        <f>IF('Indicator Data'!AC22="No data","x",ROUND(IF('Indicator Data'!AC22&gt;U$195,0,IF('Indicator Data'!AC22&lt;U$194,10,(U$195-'Indicator Data'!AC22)/(U$195-U$194)*10)),1))</f>
        <v>8.5</v>
      </c>
      <c r="V19" s="97">
        <f>IF('Indicator Data'!AD22="No data","x",ROUND(IF('Indicator Data'!AD22&gt;V$195,10,IF('Indicator Data'!AD22&lt;V$194,0,10-(V$195-'Indicator Data'!AD22)/(V$195-V$194)*10)),1))</f>
        <v>0.3</v>
      </c>
      <c r="W19" s="98">
        <f t="shared" si="6"/>
        <v>4.4000000000000004</v>
      </c>
      <c r="X19" s="99">
        <f t="shared" si="7"/>
        <v>3.9</v>
      </c>
      <c r="Y19" s="184"/>
    </row>
    <row r="20" spans="1:25" s="4" customFormat="1" x14ac:dyDescent="0.25">
      <c r="A20" s="131" t="s">
        <v>35</v>
      </c>
      <c r="B20" s="51" t="s">
        <v>34</v>
      </c>
      <c r="C20" s="97">
        <f>IF('Indicator Data'!AR23="No data","x",ROUND(IF('Indicator Data'!AR23&gt;C$195,0,IF('Indicator Data'!AR23&lt;C$194,10,(C$195-'Indicator Data'!AR23)/(C$195-C$194)*10)),1))</f>
        <v>5.5</v>
      </c>
      <c r="D20" s="98">
        <f t="shared" si="0"/>
        <v>5.5</v>
      </c>
      <c r="E20" s="97">
        <f>IF('Indicator Data'!AT23="No data","x",ROUND(IF('Indicator Data'!AT23&gt;E$195,0,IF('Indicator Data'!AT23&lt;E$194,10,(E$195-'Indicator Data'!AT23)/(E$195-E$194)*10)),1))</f>
        <v>6.4</v>
      </c>
      <c r="F20" s="97">
        <f>IF('Indicator Data'!AS23="No data","x",ROUND(IF('Indicator Data'!AS23&gt;F$195,0,IF('Indicator Data'!AS23&lt;F$194,10,(F$195-'Indicator Data'!AS23)/(F$195-F$194)*10)),1))</f>
        <v>6.2</v>
      </c>
      <c r="G20" s="98">
        <f t="shared" si="1"/>
        <v>6.3</v>
      </c>
      <c r="H20" s="99">
        <f t="shared" si="2"/>
        <v>5.9</v>
      </c>
      <c r="I20" s="97">
        <f>IF('Indicator Data'!AV23="No data","x",ROUND(IF('Indicator Data'!AV23^2&gt;I$195,0,IF('Indicator Data'!AV23^2&lt;I$194,10,(I$195-'Indicator Data'!AV23^2)/(I$195-I$194)*10)),1))</f>
        <v>9.4</v>
      </c>
      <c r="J20" s="97">
        <f>IF(OR('Indicator Data'!AU23=0,'Indicator Data'!AU23="No data"),"x",ROUND(IF('Indicator Data'!AU23&gt;J$195,0,IF('Indicator Data'!AU23&lt;J$194,10,(J$195-'Indicator Data'!AU23)/(J$195-J$194)*10)),1))</f>
        <v>6.6</v>
      </c>
      <c r="K20" s="97">
        <f>IF('Indicator Data'!AW23="No data","x",ROUND(IF('Indicator Data'!AW23&gt;K$195,0,IF('Indicator Data'!AW23&lt;K$194,10,(K$195-'Indicator Data'!AW23)/(K$195-K$194)*10)),1))</f>
        <v>9.3000000000000007</v>
      </c>
      <c r="L20" s="97">
        <f>IF('Indicator Data'!AX23="No data","x",ROUND(IF('Indicator Data'!AX23&gt;L$195,0,IF('Indicator Data'!AX23&lt;L$194,10,(L$195-'Indicator Data'!AX23)/(L$195-L$194)*10)),1))</f>
        <v>5.9</v>
      </c>
      <c r="M20" s="98">
        <f t="shared" si="3"/>
        <v>7.8</v>
      </c>
      <c r="N20" s="148">
        <f>IF('Indicator Data'!AY23="No data","x",'Indicator Data'!AY23/'Indicator Data'!BE23*100)</f>
        <v>11.528910961333807</v>
      </c>
      <c r="O20" s="97">
        <f t="shared" si="4"/>
        <v>8.9</v>
      </c>
      <c r="P20" s="97">
        <f>IF('Indicator Data'!AZ23="No data","x",ROUND(IF('Indicator Data'!AZ23&gt;P$195,0,IF('Indicator Data'!AZ23&lt;P$194,10,(P$195-'Indicator Data'!AZ23)/(P$195-P$194)*10)),1))</f>
        <v>8.9</v>
      </c>
      <c r="Q20" s="97">
        <f>IF('Indicator Data'!BA23="No data","x",ROUND(IF('Indicator Data'!BA23&gt;Q$195,0,IF('Indicator Data'!BA23&lt;Q$194,10,(Q$195-'Indicator Data'!BA23)/(Q$195-Q$194)*10)),1))</f>
        <v>4.4000000000000004</v>
      </c>
      <c r="R20" s="98">
        <f t="shared" si="5"/>
        <v>7.4</v>
      </c>
      <c r="S20" s="97">
        <f>IF('Indicator Data'!Y23="No data","x",ROUND(IF('Indicator Data'!Y23&gt;S$195,0,IF('Indicator Data'!Y23&lt;S$194,10,(S$195-'Indicator Data'!Y23)/(S$195-S$194)*10)),1))</f>
        <v>9.9</v>
      </c>
      <c r="T20" s="97">
        <f>IF('Indicator Data'!Z23="No data","x",ROUND(IF('Indicator Data'!Z23&gt;T$195,0,IF('Indicator Data'!Z23&lt;T$194,10,(T$195-'Indicator Data'!Z23)/(T$195-T$194)*10)),1))</f>
        <v>6.4</v>
      </c>
      <c r="U20" s="97">
        <f>IF('Indicator Data'!AC23="No data","x",ROUND(IF('Indicator Data'!AC23&gt;U$195,0,IF('Indicator Data'!AC23&lt;U$194,10,(U$195-'Indicator Data'!AC23)/(U$195-U$194)*10)),1))</f>
        <v>9.9</v>
      </c>
      <c r="V20" s="97">
        <f>IF('Indicator Data'!AD23="No data","x",ROUND(IF('Indicator Data'!AD23&gt;V$195,10,IF('Indicator Data'!AD23&lt;V$194,0,10-(V$195-'Indicator Data'!AD23)/(V$195-V$194)*10)),1))</f>
        <v>4.5</v>
      </c>
      <c r="W20" s="98">
        <f t="shared" si="6"/>
        <v>7.7</v>
      </c>
      <c r="X20" s="99">
        <f t="shared" si="7"/>
        <v>7.6</v>
      </c>
      <c r="Y20" s="184"/>
    </row>
    <row r="21" spans="1:25" s="4" customFormat="1" x14ac:dyDescent="0.25">
      <c r="A21" s="131" t="s">
        <v>37</v>
      </c>
      <c r="B21" s="51" t="s">
        <v>36</v>
      </c>
      <c r="C21" s="97">
        <f>IF('Indicator Data'!AR24="No data","x",ROUND(IF('Indicator Data'!AR24&gt;C$195,0,IF('Indicator Data'!AR24&lt;C$194,10,(C$195-'Indicator Data'!AR24)/(C$195-C$194)*10)),1))</f>
        <v>4.5</v>
      </c>
      <c r="D21" s="98">
        <f t="shared" si="0"/>
        <v>4.5</v>
      </c>
      <c r="E21" s="97">
        <f>IF('Indicator Data'!AT24="No data","x",ROUND(IF('Indicator Data'!AT24&gt;E$195,0,IF('Indicator Data'!AT24&lt;E$194,10,(E$195-'Indicator Data'!AT24)/(E$195-E$194)*10)),1))</f>
        <v>3.5</v>
      </c>
      <c r="F21" s="97">
        <f>IF('Indicator Data'!AS24="No data","x",ROUND(IF('Indicator Data'!AS24&gt;F$195,0,IF('Indicator Data'!AS24&lt;F$194,10,(F$195-'Indicator Data'!AS24)/(F$195-F$194)*10)),1))</f>
        <v>4.2</v>
      </c>
      <c r="G21" s="98">
        <f t="shared" si="1"/>
        <v>3.9</v>
      </c>
      <c r="H21" s="99">
        <f t="shared" si="2"/>
        <v>4.2</v>
      </c>
      <c r="I21" s="97">
        <f>IF('Indicator Data'!AV24="No data","x",ROUND(IF('Indicator Data'!AV24^2&gt;I$195,0,IF('Indicator Data'!AV24^2&lt;I$194,10,(I$195-'Indicator Data'!AV24^2)/(I$195-I$194)*10)),1))</f>
        <v>6.5</v>
      </c>
      <c r="J21" s="97">
        <f>IF(OR('Indicator Data'!AU24=0,'Indicator Data'!AU24="No data"),"x",ROUND(IF('Indicator Data'!AU24&gt;J$195,0,IF('Indicator Data'!AU24&lt;J$194,10,(J$195-'Indicator Data'!AU24)/(J$195-J$194)*10)),1))</f>
        <v>0</v>
      </c>
      <c r="K21" s="97">
        <f>IF('Indicator Data'!AW24="No data","x",ROUND(IF('Indicator Data'!AW24&gt;K$195,0,IF('Indicator Data'!AW24&lt;K$194,10,(K$195-'Indicator Data'!AW24)/(K$195-K$194)*10)),1))</f>
        <v>6</v>
      </c>
      <c r="L21" s="97">
        <f>IF('Indicator Data'!AX24="No data","x",ROUND(IF('Indicator Data'!AX24&gt;L$195,0,IF('Indicator Data'!AX24&lt;L$194,10,(L$195-'Indicator Data'!AX24)/(L$195-L$194)*10)),1))</f>
        <v>5.8</v>
      </c>
      <c r="M21" s="98">
        <f t="shared" si="3"/>
        <v>4.5999999999999996</v>
      </c>
      <c r="N21" s="148">
        <f>IF('Indicator Data'!AY24="No data","x",'Indicator Data'!AY24/'Indicator Data'!BE24*100)</f>
        <v>4.1673178100744908</v>
      </c>
      <c r="O21" s="97">
        <f t="shared" si="4"/>
        <v>9.6999999999999993</v>
      </c>
      <c r="P21" s="97">
        <f>IF('Indicator Data'!AZ24="No data","x",ROUND(IF('Indicator Data'!AZ24&gt;P$195,0,IF('Indicator Data'!AZ24&lt;P$194,10,(P$195-'Indicator Data'!AZ24)/(P$195-P$194)*10)),1))</f>
        <v>5.5</v>
      </c>
      <c r="Q21" s="97">
        <f>IF('Indicator Data'!BA24="No data","x",ROUND(IF('Indicator Data'!BA24&gt;Q$195,0,IF('Indicator Data'!BA24&lt;Q$194,10,(Q$195-'Indicator Data'!BA24)/(Q$195-Q$194)*10)),1))</f>
        <v>0</v>
      </c>
      <c r="R21" s="98">
        <f t="shared" si="5"/>
        <v>5.0999999999999996</v>
      </c>
      <c r="S21" s="97">
        <f>IF('Indicator Data'!Y24="No data","x",ROUND(IF('Indicator Data'!Y24&gt;S$195,0,IF('Indicator Data'!Y24&lt;S$194,10,(S$195-'Indicator Data'!Y24)/(S$195-S$194)*10)),1))</f>
        <v>9.4</v>
      </c>
      <c r="T21" s="97">
        <f>IF('Indicator Data'!Z24="No data","x",ROUND(IF('Indicator Data'!Z24&gt;T$195,0,IF('Indicator Data'!Z24&lt;T$194,10,(T$195-'Indicator Data'!Z24)/(T$195-T$194)*10)),1))</f>
        <v>0.5</v>
      </c>
      <c r="U21" s="97">
        <f>IF('Indicator Data'!AC24="No data","x",ROUND(IF('Indicator Data'!AC24&gt;U$195,0,IF('Indicator Data'!AC24&lt;U$194,10,(U$195-'Indicator Data'!AC24)/(U$195-U$194)*10)),1))</f>
        <v>9.1999999999999993</v>
      </c>
      <c r="V21" s="97">
        <f>IF('Indicator Data'!AD24="No data","x",ROUND(IF('Indicator Data'!AD24&gt;V$195,10,IF('Indicator Data'!AD24&lt;V$194,0,10-(V$195-'Indicator Data'!AD24)/(V$195-V$194)*10)),1))</f>
        <v>1.6</v>
      </c>
      <c r="W21" s="98">
        <f t="shared" si="6"/>
        <v>5.2</v>
      </c>
      <c r="X21" s="99">
        <f t="shared" si="7"/>
        <v>5</v>
      </c>
      <c r="Y21" s="184"/>
    </row>
    <row r="22" spans="1:25" s="4" customFormat="1" x14ac:dyDescent="0.25">
      <c r="A22" s="131" t="s">
        <v>843</v>
      </c>
      <c r="B22" s="51" t="s">
        <v>38</v>
      </c>
      <c r="C22" s="97">
        <f>IF('Indicator Data'!AR25="No data","x",ROUND(IF('Indicator Data'!AR25&gt;C$195,0,IF('Indicator Data'!AR25&lt;C$194,10,(C$195-'Indicator Data'!AR25)/(C$195-C$194)*10)),1))</f>
        <v>5.6</v>
      </c>
      <c r="D22" s="98">
        <f t="shared" si="0"/>
        <v>5.6</v>
      </c>
      <c r="E22" s="97">
        <f>IF('Indicator Data'!AT25="No data","x",ROUND(IF('Indicator Data'!AT25&gt;E$195,0,IF('Indicator Data'!AT25&lt;E$194,10,(E$195-'Indicator Data'!AT25)/(E$195-E$194)*10)),1))</f>
        <v>6.7</v>
      </c>
      <c r="F22" s="97">
        <f>IF('Indicator Data'!AS25="No data","x",ROUND(IF('Indicator Data'!AS25&gt;F$195,0,IF('Indicator Data'!AS25&lt;F$194,10,(F$195-'Indicator Data'!AS25)/(F$195-F$194)*10)),1))</f>
        <v>6.3</v>
      </c>
      <c r="G22" s="98">
        <f t="shared" si="1"/>
        <v>6.5</v>
      </c>
      <c r="H22" s="99">
        <f t="shared" si="2"/>
        <v>6.1</v>
      </c>
      <c r="I22" s="97">
        <f>IF('Indicator Data'!AV25="No data","x",ROUND(IF('Indicator Data'!AV25^2&gt;I$195,0,IF('Indicator Data'!AV25^2&lt;I$194,10,(I$195-'Indicator Data'!AV25^2)/(I$195-I$194)*10)),1))</f>
        <v>1</v>
      </c>
      <c r="J22" s="97">
        <f>IF(OR('Indicator Data'!AU25=0,'Indicator Data'!AU25="No data"),"x",ROUND(IF('Indicator Data'!AU25&gt;J$195,0,IF('Indicator Data'!AU25&lt;J$194,10,(J$195-'Indicator Data'!AU25)/(J$195-J$194)*10)),1))</f>
        <v>1</v>
      </c>
      <c r="K22" s="97">
        <f>IF('Indicator Data'!AW25="No data","x",ROUND(IF('Indicator Data'!AW25&gt;K$195,0,IF('Indicator Data'!AW25&lt;K$194,10,(K$195-'Indicator Data'!AW25)/(K$195-K$194)*10)),1))</f>
        <v>5.5</v>
      </c>
      <c r="L22" s="97">
        <f>IF('Indicator Data'!AX25="No data","x",ROUND(IF('Indicator Data'!AX25&gt;L$195,0,IF('Indicator Data'!AX25&lt;L$194,10,(L$195-'Indicator Data'!AX25)/(L$195-L$194)*10)),1))</f>
        <v>5.5</v>
      </c>
      <c r="M22" s="98">
        <f t="shared" si="3"/>
        <v>3.3</v>
      </c>
      <c r="N22" s="148">
        <f>IF('Indicator Data'!AY25="No data","x",'Indicator Data'!AY25/'Indicator Data'!BE25*100)</f>
        <v>8.7695006000184623</v>
      </c>
      <c r="O22" s="97">
        <f t="shared" si="4"/>
        <v>9.1999999999999993</v>
      </c>
      <c r="P22" s="97">
        <f>IF('Indicator Data'!AZ25="No data","x",ROUND(IF('Indicator Data'!AZ25&gt;P$195,0,IF('Indicator Data'!AZ25&lt;P$194,10,(P$195-'Indicator Data'!AZ25)/(P$195-P$194)*10)),1))</f>
        <v>5.5</v>
      </c>
      <c r="Q22" s="97">
        <f>IF('Indicator Data'!BA25="No data","x",ROUND(IF('Indicator Data'!BA25&gt;Q$195,0,IF('Indicator Data'!BA25&lt;Q$194,10,(Q$195-'Indicator Data'!BA25)/(Q$195-Q$194)*10)),1))</f>
        <v>2</v>
      </c>
      <c r="R22" s="98">
        <f t="shared" si="5"/>
        <v>5.6</v>
      </c>
      <c r="S22" s="97">
        <f>IF('Indicator Data'!Y25="No data","x",ROUND(IF('Indicator Data'!Y25&gt;S$195,0,IF('Indicator Data'!Y25&lt;S$194,10,(S$195-'Indicator Data'!Y25)/(S$195-S$194)*10)),1))</f>
        <v>9</v>
      </c>
      <c r="T22" s="97">
        <f>IF('Indicator Data'!Z25="No data","x",ROUND(IF('Indicator Data'!Z25&gt;T$195,0,IF('Indicator Data'!Z25&lt;T$194,10,(T$195-'Indicator Data'!Z25)/(T$195-T$194)*10)),1))</f>
        <v>0</v>
      </c>
      <c r="U22" s="97">
        <f>IF('Indicator Data'!AC25="No data","x",ROUND(IF('Indicator Data'!AC25&gt;U$195,0,IF('Indicator Data'!AC25&lt;U$194,10,(U$195-'Indicator Data'!AC25)/(U$195-U$194)*10)),1))</f>
        <v>8.6999999999999993</v>
      </c>
      <c r="V22" s="97">
        <f>IF('Indicator Data'!AD25="No data","x",ROUND(IF('Indicator Data'!AD25&gt;V$195,10,IF('Indicator Data'!AD25&lt;V$194,0,10-(V$195-'Indicator Data'!AD25)/(V$195-V$194)*10)),1))</f>
        <v>2.2999999999999998</v>
      </c>
      <c r="W22" s="98">
        <f t="shared" si="6"/>
        <v>5</v>
      </c>
      <c r="X22" s="99">
        <f t="shared" si="7"/>
        <v>4.5999999999999996</v>
      </c>
      <c r="Y22" s="184"/>
    </row>
    <row r="23" spans="1:25" s="4" customFormat="1" x14ac:dyDescent="0.25">
      <c r="A23" s="131" t="s">
        <v>40</v>
      </c>
      <c r="B23" s="51" t="s">
        <v>39</v>
      </c>
      <c r="C23" s="97" t="str">
        <f>IF('Indicator Data'!AR26="No data","x",ROUND(IF('Indicator Data'!AR26&gt;C$195,0,IF('Indicator Data'!AR26&lt;C$194,10,(C$195-'Indicator Data'!AR26)/(C$195-C$194)*10)),1))</f>
        <v>x</v>
      </c>
      <c r="D23" s="98" t="str">
        <f t="shared" si="0"/>
        <v>x</v>
      </c>
      <c r="E23" s="97">
        <f>IF('Indicator Data'!AT26="No data","x",ROUND(IF('Indicator Data'!AT26&gt;E$195,0,IF('Indicator Data'!AT26&lt;E$194,10,(E$195-'Indicator Data'!AT26)/(E$195-E$194)*10)),1))</f>
        <v>6.1</v>
      </c>
      <c r="F23" s="97">
        <f>IF('Indicator Data'!AS26="No data","x",ROUND(IF('Indicator Data'!AS26&gt;F$195,0,IF('Indicator Data'!AS26&lt;F$194,10,(F$195-'Indicator Data'!AS26)/(F$195-F$194)*10)),1))</f>
        <v>6.1</v>
      </c>
      <c r="G23" s="98">
        <f t="shared" si="1"/>
        <v>6.1</v>
      </c>
      <c r="H23" s="99">
        <f t="shared" si="2"/>
        <v>6.1</v>
      </c>
      <c r="I23" s="97">
        <f>IF('Indicator Data'!AV26="No data","x",ROUND(IF('Indicator Data'!AV26^2&gt;I$195,0,IF('Indicator Data'!AV26^2&lt;I$194,10,(I$195-'Indicator Data'!AV26^2)/(I$195-I$194)*10)),1))</f>
        <v>0.3</v>
      </c>
      <c r="J23" s="97">
        <f>IF(OR('Indicator Data'!AU26=0,'Indicator Data'!AU26="No data"),"x",ROUND(IF('Indicator Data'!AU26&gt;J$195,0,IF('Indicator Data'!AU26&lt;J$194,10,(J$195-'Indicator Data'!AU26)/(J$195-J$194)*10)),1))</f>
        <v>0</v>
      </c>
      <c r="K23" s="97">
        <f>IF('Indicator Data'!AW26="No data","x",ROUND(IF('Indicator Data'!AW26&gt;K$195,0,IF('Indicator Data'!AW26&lt;K$194,10,(K$195-'Indicator Data'!AW26)/(K$195-K$194)*10)),1))</f>
        <v>3.5</v>
      </c>
      <c r="L23" s="97">
        <f>IF('Indicator Data'!AX26="No data","x",ROUND(IF('Indicator Data'!AX26&gt;L$195,0,IF('Indicator Data'!AX26&lt;L$194,10,(L$195-'Indicator Data'!AX26)/(L$195-L$194)*10)),1))</f>
        <v>5.6</v>
      </c>
      <c r="M23" s="98">
        <f t="shared" si="3"/>
        <v>2.4</v>
      </c>
      <c r="N23" s="148">
        <f>IF('Indicator Data'!AY26="No data","x",'Indicator Data'!AY26/'Indicator Data'!BE26*100)</f>
        <v>74.509803921568633</v>
      </c>
      <c r="O23" s="97">
        <f t="shared" si="4"/>
        <v>2.6</v>
      </c>
      <c r="P23" s="97">
        <f>IF('Indicator Data'!AZ26="No data","x",ROUND(IF('Indicator Data'!AZ26&gt;P$195,0,IF('Indicator Data'!AZ26&lt;P$194,10,(P$195-'Indicator Data'!AZ26)/(P$195-P$194)*10)),1))</f>
        <v>0.6</v>
      </c>
      <c r="Q23" s="97">
        <f>IF('Indicator Data'!BA26="No data","x",ROUND(IF('Indicator Data'!BA26&gt;Q$195,0,IF('Indicator Data'!BA26&lt;Q$194,10,(Q$195-'Indicator Data'!BA26)/(Q$195-Q$194)*10)),1))</f>
        <v>0</v>
      </c>
      <c r="R23" s="98">
        <f t="shared" si="5"/>
        <v>1.1000000000000001</v>
      </c>
      <c r="S23" s="97">
        <f>IF('Indicator Data'!Y26="No data","x",ROUND(IF('Indicator Data'!Y26&gt;S$195,0,IF('Indicator Data'!Y26&lt;S$194,10,(S$195-'Indicator Data'!Y26)/(S$195-S$194)*10)),1))</f>
        <v>5.2</v>
      </c>
      <c r="T23" s="97">
        <f>IF('Indicator Data'!Z26="No data","x",ROUND(IF('Indicator Data'!Z26&gt;T$195,0,IF('Indicator Data'!Z26&lt;T$194,10,(T$195-'Indicator Data'!Z26)/(T$195-T$194)*10)),1))</f>
        <v>4.0999999999999996</v>
      </c>
      <c r="U23" s="97">
        <f>IF('Indicator Data'!AC26="No data","x",ROUND(IF('Indicator Data'!AC26&gt;U$195,0,IF('Indicator Data'!AC26&lt;U$194,10,(U$195-'Indicator Data'!AC26)/(U$195-U$194)*10)),1))</f>
        <v>6.9</v>
      </c>
      <c r="V23" s="97">
        <f>IF('Indicator Data'!AD26="No data","x",ROUND(IF('Indicator Data'!AD26&gt;V$195,10,IF('Indicator Data'!AD26&lt;V$194,0,10-(V$195-'Indicator Data'!AD26)/(V$195-V$194)*10)),1))</f>
        <v>0.1</v>
      </c>
      <c r="W23" s="98">
        <f t="shared" si="6"/>
        <v>4.0999999999999996</v>
      </c>
      <c r="X23" s="99">
        <f t="shared" si="7"/>
        <v>2.5</v>
      </c>
      <c r="Y23" s="184"/>
    </row>
    <row r="24" spans="1:25" s="4" customFormat="1" x14ac:dyDescent="0.25">
      <c r="A24" s="131" t="s">
        <v>42</v>
      </c>
      <c r="B24" s="51" t="s">
        <v>41</v>
      </c>
      <c r="C24" s="97">
        <f>IF('Indicator Data'!AR27="No data","x",ROUND(IF('Indicator Data'!AR27&gt;C$195,0,IF('Indicator Data'!AR27&lt;C$194,10,(C$195-'Indicator Data'!AR27)/(C$195-C$194)*10)),1))</f>
        <v>5.6</v>
      </c>
      <c r="D24" s="98">
        <f t="shared" si="0"/>
        <v>5.6</v>
      </c>
      <c r="E24" s="97">
        <f>IF('Indicator Data'!AT27="No data","x",ROUND(IF('Indicator Data'!AT27&gt;E$195,0,IF('Indicator Data'!AT27&lt;E$194,10,(E$195-'Indicator Data'!AT27)/(E$195-E$194)*10)),1))</f>
        <v>4</v>
      </c>
      <c r="F24" s="97">
        <f>IF('Indicator Data'!AS27="No data","x",ROUND(IF('Indicator Data'!AS27&gt;F$195,0,IF('Indicator Data'!AS27&lt;F$194,10,(F$195-'Indicator Data'!AS27)/(F$195-F$194)*10)),1))</f>
        <v>4</v>
      </c>
      <c r="G24" s="98">
        <f t="shared" si="1"/>
        <v>4</v>
      </c>
      <c r="H24" s="99">
        <f t="shared" si="2"/>
        <v>4.8</v>
      </c>
      <c r="I24" s="97">
        <f>IF('Indicator Data'!AV27="No data","x",ROUND(IF('Indicator Data'!AV27^2&gt;I$195,0,IF('Indicator Data'!AV27^2&lt;I$194,10,(I$195-'Indicator Data'!AV27^2)/(I$195-I$194)*10)),1))</f>
        <v>2.4</v>
      </c>
      <c r="J24" s="97">
        <f>IF(OR('Indicator Data'!AU27=0,'Indicator Data'!AU27="No data"),"x",ROUND(IF('Indicator Data'!AU27&gt;J$195,0,IF('Indicator Data'!AU27&lt;J$194,10,(J$195-'Indicator Data'!AU27)/(J$195-J$194)*10)),1))</f>
        <v>4.4000000000000004</v>
      </c>
      <c r="K24" s="97">
        <f>IF('Indicator Data'!AW27="No data","x",ROUND(IF('Indicator Data'!AW27&gt;K$195,0,IF('Indicator Data'!AW27&lt;K$194,10,(K$195-'Indicator Data'!AW27)/(K$195-K$194)*10)),1))</f>
        <v>7.3</v>
      </c>
      <c r="L24" s="97">
        <f>IF('Indicator Data'!AX27="No data","x",ROUND(IF('Indicator Data'!AX27&gt;L$195,0,IF('Indicator Data'!AX27&lt;L$194,10,(L$195-'Indicator Data'!AX27)/(L$195-L$194)*10)),1))</f>
        <v>1.6</v>
      </c>
      <c r="M24" s="98">
        <f t="shared" si="3"/>
        <v>3.9</v>
      </c>
      <c r="N24" s="148">
        <f>IF('Indicator Data'!AY27="No data","x",'Indicator Data'!AY27/'Indicator Data'!BE27*100)</f>
        <v>7.0580346902405031</v>
      </c>
      <c r="O24" s="97">
        <f t="shared" si="4"/>
        <v>9.4</v>
      </c>
      <c r="P24" s="97">
        <f>IF('Indicator Data'!AZ27="No data","x",ROUND(IF('Indicator Data'!AZ27&gt;P$195,0,IF('Indicator Data'!AZ27&lt;P$194,10,(P$195-'Indicator Data'!AZ27)/(P$195-P$194)*10)),1))</f>
        <v>4.0999999999999996</v>
      </c>
      <c r="Q24" s="97">
        <f>IF('Indicator Data'!BA27="No data","x",ROUND(IF('Indicator Data'!BA27&gt;Q$195,0,IF('Indicator Data'!BA27&lt;Q$194,10,(Q$195-'Indicator Data'!BA27)/(Q$195-Q$194)*10)),1))</f>
        <v>0.8</v>
      </c>
      <c r="R24" s="98">
        <f t="shared" si="5"/>
        <v>4.8</v>
      </c>
      <c r="S24" s="97">
        <f>IF('Indicator Data'!Y27="No data","x",ROUND(IF('Indicator Data'!Y27&gt;S$195,0,IF('Indicator Data'!Y27&lt;S$194,10,(S$195-'Indicator Data'!Y27)/(S$195-S$194)*10)),1))</f>
        <v>9.1999999999999993</v>
      </c>
      <c r="T24" s="97">
        <f>IF('Indicator Data'!Z27="No data","x",ROUND(IF('Indicator Data'!Z27&gt;T$195,0,IF('Indicator Data'!Z27&lt;T$194,10,(T$195-'Indicator Data'!Z27)/(T$195-T$194)*10)),1))</f>
        <v>0.5</v>
      </c>
      <c r="U24" s="97">
        <f>IF('Indicator Data'!AC27="No data","x",ROUND(IF('Indicator Data'!AC27&gt;U$195,0,IF('Indicator Data'!AC27&lt;U$194,10,(U$195-'Indicator Data'!AC27)/(U$195-U$194)*10)),1))</f>
        <v>7.2</v>
      </c>
      <c r="V24" s="97">
        <f>IF('Indicator Data'!AD27="No data","x",ROUND(IF('Indicator Data'!AD27&gt;V$195,10,IF('Indicator Data'!AD27&lt;V$194,0,10-(V$195-'Indicator Data'!AD27)/(V$195-V$194)*10)),1))</f>
        <v>1.4</v>
      </c>
      <c r="W24" s="98">
        <f t="shared" si="6"/>
        <v>4.5999999999999996</v>
      </c>
      <c r="X24" s="99">
        <f t="shared" si="7"/>
        <v>4.4000000000000004</v>
      </c>
      <c r="Y24" s="184"/>
    </row>
    <row r="25" spans="1:25" s="4" customFormat="1" x14ac:dyDescent="0.25">
      <c r="A25" s="131" t="s">
        <v>44</v>
      </c>
      <c r="B25" s="51" t="s">
        <v>43</v>
      </c>
      <c r="C25" s="97">
        <f>IF('Indicator Data'!AR28="No data","x",ROUND(IF('Indicator Data'!AR28&gt;C$195,0,IF('Indicator Data'!AR28&lt;C$194,10,(C$195-'Indicator Data'!AR28)/(C$195-C$194)*10)),1))</f>
        <v>4.3</v>
      </c>
      <c r="D25" s="98">
        <f t="shared" si="0"/>
        <v>4.3</v>
      </c>
      <c r="E25" s="97">
        <f>IF('Indicator Data'!AT28="No data","x",ROUND(IF('Indicator Data'!AT28&gt;E$195,0,IF('Indicator Data'!AT28&lt;E$194,10,(E$195-'Indicator Data'!AT28)/(E$195-E$194)*10)),1))</f>
        <v>6</v>
      </c>
      <c r="F25" s="97">
        <f>IF('Indicator Data'!AS28="No data","x",ROUND(IF('Indicator Data'!AS28&gt;F$195,0,IF('Indicator Data'!AS28&lt;F$194,10,(F$195-'Indicator Data'!AS28)/(F$195-F$194)*10)),1))</f>
        <v>5.4</v>
      </c>
      <c r="G25" s="98">
        <f t="shared" si="1"/>
        <v>5.7</v>
      </c>
      <c r="H25" s="99">
        <f t="shared" si="2"/>
        <v>5</v>
      </c>
      <c r="I25" s="97">
        <f>IF('Indicator Data'!AV28="No data","x",ROUND(IF('Indicator Data'!AV28^2&gt;I$195,0,IF('Indicator Data'!AV28^2&lt;I$194,10,(I$195-'Indicator Data'!AV28^2)/(I$195-I$194)*10)),1))</f>
        <v>1.6</v>
      </c>
      <c r="J25" s="97">
        <f>IF(OR('Indicator Data'!AU28=0,'Indicator Data'!AU28="No data"),"x",ROUND(IF('Indicator Data'!AU28&gt;J$195,0,IF('Indicator Data'!AU28&lt;J$194,10,(J$195-'Indicator Data'!AU28)/(J$195-J$194)*10)),1))</f>
        <v>0</v>
      </c>
      <c r="K25" s="97">
        <f>IF('Indicator Data'!AW28="No data","x",ROUND(IF('Indicator Data'!AW28&gt;K$195,0,IF('Indicator Data'!AW28&lt;K$194,10,(K$195-'Indicator Data'!AW28)/(K$195-K$194)*10)),1))</f>
        <v>4.0999999999999996</v>
      </c>
      <c r="L25" s="97">
        <f>IF('Indicator Data'!AX28="No data","x",ROUND(IF('Indicator Data'!AX28&gt;L$195,0,IF('Indicator Data'!AX28&lt;L$194,10,(L$195-'Indicator Data'!AX28)/(L$195-L$194)*10)),1))</f>
        <v>3.8</v>
      </c>
      <c r="M25" s="98">
        <f t="shared" si="3"/>
        <v>2.4</v>
      </c>
      <c r="N25" s="148">
        <f>IF('Indicator Data'!AY28="No data","x",'Indicator Data'!AY28/'Indicator Data'!BE28*100)</f>
        <v>10.639027261916302</v>
      </c>
      <c r="O25" s="97">
        <f t="shared" si="4"/>
        <v>9</v>
      </c>
      <c r="P25" s="97">
        <f>IF('Indicator Data'!AZ28="No data","x",ROUND(IF('Indicator Data'!AZ28&gt;P$195,0,IF('Indicator Data'!AZ28&lt;P$194,10,(P$195-'Indicator Data'!AZ28)/(P$195-P$194)*10)),1))</f>
        <v>1.9</v>
      </c>
      <c r="Q25" s="97">
        <f>IF('Indicator Data'!BA28="No data","x",ROUND(IF('Indicator Data'!BA28&gt;Q$195,0,IF('Indicator Data'!BA28&lt;Q$194,10,(Q$195-'Indicator Data'!BA28)/(Q$195-Q$194)*10)),1))</f>
        <v>0.4</v>
      </c>
      <c r="R25" s="98">
        <f t="shared" si="5"/>
        <v>3.8</v>
      </c>
      <c r="S25" s="97">
        <f>IF('Indicator Data'!Y28="No data","x",ROUND(IF('Indicator Data'!Y28&gt;S$195,0,IF('Indicator Data'!Y28&lt;S$194,10,(S$195-'Indicator Data'!Y28)/(S$195-S$194)*10)),1))</f>
        <v>5.3</v>
      </c>
      <c r="T25" s="97">
        <f>IF('Indicator Data'!Z28="No data","x",ROUND(IF('Indicator Data'!Z28&gt;T$195,0,IF('Indicator Data'!Z28&lt;T$194,10,(T$195-'Indicator Data'!Z28)/(T$195-T$194)*10)),1))</f>
        <v>0.8</v>
      </c>
      <c r="U25" s="97">
        <f>IF('Indicator Data'!AC28="No data","x",ROUND(IF('Indicator Data'!AC28&gt;U$195,0,IF('Indicator Data'!AC28&lt;U$194,10,(U$195-'Indicator Data'!AC28)/(U$195-U$194)*10)),1))</f>
        <v>5.7</v>
      </c>
      <c r="V25" s="97">
        <f>IF('Indicator Data'!AD28="No data","x",ROUND(IF('Indicator Data'!AD28&gt;V$195,10,IF('Indicator Data'!AD28&lt;V$194,0,10-(V$195-'Indicator Data'!AD28)/(V$195-V$194)*10)),1))</f>
        <v>0.5</v>
      </c>
      <c r="W25" s="98">
        <f t="shared" si="6"/>
        <v>3.1</v>
      </c>
      <c r="X25" s="99">
        <f t="shared" si="7"/>
        <v>3.1</v>
      </c>
      <c r="Y25" s="184"/>
    </row>
    <row r="26" spans="1:25" s="4" customFormat="1" x14ac:dyDescent="0.25">
      <c r="A26" s="131" t="s">
        <v>379</v>
      </c>
      <c r="B26" s="51" t="s">
        <v>45</v>
      </c>
      <c r="C26" s="97">
        <f>IF('Indicator Data'!AR29="No data","x",ROUND(IF('Indicator Data'!AR29&gt;C$195,0,IF('Indicator Data'!AR29&lt;C$194,10,(C$195-'Indicator Data'!AR29)/(C$195-C$194)*10)),1))</f>
        <v>6</v>
      </c>
      <c r="D26" s="98">
        <f t="shared" si="0"/>
        <v>6</v>
      </c>
      <c r="E26" s="97">
        <f>IF('Indicator Data'!AT29="No data","x",ROUND(IF('Indicator Data'!AT29&gt;E$195,0,IF('Indicator Data'!AT29&lt;E$194,10,(E$195-'Indicator Data'!AT29)/(E$195-E$194)*10)),1))</f>
        <v>4.2</v>
      </c>
      <c r="F26" s="97">
        <f>IF('Indicator Data'!AS29="No data","x",ROUND(IF('Indicator Data'!AS29&gt;F$195,0,IF('Indicator Data'!AS29&lt;F$194,10,(F$195-'Indicator Data'!AS29)/(F$195-F$194)*10)),1))</f>
        <v>2.9</v>
      </c>
      <c r="G26" s="98">
        <f t="shared" si="1"/>
        <v>3.6</v>
      </c>
      <c r="H26" s="99">
        <f t="shared" si="2"/>
        <v>4.8</v>
      </c>
      <c r="I26" s="97">
        <f>IF('Indicator Data'!AV29="No data","x",ROUND(IF('Indicator Data'!AV29^2&gt;I$195,0,IF('Indicator Data'!AV29^2&lt;I$194,10,(I$195-'Indicator Data'!AV29^2)/(I$195-I$194)*10)),1))</f>
        <v>0.7</v>
      </c>
      <c r="J26" s="97">
        <f>IF(OR('Indicator Data'!AU29=0,'Indicator Data'!AU29="No data"),"x",ROUND(IF('Indicator Data'!AU29&gt;J$195,0,IF('Indicator Data'!AU29&lt;J$194,10,(J$195-'Indicator Data'!AU29)/(J$195-J$194)*10)),1))</f>
        <v>0</v>
      </c>
      <c r="K26" s="97">
        <f>IF('Indicator Data'!AW29="No data","x",ROUND(IF('Indicator Data'!AW29&gt;K$195,0,IF('Indicator Data'!AW29&lt;K$194,10,(K$195-'Indicator Data'!AW29)/(K$195-K$194)*10)),1))</f>
        <v>2.9</v>
      </c>
      <c r="L26" s="97">
        <f>IF('Indicator Data'!AX29="No data","x",ROUND(IF('Indicator Data'!AX29&gt;L$195,0,IF('Indicator Data'!AX29&lt;L$194,10,(L$195-'Indicator Data'!AX29)/(L$195-L$194)*10)),1))</f>
        <v>4.7</v>
      </c>
      <c r="M26" s="98">
        <f t="shared" si="3"/>
        <v>2.1</v>
      </c>
      <c r="N26" s="148">
        <f>IF('Indicator Data'!AY29="No data","x",'Indicator Data'!AY29/'Indicator Data'!BE29*100)</f>
        <v>28.462998102466791</v>
      </c>
      <c r="O26" s="97">
        <f t="shared" si="4"/>
        <v>7.2</v>
      </c>
      <c r="P26" s="97" t="str">
        <f>IF('Indicator Data'!AZ29="No data","x",ROUND(IF('Indicator Data'!AZ29&gt;P$195,0,IF('Indicator Data'!AZ29&lt;P$194,10,(P$195-'Indicator Data'!AZ29)/(P$195-P$194)*10)),1))</f>
        <v>x</v>
      </c>
      <c r="Q26" s="97" t="str">
        <f>IF('Indicator Data'!BA29="No data","x",ROUND(IF('Indicator Data'!BA29&gt;Q$195,0,IF('Indicator Data'!BA29&lt;Q$194,10,(Q$195-'Indicator Data'!BA29)/(Q$195-Q$194)*10)),1))</f>
        <v>x</v>
      </c>
      <c r="R26" s="98">
        <f t="shared" si="5"/>
        <v>7.2</v>
      </c>
      <c r="S26" s="97">
        <f>IF('Indicator Data'!Y29="No data","x",ROUND(IF('Indicator Data'!Y29&gt;S$195,0,IF('Indicator Data'!Y29&lt;S$194,10,(S$195-'Indicator Data'!Y29)/(S$195-S$194)*10)),1))</f>
        <v>6.4</v>
      </c>
      <c r="T26" s="97">
        <f>IF('Indicator Data'!Z29="No data","x",ROUND(IF('Indicator Data'!Z29&gt;T$195,0,IF('Indicator Data'!Z29&lt;T$194,10,(T$195-'Indicator Data'!Z29)/(T$195-T$194)*10)),1))</f>
        <v>0.3</v>
      </c>
      <c r="U26" s="97">
        <f>IF('Indicator Data'!AC29="No data","x",ROUND(IF('Indicator Data'!AC29&gt;U$195,0,IF('Indicator Data'!AC29&lt;U$194,10,(U$195-'Indicator Data'!AC29)/(U$195-U$194)*10)),1))</f>
        <v>4.0999999999999996</v>
      </c>
      <c r="V26" s="97">
        <f>IF('Indicator Data'!AD29="No data","x",ROUND(IF('Indicator Data'!AD29&gt;V$195,10,IF('Indicator Data'!AD29&lt;V$194,0,10-(V$195-'Indicator Data'!AD29)/(V$195-V$194)*10)),1))</f>
        <v>0.3</v>
      </c>
      <c r="W26" s="98">
        <f t="shared" si="6"/>
        <v>2.8</v>
      </c>
      <c r="X26" s="99">
        <f t="shared" si="7"/>
        <v>4</v>
      </c>
      <c r="Y26" s="184"/>
    </row>
    <row r="27" spans="1:25" s="4" customFormat="1" x14ac:dyDescent="0.25">
      <c r="A27" s="131" t="s">
        <v>47</v>
      </c>
      <c r="B27" s="51" t="s">
        <v>46</v>
      </c>
      <c r="C27" s="97">
        <f>IF('Indicator Data'!AR30="No data","x",ROUND(IF('Indicator Data'!AR30&gt;C$195,0,IF('Indicator Data'!AR30&lt;C$194,10,(C$195-'Indicator Data'!AR30)/(C$195-C$194)*10)),1))</f>
        <v>3.2</v>
      </c>
      <c r="D27" s="98">
        <f t="shared" si="0"/>
        <v>3.2</v>
      </c>
      <c r="E27" s="97">
        <f>IF('Indicator Data'!AT30="No data","x",ROUND(IF('Indicator Data'!AT30&gt;E$195,0,IF('Indicator Data'!AT30&lt;E$194,10,(E$195-'Indicator Data'!AT30)/(E$195-E$194)*10)),1))</f>
        <v>5.9</v>
      </c>
      <c r="F27" s="97">
        <f>IF('Indicator Data'!AS30="No data","x",ROUND(IF('Indicator Data'!AS30&gt;F$195,0,IF('Indicator Data'!AS30&lt;F$194,10,(F$195-'Indicator Data'!AS30)/(F$195-F$194)*10)),1))</f>
        <v>4.5999999999999996</v>
      </c>
      <c r="G27" s="98">
        <f t="shared" si="1"/>
        <v>5.3</v>
      </c>
      <c r="H27" s="99">
        <f t="shared" si="2"/>
        <v>4.3</v>
      </c>
      <c r="I27" s="97">
        <f>IF('Indicator Data'!AV30="No data","x",ROUND(IF('Indicator Data'!AV30^2&gt;I$195,0,IF('Indicator Data'!AV30^2&lt;I$194,10,(I$195-'Indicator Data'!AV30^2)/(I$195-I$194)*10)),1))</f>
        <v>0.4</v>
      </c>
      <c r="J27" s="97">
        <f>IF(OR('Indicator Data'!AU30=0,'Indicator Data'!AU30="No data"),"x",ROUND(IF('Indicator Data'!AU30&gt;J$195,0,IF('Indicator Data'!AU30&lt;J$194,10,(J$195-'Indicator Data'!AU30)/(J$195-J$194)*10)),1))</f>
        <v>0</v>
      </c>
      <c r="K27" s="97">
        <f>IF('Indicator Data'!AW30="No data","x",ROUND(IF('Indicator Data'!AW30&gt;K$195,0,IF('Indicator Data'!AW30&lt;K$194,10,(K$195-'Indicator Data'!AW30)/(K$195-K$194)*10)),1))</f>
        <v>4.3</v>
      </c>
      <c r="L27" s="97">
        <f>IF('Indicator Data'!AX30="No data","x",ROUND(IF('Indicator Data'!AX30&gt;L$195,0,IF('Indicator Data'!AX30&lt;L$194,10,(L$195-'Indicator Data'!AX30)/(L$195-L$194)*10)),1))</f>
        <v>3.6</v>
      </c>
      <c r="M27" s="98">
        <f t="shared" si="3"/>
        <v>2.1</v>
      </c>
      <c r="N27" s="148">
        <f>IF('Indicator Data'!AY30="No data","x",'Indicator Data'!AY30/'Indicator Data'!BE30*100)</f>
        <v>77.376565954310976</v>
      </c>
      <c r="O27" s="97">
        <f t="shared" si="4"/>
        <v>2.2999999999999998</v>
      </c>
      <c r="P27" s="97">
        <f>IF('Indicator Data'!AZ30="No data","x",ROUND(IF('Indicator Data'!AZ30&gt;P$195,0,IF('Indicator Data'!AZ30&lt;P$194,10,(P$195-'Indicator Data'!AZ30)/(P$195-P$194)*10)),1))</f>
        <v>1.6</v>
      </c>
      <c r="Q27" s="97">
        <f>IF('Indicator Data'!BA30="No data","x",ROUND(IF('Indicator Data'!BA30&gt;Q$195,0,IF('Indicator Data'!BA30&lt;Q$194,10,(Q$195-'Indicator Data'!BA30)/(Q$195-Q$194)*10)),1))</f>
        <v>0.1</v>
      </c>
      <c r="R27" s="98">
        <f t="shared" si="5"/>
        <v>1.3</v>
      </c>
      <c r="S27" s="97">
        <f>IF('Indicator Data'!Y30="No data","x",ROUND(IF('Indicator Data'!Y30&gt;S$195,0,IF('Indicator Data'!Y30&lt;S$194,10,(S$195-'Indicator Data'!Y30)/(S$195-S$194)*10)),1))</f>
        <v>0.3</v>
      </c>
      <c r="T27" s="97">
        <f>IF('Indicator Data'!Z30="No data","x",ROUND(IF('Indicator Data'!Z30&gt;T$195,0,IF('Indicator Data'!Z30&lt;T$194,10,(T$195-'Indicator Data'!Z30)/(T$195-T$194)*10)),1))</f>
        <v>1.8</v>
      </c>
      <c r="U27" s="97">
        <f>IF('Indicator Data'!AC30="No data","x",ROUND(IF('Indicator Data'!AC30&gt;U$195,0,IF('Indicator Data'!AC30&lt;U$194,10,(U$195-'Indicator Data'!AC30)/(U$195-U$194)*10)),1))</f>
        <v>5.4</v>
      </c>
      <c r="V27" s="97">
        <f>IF('Indicator Data'!AD30="No data","x",ROUND(IF('Indicator Data'!AD30&gt;V$195,10,IF('Indicator Data'!AD30&lt;V$194,0,10-(V$195-'Indicator Data'!AD30)/(V$195-V$194)*10)),1))</f>
        <v>0.1</v>
      </c>
      <c r="W27" s="98">
        <f t="shared" si="6"/>
        <v>1.9</v>
      </c>
      <c r="X27" s="99">
        <f t="shared" si="7"/>
        <v>1.8</v>
      </c>
      <c r="Y27" s="184"/>
    </row>
    <row r="28" spans="1:25" s="4" customFormat="1" x14ac:dyDescent="0.25">
      <c r="A28" s="131" t="s">
        <v>49</v>
      </c>
      <c r="B28" s="51" t="s">
        <v>48</v>
      </c>
      <c r="C28" s="97">
        <f>IF('Indicator Data'!AR31="No data","x",ROUND(IF('Indicator Data'!AR31&gt;C$195,0,IF('Indicator Data'!AR31&lt;C$194,10,(C$195-'Indicator Data'!AR31)/(C$195-C$194)*10)),1))</f>
        <v>3.2</v>
      </c>
      <c r="D28" s="98">
        <f t="shared" si="0"/>
        <v>3.2</v>
      </c>
      <c r="E28" s="97">
        <f>IF('Indicator Data'!AT31="No data","x",ROUND(IF('Indicator Data'!AT31&gt;E$195,0,IF('Indicator Data'!AT31&lt;E$194,10,(E$195-'Indicator Data'!AT31)/(E$195-E$194)*10)),1))</f>
        <v>5.8</v>
      </c>
      <c r="F28" s="97">
        <f>IF('Indicator Data'!AS31="No data","x",ROUND(IF('Indicator Data'!AS31&gt;F$195,0,IF('Indicator Data'!AS31&lt;F$194,10,(F$195-'Indicator Data'!AS31)/(F$195-F$194)*10)),1))</f>
        <v>6.2</v>
      </c>
      <c r="G28" s="98">
        <f t="shared" si="1"/>
        <v>6</v>
      </c>
      <c r="H28" s="99">
        <f t="shared" si="2"/>
        <v>4.5999999999999996</v>
      </c>
      <c r="I28" s="97">
        <f>IF('Indicator Data'!AV31="No data","x",ROUND(IF('Indicator Data'!AV31^2&gt;I$195,0,IF('Indicator Data'!AV31^2&lt;I$194,10,(I$195-'Indicator Data'!AV31^2)/(I$195-I$194)*10)),1))</f>
        <v>9.4</v>
      </c>
      <c r="J28" s="97">
        <f>IF(OR('Indicator Data'!AU31=0,'Indicator Data'!AU31="No data"),"x",ROUND(IF('Indicator Data'!AU31&gt;J$195,0,IF('Indicator Data'!AU31&lt;J$194,10,(J$195-'Indicator Data'!AU31)/(J$195-J$194)*10)),1))</f>
        <v>8.1</v>
      </c>
      <c r="K28" s="97">
        <f>IF('Indicator Data'!AW31="No data","x",ROUND(IF('Indicator Data'!AW31&gt;K$195,0,IF('Indicator Data'!AW31&lt;K$194,10,(K$195-'Indicator Data'!AW31)/(K$195-K$194)*10)),1))</f>
        <v>8.9</v>
      </c>
      <c r="L28" s="97">
        <f>IF('Indicator Data'!AX31="No data","x",ROUND(IF('Indicator Data'!AX31&gt;L$195,0,IF('Indicator Data'!AX31&lt;L$194,10,(L$195-'Indicator Data'!AX31)/(L$195-L$194)*10)),1))</f>
        <v>6.1</v>
      </c>
      <c r="M28" s="98">
        <f t="shared" si="3"/>
        <v>8.1</v>
      </c>
      <c r="N28" s="148">
        <f>IF('Indicator Data'!AY31="No data","x",'Indicator Data'!AY31/'Indicator Data'!BE31*100)</f>
        <v>14.985380116959066</v>
      </c>
      <c r="O28" s="97">
        <f t="shared" si="4"/>
        <v>8.6</v>
      </c>
      <c r="P28" s="97">
        <f>IF('Indicator Data'!AZ31="No data","x",ROUND(IF('Indicator Data'!AZ31&gt;P$195,0,IF('Indicator Data'!AZ31&lt;P$194,10,(P$195-'Indicator Data'!AZ31)/(P$195-P$194)*10)),1))</f>
        <v>8.9</v>
      </c>
      <c r="Q28" s="97">
        <f>IF('Indicator Data'!BA31="No data","x",ROUND(IF('Indicator Data'!BA31&gt;Q$195,0,IF('Indicator Data'!BA31&lt;Q$194,10,(Q$195-'Indicator Data'!BA31)/(Q$195-Q$194)*10)),1))</f>
        <v>3.5</v>
      </c>
      <c r="R28" s="98">
        <f t="shared" si="5"/>
        <v>7</v>
      </c>
      <c r="S28" s="97">
        <f>IF('Indicator Data'!Y31="No data","x",ROUND(IF('Indicator Data'!Y31&gt;S$195,0,IF('Indicator Data'!Y31&lt;S$194,10,(S$195-'Indicator Data'!Y31)/(S$195-S$194)*10)),1))</f>
        <v>9.9</v>
      </c>
      <c r="T28" s="97">
        <f>IF('Indicator Data'!Z31="No data","x",ROUND(IF('Indicator Data'!Z31&gt;T$195,0,IF('Indicator Data'!Z31&lt;T$194,10,(T$195-'Indicator Data'!Z31)/(T$195-T$194)*10)),1))</f>
        <v>2.8</v>
      </c>
      <c r="U28" s="97">
        <f>IF('Indicator Data'!AC31="No data","x",ROUND(IF('Indicator Data'!AC31&gt;U$195,0,IF('Indicator Data'!AC31&lt;U$194,10,(U$195-'Indicator Data'!AC31)/(U$195-U$194)*10)),1))</f>
        <v>9.9</v>
      </c>
      <c r="V28" s="97">
        <f>IF('Indicator Data'!AD31="No data","x",ROUND(IF('Indicator Data'!AD31&gt;V$195,10,IF('Indicator Data'!AD31&lt;V$194,0,10-(V$195-'Indicator Data'!AD31)/(V$195-V$194)*10)),1))</f>
        <v>4.0999999999999996</v>
      </c>
      <c r="W28" s="98">
        <f t="shared" si="6"/>
        <v>6.7</v>
      </c>
      <c r="X28" s="99">
        <f t="shared" si="7"/>
        <v>7.3</v>
      </c>
      <c r="Y28" s="184"/>
    </row>
    <row r="29" spans="1:25" s="4" customFormat="1" x14ac:dyDescent="0.25">
      <c r="A29" s="131" t="s">
        <v>51</v>
      </c>
      <c r="B29" s="51" t="s">
        <v>50</v>
      </c>
      <c r="C29" s="97">
        <f>IF('Indicator Data'!AR32="No data","x",ROUND(IF('Indicator Data'!AR32&gt;C$195,0,IF('Indicator Data'!AR32&lt;C$194,10,(C$195-'Indicator Data'!AR32)/(C$195-C$194)*10)),1))</f>
        <v>4.5999999999999996</v>
      </c>
      <c r="D29" s="98">
        <f t="shared" si="0"/>
        <v>4.5999999999999996</v>
      </c>
      <c r="E29" s="97">
        <f>IF('Indicator Data'!AT32="No data","x",ROUND(IF('Indicator Data'!AT32&gt;E$195,0,IF('Indicator Data'!AT32&lt;E$194,10,(E$195-'Indicator Data'!AT32)/(E$195-E$194)*10)),1))</f>
        <v>8</v>
      </c>
      <c r="F29" s="97">
        <f>IF('Indicator Data'!AS32="No data","x",ROUND(IF('Indicator Data'!AS32&gt;F$195,0,IF('Indicator Data'!AS32&lt;F$194,10,(F$195-'Indicator Data'!AS32)/(F$195-F$194)*10)),1))</f>
        <v>7.3</v>
      </c>
      <c r="G29" s="98">
        <f t="shared" si="1"/>
        <v>7.7</v>
      </c>
      <c r="H29" s="99">
        <f t="shared" si="2"/>
        <v>6.2</v>
      </c>
      <c r="I29" s="97">
        <f>IF('Indicator Data'!AV32="No data","x",ROUND(IF('Indicator Data'!AV32^2&gt;I$195,0,IF('Indicator Data'!AV32^2&lt;I$194,10,(I$195-'Indicator Data'!AV32^2)/(I$195-I$194)*10)),1))</f>
        <v>3</v>
      </c>
      <c r="J29" s="97">
        <f>IF(OR('Indicator Data'!AU32=0,'Indicator Data'!AU32="No data"),"x",ROUND(IF('Indicator Data'!AU32&gt;J$195,0,IF('Indicator Data'!AU32&lt;J$194,10,(J$195-'Indicator Data'!AU32)/(J$195-J$194)*10)),1))</f>
        <v>9.3000000000000007</v>
      </c>
      <c r="K29" s="97">
        <f>IF('Indicator Data'!AW32="No data","x",ROUND(IF('Indicator Data'!AW32&gt;K$195,0,IF('Indicator Data'!AW32&lt;K$194,10,(K$195-'Indicator Data'!AW32)/(K$195-K$194)*10)),1))</f>
        <v>9.5</v>
      </c>
      <c r="L29" s="97">
        <f>IF('Indicator Data'!AX32="No data","x",ROUND(IF('Indicator Data'!AX32&gt;L$195,0,IF('Indicator Data'!AX32&lt;L$194,10,(L$195-'Indicator Data'!AX32)/(L$195-L$194)*10)),1))</f>
        <v>7.9</v>
      </c>
      <c r="M29" s="98">
        <f t="shared" si="3"/>
        <v>7.4</v>
      </c>
      <c r="N29" s="148">
        <f>IF('Indicator Data'!AY32="No data","x",'Indicator Data'!AY32/'Indicator Data'!BE32*100)</f>
        <v>23.364485981308412</v>
      </c>
      <c r="O29" s="97">
        <f t="shared" si="4"/>
        <v>7.7</v>
      </c>
      <c r="P29" s="97">
        <f>IF('Indicator Data'!AZ32="No data","x",ROUND(IF('Indicator Data'!AZ32&gt;P$195,0,IF('Indicator Data'!AZ32&lt;P$194,10,(P$195-'Indicator Data'!AZ32)/(P$195-P$194)*10)),1))</f>
        <v>5.8</v>
      </c>
      <c r="Q29" s="97">
        <f>IF('Indicator Data'!BA32="No data","x",ROUND(IF('Indicator Data'!BA32&gt;Q$195,0,IF('Indicator Data'!BA32&lt;Q$194,10,(Q$195-'Indicator Data'!BA32)/(Q$195-Q$194)*10)),1))</f>
        <v>4.8</v>
      </c>
      <c r="R29" s="98">
        <f t="shared" si="5"/>
        <v>6.1</v>
      </c>
      <c r="S29" s="97" t="str">
        <f>IF('Indicator Data'!Y32="No data","x",ROUND(IF('Indicator Data'!Y32&gt;S$195,0,IF('Indicator Data'!Y32&lt;S$194,10,(S$195-'Indicator Data'!Y32)/(S$195-S$194)*10)),1))</f>
        <v>x</v>
      </c>
      <c r="T29" s="97">
        <f>IF('Indicator Data'!Z32="No data","x",ROUND(IF('Indicator Data'!Z32&gt;T$195,0,IF('Indicator Data'!Z32&lt;T$194,10,(T$195-'Indicator Data'!Z32)/(T$195-T$194)*10)),1))</f>
        <v>1.5</v>
      </c>
      <c r="U29" s="97">
        <f>IF('Indicator Data'!AC32="No data","x",ROUND(IF('Indicator Data'!AC32&gt;U$195,0,IF('Indicator Data'!AC32&lt;U$194,10,(U$195-'Indicator Data'!AC32)/(U$195-U$194)*10)),1))</f>
        <v>10</v>
      </c>
      <c r="V29" s="97">
        <f>IF('Indicator Data'!AD32="No data","x",ROUND(IF('Indicator Data'!AD32&gt;V$195,10,IF('Indicator Data'!AD32&lt;V$194,0,10-(V$195-'Indicator Data'!AD32)/(V$195-V$194)*10)),1))</f>
        <v>7.9</v>
      </c>
      <c r="W29" s="98">
        <f t="shared" si="6"/>
        <v>6.5</v>
      </c>
      <c r="X29" s="99">
        <f t="shared" si="7"/>
        <v>6.7</v>
      </c>
      <c r="Y29" s="184"/>
    </row>
    <row r="30" spans="1:25" s="4" customFormat="1" x14ac:dyDescent="0.25">
      <c r="A30" s="131" t="s">
        <v>844</v>
      </c>
      <c r="B30" s="51" t="s">
        <v>58</v>
      </c>
      <c r="C30" s="97">
        <f>IF('Indicator Data'!AR33="No data","x",ROUND(IF('Indicator Data'!AR33&gt;C$195,0,IF('Indicator Data'!AR33&lt;C$194,10,(C$195-'Indicator Data'!AR33)/(C$195-C$194)*10)),1))</f>
        <v>3.4</v>
      </c>
      <c r="D30" s="98">
        <f t="shared" si="0"/>
        <v>3.4</v>
      </c>
      <c r="E30" s="97">
        <f>IF('Indicator Data'!AT33="No data","x",ROUND(IF('Indicator Data'!AT33&gt;E$195,0,IF('Indicator Data'!AT33&lt;E$194,10,(E$195-'Indicator Data'!AT33)/(E$195-E$194)*10)),1))</f>
        <v>4.0999999999999996</v>
      </c>
      <c r="F30" s="97">
        <f>IF('Indicator Data'!AS33="No data","x",ROUND(IF('Indicator Data'!AS33&gt;F$195,0,IF('Indicator Data'!AS33&lt;F$194,10,(F$195-'Indicator Data'!AS33)/(F$195-F$194)*10)),1))</f>
        <v>4.7</v>
      </c>
      <c r="G30" s="98">
        <f t="shared" si="1"/>
        <v>4.4000000000000004</v>
      </c>
      <c r="H30" s="99">
        <f t="shared" si="2"/>
        <v>3.9</v>
      </c>
      <c r="I30" s="97">
        <f>IF('Indicator Data'!AV33="No data","x",ROUND(IF('Indicator Data'!AV33^2&gt;I$195,0,IF('Indicator Data'!AV33^2&lt;I$194,10,(I$195-'Indicator Data'!AV33^2)/(I$195-I$194)*10)),1))</f>
        <v>2.4</v>
      </c>
      <c r="J30" s="97">
        <f>IF(OR('Indicator Data'!AU33=0,'Indicator Data'!AU33="No data"),"x",ROUND(IF('Indicator Data'!AU33&gt;J$195,0,IF('Indicator Data'!AU33&lt;J$194,10,(J$195-'Indicator Data'!AU33)/(J$195-J$194)*10)),1))</f>
        <v>1</v>
      </c>
      <c r="K30" s="97">
        <f>IF('Indicator Data'!AW33="No data","x",ROUND(IF('Indicator Data'!AW33&gt;K$195,0,IF('Indicator Data'!AW33&lt;K$194,10,(K$195-'Indicator Data'!AW33)/(K$195-K$194)*10)),1))</f>
        <v>5.7</v>
      </c>
      <c r="L30" s="97">
        <f>IF('Indicator Data'!AX33="No data","x",ROUND(IF('Indicator Data'!AX33&gt;L$195,0,IF('Indicator Data'!AX33&lt;L$194,10,(L$195-'Indicator Data'!AX33)/(L$195-L$194)*10)),1))</f>
        <v>3.7</v>
      </c>
      <c r="M30" s="98">
        <f t="shared" si="3"/>
        <v>3.2</v>
      </c>
      <c r="N30" s="148">
        <f>IF('Indicator Data'!AY33="No data","x",'Indicator Data'!AY33/'Indicator Data'!BE33*100)</f>
        <v>59.553349875930515</v>
      </c>
      <c r="O30" s="97">
        <f t="shared" si="4"/>
        <v>4.0999999999999996</v>
      </c>
      <c r="P30" s="97">
        <f>IF('Indicator Data'!AZ33="No data","x",ROUND(IF('Indicator Data'!AZ33&gt;P$195,0,IF('Indicator Data'!AZ33&lt;P$194,10,(P$195-'Indicator Data'!AZ33)/(P$195-P$194)*10)),1))</f>
        <v>3.1</v>
      </c>
      <c r="Q30" s="97">
        <f>IF('Indicator Data'!BA33="No data","x",ROUND(IF('Indicator Data'!BA33&gt;Q$195,0,IF('Indicator Data'!BA33&lt;Q$194,10,(Q$195-'Indicator Data'!BA33)/(Q$195-Q$194)*10)),1))</f>
        <v>1.7</v>
      </c>
      <c r="R30" s="98">
        <f t="shared" si="5"/>
        <v>3</v>
      </c>
      <c r="S30" s="97">
        <f>IF('Indicator Data'!Y33="No data","x",ROUND(IF('Indicator Data'!Y33&gt;S$195,0,IF('Indicator Data'!Y33&lt;S$194,10,(S$195-'Indicator Data'!Y33)/(S$195-S$194)*10)),1))</f>
        <v>9.1999999999999993</v>
      </c>
      <c r="T30" s="97">
        <f>IF('Indicator Data'!Z33="No data","x",ROUND(IF('Indicator Data'!Z33&gt;T$195,0,IF('Indicator Data'!Z33&lt;T$194,10,(T$195-'Indicator Data'!Z33)/(T$195-T$194)*10)),1))</f>
        <v>1.8</v>
      </c>
      <c r="U30" s="97">
        <f>IF('Indicator Data'!AC33="No data","x",ROUND(IF('Indicator Data'!AC33&gt;U$195,0,IF('Indicator Data'!AC33&lt;U$194,10,(U$195-'Indicator Data'!AC33)/(U$195-U$194)*10)),1))</f>
        <v>9.1</v>
      </c>
      <c r="V30" s="97">
        <f>IF('Indicator Data'!AD33="No data","x",ROUND(IF('Indicator Data'!AD33&gt;V$195,10,IF('Indicator Data'!AD33&lt;V$194,0,10-(V$195-'Indicator Data'!AD33)/(V$195-V$194)*10)),1))</f>
        <v>0.5</v>
      </c>
      <c r="W30" s="98">
        <f t="shared" si="6"/>
        <v>5.2</v>
      </c>
      <c r="X30" s="99">
        <f t="shared" si="7"/>
        <v>3.8</v>
      </c>
      <c r="Y30" s="184"/>
    </row>
    <row r="31" spans="1:25" s="4" customFormat="1" x14ac:dyDescent="0.25">
      <c r="A31" s="131" t="s">
        <v>53</v>
      </c>
      <c r="B31" s="51" t="s">
        <v>52</v>
      </c>
      <c r="C31" s="97">
        <f>IF('Indicator Data'!AR34="No data","x",ROUND(IF('Indicator Data'!AR34&gt;C$195,0,IF('Indicator Data'!AR34&lt;C$194,10,(C$195-'Indicator Data'!AR34)/(C$195-C$194)*10)),1))</f>
        <v>6.8</v>
      </c>
      <c r="D31" s="98">
        <f t="shared" si="0"/>
        <v>6.8</v>
      </c>
      <c r="E31" s="97">
        <f>IF('Indicator Data'!AT34="No data","x",ROUND(IF('Indicator Data'!AT34&gt;E$195,0,IF('Indicator Data'!AT34&lt;E$194,10,(E$195-'Indicator Data'!AT34)/(E$195-E$194)*10)),1))</f>
        <v>7.9</v>
      </c>
      <c r="F31" s="97">
        <f>IF('Indicator Data'!AS34="No data","x",ROUND(IF('Indicator Data'!AS34&gt;F$195,0,IF('Indicator Data'!AS34&lt;F$194,10,(F$195-'Indicator Data'!AS34)/(F$195-F$194)*10)),1))</f>
        <v>6.4</v>
      </c>
      <c r="G31" s="98">
        <f t="shared" si="1"/>
        <v>7.2</v>
      </c>
      <c r="H31" s="99">
        <f t="shared" si="2"/>
        <v>7</v>
      </c>
      <c r="I31" s="97">
        <f>IF('Indicator Data'!AV34="No data","x",ROUND(IF('Indicator Data'!AV34^2&gt;I$195,0,IF('Indicator Data'!AV34^2&lt;I$194,10,(I$195-'Indicator Data'!AV34^2)/(I$195-I$194)*10)),1))</f>
        <v>4.2</v>
      </c>
      <c r="J31" s="97">
        <f>IF(OR('Indicator Data'!AU34=0,'Indicator Data'!AU34="No data"),"x",ROUND(IF('Indicator Data'!AU34&gt;J$195,0,IF('Indicator Data'!AU34&lt;J$194,10,(J$195-'Indicator Data'!AU34)/(J$195-J$194)*10)),1))</f>
        <v>4.4000000000000004</v>
      </c>
      <c r="K31" s="97">
        <f>IF('Indicator Data'!AW34="No data","x",ROUND(IF('Indicator Data'!AW34&gt;K$195,0,IF('Indicator Data'!AW34&lt;K$194,10,(K$195-'Indicator Data'!AW34)/(K$195-K$194)*10)),1))</f>
        <v>8.1</v>
      </c>
      <c r="L31" s="97">
        <f>IF('Indicator Data'!AX34="No data","x",ROUND(IF('Indicator Data'!AX34&gt;L$195,0,IF('Indicator Data'!AX34&lt;L$194,10,(L$195-'Indicator Data'!AX34)/(L$195-L$194)*10)),1))</f>
        <v>3.4</v>
      </c>
      <c r="M31" s="98">
        <f t="shared" si="3"/>
        <v>5</v>
      </c>
      <c r="N31" s="148">
        <f>IF('Indicator Data'!AY34="No data","x",'Indicator Data'!AY34/'Indicator Data'!BE34*100)</f>
        <v>18.694765465669612</v>
      </c>
      <c r="O31" s="97">
        <f t="shared" si="4"/>
        <v>8.1999999999999993</v>
      </c>
      <c r="P31" s="97">
        <f>IF('Indicator Data'!AZ34="No data","x",ROUND(IF('Indicator Data'!AZ34&gt;P$195,0,IF('Indicator Data'!AZ34&lt;P$194,10,(P$195-'Indicator Data'!AZ34)/(P$195-P$194)*10)),1))</f>
        <v>6.4</v>
      </c>
      <c r="Q31" s="97">
        <f>IF('Indicator Data'!BA34="No data","x",ROUND(IF('Indicator Data'!BA34&gt;Q$195,0,IF('Indicator Data'!BA34&lt;Q$194,10,(Q$195-'Indicator Data'!BA34)/(Q$195-Q$194)*10)),1))</f>
        <v>4.9000000000000004</v>
      </c>
      <c r="R31" s="98">
        <f t="shared" si="5"/>
        <v>6.5</v>
      </c>
      <c r="S31" s="97">
        <f>IF('Indicator Data'!Y34="No data","x",ROUND(IF('Indicator Data'!Y34&gt;S$195,0,IF('Indicator Data'!Y34&lt;S$194,10,(S$195-'Indicator Data'!Y34)/(S$195-S$194)*10)),1))</f>
        <v>9.6</v>
      </c>
      <c r="T31" s="97">
        <f>IF('Indicator Data'!Z34="No data","x",ROUND(IF('Indicator Data'!Z34&gt;T$195,0,IF('Indicator Data'!Z34&lt;T$194,10,(T$195-'Indicator Data'!Z34)/(T$195-T$194)*10)),1))</f>
        <v>4.5999999999999996</v>
      </c>
      <c r="U31" s="97">
        <f>IF('Indicator Data'!AC34="No data","x",ROUND(IF('Indicator Data'!AC34&gt;U$195,0,IF('Indicator Data'!AC34&lt;U$194,10,(U$195-'Indicator Data'!AC34)/(U$195-U$194)*10)),1))</f>
        <v>9.5</v>
      </c>
      <c r="V31" s="97">
        <f>IF('Indicator Data'!AD34="No data","x",ROUND(IF('Indicator Data'!AD34&gt;V$195,10,IF('Indicator Data'!AD34&lt;V$194,0,10-(V$195-'Indicator Data'!AD34)/(V$195-V$194)*10)),1))</f>
        <v>1.8</v>
      </c>
      <c r="W31" s="98">
        <f t="shared" si="6"/>
        <v>6.4</v>
      </c>
      <c r="X31" s="99">
        <f t="shared" si="7"/>
        <v>6</v>
      </c>
      <c r="Y31" s="184"/>
    </row>
    <row r="32" spans="1:25" s="4" customFormat="1" x14ac:dyDescent="0.25">
      <c r="A32" s="131" t="s">
        <v>55</v>
      </c>
      <c r="B32" s="51" t="s">
        <v>54</v>
      </c>
      <c r="C32" s="97">
        <f>IF('Indicator Data'!AR35="No data","x",ROUND(IF('Indicator Data'!AR35&gt;C$195,0,IF('Indicator Data'!AR35&lt;C$194,10,(C$195-'Indicator Data'!AR35)/(C$195-C$194)*10)),1))</f>
        <v>2.6</v>
      </c>
      <c r="D32" s="98">
        <f t="shared" si="0"/>
        <v>2.6</v>
      </c>
      <c r="E32" s="97">
        <f>IF('Indicator Data'!AT35="No data","x",ROUND(IF('Indicator Data'!AT35&gt;E$195,0,IF('Indicator Data'!AT35&lt;E$194,10,(E$195-'Indicator Data'!AT35)/(E$195-E$194)*10)),1))</f>
        <v>7.4</v>
      </c>
      <c r="F32" s="97">
        <f>IF('Indicator Data'!AS35="No data","x",ROUND(IF('Indicator Data'!AS35&gt;F$195,0,IF('Indicator Data'!AS35&lt;F$194,10,(F$195-'Indicator Data'!AS35)/(F$195-F$194)*10)),1))</f>
        <v>6.5</v>
      </c>
      <c r="G32" s="98">
        <f t="shared" si="1"/>
        <v>7</v>
      </c>
      <c r="H32" s="99">
        <f t="shared" si="2"/>
        <v>4.8</v>
      </c>
      <c r="I32" s="97">
        <f>IF('Indicator Data'!AV35="No data","x",ROUND(IF('Indicator Data'!AV35^2&gt;I$195,0,IF('Indicator Data'!AV35^2&lt;I$194,10,(I$195-'Indicator Data'!AV35^2)/(I$195-I$194)*10)),1))</f>
        <v>4.8</v>
      </c>
      <c r="J32" s="97">
        <f>IF(OR('Indicator Data'!AU35=0,'Indicator Data'!AU35="No data"),"x",ROUND(IF('Indicator Data'!AU35&gt;J$195,0,IF('Indicator Data'!AU35&lt;J$194,10,(J$195-'Indicator Data'!AU35)/(J$195-J$194)*10)),1))</f>
        <v>4.3</v>
      </c>
      <c r="K32" s="97">
        <f>IF('Indicator Data'!AW35="No data","x",ROUND(IF('Indicator Data'!AW35&gt;K$195,0,IF('Indicator Data'!AW35&lt;K$194,10,(K$195-'Indicator Data'!AW35)/(K$195-K$194)*10)),1))</f>
        <v>7.9</v>
      </c>
      <c r="L32" s="97">
        <f>IF('Indicator Data'!AX35="No data","x",ROUND(IF('Indicator Data'!AX35&gt;L$195,0,IF('Indicator Data'!AX35&lt;L$194,10,(L$195-'Indicator Data'!AX35)/(L$195-L$194)*10)),1))</f>
        <v>6.6</v>
      </c>
      <c r="M32" s="98">
        <f t="shared" si="3"/>
        <v>5.9</v>
      </c>
      <c r="N32" s="148">
        <f>IF('Indicator Data'!AY35="No data","x",'Indicator Data'!AY35/'Indicator Data'!BE35*100)</f>
        <v>7.8272090711006745</v>
      </c>
      <c r="O32" s="97">
        <f t="shared" si="4"/>
        <v>9.3000000000000007</v>
      </c>
      <c r="P32" s="97">
        <f>IF('Indicator Data'!AZ35="No data","x",ROUND(IF('Indicator Data'!AZ35&gt;P$195,0,IF('Indicator Data'!AZ35&lt;P$194,10,(P$195-'Indicator Data'!AZ35)/(P$195-P$194)*10)),1))</f>
        <v>6</v>
      </c>
      <c r="Q32" s="97">
        <f>IF('Indicator Data'!BA35="No data","x",ROUND(IF('Indicator Data'!BA35&gt;Q$195,0,IF('Indicator Data'!BA35&lt;Q$194,10,(Q$195-'Indicator Data'!BA35)/(Q$195-Q$194)*10)),1))</f>
        <v>4.9000000000000004</v>
      </c>
      <c r="R32" s="98">
        <f t="shared" si="5"/>
        <v>6.7</v>
      </c>
      <c r="S32" s="97">
        <f>IF('Indicator Data'!Y35="No data","x",ROUND(IF('Indicator Data'!Y35&gt;S$195,0,IF('Indicator Data'!Y35&lt;S$194,10,(S$195-'Indicator Data'!Y35)/(S$195-S$194)*10)),1))</f>
        <v>9.8000000000000007</v>
      </c>
      <c r="T32" s="97">
        <f>IF('Indicator Data'!Z35="No data","x",ROUND(IF('Indicator Data'!Z35&gt;T$195,0,IF('Indicator Data'!Z35&lt;T$194,10,(T$195-'Indicator Data'!Z35)/(T$195-T$194)*10)),1))</f>
        <v>5.4</v>
      </c>
      <c r="U32" s="97">
        <f>IF('Indicator Data'!AC35="No data","x",ROUND(IF('Indicator Data'!AC35&gt;U$195,0,IF('Indicator Data'!AC35&lt;U$194,10,(U$195-'Indicator Data'!AC35)/(U$195-U$194)*10)),1))</f>
        <v>9.8000000000000007</v>
      </c>
      <c r="V32" s="97">
        <f>IF('Indicator Data'!AD35="No data","x",ROUND(IF('Indicator Data'!AD35&gt;V$195,10,IF('Indicator Data'!AD35&lt;V$194,0,10-(V$195-'Indicator Data'!AD35)/(V$195-V$194)*10)),1))</f>
        <v>6.6</v>
      </c>
      <c r="W32" s="98">
        <f t="shared" si="6"/>
        <v>7.9</v>
      </c>
      <c r="X32" s="99">
        <f t="shared" si="7"/>
        <v>6.8</v>
      </c>
      <c r="Y32" s="184"/>
    </row>
    <row r="33" spans="1:25" s="4" customFormat="1" x14ac:dyDescent="0.25">
      <c r="A33" s="131" t="s">
        <v>57</v>
      </c>
      <c r="B33" s="51" t="s">
        <v>56</v>
      </c>
      <c r="C33" s="97">
        <f>IF('Indicator Data'!AR36="No data","x",ROUND(IF('Indicator Data'!AR36&gt;C$195,0,IF('Indicator Data'!AR36&lt;C$194,10,(C$195-'Indicator Data'!AR36)/(C$195-C$194)*10)),1))</f>
        <v>2.8</v>
      </c>
      <c r="D33" s="98">
        <f t="shared" si="0"/>
        <v>2.8</v>
      </c>
      <c r="E33" s="97">
        <f>IF('Indicator Data'!AT36="No data","x",ROUND(IF('Indicator Data'!AT36&gt;E$195,0,IF('Indicator Data'!AT36&lt;E$194,10,(E$195-'Indicator Data'!AT36)/(E$195-E$194)*10)),1))</f>
        <v>1.8</v>
      </c>
      <c r="F33" s="97">
        <f>IF('Indicator Data'!AS36="No data","x",ROUND(IF('Indicator Data'!AS36&gt;F$195,0,IF('Indicator Data'!AS36&lt;F$194,10,(F$195-'Indicator Data'!AS36)/(F$195-F$194)*10)),1))</f>
        <v>1.5</v>
      </c>
      <c r="G33" s="98">
        <f t="shared" si="1"/>
        <v>1.7</v>
      </c>
      <c r="H33" s="99">
        <f t="shared" si="2"/>
        <v>2.2999999999999998</v>
      </c>
      <c r="I33" s="97" t="str">
        <f>IF('Indicator Data'!AV36="No data","x",ROUND(IF('Indicator Data'!AV36^2&gt;I$195,0,IF('Indicator Data'!AV36^2&lt;I$194,10,(I$195-'Indicator Data'!AV36^2)/(I$195-I$194)*10)),1))</f>
        <v>x</v>
      </c>
      <c r="J33" s="97">
        <f>IF(OR('Indicator Data'!AU36=0,'Indicator Data'!AU36="No data"),"x",ROUND(IF('Indicator Data'!AU36&gt;J$195,0,IF('Indicator Data'!AU36&lt;J$194,10,(J$195-'Indicator Data'!AU36)/(J$195-J$194)*10)),1))</f>
        <v>0</v>
      </c>
      <c r="K33" s="97">
        <f>IF('Indicator Data'!AW36="No data","x",ROUND(IF('Indicator Data'!AW36&gt;K$195,0,IF('Indicator Data'!AW36&lt;K$194,10,(K$195-'Indicator Data'!AW36)/(K$195-K$194)*10)),1))</f>
        <v>1.2</v>
      </c>
      <c r="L33" s="97">
        <f>IF('Indicator Data'!AX36="No data","x",ROUND(IF('Indicator Data'!AX36&gt;L$195,0,IF('Indicator Data'!AX36&lt;L$194,10,(L$195-'Indicator Data'!AX36)/(L$195-L$194)*10)),1))</f>
        <v>6.1</v>
      </c>
      <c r="M33" s="98">
        <f t="shared" si="3"/>
        <v>2.4</v>
      </c>
      <c r="N33" s="148">
        <f>IF('Indicator Data'!AY36="No data","x",'Indicator Data'!AY36/'Indicator Data'!BE36*100)</f>
        <v>13.196224560153341</v>
      </c>
      <c r="O33" s="97">
        <f t="shared" si="4"/>
        <v>8.8000000000000007</v>
      </c>
      <c r="P33" s="97">
        <f>IF('Indicator Data'!AZ36="No data","x",ROUND(IF('Indicator Data'!AZ36&gt;P$195,0,IF('Indicator Data'!AZ36&lt;P$194,10,(P$195-'Indicator Data'!AZ36)/(P$195-P$194)*10)),1))</f>
        <v>0</v>
      </c>
      <c r="Q33" s="97">
        <f>IF('Indicator Data'!BA36="No data","x",ROUND(IF('Indicator Data'!BA36&gt;Q$195,0,IF('Indicator Data'!BA36&lt;Q$194,10,(Q$195-'Indicator Data'!BA36)/(Q$195-Q$194)*10)),1))</f>
        <v>0</v>
      </c>
      <c r="R33" s="98">
        <f t="shared" si="5"/>
        <v>2.9</v>
      </c>
      <c r="S33" s="97">
        <f>IF('Indicator Data'!Y36="No data","x",ROUND(IF('Indicator Data'!Y36&gt;S$195,0,IF('Indicator Data'!Y36&lt;S$194,10,(S$195-'Indicator Data'!Y36)/(S$195-S$194)*10)),1))</f>
        <v>4.8</v>
      </c>
      <c r="T33" s="97">
        <f>IF('Indicator Data'!Z36="No data","x",ROUND(IF('Indicator Data'!Z36&gt;T$195,0,IF('Indicator Data'!Z36&lt;T$194,10,(T$195-'Indicator Data'!Z36)/(T$195-T$194)*10)),1))</f>
        <v>2.2999999999999998</v>
      </c>
      <c r="U33" s="97">
        <f>IF('Indicator Data'!AC36="No data","x",ROUND(IF('Indicator Data'!AC36&gt;U$195,0,IF('Indicator Data'!AC36&lt;U$194,10,(U$195-'Indicator Data'!AC36)/(U$195-U$194)*10)),1))</f>
        <v>0</v>
      </c>
      <c r="V33" s="97">
        <f>IF('Indicator Data'!AD36="No data","x",ROUND(IF('Indicator Data'!AD36&gt;V$195,10,IF('Indicator Data'!AD36&lt;V$194,0,10-(V$195-'Indicator Data'!AD36)/(V$195-V$194)*10)),1))</f>
        <v>0.1</v>
      </c>
      <c r="W33" s="98">
        <f t="shared" si="6"/>
        <v>1.8</v>
      </c>
      <c r="X33" s="99">
        <f t="shared" si="7"/>
        <v>2.4</v>
      </c>
      <c r="Y33" s="184"/>
    </row>
    <row r="34" spans="1:25" s="4" customFormat="1" x14ac:dyDescent="0.25">
      <c r="A34" s="131" t="s">
        <v>60</v>
      </c>
      <c r="B34" s="51" t="s">
        <v>59</v>
      </c>
      <c r="C34" s="97" t="str">
        <f>IF('Indicator Data'!AR37="No data","x",ROUND(IF('Indicator Data'!AR37&gt;C$195,0,IF('Indicator Data'!AR37&lt;C$194,10,(C$195-'Indicator Data'!AR37)/(C$195-C$194)*10)),1))</f>
        <v>x</v>
      </c>
      <c r="D34" s="98" t="str">
        <f t="shared" si="0"/>
        <v>x</v>
      </c>
      <c r="E34" s="97">
        <f>IF('Indicator Data'!AT37="No data","x",ROUND(IF('Indicator Data'!AT37&gt;E$195,0,IF('Indicator Data'!AT37&lt;E$194,10,(E$195-'Indicator Data'!AT37)/(E$195-E$194)*10)),1))</f>
        <v>8</v>
      </c>
      <c r="F34" s="97">
        <f>IF('Indicator Data'!AS37="No data","x",ROUND(IF('Indicator Data'!AS37&gt;F$195,0,IF('Indicator Data'!AS37&lt;F$194,10,(F$195-'Indicator Data'!AS37)/(F$195-F$194)*10)),1))</f>
        <v>8.6</v>
      </c>
      <c r="G34" s="98">
        <f t="shared" si="1"/>
        <v>8.3000000000000007</v>
      </c>
      <c r="H34" s="99">
        <f t="shared" si="2"/>
        <v>8.3000000000000007</v>
      </c>
      <c r="I34" s="97">
        <f>IF('Indicator Data'!AV37="No data","x",ROUND(IF('Indicator Data'!AV37^2&gt;I$195,0,IF('Indicator Data'!AV37^2&lt;I$194,10,(I$195-'Indicator Data'!AV37^2)/(I$195-I$194)*10)),1))</f>
        <v>9.5</v>
      </c>
      <c r="J34" s="97">
        <f>IF(OR('Indicator Data'!AU37=0,'Indicator Data'!AU37="No data"),"x",ROUND(IF('Indicator Data'!AU37&gt;J$195,0,IF('Indicator Data'!AU37&lt;J$194,10,(J$195-'Indicator Data'!AU37)/(J$195-J$194)*10)),1))</f>
        <v>8.8000000000000007</v>
      </c>
      <c r="K34" s="97">
        <f>IF('Indicator Data'!AW37="No data","x",ROUND(IF('Indicator Data'!AW37&gt;K$195,0,IF('Indicator Data'!AW37&lt;K$194,10,(K$195-'Indicator Data'!AW37)/(K$195-K$194)*10)),1))</f>
        <v>9.5</v>
      </c>
      <c r="L34" s="97">
        <f>IF('Indicator Data'!AX37="No data","x",ROUND(IF('Indicator Data'!AX37&gt;L$195,0,IF('Indicator Data'!AX37&lt;L$194,10,(L$195-'Indicator Data'!AX37)/(L$195-L$194)*10)),1))</f>
        <v>9.1999999999999993</v>
      </c>
      <c r="M34" s="98">
        <f t="shared" si="3"/>
        <v>9.3000000000000007</v>
      </c>
      <c r="N34" s="148">
        <f>IF('Indicator Data'!AY37="No data","x",'Indicator Data'!AY37/'Indicator Data'!BE37*100)</f>
        <v>4.8155639025329862</v>
      </c>
      <c r="O34" s="97">
        <f t="shared" si="4"/>
        <v>9.6</v>
      </c>
      <c r="P34" s="97">
        <f>IF('Indicator Data'!AZ37="No data","x",ROUND(IF('Indicator Data'!AZ37&gt;P$195,0,IF('Indicator Data'!AZ37&lt;P$194,10,(P$195-'Indicator Data'!AZ37)/(P$195-P$194)*10)),1))</f>
        <v>8.6999999999999993</v>
      </c>
      <c r="Q34" s="97">
        <f>IF('Indicator Data'!BA37="No data","x",ROUND(IF('Indicator Data'!BA37&gt;Q$195,0,IF('Indicator Data'!BA37&lt;Q$194,10,(Q$195-'Indicator Data'!BA37)/(Q$195-Q$194)*10)),1))</f>
        <v>6.3</v>
      </c>
      <c r="R34" s="98">
        <f t="shared" si="5"/>
        <v>8.1999999999999993</v>
      </c>
      <c r="S34" s="97">
        <f>IF('Indicator Data'!Y37="No data","x",ROUND(IF('Indicator Data'!Y37&gt;S$195,0,IF('Indicator Data'!Y37&lt;S$194,10,(S$195-'Indicator Data'!Y37)/(S$195-S$194)*10)),1))</f>
        <v>9.9</v>
      </c>
      <c r="T34" s="97">
        <f>IF('Indicator Data'!Z37="No data","x",ROUND(IF('Indicator Data'!Z37&gt;T$195,0,IF('Indicator Data'!Z37&lt;T$194,10,(T$195-'Indicator Data'!Z37)/(T$195-T$194)*10)),1))</f>
        <v>10</v>
      </c>
      <c r="U34" s="97">
        <f>IF('Indicator Data'!AC37="No data","x",ROUND(IF('Indicator Data'!AC37&gt;U$195,0,IF('Indicator Data'!AC37&lt;U$194,10,(U$195-'Indicator Data'!AC37)/(U$195-U$194)*10)),1))</f>
        <v>10</v>
      </c>
      <c r="V34" s="97">
        <f>IF('Indicator Data'!AD37="No data","x",ROUND(IF('Indicator Data'!AD37&gt;V$195,10,IF('Indicator Data'!AD37&lt;V$194,0,10-(V$195-'Indicator Data'!AD37)/(V$195-V$194)*10)),1))</f>
        <v>9.8000000000000007</v>
      </c>
      <c r="W34" s="98">
        <f t="shared" si="6"/>
        <v>9.9</v>
      </c>
      <c r="X34" s="99">
        <f t="shared" si="7"/>
        <v>9.1</v>
      </c>
      <c r="Y34" s="184"/>
    </row>
    <row r="35" spans="1:25" s="4" customFormat="1" x14ac:dyDescent="0.25">
      <c r="A35" s="131" t="s">
        <v>62</v>
      </c>
      <c r="B35" s="51" t="s">
        <v>61</v>
      </c>
      <c r="C35" s="97" t="str">
        <f>IF('Indicator Data'!AR38="No data","x",ROUND(IF('Indicator Data'!AR38&gt;C$195,0,IF('Indicator Data'!AR38&lt;C$194,10,(C$195-'Indicator Data'!AR38)/(C$195-C$194)*10)),1))</f>
        <v>x</v>
      </c>
      <c r="D35" s="98" t="str">
        <f t="shared" si="0"/>
        <v>x</v>
      </c>
      <c r="E35" s="97">
        <f>IF('Indicator Data'!AT38="No data","x",ROUND(IF('Indicator Data'!AT38&gt;E$195,0,IF('Indicator Data'!AT38&lt;E$194,10,(E$195-'Indicator Data'!AT38)/(E$195-E$194)*10)),1))</f>
        <v>8</v>
      </c>
      <c r="F35" s="97">
        <f>IF('Indicator Data'!AS38="No data","x",ROUND(IF('Indicator Data'!AS38&gt;F$195,0,IF('Indicator Data'!AS38&lt;F$194,10,(F$195-'Indicator Data'!AS38)/(F$195-F$194)*10)),1))</f>
        <v>7.9</v>
      </c>
      <c r="G35" s="98">
        <f t="shared" si="1"/>
        <v>8</v>
      </c>
      <c r="H35" s="99">
        <f t="shared" si="2"/>
        <v>8</v>
      </c>
      <c r="I35" s="97">
        <f>IF('Indicator Data'!AV38="No data","x",ROUND(IF('Indicator Data'!AV38^2&gt;I$195,0,IF('Indicator Data'!AV38^2&lt;I$194,10,(I$195-'Indicator Data'!AV38^2)/(I$195-I$194)*10)),1))</f>
        <v>9.1999999999999993</v>
      </c>
      <c r="J35" s="97">
        <f>IF(OR('Indicator Data'!AU38=0,'Indicator Data'!AU38="No data"),"x",ROUND(IF('Indicator Data'!AU38&gt;J$195,0,IF('Indicator Data'!AU38&lt;J$194,10,(J$195-'Indicator Data'!AU38)/(J$195-J$194)*10)),1))</f>
        <v>9.1999999999999993</v>
      </c>
      <c r="K35" s="97">
        <f>IF('Indicator Data'!AW38="No data","x",ROUND(IF('Indicator Data'!AW38&gt;K$195,0,IF('Indicator Data'!AW38&lt;K$194,10,(K$195-'Indicator Data'!AW38)/(K$195-K$194)*10)),1))</f>
        <v>9.6999999999999993</v>
      </c>
      <c r="L35" s="97">
        <f>IF('Indicator Data'!AX38="No data","x",ROUND(IF('Indicator Data'!AX38&gt;L$195,0,IF('Indicator Data'!AX38&lt;L$194,10,(L$195-'Indicator Data'!AX38)/(L$195-L$194)*10)),1))</f>
        <v>8.1999999999999993</v>
      </c>
      <c r="M35" s="98">
        <f t="shared" si="3"/>
        <v>9.1</v>
      </c>
      <c r="N35" s="148">
        <f>IF('Indicator Data'!AY38="No data","x",'Indicator Data'!AY38/'Indicator Data'!BE38*100)</f>
        <v>2.4618805590851336</v>
      </c>
      <c r="O35" s="97">
        <f t="shared" si="4"/>
        <v>9.9</v>
      </c>
      <c r="P35" s="97">
        <f>IF('Indicator Data'!AZ38="No data","x",ROUND(IF('Indicator Data'!AZ38&gt;P$195,0,IF('Indicator Data'!AZ38&lt;P$194,10,(P$195-'Indicator Data'!AZ38)/(P$195-P$194)*10)),1))</f>
        <v>9.8000000000000007</v>
      </c>
      <c r="Q35" s="97">
        <f>IF('Indicator Data'!BA38="No data","x",ROUND(IF('Indicator Data'!BA38&gt;Q$195,0,IF('Indicator Data'!BA38&lt;Q$194,10,(Q$195-'Indicator Data'!BA38)/(Q$195-Q$194)*10)),1))</f>
        <v>9.8000000000000007</v>
      </c>
      <c r="R35" s="98">
        <f t="shared" si="5"/>
        <v>9.8000000000000007</v>
      </c>
      <c r="S35" s="97" t="str">
        <f>IF('Indicator Data'!Y38="No data","x",ROUND(IF('Indicator Data'!Y38&gt;S$195,0,IF('Indicator Data'!Y38&lt;S$194,10,(S$195-'Indicator Data'!Y38)/(S$195-S$194)*10)),1))</f>
        <v>x</v>
      </c>
      <c r="T35" s="97">
        <f>IF('Indicator Data'!Z38="No data","x",ROUND(IF('Indicator Data'!Z38&gt;T$195,0,IF('Indicator Data'!Z38&lt;T$194,10,(T$195-'Indicator Data'!Z38)/(T$195-T$194)*10)),1))</f>
        <v>10</v>
      </c>
      <c r="U35" s="97">
        <f>IF('Indicator Data'!AC38="No data","x",ROUND(IF('Indicator Data'!AC38&gt;U$195,0,IF('Indicator Data'!AC38&lt;U$194,10,(U$195-'Indicator Data'!AC38)/(U$195-U$194)*10)),1))</f>
        <v>9.9</v>
      </c>
      <c r="V35" s="97">
        <f>IF('Indicator Data'!AD38="No data","x",ROUND(IF('Indicator Data'!AD38&gt;V$195,10,IF('Indicator Data'!AD38&lt;V$194,0,10-(V$195-'Indicator Data'!AD38)/(V$195-V$194)*10)),1))</f>
        <v>9.5</v>
      </c>
      <c r="W35" s="98">
        <f t="shared" si="6"/>
        <v>9.8000000000000007</v>
      </c>
      <c r="X35" s="99">
        <f t="shared" si="7"/>
        <v>9.6</v>
      </c>
      <c r="Y35" s="184"/>
    </row>
    <row r="36" spans="1:25" s="4" customFormat="1" x14ac:dyDescent="0.25">
      <c r="A36" s="131" t="s">
        <v>64</v>
      </c>
      <c r="B36" s="51" t="s">
        <v>63</v>
      </c>
      <c r="C36" s="97">
        <f>IF('Indicator Data'!AR39="No data","x",ROUND(IF('Indicator Data'!AR39&gt;C$195,0,IF('Indicator Data'!AR39&lt;C$194,10,(C$195-'Indicator Data'!AR39)/(C$195-C$194)*10)),1))</f>
        <v>3.2</v>
      </c>
      <c r="D36" s="98">
        <f t="shared" si="0"/>
        <v>3.2</v>
      </c>
      <c r="E36" s="97">
        <f>IF('Indicator Data'!AT39="No data","x",ROUND(IF('Indicator Data'!AT39&gt;E$195,0,IF('Indicator Data'!AT39&lt;E$194,10,(E$195-'Indicator Data'!AT39)/(E$195-E$194)*10)),1))</f>
        <v>3.4</v>
      </c>
      <c r="F36" s="97">
        <f>IF('Indicator Data'!AS39="No data","x",ROUND(IF('Indicator Data'!AS39&gt;F$195,0,IF('Indicator Data'!AS39&lt;F$194,10,(F$195-'Indicator Data'!AS39)/(F$195-F$194)*10)),1))</f>
        <v>2.8</v>
      </c>
      <c r="G36" s="98">
        <f t="shared" si="1"/>
        <v>3.1</v>
      </c>
      <c r="H36" s="99">
        <f t="shared" si="2"/>
        <v>3.2</v>
      </c>
      <c r="I36" s="97">
        <f>IF('Indicator Data'!AV39="No data","x",ROUND(IF('Indicator Data'!AV39^2&gt;I$195,0,IF('Indicator Data'!AV39^2&lt;I$194,10,(I$195-'Indicator Data'!AV39^2)/(I$195-I$194)*10)),1))</f>
        <v>0.7</v>
      </c>
      <c r="J36" s="97">
        <f>IF(OR('Indicator Data'!AU39=0,'Indicator Data'!AU39="No data"),"x",ROUND(IF('Indicator Data'!AU39&gt;J$195,0,IF('Indicator Data'!AU39&lt;J$194,10,(J$195-'Indicator Data'!AU39)/(J$195-J$194)*10)),1))</f>
        <v>0</v>
      </c>
      <c r="K36" s="97">
        <f>IF('Indicator Data'!AW39="No data","x",ROUND(IF('Indicator Data'!AW39&gt;K$195,0,IF('Indicator Data'!AW39&lt;K$194,10,(K$195-'Indicator Data'!AW39)/(K$195-K$194)*10)),1))</f>
        <v>3.6</v>
      </c>
      <c r="L36" s="97">
        <f>IF('Indicator Data'!AX39="No data","x",ROUND(IF('Indicator Data'!AX39&gt;L$195,0,IF('Indicator Data'!AX39&lt;L$194,10,(L$195-'Indicator Data'!AX39)/(L$195-L$194)*10)),1))</f>
        <v>3.6</v>
      </c>
      <c r="M36" s="98">
        <f t="shared" si="3"/>
        <v>2</v>
      </c>
      <c r="N36" s="148">
        <f>IF('Indicator Data'!AY39="No data","x",'Indicator Data'!AY39/'Indicator Data'!BE39*100)</f>
        <v>20.173980407030228</v>
      </c>
      <c r="O36" s="97">
        <f t="shared" si="4"/>
        <v>8.1</v>
      </c>
      <c r="P36" s="97">
        <f>IF('Indicator Data'!AZ39="No data","x",ROUND(IF('Indicator Data'!AZ39&gt;P$195,0,IF('Indicator Data'!AZ39&lt;P$194,10,(P$195-'Indicator Data'!AZ39)/(P$195-P$194)*10)),1))</f>
        <v>0.1</v>
      </c>
      <c r="Q36" s="97">
        <f>IF('Indicator Data'!BA39="No data","x",ROUND(IF('Indicator Data'!BA39&gt;Q$195,0,IF('Indicator Data'!BA39&lt;Q$194,10,(Q$195-'Indicator Data'!BA39)/(Q$195-Q$194)*10)),1))</f>
        <v>0.2</v>
      </c>
      <c r="R36" s="98">
        <f t="shared" si="5"/>
        <v>2.8</v>
      </c>
      <c r="S36" s="97">
        <f>IF('Indicator Data'!Y39="No data","x",ROUND(IF('Indicator Data'!Y39&gt;S$195,0,IF('Indicator Data'!Y39&lt;S$194,10,(S$195-'Indicator Data'!Y39)/(S$195-S$194)*10)),1))</f>
        <v>7.4</v>
      </c>
      <c r="T36" s="97">
        <f>IF('Indicator Data'!Z39="No data","x",ROUND(IF('Indicator Data'!Z39&gt;T$195,0,IF('Indicator Data'!Z39&lt;T$194,10,(T$195-'Indicator Data'!Z39)/(T$195-T$194)*10)),1))</f>
        <v>1.5</v>
      </c>
      <c r="U36" s="97">
        <f>IF('Indicator Data'!AC39="No data","x",ROUND(IF('Indicator Data'!AC39&gt;U$195,0,IF('Indicator Data'!AC39&lt;U$194,10,(U$195-'Indicator Data'!AC39)/(U$195-U$194)*10)),1))</f>
        <v>4.2</v>
      </c>
      <c r="V36" s="97">
        <f>IF('Indicator Data'!AD39="No data","x",ROUND(IF('Indicator Data'!AD39&gt;V$195,10,IF('Indicator Data'!AD39&lt;V$194,0,10-(V$195-'Indicator Data'!AD39)/(V$195-V$194)*10)),1))</f>
        <v>0.2</v>
      </c>
      <c r="W36" s="98">
        <f t="shared" si="6"/>
        <v>3.3</v>
      </c>
      <c r="X36" s="99">
        <f t="shared" si="7"/>
        <v>2.7</v>
      </c>
      <c r="Y36" s="184"/>
    </row>
    <row r="37" spans="1:25" s="4" customFormat="1" x14ac:dyDescent="0.25">
      <c r="A37" s="131" t="s">
        <v>376</v>
      </c>
      <c r="B37" s="51" t="s">
        <v>65</v>
      </c>
      <c r="C37" s="97">
        <f>IF('Indicator Data'!AR40="No data","x",ROUND(IF('Indicator Data'!AR40&gt;C$195,0,IF('Indicator Data'!AR40&lt;C$194,10,(C$195-'Indicator Data'!AR40)/(C$195-C$194)*10)),1))</f>
        <v>2.5</v>
      </c>
      <c r="D37" s="98">
        <f t="shared" si="0"/>
        <v>2.5</v>
      </c>
      <c r="E37" s="97">
        <f>IF('Indicator Data'!AT40="No data","x",ROUND(IF('Indicator Data'!AT40&gt;E$195,0,IF('Indicator Data'!AT40&lt;E$194,10,(E$195-'Indicator Data'!AT40)/(E$195-E$194)*10)),1))</f>
        <v>6</v>
      </c>
      <c r="F37" s="97">
        <f>IF('Indicator Data'!AS40="No data","x",ROUND(IF('Indicator Data'!AS40&gt;F$195,0,IF('Indicator Data'!AS40&lt;F$194,10,(F$195-'Indicator Data'!AS40)/(F$195-F$194)*10)),1))</f>
        <v>4.2</v>
      </c>
      <c r="G37" s="98">
        <f t="shared" si="1"/>
        <v>5.0999999999999996</v>
      </c>
      <c r="H37" s="99">
        <f t="shared" si="2"/>
        <v>3.8</v>
      </c>
      <c r="I37" s="97">
        <f>IF('Indicator Data'!AV40="No data","x",ROUND(IF('Indicator Data'!AV40^2&gt;I$195,0,IF('Indicator Data'!AV40^2&lt;I$194,10,(I$195-'Indicator Data'!AV40^2)/(I$195-I$194)*10)),1))</f>
        <v>0.8</v>
      </c>
      <c r="J37" s="97">
        <f>IF(OR('Indicator Data'!AU40=0,'Indicator Data'!AU40="No data"),"x",ROUND(IF('Indicator Data'!AU40&gt;J$195,0,IF('Indicator Data'!AU40&lt;J$194,10,(J$195-'Indicator Data'!AU40)/(J$195-J$194)*10)),1))</f>
        <v>0</v>
      </c>
      <c r="K37" s="97">
        <f>IF('Indicator Data'!AW40="No data","x",ROUND(IF('Indicator Data'!AW40&gt;K$195,0,IF('Indicator Data'!AW40&lt;K$194,10,(K$195-'Indicator Data'!AW40)/(K$195-K$194)*10)),1))</f>
        <v>5</v>
      </c>
      <c r="L37" s="97">
        <f>IF('Indicator Data'!AX40="No data","x",ROUND(IF('Indicator Data'!AX40&gt;L$195,0,IF('Indicator Data'!AX40&lt;L$194,10,(L$195-'Indicator Data'!AX40)/(L$195-L$194)*10)),1))</f>
        <v>5.5</v>
      </c>
      <c r="M37" s="98">
        <f t="shared" si="3"/>
        <v>2.8</v>
      </c>
      <c r="N37" s="148">
        <f>IF('Indicator Data'!AY40="No data","x",'Indicator Data'!AY40/'Indicator Data'!BE40*100)</f>
        <v>10.720997939649337</v>
      </c>
      <c r="O37" s="97">
        <f t="shared" si="4"/>
        <v>9</v>
      </c>
      <c r="P37" s="97">
        <f>IF('Indicator Data'!AZ40="No data","x",ROUND(IF('Indicator Data'!AZ40&gt;P$195,0,IF('Indicator Data'!AZ40&lt;P$194,10,(P$195-'Indicator Data'!AZ40)/(P$195-P$194)*10)),1))</f>
        <v>2.6</v>
      </c>
      <c r="Q37" s="97">
        <f>IF('Indicator Data'!BA40="No data","x",ROUND(IF('Indicator Data'!BA40&gt;Q$195,0,IF('Indicator Data'!BA40&lt;Q$194,10,(Q$195-'Indicator Data'!BA40)/(Q$195-Q$194)*10)),1))</f>
        <v>0.9</v>
      </c>
      <c r="R37" s="98">
        <f t="shared" si="5"/>
        <v>4.2</v>
      </c>
      <c r="S37" s="97">
        <f>IF('Indicator Data'!Y40="No data","x",ROUND(IF('Indicator Data'!Y40&gt;S$195,0,IF('Indicator Data'!Y40&lt;S$194,10,(S$195-'Indicator Data'!Y40)/(S$195-S$194)*10)),1))</f>
        <v>5.0999999999999996</v>
      </c>
      <c r="T37" s="97">
        <f>IF('Indicator Data'!Z40="No data","x",ROUND(IF('Indicator Data'!Z40&gt;T$195,0,IF('Indicator Data'!Z40&lt;T$194,10,(T$195-'Indicator Data'!Z40)/(T$195-T$194)*10)),1))</f>
        <v>0</v>
      </c>
      <c r="U37" s="97">
        <f>IF('Indicator Data'!AC40="No data","x",ROUND(IF('Indicator Data'!AC40&gt;U$195,0,IF('Indicator Data'!AC40&lt;U$194,10,(U$195-'Indicator Data'!AC40)/(U$195-U$194)*10)),1))</f>
        <v>7.7</v>
      </c>
      <c r="V37" s="97">
        <f>IF('Indicator Data'!AD40="No data","x",ROUND(IF('Indicator Data'!AD40&gt;V$195,10,IF('Indicator Data'!AD40&lt;V$194,0,10-(V$195-'Indicator Data'!AD40)/(V$195-V$194)*10)),1))</f>
        <v>0.3</v>
      </c>
      <c r="W37" s="98">
        <f t="shared" si="6"/>
        <v>3.3</v>
      </c>
      <c r="X37" s="99">
        <f t="shared" si="7"/>
        <v>3.4</v>
      </c>
      <c r="Y37" s="184"/>
    </row>
    <row r="38" spans="1:25" s="4" customFormat="1" x14ac:dyDescent="0.25">
      <c r="A38" s="131" t="s">
        <v>67</v>
      </c>
      <c r="B38" s="51" t="s">
        <v>66</v>
      </c>
      <c r="C38" s="97">
        <f>IF('Indicator Data'!AR41="No data","x",ROUND(IF('Indicator Data'!AR41&gt;C$195,0,IF('Indicator Data'!AR41&lt;C$194,10,(C$195-'Indicator Data'!AR41)/(C$195-C$194)*10)),1))</f>
        <v>3</v>
      </c>
      <c r="D38" s="98">
        <f t="shared" si="0"/>
        <v>3</v>
      </c>
      <c r="E38" s="97">
        <f>IF('Indicator Data'!AT41="No data","x",ROUND(IF('Indicator Data'!AT41&gt;E$195,0,IF('Indicator Data'!AT41&lt;E$194,10,(E$195-'Indicator Data'!AT41)/(E$195-E$194)*10)),1))</f>
        <v>6.3</v>
      </c>
      <c r="F38" s="97">
        <f>IF('Indicator Data'!AS41="No data","x",ROUND(IF('Indicator Data'!AS41&gt;F$195,0,IF('Indicator Data'!AS41&lt;F$194,10,(F$195-'Indicator Data'!AS41)/(F$195-F$194)*10)),1))</f>
        <v>5.0999999999999996</v>
      </c>
      <c r="G38" s="98">
        <f t="shared" si="1"/>
        <v>5.7</v>
      </c>
      <c r="H38" s="99">
        <f t="shared" si="2"/>
        <v>4.4000000000000004</v>
      </c>
      <c r="I38" s="97">
        <f>IF('Indicator Data'!AV41="No data","x",ROUND(IF('Indicator Data'!AV41^2&gt;I$195,0,IF('Indicator Data'!AV41^2&lt;I$194,10,(I$195-'Indicator Data'!AV41^2)/(I$195-I$194)*10)),1))</f>
        <v>1.2</v>
      </c>
      <c r="J38" s="97">
        <f>IF(OR('Indicator Data'!AU41=0,'Indicator Data'!AU41="No data"),"x",ROUND(IF('Indicator Data'!AU41&gt;J$195,0,IF('Indicator Data'!AU41&lt;J$194,10,(J$195-'Indicator Data'!AU41)/(J$195-J$194)*10)),1))</f>
        <v>0.2</v>
      </c>
      <c r="K38" s="97">
        <f>IF('Indicator Data'!AW41="No data","x",ROUND(IF('Indicator Data'!AW41&gt;K$195,0,IF('Indicator Data'!AW41&lt;K$194,10,(K$195-'Indicator Data'!AW41)/(K$195-K$194)*10)),1))</f>
        <v>4.4000000000000004</v>
      </c>
      <c r="L38" s="97">
        <f>IF('Indicator Data'!AX41="No data","x",ROUND(IF('Indicator Data'!AX41&gt;L$195,0,IF('Indicator Data'!AX41&lt;L$194,10,(L$195-'Indicator Data'!AX41)/(L$195-L$194)*10)),1))</f>
        <v>4.3</v>
      </c>
      <c r="M38" s="98">
        <f t="shared" si="3"/>
        <v>2.5</v>
      </c>
      <c r="N38" s="148">
        <f>IF('Indicator Data'!AY41="No data","x",'Indicator Data'!AY41/'Indicator Data'!BE41*100)</f>
        <v>10.81568273997296</v>
      </c>
      <c r="O38" s="97">
        <f t="shared" si="4"/>
        <v>9</v>
      </c>
      <c r="P38" s="97">
        <f>IF('Indicator Data'!AZ41="No data","x",ROUND(IF('Indicator Data'!AZ41&gt;P$195,0,IF('Indicator Data'!AZ41&lt;P$194,10,(P$195-'Indicator Data'!AZ41)/(P$195-P$194)*10)),1))</f>
        <v>2.1</v>
      </c>
      <c r="Q38" s="97">
        <f>IF('Indicator Data'!BA41="No data","x",ROUND(IF('Indicator Data'!BA41&gt;Q$195,0,IF('Indicator Data'!BA41&lt;Q$194,10,(Q$195-'Indicator Data'!BA41)/(Q$195-Q$194)*10)),1))</f>
        <v>1.7</v>
      </c>
      <c r="R38" s="98">
        <f t="shared" si="5"/>
        <v>4.3</v>
      </c>
      <c r="S38" s="97">
        <f>IF('Indicator Data'!Y41="No data","x",ROUND(IF('Indicator Data'!Y41&gt;S$195,0,IF('Indicator Data'!Y41&lt;S$194,10,(S$195-'Indicator Data'!Y41)/(S$195-S$194)*10)),1))</f>
        <v>6.3</v>
      </c>
      <c r="T38" s="97">
        <f>IF('Indicator Data'!Z41="No data","x",ROUND(IF('Indicator Data'!Z41&gt;T$195,0,IF('Indicator Data'!Z41&lt;T$194,10,(T$195-'Indicator Data'!Z41)/(T$195-T$194)*10)),1))</f>
        <v>1.5</v>
      </c>
      <c r="U38" s="97">
        <f>IF('Indicator Data'!AC41="No data","x",ROUND(IF('Indicator Data'!AC41&gt;U$195,0,IF('Indicator Data'!AC41&lt;U$194,10,(U$195-'Indicator Data'!AC41)/(U$195-U$194)*10)),1))</f>
        <v>6.9</v>
      </c>
      <c r="V38" s="97">
        <f>IF('Indicator Data'!AD41="No data","x",ROUND(IF('Indicator Data'!AD41&gt;V$195,10,IF('Indicator Data'!AD41&lt;V$194,0,10-(V$195-'Indicator Data'!AD41)/(V$195-V$194)*10)),1))</f>
        <v>0.7</v>
      </c>
      <c r="W38" s="98">
        <f t="shared" si="6"/>
        <v>3.9</v>
      </c>
      <c r="X38" s="99">
        <f t="shared" si="7"/>
        <v>3.6</v>
      </c>
      <c r="Y38" s="184"/>
    </row>
    <row r="39" spans="1:25" s="4" customFormat="1" x14ac:dyDescent="0.25">
      <c r="A39" s="131" t="s">
        <v>69</v>
      </c>
      <c r="B39" s="51" t="s">
        <v>68</v>
      </c>
      <c r="C39" s="97">
        <f>IF('Indicator Data'!AR42="No data","x",ROUND(IF('Indicator Data'!AR42&gt;C$195,0,IF('Indicator Data'!AR42&lt;C$194,10,(C$195-'Indicator Data'!AR42)/(C$195-C$194)*10)),1))</f>
        <v>7.8</v>
      </c>
      <c r="D39" s="98">
        <f t="shared" si="0"/>
        <v>7.8</v>
      </c>
      <c r="E39" s="97">
        <f>IF('Indicator Data'!AT42="No data","x",ROUND(IF('Indicator Data'!AT42&gt;E$195,0,IF('Indicator Data'!AT42&lt;E$194,10,(E$195-'Indicator Data'!AT42)/(E$195-E$194)*10)),1))</f>
        <v>7.6</v>
      </c>
      <c r="F39" s="97">
        <f>IF('Indicator Data'!AS42="No data","x",ROUND(IF('Indicator Data'!AS42&gt;F$195,0,IF('Indicator Data'!AS42&lt;F$194,10,(F$195-'Indicator Data'!AS42)/(F$195-F$194)*10)),1))</f>
        <v>8</v>
      </c>
      <c r="G39" s="98">
        <f t="shared" si="1"/>
        <v>7.8</v>
      </c>
      <c r="H39" s="99">
        <f t="shared" si="2"/>
        <v>7.8</v>
      </c>
      <c r="I39" s="97">
        <f>IF('Indicator Data'!AV42="No data","x",ROUND(IF('Indicator Data'!AV42^2&gt;I$195,0,IF('Indicator Data'!AV42^2&lt;I$194,10,(I$195-'Indicator Data'!AV42^2)/(I$195-I$194)*10)),1))</f>
        <v>4.3</v>
      </c>
      <c r="J39" s="97">
        <f>IF(OR('Indicator Data'!AU42=0,'Indicator Data'!AU42="No data"),"x",ROUND(IF('Indicator Data'!AU42&gt;J$195,0,IF('Indicator Data'!AU42&lt;J$194,10,(J$195-'Indicator Data'!AU42)/(J$195-J$194)*10)),1))</f>
        <v>2.6</v>
      </c>
      <c r="K39" s="97">
        <f>IF('Indicator Data'!AW42="No data","x",ROUND(IF('Indicator Data'!AW42&gt;K$195,0,IF('Indicator Data'!AW42&lt;K$194,10,(K$195-'Indicator Data'!AW42)/(K$195-K$194)*10)),1))</f>
        <v>9.3000000000000007</v>
      </c>
      <c r="L39" s="97">
        <f>IF('Indicator Data'!AX42="No data","x",ROUND(IF('Indicator Data'!AX42&gt;L$195,0,IF('Indicator Data'!AX42&lt;L$194,10,(L$195-'Indicator Data'!AX42)/(L$195-L$194)*10)),1))</f>
        <v>7.4</v>
      </c>
      <c r="M39" s="98">
        <f t="shared" si="3"/>
        <v>5.9</v>
      </c>
      <c r="N39" s="148">
        <f>IF('Indicator Data'!AY42="No data","x",'Indicator Data'!AY42/'Indicator Data'!BE42*100)</f>
        <v>37.076840408382587</v>
      </c>
      <c r="O39" s="97">
        <f t="shared" si="4"/>
        <v>6.4</v>
      </c>
      <c r="P39" s="97">
        <f>IF('Indicator Data'!AZ42="No data","x",ROUND(IF('Indicator Data'!AZ42&gt;P$195,0,IF('Indicator Data'!AZ42&lt;P$194,10,(P$195-'Indicator Data'!AZ42)/(P$195-P$194)*10)),1))</f>
        <v>7.1</v>
      </c>
      <c r="Q39" s="97">
        <f>IF('Indicator Data'!BA42="No data","x",ROUND(IF('Indicator Data'!BA42&gt;Q$195,0,IF('Indicator Data'!BA42&lt;Q$194,10,(Q$195-'Indicator Data'!BA42)/(Q$195-Q$194)*10)),1))</f>
        <v>2</v>
      </c>
      <c r="R39" s="98">
        <f t="shared" si="5"/>
        <v>5.2</v>
      </c>
      <c r="S39" s="97" t="str">
        <f>IF('Indicator Data'!Y42="No data","x",ROUND(IF('Indicator Data'!Y42&gt;S$195,0,IF('Indicator Data'!Y42&lt;S$194,10,(S$195-'Indicator Data'!Y42)/(S$195-S$194)*10)),1))</f>
        <v>x</v>
      </c>
      <c r="T39" s="97">
        <f>IF('Indicator Data'!Z42="No data","x",ROUND(IF('Indicator Data'!Z42&gt;T$195,0,IF('Indicator Data'!Z42&lt;T$194,10,(T$195-'Indicator Data'!Z42)/(T$195-T$194)*10)),1))</f>
        <v>0</v>
      </c>
      <c r="U39" s="97">
        <f>IF('Indicator Data'!AC42="No data","x",ROUND(IF('Indicator Data'!AC42&gt;U$195,0,IF('Indicator Data'!AC42&lt;U$194,10,(U$195-'Indicator Data'!AC42)/(U$195-U$194)*10)),1))</f>
        <v>9.8000000000000007</v>
      </c>
      <c r="V39" s="97">
        <f>IF('Indicator Data'!AD42="No data","x",ROUND(IF('Indicator Data'!AD42&gt;V$195,10,IF('Indicator Data'!AD42&lt;V$194,0,10-(V$195-'Indicator Data'!AD42)/(V$195-V$194)*10)),1))</f>
        <v>3.7</v>
      </c>
      <c r="W39" s="98">
        <f t="shared" si="6"/>
        <v>4.5</v>
      </c>
      <c r="X39" s="99">
        <f t="shared" si="7"/>
        <v>5.2</v>
      </c>
      <c r="Y39" s="184"/>
    </row>
    <row r="40" spans="1:25" s="4" customFormat="1" x14ac:dyDescent="0.25">
      <c r="A40" s="131" t="s">
        <v>374</v>
      </c>
      <c r="B40" s="51" t="s">
        <v>71</v>
      </c>
      <c r="C40" s="97" t="str">
        <f>IF('Indicator Data'!AR43="No data","x",ROUND(IF('Indicator Data'!AR43&gt;C$195,0,IF('Indicator Data'!AR43&lt;C$194,10,(C$195-'Indicator Data'!AR43)/(C$195-C$194)*10)),1))</f>
        <v>x</v>
      </c>
      <c r="D40" s="98" t="str">
        <f t="shared" si="0"/>
        <v>x</v>
      </c>
      <c r="E40" s="97">
        <f>IF('Indicator Data'!AT43="No data","x",ROUND(IF('Indicator Data'!AT43&gt;E$195,0,IF('Indicator Data'!AT43&lt;E$194,10,(E$195-'Indicator Data'!AT43)/(E$195-E$194)*10)),1))</f>
        <v>8</v>
      </c>
      <c r="F40" s="97">
        <f>IF('Indicator Data'!AS43="No data","x",ROUND(IF('Indicator Data'!AS43&gt;F$195,0,IF('Indicator Data'!AS43&lt;F$194,10,(F$195-'Indicator Data'!AS43)/(F$195-F$194)*10)),1))</f>
        <v>7</v>
      </c>
      <c r="G40" s="98">
        <f t="shared" si="1"/>
        <v>7.5</v>
      </c>
      <c r="H40" s="99">
        <f t="shared" si="2"/>
        <v>7.5</v>
      </c>
      <c r="I40" s="97">
        <f>IF('Indicator Data'!AV43="No data","x",ROUND(IF('Indicator Data'!AV43^2&gt;I$195,0,IF('Indicator Data'!AV43^2&lt;I$194,10,(I$195-'Indicator Data'!AV43^2)/(I$195-I$194)*10)),1))</f>
        <v>4.0999999999999996</v>
      </c>
      <c r="J40" s="97">
        <f>IF(OR('Indicator Data'!AU43=0,'Indicator Data'!AU43="No data"),"x",ROUND(IF('Indicator Data'!AU43&gt;J$195,0,IF('Indicator Data'!AU43&lt;J$194,10,(J$195-'Indicator Data'!AU43)/(J$195-J$194)*10)),1))</f>
        <v>5.7</v>
      </c>
      <c r="K40" s="97">
        <f>IF('Indicator Data'!AW43="No data","x",ROUND(IF('Indicator Data'!AW43&gt;K$195,0,IF('Indicator Data'!AW43&lt;K$194,10,(K$195-'Indicator Data'!AW43)/(K$195-K$194)*10)),1))</f>
        <v>9.1999999999999993</v>
      </c>
      <c r="L40" s="97">
        <f>IF('Indicator Data'!AX43="No data","x",ROUND(IF('Indicator Data'!AX43&gt;L$195,0,IF('Indicator Data'!AX43&lt;L$194,10,(L$195-'Indicator Data'!AX43)/(L$195-L$194)*10)),1))</f>
        <v>4.5</v>
      </c>
      <c r="M40" s="98">
        <f t="shared" si="3"/>
        <v>5.9</v>
      </c>
      <c r="N40" s="148">
        <f>IF('Indicator Data'!AY43="No data","x",'Indicator Data'!AY43/'Indicator Data'!BE43*100)</f>
        <v>1.7276720351390922</v>
      </c>
      <c r="O40" s="97">
        <f t="shared" si="4"/>
        <v>9.9</v>
      </c>
      <c r="P40" s="97">
        <f>IF('Indicator Data'!AZ43="No data","x",ROUND(IF('Indicator Data'!AZ43&gt;P$195,0,IF('Indicator Data'!AZ43&lt;P$194,10,(P$195-'Indicator Data'!AZ43)/(P$195-P$194)*10)),1))</f>
        <v>9.4</v>
      </c>
      <c r="Q40" s="97">
        <f>IF('Indicator Data'!BA43="No data","x",ROUND(IF('Indicator Data'!BA43&gt;Q$195,0,IF('Indicator Data'!BA43&lt;Q$194,10,(Q$195-'Indicator Data'!BA43)/(Q$195-Q$194)*10)),1))</f>
        <v>4.7</v>
      </c>
      <c r="R40" s="98">
        <f t="shared" si="5"/>
        <v>8</v>
      </c>
      <c r="S40" s="97">
        <f>IF('Indicator Data'!Y43="No data","x",ROUND(IF('Indicator Data'!Y43&gt;S$195,0,IF('Indicator Data'!Y43&lt;S$194,10,(S$195-'Indicator Data'!Y43)/(S$195-S$194)*10)),1))</f>
        <v>9.8000000000000007</v>
      </c>
      <c r="T40" s="97">
        <f>IF('Indicator Data'!Z43="No data","x",ROUND(IF('Indicator Data'!Z43&gt;T$195,0,IF('Indicator Data'!Z43&lt;T$194,10,(T$195-'Indicator Data'!Z43)/(T$195-T$194)*10)),1))</f>
        <v>4.9000000000000004</v>
      </c>
      <c r="U40" s="97">
        <f>IF('Indicator Data'!AC43="No data","x",ROUND(IF('Indicator Data'!AC43&gt;U$195,0,IF('Indicator Data'!AC43&lt;U$194,10,(U$195-'Indicator Data'!AC43)/(U$195-U$194)*10)),1))</f>
        <v>9.1</v>
      </c>
      <c r="V40" s="97">
        <f>IF('Indicator Data'!AD43="No data","x",ROUND(IF('Indicator Data'!AD43&gt;V$195,10,IF('Indicator Data'!AD43&lt;V$194,0,10-(V$195-'Indicator Data'!AD43)/(V$195-V$194)*10)),1))</f>
        <v>4.9000000000000004</v>
      </c>
      <c r="W40" s="98">
        <f t="shared" si="6"/>
        <v>7.2</v>
      </c>
      <c r="X40" s="99">
        <f t="shared" si="7"/>
        <v>7</v>
      </c>
      <c r="Y40" s="184"/>
    </row>
    <row r="41" spans="1:25" s="4" customFormat="1" x14ac:dyDescent="0.25">
      <c r="A41" s="131" t="s">
        <v>846</v>
      </c>
      <c r="B41" s="51" t="s">
        <v>70</v>
      </c>
      <c r="C41" s="97">
        <f>IF('Indicator Data'!AR44="No data","x",ROUND(IF('Indicator Data'!AR44&gt;C$195,0,IF('Indicator Data'!AR44&lt;C$194,10,(C$195-'Indicator Data'!AR44)/(C$195-C$194)*10)),1))</f>
        <v>7.5</v>
      </c>
      <c r="D41" s="98">
        <f t="shared" si="0"/>
        <v>7.5</v>
      </c>
      <c r="E41" s="97">
        <f>IF('Indicator Data'!AT44="No data","x",ROUND(IF('Indicator Data'!AT44&gt;E$195,0,IF('Indicator Data'!AT44&lt;E$194,10,(E$195-'Indicator Data'!AT44)/(E$195-E$194)*10)),1))</f>
        <v>7.9</v>
      </c>
      <c r="F41" s="97">
        <f>IF('Indicator Data'!AS44="No data","x",ROUND(IF('Indicator Data'!AS44&gt;F$195,0,IF('Indicator Data'!AS44&lt;F$194,10,(F$195-'Indicator Data'!AS44)/(F$195-F$194)*10)),1))</f>
        <v>8.3000000000000007</v>
      </c>
      <c r="G41" s="98">
        <f t="shared" si="1"/>
        <v>8.1</v>
      </c>
      <c r="H41" s="99">
        <f t="shared" si="2"/>
        <v>7.8</v>
      </c>
      <c r="I41" s="97">
        <f>IF('Indicator Data'!AV44="No data","x",ROUND(IF('Indicator Data'!AV44^2&gt;I$195,0,IF('Indicator Data'!AV44^2&lt;I$194,10,(I$195-'Indicator Data'!AV44^2)/(I$195-I$194)*10)),1))</f>
        <v>4.4000000000000004</v>
      </c>
      <c r="J41" s="97">
        <f>IF(OR('Indicator Data'!AU44=0,'Indicator Data'!AU44="No data"),"x",ROUND(IF('Indicator Data'!AU44&gt;J$195,0,IF('Indicator Data'!AU44&lt;J$194,10,(J$195-'Indicator Data'!AU44)/(J$195-J$194)*10)),1))</f>
        <v>8.6999999999999993</v>
      </c>
      <c r="K41" s="97">
        <f>IF('Indicator Data'!AW44="No data","x",ROUND(IF('Indicator Data'!AW44&gt;K$195,0,IF('Indicator Data'!AW44&lt;K$194,10,(K$195-'Indicator Data'!AW44)/(K$195-K$194)*10)),1))</f>
        <v>9.6</v>
      </c>
      <c r="L41" s="97">
        <f>IF('Indicator Data'!AX44="No data","x",ROUND(IF('Indicator Data'!AX44&gt;L$195,0,IF('Indicator Data'!AX44&lt;L$194,10,(L$195-'Indicator Data'!AX44)/(L$195-L$194)*10)),1))</f>
        <v>7.5</v>
      </c>
      <c r="M41" s="98">
        <f t="shared" si="3"/>
        <v>7.6</v>
      </c>
      <c r="N41" s="148">
        <f>IF('Indicator Data'!AY44="No data","x",'Indicator Data'!AY44/'Indicator Data'!BE44*100)</f>
        <v>7.9398337045940766</v>
      </c>
      <c r="O41" s="97">
        <f t="shared" si="4"/>
        <v>9.3000000000000007</v>
      </c>
      <c r="P41" s="97">
        <f>IF('Indicator Data'!AZ44="No data","x",ROUND(IF('Indicator Data'!AZ44&gt;P$195,0,IF('Indicator Data'!AZ44&lt;P$194,10,(P$195-'Indicator Data'!AZ44)/(P$195-P$194)*10)),1))</f>
        <v>7.9</v>
      </c>
      <c r="Q41" s="97">
        <f>IF('Indicator Data'!BA44="No data","x",ROUND(IF('Indicator Data'!BA44&gt;Q$195,0,IF('Indicator Data'!BA44&lt;Q$194,10,(Q$195-'Indicator Data'!BA44)/(Q$195-Q$194)*10)),1))</f>
        <v>9.5</v>
      </c>
      <c r="R41" s="98">
        <f t="shared" si="5"/>
        <v>8.9</v>
      </c>
      <c r="S41" s="97" t="str">
        <f>IF('Indicator Data'!Y44="No data","x",ROUND(IF('Indicator Data'!Y44&gt;S$195,0,IF('Indicator Data'!Y44&lt;S$194,10,(S$195-'Indicator Data'!Y44)/(S$195-S$194)*10)),1))</f>
        <v>x</v>
      </c>
      <c r="T41" s="97">
        <f>IF('Indicator Data'!Z44="No data","x",ROUND(IF('Indicator Data'!Z44&gt;T$195,0,IF('Indicator Data'!Z44&lt;T$194,10,(T$195-'Indicator Data'!Z44)/(T$195-T$194)*10)),1))</f>
        <v>5.6</v>
      </c>
      <c r="U41" s="97">
        <f>IF('Indicator Data'!AC44="No data","x",ROUND(IF('Indicator Data'!AC44&gt;U$195,0,IF('Indicator Data'!AC44&lt;U$194,10,(U$195-'Indicator Data'!AC44)/(U$195-U$194)*10)),1))</f>
        <v>10</v>
      </c>
      <c r="V41" s="97">
        <f>IF('Indicator Data'!AD44="No data","x",ROUND(IF('Indicator Data'!AD44&gt;V$195,10,IF('Indicator Data'!AD44&lt;V$194,0,10-(V$195-'Indicator Data'!AD44)/(V$195-V$194)*10)),1))</f>
        <v>7.7</v>
      </c>
      <c r="W41" s="98">
        <f t="shared" si="6"/>
        <v>7.8</v>
      </c>
      <c r="X41" s="99">
        <f t="shared" si="7"/>
        <v>8.1</v>
      </c>
      <c r="Y41" s="184"/>
    </row>
    <row r="42" spans="1:25" s="4" customFormat="1" x14ac:dyDescent="0.25">
      <c r="A42" s="131" t="s">
        <v>73</v>
      </c>
      <c r="B42" s="51" t="s">
        <v>72</v>
      </c>
      <c r="C42" s="97">
        <f>IF('Indicator Data'!AR45="No data","x",ROUND(IF('Indicator Data'!AR45&gt;C$195,0,IF('Indicator Data'!AR45&lt;C$194,10,(C$195-'Indicator Data'!AR45)/(C$195-C$194)*10)),1))</f>
        <v>1.5</v>
      </c>
      <c r="D42" s="98">
        <f t="shared" si="0"/>
        <v>1.5</v>
      </c>
      <c r="E42" s="97">
        <f>IF('Indicator Data'!AT45="No data","x",ROUND(IF('Indicator Data'!AT45&gt;E$195,0,IF('Indicator Data'!AT45&lt;E$194,10,(E$195-'Indicator Data'!AT45)/(E$195-E$194)*10)),1))</f>
        <v>4.2</v>
      </c>
      <c r="F42" s="97">
        <f>IF('Indicator Data'!AS45="No data","x",ROUND(IF('Indicator Data'!AS45&gt;F$195,0,IF('Indicator Data'!AS45&lt;F$194,10,(F$195-'Indicator Data'!AS45)/(F$195-F$194)*10)),1))</f>
        <v>4.2</v>
      </c>
      <c r="G42" s="98">
        <f t="shared" si="1"/>
        <v>4.2</v>
      </c>
      <c r="H42" s="99">
        <f t="shared" si="2"/>
        <v>2.9</v>
      </c>
      <c r="I42" s="97">
        <f>IF('Indicator Data'!AV45="No data","x",ROUND(IF('Indicator Data'!AV45^2&gt;I$195,0,IF('Indicator Data'!AV45^2&lt;I$194,10,(I$195-'Indicator Data'!AV45^2)/(I$195-I$194)*10)),1))</f>
        <v>0.5</v>
      </c>
      <c r="J42" s="97">
        <f>IF(OR('Indicator Data'!AU45=0,'Indicator Data'!AU45="No data"),"x",ROUND(IF('Indicator Data'!AU45&gt;J$195,0,IF('Indicator Data'!AU45&lt;J$194,10,(J$195-'Indicator Data'!AU45)/(J$195-J$194)*10)),1))</f>
        <v>0.1</v>
      </c>
      <c r="K42" s="97">
        <f>IF('Indicator Data'!AW45="No data","x",ROUND(IF('Indicator Data'!AW45&gt;K$195,0,IF('Indicator Data'!AW45&lt;K$194,10,(K$195-'Indicator Data'!AW45)/(K$195-K$194)*10)),1))</f>
        <v>4</v>
      </c>
      <c r="L42" s="97">
        <f>IF('Indicator Data'!AX45="No data","x",ROUND(IF('Indicator Data'!AX45&gt;L$195,0,IF('Indicator Data'!AX45&lt;L$194,10,(L$195-'Indicator Data'!AX45)/(L$195-L$194)*10)),1))</f>
        <v>2.5</v>
      </c>
      <c r="M42" s="98">
        <f t="shared" si="3"/>
        <v>1.8</v>
      </c>
      <c r="N42" s="148">
        <f>IF('Indicator Data'!AY45="No data","x",'Indicator Data'!AY45/'Indicator Data'!BE45*100)</f>
        <v>45.045045045045043</v>
      </c>
      <c r="O42" s="97">
        <f t="shared" si="4"/>
        <v>5.6</v>
      </c>
      <c r="P42" s="97">
        <f>IF('Indicator Data'!AZ45="No data","x",ROUND(IF('Indicator Data'!AZ45&gt;P$195,0,IF('Indicator Data'!AZ45&lt;P$194,10,(P$195-'Indicator Data'!AZ45)/(P$195-P$194)*10)),1))</f>
        <v>0.6</v>
      </c>
      <c r="Q42" s="97">
        <f>IF('Indicator Data'!BA45="No data","x",ROUND(IF('Indicator Data'!BA45&gt;Q$195,0,IF('Indicator Data'!BA45&lt;Q$194,10,(Q$195-'Indicator Data'!BA45)/(Q$195-Q$194)*10)),1))</f>
        <v>0.4</v>
      </c>
      <c r="R42" s="98">
        <f t="shared" si="5"/>
        <v>2.2000000000000002</v>
      </c>
      <c r="S42" s="97">
        <f>IF('Indicator Data'!Y45="No data","x",ROUND(IF('Indicator Data'!Y45&gt;S$195,0,IF('Indicator Data'!Y45&lt;S$194,10,(S$195-'Indicator Data'!Y45)/(S$195-S$194)*10)),1))</f>
        <v>7.2</v>
      </c>
      <c r="T42" s="97">
        <f>IF('Indicator Data'!Z45="No data","x",ROUND(IF('Indicator Data'!Z45&gt;T$195,0,IF('Indicator Data'!Z45&lt;T$194,10,(T$195-'Indicator Data'!Z45)/(T$195-T$194)*10)),1))</f>
        <v>1.5</v>
      </c>
      <c r="U42" s="97">
        <f>IF('Indicator Data'!AC45="No data","x",ROUND(IF('Indicator Data'!AC45&gt;U$195,0,IF('Indicator Data'!AC45&lt;U$194,10,(U$195-'Indicator Data'!AC45)/(U$195-U$194)*10)),1))</f>
        <v>5.5</v>
      </c>
      <c r="V42" s="97">
        <f>IF('Indicator Data'!AD45="No data","x",ROUND(IF('Indicator Data'!AD45&gt;V$195,10,IF('Indicator Data'!AD45&lt;V$194,0,10-(V$195-'Indicator Data'!AD45)/(V$195-V$194)*10)),1))</f>
        <v>0.3</v>
      </c>
      <c r="W42" s="98">
        <f t="shared" si="6"/>
        <v>3.6</v>
      </c>
      <c r="X42" s="99">
        <f t="shared" si="7"/>
        <v>2.5</v>
      </c>
      <c r="Y42" s="184"/>
    </row>
    <row r="43" spans="1:25" s="4" customFormat="1" x14ac:dyDescent="0.25">
      <c r="A43" s="131" t="s">
        <v>371</v>
      </c>
      <c r="B43" s="51" t="s">
        <v>74</v>
      </c>
      <c r="C43" s="97">
        <f>IF('Indicator Data'!AR46="No data","x",ROUND(IF('Indicator Data'!AR46&gt;C$195,0,IF('Indicator Data'!AR46&lt;C$194,10,(C$195-'Indicator Data'!AR46)/(C$195-C$194)*10)),1))</f>
        <v>7.8</v>
      </c>
      <c r="D43" s="98">
        <f t="shared" si="0"/>
        <v>7.8</v>
      </c>
      <c r="E43" s="97">
        <f>IF('Indicator Data'!AT46="No data","x",ROUND(IF('Indicator Data'!AT46&gt;E$195,0,IF('Indicator Data'!AT46&lt;E$194,10,(E$195-'Indicator Data'!AT46)/(E$195-E$194)*10)),1))</f>
        <v>6.6</v>
      </c>
      <c r="F43" s="97">
        <f>IF('Indicator Data'!AS46="No data","x",ROUND(IF('Indicator Data'!AS46&gt;F$195,0,IF('Indicator Data'!AS46&lt;F$194,10,(F$195-'Indicator Data'!AS46)/(F$195-F$194)*10)),1))</f>
        <v>6.3</v>
      </c>
      <c r="G43" s="98">
        <f t="shared" si="1"/>
        <v>6.5</v>
      </c>
      <c r="H43" s="99">
        <f t="shared" si="2"/>
        <v>7.2</v>
      </c>
      <c r="I43" s="97">
        <f>IF('Indicator Data'!AV46="No data","x",ROUND(IF('Indicator Data'!AV46^2&gt;I$195,0,IF('Indicator Data'!AV46^2&lt;I$194,10,(I$195-'Indicator Data'!AV46^2)/(I$195-I$194)*10)),1))</f>
        <v>8.9</v>
      </c>
      <c r="J43" s="97">
        <f>IF(OR('Indicator Data'!AU46=0,'Indicator Data'!AU46="No data"),"x",ROUND(IF('Indicator Data'!AU46&gt;J$195,0,IF('Indicator Data'!AU46&lt;J$194,10,(J$195-'Indicator Data'!AU46)/(J$195-J$194)*10)),1))</f>
        <v>3.8</v>
      </c>
      <c r="K43" s="97">
        <f>IF('Indicator Data'!AW46="No data","x",ROUND(IF('Indicator Data'!AW46&gt;K$195,0,IF('Indicator Data'!AW46&lt;K$194,10,(K$195-'Indicator Data'!AW46)/(K$195-K$194)*10)),1))</f>
        <v>7.9</v>
      </c>
      <c r="L43" s="97">
        <f>IF('Indicator Data'!AX46="No data","x",ROUND(IF('Indicator Data'!AX46&gt;L$195,0,IF('Indicator Data'!AX46&lt;L$194,10,(L$195-'Indicator Data'!AX46)/(L$195-L$194)*10)),1))</f>
        <v>4.0999999999999996</v>
      </c>
      <c r="M43" s="98">
        <f t="shared" si="3"/>
        <v>6.2</v>
      </c>
      <c r="N43" s="148">
        <f>IF('Indicator Data'!AY46="No data","x",'Indicator Data'!AY46/'Indicator Data'!BE46*100)</f>
        <v>10.062893081761008</v>
      </c>
      <c r="O43" s="97">
        <f t="shared" si="4"/>
        <v>9.1</v>
      </c>
      <c r="P43" s="97">
        <f>IF('Indicator Data'!AZ46="No data","x",ROUND(IF('Indicator Data'!AZ46&gt;P$195,0,IF('Indicator Data'!AZ46&lt;P$194,10,(P$195-'Indicator Data'!AZ46)/(P$195-P$194)*10)),1))</f>
        <v>8.6</v>
      </c>
      <c r="Q43" s="97">
        <f>IF('Indicator Data'!BA46="No data","x",ROUND(IF('Indicator Data'!BA46&gt;Q$195,0,IF('Indicator Data'!BA46&lt;Q$194,10,(Q$195-'Indicator Data'!BA46)/(Q$195-Q$194)*10)),1))</f>
        <v>3.6</v>
      </c>
      <c r="R43" s="98">
        <f t="shared" si="5"/>
        <v>7.1</v>
      </c>
      <c r="S43" s="97">
        <f>IF('Indicator Data'!Y46="No data","x",ROUND(IF('Indicator Data'!Y46&gt;S$195,0,IF('Indicator Data'!Y46&lt;S$194,10,(S$195-'Indicator Data'!Y46)/(S$195-S$194)*10)),1))</f>
        <v>9.6</v>
      </c>
      <c r="T43" s="97">
        <f>IF('Indicator Data'!Z46="No data","x",ROUND(IF('Indicator Data'!Z46&gt;T$195,0,IF('Indicator Data'!Z46&lt;T$194,10,(T$195-'Indicator Data'!Z46)/(T$195-T$194)*10)),1))</f>
        <v>5.6</v>
      </c>
      <c r="U43" s="97">
        <f>IF('Indicator Data'!AC46="No data","x",ROUND(IF('Indicator Data'!AC46&gt;U$195,0,IF('Indicator Data'!AC46&lt;U$194,10,(U$195-'Indicator Data'!AC46)/(U$195-U$194)*10)),1))</f>
        <v>9.5</v>
      </c>
      <c r="V43" s="97">
        <f>IF('Indicator Data'!AD46="No data","x",ROUND(IF('Indicator Data'!AD46&gt;V$195,10,IF('Indicator Data'!AD46&lt;V$194,0,10-(V$195-'Indicator Data'!AD46)/(V$195-V$194)*10)),1))</f>
        <v>7.2</v>
      </c>
      <c r="W43" s="98">
        <f t="shared" si="6"/>
        <v>8</v>
      </c>
      <c r="X43" s="99">
        <f t="shared" si="7"/>
        <v>7.1</v>
      </c>
      <c r="Y43" s="184"/>
    </row>
    <row r="44" spans="1:25" s="4" customFormat="1" x14ac:dyDescent="0.25">
      <c r="A44" s="131" t="s">
        <v>76</v>
      </c>
      <c r="B44" s="51" t="s">
        <v>75</v>
      </c>
      <c r="C44" s="97">
        <f>IF('Indicator Data'!AR47="No data","x",ROUND(IF('Indicator Data'!AR47&gt;C$195,0,IF('Indicator Data'!AR47&lt;C$194,10,(C$195-'Indicator Data'!AR47)/(C$195-C$194)*10)),1))</f>
        <v>4.4000000000000004</v>
      </c>
      <c r="D44" s="98">
        <f t="shared" si="0"/>
        <v>4.4000000000000004</v>
      </c>
      <c r="E44" s="97">
        <f>IF('Indicator Data'!AT47="No data","x",ROUND(IF('Indicator Data'!AT47&gt;E$195,0,IF('Indicator Data'!AT47&lt;E$194,10,(E$195-'Indicator Data'!AT47)/(E$195-E$194)*10)),1))</f>
        <v>5.0999999999999996</v>
      </c>
      <c r="F44" s="97">
        <f>IF('Indicator Data'!AS47="No data","x",ROUND(IF('Indicator Data'!AS47&gt;F$195,0,IF('Indicator Data'!AS47&lt;F$194,10,(F$195-'Indicator Data'!AS47)/(F$195-F$194)*10)),1))</f>
        <v>4</v>
      </c>
      <c r="G44" s="98">
        <f t="shared" si="1"/>
        <v>4.5999999999999996</v>
      </c>
      <c r="H44" s="99">
        <f t="shared" si="2"/>
        <v>4.5</v>
      </c>
      <c r="I44" s="97">
        <f>IF('Indicator Data'!AV47="No data","x",ROUND(IF('Indicator Data'!AV47^2&gt;I$195,0,IF('Indicator Data'!AV47^2&lt;I$194,10,(I$195-'Indicator Data'!AV47^2)/(I$195-I$194)*10)),1))</f>
        <v>0.2</v>
      </c>
      <c r="J44" s="97">
        <f>IF(OR('Indicator Data'!AU47=0,'Indicator Data'!AU47="No data"),"x",ROUND(IF('Indicator Data'!AU47&gt;J$195,0,IF('Indicator Data'!AU47&lt;J$194,10,(J$195-'Indicator Data'!AU47)/(J$195-J$194)*10)),1))</f>
        <v>0</v>
      </c>
      <c r="K44" s="97">
        <f>IF('Indicator Data'!AW47="No data","x",ROUND(IF('Indicator Data'!AW47&gt;K$195,0,IF('Indicator Data'!AW47&lt;K$194,10,(K$195-'Indicator Data'!AW47)/(K$195-K$194)*10)),1))</f>
        <v>3</v>
      </c>
      <c r="L44" s="97">
        <f>IF('Indicator Data'!AX47="No data","x",ROUND(IF('Indicator Data'!AX47&gt;L$195,0,IF('Indicator Data'!AX47&lt;L$194,10,(L$195-'Indicator Data'!AX47)/(L$195-L$194)*10)),1))</f>
        <v>4.9000000000000004</v>
      </c>
      <c r="M44" s="98">
        <f t="shared" si="3"/>
        <v>2</v>
      </c>
      <c r="N44" s="148">
        <f>IF('Indicator Data'!AY47="No data","x",'Indicator Data'!AY47/'Indicator Data'!BE47*100)</f>
        <v>148.3202287348106</v>
      </c>
      <c r="O44" s="97">
        <f t="shared" si="4"/>
        <v>0</v>
      </c>
      <c r="P44" s="97">
        <f>IF('Indicator Data'!AZ47="No data","x",ROUND(IF('Indicator Data'!AZ47&gt;P$195,0,IF('Indicator Data'!AZ47&lt;P$194,10,(P$195-'Indicator Data'!AZ47)/(P$195-P$194)*10)),1))</f>
        <v>0.3</v>
      </c>
      <c r="Q44" s="97">
        <f>IF('Indicator Data'!BA47="No data","x",ROUND(IF('Indicator Data'!BA47&gt;Q$195,0,IF('Indicator Data'!BA47&lt;Q$194,10,(Q$195-'Indicator Data'!BA47)/(Q$195-Q$194)*10)),1))</f>
        <v>0.1</v>
      </c>
      <c r="R44" s="98">
        <f t="shared" si="5"/>
        <v>0.1</v>
      </c>
      <c r="S44" s="97">
        <f>IF('Indicator Data'!Y47="No data","x",ROUND(IF('Indicator Data'!Y47&gt;S$195,0,IF('Indicator Data'!Y47&lt;S$194,10,(S$195-'Indicator Data'!Y47)/(S$195-S$194)*10)),1))</f>
        <v>2.5</v>
      </c>
      <c r="T44" s="97">
        <f>IF('Indicator Data'!Z47="No data","x",ROUND(IF('Indicator Data'!Z47&gt;T$195,0,IF('Indicator Data'!Z47&lt;T$194,10,(T$195-'Indicator Data'!Z47)/(T$195-T$194)*10)),1))</f>
        <v>2.2999999999999998</v>
      </c>
      <c r="U44" s="97">
        <f>IF('Indicator Data'!AC47="No data","x",ROUND(IF('Indicator Data'!AC47&gt;U$195,0,IF('Indicator Data'!AC47&lt;U$194,10,(U$195-'Indicator Data'!AC47)/(U$195-U$194)*10)),1))</f>
        <v>4.5999999999999996</v>
      </c>
      <c r="V44" s="97">
        <f>IF('Indicator Data'!AD47="No data","x",ROUND(IF('Indicator Data'!AD47&gt;V$195,10,IF('Indicator Data'!AD47&lt;V$194,0,10-(V$195-'Indicator Data'!AD47)/(V$195-V$194)*10)),1))</f>
        <v>0.1</v>
      </c>
      <c r="W44" s="98">
        <f t="shared" si="6"/>
        <v>2.4</v>
      </c>
      <c r="X44" s="99">
        <f t="shared" si="7"/>
        <v>1.5</v>
      </c>
      <c r="Y44" s="184"/>
    </row>
    <row r="45" spans="1:25" s="4" customFormat="1" x14ac:dyDescent="0.25">
      <c r="A45" s="131" t="s">
        <v>78</v>
      </c>
      <c r="B45" s="51" t="s">
        <v>77</v>
      </c>
      <c r="C45" s="97">
        <f>IF('Indicator Data'!AR48="No data","x",ROUND(IF('Indicator Data'!AR48&gt;C$195,0,IF('Indicator Data'!AR48&lt;C$194,10,(C$195-'Indicator Data'!AR48)/(C$195-C$194)*10)),1))</f>
        <v>2.5</v>
      </c>
      <c r="D45" s="98">
        <f t="shared" si="0"/>
        <v>2.5</v>
      </c>
      <c r="E45" s="97">
        <f>IF('Indicator Data'!AT48="No data","x",ROUND(IF('Indicator Data'!AT48&gt;E$195,0,IF('Indicator Data'!AT48&lt;E$194,10,(E$195-'Indicator Data'!AT48)/(E$195-E$194)*10)),1))</f>
        <v>5.3</v>
      </c>
      <c r="F45" s="97">
        <f>IF('Indicator Data'!AS48="No data","x",ROUND(IF('Indicator Data'!AS48&gt;F$195,0,IF('Indicator Data'!AS48&lt;F$194,10,(F$195-'Indicator Data'!AS48)/(F$195-F$194)*10)),1))</f>
        <v>5</v>
      </c>
      <c r="G45" s="98">
        <f t="shared" si="1"/>
        <v>5.2</v>
      </c>
      <c r="H45" s="99">
        <f t="shared" si="2"/>
        <v>3.9</v>
      </c>
      <c r="I45" s="97">
        <f>IF('Indicator Data'!AV48="No data","x",ROUND(IF('Indicator Data'!AV48^2&gt;I$195,0,IF('Indicator Data'!AV48^2&lt;I$194,10,(I$195-'Indicator Data'!AV48^2)/(I$195-I$194)*10)),1))</f>
        <v>0.1</v>
      </c>
      <c r="J45" s="97">
        <f>IF(OR('Indicator Data'!AU48=0,'Indicator Data'!AU48="No data"),"x",ROUND(IF('Indicator Data'!AU48&gt;J$195,0,IF('Indicator Data'!AU48&lt;J$194,10,(J$195-'Indicator Data'!AU48)/(J$195-J$194)*10)),1))</f>
        <v>0</v>
      </c>
      <c r="K45" s="97">
        <f>IF('Indicator Data'!AW48="No data","x",ROUND(IF('Indicator Data'!AW48&gt;K$195,0,IF('Indicator Data'!AW48&lt;K$194,10,(K$195-'Indicator Data'!AW48)/(K$195-K$194)*10)),1))</f>
        <v>6.9</v>
      </c>
      <c r="L45" s="97">
        <f>IF('Indicator Data'!AX48="No data","x",ROUND(IF('Indicator Data'!AX48&gt;L$195,0,IF('Indicator Data'!AX48&lt;L$194,10,(L$195-'Indicator Data'!AX48)/(L$195-L$194)*10)),1))</f>
        <v>8.6999999999999993</v>
      </c>
      <c r="M45" s="98">
        <f t="shared" si="3"/>
        <v>3.9</v>
      </c>
      <c r="N45" s="148">
        <f>IF('Indicator Data'!AY48="No data","x",'Indicator Data'!AY48/'Indicator Data'!BE48*100)</f>
        <v>62.94626080420894</v>
      </c>
      <c r="O45" s="97">
        <f t="shared" si="4"/>
        <v>3.7</v>
      </c>
      <c r="P45" s="97">
        <f>IF('Indicator Data'!AZ48="No data","x",ROUND(IF('Indicator Data'!AZ48&gt;P$195,0,IF('Indicator Data'!AZ48&lt;P$194,10,(P$195-'Indicator Data'!AZ48)/(P$195-P$194)*10)),1))</f>
        <v>0.8</v>
      </c>
      <c r="Q45" s="97">
        <f>IF('Indicator Data'!BA48="No data","x",ROUND(IF('Indicator Data'!BA48&gt;Q$195,0,IF('Indicator Data'!BA48&lt;Q$194,10,(Q$195-'Indicator Data'!BA48)/(Q$195-Q$194)*10)),1))</f>
        <v>1</v>
      </c>
      <c r="R45" s="98">
        <f t="shared" si="5"/>
        <v>1.8</v>
      </c>
      <c r="S45" s="97">
        <f>IF('Indicator Data'!Y48="No data","x",ROUND(IF('Indicator Data'!Y48&gt;S$195,0,IF('Indicator Data'!Y48&lt;S$194,10,(S$195-'Indicator Data'!Y48)/(S$195-S$194)*10)),1))</f>
        <v>0</v>
      </c>
      <c r="T45" s="97">
        <f>IF('Indicator Data'!Z48="No data","x",ROUND(IF('Indicator Data'!Z48&gt;T$195,0,IF('Indicator Data'!Z48&lt;T$194,10,(T$195-'Indicator Data'!Z48)/(T$195-T$194)*10)),1))</f>
        <v>0</v>
      </c>
      <c r="U45" s="97">
        <f>IF('Indicator Data'!AC48="No data","x",ROUND(IF('Indicator Data'!AC48&gt;U$195,0,IF('Indicator Data'!AC48&lt;U$194,10,(U$195-'Indicator Data'!AC48)/(U$195-U$194)*10)),1))</f>
        <v>1.8</v>
      </c>
      <c r="V45" s="97">
        <f>IF('Indicator Data'!AD48="No data","x",ROUND(IF('Indicator Data'!AD48&gt;V$195,10,IF('Indicator Data'!AD48&lt;V$194,0,10-(V$195-'Indicator Data'!AD48)/(V$195-V$194)*10)),1))</f>
        <v>0.4</v>
      </c>
      <c r="W45" s="98">
        <f t="shared" si="6"/>
        <v>0.6</v>
      </c>
      <c r="X45" s="99">
        <f t="shared" si="7"/>
        <v>2.1</v>
      </c>
      <c r="Y45" s="184"/>
    </row>
    <row r="46" spans="1:25" s="4" customFormat="1" x14ac:dyDescent="0.25">
      <c r="A46" s="131" t="s">
        <v>80</v>
      </c>
      <c r="B46" s="51" t="s">
        <v>79</v>
      </c>
      <c r="C46" s="97" t="str">
        <f>IF('Indicator Data'!AR49="No data","x",ROUND(IF('Indicator Data'!AR49&gt;C$195,0,IF('Indicator Data'!AR49&lt;C$194,10,(C$195-'Indicator Data'!AR49)/(C$195-C$194)*10)),1))</f>
        <v>x</v>
      </c>
      <c r="D46" s="98" t="str">
        <f t="shared" si="0"/>
        <v>x</v>
      </c>
      <c r="E46" s="97">
        <f>IF('Indicator Data'!AT49="No data","x",ROUND(IF('Indicator Data'!AT49&gt;E$195,0,IF('Indicator Data'!AT49&lt;E$194,10,(E$195-'Indicator Data'!AT49)/(E$195-E$194)*10)),1))</f>
        <v>4.5</v>
      </c>
      <c r="F46" s="97">
        <f>IF('Indicator Data'!AS49="No data","x",ROUND(IF('Indicator Data'!AS49&gt;F$195,0,IF('Indicator Data'!AS49&lt;F$194,10,(F$195-'Indicator Data'!AS49)/(F$195-F$194)*10)),1))</f>
        <v>2.9</v>
      </c>
      <c r="G46" s="98">
        <f t="shared" si="1"/>
        <v>3.7</v>
      </c>
      <c r="H46" s="99">
        <f t="shared" si="2"/>
        <v>3.7</v>
      </c>
      <c r="I46" s="97">
        <f>IF('Indicator Data'!AV49="No data","x",ROUND(IF('Indicator Data'!AV49^2&gt;I$195,0,IF('Indicator Data'!AV49^2&lt;I$194,10,(I$195-'Indicator Data'!AV49^2)/(I$195-I$194)*10)),1))</f>
        <v>0.2</v>
      </c>
      <c r="J46" s="97">
        <f>IF(OR('Indicator Data'!AU49=0,'Indicator Data'!AU49="No data"),"x",ROUND(IF('Indicator Data'!AU49&gt;J$195,0,IF('Indicator Data'!AU49&lt;J$194,10,(J$195-'Indicator Data'!AU49)/(J$195-J$194)*10)),1))</f>
        <v>0</v>
      </c>
      <c r="K46" s="97">
        <f>IF('Indicator Data'!AW49="No data","x",ROUND(IF('Indicator Data'!AW49&gt;K$195,0,IF('Indicator Data'!AW49&lt;K$194,10,(K$195-'Indicator Data'!AW49)/(K$195-K$194)*10)),1))</f>
        <v>2.8</v>
      </c>
      <c r="L46" s="97">
        <f>IF('Indicator Data'!AX49="No data","x",ROUND(IF('Indicator Data'!AX49&gt;L$195,0,IF('Indicator Data'!AX49&lt;L$194,10,(L$195-'Indicator Data'!AX49)/(L$195-L$194)*10)),1))</f>
        <v>5.4</v>
      </c>
      <c r="M46" s="98">
        <f t="shared" si="3"/>
        <v>2.1</v>
      </c>
      <c r="N46" s="148">
        <f>IF('Indicator Data'!AY49="No data","x",'Indicator Data'!AY49/'Indicator Data'!BE49*100)</f>
        <v>205.62770562770564</v>
      </c>
      <c r="O46" s="97">
        <f t="shared" si="4"/>
        <v>0</v>
      </c>
      <c r="P46" s="97">
        <f>IF('Indicator Data'!AZ49="No data","x",ROUND(IF('Indicator Data'!AZ49&gt;P$195,0,IF('Indicator Data'!AZ49&lt;P$194,10,(P$195-'Indicator Data'!AZ49)/(P$195-P$194)*10)),1))</f>
        <v>0</v>
      </c>
      <c r="Q46" s="97">
        <f>IF('Indicator Data'!BA49="No data","x",ROUND(IF('Indicator Data'!BA49&gt;Q$195,0,IF('Indicator Data'!BA49&lt;Q$194,10,(Q$195-'Indicator Data'!BA49)/(Q$195-Q$194)*10)),1))</f>
        <v>0</v>
      </c>
      <c r="R46" s="98">
        <f t="shared" si="5"/>
        <v>0</v>
      </c>
      <c r="S46" s="97">
        <f>IF('Indicator Data'!Y49="No data","x",ROUND(IF('Indicator Data'!Y49&gt;S$195,0,IF('Indicator Data'!Y49&lt;S$194,10,(S$195-'Indicator Data'!Y49)/(S$195-S$194)*10)),1))</f>
        <v>4.2</v>
      </c>
      <c r="T46" s="97">
        <f>IF('Indicator Data'!Z49="No data","x",ROUND(IF('Indicator Data'!Z49&gt;T$195,0,IF('Indicator Data'!Z49&lt;T$194,10,(T$195-'Indicator Data'!Z49)/(T$195-T$194)*10)),1))</f>
        <v>2.2999999999999998</v>
      </c>
      <c r="U46" s="97">
        <f>IF('Indicator Data'!AC49="No data","x",ROUND(IF('Indicator Data'!AC49&gt;U$195,0,IF('Indicator Data'!AC49&lt;U$194,10,(U$195-'Indicator Data'!AC49)/(U$195-U$194)*10)),1))</f>
        <v>3.2</v>
      </c>
      <c r="V46" s="97">
        <f>IF('Indicator Data'!AD49="No data","x",ROUND(IF('Indicator Data'!AD49&gt;V$195,10,IF('Indicator Data'!AD49&lt;V$194,0,10-(V$195-'Indicator Data'!AD49)/(V$195-V$194)*10)),1))</f>
        <v>0.1</v>
      </c>
      <c r="W46" s="98">
        <f t="shared" si="6"/>
        <v>2.5</v>
      </c>
      <c r="X46" s="99">
        <f t="shared" si="7"/>
        <v>1.5</v>
      </c>
      <c r="Y46" s="184"/>
    </row>
    <row r="47" spans="1:25" s="4" customFormat="1" x14ac:dyDescent="0.25">
      <c r="A47" s="131" t="s">
        <v>82</v>
      </c>
      <c r="B47" s="51" t="s">
        <v>81</v>
      </c>
      <c r="C47" s="97">
        <f>IF('Indicator Data'!AR50="No data","x",ROUND(IF('Indicator Data'!AR50&gt;C$195,0,IF('Indicator Data'!AR50&lt;C$194,10,(C$195-'Indicator Data'!AR50)/(C$195-C$194)*10)),1))</f>
        <v>2.5</v>
      </c>
      <c r="D47" s="98">
        <f t="shared" si="0"/>
        <v>2.5</v>
      </c>
      <c r="E47" s="97">
        <f>IF('Indicator Data'!AT50="No data","x",ROUND(IF('Indicator Data'!AT50&gt;E$195,0,IF('Indicator Data'!AT50&lt;E$194,10,(E$195-'Indicator Data'!AT50)/(E$195-E$194)*10)),1))</f>
        <v>4.5</v>
      </c>
      <c r="F47" s="97">
        <f>IF('Indicator Data'!AS50="No data","x",ROUND(IF('Indicator Data'!AS50&gt;F$195,0,IF('Indicator Data'!AS50&lt;F$194,10,(F$195-'Indicator Data'!AS50)/(F$195-F$194)*10)),1))</f>
        <v>2.9</v>
      </c>
      <c r="G47" s="98">
        <f t="shared" si="1"/>
        <v>3.7</v>
      </c>
      <c r="H47" s="99">
        <f t="shared" si="2"/>
        <v>3.1</v>
      </c>
      <c r="I47" s="97" t="str">
        <f>IF('Indicator Data'!AV50="No data","x",ROUND(IF('Indicator Data'!AV50^2&gt;I$195,0,IF('Indicator Data'!AV50^2&lt;I$194,10,(I$195-'Indicator Data'!AV50^2)/(I$195-I$194)*10)),1))</f>
        <v>x</v>
      </c>
      <c r="J47" s="97">
        <f>IF(OR('Indicator Data'!AU50=0,'Indicator Data'!AU50="No data"),"x",ROUND(IF('Indicator Data'!AU50&gt;J$195,0,IF('Indicator Data'!AU50&lt;J$194,10,(J$195-'Indicator Data'!AU50)/(J$195-J$194)*10)),1))</f>
        <v>0</v>
      </c>
      <c r="K47" s="97">
        <f>IF('Indicator Data'!AW50="No data","x",ROUND(IF('Indicator Data'!AW50&gt;K$195,0,IF('Indicator Data'!AW50&lt;K$194,10,(K$195-'Indicator Data'!AW50)/(K$195-K$194)*10)),1))</f>
        <v>1.9</v>
      </c>
      <c r="L47" s="97">
        <f>IF('Indicator Data'!AX50="No data","x",ROUND(IF('Indicator Data'!AX50&gt;L$195,0,IF('Indicator Data'!AX50&lt;L$194,10,(L$195-'Indicator Data'!AX50)/(L$195-L$194)*10)),1))</f>
        <v>3.6</v>
      </c>
      <c r="M47" s="98">
        <f t="shared" si="3"/>
        <v>1.8</v>
      </c>
      <c r="N47" s="148">
        <f>IF('Indicator Data'!AY50="No data","x",'Indicator Data'!AY50/'Indicator Data'!BE50*100)</f>
        <v>271.87985499741069</v>
      </c>
      <c r="O47" s="97">
        <f t="shared" si="4"/>
        <v>0</v>
      </c>
      <c r="P47" s="97">
        <f>IF('Indicator Data'!AZ50="No data","x",ROUND(IF('Indicator Data'!AZ50&gt;P$195,0,IF('Indicator Data'!AZ50&lt;P$194,10,(P$195-'Indicator Data'!AZ50)/(P$195-P$194)*10)),1))</f>
        <v>0.1</v>
      </c>
      <c r="Q47" s="97">
        <f>IF('Indicator Data'!BA50="No data","x",ROUND(IF('Indicator Data'!BA50&gt;Q$195,0,IF('Indicator Data'!BA50&lt;Q$194,10,(Q$195-'Indicator Data'!BA50)/(Q$195-Q$194)*10)),1))</f>
        <v>0</v>
      </c>
      <c r="R47" s="98">
        <f t="shared" si="5"/>
        <v>0</v>
      </c>
      <c r="S47" s="97">
        <f>IF('Indicator Data'!Y50="No data","x",ROUND(IF('Indicator Data'!Y50&gt;S$195,0,IF('Indicator Data'!Y50&lt;S$194,10,(S$195-'Indicator Data'!Y50)/(S$195-S$194)*10)),1))</f>
        <v>0.9</v>
      </c>
      <c r="T47" s="97">
        <f>IF('Indicator Data'!Z50="No data","x",ROUND(IF('Indicator Data'!Z50&gt;T$195,0,IF('Indicator Data'!Z50&lt;T$194,10,(T$195-'Indicator Data'!Z50)/(T$195-T$194)*10)),1))</f>
        <v>0.3</v>
      </c>
      <c r="U47" s="97">
        <f>IF('Indicator Data'!AC50="No data","x",ROUND(IF('Indicator Data'!AC50&gt;U$195,0,IF('Indicator Data'!AC50&lt;U$194,10,(U$195-'Indicator Data'!AC50)/(U$195-U$194)*10)),1))</f>
        <v>2.9</v>
      </c>
      <c r="V47" s="97">
        <f>IF('Indicator Data'!AD50="No data","x",ROUND(IF('Indicator Data'!AD50&gt;V$195,10,IF('Indicator Data'!AD50&lt;V$194,0,10-(V$195-'Indicator Data'!AD50)/(V$195-V$194)*10)),1))</f>
        <v>0</v>
      </c>
      <c r="W47" s="98">
        <f t="shared" si="6"/>
        <v>1</v>
      </c>
      <c r="X47" s="99">
        <f t="shared" si="7"/>
        <v>0.9</v>
      </c>
      <c r="Y47" s="184"/>
    </row>
    <row r="48" spans="1:25" s="4" customFormat="1" x14ac:dyDescent="0.25">
      <c r="A48" s="131" t="s">
        <v>84</v>
      </c>
      <c r="B48" s="51" t="s">
        <v>83</v>
      </c>
      <c r="C48" s="97">
        <f>IF('Indicator Data'!AR51="No data","x",ROUND(IF('Indicator Data'!AR51&gt;C$195,0,IF('Indicator Data'!AR51&lt;C$194,10,(C$195-'Indicator Data'!AR51)/(C$195-C$194)*10)),1))</f>
        <v>2.7</v>
      </c>
      <c r="D48" s="98">
        <f t="shared" si="0"/>
        <v>2.7</v>
      </c>
      <c r="E48" s="97">
        <f>IF('Indicator Data'!AT51="No data","x",ROUND(IF('Indicator Data'!AT51&gt;E$195,0,IF('Indicator Data'!AT51&lt;E$194,10,(E$195-'Indicator Data'!AT51)/(E$195-E$194)*10)),1))</f>
        <v>1</v>
      </c>
      <c r="F48" s="97">
        <f>IF('Indicator Data'!AS51="No data","x",ROUND(IF('Indicator Data'!AS51&gt;F$195,0,IF('Indicator Data'!AS51&lt;F$194,10,(F$195-'Indicator Data'!AS51)/(F$195-F$194)*10)),1))</f>
        <v>1.3</v>
      </c>
      <c r="G48" s="98">
        <f t="shared" si="1"/>
        <v>1.2</v>
      </c>
      <c r="H48" s="99">
        <f t="shared" si="2"/>
        <v>2</v>
      </c>
      <c r="I48" s="97" t="str">
        <f>IF('Indicator Data'!AV51="No data","x",ROUND(IF('Indicator Data'!AV51^2&gt;I$195,0,IF('Indicator Data'!AV51^2&lt;I$194,10,(I$195-'Indicator Data'!AV51^2)/(I$195-I$194)*10)),1))</f>
        <v>x</v>
      </c>
      <c r="J48" s="97">
        <f>IF(OR('Indicator Data'!AU51=0,'Indicator Data'!AU51="No data"),"x",ROUND(IF('Indicator Data'!AU51&gt;J$195,0,IF('Indicator Data'!AU51&lt;J$194,10,(J$195-'Indicator Data'!AU51)/(J$195-J$194)*10)),1))</f>
        <v>0</v>
      </c>
      <c r="K48" s="97">
        <f>IF('Indicator Data'!AW51="No data","x",ROUND(IF('Indicator Data'!AW51&gt;K$195,0,IF('Indicator Data'!AW51&lt;K$194,10,(K$195-'Indicator Data'!AW51)/(K$195-K$194)*10)),1))</f>
        <v>0.4</v>
      </c>
      <c r="L48" s="97">
        <f>IF('Indicator Data'!AX51="No data","x",ROUND(IF('Indicator Data'!AX51&gt;L$195,0,IF('Indicator Data'!AX51&lt;L$194,10,(L$195-'Indicator Data'!AX51)/(L$195-L$194)*10)),1))</f>
        <v>3.7</v>
      </c>
      <c r="M48" s="98">
        <f t="shared" si="3"/>
        <v>1.4</v>
      </c>
      <c r="N48" s="148">
        <f>IF('Indicator Data'!AY51="No data","x",'Indicator Data'!AY51/'Indicator Data'!BE51*100)</f>
        <v>353.5234503888758</v>
      </c>
      <c r="O48" s="97">
        <f t="shared" si="4"/>
        <v>0</v>
      </c>
      <c r="P48" s="97">
        <f>IF('Indicator Data'!AZ51="No data","x",ROUND(IF('Indicator Data'!AZ51&gt;P$195,0,IF('Indicator Data'!AZ51&lt;P$194,10,(P$195-'Indicator Data'!AZ51)/(P$195-P$194)*10)),1))</f>
        <v>0</v>
      </c>
      <c r="Q48" s="97">
        <f>IF('Indicator Data'!BA51="No data","x",ROUND(IF('Indicator Data'!BA51&gt;Q$195,0,IF('Indicator Data'!BA51&lt;Q$194,10,(Q$195-'Indicator Data'!BA51)/(Q$195-Q$194)*10)),1))</f>
        <v>0</v>
      </c>
      <c r="R48" s="98">
        <f t="shared" si="5"/>
        <v>0</v>
      </c>
      <c r="S48" s="97">
        <f>IF('Indicator Data'!Y51="No data","x",ROUND(IF('Indicator Data'!Y51&gt;S$195,0,IF('Indicator Data'!Y51&lt;S$194,10,(S$195-'Indicator Data'!Y51)/(S$195-S$194)*10)),1))</f>
        <v>1.3</v>
      </c>
      <c r="T48" s="97">
        <f>IF('Indicator Data'!Z51="No data","x",ROUND(IF('Indicator Data'!Z51&gt;T$195,0,IF('Indicator Data'!Z51&lt;T$194,10,(T$195-'Indicator Data'!Z51)/(T$195-T$194)*10)),1))</f>
        <v>1.3</v>
      </c>
      <c r="U48" s="97">
        <f>IF('Indicator Data'!AC51="No data","x",ROUND(IF('Indicator Data'!AC51&gt;U$195,0,IF('Indicator Data'!AC51&lt;U$194,10,(U$195-'Indicator Data'!AC51)/(U$195-U$194)*10)),1))</f>
        <v>0</v>
      </c>
      <c r="V48" s="97">
        <f>IF('Indicator Data'!AD51="No data","x",ROUND(IF('Indicator Data'!AD51&gt;V$195,10,IF('Indicator Data'!AD51&lt;V$194,0,10-(V$195-'Indicator Data'!AD51)/(V$195-V$194)*10)),1))</f>
        <v>0.1</v>
      </c>
      <c r="W48" s="98">
        <f t="shared" si="6"/>
        <v>0.7</v>
      </c>
      <c r="X48" s="99">
        <f t="shared" si="7"/>
        <v>0.7</v>
      </c>
      <c r="Y48" s="184"/>
    </row>
    <row r="49" spans="1:25" s="4" customFormat="1" x14ac:dyDescent="0.25">
      <c r="A49" s="131" t="s">
        <v>86</v>
      </c>
      <c r="B49" s="51" t="s">
        <v>85</v>
      </c>
      <c r="C49" s="97">
        <f>IF('Indicator Data'!AR52="No data","x",ROUND(IF('Indicator Data'!AR52&gt;C$195,0,IF('Indicator Data'!AR52&lt;C$194,10,(C$195-'Indicator Data'!AR52)/(C$195-C$194)*10)),1))</f>
        <v>5.5</v>
      </c>
      <c r="D49" s="98">
        <f t="shared" si="0"/>
        <v>5.5</v>
      </c>
      <c r="E49" s="97">
        <f>IF('Indicator Data'!AT52="No data","x",ROUND(IF('Indicator Data'!AT52&gt;E$195,0,IF('Indicator Data'!AT52&lt;E$194,10,(E$195-'Indicator Data'!AT52)/(E$195-E$194)*10)),1))</f>
        <v>7</v>
      </c>
      <c r="F49" s="97">
        <f>IF('Indicator Data'!AS52="No data","x",ROUND(IF('Indicator Data'!AS52&gt;F$195,0,IF('Indicator Data'!AS52&lt;F$194,10,(F$195-'Indicator Data'!AS52)/(F$195-F$194)*10)),1))</f>
        <v>6.9</v>
      </c>
      <c r="G49" s="98">
        <f t="shared" si="1"/>
        <v>7</v>
      </c>
      <c r="H49" s="99">
        <f t="shared" si="2"/>
        <v>6.3</v>
      </c>
      <c r="I49" s="97" t="str">
        <f>IF('Indicator Data'!AV52="No data","x",ROUND(IF('Indicator Data'!AV52^2&gt;I$195,0,IF('Indicator Data'!AV52^2&lt;I$194,10,(I$195-'Indicator Data'!AV52^2)/(I$195-I$194)*10)),1))</f>
        <v>x</v>
      </c>
      <c r="J49" s="97">
        <f>IF(OR('Indicator Data'!AU52=0,'Indicator Data'!AU52="No data"),"x",ROUND(IF('Indicator Data'!AU52&gt;J$195,0,IF('Indicator Data'!AU52&lt;J$194,10,(J$195-'Indicator Data'!AU52)/(J$195-J$194)*10)),1))</f>
        <v>5.3</v>
      </c>
      <c r="K49" s="97">
        <f>IF('Indicator Data'!AW52="No data","x",ROUND(IF('Indicator Data'!AW52&gt;K$195,0,IF('Indicator Data'!AW52&lt;K$194,10,(K$195-'Indicator Data'!AW52)/(K$195-K$194)*10)),1))</f>
        <v>8.8000000000000007</v>
      </c>
      <c r="L49" s="97">
        <f>IF('Indicator Data'!AX52="No data","x",ROUND(IF('Indicator Data'!AX52&gt;L$195,0,IF('Indicator Data'!AX52&lt;L$194,10,(L$195-'Indicator Data'!AX52)/(L$195-L$194)*10)),1))</f>
        <v>8.5</v>
      </c>
      <c r="M49" s="98">
        <f t="shared" si="3"/>
        <v>7.5</v>
      </c>
      <c r="N49" s="148">
        <f>IF('Indicator Data'!AY52="No data","x",'Indicator Data'!AY52/'Indicator Data'!BE52*100)</f>
        <v>11.216566005176878</v>
      </c>
      <c r="O49" s="97">
        <f t="shared" si="4"/>
        <v>9</v>
      </c>
      <c r="P49" s="97">
        <f>IF('Indicator Data'!AZ52="No data","x",ROUND(IF('Indicator Data'!AZ52&gt;P$195,0,IF('Indicator Data'!AZ52&lt;P$194,10,(P$195-'Indicator Data'!AZ52)/(P$195-P$194)*10)),1))</f>
        <v>5.8</v>
      </c>
      <c r="Q49" s="97">
        <f>IF('Indicator Data'!BA52="No data","x",ROUND(IF('Indicator Data'!BA52&gt;Q$195,0,IF('Indicator Data'!BA52&lt;Q$194,10,(Q$195-'Indicator Data'!BA52)/(Q$195-Q$194)*10)),1))</f>
        <v>2</v>
      </c>
      <c r="R49" s="98">
        <f t="shared" si="5"/>
        <v>5.6</v>
      </c>
      <c r="S49" s="97">
        <f>IF('Indicator Data'!Y52="No data","x",ROUND(IF('Indicator Data'!Y52&gt;S$195,0,IF('Indicator Data'!Y52&lt;S$194,10,(S$195-'Indicator Data'!Y52)/(S$195-S$194)*10)),1))</f>
        <v>9.4</v>
      </c>
      <c r="T49" s="97">
        <f>IF('Indicator Data'!Z52="No data","x",ROUND(IF('Indicator Data'!Z52&gt;T$195,0,IF('Indicator Data'!Z52&lt;T$194,10,(T$195-'Indicator Data'!Z52)/(T$195-T$194)*10)),1))</f>
        <v>6.2</v>
      </c>
      <c r="U49" s="97">
        <f>IF('Indicator Data'!AC52="No data","x",ROUND(IF('Indicator Data'!AC52&gt;U$195,0,IF('Indicator Data'!AC52&lt;U$194,10,(U$195-'Indicator Data'!AC52)/(U$195-U$194)*10)),1))</f>
        <v>9</v>
      </c>
      <c r="V49" s="97">
        <f>IF('Indicator Data'!AD52="No data","x",ROUND(IF('Indicator Data'!AD52&gt;V$195,10,IF('Indicator Data'!AD52&lt;V$194,0,10-(V$195-'Indicator Data'!AD52)/(V$195-V$194)*10)),1))</f>
        <v>2.5</v>
      </c>
      <c r="W49" s="98">
        <f t="shared" si="6"/>
        <v>6.8</v>
      </c>
      <c r="X49" s="99">
        <f t="shared" si="7"/>
        <v>6.6</v>
      </c>
      <c r="Y49" s="184"/>
    </row>
    <row r="50" spans="1:25" s="4" customFormat="1" x14ac:dyDescent="0.25">
      <c r="A50" s="131" t="s">
        <v>88</v>
      </c>
      <c r="B50" s="51" t="s">
        <v>87</v>
      </c>
      <c r="C50" s="97" t="str">
        <f>IF('Indicator Data'!AR53="No data","x",ROUND(IF('Indicator Data'!AR53&gt;C$195,0,IF('Indicator Data'!AR53&lt;C$194,10,(C$195-'Indicator Data'!AR53)/(C$195-C$194)*10)),1))</f>
        <v>x</v>
      </c>
      <c r="D50" s="98" t="str">
        <f t="shared" si="0"/>
        <v>x</v>
      </c>
      <c r="E50" s="97">
        <f>IF('Indicator Data'!AT53="No data","x",ROUND(IF('Indicator Data'!AT53&gt;E$195,0,IF('Indicator Data'!AT53&lt;E$194,10,(E$195-'Indicator Data'!AT53)/(E$195-E$194)*10)),1))</f>
        <v>4.0999999999999996</v>
      </c>
      <c r="F50" s="97">
        <f>IF('Indicator Data'!AS53="No data","x",ROUND(IF('Indicator Data'!AS53&gt;F$195,0,IF('Indicator Data'!AS53&lt;F$194,10,(F$195-'Indicator Data'!AS53)/(F$195-F$194)*10)),1))</f>
        <v>4.8</v>
      </c>
      <c r="G50" s="98">
        <f t="shared" si="1"/>
        <v>4.5</v>
      </c>
      <c r="H50" s="99">
        <f t="shared" si="2"/>
        <v>4.5</v>
      </c>
      <c r="I50" s="97" t="str">
        <f>IF('Indicator Data'!AV53="No data","x",ROUND(IF('Indicator Data'!AV53^2&gt;I$195,0,IF('Indicator Data'!AV53^2&lt;I$194,10,(I$195-'Indicator Data'!AV53^2)/(I$195-I$194)*10)),1))</f>
        <v>x</v>
      </c>
      <c r="J50" s="97">
        <f>IF(OR('Indicator Data'!AU53=0,'Indicator Data'!AU53="No data"),"x",ROUND(IF('Indicator Data'!AU53&gt;J$195,0,IF('Indicator Data'!AU53&lt;J$194,10,(J$195-'Indicator Data'!AU53)/(J$195-J$194)*10)),1))</f>
        <v>0</v>
      </c>
      <c r="K50" s="97">
        <f>IF('Indicator Data'!AW53="No data","x",ROUND(IF('Indicator Data'!AW53&gt;K$195,0,IF('Indicator Data'!AW53&lt;K$194,10,(K$195-'Indicator Data'!AW53)/(K$195-K$194)*10)),1))</f>
        <v>3.2</v>
      </c>
      <c r="L50" s="97">
        <f>IF('Indicator Data'!AX53="No data","x",ROUND(IF('Indicator Data'!AX53&gt;L$195,0,IF('Indicator Data'!AX53&lt;L$194,10,(L$195-'Indicator Data'!AX53)/(L$195-L$194)*10)),1))</f>
        <v>4.8</v>
      </c>
      <c r="M50" s="98">
        <f t="shared" si="3"/>
        <v>2.7</v>
      </c>
      <c r="N50" s="148">
        <f>IF('Indicator Data'!AY53="No data","x",'Indicator Data'!AY53/'Indicator Data'!BE53*100)</f>
        <v>133.33333333333331</v>
      </c>
      <c r="O50" s="97">
        <f t="shared" si="4"/>
        <v>0</v>
      </c>
      <c r="P50" s="97">
        <f>IF('Indicator Data'!AZ53="No data","x",ROUND(IF('Indicator Data'!AZ53&gt;P$195,0,IF('Indicator Data'!AZ53&lt;P$194,10,(P$195-'Indicator Data'!AZ53)/(P$195-P$194)*10)),1))</f>
        <v>2.1</v>
      </c>
      <c r="Q50" s="97">
        <f>IF('Indicator Data'!BA53="No data","x",ROUND(IF('Indicator Data'!BA53&gt;Q$195,0,IF('Indicator Data'!BA53&lt;Q$194,10,(Q$195-'Indicator Data'!BA53)/(Q$195-Q$194)*10)),1))</f>
        <v>1.1000000000000001</v>
      </c>
      <c r="R50" s="98">
        <f t="shared" si="5"/>
        <v>1.1000000000000001</v>
      </c>
      <c r="S50" s="97">
        <f>IF('Indicator Data'!Y53="No data","x",ROUND(IF('Indicator Data'!Y53&gt;S$195,0,IF('Indicator Data'!Y53&lt;S$194,10,(S$195-'Indicator Data'!Y53)/(S$195-S$194)*10)),1))</f>
        <v>5.6</v>
      </c>
      <c r="T50" s="97">
        <f>IF('Indicator Data'!Z53="No data","x",ROUND(IF('Indicator Data'!Z53&gt;T$195,0,IF('Indicator Data'!Z53&lt;T$194,10,(T$195-'Indicator Data'!Z53)/(T$195-T$194)*10)),1))</f>
        <v>0.8</v>
      </c>
      <c r="U50" s="97">
        <f>IF('Indicator Data'!AC53="No data","x",ROUND(IF('Indicator Data'!AC53&gt;U$195,0,IF('Indicator Data'!AC53&lt;U$194,10,(U$195-'Indicator Data'!AC53)/(U$195-U$194)*10)),1))</f>
        <v>8.1999999999999993</v>
      </c>
      <c r="V50" s="97" t="str">
        <f>IF('Indicator Data'!AD53="No data","x",ROUND(IF('Indicator Data'!AD53&gt;V$195,10,IF('Indicator Data'!AD53&lt;V$194,0,10-(V$195-'Indicator Data'!AD53)/(V$195-V$194)*10)),1))</f>
        <v>x</v>
      </c>
      <c r="W50" s="98">
        <f t="shared" si="6"/>
        <v>4.9000000000000004</v>
      </c>
      <c r="X50" s="99">
        <f t="shared" si="7"/>
        <v>2.9</v>
      </c>
      <c r="Y50" s="184"/>
    </row>
    <row r="51" spans="1:25" s="4" customFormat="1" x14ac:dyDescent="0.25">
      <c r="A51" s="131" t="s">
        <v>90</v>
      </c>
      <c r="B51" s="51" t="s">
        <v>89</v>
      </c>
      <c r="C51" s="97">
        <f>IF('Indicator Data'!AR54="No data","x",ROUND(IF('Indicator Data'!AR54&gt;C$195,0,IF('Indicator Data'!AR54&lt;C$194,10,(C$195-'Indicator Data'!AR54)/(C$195-C$194)*10)),1))</f>
        <v>4.5999999999999996</v>
      </c>
      <c r="D51" s="98">
        <f t="shared" si="0"/>
        <v>4.5999999999999996</v>
      </c>
      <c r="E51" s="97">
        <f>IF('Indicator Data'!AT54="No data","x",ROUND(IF('Indicator Data'!AT54&gt;E$195,0,IF('Indicator Data'!AT54&lt;E$194,10,(E$195-'Indicator Data'!AT54)/(E$195-E$194)*10)),1))</f>
        <v>6.9</v>
      </c>
      <c r="F51" s="97">
        <f>IF('Indicator Data'!AS54="No data","x",ROUND(IF('Indicator Data'!AS54&gt;F$195,0,IF('Indicator Data'!AS54&lt;F$194,10,(F$195-'Indicator Data'!AS54)/(F$195-F$194)*10)),1))</f>
        <v>5.7</v>
      </c>
      <c r="G51" s="98">
        <f t="shared" si="1"/>
        <v>6.3</v>
      </c>
      <c r="H51" s="99">
        <f t="shared" si="2"/>
        <v>5.5</v>
      </c>
      <c r="I51" s="97">
        <f>IF('Indicator Data'!AV54="No data","x",ROUND(IF('Indicator Data'!AV54^2&gt;I$195,0,IF('Indicator Data'!AV54^2&lt;I$194,10,(I$195-'Indicator Data'!AV54^2)/(I$195-I$194)*10)),1))</f>
        <v>1.6</v>
      </c>
      <c r="J51" s="97">
        <f>IF(OR('Indicator Data'!AU54=0,'Indicator Data'!AU54="No data"),"x",ROUND(IF('Indicator Data'!AU54&gt;J$195,0,IF('Indicator Data'!AU54&lt;J$194,10,(J$195-'Indicator Data'!AU54)/(J$195-J$194)*10)),1))</f>
        <v>0.2</v>
      </c>
      <c r="K51" s="97">
        <f>IF('Indicator Data'!AW54="No data","x",ROUND(IF('Indicator Data'!AW54&gt;K$195,0,IF('Indicator Data'!AW54&lt;K$194,10,(K$195-'Indicator Data'!AW54)/(K$195-K$194)*10)),1))</f>
        <v>4.8</v>
      </c>
      <c r="L51" s="97">
        <f>IF('Indicator Data'!AX54="No data","x",ROUND(IF('Indicator Data'!AX54&gt;L$195,0,IF('Indicator Data'!AX54&lt;L$194,10,(L$195-'Indicator Data'!AX54)/(L$195-L$194)*10)),1))</f>
        <v>6</v>
      </c>
      <c r="M51" s="98">
        <f t="shared" si="3"/>
        <v>3.2</v>
      </c>
      <c r="N51" s="148">
        <f>IF('Indicator Data'!AY54="No data","x",'Indicator Data'!AY54/'Indicator Data'!BE54*100)</f>
        <v>60.016556291390735</v>
      </c>
      <c r="O51" s="97">
        <f t="shared" si="4"/>
        <v>4</v>
      </c>
      <c r="P51" s="97">
        <f>IF('Indicator Data'!AZ54="No data","x",ROUND(IF('Indicator Data'!AZ54&gt;P$195,0,IF('Indicator Data'!AZ54&lt;P$194,10,(P$195-'Indicator Data'!AZ54)/(P$195-P$194)*10)),1))</f>
        <v>1.8</v>
      </c>
      <c r="Q51" s="97">
        <f>IF('Indicator Data'!BA54="No data","x",ROUND(IF('Indicator Data'!BA54&gt;Q$195,0,IF('Indicator Data'!BA54&lt;Q$194,10,(Q$195-'Indicator Data'!BA54)/(Q$195-Q$194)*10)),1))</f>
        <v>3.1</v>
      </c>
      <c r="R51" s="98">
        <f t="shared" si="5"/>
        <v>3</v>
      </c>
      <c r="S51" s="97">
        <f>IF('Indicator Data'!Y54="No data","x",ROUND(IF('Indicator Data'!Y54&gt;S$195,0,IF('Indicator Data'!Y54&lt;S$194,10,(S$195-'Indicator Data'!Y54)/(S$195-S$194)*10)),1))</f>
        <v>6.2</v>
      </c>
      <c r="T51" s="97">
        <f>IF('Indicator Data'!Z54="No data","x",ROUND(IF('Indicator Data'!Z54&gt;T$195,0,IF('Indicator Data'!Z54&lt;T$194,10,(T$195-'Indicator Data'!Z54)/(T$195-T$194)*10)),1))</f>
        <v>3.6</v>
      </c>
      <c r="U51" s="97">
        <f>IF('Indicator Data'!AC54="No data","x",ROUND(IF('Indicator Data'!AC54&gt;U$195,0,IF('Indicator Data'!AC54&lt;U$194,10,(U$195-'Indicator Data'!AC54)/(U$195-U$194)*10)),1))</f>
        <v>8.1999999999999993</v>
      </c>
      <c r="V51" s="97">
        <f>IF('Indicator Data'!AD54="No data","x",ROUND(IF('Indicator Data'!AD54&gt;V$195,10,IF('Indicator Data'!AD54&lt;V$194,0,10-(V$195-'Indicator Data'!AD54)/(V$195-V$194)*10)),1))</f>
        <v>1</v>
      </c>
      <c r="W51" s="98">
        <f t="shared" si="6"/>
        <v>4.8</v>
      </c>
      <c r="X51" s="99">
        <f t="shared" si="7"/>
        <v>3.7</v>
      </c>
      <c r="Y51" s="184"/>
    </row>
    <row r="52" spans="1:25" s="4" customFormat="1" x14ac:dyDescent="0.25">
      <c r="A52" s="131" t="s">
        <v>93</v>
      </c>
      <c r="B52" s="51" t="s">
        <v>92</v>
      </c>
      <c r="C52" s="97">
        <f>IF('Indicator Data'!AR55="No data","x",ROUND(IF('Indicator Data'!AR55&gt;C$195,0,IF('Indicator Data'!AR55&lt;C$194,10,(C$195-'Indicator Data'!AR55)/(C$195-C$194)*10)),1))</f>
        <v>3</v>
      </c>
      <c r="D52" s="98">
        <f t="shared" si="0"/>
        <v>3</v>
      </c>
      <c r="E52" s="97">
        <f>IF('Indicator Data'!AT55="No data","x",ROUND(IF('Indicator Data'!AT55&gt;E$195,0,IF('Indicator Data'!AT55&lt;E$194,10,(E$195-'Indicator Data'!AT55)/(E$195-E$194)*10)),1))</f>
        <v>6.9</v>
      </c>
      <c r="F52" s="97">
        <f>IF('Indicator Data'!AS55="No data","x",ROUND(IF('Indicator Data'!AS55&gt;F$195,0,IF('Indicator Data'!AS55&lt;F$194,10,(F$195-'Indicator Data'!AS55)/(F$195-F$194)*10)),1))</f>
        <v>5.9</v>
      </c>
      <c r="G52" s="98">
        <f t="shared" si="1"/>
        <v>6.4</v>
      </c>
      <c r="H52" s="99">
        <f t="shared" si="2"/>
        <v>4.7</v>
      </c>
      <c r="I52" s="97">
        <f>IF('Indicator Data'!AV55="No data","x",ROUND(IF('Indicator Data'!AV55^2&gt;I$195,0,IF('Indicator Data'!AV55^2&lt;I$194,10,(I$195-'Indicator Data'!AV55^2)/(I$195-I$194)*10)),1))</f>
        <v>1.2</v>
      </c>
      <c r="J52" s="97">
        <f>IF(OR('Indicator Data'!AU55=0,'Indicator Data'!AU55="No data"),"x",ROUND(IF('Indicator Data'!AU55&gt;J$195,0,IF('Indicator Data'!AU55&lt;J$194,10,(J$195-'Indicator Data'!AU55)/(J$195-J$194)*10)),1))</f>
        <v>0.1</v>
      </c>
      <c r="K52" s="97">
        <f>IF('Indicator Data'!AW55="No data","x",ROUND(IF('Indicator Data'!AW55&gt;K$195,0,IF('Indicator Data'!AW55&lt;K$194,10,(K$195-'Indicator Data'!AW55)/(K$195-K$194)*10)),1))</f>
        <v>5.0999999999999996</v>
      </c>
      <c r="L52" s="97">
        <f>IF('Indicator Data'!AX55="No data","x",ROUND(IF('Indicator Data'!AX55&gt;L$195,0,IF('Indicator Data'!AX55&lt;L$194,10,(L$195-'Indicator Data'!AX55)/(L$195-L$194)*10)),1))</f>
        <v>6.2</v>
      </c>
      <c r="M52" s="98">
        <f t="shared" si="3"/>
        <v>3.2</v>
      </c>
      <c r="N52" s="148">
        <f>IF('Indicator Data'!AY55="No data","x",'Indicator Data'!AY55/'Indicator Data'!BE55*100)</f>
        <v>24.963762280560477</v>
      </c>
      <c r="O52" s="97">
        <f t="shared" si="4"/>
        <v>7.6</v>
      </c>
      <c r="P52" s="97">
        <f>IF('Indicator Data'!AZ55="No data","x",ROUND(IF('Indicator Data'!AZ55&gt;P$195,0,IF('Indicator Data'!AZ55&lt;P$194,10,(P$195-'Indicator Data'!AZ55)/(P$195-P$194)*10)),1))</f>
        <v>1.7</v>
      </c>
      <c r="Q52" s="97">
        <f>IF('Indicator Data'!BA55="No data","x",ROUND(IF('Indicator Data'!BA55&gt;Q$195,0,IF('Indicator Data'!BA55&lt;Q$194,10,(Q$195-'Indicator Data'!BA55)/(Q$195-Q$194)*10)),1))</f>
        <v>2.6</v>
      </c>
      <c r="R52" s="98">
        <f t="shared" si="5"/>
        <v>4</v>
      </c>
      <c r="S52" s="97">
        <f>IF('Indicator Data'!Y55="No data","x",ROUND(IF('Indicator Data'!Y55&gt;S$195,0,IF('Indicator Data'!Y55&lt;S$194,10,(S$195-'Indicator Data'!Y55)/(S$195-S$194)*10)),1))</f>
        <v>5.7</v>
      </c>
      <c r="T52" s="97">
        <f>IF('Indicator Data'!Z55="No data","x",ROUND(IF('Indicator Data'!Z55&gt;T$195,0,IF('Indicator Data'!Z55&lt;T$194,10,(T$195-'Indicator Data'!Z55)/(T$195-T$194)*10)),1))</f>
        <v>3.3</v>
      </c>
      <c r="U52" s="97">
        <f>IF('Indicator Data'!AC55="No data","x",ROUND(IF('Indicator Data'!AC55&gt;U$195,0,IF('Indicator Data'!AC55&lt;U$194,10,(U$195-'Indicator Data'!AC55)/(U$195-U$194)*10)),1))</f>
        <v>6.6</v>
      </c>
      <c r="V52" s="97">
        <f>IF('Indicator Data'!AD55="No data","x",ROUND(IF('Indicator Data'!AD55&gt;V$195,10,IF('Indicator Data'!AD55&lt;V$194,0,10-(V$195-'Indicator Data'!AD55)/(V$195-V$194)*10)),1))</f>
        <v>0.7</v>
      </c>
      <c r="W52" s="98">
        <f t="shared" si="6"/>
        <v>4.0999999999999996</v>
      </c>
      <c r="X52" s="99">
        <f t="shared" si="7"/>
        <v>3.8</v>
      </c>
      <c r="Y52" s="184"/>
    </row>
    <row r="53" spans="1:25" s="4" customFormat="1" x14ac:dyDescent="0.25">
      <c r="A53" s="131" t="s">
        <v>95</v>
      </c>
      <c r="B53" s="51" t="s">
        <v>94</v>
      </c>
      <c r="C53" s="97">
        <f>IF('Indicator Data'!AR56="No data","x",ROUND(IF('Indicator Data'!AR56&gt;C$195,0,IF('Indicator Data'!AR56&lt;C$194,10,(C$195-'Indicator Data'!AR56)/(C$195-C$194)*10)),1))</f>
        <v>4.2</v>
      </c>
      <c r="D53" s="98">
        <f t="shared" si="0"/>
        <v>4.2</v>
      </c>
      <c r="E53" s="97">
        <f>IF('Indicator Data'!AT56="No data","x",ROUND(IF('Indicator Data'!AT56&gt;E$195,0,IF('Indicator Data'!AT56&lt;E$194,10,(E$195-'Indicator Data'!AT56)/(E$195-E$194)*10)),1))</f>
        <v>6.6</v>
      </c>
      <c r="F53" s="97">
        <f>IF('Indicator Data'!AS56="No data","x",ROUND(IF('Indicator Data'!AS56&gt;F$195,0,IF('Indicator Data'!AS56&lt;F$194,10,(F$195-'Indicator Data'!AS56)/(F$195-F$194)*10)),1))</f>
        <v>6.5</v>
      </c>
      <c r="G53" s="98">
        <f t="shared" si="1"/>
        <v>6.6</v>
      </c>
      <c r="H53" s="99">
        <f t="shared" si="2"/>
        <v>5.4</v>
      </c>
      <c r="I53" s="97">
        <f>IF('Indicator Data'!AV56="No data","x",ROUND(IF('Indicator Data'!AV56^2&gt;I$195,0,IF('Indicator Data'!AV56^2&lt;I$194,10,(I$195-'Indicator Data'!AV56^2)/(I$195-I$194)*10)),1))</f>
        <v>4.7</v>
      </c>
      <c r="J53" s="97">
        <f>IF(OR('Indicator Data'!AU56=0,'Indicator Data'!AU56="No data"),"x",ROUND(IF('Indicator Data'!AU56&gt;J$195,0,IF('Indicator Data'!AU56&lt;J$194,10,(J$195-'Indicator Data'!AU56)/(J$195-J$194)*10)),1))</f>
        <v>0</v>
      </c>
      <c r="K53" s="97">
        <f>IF('Indicator Data'!AW56="No data","x",ROUND(IF('Indicator Data'!AW56&gt;K$195,0,IF('Indicator Data'!AW56&lt;K$194,10,(K$195-'Indicator Data'!AW56)/(K$195-K$194)*10)),1))</f>
        <v>6.4</v>
      </c>
      <c r="L53" s="97">
        <f>IF('Indicator Data'!AX56="No data","x",ROUND(IF('Indicator Data'!AX56&gt;L$195,0,IF('Indicator Data'!AX56&lt;L$194,10,(L$195-'Indicator Data'!AX56)/(L$195-L$194)*10)),1))</f>
        <v>4.5999999999999996</v>
      </c>
      <c r="M53" s="98">
        <f t="shared" si="3"/>
        <v>3.9</v>
      </c>
      <c r="N53" s="148">
        <f>IF('Indicator Data'!AY56="No data","x",'Indicator Data'!AY56/'Indicator Data'!BE56*100)</f>
        <v>8.3379376161534982</v>
      </c>
      <c r="O53" s="97">
        <f t="shared" si="4"/>
        <v>9.3000000000000007</v>
      </c>
      <c r="P53" s="97">
        <f>IF('Indicator Data'!AZ56="No data","x",ROUND(IF('Indicator Data'!AZ56&gt;P$195,0,IF('Indicator Data'!AZ56&lt;P$194,10,(P$195-'Indicator Data'!AZ56)/(P$195-P$194)*10)),1))</f>
        <v>0.6</v>
      </c>
      <c r="Q53" s="97">
        <f>IF('Indicator Data'!BA56="No data","x",ROUND(IF('Indicator Data'!BA56&gt;Q$195,0,IF('Indicator Data'!BA56&lt;Q$194,10,(Q$195-'Indicator Data'!BA56)/(Q$195-Q$194)*10)),1))</f>
        <v>0.1</v>
      </c>
      <c r="R53" s="98">
        <f t="shared" si="5"/>
        <v>3.3</v>
      </c>
      <c r="S53" s="97">
        <f>IF('Indicator Data'!Y56="No data","x",ROUND(IF('Indicator Data'!Y56&gt;S$195,0,IF('Indicator Data'!Y56&lt;S$194,10,(S$195-'Indicator Data'!Y56)/(S$195-S$194)*10)),1))</f>
        <v>2.9</v>
      </c>
      <c r="T53" s="97">
        <f>IF('Indicator Data'!Z56="No data","x",ROUND(IF('Indicator Data'!Z56&gt;T$195,0,IF('Indicator Data'!Z56&lt;T$194,10,(T$195-'Indicator Data'!Z56)/(T$195-T$194)*10)),1))</f>
        <v>1</v>
      </c>
      <c r="U53" s="97">
        <f>IF('Indicator Data'!AC56="No data","x",ROUND(IF('Indicator Data'!AC56&gt;U$195,0,IF('Indicator Data'!AC56&lt;U$194,10,(U$195-'Indicator Data'!AC56)/(U$195-U$194)*10)),1))</f>
        <v>8.1999999999999993</v>
      </c>
      <c r="V53" s="97">
        <f>IF('Indicator Data'!AD56="No data","x",ROUND(IF('Indicator Data'!AD56&gt;V$195,10,IF('Indicator Data'!AD56&lt;V$194,0,10-(V$195-'Indicator Data'!AD56)/(V$195-V$194)*10)),1))</f>
        <v>0.4</v>
      </c>
      <c r="W53" s="98">
        <f t="shared" si="6"/>
        <v>3.1</v>
      </c>
      <c r="X53" s="99">
        <f t="shared" si="7"/>
        <v>3.4</v>
      </c>
      <c r="Y53" s="184"/>
    </row>
    <row r="54" spans="1:25" s="4" customFormat="1" x14ac:dyDescent="0.25">
      <c r="A54" s="131" t="s">
        <v>97</v>
      </c>
      <c r="B54" s="51" t="s">
        <v>96</v>
      </c>
      <c r="C54" s="97">
        <f>IF('Indicator Data'!AR57="No data","x",ROUND(IF('Indicator Data'!AR57&gt;C$195,0,IF('Indicator Data'!AR57&lt;C$194,10,(C$195-'Indicator Data'!AR57)/(C$195-C$194)*10)),1))</f>
        <v>5.2</v>
      </c>
      <c r="D54" s="98">
        <f t="shared" si="0"/>
        <v>5.2</v>
      </c>
      <c r="E54" s="97">
        <f>IF('Indicator Data'!AT57="No data","x",ROUND(IF('Indicator Data'!AT57&gt;E$195,0,IF('Indicator Data'!AT57&lt;E$194,10,(E$195-'Indicator Data'!AT57)/(E$195-E$194)*10)),1))</f>
        <v>6.4</v>
      </c>
      <c r="F54" s="97">
        <f>IF('Indicator Data'!AS57="No data","x",ROUND(IF('Indicator Data'!AS57&gt;F$195,0,IF('Indicator Data'!AS57&lt;F$194,10,(F$195-'Indicator Data'!AS57)/(F$195-F$194)*10)),1))</f>
        <v>5.5</v>
      </c>
      <c r="G54" s="98">
        <f t="shared" si="1"/>
        <v>6</v>
      </c>
      <c r="H54" s="99">
        <f t="shared" si="2"/>
        <v>5.6</v>
      </c>
      <c r="I54" s="97">
        <f>IF('Indicator Data'!AV57="No data","x",ROUND(IF('Indicator Data'!AV57^2&gt;I$195,0,IF('Indicator Data'!AV57^2&lt;I$194,10,(I$195-'Indicator Data'!AV57^2)/(I$195-I$194)*10)),1))</f>
        <v>2.5</v>
      </c>
      <c r="J54" s="97">
        <f>IF(OR('Indicator Data'!AU57=0,'Indicator Data'!AU57="No data"),"x",ROUND(IF('Indicator Data'!AU57&gt;J$195,0,IF('Indicator Data'!AU57&lt;J$194,10,(J$195-'Indicator Data'!AU57)/(J$195-J$194)*10)),1))</f>
        <v>0.5</v>
      </c>
      <c r="K54" s="97">
        <f>IF('Indicator Data'!AW57="No data","x",ROUND(IF('Indicator Data'!AW57&gt;K$195,0,IF('Indicator Data'!AW57&lt;K$194,10,(K$195-'Indicator Data'!AW57)/(K$195-K$194)*10)),1))</f>
        <v>7.3</v>
      </c>
      <c r="L54" s="97">
        <f>IF('Indicator Data'!AX57="No data","x",ROUND(IF('Indicator Data'!AX57&gt;L$195,0,IF('Indicator Data'!AX57&lt;L$194,10,(L$195-'Indicator Data'!AX57)/(L$195-L$194)*10)),1))</f>
        <v>2.8</v>
      </c>
      <c r="M54" s="98">
        <f t="shared" si="3"/>
        <v>3.3</v>
      </c>
      <c r="N54" s="148">
        <f>IF('Indicator Data'!AY57="No data","x",'Indicator Data'!AY57/'Indicator Data'!BE57*100)</f>
        <v>53.088803088803097</v>
      </c>
      <c r="O54" s="97">
        <f t="shared" si="4"/>
        <v>4.7</v>
      </c>
      <c r="P54" s="97">
        <f>IF('Indicator Data'!AZ57="No data","x",ROUND(IF('Indicator Data'!AZ57&gt;P$195,0,IF('Indicator Data'!AZ57&lt;P$194,10,(P$195-'Indicator Data'!AZ57)/(P$195-P$194)*10)),1))</f>
        <v>2.8</v>
      </c>
      <c r="Q54" s="97">
        <f>IF('Indicator Data'!BA57="No data","x",ROUND(IF('Indicator Data'!BA57&gt;Q$195,0,IF('Indicator Data'!BA57&lt;Q$194,10,(Q$195-'Indicator Data'!BA57)/(Q$195-Q$194)*10)),1))</f>
        <v>1.2</v>
      </c>
      <c r="R54" s="98">
        <f t="shared" si="5"/>
        <v>2.9</v>
      </c>
      <c r="S54" s="97">
        <f>IF('Indicator Data'!Y57="No data","x",ROUND(IF('Indicator Data'!Y57&gt;S$195,0,IF('Indicator Data'!Y57&lt;S$194,10,(S$195-'Indicator Data'!Y57)/(S$195-S$194)*10)),1))</f>
        <v>6</v>
      </c>
      <c r="T54" s="97">
        <f>IF('Indicator Data'!Z57="No data","x",ROUND(IF('Indicator Data'!Z57&gt;T$195,0,IF('Indicator Data'!Z57&lt;T$194,10,(T$195-'Indicator Data'!Z57)/(T$195-T$194)*10)),1))</f>
        <v>2.2999999999999998</v>
      </c>
      <c r="U54" s="97">
        <f>IF('Indicator Data'!AC57="No data","x",ROUND(IF('Indicator Data'!AC57&gt;U$195,0,IF('Indicator Data'!AC57&lt;U$194,10,(U$195-'Indicator Data'!AC57)/(U$195-U$194)*10)),1))</f>
        <v>8.3000000000000007</v>
      </c>
      <c r="V54" s="97">
        <f>IF('Indicator Data'!AD57="No data","x",ROUND(IF('Indicator Data'!AD57&gt;V$195,10,IF('Indicator Data'!AD57&lt;V$194,0,10-(V$195-'Indicator Data'!AD57)/(V$195-V$194)*10)),1))</f>
        <v>0.6</v>
      </c>
      <c r="W54" s="98">
        <f t="shared" si="6"/>
        <v>4.3</v>
      </c>
      <c r="X54" s="99">
        <f t="shared" si="7"/>
        <v>3.5</v>
      </c>
      <c r="Y54" s="184"/>
    </row>
    <row r="55" spans="1:25" s="4" customFormat="1" x14ac:dyDescent="0.25">
      <c r="A55" s="131" t="s">
        <v>99</v>
      </c>
      <c r="B55" s="51" t="s">
        <v>98</v>
      </c>
      <c r="C55" s="97" t="str">
        <f>IF('Indicator Data'!AR58="No data","x",ROUND(IF('Indicator Data'!AR58&gt;C$195,0,IF('Indicator Data'!AR58&lt;C$194,10,(C$195-'Indicator Data'!AR58)/(C$195-C$194)*10)),1))</f>
        <v>x</v>
      </c>
      <c r="D55" s="98" t="str">
        <f t="shared" si="0"/>
        <v>x</v>
      </c>
      <c r="E55" s="97">
        <f>IF('Indicator Data'!AT58="No data","x",ROUND(IF('Indicator Data'!AT58&gt;E$195,0,IF('Indicator Data'!AT58&lt;E$194,10,(E$195-'Indicator Data'!AT58)/(E$195-E$194)*10)),1))</f>
        <v>8.1</v>
      </c>
      <c r="F55" s="97">
        <f>IF('Indicator Data'!AS58="No data","x",ROUND(IF('Indicator Data'!AS58&gt;F$195,0,IF('Indicator Data'!AS58&lt;F$194,10,(F$195-'Indicator Data'!AS58)/(F$195-F$194)*10)),1))</f>
        <v>7.8</v>
      </c>
      <c r="G55" s="98">
        <f t="shared" si="1"/>
        <v>8</v>
      </c>
      <c r="H55" s="99">
        <f t="shared" si="2"/>
        <v>8</v>
      </c>
      <c r="I55" s="97">
        <f>IF('Indicator Data'!AV58="No data","x",ROUND(IF('Indicator Data'!AV58^2&gt;I$195,0,IF('Indicator Data'!AV58^2&lt;I$194,10,(I$195-'Indicator Data'!AV58^2)/(I$195-I$194)*10)),1))</f>
        <v>1</v>
      </c>
      <c r="J55" s="97">
        <f>IF(OR('Indicator Data'!AU58=0,'Indicator Data'!AU58="No data"),"x",ROUND(IF('Indicator Data'!AU58&gt;J$195,0,IF('Indicator Data'!AU58&lt;J$194,10,(J$195-'Indicator Data'!AU58)/(J$195-J$194)*10)),1))</f>
        <v>3.2</v>
      </c>
      <c r="K55" s="97">
        <f>IF('Indicator Data'!AW58="No data","x",ROUND(IF('Indicator Data'!AW58&gt;K$195,0,IF('Indicator Data'!AW58&lt;K$194,10,(K$195-'Indicator Data'!AW58)/(K$195-K$194)*10)),1))</f>
        <v>7.9</v>
      </c>
      <c r="L55" s="97">
        <f>IF('Indicator Data'!AX58="No data","x",ROUND(IF('Indicator Data'!AX58&gt;L$195,0,IF('Indicator Data'!AX58&lt;L$194,10,(L$195-'Indicator Data'!AX58)/(L$195-L$194)*10)),1))</f>
        <v>6.8</v>
      </c>
      <c r="M55" s="98">
        <f t="shared" si="3"/>
        <v>4.7</v>
      </c>
      <c r="N55" s="148">
        <f>IF('Indicator Data'!AY58="No data","x",'Indicator Data'!AY58/'Indicator Data'!BE58*100)</f>
        <v>11.408199643493761</v>
      </c>
      <c r="O55" s="97">
        <f t="shared" si="4"/>
        <v>8.9</v>
      </c>
      <c r="P55" s="97">
        <f>IF('Indicator Data'!AZ58="No data","x",ROUND(IF('Indicator Data'!AZ58&gt;P$195,0,IF('Indicator Data'!AZ58&lt;P$194,10,(P$195-'Indicator Data'!AZ58)/(P$195-P$194)*10)),1))</f>
        <v>2.8</v>
      </c>
      <c r="Q55" s="97">
        <f>IF('Indicator Data'!BA58="No data","x",ROUND(IF('Indicator Data'!BA58&gt;Q$195,0,IF('Indicator Data'!BA58&lt;Q$194,10,(Q$195-'Indicator Data'!BA58)/(Q$195-Q$194)*10)),1))</f>
        <v>10</v>
      </c>
      <c r="R55" s="98">
        <f t="shared" si="5"/>
        <v>7.2</v>
      </c>
      <c r="S55" s="97" t="str">
        <f>IF('Indicator Data'!Y58="No data","x",ROUND(IF('Indicator Data'!Y58&gt;S$195,0,IF('Indicator Data'!Y58&lt;S$194,10,(S$195-'Indicator Data'!Y58)/(S$195-S$194)*10)),1))</f>
        <v>x</v>
      </c>
      <c r="T55" s="97">
        <f>IF('Indicator Data'!Z58="No data","x",ROUND(IF('Indicator Data'!Z58&gt;T$195,0,IF('Indicator Data'!Z58&lt;T$194,10,(T$195-'Indicator Data'!Z58)/(T$195-T$194)*10)),1))</f>
        <v>10</v>
      </c>
      <c r="U55" s="97">
        <f>IF('Indicator Data'!AC58="No data","x",ROUND(IF('Indicator Data'!AC58&gt;U$195,0,IF('Indicator Data'!AC58&lt;U$194,10,(U$195-'Indicator Data'!AC58)/(U$195-U$194)*10)),1))</f>
        <v>6.2</v>
      </c>
      <c r="V55" s="97">
        <f>IF('Indicator Data'!AD58="No data","x",ROUND(IF('Indicator Data'!AD58&gt;V$195,10,IF('Indicator Data'!AD58&lt;V$194,0,10-(V$195-'Indicator Data'!AD58)/(V$195-V$194)*10)),1))</f>
        <v>3.8</v>
      </c>
      <c r="W55" s="98">
        <f t="shared" si="6"/>
        <v>6.7</v>
      </c>
      <c r="X55" s="99">
        <f t="shared" si="7"/>
        <v>6.2</v>
      </c>
      <c r="Y55" s="184"/>
    </row>
    <row r="56" spans="1:25" s="4" customFormat="1" x14ac:dyDescent="0.25">
      <c r="A56" s="131" t="s">
        <v>101</v>
      </c>
      <c r="B56" s="51" t="s">
        <v>100</v>
      </c>
      <c r="C56" s="97" t="str">
        <f>IF('Indicator Data'!AR59="No data","x",ROUND(IF('Indicator Data'!AR59&gt;C$195,0,IF('Indicator Data'!AR59&lt;C$194,10,(C$195-'Indicator Data'!AR59)/(C$195-C$194)*10)),1))</f>
        <v>x</v>
      </c>
      <c r="D56" s="98" t="str">
        <f t="shared" si="0"/>
        <v>x</v>
      </c>
      <c r="E56" s="97">
        <f>IF('Indicator Data'!AT59="No data","x",ROUND(IF('Indicator Data'!AT59&gt;E$195,0,IF('Indicator Data'!AT59&lt;E$194,10,(E$195-'Indicator Data'!AT59)/(E$195-E$194)*10)),1))</f>
        <v>8.1999999999999993</v>
      </c>
      <c r="F56" s="97">
        <f>IF('Indicator Data'!AS59="No data","x",ROUND(IF('Indicator Data'!AS59&gt;F$195,0,IF('Indicator Data'!AS59&lt;F$194,10,(F$195-'Indicator Data'!AS59)/(F$195-F$194)*10)),1))</f>
        <v>8.1999999999999993</v>
      </c>
      <c r="G56" s="98">
        <f t="shared" si="1"/>
        <v>8.1999999999999993</v>
      </c>
      <c r="H56" s="99">
        <f t="shared" si="2"/>
        <v>8.1999999999999993</v>
      </c>
      <c r="I56" s="97">
        <f>IF('Indicator Data'!AV59="No data","x",ROUND(IF('Indicator Data'!AV59^2&gt;I$195,0,IF('Indicator Data'!AV59^2&lt;I$194,10,(I$195-'Indicator Data'!AV59^2)/(I$195-I$194)*10)),1))</f>
        <v>5</v>
      </c>
      <c r="J56" s="97">
        <f>IF(OR('Indicator Data'!AU59=0,'Indicator Data'!AU59="No data"),"x",ROUND(IF('Indicator Data'!AU59&gt;J$195,0,IF('Indicator Data'!AU59&lt;J$194,10,(J$195-'Indicator Data'!AU59)/(J$195-J$194)*10)),1))</f>
        <v>5.4</v>
      </c>
      <c r="K56" s="97">
        <f>IF('Indicator Data'!AW59="No data","x",ROUND(IF('Indicator Data'!AW59&gt;K$195,0,IF('Indicator Data'!AW59&lt;K$194,10,(K$195-'Indicator Data'!AW59)/(K$195-K$194)*10)),1))</f>
        <v>9.9</v>
      </c>
      <c r="L56" s="97">
        <f>IF('Indicator Data'!AX59="No data","x",ROUND(IF('Indicator Data'!AX59&gt;L$195,0,IF('Indicator Data'!AX59&lt;L$194,10,(L$195-'Indicator Data'!AX59)/(L$195-L$194)*10)),1))</f>
        <v>9.9</v>
      </c>
      <c r="M56" s="98">
        <f t="shared" si="3"/>
        <v>7.6</v>
      </c>
      <c r="N56" s="148">
        <f>IF('Indicator Data'!AY59="No data","x",'Indicator Data'!AY59/'Indicator Data'!BE59*100)</f>
        <v>4.6534653465346532</v>
      </c>
      <c r="O56" s="97">
        <f t="shared" si="4"/>
        <v>9.6</v>
      </c>
      <c r="P56" s="97">
        <f>IF('Indicator Data'!AZ59="No data","x",ROUND(IF('Indicator Data'!AZ59&gt;P$195,0,IF('Indicator Data'!AZ59&lt;P$194,10,(P$195-'Indicator Data'!AZ59)/(P$195-P$194)*10)),1))</f>
        <v>9.4</v>
      </c>
      <c r="Q56" s="97">
        <f>IF('Indicator Data'!BA59="No data","x",ROUND(IF('Indicator Data'!BA59&gt;Q$195,0,IF('Indicator Data'!BA59&lt;Q$194,10,(Q$195-'Indicator Data'!BA59)/(Q$195-Q$194)*10)),1))</f>
        <v>8.4</v>
      </c>
      <c r="R56" s="98">
        <f t="shared" si="5"/>
        <v>9.1</v>
      </c>
      <c r="S56" s="97" t="str">
        <f>IF('Indicator Data'!Y59="No data","x",ROUND(IF('Indicator Data'!Y59&gt;S$195,0,IF('Indicator Data'!Y59&lt;S$194,10,(S$195-'Indicator Data'!Y59)/(S$195-S$194)*10)),1))</f>
        <v>x</v>
      </c>
      <c r="T56" s="97">
        <f>IF('Indicator Data'!Z59="No data","x",ROUND(IF('Indicator Data'!Z59&gt;T$195,0,IF('Indicator Data'!Z59&lt;T$194,10,(T$195-'Indicator Data'!Z59)/(T$195-T$194)*10)),1))</f>
        <v>1.5</v>
      </c>
      <c r="U56" s="97">
        <f>IF('Indicator Data'!AC59="No data","x",ROUND(IF('Indicator Data'!AC59&gt;U$195,0,IF('Indicator Data'!AC59&lt;U$194,10,(U$195-'Indicator Data'!AC59)/(U$195-U$194)*10)),1))</f>
        <v>10</v>
      </c>
      <c r="V56" s="97">
        <f>IF('Indicator Data'!AD59="No data","x",ROUND(IF('Indicator Data'!AD59&gt;V$195,10,IF('Indicator Data'!AD59&lt;V$194,0,10-(V$195-'Indicator Data'!AD59)/(V$195-V$194)*10)),1))</f>
        <v>5.6</v>
      </c>
      <c r="W56" s="98">
        <f t="shared" si="6"/>
        <v>5.7</v>
      </c>
      <c r="X56" s="99">
        <f t="shared" si="7"/>
        <v>7.5</v>
      </c>
      <c r="Y56" s="184"/>
    </row>
    <row r="57" spans="1:25" s="4" customFormat="1" x14ac:dyDescent="0.25">
      <c r="A57" s="131" t="s">
        <v>103</v>
      </c>
      <c r="B57" s="51" t="s">
        <v>102</v>
      </c>
      <c r="C57" s="97" t="str">
        <f>IF('Indicator Data'!AR60="No data","x",ROUND(IF('Indicator Data'!AR60&gt;C$195,0,IF('Indicator Data'!AR60&lt;C$194,10,(C$195-'Indicator Data'!AR60)/(C$195-C$194)*10)),1))</f>
        <v>x</v>
      </c>
      <c r="D57" s="98" t="str">
        <f t="shared" si="0"/>
        <v>x</v>
      </c>
      <c r="E57" s="97">
        <f>IF('Indicator Data'!AT60="No data","x",ROUND(IF('Indicator Data'!AT60&gt;E$195,0,IF('Indicator Data'!AT60&lt;E$194,10,(E$195-'Indicator Data'!AT60)/(E$195-E$194)*10)),1))</f>
        <v>3</v>
      </c>
      <c r="F57" s="97">
        <f>IF('Indicator Data'!AS60="No data","x",ROUND(IF('Indicator Data'!AS60&gt;F$195,0,IF('Indicator Data'!AS60&lt;F$194,10,(F$195-'Indicator Data'!AS60)/(F$195-F$194)*10)),1))</f>
        <v>2.8</v>
      </c>
      <c r="G57" s="98">
        <f t="shared" si="1"/>
        <v>2.9</v>
      </c>
      <c r="H57" s="99">
        <f t="shared" si="2"/>
        <v>2.9</v>
      </c>
      <c r="I57" s="97">
        <f>IF('Indicator Data'!AV60="No data","x",ROUND(IF('Indicator Data'!AV60^2&gt;I$195,0,IF('Indicator Data'!AV60^2&lt;I$194,10,(I$195-'Indicator Data'!AV60^2)/(I$195-I$194)*10)),1))</f>
        <v>0</v>
      </c>
      <c r="J57" s="97">
        <f>IF(OR('Indicator Data'!AU60=0,'Indicator Data'!AU60="No data"),"x",ROUND(IF('Indicator Data'!AU60&gt;J$195,0,IF('Indicator Data'!AU60&lt;J$194,10,(J$195-'Indicator Data'!AU60)/(J$195-J$194)*10)),1))</f>
        <v>0</v>
      </c>
      <c r="K57" s="97">
        <f>IF('Indicator Data'!AW60="No data","x",ROUND(IF('Indicator Data'!AW60&gt;K$195,0,IF('Indicator Data'!AW60&lt;K$194,10,(K$195-'Indicator Data'!AW60)/(K$195-K$194)*10)),1))</f>
        <v>1.2</v>
      </c>
      <c r="L57" s="97">
        <f>IF('Indicator Data'!AX60="No data","x",ROUND(IF('Indicator Data'!AX60&gt;L$195,0,IF('Indicator Data'!AX60&lt;L$194,10,(L$195-'Indicator Data'!AX60)/(L$195-L$194)*10)),1))</f>
        <v>2.6</v>
      </c>
      <c r="M57" s="98">
        <f t="shared" si="3"/>
        <v>1</v>
      </c>
      <c r="N57" s="148">
        <f>IF('Indicator Data'!AY60="No data","x",'Indicator Data'!AY60/'Indicator Data'!BE60*100)</f>
        <v>125.02948808681293</v>
      </c>
      <c r="O57" s="97">
        <f t="shared" si="4"/>
        <v>0</v>
      </c>
      <c r="P57" s="97">
        <f>IF('Indicator Data'!AZ60="No data","x",ROUND(IF('Indicator Data'!AZ60&gt;P$195,0,IF('Indicator Data'!AZ60&lt;P$194,10,(P$195-'Indicator Data'!AZ60)/(P$195-P$194)*10)),1))</f>
        <v>0.3</v>
      </c>
      <c r="Q57" s="97">
        <f>IF('Indicator Data'!BA60="No data","x",ROUND(IF('Indicator Data'!BA60&gt;Q$195,0,IF('Indicator Data'!BA60&lt;Q$194,10,(Q$195-'Indicator Data'!BA60)/(Q$195-Q$194)*10)),1))</f>
        <v>0.1</v>
      </c>
      <c r="R57" s="98">
        <f t="shared" si="5"/>
        <v>0.1</v>
      </c>
      <c r="S57" s="97">
        <f>IF('Indicator Data'!Y60="No data","x",ROUND(IF('Indicator Data'!Y60&gt;S$195,0,IF('Indicator Data'!Y60&lt;S$194,10,(S$195-'Indicator Data'!Y60)/(S$195-S$194)*10)),1))</f>
        <v>1.9</v>
      </c>
      <c r="T57" s="97">
        <f>IF('Indicator Data'!Z60="No data","x",ROUND(IF('Indicator Data'!Z60&gt;T$195,0,IF('Indicator Data'!Z60&lt;T$194,10,(T$195-'Indicator Data'!Z60)/(T$195-T$194)*10)),1))</f>
        <v>1.5</v>
      </c>
      <c r="U57" s="97">
        <f>IF('Indicator Data'!AC60="No data","x",ROUND(IF('Indicator Data'!AC60&gt;U$195,0,IF('Indicator Data'!AC60&lt;U$194,10,(U$195-'Indicator Data'!AC60)/(U$195-U$194)*10)),1))</f>
        <v>4.5</v>
      </c>
      <c r="V57" s="97">
        <f>IF('Indicator Data'!AD60="No data","x",ROUND(IF('Indicator Data'!AD60&gt;V$195,10,IF('Indicator Data'!AD60&lt;V$194,0,10-(V$195-'Indicator Data'!AD60)/(V$195-V$194)*10)),1))</f>
        <v>0.1</v>
      </c>
      <c r="W57" s="98">
        <f t="shared" si="6"/>
        <v>2</v>
      </c>
      <c r="X57" s="99">
        <f t="shared" si="7"/>
        <v>1</v>
      </c>
      <c r="Y57" s="184"/>
    </row>
    <row r="58" spans="1:25" s="4" customFormat="1" x14ac:dyDescent="0.25">
      <c r="A58" s="131" t="s">
        <v>105</v>
      </c>
      <c r="B58" s="51" t="s">
        <v>104</v>
      </c>
      <c r="C58" s="97">
        <f>IF('Indicator Data'!AR61="No data","x",ROUND(IF('Indicator Data'!AR61&gt;C$195,0,IF('Indicator Data'!AR61&lt;C$194,10,(C$195-'Indicator Data'!AR61)/(C$195-C$194)*10)),1))</f>
        <v>2.9</v>
      </c>
      <c r="D58" s="98">
        <f t="shared" si="0"/>
        <v>2.9</v>
      </c>
      <c r="E58" s="97">
        <f>IF('Indicator Data'!AT61="No data","x",ROUND(IF('Indicator Data'!AT61&gt;E$195,0,IF('Indicator Data'!AT61&lt;E$194,10,(E$195-'Indicator Data'!AT61)/(E$195-E$194)*10)),1))</f>
        <v>6.6</v>
      </c>
      <c r="F58" s="97">
        <f>IF('Indicator Data'!AS61="No data","x",ROUND(IF('Indicator Data'!AS61&gt;F$195,0,IF('Indicator Data'!AS61&lt;F$194,10,(F$195-'Indicator Data'!AS61)/(F$195-F$194)*10)),1))</f>
        <v>6.3</v>
      </c>
      <c r="G58" s="98">
        <f t="shared" si="1"/>
        <v>6.5</v>
      </c>
      <c r="H58" s="99">
        <f t="shared" si="2"/>
        <v>4.7</v>
      </c>
      <c r="I58" s="97">
        <f>IF('Indicator Data'!AV61="No data","x",ROUND(IF('Indicator Data'!AV61^2&gt;I$195,0,IF('Indicator Data'!AV61^2&lt;I$194,10,(I$195-'Indicator Data'!AV61^2)/(I$195-I$194)*10)),1))</f>
        <v>8.3000000000000007</v>
      </c>
      <c r="J58" s="97">
        <f>IF(OR('Indicator Data'!AU61=0,'Indicator Data'!AU61="No data"),"x",ROUND(IF('Indicator Data'!AU61&gt;J$195,0,IF('Indicator Data'!AU61&lt;J$194,10,(J$195-'Indicator Data'!AU61)/(J$195-J$194)*10)),1))</f>
        <v>7.3</v>
      </c>
      <c r="K58" s="97">
        <f>IF('Indicator Data'!AW61="No data","x",ROUND(IF('Indicator Data'!AW61&gt;K$195,0,IF('Indicator Data'!AW61&lt;K$194,10,(K$195-'Indicator Data'!AW61)/(K$195-K$194)*10)),1))</f>
        <v>8.8000000000000007</v>
      </c>
      <c r="L58" s="97">
        <f>IF('Indicator Data'!AX61="No data","x",ROUND(IF('Indicator Data'!AX61&gt;L$195,0,IF('Indicator Data'!AX61&lt;L$194,10,(L$195-'Indicator Data'!AX61)/(L$195-L$194)*10)),1))</f>
        <v>8.1</v>
      </c>
      <c r="M58" s="98">
        <f t="shared" si="3"/>
        <v>8.1</v>
      </c>
      <c r="N58" s="148">
        <f>IF('Indicator Data'!AY61="No data","x",'Indicator Data'!AY61/'Indicator Data'!BE61*100)</f>
        <v>8.4</v>
      </c>
      <c r="O58" s="97">
        <f t="shared" si="4"/>
        <v>9.3000000000000007</v>
      </c>
      <c r="P58" s="97">
        <f>IF('Indicator Data'!AZ61="No data","x",ROUND(IF('Indicator Data'!AZ61&gt;P$195,0,IF('Indicator Data'!AZ61&lt;P$194,10,(P$195-'Indicator Data'!AZ61)/(P$195-P$194)*10)),1))</f>
        <v>8</v>
      </c>
      <c r="Q58" s="97">
        <f>IF('Indicator Data'!BA61="No data","x",ROUND(IF('Indicator Data'!BA61&gt;Q$195,0,IF('Indicator Data'!BA61&lt;Q$194,10,(Q$195-'Indicator Data'!BA61)/(Q$195-Q$194)*10)),1))</f>
        <v>8.5</v>
      </c>
      <c r="R58" s="98">
        <f t="shared" si="5"/>
        <v>8.6</v>
      </c>
      <c r="S58" s="97">
        <f>IF('Indicator Data'!Y61="No data","x",ROUND(IF('Indicator Data'!Y61&gt;S$195,0,IF('Indicator Data'!Y61&lt;S$194,10,(S$195-'Indicator Data'!Y61)/(S$195-S$194)*10)),1))</f>
        <v>9.9</v>
      </c>
      <c r="T58" s="97">
        <f>IF('Indicator Data'!Z61="No data","x",ROUND(IF('Indicator Data'!Z61&gt;T$195,0,IF('Indicator Data'!Z61&lt;T$194,10,(T$195-'Indicator Data'!Z61)/(T$195-T$194)*10)),1))</f>
        <v>7.4</v>
      </c>
      <c r="U58" s="97">
        <f>IF('Indicator Data'!AC61="No data","x",ROUND(IF('Indicator Data'!AC61&gt;U$195,0,IF('Indicator Data'!AC61&lt;U$194,10,(U$195-'Indicator Data'!AC61)/(U$195-U$194)*10)),1))</f>
        <v>9.9</v>
      </c>
      <c r="V58" s="97">
        <f>IF('Indicator Data'!AD61="No data","x",ROUND(IF('Indicator Data'!AD61&gt;V$195,10,IF('Indicator Data'!AD61&lt;V$194,0,10-(V$195-'Indicator Data'!AD61)/(V$195-V$194)*10)),1))</f>
        <v>3.9</v>
      </c>
      <c r="W58" s="98">
        <f t="shared" si="6"/>
        <v>7.8</v>
      </c>
      <c r="X58" s="99">
        <f t="shared" si="7"/>
        <v>8.1999999999999993</v>
      </c>
      <c r="Y58" s="184"/>
    </row>
    <row r="59" spans="1:25" s="4" customFormat="1" x14ac:dyDescent="0.25">
      <c r="A59" s="131" t="s">
        <v>107</v>
      </c>
      <c r="B59" s="51" t="s">
        <v>106</v>
      </c>
      <c r="C59" s="97">
        <f>IF('Indicator Data'!AR62="No data","x",ROUND(IF('Indicator Data'!AR62&gt;C$195,0,IF('Indicator Data'!AR62&lt;C$194,10,(C$195-'Indicator Data'!AR62)/(C$195-C$194)*10)),1))</f>
        <v>0.1</v>
      </c>
      <c r="D59" s="98">
        <f t="shared" si="0"/>
        <v>0.1</v>
      </c>
      <c r="E59" s="97" t="str">
        <f>IF('Indicator Data'!AT62="No data","x",ROUND(IF('Indicator Data'!AT62&gt;E$195,0,IF('Indicator Data'!AT62&lt;E$194,10,(E$195-'Indicator Data'!AT62)/(E$195-E$194)*10)),1))</f>
        <v>x</v>
      </c>
      <c r="F59" s="97">
        <f>IF('Indicator Data'!AS62="No data","x",ROUND(IF('Indicator Data'!AS62&gt;F$195,0,IF('Indicator Data'!AS62&lt;F$194,10,(F$195-'Indicator Data'!AS62)/(F$195-F$194)*10)),1))</f>
        <v>5.6</v>
      </c>
      <c r="G59" s="98">
        <f t="shared" si="1"/>
        <v>5.6</v>
      </c>
      <c r="H59" s="99">
        <f t="shared" si="2"/>
        <v>2.9</v>
      </c>
      <c r="I59" s="97" t="str">
        <f>IF('Indicator Data'!AV62="No data","x",ROUND(IF('Indicator Data'!AV62^2&gt;I$195,0,IF('Indicator Data'!AV62^2&lt;I$194,10,(I$195-'Indicator Data'!AV62^2)/(I$195-I$194)*10)),1))</f>
        <v>x</v>
      </c>
      <c r="J59" s="97">
        <f>IF(OR('Indicator Data'!AU62=0,'Indicator Data'!AU62="No data"),"x",ROUND(IF('Indicator Data'!AU62&gt;J$195,0,IF('Indicator Data'!AU62&lt;J$194,10,(J$195-'Indicator Data'!AU62)/(J$195-J$194)*10)),1))</f>
        <v>0</v>
      </c>
      <c r="K59" s="97">
        <f>IF('Indicator Data'!AW62="No data","x",ROUND(IF('Indicator Data'!AW62&gt;K$195,0,IF('Indicator Data'!AW62&lt;K$194,10,(K$195-'Indicator Data'!AW62)/(K$195-K$194)*10)),1))</f>
        <v>5.4</v>
      </c>
      <c r="L59" s="97">
        <f>IF('Indicator Data'!AX62="No data","x",ROUND(IF('Indicator Data'!AX62&gt;L$195,0,IF('Indicator Data'!AX62&lt;L$194,10,(L$195-'Indicator Data'!AX62)/(L$195-L$194)*10)),1))</f>
        <v>4.7</v>
      </c>
      <c r="M59" s="98">
        <f t="shared" si="3"/>
        <v>3.4</v>
      </c>
      <c r="N59" s="148">
        <f>IF('Indicator Data'!AY62="No data","x",'Indicator Data'!AY62/'Indicator Data'!BE62*100)</f>
        <v>18.609742747673781</v>
      </c>
      <c r="O59" s="97">
        <f t="shared" si="4"/>
        <v>8.1999999999999993</v>
      </c>
      <c r="P59" s="97">
        <f>IF('Indicator Data'!AZ62="No data","x",ROUND(IF('Indicator Data'!AZ62&gt;P$195,0,IF('Indicator Data'!AZ62&lt;P$194,10,(P$195-'Indicator Data'!AZ62)/(P$195-P$194)*10)),1))</f>
        <v>1</v>
      </c>
      <c r="Q59" s="97">
        <f>IF('Indicator Data'!BA62="No data","x",ROUND(IF('Indicator Data'!BA62&gt;Q$195,0,IF('Indicator Data'!BA62&lt;Q$194,10,(Q$195-'Indicator Data'!BA62)/(Q$195-Q$194)*10)),1))</f>
        <v>0.9</v>
      </c>
      <c r="R59" s="98">
        <f t="shared" si="5"/>
        <v>3.4</v>
      </c>
      <c r="S59" s="97">
        <f>IF('Indicator Data'!Y62="No data","x",ROUND(IF('Indicator Data'!Y62&gt;S$195,0,IF('Indicator Data'!Y62&lt;S$194,10,(S$195-'Indicator Data'!Y62)/(S$195-S$194)*10)),1))</f>
        <v>8.9</v>
      </c>
      <c r="T59" s="97">
        <f>IF('Indicator Data'!Z62="No data","x",ROUND(IF('Indicator Data'!Z62&gt;T$195,0,IF('Indicator Data'!Z62&lt;T$194,10,(T$195-'Indicator Data'!Z62)/(T$195-T$194)*10)),1))</f>
        <v>1.3</v>
      </c>
      <c r="U59" s="97">
        <f>IF('Indicator Data'!AC62="No data","x",ROUND(IF('Indicator Data'!AC62&gt;U$195,0,IF('Indicator Data'!AC62&lt;U$194,10,(U$195-'Indicator Data'!AC62)/(U$195-U$194)*10)),1))</f>
        <v>8.9</v>
      </c>
      <c r="V59" s="97">
        <f>IF('Indicator Data'!AD62="No data","x",ROUND(IF('Indicator Data'!AD62&gt;V$195,10,IF('Indicator Data'!AD62&lt;V$194,0,10-(V$195-'Indicator Data'!AD62)/(V$195-V$194)*10)),1))</f>
        <v>0.3</v>
      </c>
      <c r="W59" s="98">
        <f t="shared" si="6"/>
        <v>4.9000000000000004</v>
      </c>
      <c r="X59" s="99">
        <f t="shared" si="7"/>
        <v>3.9</v>
      </c>
      <c r="Y59" s="184"/>
    </row>
    <row r="60" spans="1:25" s="4" customFormat="1" x14ac:dyDescent="0.25">
      <c r="A60" s="131" t="s">
        <v>109</v>
      </c>
      <c r="B60" s="51" t="s">
        <v>108</v>
      </c>
      <c r="C60" s="97">
        <f>IF('Indicator Data'!AR63="No data","x",ROUND(IF('Indicator Data'!AR63&gt;C$195,0,IF('Indicator Data'!AR63&lt;C$194,10,(C$195-'Indicator Data'!AR63)/(C$195-C$194)*10)),1))</f>
        <v>2.2000000000000002</v>
      </c>
      <c r="D60" s="98">
        <f t="shared" si="0"/>
        <v>2.2000000000000002</v>
      </c>
      <c r="E60" s="97">
        <f>IF('Indicator Data'!AT63="No data","x",ROUND(IF('Indicator Data'!AT63&gt;E$195,0,IF('Indicator Data'!AT63&lt;E$194,10,(E$195-'Indicator Data'!AT63)/(E$195-E$194)*10)),1))</f>
        <v>1.1000000000000001</v>
      </c>
      <c r="F60" s="97">
        <f>IF('Indicator Data'!AS63="No data","x",ROUND(IF('Indicator Data'!AS63&gt;F$195,0,IF('Indicator Data'!AS63&lt;F$194,10,(F$195-'Indicator Data'!AS63)/(F$195-F$194)*10)),1))</f>
        <v>1.4</v>
      </c>
      <c r="G60" s="98">
        <f t="shared" si="1"/>
        <v>1.3</v>
      </c>
      <c r="H60" s="99">
        <f t="shared" si="2"/>
        <v>1.8</v>
      </c>
      <c r="I60" s="97" t="str">
        <f>IF('Indicator Data'!AV63="No data","x",ROUND(IF('Indicator Data'!AV63^2&gt;I$195,0,IF('Indicator Data'!AV63^2&lt;I$194,10,(I$195-'Indicator Data'!AV63^2)/(I$195-I$194)*10)),1))</f>
        <v>x</v>
      </c>
      <c r="J60" s="97">
        <f>IF(OR('Indicator Data'!AU63=0,'Indicator Data'!AU63="No data"),"x",ROUND(IF('Indicator Data'!AU63&gt;J$195,0,IF('Indicator Data'!AU63&lt;J$194,10,(J$195-'Indicator Data'!AU63)/(J$195-J$194)*10)),1))</f>
        <v>0</v>
      </c>
      <c r="K60" s="97">
        <f>IF('Indicator Data'!AW63="No data","x",ROUND(IF('Indicator Data'!AW63&gt;K$195,0,IF('Indicator Data'!AW63&lt;K$194,10,(K$195-'Indicator Data'!AW63)/(K$195-K$194)*10)),1))</f>
        <v>0.7</v>
      </c>
      <c r="L60" s="97">
        <f>IF('Indicator Data'!AX63="No data","x",ROUND(IF('Indicator Data'!AX63&gt;L$195,0,IF('Indicator Data'!AX63&lt;L$194,10,(L$195-'Indicator Data'!AX63)/(L$195-L$194)*10)),1))</f>
        <v>3.3</v>
      </c>
      <c r="M60" s="98">
        <f t="shared" si="3"/>
        <v>1.3</v>
      </c>
      <c r="N60" s="148">
        <f>IF('Indicator Data'!AY63="No data","x",'Indicator Data'!AY63/'Indicator Data'!BE63*100)</f>
        <v>85.557274013623356</v>
      </c>
      <c r="O60" s="97">
        <f t="shared" si="4"/>
        <v>1.5</v>
      </c>
      <c r="P60" s="97">
        <f>IF('Indicator Data'!AZ63="No data","x",ROUND(IF('Indicator Data'!AZ63&gt;P$195,0,IF('Indicator Data'!AZ63&lt;P$194,10,(P$195-'Indicator Data'!AZ63)/(P$195-P$194)*10)),1))</f>
        <v>0.3</v>
      </c>
      <c r="Q60" s="97">
        <f>IF('Indicator Data'!BA63="No data","x",ROUND(IF('Indicator Data'!BA63&gt;Q$195,0,IF('Indicator Data'!BA63&lt;Q$194,10,(Q$195-'Indicator Data'!BA63)/(Q$195-Q$194)*10)),1))</f>
        <v>0</v>
      </c>
      <c r="R60" s="98">
        <f t="shared" si="5"/>
        <v>0.6</v>
      </c>
      <c r="S60" s="97">
        <f>IF('Indicator Data'!Y63="No data","x",ROUND(IF('Indicator Data'!Y63&gt;S$195,0,IF('Indicator Data'!Y63&lt;S$194,10,(S$195-'Indicator Data'!Y63)/(S$195-S$194)*10)),1))</f>
        <v>2.7</v>
      </c>
      <c r="T60" s="97">
        <f>IF('Indicator Data'!Z63="No data","x",ROUND(IF('Indicator Data'!Z63&gt;T$195,0,IF('Indicator Data'!Z63&lt;T$194,10,(T$195-'Indicator Data'!Z63)/(T$195-T$194)*10)),1))</f>
        <v>1.3</v>
      </c>
      <c r="U60" s="97">
        <f>IF('Indicator Data'!AC63="No data","x",ROUND(IF('Indicator Data'!AC63&gt;U$195,0,IF('Indicator Data'!AC63&lt;U$194,10,(U$195-'Indicator Data'!AC63)/(U$195-U$194)*10)),1))</f>
        <v>0</v>
      </c>
      <c r="V60" s="97">
        <f>IF('Indicator Data'!AD63="No data","x",ROUND(IF('Indicator Data'!AD63&gt;V$195,10,IF('Indicator Data'!AD63&lt;V$194,0,10-(V$195-'Indicator Data'!AD63)/(V$195-V$194)*10)),1))</f>
        <v>0</v>
      </c>
      <c r="W60" s="98">
        <f t="shared" si="6"/>
        <v>1</v>
      </c>
      <c r="X60" s="99">
        <f t="shared" si="7"/>
        <v>1</v>
      </c>
      <c r="Y60" s="184"/>
    </row>
    <row r="61" spans="1:25" s="4" customFormat="1" x14ac:dyDescent="0.25">
      <c r="A61" s="131" t="s">
        <v>111</v>
      </c>
      <c r="B61" s="51" t="s">
        <v>110</v>
      </c>
      <c r="C61" s="97">
        <f>IF('Indicator Data'!AR64="No data","x",ROUND(IF('Indicator Data'!AR64&gt;C$195,0,IF('Indicator Data'!AR64&lt;C$194,10,(C$195-'Indicator Data'!AR64)/(C$195-C$194)*10)),1))</f>
        <v>2.9</v>
      </c>
      <c r="D61" s="98">
        <f t="shared" si="0"/>
        <v>2.9</v>
      </c>
      <c r="E61" s="97">
        <f>IF('Indicator Data'!AT64="No data","x",ROUND(IF('Indicator Data'!AT64&gt;E$195,0,IF('Indicator Data'!AT64&lt;E$194,10,(E$195-'Indicator Data'!AT64)/(E$195-E$194)*10)),1))</f>
        <v>3.1</v>
      </c>
      <c r="F61" s="97">
        <f>IF('Indicator Data'!AS64="No data","x",ROUND(IF('Indicator Data'!AS64&gt;F$195,0,IF('Indicator Data'!AS64&lt;F$194,10,(F$195-'Indicator Data'!AS64)/(F$195-F$194)*10)),1))</f>
        <v>2.1</v>
      </c>
      <c r="G61" s="98">
        <f t="shared" si="1"/>
        <v>2.6</v>
      </c>
      <c r="H61" s="99">
        <f t="shared" si="2"/>
        <v>2.8</v>
      </c>
      <c r="I61" s="97" t="str">
        <f>IF('Indicator Data'!AV64="No data","x",ROUND(IF('Indicator Data'!AV64^2&gt;I$195,0,IF('Indicator Data'!AV64^2&lt;I$194,10,(I$195-'Indicator Data'!AV64^2)/(I$195-I$194)*10)),1))</f>
        <v>x</v>
      </c>
      <c r="J61" s="97">
        <f>IF(OR('Indicator Data'!AU64=0,'Indicator Data'!AU64="No data"),"x",ROUND(IF('Indicator Data'!AU64&gt;J$195,0,IF('Indicator Data'!AU64&lt;J$194,10,(J$195-'Indicator Data'!AU64)/(J$195-J$194)*10)),1))</f>
        <v>0</v>
      </c>
      <c r="K61" s="97">
        <f>IF('Indicator Data'!AW64="No data","x",ROUND(IF('Indicator Data'!AW64&gt;K$195,0,IF('Indicator Data'!AW64&lt;K$194,10,(K$195-'Indicator Data'!AW64)/(K$195-K$194)*10)),1))</f>
        <v>1.5</v>
      </c>
      <c r="L61" s="97">
        <f>IF('Indicator Data'!AX64="No data","x",ROUND(IF('Indicator Data'!AX64&gt;L$195,0,IF('Indicator Data'!AX64&lt;L$194,10,(L$195-'Indicator Data'!AX64)/(L$195-L$194)*10)),1))</f>
        <v>5</v>
      </c>
      <c r="M61" s="98">
        <f t="shared" si="3"/>
        <v>2.2000000000000002</v>
      </c>
      <c r="N61" s="148">
        <f>IF('Indicator Data'!AY64="No data","x",'Indicator Data'!AY64/'Indicator Data'!BE64*100)</f>
        <v>255.6330570061717</v>
      </c>
      <c r="O61" s="97">
        <f t="shared" si="4"/>
        <v>0</v>
      </c>
      <c r="P61" s="97">
        <f>IF('Indicator Data'!AZ64="No data","x",ROUND(IF('Indicator Data'!AZ64&gt;P$195,0,IF('Indicator Data'!AZ64&lt;P$194,10,(P$195-'Indicator Data'!AZ64)/(P$195-P$194)*10)),1))</f>
        <v>0.1</v>
      </c>
      <c r="Q61" s="97">
        <f>IF('Indicator Data'!BA64="No data","x",ROUND(IF('Indicator Data'!BA64&gt;Q$195,0,IF('Indicator Data'!BA64&lt;Q$194,10,(Q$195-'Indicator Data'!BA64)/(Q$195-Q$194)*10)),1))</f>
        <v>0</v>
      </c>
      <c r="R61" s="98">
        <f t="shared" si="5"/>
        <v>0</v>
      </c>
      <c r="S61" s="97">
        <f>IF('Indicator Data'!Y64="No data","x",ROUND(IF('Indicator Data'!Y64&gt;S$195,0,IF('Indicator Data'!Y64&lt;S$194,10,(S$195-'Indicator Data'!Y64)/(S$195-S$194)*10)),1))</f>
        <v>1.9</v>
      </c>
      <c r="T61" s="97">
        <f>IF('Indicator Data'!Z64="No data","x",ROUND(IF('Indicator Data'!Z64&gt;T$195,0,IF('Indicator Data'!Z64&lt;T$194,10,(T$195-'Indicator Data'!Z64)/(T$195-T$194)*10)),1))</f>
        <v>2.2999999999999998</v>
      </c>
      <c r="U61" s="97">
        <f>IF('Indicator Data'!AC64="No data","x",ROUND(IF('Indicator Data'!AC64&gt;U$195,0,IF('Indicator Data'!AC64&lt;U$194,10,(U$195-'Indicator Data'!AC64)/(U$195-U$194)*10)),1))</f>
        <v>0</v>
      </c>
      <c r="V61" s="97">
        <f>IF('Indicator Data'!AD64="No data","x",ROUND(IF('Indicator Data'!AD64&gt;V$195,10,IF('Indicator Data'!AD64&lt;V$194,0,10-(V$195-'Indicator Data'!AD64)/(V$195-V$194)*10)),1))</f>
        <v>0.1</v>
      </c>
      <c r="W61" s="98">
        <f t="shared" si="6"/>
        <v>1.1000000000000001</v>
      </c>
      <c r="X61" s="99">
        <f t="shared" si="7"/>
        <v>1.1000000000000001</v>
      </c>
      <c r="Y61" s="184"/>
    </row>
    <row r="62" spans="1:25" s="4" customFormat="1" x14ac:dyDescent="0.25">
      <c r="A62" s="131" t="s">
        <v>113</v>
      </c>
      <c r="B62" s="51" t="s">
        <v>112</v>
      </c>
      <c r="C62" s="97">
        <f>IF('Indicator Data'!AR65="No data","x",ROUND(IF('Indicator Data'!AR65&gt;C$195,0,IF('Indicator Data'!AR65&lt;C$194,10,(C$195-'Indicator Data'!AR65)/(C$195-C$194)*10)),1))</f>
        <v>6.7</v>
      </c>
      <c r="D62" s="98">
        <f t="shared" si="0"/>
        <v>6.7</v>
      </c>
      <c r="E62" s="97">
        <f>IF('Indicator Data'!AT65="No data","x",ROUND(IF('Indicator Data'!AT65&gt;E$195,0,IF('Indicator Data'!AT65&lt;E$194,10,(E$195-'Indicator Data'!AT65)/(E$195-E$194)*10)),1))</f>
        <v>6.5</v>
      </c>
      <c r="F62" s="97">
        <f>IF('Indicator Data'!AS65="No data","x",ROUND(IF('Indicator Data'!AS65&gt;F$195,0,IF('Indicator Data'!AS65&lt;F$194,10,(F$195-'Indicator Data'!AS65)/(F$195-F$194)*10)),1))</f>
        <v>6.5</v>
      </c>
      <c r="G62" s="98">
        <f t="shared" si="1"/>
        <v>6.5</v>
      </c>
      <c r="H62" s="99">
        <f t="shared" si="2"/>
        <v>6.6</v>
      </c>
      <c r="I62" s="97">
        <f>IF('Indicator Data'!AV65="No data","x",ROUND(IF('Indicator Data'!AV65^2&gt;I$195,0,IF('Indicator Data'!AV65^2&lt;I$194,10,(I$195-'Indicator Data'!AV65^2)/(I$195-I$194)*10)),1))</f>
        <v>3.4</v>
      </c>
      <c r="J62" s="97">
        <f>IF(OR('Indicator Data'!AU65=0,'Indicator Data'!AU65="No data"),"x",ROUND(IF('Indicator Data'!AU65&gt;J$195,0,IF('Indicator Data'!AU65&lt;J$194,10,(J$195-'Indicator Data'!AU65)/(J$195-J$194)*10)),1))</f>
        <v>1.1000000000000001</v>
      </c>
      <c r="K62" s="97">
        <f>IF('Indicator Data'!AW65="No data","x",ROUND(IF('Indicator Data'!AW65&gt;K$195,0,IF('Indicator Data'!AW65&lt;K$194,10,(K$195-'Indicator Data'!AW65)/(K$195-K$194)*10)),1))</f>
        <v>7.7</v>
      </c>
      <c r="L62" s="97">
        <f>IF('Indicator Data'!AX65="No data","x",ROUND(IF('Indicator Data'!AX65&gt;L$195,0,IF('Indicator Data'!AX65&lt;L$194,10,(L$195-'Indicator Data'!AX65)/(L$195-L$194)*10)),1))</f>
        <v>1.6</v>
      </c>
      <c r="M62" s="98">
        <f t="shared" si="3"/>
        <v>3.5</v>
      </c>
      <c r="N62" s="148">
        <f>IF('Indicator Data'!AY65="No data","x",'Indicator Data'!AY65/'Indicator Data'!BE65*100)</f>
        <v>1.7464198393293748</v>
      </c>
      <c r="O62" s="97">
        <f t="shared" si="4"/>
        <v>9.9</v>
      </c>
      <c r="P62" s="97">
        <f>IF('Indicator Data'!AZ65="No data","x",ROUND(IF('Indicator Data'!AZ65&gt;P$195,0,IF('Indicator Data'!AZ65&lt;P$194,10,(P$195-'Indicator Data'!AZ65)/(P$195-P$194)*10)),1))</f>
        <v>6.5</v>
      </c>
      <c r="Q62" s="97">
        <f>IF('Indicator Data'!BA65="No data","x",ROUND(IF('Indicator Data'!BA65&gt;Q$195,0,IF('Indicator Data'!BA65&lt;Q$194,10,(Q$195-'Indicator Data'!BA65)/(Q$195-Q$194)*10)),1))</f>
        <v>1.4</v>
      </c>
      <c r="R62" s="98">
        <f t="shared" si="5"/>
        <v>5.9</v>
      </c>
      <c r="S62" s="97" t="str">
        <f>IF('Indicator Data'!Y65="No data","x",ROUND(IF('Indicator Data'!Y65&gt;S$195,0,IF('Indicator Data'!Y65&lt;S$194,10,(S$195-'Indicator Data'!Y65)/(S$195-S$194)*10)),1))</f>
        <v>x</v>
      </c>
      <c r="T62" s="97">
        <f>IF('Indicator Data'!Z65="No data","x",ROUND(IF('Indicator Data'!Z65&gt;T$195,0,IF('Indicator Data'!Z65&lt;T$194,10,(T$195-'Indicator Data'!Z65)/(T$195-T$194)*10)),1))</f>
        <v>9</v>
      </c>
      <c r="U62" s="97">
        <f>IF('Indicator Data'!AC65="No data","x",ROUND(IF('Indicator Data'!AC65&gt;U$195,0,IF('Indicator Data'!AC65&lt;U$194,10,(U$195-'Indicator Data'!AC65)/(U$195-U$194)*10)),1))</f>
        <v>8.1</v>
      </c>
      <c r="V62" s="97">
        <f>IF('Indicator Data'!AD65="No data","x",ROUND(IF('Indicator Data'!AD65&gt;V$195,10,IF('Indicator Data'!AD65&lt;V$194,0,10-(V$195-'Indicator Data'!AD65)/(V$195-V$194)*10)),1))</f>
        <v>3.2</v>
      </c>
      <c r="W62" s="98">
        <f t="shared" si="6"/>
        <v>6.8</v>
      </c>
      <c r="X62" s="99">
        <f t="shared" si="7"/>
        <v>5.4</v>
      </c>
      <c r="Y62" s="184"/>
    </row>
    <row r="63" spans="1:25" s="4" customFormat="1" x14ac:dyDescent="0.25">
      <c r="A63" s="131" t="s">
        <v>115</v>
      </c>
      <c r="B63" s="51" t="s">
        <v>114</v>
      </c>
      <c r="C63" s="97">
        <f>IF('Indicator Data'!AR66="No data","x",ROUND(IF('Indicator Data'!AR66&gt;C$195,0,IF('Indicator Data'!AR66&lt;C$194,10,(C$195-'Indicator Data'!AR66)/(C$195-C$194)*10)),1))</f>
        <v>3</v>
      </c>
      <c r="D63" s="98">
        <f t="shared" si="0"/>
        <v>3</v>
      </c>
      <c r="E63" s="97">
        <f>IF('Indicator Data'!AT66="No data","x",ROUND(IF('Indicator Data'!AT66&gt;E$195,0,IF('Indicator Data'!AT66&lt;E$194,10,(E$195-'Indicator Data'!AT66)/(E$195-E$194)*10)),1))</f>
        <v>7.4</v>
      </c>
      <c r="F63" s="97">
        <f>IF('Indicator Data'!AS66="No data","x",ROUND(IF('Indicator Data'!AS66&gt;F$195,0,IF('Indicator Data'!AS66&lt;F$194,10,(F$195-'Indicator Data'!AS66)/(F$195-F$194)*10)),1))</f>
        <v>6.8</v>
      </c>
      <c r="G63" s="98">
        <f t="shared" si="1"/>
        <v>7.1</v>
      </c>
      <c r="H63" s="99">
        <f t="shared" si="2"/>
        <v>5.0999999999999996</v>
      </c>
      <c r="I63" s="97">
        <f>IF('Indicator Data'!AV66="No data","x",ROUND(IF('Indicator Data'!AV66^2&gt;I$195,0,IF('Indicator Data'!AV66^2&lt;I$194,10,(I$195-'Indicator Data'!AV66^2)/(I$195-I$194)*10)),1))</f>
        <v>7.6</v>
      </c>
      <c r="J63" s="97">
        <f>IF(OR('Indicator Data'!AU66=0,'Indicator Data'!AU66="No data"),"x",ROUND(IF('Indicator Data'!AU66&gt;J$195,0,IF('Indicator Data'!AU66&lt;J$194,10,(J$195-'Indicator Data'!AU66)/(J$195-J$194)*10)),1))</f>
        <v>5.3</v>
      </c>
      <c r="K63" s="97">
        <f>IF('Indicator Data'!AW66="No data","x",ROUND(IF('Indicator Data'!AW66&gt;K$195,0,IF('Indicator Data'!AW66&lt;K$194,10,(K$195-'Indicator Data'!AW66)/(K$195-K$194)*10)),1))</f>
        <v>8.3000000000000007</v>
      </c>
      <c r="L63" s="97">
        <f>IF('Indicator Data'!AX66="No data","x",ROUND(IF('Indicator Data'!AX66&gt;L$195,0,IF('Indicator Data'!AX66&lt;L$194,10,(L$195-'Indicator Data'!AX66)/(L$195-L$194)*10)),1))</f>
        <v>3.5</v>
      </c>
      <c r="M63" s="98">
        <f t="shared" si="3"/>
        <v>6.2</v>
      </c>
      <c r="N63" s="148">
        <f>IF('Indicator Data'!AY66="No data","x",'Indicator Data'!AY66/'Indicator Data'!BE66*100)</f>
        <v>41.501976284584977</v>
      </c>
      <c r="O63" s="97">
        <f t="shared" si="4"/>
        <v>5.9</v>
      </c>
      <c r="P63" s="97">
        <f>IF('Indicator Data'!AZ66="No data","x",ROUND(IF('Indicator Data'!AZ66&gt;P$195,0,IF('Indicator Data'!AZ66&lt;P$194,10,(P$195-'Indicator Data'!AZ66)/(P$195-P$194)*10)),1))</f>
        <v>4.5999999999999996</v>
      </c>
      <c r="Q63" s="97">
        <f>IF('Indicator Data'!BA66="No data","x",ROUND(IF('Indicator Data'!BA66&gt;Q$195,0,IF('Indicator Data'!BA66&lt;Q$194,10,(Q$195-'Indicator Data'!BA66)/(Q$195-Q$194)*10)),1))</f>
        <v>2</v>
      </c>
      <c r="R63" s="98">
        <f t="shared" si="5"/>
        <v>4.2</v>
      </c>
      <c r="S63" s="97">
        <f>IF('Indicator Data'!Y66="No data","x",ROUND(IF('Indicator Data'!Y66&gt;S$195,0,IF('Indicator Data'!Y66&lt;S$194,10,(S$195-'Indicator Data'!Y66)/(S$195-S$194)*10)),1))</f>
        <v>9.9</v>
      </c>
      <c r="T63" s="97">
        <f>IF('Indicator Data'!Z66="No data","x",ROUND(IF('Indicator Data'!Z66&gt;T$195,0,IF('Indicator Data'!Z66&lt;T$194,10,(T$195-'Indicator Data'!Z66)/(T$195-T$194)*10)),1))</f>
        <v>0.5</v>
      </c>
      <c r="U63" s="97">
        <f>IF('Indicator Data'!AC66="No data","x",ROUND(IF('Indicator Data'!AC66&gt;U$195,0,IF('Indicator Data'!AC66&lt;U$194,10,(U$195-'Indicator Data'!AC66)/(U$195-U$194)*10)),1))</f>
        <v>9.8000000000000007</v>
      </c>
      <c r="V63" s="97">
        <f>IF('Indicator Data'!AD66="No data","x",ROUND(IF('Indicator Data'!AD66&gt;V$195,10,IF('Indicator Data'!AD66&lt;V$194,0,10-(V$195-'Indicator Data'!AD66)/(V$195-V$194)*10)),1))</f>
        <v>7.8</v>
      </c>
      <c r="W63" s="98">
        <f t="shared" si="6"/>
        <v>7</v>
      </c>
      <c r="X63" s="99">
        <f t="shared" si="7"/>
        <v>5.8</v>
      </c>
      <c r="Y63" s="184"/>
    </row>
    <row r="64" spans="1:25" s="4" customFormat="1" x14ac:dyDescent="0.25">
      <c r="A64" s="131" t="s">
        <v>117</v>
      </c>
      <c r="B64" s="51" t="s">
        <v>116</v>
      </c>
      <c r="C64" s="97">
        <f>IF('Indicator Data'!AR67="No data","x",ROUND(IF('Indicator Data'!AR67&gt;C$195,0,IF('Indicator Data'!AR67&lt;C$194,10,(C$195-'Indicator Data'!AR67)/(C$195-C$194)*10)),1))</f>
        <v>4.7</v>
      </c>
      <c r="D64" s="98">
        <f t="shared" si="0"/>
        <v>4.7</v>
      </c>
      <c r="E64" s="97">
        <f>IF('Indicator Data'!AT67="No data","x",ROUND(IF('Indicator Data'!AT67&gt;E$195,0,IF('Indicator Data'!AT67&lt;E$194,10,(E$195-'Indicator Data'!AT67)/(E$195-E$194)*10)),1))</f>
        <v>4.3</v>
      </c>
      <c r="F64" s="97">
        <f>IF('Indicator Data'!AS67="No data","x",ROUND(IF('Indicator Data'!AS67&gt;F$195,0,IF('Indicator Data'!AS67&lt;F$194,10,(F$195-'Indicator Data'!AS67)/(F$195-F$194)*10)),1))</f>
        <v>4.2</v>
      </c>
      <c r="G64" s="98">
        <f t="shared" si="1"/>
        <v>4.3</v>
      </c>
      <c r="H64" s="99">
        <f t="shared" si="2"/>
        <v>4.5</v>
      </c>
      <c r="I64" s="97">
        <f>IF('Indicator Data'!AV67="No data","x",ROUND(IF('Indicator Data'!AV67^2&gt;I$195,0,IF('Indicator Data'!AV67^2&lt;I$194,10,(I$195-'Indicator Data'!AV67^2)/(I$195-I$194)*10)),1))</f>
        <v>0.1</v>
      </c>
      <c r="J64" s="97">
        <f>IF(OR('Indicator Data'!AU67=0,'Indicator Data'!AU67="No data"),"x",ROUND(IF('Indicator Data'!AU67&gt;J$195,0,IF('Indicator Data'!AU67&lt;J$194,10,(J$195-'Indicator Data'!AU67)/(J$195-J$194)*10)),1))</f>
        <v>0</v>
      </c>
      <c r="K64" s="97">
        <f>IF('Indicator Data'!AW67="No data","x",ROUND(IF('Indicator Data'!AW67&gt;K$195,0,IF('Indicator Data'!AW67&lt;K$194,10,(K$195-'Indicator Data'!AW67)/(K$195-K$194)*10)),1))</f>
        <v>5.5</v>
      </c>
      <c r="L64" s="97">
        <f>IF('Indicator Data'!AX67="No data","x",ROUND(IF('Indicator Data'!AX67&gt;L$195,0,IF('Indicator Data'!AX67&lt;L$194,10,(L$195-'Indicator Data'!AX67)/(L$195-L$194)*10)),1))</f>
        <v>3.6</v>
      </c>
      <c r="M64" s="98">
        <f t="shared" si="3"/>
        <v>2.2999999999999998</v>
      </c>
      <c r="N64" s="148">
        <f>IF('Indicator Data'!AY67="No data","x",'Indicator Data'!AY67/'Indicator Data'!BE67*100)</f>
        <v>82.026190818822855</v>
      </c>
      <c r="O64" s="97">
        <f t="shared" si="4"/>
        <v>1.8</v>
      </c>
      <c r="P64" s="97">
        <f>IF('Indicator Data'!AZ67="No data","x",ROUND(IF('Indicator Data'!AZ67&gt;P$195,0,IF('Indicator Data'!AZ67&lt;P$194,10,(P$195-'Indicator Data'!AZ67)/(P$195-P$194)*10)),1))</f>
        <v>1.5</v>
      </c>
      <c r="Q64" s="97">
        <f>IF('Indicator Data'!BA67="No data","x",ROUND(IF('Indicator Data'!BA67&gt;Q$195,0,IF('Indicator Data'!BA67&lt;Q$194,10,(Q$195-'Indicator Data'!BA67)/(Q$195-Q$194)*10)),1))</f>
        <v>0</v>
      </c>
      <c r="R64" s="98">
        <f t="shared" si="5"/>
        <v>1.1000000000000001</v>
      </c>
      <c r="S64" s="97">
        <f>IF('Indicator Data'!Y67="No data","x",ROUND(IF('Indicator Data'!Y67&gt;S$195,0,IF('Indicator Data'!Y67&lt;S$194,10,(S$195-'Indicator Data'!Y67)/(S$195-S$194)*10)),1))</f>
        <v>0</v>
      </c>
      <c r="T64" s="97">
        <f>IF('Indicator Data'!Z67="No data","x",ROUND(IF('Indicator Data'!Z67&gt;T$195,0,IF('Indicator Data'!Z67&lt;T$194,10,(T$195-'Indicator Data'!Z67)/(T$195-T$194)*10)),1))</f>
        <v>1.5</v>
      </c>
      <c r="U64" s="97">
        <f>IF('Indicator Data'!AC67="No data","x",ROUND(IF('Indicator Data'!AC67&gt;U$195,0,IF('Indicator Data'!AC67&lt;U$194,10,(U$195-'Indicator Data'!AC67)/(U$195-U$194)*10)),1))</f>
        <v>8</v>
      </c>
      <c r="V64" s="97">
        <f>IF('Indicator Data'!AD67="No data","x",ROUND(IF('Indicator Data'!AD67&gt;V$195,10,IF('Indicator Data'!AD67&lt;V$194,0,10-(V$195-'Indicator Data'!AD67)/(V$195-V$194)*10)),1))</f>
        <v>0.4</v>
      </c>
      <c r="W64" s="98">
        <f t="shared" si="6"/>
        <v>2.5</v>
      </c>
      <c r="X64" s="99">
        <f t="shared" si="7"/>
        <v>2</v>
      </c>
      <c r="Y64" s="184"/>
    </row>
    <row r="65" spans="1:25" s="4" customFormat="1" x14ac:dyDescent="0.25">
      <c r="A65" s="131" t="s">
        <v>119</v>
      </c>
      <c r="B65" s="51" t="s">
        <v>118</v>
      </c>
      <c r="C65" s="97">
        <f>IF('Indicator Data'!AR68="No data","x",ROUND(IF('Indicator Data'!AR68&gt;C$195,0,IF('Indicator Data'!AR68&lt;C$194,10,(C$195-'Indicator Data'!AR68)/(C$195-C$194)*10)),1))</f>
        <v>2.7</v>
      </c>
      <c r="D65" s="98">
        <f t="shared" si="0"/>
        <v>2.7</v>
      </c>
      <c r="E65" s="97">
        <f>IF('Indicator Data'!AT68="No data","x",ROUND(IF('Indicator Data'!AT68&gt;E$195,0,IF('Indicator Data'!AT68&lt;E$194,10,(E$195-'Indicator Data'!AT68)/(E$195-E$194)*10)),1))</f>
        <v>1.9</v>
      </c>
      <c r="F65" s="97">
        <f>IF('Indicator Data'!AS68="No data","x",ROUND(IF('Indicator Data'!AS68&gt;F$195,0,IF('Indicator Data'!AS68&lt;F$194,10,(F$195-'Indicator Data'!AS68)/(F$195-F$194)*10)),1))</f>
        <v>1.5</v>
      </c>
      <c r="G65" s="98">
        <f t="shared" si="1"/>
        <v>1.7</v>
      </c>
      <c r="H65" s="99">
        <f t="shared" si="2"/>
        <v>2.2000000000000002</v>
      </c>
      <c r="I65" s="97" t="str">
        <f>IF('Indicator Data'!AV68="No data","x",ROUND(IF('Indicator Data'!AV68^2&gt;I$195,0,IF('Indicator Data'!AV68^2&lt;I$194,10,(I$195-'Indicator Data'!AV68^2)/(I$195-I$194)*10)),1))</f>
        <v>x</v>
      </c>
      <c r="J65" s="97">
        <f>IF(OR('Indicator Data'!AU68=0,'Indicator Data'!AU68="No data"),"x",ROUND(IF('Indicator Data'!AU68&gt;J$195,0,IF('Indicator Data'!AU68&lt;J$194,10,(J$195-'Indicator Data'!AU68)/(J$195-J$194)*10)),1))</f>
        <v>0</v>
      </c>
      <c r="K65" s="97">
        <f>IF('Indicator Data'!AW68="No data","x",ROUND(IF('Indicator Data'!AW68&gt;K$195,0,IF('Indicator Data'!AW68&lt;K$194,10,(K$195-'Indicator Data'!AW68)/(K$195-K$194)*10)),1))</f>
        <v>1.2</v>
      </c>
      <c r="L65" s="97">
        <f>IF('Indicator Data'!AX68="No data","x",ROUND(IF('Indicator Data'!AX68&gt;L$195,0,IF('Indicator Data'!AX68&lt;L$194,10,(L$195-'Indicator Data'!AX68)/(L$195-L$194)*10)),1))</f>
        <v>4.3</v>
      </c>
      <c r="M65" s="98">
        <f t="shared" si="3"/>
        <v>1.8</v>
      </c>
      <c r="N65" s="148">
        <f>IF('Indicator Data'!AY68="No data","x",'Indicator Data'!AY68/'Indicator Data'!BE68*100)</f>
        <v>516.39555899819266</v>
      </c>
      <c r="O65" s="97">
        <f t="shared" si="4"/>
        <v>0</v>
      </c>
      <c r="P65" s="97">
        <f>IF('Indicator Data'!AZ68="No data","x",ROUND(IF('Indicator Data'!AZ68&gt;P$195,0,IF('Indicator Data'!AZ68&lt;P$194,10,(P$195-'Indicator Data'!AZ68)/(P$195-P$194)*10)),1))</f>
        <v>0.1</v>
      </c>
      <c r="Q65" s="97">
        <f>IF('Indicator Data'!BA68="No data","x",ROUND(IF('Indicator Data'!BA68&gt;Q$195,0,IF('Indicator Data'!BA68&lt;Q$194,10,(Q$195-'Indicator Data'!BA68)/(Q$195-Q$194)*10)),1))</f>
        <v>0</v>
      </c>
      <c r="R65" s="98">
        <f t="shared" si="5"/>
        <v>0</v>
      </c>
      <c r="S65" s="97">
        <f>IF('Indicator Data'!Y68="No data","x",ROUND(IF('Indicator Data'!Y68&gt;S$195,0,IF('Indicator Data'!Y68&lt;S$194,10,(S$195-'Indicator Data'!Y68)/(S$195-S$194)*10)),1))</f>
        <v>0.3</v>
      </c>
      <c r="T65" s="97">
        <f>IF('Indicator Data'!Z68="No data","x",ROUND(IF('Indicator Data'!Z68&gt;T$195,0,IF('Indicator Data'!Z68&lt;T$194,10,(T$195-'Indicator Data'!Z68)/(T$195-T$194)*10)),1))</f>
        <v>0.5</v>
      </c>
      <c r="U65" s="97">
        <f>IF('Indicator Data'!AC68="No data","x",ROUND(IF('Indicator Data'!AC68&gt;U$195,0,IF('Indicator Data'!AC68&lt;U$194,10,(U$195-'Indicator Data'!AC68)/(U$195-U$194)*10)),1))</f>
        <v>0</v>
      </c>
      <c r="V65" s="97">
        <f>IF('Indicator Data'!AD68="No data","x",ROUND(IF('Indicator Data'!AD68&gt;V$195,10,IF('Indicator Data'!AD68&lt;V$194,0,10-(V$195-'Indicator Data'!AD68)/(V$195-V$194)*10)),1))</f>
        <v>0.1</v>
      </c>
      <c r="W65" s="98">
        <f t="shared" si="6"/>
        <v>0.2</v>
      </c>
      <c r="X65" s="99">
        <f t="shared" si="7"/>
        <v>0.7</v>
      </c>
      <c r="Y65" s="184"/>
    </row>
    <row r="66" spans="1:25" s="4" customFormat="1" x14ac:dyDescent="0.25">
      <c r="A66" s="131" t="s">
        <v>121</v>
      </c>
      <c r="B66" s="51" t="s">
        <v>120</v>
      </c>
      <c r="C66" s="97">
        <f>IF('Indicator Data'!AR69="No data","x",ROUND(IF('Indicator Data'!AR69&gt;C$195,0,IF('Indicator Data'!AR69&lt;C$194,10,(C$195-'Indicator Data'!AR69)/(C$195-C$194)*10)),1))</f>
        <v>3.4</v>
      </c>
      <c r="D66" s="98">
        <f t="shared" si="0"/>
        <v>3.4</v>
      </c>
      <c r="E66" s="97">
        <f>IF('Indicator Data'!AT69="No data","x",ROUND(IF('Indicator Data'!AT69&gt;E$195,0,IF('Indicator Data'!AT69&lt;E$194,10,(E$195-'Indicator Data'!AT69)/(E$195-E$194)*10)),1))</f>
        <v>5.7</v>
      </c>
      <c r="F66" s="97">
        <f>IF('Indicator Data'!AS69="No data","x",ROUND(IF('Indicator Data'!AS69&gt;F$195,0,IF('Indicator Data'!AS69&lt;F$194,10,(F$195-'Indicator Data'!AS69)/(F$195-F$194)*10)),1))</f>
        <v>5.5</v>
      </c>
      <c r="G66" s="98">
        <f t="shared" si="1"/>
        <v>5.6</v>
      </c>
      <c r="H66" s="99">
        <f t="shared" si="2"/>
        <v>4.5</v>
      </c>
      <c r="I66" s="97">
        <f>IF('Indicator Data'!AV69="No data","x",ROUND(IF('Indicator Data'!AV69^2&gt;I$195,0,IF('Indicator Data'!AV69^2&lt;I$194,10,(I$195-'Indicator Data'!AV69^2)/(I$195-I$194)*10)),1))</f>
        <v>4.5</v>
      </c>
      <c r="J66" s="97">
        <f>IF(OR('Indicator Data'!AU69=0,'Indicator Data'!AU69="No data"),"x",ROUND(IF('Indicator Data'!AU69&gt;J$195,0,IF('Indicator Data'!AU69&lt;J$194,10,(J$195-'Indicator Data'!AU69)/(J$195-J$194)*10)),1))</f>
        <v>2.2000000000000002</v>
      </c>
      <c r="K66" s="97">
        <f>IF('Indicator Data'!AW69="No data","x",ROUND(IF('Indicator Data'!AW69&gt;K$195,0,IF('Indicator Data'!AW69&lt;K$194,10,(K$195-'Indicator Data'!AW69)/(K$195-K$194)*10)),1))</f>
        <v>7.7</v>
      </c>
      <c r="L66" s="97">
        <f>IF('Indicator Data'!AX69="No data","x",ROUND(IF('Indicator Data'!AX69&gt;L$195,0,IF('Indicator Data'!AX69&lt;L$194,10,(L$195-'Indicator Data'!AX69)/(L$195-L$194)*10)),1))</f>
        <v>3.6</v>
      </c>
      <c r="M66" s="98">
        <f t="shared" si="3"/>
        <v>4.5</v>
      </c>
      <c r="N66" s="148">
        <f>IF('Indicator Data'!AY69="No data","x",'Indicator Data'!AY69/'Indicator Data'!BE69*100)</f>
        <v>18.458293047376287</v>
      </c>
      <c r="O66" s="97">
        <f t="shared" si="4"/>
        <v>8.1999999999999993</v>
      </c>
      <c r="P66" s="97">
        <f>IF('Indicator Data'!AZ69="No data","x",ROUND(IF('Indicator Data'!AZ69&gt;P$195,0,IF('Indicator Data'!AZ69&lt;P$194,10,(P$195-'Indicator Data'!AZ69)/(P$195-P$194)*10)),1))</f>
        <v>9.5</v>
      </c>
      <c r="Q66" s="97">
        <f>IF('Indicator Data'!BA69="No data","x",ROUND(IF('Indicator Data'!BA69&gt;Q$195,0,IF('Indicator Data'!BA69&lt;Q$194,10,(Q$195-'Indicator Data'!BA69)/(Q$195-Q$194)*10)),1))</f>
        <v>2.2999999999999998</v>
      </c>
      <c r="R66" s="98">
        <f t="shared" si="5"/>
        <v>6.7</v>
      </c>
      <c r="S66" s="97">
        <f>IF('Indicator Data'!Y69="No data","x",ROUND(IF('Indicator Data'!Y69&gt;S$195,0,IF('Indicator Data'!Y69&lt;S$194,10,(S$195-'Indicator Data'!Y69)/(S$195-S$194)*10)),1))</f>
        <v>9.8000000000000007</v>
      </c>
      <c r="T66" s="97">
        <f>IF('Indicator Data'!Z69="No data","x",ROUND(IF('Indicator Data'!Z69&gt;T$195,0,IF('Indicator Data'!Z69&lt;T$194,10,(T$195-'Indicator Data'!Z69)/(T$195-T$194)*10)),1))</f>
        <v>2.6</v>
      </c>
      <c r="U66" s="97">
        <f>IF('Indicator Data'!AC69="No data","x",ROUND(IF('Indicator Data'!AC69&gt;U$195,0,IF('Indicator Data'!AC69&lt;U$194,10,(U$195-'Indicator Data'!AC69)/(U$195-U$194)*10)),1))</f>
        <v>9.6999999999999993</v>
      </c>
      <c r="V66" s="97">
        <f>IF('Indicator Data'!AD69="No data","x",ROUND(IF('Indicator Data'!AD69&gt;V$195,10,IF('Indicator Data'!AD69&lt;V$194,0,10-(V$195-'Indicator Data'!AD69)/(V$195-V$194)*10)),1))</f>
        <v>3.5</v>
      </c>
      <c r="W66" s="98">
        <f t="shared" si="6"/>
        <v>6.4</v>
      </c>
      <c r="X66" s="99">
        <f t="shared" si="7"/>
        <v>5.9</v>
      </c>
      <c r="Y66" s="184"/>
    </row>
    <row r="67" spans="1:25" s="4" customFormat="1" x14ac:dyDescent="0.25">
      <c r="A67" s="131" t="s">
        <v>123</v>
      </c>
      <c r="B67" s="51" t="s">
        <v>122</v>
      </c>
      <c r="C67" s="97">
        <f>IF('Indicator Data'!AR70="No data","x",ROUND(IF('Indicator Data'!AR70&gt;C$195,0,IF('Indicator Data'!AR70&lt;C$194,10,(C$195-'Indicator Data'!AR70)/(C$195-C$194)*10)),1))</f>
        <v>2.2999999999999998</v>
      </c>
      <c r="D67" s="98">
        <f t="shared" si="0"/>
        <v>2.2999999999999998</v>
      </c>
      <c r="E67" s="97">
        <f>IF('Indicator Data'!AT70="No data","x",ROUND(IF('Indicator Data'!AT70&gt;E$195,0,IF('Indicator Data'!AT70&lt;E$194,10,(E$195-'Indicator Data'!AT70)/(E$195-E$194)*10)),1))</f>
        <v>5.6</v>
      </c>
      <c r="F67" s="97">
        <f>IF('Indicator Data'!AS70="No data","x",ROUND(IF('Indicator Data'!AS70&gt;F$195,0,IF('Indicator Data'!AS70&lt;F$194,10,(F$195-'Indicator Data'!AS70)/(F$195-F$194)*10)),1))</f>
        <v>4.5</v>
      </c>
      <c r="G67" s="98">
        <f t="shared" si="1"/>
        <v>5.0999999999999996</v>
      </c>
      <c r="H67" s="99">
        <f t="shared" si="2"/>
        <v>3.7</v>
      </c>
      <c r="I67" s="97">
        <f>IF('Indicator Data'!AV70="No data","x",ROUND(IF('Indicator Data'!AV70^2&gt;I$195,0,IF('Indicator Data'!AV70^2&lt;I$194,10,(I$195-'Indicator Data'!AV70^2)/(I$195-I$194)*10)),1))</f>
        <v>1</v>
      </c>
      <c r="J67" s="97">
        <f>IF(OR('Indicator Data'!AU70=0,'Indicator Data'!AU70="No data"),"x",ROUND(IF('Indicator Data'!AU70&gt;J$195,0,IF('Indicator Data'!AU70&lt;J$194,10,(J$195-'Indicator Data'!AU70)/(J$195-J$194)*10)),1))</f>
        <v>0</v>
      </c>
      <c r="K67" s="97">
        <f>IF('Indicator Data'!AW70="No data","x",ROUND(IF('Indicator Data'!AW70&gt;K$195,0,IF('Indicator Data'!AW70&lt;K$194,10,(K$195-'Indicator Data'!AW70)/(K$195-K$194)*10)),1))</f>
        <v>3.3</v>
      </c>
      <c r="L67" s="97">
        <f>IF('Indicator Data'!AX70="No data","x",ROUND(IF('Indicator Data'!AX70&gt;L$195,0,IF('Indicator Data'!AX70&lt;L$194,10,(L$195-'Indicator Data'!AX70)/(L$195-L$194)*10)),1))</f>
        <v>4.4000000000000004</v>
      </c>
      <c r="M67" s="98">
        <f t="shared" si="3"/>
        <v>2.2000000000000002</v>
      </c>
      <c r="N67" s="148">
        <f>IF('Indicator Data'!AY70="No data","x",'Indicator Data'!AY70/'Indicator Data'!BE70*100)</f>
        <v>131.88518231186967</v>
      </c>
      <c r="O67" s="97">
        <f t="shared" si="4"/>
        <v>0</v>
      </c>
      <c r="P67" s="97">
        <f>IF('Indicator Data'!AZ70="No data","x",ROUND(IF('Indicator Data'!AZ70&gt;P$195,0,IF('Indicator Data'!AZ70&lt;P$194,10,(P$195-'Indicator Data'!AZ70)/(P$195-P$194)*10)),1))</f>
        <v>0.1</v>
      </c>
      <c r="Q67" s="97">
        <f>IF('Indicator Data'!BA70="No data","x",ROUND(IF('Indicator Data'!BA70&gt;Q$195,0,IF('Indicator Data'!BA70&lt;Q$194,10,(Q$195-'Indicator Data'!BA70)/(Q$195-Q$194)*10)),1))</f>
        <v>0</v>
      </c>
      <c r="R67" s="98">
        <f t="shared" si="5"/>
        <v>0</v>
      </c>
      <c r="S67" s="97">
        <f>IF('Indicator Data'!Y70="No data","x",ROUND(IF('Indicator Data'!Y70&gt;S$195,0,IF('Indicator Data'!Y70&lt;S$194,10,(S$195-'Indicator Data'!Y70)/(S$195-S$194)*10)),1))</f>
        <v>0</v>
      </c>
      <c r="T67" s="97">
        <f>IF('Indicator Data'!Z70="No data","x",ROUND(IF('Indicator Data'!Z70&gt;T$195,0,IF('Indicator Data'!Z70&lt;T$194,10,(T$195-'Indicator Data'!Z70)/(T$195-T$194)*10)),1))</f>
        <v>0.5</v>
      </c>
      <c r="U67" s="97">
        <f>IF('Indicator Data'!AC70="No data","x",ROUND(IF('Indicator Data'!AC70&gt;U$195,0,IF('Indicator Data'!AC70&lt;U$194,10,(U$195-'Indicator Data'!AC70)/(U$195-U$194)*10)),1))</f>
        <v>3.1</v>
      </c>
      <c r="V67" s="97">
        <f>IF('Indicator Data'!AD70="No data","x",ROUND(IF('Indicator Data'!AD70&gt;V$195,10,IF('Indicator Data'!AD70&lt;V$194,0,10-(V$195-'Indicator Data'!AD70)/(V$195-V$194)*10)),1))</f>
        <v>0</v>
      </c>
      <c r="W67" s="98">
        <f t="shared" si="6"/>
        <v>0.9</v>
      </c>
      <c r="X67" s="99">
        <f t="shared" si="7"/>
        <v>1</v>
      </c>
      <c r="Y67" s="184"/>
    </row>
    <row r="68" spans="1:25" s="4" customFormat="1" x14ac:dyDescent="0.25">
      <c r="A68" s="131" t="s">
        <v>125</v>
      </c>
      <c r="B68" s="51" t="s">
        <v>124</v>
      </c>
      <c r="C68" s="97">
        <f>IF('Indicator Data'!AR71="No data","x",ROUND(IF('Indicator Data'!AR71&gt;C$195,0,IF('Indicator Data'!AR71&lt;C$194,10,(C$195-'Indicator Data'!AR71)/(C$195-C$194)*10)),1))</f>
        <v>4.7</v>
      </c>
      <c r="D68" s="98">
        <f t="shared" ref="D68:D131" si="8">IF(C68="x","x",C68)</f>
        <v>4.7</v>
      </c>
      <c r="E68" s="97">
        <f>IF('Indicator Data'!AT71="No data","x",ROUND(IF('Indicator Data'!AT71&gt;E$195,0,IF('Indicator Data'!AT71&lt;E$194,10,(E$195-'Indicator Data'!AT71)/(E$195-E$194)*10)),1))</f>
        <v>4.4000000000000004</v>
      </c>
      <c r="F68" s="97">
        <f>IF('Indicator Data'!AS71="No data","x",ROUND(IF('Indicator Data'!AS71&gt;F$195,0,IF('Indicator Data'!AS71&lt;F$194,10,(F$195-'Indicator Data'!AS71)/(F$195-F$194)*10)),1))</f>
        <v>5.4</v>
      </c>
      <c r="G68" s="98">
        <f t="shared" ref="G68:G131" si="9">IF(AND(E68="x",F68="x"),"x",ROUND(AVERAGE(E68,F68),1))</f>
        <v>4.9000000000000004</v>
      </c>
      <c r="H68" s="99">
        <f t="shared" ref="H68:H131" si="10">ROUND(AVERAGE(D68,G68),1)</f>
        <v>4.8</v>
      </c>
      <c r="I68" s="97" t="str">
        <f>IF('Indicator Data'!AV71="No data","x",ROUND(IF('Indicator Data'!AV71^2&gt;I$195,0,IF('Indicator Data'!AV71^2&lt;I$194,10,(I$195-'Indicator Data'!AV71^2)/(I$195-I$194)*10)),1))</f>
        <v>x</v>
      </c>
      <c r="J68" s="97">
        <f>IF(OR('Indicator Data'!AU71=0,'Indicator Data'!AU71="No data"),"x",ROUND(IF('Indicator Data'!AU71&gt;J$195,0,IF('Indicator Data'!AU71&lt;J$194,10,(J$195-'Indicator Data'!AU71)/(J$195-J$194)*10)),1))</f>
        <v>0.9</v>
      </c>
      <c r="K68" s="97">
        <f>IF('Indicator Data'!AW71="No data","x",ROUND(IF('Indicator Data'!AW71&gt;K$195,0,IF('Indicator Data'!AW71&lt;K$194,10,(K$195-'Indicator Data'!AW71)/(K$195-K$194)*10)),1))</f>
        <v>4.5999999999999996</v>
      </c>
      <c r="L68" s="97">
        <f>IF('Indicator Data'!AX71="No data","x",ROUND(IF('Indicator Data'!AX71&gt;L$195,0,IF('Indicator Data'!AX71&lt;L$194,10,(L$195-'Indicator Data'!AX71)/(L$195-L$194)*10)),1))</f>
        <v>4.5</v>
      </c>
      <c r="M68" s="98">
        <f t="shared" ref="M68:M131" si="11">IF(AND(I68="x",J68="x",K68="x",L68="x"),"x",ROUND(AVERAGE(I68,J68,K68,L68),1))</f>
        <v>3.3</v>
      </c>
      <c r="N68" s="148">
        <f>IF('Indicator Data'!AY71="No data","x",'Indicator Data'!AY71/'Indicator Data'!BE71*100)</f>
        <v>232.35294117647061</v>
      </c>
      <c r="O68" s="97">
        <f t="shared" ref="O68:O131" si="12">IF(N68="x","x",ROUND(IF(N68&gt;O$195,0,IF(N68&lt;O$194,10,(O$195-N68)/(O$195-O$194)*10)),1))</f>
        <v>0</v>
      </c>
      <c r="P68" s="97">
        <f>IF('Indicator Data'!AZ71="No data","x",ROUND(IF('Indicator Data'!AZ71&gt;P$195,0,IF('Indicator Data'!AZ71&lt;P$194,10,(P$195-'Indicator Data'!AZ71)/(P$195-P$194)*10)),1))</f>
        <v>0.2</v>
      </c>
      <c r="Q68" s="97">
        <f>IF('Indicator Data'!BA71="No data","x",ROUND(IF('Indicator Data'!BA71&gt;Q$195,0,IF('Indicator Data'!BA71&lt;Q$194,10,(Q$195-'Indicator Data'!BA71)/(Q$195-Q$194)*10)),1))</f>
        <v>0.7</v>
      </c>
      <c r="R68" s="98">
        <f t="shared" ref="R68:R131" si="13">IF(AND(O68="x",P68="x",Q68="x"),"x",ROUND(AVERAGE(O68,Q68,P68),1))</f>
        <v>0.3</v>
      </c>
      <c r="S68" s="97" t="str">
        <f>IF('Indicator Data'!Y71="No data","x",ROUND(IF('Indicator Data'!Y71&gt;S$195,0,IF('Indicator Data'!Y71&lt;S$194,10,(S$195-'Indicator Data'!Y71)/(S$195-S$194)*10)),1))</f>
        <v>x</v>
      </c>
      <c r="T68" s="97">
        <f>IF('Indicator Data'!Z71="No data","x",ROUND(IF('Indicator Data'!Z71&gt;T$195,0,IF('Indicator Data'!Z71&lt;T$194,10,(T$195-'Indicator Data'!Z71)/(T$195-T$194)*10)),1))</f>
        <v>1</v>
      </c>
      <c r="U68" s="97">
        <f>IF('Indicator Data'!AC71="No data","x",ROUND(IF('Indicator Data'!AC71&gt;U$195,0,IF('Indicator Data'!AC71&lt;U$194,10,(U$195-'Indicator Data'!AC71)/(U$195-U$194)*10)),1))</f>
        <v>7.7</v>
      </c>
      <c r="V68" s="97">
        <f>IF('Indicator Data'!AD71="No data","x",ROUND(IF('Indicator Data'!AD71&gt;V$195,10,IF('Indicator Data'!AD71&lt;V$194,0,10-(V$195-'Indicator Data'!AD71)/(V$195-V$194)*10)),1))</f>
        <v>0.3</v>
      </c>
      <c r="W68" s="98">
        <f t="shared" ref="W68:W131" si="14">IF(AND(S68="x",T68="x",U68="x",V68="x"),"x",ROUND(AVERAGE(S68,T68,U68,V68),1))</f>
        <v>3</v>
      </c>
      <c r="X68" s="99">
        <f t="shared" ref="X68:X131" si="15">ROUND(AVERAGE(R68,M68,W68),1)</f>
        <v>2.2000000000000002</v>
      </c>
      <c r="Y68" s="184"/>
    </row>
    <row r="69" spans="1:25" s="4" customFormat="1" x14ac:dyDescent="0.25">
      <c r="A69" s="131" t="s">
        <v>127</v>
      </c>
      <c r="B69" s="51" t="s">
        <v>126</v>
      </c>
      <c r="C69" s="97">
        <f>IF('Indicator Data'!AR72="No data","x",ROUND(IF('Indicator Data'!AR72&gt;C$195,0,IF('Indicator Data'!AR72&lt;C$194,10,(C$195-'Indicator Data'!AR72)/(C$195-C$194)*10)),1))</f>
        <v>5.5</v>
      </c>
      <c r="D69" s="98">
        <f t="shared" si="8"/>
        <v>5.5</v>
      </c>
      <c r="E69" s="97">
        <f>IF('Indicator Data'!AT72="No data","x",ROUND(IF('Indicator Data'!AT72&gt;E$195,0,IF('Indicator Data'!AT72&lt;E$194,10,(E$195-'Indicator Data'!AT72)/(E$195-E$194)*10)),1))</f>
        <v>7.2</v>
      </c>
      <c r="F69" s="97">
        <f>IF('Indicator Data'!AS72="No data","x",ROUND(IF('Indicator Data'!AS72&gt;F$195,0,IF('Indicator Data'!AS72&lt;F$194,10,(F$195-'Indicator Data'!AS72)/(F$195-F$194)*10)),1))</f>
        <v>6.4</v>
      </c>
      <c r="G69" s="98">
        <f t="shared" si="9"/>
        <v>6.8</v>
      </c>
      <c r="H69" s="99">
        <f t="shared" si="10"/>
        <v>6.2</v>
      </c>
      <c r="I69" s="97">
        <f>IF('Indicator Data'!AV72="No data","x",ROUND(IF('Indicator Data'!AV72^2&gt;I$195,0,IF('Indicator Data'!AV72^2&lt;I$194,10,(I$195-'Indicator Data'!AV72^2)/(I$195-I$194)*10)),1))</f>
        <v>4.0999999999999996</v>
      </c>
      <c r="J69" s="97">
        <f>IF(OR('Indicator Data'!AU72=0,'Indicator Data'!AU72="No data"),"x",ROUND(IF('Indicator Data'!AU72&gt;J$195,0,IF('Indicator Data'!AU72&lt;J$194,10,(J$195-'Indicator Data'!AU72)/(J$195-J$194)*10)),1))</f>
        <v>1.5</v>
      </c>
      <c r="K69" s="97">
        <f>IF('Indicator Data'!AW72="No data","x",ROUND(IF('Indicator Data'!AW72&gt;K$195,0,IF('Indicator Data'!AW72&lt;K$194,10,(K$195-'Indicator Data'!AW72)/(K$195-K$194)*10)),1))</f>
        <v>7.3</v>
      </c>
      <c r="L69" s="97">
        <f>IF('Indicator Data'!AX72="No data","x",ROUND(IF('Indicator Data'!AX72&gt;L$195,0,IF('Indicator Data'!AX72&lt;L$194,10,(L$195-'Indicator Data'!AX72)/(L$195-L$194)*10)),1))</f>
        <v>4.5</v>
      </c>
      <c r="M69" s="98">
        <f t="shared" si="11"/>
        <v>4.4000000000000004</v>
      </c>
      <c r="N69" s="148">
        <f>IF('Indicator Data'!AY72="No data","x",'Indicator Data'!AY72/'Indicator Data'!BE72*100)</f>
        <v>19.596864501679732</v>
      </c>
      <c r="O69" s="97">
        <f t="shared" si="12"/>
        <v>8.1</v>
      </c>
      <c r="P69" s="97">
        <f>IF('Indicator Data'!AZ72="No data","x",ROUND(IF('Indicator Data'!AZ72&gt;P$195,0,IF('Indicator Data'!AZ72&lt;P$194,10,(P$195-'Indicator Data'!AZ72)/(P$195-P$194)*10)),1))</f>
        <v>4</v>
      </c>
      <c r="Q69" s="97">
        <f>IF('Indicator Data'!BA72="No data","x",ROUND(IF('Indicator Data'!BA72&gt;Q$195,0,IF('Indicator Data'!BA72&lt;Q$194,10,(Q$195-'Indicator Data'!BA72)/(Q$195-Q$194)*10)),1))</f>
        <v>1.4</v>
      </c>
      <c r="R69" s="98">
        <f t="shared" si="13"/>
        <v>4.5</v>
      </c>
      <c r="S69" s="97">
        <f>IF('Indicator Data'!Y72="No data","x",ROUND(IF('Indicator Data'!Y72&gt;S$195,0,IF('Indicator Data'!Y72&lt;S$194,10,(S$195-'Indicator Data'!Y72)/(S$195-S$194)*10)),1))</f>
        <v>7.7</v>
      </c>
      <c r="T69" s="97">
        <f>IF('Indicator Data'!Z72="No data","x",ROUND(IF('Indicator Data'!Z72&gt;T$195,0,IF('Indicator Data'!Z72&lt;T$194,10,(T$195-'Indicator Data'!Z72)/(T$195-T$194)*10)),1))</f>
        <v>3.3</v>
      </c>
      <c r="U69" s="97">
        <f>IF('Indicator Data'!AC72="No data","x",ROUND(IF('Indicator Data'!AC72&gt;U$195,0,IF('Indicator Data'!AC72&lt;U$194,10,(U$195-'Indicator Data'!AC72)/(U$195-U$194)*10)),1))</f>
        <v>8.6</v>
      </c>
      <c r="V69" s="97">
        <f>IF('Indicator Data'!AD72="No data","x",ROUND(IF('Indicator Data'!AD72&gt;V$195,10,IF('Indicator Data'!AD72&lt;V$194,0,10-(V$195-'Indicator Data'!AD72)/(V$195-V$194)*10)),1))</f>
        <v>1</v>
      </c>
      <c r="W69" s="98">
        <f t="shared" si="14"/>
        <v>5.2</v>
      </c>
      <c r="X69" s="99">
        <f t="shared" si="15"/>
        <v>4.7</v>
      </c>
      <c r="Y69" s="184"/>
    </row>
    <row r="70" spans="1:25" s="4" customFormat="1" x14ac:dyDescent="0.25">
      <c r="A70" s="131" t="s">
        <v>129</v>
      </c>
      <c r="B70" s="51" t="s">
        <v>128</v>
      </c>
      <c r="C70" s="97">
        <f>IF('Indicator Data'!AR73="No data","x",ROUND(IF('Indicator Data'!AR73&gt;C$195,0,IF('Indicator Data'!AR73&lt;C$194,10,(C$195-'Indicator Data'!AR73)/(C$195-C$194)*10)),1))</f>
        <v>5</v>
      </c>
      <c r="D70" s="98">
        <f t="shared" si="8"/>
        <v>5</v>
      </c>
      <c r="E70" s="97">
        <f>IF('Indicator Data'!AT73="No data","x",ROUND(IF('Indicator Data'!AT73&gt;E$195,0,IF('Indicator Data'!AT73&lt;E$194,10,(E$195-'Indicator Data'!AT73)/(E$195-E$194)*10)),1))</f>
        <v>7.3</v>
      </c>
      <c r="F70" s="97">
        <f>IF('Indicator Data'!AS73="No data","x",ROUND(IF('Indicator Data'!AS73&gt;F$195,0,IF('Indicator Data'!AS73&lt;F$194,10,(F$195-'Indicator Data'!AS73)/(F$195-F$194)*10)),1))</f>
        <v>7.3</v>
      </c>
      <c r="G70" s="98">
        <f t="shared" si="9"/>
        <v>7.3</v>
      </c>
      <c r="H70" s="99">
        <f t="shared" si="10"/>
        <v>6.2</v>
      </c>
      <c r="I70" s="97">
        <f>IF('Indicator Data'!AV73="No data","x",ROUND(IF('Indicator Data'!AV73^2&gt;I$195,0,IF('Indicator Data'!AV73^2&lt;I$194,10,(I$195-'Indicator Data'!AV73^2)/(I$195-I$194)*10)),1))</f>
        <v>10</v>
      </c>
      <c r="J70" s="97">
        <f>IF(OR('Indicator Data'!AU73=0,'Indicator Data'!AU73="No data"),"x",ROUND(IF('Indicator Data'!AU73&gt;J$195,0,IF('Indicator Data'!AU73&lt;J$194,10,(J$195-'Indicator Data'!AU73)/(J$195-J$194)*10)),1))</f>
        <v>7.2</v>
      </c>
      <c r="K70" s="97">
        <f>IF('Indicator Data'!AW73="No data","x",ROUND(IF('Indicator Data'!AW73&gt;K$195,0,IF('Indicator Data'!AW73&lt;K$194,10,(K$195-'Indicator Data'!AW73)/(K$195-K$194)*10)),1))</f>
        <v>9.5</v>
      </c>
      <c r="L70" s="97">
        <f>IF('Indicator Data'!AX73="No data","x",ROUND(IF('Indicator Data'!AX73&gt;L$195,0,IF('Indicator Data'!AX73&lt;L$194,10,(L$195-'Indicator Data'!AX73)/(L$195-L$194)*10)),1))</f>
        <v>5.8</v>
      </c>
      <c r="M70" s="98">
        <f t="shared" si="11"/>
        <v>8.1</v>
      </c>
      <c r="N70" s="148">
        <f>IF('Indicator Data'!AY73="No data","x",'Indicator Data'!AY73/'Indicator Data'!BE73*100)</f>
        <v>13.836887514243854</v>
      </c>
      <c r="O70" s="97">
        <f t="shared" si="12"/>
        <v>8.6999999999999993</v>
      </c>
      <c r="P70" s="97">
        <f>IF('Indicator Data'!AZ73="No data","x",ROUND(IF('Indicator Data'!AZ73&gt;P$195,0,IF('Indicator Data'!AZ73&lt;P$194,10,(P$195-'Indicator Data'!AZ73)/(P$195-P$194)*10)),1))</f>
        <v>8.9</v>
      </c>
      <c r="Q70" s="97">
        <f>IF('Indicator Data'!BA73="No data","x",ROUND(IF('Indicator Data'!BA73&gt;Q$195,0,IF('Indicator Data'!BA73&lt;Q$194,10,(Q$195-'Indicator Data'!BA73)/(Q$195-Q$194)*10)),1))</f>
        <v>4.5999999999999996</v>
      </c>
      <c r="R70" s="98">
        <f t="shared" si="13"/>
        <v>7.4</v>
      </c>
      <c r="S70" s="97">
        <f>IF('Indicator Data'!Y73="No data","x",ROUND(IF('Indicator Data'!Y73&gt;S$195,0,IF('Indicator Data'!Y73&lt;S$194,10,(S$195-'Indicator Data'!Y73)/(S$195-S$194)*10)),1))</f>
        <v>9.6999999999999993</v>
      </c>
      <c r="T70" s="97">
        <f>IF('Indicator Data'!Z73="No data","x",ROUND(IF('Indicator Data'!Z73&gt;T$195,0,IF('Indicator Data'!Z73&lt;T$194,10,(T$195-'Indicator Data'!Z73)/(T$195-T$194)*10)),1))</f>
        <v>10</v>
      </c>
      <c r="U70" s="97">
        <f>IF('Indicator Data'!AC73="No data","x",ROUND(IF('Indicator Data'!AC73&gt;U$195,0,IF('Indicator Data'!AC73&lt;U$194,10,(U$195-'Indicator Data'!AC73)/(U$195-U$194)*10)),1))</f>
        <v>9.9</v>
      </c>
      <c r="V70" s="97">
        <f>IF('Indicator Data'!AD73="No data","x",ROUND(IF('Indicator Data'!AD73&gt;V$195,10,IF('Indicator Data'!AD73&lt;V$194,0,10-(V$195-'Indicator Data'!AD73)/(V$195-V$194)*10)),1))</f>
        <v>7.5</v>
      </c>
      <c r="W70" s="98">
        <f t="shared" si="14"/>
        <v>9.3000000000000007</v>
      </c>
      <c r="X70" s="99">
        <f t="shared" si="15"/>
        <v>8.3000000000000007</v>
      </c>
      <c r="Y70" s="184"/>
    </row>
    <row r="71" spans="1:25" s="4" customFormat="1" x14ac:dyDescent="0.25">
      <c r="A71" s="131" t="s">
        <v>372</v>
      </c>
      <c r="B71" s="51" t="s">
        <v>130</v>
      </c>
      <c r="C71" s="97">
        <f>IF('Indicator Data'!AR74="No data","x",ROUND(IF('Indicator Data'!AR74&gt;C$195,0,IF('Indicator Data'!AR74&lt;C$194,10,(C$195-'Indicator Data'!AR74)/(C$195-C$194)*10)),1))</f>
        <v>7.8</v>
      </c>
      <c r="D71" s="98">
        <f t="shared" si="8"/>
        <v>7.8</v>
      </c>
      <c r="E71" s="97">
        <f>IF('Indicator Data'!AT74="No data","x",ROUND(IF('Indicator Data'!AT74&gt;E$195,0,IF('Indicator Data'!AT74&lt;E$194,10,(E$195-'Indicator Data'!AT74)/(E$195-E$194)*10)),1))</f>
        <v>8.4</v>
      </c>
      <c r="F71" s="97">
        <f>IF('Indicator Data'!AS74="No data","x",ROUND(IF('Indicator Data'!AS74&gt;F$195,0,IF('Indicator Data'!AS74&lt;F$194,10,(F$195-'Indicator Data'!AS74)/(F$195-F$194)*10)),1))</f>
        <v>8.1999999999999993</v>
      </c>
      <c r="G71" s="98">
        <f t="shared" si="9"/>
        <v>8.3000000000000007</v>
      </c>
      <c r="H71" s="99">
        <f t="shared" si="10"/>
        <v>8.1</v>
      </c>
      <c r="I71" s="97">
        <f>IF('Indicator Data'!AV74="No data","x",ROUND(IF('Indicator Data'!AV74^2&gt;I$195,0,IF('Indicator Data'!AV74^2&lt;I$194,10,(I$195-'Indicator Data'!AV74^2)/(I$195-I$194)*10)),1))</f>
        <v>7.1</v>
      </c>
      <c r="J71" s="97">
        <f>IF(OR('Indicator Data'!AU74=0,'Indicator Data'!AU74="No data"),"x",ROUND(IF('Indicator Data'!AU74&gt;J$195,0,IF('Indicator Data'!AU74&lt;J$194,10,(J$195-'Indicator Data'!AU74)/(J$195-J$194)*10)),1))</f>
        <v>8.3000000000000007</v>
      </c>
      <c r="K71" s="97">
        <f>IF('Indicator Data'!AW74="No data","x",ROUND(IF('Indicator Data'!AW74&gt;K$195,0,IF('Indicator Data'!AW74&lt;K$194,10,(K$195-'Indicator Data'!AW74)/(K$195-K$194)*10)),1))</f>
        <v>9.6</v>
      </c>
      <c r="L71" s="97">
        <f>IF('Indicator Data'!AX74="No data","x",ROUND(IF('Indicator Data'!AX74&gt;L$195,0,IF('Indicator Data'!AX74&lt;L$194,10,(L$195-'Indicator Data'!AX74)/(L$195-L$194)*10)),1))</f>
        <v>6.7</v>
      </c>
      <c r="M71" s="98">
        <f t="shared" si="11"/>
        <v>7.9</v>
      </c>
      <c r="N71" s="148">
        <f>IF('Indicator Data'!AY74="No data","x",'Indicator Data'!AY74/'Indicator Data'!BE74*100)</f>
        <v>12.091038406827881</v>
      </c>
      <c r="O71" s="97">
        <f t="shared" si="12"/>
        <v>8.9</v>
      </c>
      <c r="P71" s="97">
        <f>IF('Indicator Data'!AZ74="No data","x",ROUND(IF('Indicator Data'!AZ74&gt;P$195,0,IF('Indicator Data'!AZ74&lt;P$194,10,(P$195-'Indicator Data'!AZ74)/(P$195-P$194)*10)),1))</f>
        <v>8.8000000000000007</v>
      </c>
      <c r="Q71" s="97">
        <f>IF('Indicator Data'!BA74="No data","x",ROUND(IF('Indicator Data'!BA74&gt;Q$195,0,IF('Indicator Data'!BA74&lt;Q$194,10,(Q$195-'Indicator Data'!BA74)/(Q$195-Q$194)*10)),1))</f>
        <v>4.0999999999999996</v>
      </c>
      <c r="R71" s="98">
        <f t="shared" si="13"/>
        <v>7.3</v>
      </c>
      <c r="S71" s="97">
        <f>IF('Indicator Data'!Y74="No data","x",ROUND(IF('Indicator Data'!Y74&gt;S$195,0,IF('Indicator Data'!Y74&lt;S$194,10,(S$195-'Indicator Data'!Y74)/(S$195-S$194)*10)),1))</f>
        <v>9.9</v>
      </c>
      <c r="T71" s="97">
        <f>IF('Indicator Data'!Z74="No data","x",ROUND(IF('Indicator Data'!Z74&gt;T$195,0,IF('Indicator Data'!Z74&lt;T$194,10,(T$195-'Indicator Data'!Z74)/(T$195-T$194)*10)),1))</f>
        <v>4.5999999999999996</v>
      </c>
      <c r="U71" s="97">
        <f>IF('Indicator Data'!AC74="No data","x",ROUND(IF('Indicator Data'!AC74&gt;U$195,0,IF('Indicator Data'!AC74&lt;U$194,10,(U$195-'Indicator Data'!AC74)/(U$195-U$194)*10)),1))</f>
        <v>9.9</v>
      </c>
      <c r="V71" s="97">
        <f>IF('Indicator Data'!AD74="No data","x",ROUND(IF('Indicator Data'!AD74&gt;V$195,10,IF('Indicator Data'!AD74&lt;V$194,0,10-(V$195-'Indicator Data'!AD74)/(V$195-V$194)*10)),1))</f>
        <v>6.1</v>
      </c>
      <c r="W71" s="98">
        <f t="shared" si="14"/>
        <v>7.6</v>
      </c>
      <c r="X71" s="99">
        <f t="shared" si="15"/>
        <v>7.6</v>
      </c>
      <c r="Y71" s="184"/>
    </row>
    <row r="72" spans="1:25" s="4" customFormat="1" x14ac:dyDescent="0.25">
      <c r="A72" s="131" t="s">
        <v>132</v>
      </c>
      <c r="B72" s="51" t="s">
        <v>131</v>
      </c>
      <c r="C72" s="97" t="str">
        <f>IF('Indicator Data'!AR75="No data","x",ROUND(IF('Indicator Data'!AR75&gt;C$195,0,IF('Indicator Data'!AR75&lt;C$194,10,(C$195-'Indicator Data'!AR75)/(C$195-C$194)*10)),1))</f>
        <v>x</v>
      </c>
      <c r="D72" s="98" t="str">
        <f t="shared" si="8"/>
        <v>x</v>
      </c>
      <c r="E72" s="97">
        <f>IF('Indicator Data'!AT75="No data","x",ROUND(IF('Indicator Data'!AT75&gt;E$195,0,IF('Indicator Data'!AT75&lt;E$194,10,(E$195-'Indicator Data'!AT75)/(E$195-E$194)*10)),1))</f>
        <v>6.6</v>
      </c>
      <c r="F72" s="97">
        <f>IF('Indicator Data'!AS75="No data","x",ROUND(IF('Indicator Data'!AS75&gt;F$195,0,IF('Indicator Data'!AS75&lt;F$194,10,(F$195-'Indicator Data'!AS75)/(F$195-F$194)*10)),1))</f>
        <v>5.7</v>
      </c>
      <c r="G72" s="98">
        <f t="shared" si="9"/>
        <v>6.2</v>
      </c>
      <c r="H72" s="99">
        <f t="shared" si="10"/>
        <v>6.2</v>
      </c>
      <c r="I72" s="97">
        <f>IF('Indicator Data'!AV75="No data","x",ROUND(IF('Indicator Data'!AV75^2&gt;I$195,0,IF('Indicator Data'!AV75^2&lt;I$194,10,(I$195-'Indicator Data'!AV75^2)/(I$195-I$194)*10)),1))</f>
        <v>2.6</v>
      </c>
      <c r="J72" s="97">
        <f>IF(OR('Indicator Data'!AU75=0,'Indicator Data'!AU75="No data"),"x",ROUND(IF('Indicator Data'!AU75&gt;J$195,0,IF('Indicator Data'!AU75&lt;J$194,10,(J$195-'Indicator Data'!AU75)/(J$195-J$194)*10)),1))</f>
        <v>1.3</v>
      </c>
      <c r="K72" s="97">
        <f>IF('Indicator Data'!AW75="No data","x",ROUND(IF('Indicator Data'!AW75&gt;K$195,0,IF('Indicator Data'!AW75&lt;K$194,10,(K$195-'Indicator Data'!AW75)/(K$195-K$194)*10)),1))</f>
        <v>6.2</v>
      </c>
      <c r="L72" s="97">
        <f>IF('Indicator Data'!AX75="No data","x",ROUND(IF('Indicator Data'!AX75&gt;L$195,0,IF('Indicator Data'!AX75&lt;L$194,10,(L$195-'Indicator Data'!AX75)/(L$195-L$194)*10)),1))</f>
        <v>6.8</v>
      </c>
      <c r="M72" s="98">
        <f t="shared" si="11"/>
        <v>4.2</v>
      </c>
      <c r="N72" s="148">
        <f>IF('Indicator Data'!AY75="No data","x",'Indicator Data'!AY75/'Indicator Data'!BE75*100)</f>
        <v>2.1336042672085345</v>
      </c>
      <c r="O72" s="97">
        <f t="shared" si="12"/>
        <v>9.9</v>
      </c>
      <c r="P72" s="97">
        <f>IF('Indicator Data'!AZ75="No data","x",ROUND(IF('Indicator Data'!AZ75&gt;P$195,0,IF('Indicator Data'!AZ75&lt;P$194,10,(P$195-'Indicator Data'!AZ75)/(P$195-P$194)*10)),1))</f>
        <v>1.8</v>
      </c>
      <c r="Q72" s="97">
        <f>IF('Indicator Data'!BA75="No data","x",ROUND(IF('Indicator Data'!BA75&gt;Q$195,0,IF('Indicator Data'!BA75&lt;Q$194,10,(Q$195-'Indicator Data'!BA75)/(Q$195-Q$194)*10)),1))</f>
        <v>0.3</v>
      </c>
      <c r="R72" s="98">
        <f t="shared" si="13"/>
        <v>4</v>
      </c>
      <c r="S72" s="97">
        <f>IF('Indicator Data'!Y75="No data","x",ROUND(IF('Indicator Data'!Y75&gt;S$195,0,IF('Indicator Data'!Y75&lt;S$194,10,(S$195-'Indicator Data'!Y75)/(S$195-S$194)*10)),1))</f>
        <v>9.5</v>
      </c>
      <c r="T72" s="97">
        <f>IF('Indicator Data'!Z75="No data","x",ROUND(IF('Indicator Data'!Z75&gt;T$195,0,IF('Indicator Data'!Z75&lt;T$194,10,(T$195-'Indicator Data'!Z75)/(T$195-T$194)*10)),1))</f>
        <v>0</v>
      </c>
      <c r="U72" s="97">
        <f>IF('Indicator Data'!AC75="No data","x",ROUND(IF('Indicator Data'!AC75&gt;U$195,0,IF('Indicator Data'!AC75&lt;U$194,10,(U$195-'Indicator Data'!AC75)/(U$195-U$194)*10)),1))</f>
        <v>8.9</v>
      </c>
      <c r="V72" s="97">
        <f>IF('Indicator Data'!AD75="No data","x",ROUND(IF('Indicator Data'!AD75&gt;V$195,10,IF('Indicator Data'!AD75&lt;V$194,0,10-(V$195-'Indicator Data'!AD75)/(V$195-V$194)*10)),1))</f>
        <v>2.5</v>
      </c>
      <c r="W72" s="98">
        <f t="shared" si="14"/>
        <v>5.2</v>
      </c>
      <c r="X72" s="99">
        <f t="shared" si="15"/>
        <v>4.5</v>
      </c>
      <c r="Y72" s="184"/>
    </row>
    <row r="73" spans="1:25" s="4" customFormat="1" x14ac:dyDescent="0.25">
      <c r="A73" s="131" t="s">
        <v>134</v>
      </c>
      <c r="B73" s="51" t="s">
        <v>133</v>
      </c>
      <c r="C73" s="97">
        <f>IF('Indicator Data'!AR76="No data","x",ROUND(IF('Indicator Data'!AR76&gt;C$195,0,IF('Indicator Data'!AR76&lt;C$194,10,(C$195-'Indicator Data'!AR76)/(C$195-C$194)*10)),1))</f>
        <v>6.7</v>
      </c>
      <c r="D73" s="98">
        <f t="shared" si="8"/>
        <v>6.7</v>
      </c>
      <c r="E73" s="97">
        <f>IF('Indicator Data'!AT76="No data","x",ROUND(IF('Indicator Data'!AT76&gt;E$195,0,IF('Indicator Data'!AT76&lt;E$194,10,(E$195-'Indicator Data'!AT76)/(E$195-E$194)*10)),1))</f>
        <v>8</v>
      </c>
      <c r="F73" s="97">
        <f>IF('Indicator Data'!AS76="No data","x",ROUND(IF('Indicator Data'!AS76&gt;F$195,0,IF('Indicator Data'!AS76&lt;F$194,10,(F$195-'Indicator Data'!AS76)/(F$195-F$194)*10)),1))</f>
        <v>9</v>
      </c>
      <c r="G73" s="98">
        <f t="shared" si="9"/>
        <v>8.5</v>
      </c>
      <c r="H73" s="99">
        <f t="shared" si="10"/>
        <v>7.6</v>
      </c>
      <c r="I73" s="97">
        <f>IF('Indicator Data'!AV76="No data","x",ROUND(IF('Indicator Data'!AV76^2&gt;I$195,0,IF('Indicator Data'!AV76^2&lt;I$194,10,(I$195-'Indicator Data'!AV76^2)/(I$195-I$194)*10)),1))</f>
        <v>6.9</v>
      </c>
      <c r="J73" s="97">
        <f>IF(OR('Indicator Data'!AU76=0,'Indicator Data'!AU76="No data"),"x",ROUND(IF('Indicator Data'!AU76&gt;J$195,0,IF('Indicator Data'!AU76&lt;J$194,10,(J$195-'Indicator Data'!AU76)/(J$195-J$194)*10)),1))</f>
        <v>6.2</v>
      </c>
      <c r="K73" s="97">
        <f>IF('Indicator Data'!AW76="No data","x",ROUND(IF('Indicator Data'!AW76&gt;K$195,0,IF('Indicator Data'!AW76&lt;K$194,10,(K$195-'Indicator Data'!AW76)/(K$195-K$194)*10)),1))</f>
        <v>8.8000000000000007</v>
      </c>
      <c r="L73" s="97">
        <f>IF('Indicator Data'!AX76="No data","x",ROUND(IF('Indicator Data'!AX76&gt;L$195,0,IF('Indicator Data'!AX76&lt;L$194,10,(L$195-'Indicator Data'!AX76)/(L$195-L$194)*10)),1))</f>
        <v>6.7</v>
      </c>
      <c r="M73" s="98">
        <f t="shared" si="11"/>
        <v>7.2</v>
      </c>
      <c r="N73" s="148">
        <f>IF('Indicator Data'!AY76="No data","x",'Indicator Data'!AY76/'Indicator Data'!BE76*100)</f>
        <v>83.454281567489119</v>
      </c>
      <c r="O73" s="97">
        <f t="shared" si="12"/>
        <v>1.7</v>
      </c>
      <c r="P73" s="97">
        <f>IF('Indicator Data'!AZ76="No data","x",ROUND(IF('Indicator Data'!AZ76&gt;P$195,0,IF('Indicator Data'!AZ76&lt;P$194,10,(P$195-'Indicator Data'!AZ76)/(P$195-P$194)*10)),1))</f>
        <v>8</v>
      </c>
      <c r="Q73" s="97">
        <f>IF('Indicator Data'!BA76="No data","x",ROUND(IF('Indicator Data'!BA76&gt;Q$195,0,IF('Indicator Data'!BA76&lt;Q$194,10,(Q$195-'Indicator Data'!BA76)/(Q$195-Q$194)*10)),1))</f>
        <v>8.5</v>
      </c>
      <c r="R73" s="98">
        <f t="shared" si="13"/>
        <v>6.1</v>
      </c>
      <c r="S73" s="97">
        <f>IF('Indicator Data'!Y76="No data","x",ROUND(IF('Indicator Data'!Y76&gt;S$195,0,IF('Indicator Data'!Y76&lt;S$194,10,(S$195-'Indicator Data'!Y76)/(S$195-S$194)*10)),1))</f>
        <v>9.4</v>
      </c>
      <c r="T73" s="97">
        <f>IF('Indicator Data'!Z76="No data","x",ROUND(IF('Indicator Data'!Z76&gt;T$195,0,IF('Indicator Data'!Z76&lt;T$194,10,(T$195-'Indicator Data'!Z76)/(T$195-T$194)*10)),1))</f>
        <v>10</v>
      </c>
      <c r="U73" s="97">
        <f>IF('Indicator Data'!AC76="No data","x",ROUND(IF('Indicator Data'!AC76&gt;U$195,0,IF('Indicator Data'!AC76&lt;U$194,10,(U$195-'Indicator Data'!AC76)/(U$195-U$194)*10)),1))</f>
        <v>9.6999999999999993</v>
      </c>
      <c r="V73" s="97">
        <f>IF('Indicator Data'!AD76="No data","x",ROUND(IF('Indicator Data'!AD76&gt;V$195,10,IF('Indicator Data'!AD76&lt;V$194,0,10-(V$195-'Indicator Data'!AD76)/(V$195-V$194)*10)),1))</f>
        <v>4</v>
      </c>
      <c r="W73" s="98">
        <f t="shared" si="14"/>
        <v>8.3000000000000007</v>
      </c>
      <c r="X73" s="99">
        <f t="shared" si="15"/>
        <v>7.2</v>
      </c>
      <c r="Y73" s="184"/>
    </row>
    <row r="74" spans="1:25" s="4" customFormat="1" x14ac:dyDescent="0.25">
      <c r="A74" s="131" t="s">
        <v>136</v>
      </c>
      <c r="B74" s="51" t="s">
        <v>135</v>
      </c>
      <c r="C74" s="97">
        <f>IF('Indicator Data'!AR77="No data","x",ROUND(IF('Indicator Data'!AR77&gt;C$195,0,IF('Indicator Data'!AR77&lt;C$194,10,(C$195-'Indicator Data'!AR77)/(C$195-C$194)*10)),1))</f>
        <v>5.2</v>
      </c>
      <c r="D74" s="98">
        <f t="shared" si="8"/>
        <v>5.2</v>
      </c>
      <c r="E74" s="97">
        <f>IF('Indicator Data'!AT77="No data","x",ROUND(IF('Indicator Data'!AT77&gt;E$195,0,IF('Indicator Data'!AT77&lt;E$194,10,(E$195-'Indicator Data'!AT77)/(E$195-E$194)*10)),1))</f>
        <v>7</v>
      </c>
      <c r="F74" s="97">
        <f>IF('Indicator Data'!AS77="No data","x",ROUND(IF('Indicator Data'!AS77&gt;F$195,0,IF('Indicator Data'!AS77&lt;F$194,10,(F$195-'Indicator Data'!AS77)/(F$195-F$194)*10)),1))</f>
        <v>6.6</v>
      </c>
      <c r="G74" s="98">
        <f t="shared" si="9"/>
        <v>6.8</v>
      </c>
      <c r="H74" s="99">
        <f t="shared" si="10"/>
        <v>6</v>
      </c>
      <c r="I74" s="97">
        <f>IF('Indicator Data'!AV77="No data","x",ROUND(IF('Indicator Data'!AV77^2&gt;I$195,0,IF('Indicator Data'!AV77^2&lt;I$194,10,(I$195-'Indicator Data'!AV77^2)/(I$195-I$194)*10)),1))</f>
        <v>2.4</v>
      </c>
      <c r="J74" s="97">
        <f>IF(OR('Indicator Data'!AU77=0,'Indicator Data'!AU77="No data"),"x",ROUND(IF('Indicator Data'!AU77&gt;J$195,0,IF('Indicator Data'!AU77&lt;J$194,10,(J$195-'Indicator Data'!AU77)/(J$195-J$194)*10)),1))</f>
        <v>1.1000000000000001</v>
      </c>
      <c r="K74" s="97">
        <f>IF('Indicator Data'!AW77="No data","x",ROUND(IF('Indicator Data'!AW77&gt;K$195,0,IF('Indicator Data'!AW77&lt;K$194,10,(K$195-'Indicator Data'!AW77)/(K$195-K$194)*10)),1))</f>
        <v>8</v>
      </c>
      <c r="L74" s="97">
        <f>IF('Indicator Data'!AX77="No data","x",ROUND(IF('Indicator Data'!AX77&gt;L$195,0,IF('Indicator Data'!AX77&lt;L$194,10,(L$195-'Indicator Data'!AX77)/(L$195-L$194)*10)),1))</f>
        <v>5.4</v>
      </c>
      <c r="M74" s="98">
        <f t="shared" si="11"/>
        <v>4.2</v>
      </c>
      <c r="N74" s="148">
        <f>IF('Indicator Data'!AY77="No data","x",'Indicator Data'!AY77/'Indicator Data'!BE77*100)</f>
        <v>13.406023773348824</v>
      </c>
      <c r="O74" s="97">
        <f t="shared" si="12"/>
        <v>8.6999999999999993</v>
      </c>
      <c r="P74" s="97">
        <f>IF('Indicator Data'!AZ77="No data","x",ROUND(IF('Indicator Data'!AZ77&gt;P$195,0,IF('Indicator Data'!AZ77&lt;P$194,10,(P$195-'Indicator Data'!AZ77)/(P$195-P$194)*10)),1))</f>
        <v>1.9</v>
      </c>
      <c r="Q74" s="97">
        <f>IF('Indicator Data'!BA77="No data","x",ROUND(IF('Indicator Data'!BA77&gt;Q$195,0,IF('Indicator Data'!BA77&lt;Q$194,10,(Q$195-'Indicator Data'!BA77)/(Q$195-Q$194)*10)),1))</f>
        <v>1.8</v>
      </c>
      <c r="R74" s="98">
        <f t="shared" si="13"/>
        <v>4.0999999999999996</v>
      </c>
      <c r="S74" s="97" t="str">
        <f>IF('Indicator Data'!Y77="No data","x",ROUND(IF('Indicator Data'!Y77&gt;S$195,0,IF('Indicator Data'!Y77&lt;S$194,10,(S$195-'Indicator Data'!Y77)/(S$195-S$194)*10)),1))</f>
        <v>x</v>
      </c>
      <c r="T74" s="97">
        <f>IF('Indicator Data'!Z77="No data","x",ROUND(IF('Indicator Data'!Z77&gt;T$195,0,IF('Indicator Data'!Z77&lt;T$194,10,(T$195-'Indicator Data'!Z77)/(T$195-T$194)*10)),1))</f>
        <v>2.8</v>
      </c>
      <c r="U74" s="97">
        <f>IF('Indicator Data'!AC77="No data","x",ROUND(IF('Indicator Data'!AC77&gt;U$195,0,IF('Indicator Data'!AC77&lt;U$194,10,(U$195-'Indicator Data'!AC77)/(U$195-U$194)*10)),1))</f>
        <v>8.8000000000000007</v>
      </c>
      <c r="V74" s="97">
        <f>IF('Indicator Data'!AD77="No data","x",ROUND(IF('Indicator Data'!AD77&gt;V$195,10,IF('Indicator Data'!AD77&lt;V$194,0,10-(V$195-'Indicator Data'!AD77)/(V$195-V$194)*10)),1))</f>
        <v>1.4</v>
      </c>
      <c r="W74" s="98">
        <f t="shared" si="14"/>
        <v>4.3</v>
      </c>
      <c r="X74" s="99">
        <f t="shared" si="15"/>
        <v>4.2</v>
      </c>
      <c r="Y74" s="184"/>
    </row>
    <row r="75" spans="1:25" s="4" customFormat="1" x14ac:dyDescent="0.25">
      <c r="A75" s="131" t="s">
        <v>138</v>
      </c>
      <c r="B75" s="51" t="s">
        <v>137</v>
      </c>
      <c r="C75" s="97">
        <f>IF('Indicator Data'!AR78="No data","x",ROUND(IF('Indicator Data'!AR78&gt;C$195,0,IF('Indicator Data'!AR78&lt;C$194,10,(C$195-'Indicator Data'!AR78)/(C$195-C$194)*10)),1))</f>
        <v>1.4</v>
      </c>
      <c r="D75" s="98">
        <f t="shared" si="8"/>
        <v>1.4</v>
      </c>
      <c r="E75" s="97">
        <f>IF('Indicator Data'!AT78="No data","x",ROUND(IF('Indicator Data'!AT78&gt;E$195,0,IF('Indicator Data'!AT78&lt;E$194,10,(E$195-'Indicator Data'!AT78)/(E$195-E$194)*10)),1))</f>
        <v>5.2</v>
      </c>
      <c r="F75" s="97">
        <f>IF('Indicator Data'!AS78="No data","x",ROUND(IF('Indicator Data'!AS78&gt;F$195,0,IF('Indicator Data'!AS78&lt;F$194,10,(F$195-'Indicator Data'!AS78)/(F$195-F$194)*10)),1))</f>
        <v>4</v>
      </c>
      <c r="G75" s="98">
        <f t="shared" si="9"/>
        <v>4.5999999999999996</v>
      </c>
      <c r="H75" s="99">
        <f t="shared" si="10"/>
        <v>3</v>
      </c>
      <c r="I75" s="97">
        <f>IF('Indicator Data'!AV78="No data","x",ROUND(IF('Indicator Data'!AV78^2&gt;I$195,0,IF('Indicator Data'!AV78^2&lt;I$194,10,(I$195-'Indicator Data'!AV78^2)/(I$195-I$194)*10)),1))</f>
        <v>0.1</v>
      </c>
      <c r="J75" s="97">
        <f>IF(OR('Indicator Data'!AU78=0,'Indicator Data'!AU78="No data"),"x",ROUND(IF('Indicator Data'!AU78&gt;J$195,0,IF('Indicator Data'!AU78&lt;J$194,10,(J$195-'Indicator Data'!AU78)/(J$195-J$194)*10)),1))</f>
        <v>0</v>
      </c>
      <c r="K75" s="97">
        <f>IF('Indicator Data'!AW78="No data","x",ROUND(IF('Indicator Data'!AW78&gt;K$195,0,IF('Indicator Data'!AW78&lt;K$194,10,(K$195-'Indicator Data'!AW78)/(K$195-K$194)*10)),1))</f>
        <v>2.7</v>
      </c>
      <c r="L75" s="97">
        <f>IF('Indicator Data'!AX78="No data","x",ROUND(IF('Indicator Data'!AX78&gt;L$195,0,IF('Indicator Data'!AX78&lt;L$194,10,(L$195-'Indicator Data'!AX78)/(L$195-L$194)*10)),1))</f>
        <v>4.2</v>
      </c>
      <c r="M75" s="98">
        <f t="shared" si="11"/>
        <v>1.8</v>
      </c>
      <c r="N75" s="148">
        <f>IF('Indicator Data'!AY78="No data","x",'Indicator Data'!AY78/'Indicator Data'!BE78*100)</f>
        <v>176.73699326190214</v>
      </c>
      <c r="O75" s="97">
        <f t="shared" si="12"/>
        <v>0</v>
      </c>
      <c r="P75" s="97">
        <f>IF('Indicator Data'!AZ78="No data","x",ROUND(IF('Indicator Data'!AZ78&gt;P$195,0,IF('Indicator Data'!AZ78&lt;P$194,10,(P$195-'Indicator Data'!AZ78)/(P$195-P$194)*10)),1))</f>
        <v>0.2</v>
      </c>
      <c r="Q75" s="97">
        <f>IF('Indicator Data'!BA78="No data","x",ROUND(IF('Indicator Data'!BA78&gt;Q$195,0,IF('Indicator Data'!BA78&lt;Q$194,10,(Q$195-'Indicator Data'!BA78)/(Q$195-Q$194)*10)),1))</f>
        <v>0</v>
      </c>
      <c r="R75" s="98">
        <f t="shared" si="13"/>
        <v>0.1</v>
      </c>
      <c r="S75" s="97">
        <f>IF('Indicator Data'!Y78="No data","x",ROUND(IF('Indicator Data'!Y78&gt;S$195,0,IF('Indicator Data'!Y78&lt;S$194,10,(S$195-'Indicator Data'!Y78)/(S$195-S$194)*10)),1))</f>
        <v>2.2999999999999998</v>
      </c>
      <c r="T75" s="97">
        <f>IF('Indicator Data'!Z78="No data","x",ROUND(IF('Indicator Data'!Z78&gt;T$195,0,IF('Indicator Data'!Z78&lt;T$194,10,(T$195-'Indicator Data'!Z78)/(T$195-T$194)*10)),1))</f>
        <v>0</v>
      </c>
      <c r="U75" s="97">
        <f>IF('Indicator Data'!AC78="No data","x",ROUND(IF('Indicator Data'!AC78&gt;U$195,0,IF('Indicator Data'!AC78&lt;U$194,10,(U$195-'Indicator Data'!AC78)/(U$195-U$194)*10)),1))</f>
        <v>4</v>
      </c>
      <c r="V75" s="97">
        <f>IF('Indicator Data'!AD78="No data","x",ROUND(IF('Indicator Data'!AD78&gt;V$195,10,IF('Indicator Data'!AD78&lt;V$194,0,10-(V$195-'Indicator Data'!AD78)/(V$195-V$194)*10)),1))</f>
        <v>0.2</v>
      </c>
      <c r="W75" s="98">
        <f t="shared" si="14"/>
        <v>1.6</v>
      </c>
      <c r="X75" s="99">
        <f t="shared" si="15"/>
        <v>1.2</v>
      </c>
      <c r="Y75" s="184"/>
    </row>
    <row r="76" spans="1:25" s="4" customFormat="1" x14ac:dyDescent="0.25">
      <c r="A76" s="131" t="s">
        <v>140</v>
      </c>
      <c r="B76" s="51" t="s">
        <v>139</v>
      </c>
      <c r="C76" s="97" t="str">
        <f>IF('Indicator Data'!AR79="No data","x",ROUND(IF('Indicator Data'!AR79&gt;C$195,0,IF('Indicator Data'!AR79&lt;C$194,10,(C$195-'Indicator Data'!AR79)/(C$195-C$194)*10)),1))</f>
        <v>x</v>
      </c>
      <c r="D76" s="98" t="str">
        <f t="shared" si="8"/>
        <v>x</v>
      </c>
      <c r="E76" s="97">
        <f>IF('Indicator Data'!AT79="No data","x",ROUND(IF('Indicator Data'!AT79&gt;E$195,0,IF('Indicator Data'!AT79&lt;E$194,10,(E$195-'Indicator Data'!AT79)/(E$195-E$194)*10)),1))</f>
        <v>2.2000000000000002</v>
      </c>
      <c r="F76" s="97">
        <f>IF('Indicator Data'!AS79="No data","x",ROUND(IF('Indicator Data'!AS79&gt;F$195,0,IF('Indicator Data'!AS79&lt;F$194,10,(F$195-'Indicator Data'!AS79)/(F$195-F$194)*10)),1))</f>
        <v>2</v>
      </c>
      <c r="G76" s="98">
        <f t="shared" si="9"/>
        <v>2.1</v>
      </c>
      <c r="H76" s="99">
        <f t="shared" si="10"/>
        <v>2.1</v>
      </c>
      <c r="I76" s="97" t="str">
        <f>IF('Indicator Data'!AV79="No data","x",ROUND(IF('Indicator Data'!AV79^2&gt;I$195,0,IF('Indicator Data'!AV79^2&lt;I$194,10,(I$195-'Indicator Data'!AV79^2)/(I$195-I$194)*10)),1))</f>
        <v>x</v>
      </c>
      <c r="J76" s="97">
        <f>IF(OR('Indicator Data'!AU79=0,'Indicator Data'!AU79="No data"),"x",ROUND(IF('Indicator Data'!AU79&gt;J$195,0,IF('Indicator Data'!AU79&lt;J$194,10,(J$195-'Indicator Data'!AU79)/(J$195-J$194)*10)),1))</f>
        <v>0</v>
      </c>
      <c r="K76" s="97">
        <f>IF('Indicator Data'!AW79="No data","x",ROUND(IF('Indicator Data'!AW79&gt;K$195,0,IF('Indicator Data'!AW79&lt;K$194,10,(K$195-'Indicator Data'!AW79)/(K$195-K$194)*10)),1))</f>
        <v>0.2</v>
      </c>
      <c r="L76" s="97">
        <f>IF('Indicator Data'!AX79="No data","x",ROUND(IF('Indicator Data'!AX79&gt;L$195,0,IF('Indicator Data'!AX79&lt;L$194,10,(L$195-'Indicator Data'!AX79)/(L$195-L$194)*10)),1))</f>
        <v>4.4000000000000004</v>
      </c>
      <c r="M76" s="98">
        <f t="shared" si="11"/>
        <v>1.5</v>
      </c>
      <c r="N76" s="148">
        <f>IF('Indicator Data'!AY79="No data","x",'Indicator Data'!AY79/'Indicator Data'!BE79*100)</f>
        <v>23.940149625935163</v>
      </c>
      <c r="O76" s="97">
        <f t="shared" si="12"/>
        <v>7.7</v>
      </c>
      <c r="P76" s="97">
        <f>IF('Indicator Data'!AZ79="No data","x",ROUND(IF('Indicator Data'!AZ79&gt;P$195,0,IF('Indicator Data'!AZ79&lt;P$194,10,(P$195-'Indicator Data'!AZ79)/(P$195-P$194)*10)),1))</f>
        <v>0.1</v>
      </c>
      <c r="Q76" s="97">
        <f>IF('Indicator Data'!BA79="No data","x",ROUND(IF('Indicator Data'!BA79&gt;Q$195,0,IF('Indicator Data'!BA79&lt;Q$194,10,(Q$195-'Indicator Data'!BA79)/(Q$195-Q$194)*10)),1))</f>
        <v>0</v>
      </c>
      <c r="R76" s="98">
        <f t="shared" si="13"/>
        <v>2.6</v>
      </c>
      <c r="S76" s="97">
        <f>IF('Indicator Data'!Y79="No data","x",ROUND(IF('Indicator Data'!Y79&gt;S$195,0,IF('Indicator Data'!Y79&lt;S$194,10,(S$195-'Indicator Data'!Y79)/(S$195-S$194)*10)),1))</f>
        <v>0.5</v>
      </c>
      <c r="T76" s="97">
        <f>IF('Indicator Data'!Z79="No data","x",ROUND(IF('Indicator Data'!Z79&gt;T$195,0,IF('Indicator Data'!Z79&lt;T$194,10,(T$195-'Indicator Data'!Z79)/(T$195-T$194)*10)),1))</f>
        <v>2.1</v>
      </c>
      <c r="U76" s="97">
        <f>IF('Indicator Data'!AC79="No data","x",ROUND(IF('Indicator Data'!AC79&gt;U$195,0,IF('Indicator Data'!AC79&lt;U$194,10,(U$195-'Indicator Data'!AC79)/(U$195-U$194)*10)),1))</f>
        <v>0</v>
      </c>
      <c r="V76" s="97">
        <f>IF('Indicator Data'!AD79="No data","x",ROUND(IF('Indicator Data'!AD79&gt;V$195,10,IF('Indicator Data'!AD79&lt;V$194,0,10-(V$195-'Indicator Data'!AD79)/(V$195-V$194)*10)),1))</f>
        <v>0</v>
      </c>
      <c r="W76" s="98">
        <f t="shared" si="14"/>
        <v>0.7</v>
      </c>
      <c r="X76" s="99">
        <f t="shared" si="15"/>
        <v>1.6</v>
      </c>
      <c r="Y76" s="184"/>
    </row>
    <row r="77" spans="1:25" s="4" customFormat="1" x14ac:dyDescent="0.25">
      <c r="A77" s="131" t="s">
        <v>142</v>
      </c>
      <c r="B77" s="51" t="s">
        <v>141</v>
      </c>
      <c r="C77" s="97">
        <f>IF('Indicator Data'!AR80="No data","x",ROUND(IF('Indicator Data'!AR80&gt;C$195,0,IF('Indicator Data'!AR80&lt;C$194,10,(C$195-'Indicator Data'!AR80)/(C$195-C$194)*10)),1))</f>
        <v>1.8</v>
      </c>
      <c r="D77" s="98">
        <f t="shared" si="8"/>
        <v>1.8</v>
      </c>
      <c r="E77" s="97">
        <f>IF('Indicator Data'!AT80="No data","x",ROUND(IF('Indicator Data'!AT80&gt;E$195,0,IF('Indicator Data'!AT80&lt;E$194,10,(E$195-'Indicator Data'!AT80)/(E$195-E$194)*10)),1))</f>
        <v>6</v>
      </c>
      <c r="F77" s="97">
        <f>IF('Indicator Data'!AS80="No data","x",ROUND(IF('Indicator Data'!AS80&gt;F$195,0,IF('Indicator Data'!AS80&lt;F$194,10,(F$195-'Indicator Data'!AS80)/(F$195-F$194)*10)),1))</f>
        <v>4.8</v>
      </c>
      <c r="G77" s="98">
        <f t="shared" si="9"/>
        <v>5.4</v>
      </c>
      <c r="H77" s="99">
        <f t="shared" si="10"/>
        <v>3.6</v>
      </c>
      <c r="I77" s="97">
        <f>IF('Indicator Data'!AV80="No data","x",ROUND(IF('Indicator Data'!AV80^2&gt;I$195,0,IF('Indicator Data'!AV80^2&lt;I$194,10,(I$195-'Indicator Data'!AV80^2)/(I$195-I$194)*10)),1))</f>
        <v>5.3</v>
      </c>
      <c r="J77" s="97">
        <f>IF(OR('Indicator Data'!AU80=0,'Indicator Data'!AU80="No data"),"x",ROUND(IF('Indicator Data'!AU80&gt;J$195,0,IF('Indicator Data'!AU80&lt;J$194,10,(J$195-'Indicator Data'!AU80)/(J$195-J$194)*10)),1))</f>
        <v>2.1</v>
      </c>
      <c r="K77" s="97">
        <f>IF('Indicator Data'!AW80="No data","x",ROUND(IF('Indicator Data'!AW80&gt;K$195,0,IF('Indicator Data'!AW80&lt;K$194,10,(K$195-'Indicator Data'!AW80)/(K$195-K$194)*10)),1))</f>
        <v>7.4</v>
      </c>
      <c r="L77" s="97">
        <f>IF('Indicator Data'!AX80="No data","x",ROUND(IF('Indicator Data'!AX80&gt;L$195,0,IF('Indicator Data'!AX80&lt;L$194,10,(L$195-'Indicator Data'!AX80)/(L$195-L$194)*10)),1))</f>
        <v>6.2</v>
      </c>
      <c r="M77" s="98">
        <f t="shared" si="11"/>
        <v>5.3</v>
      </c>
      <c r="N77" s="148">
        <f>IF('Indicator Data'!AY80="No data","x",'Indicator Data'!AY80/'Indicator Data'!BE80*100)</f>
        <v>24.552753103568893</v>
      </c>
      <c r="O77" s="97">
        <f t="shared" si="12"/>
        <v>7.6</v>
      </c>
      <c r="P77" s="97">
        <f>IF('Indicator Data'!AZ80="No data","x",ROUND(IF('Indicator Data'!AZ80&gt;P$195,0,IF('Indicator Data'!AZ80&lt;P$194,10,(P$195-'Indicator Data'!AZ80)/(P$195-P$194)*10)),1))</f>
        <v>6.7</v>
      </c>
      <c r="Q77" s="97">
        <f>IF('Indicator Data'!BA80="No data","x",ROUND(IF('Indicator Data'!BA80&gt;Q$195,0,IF('Indicator Data'!BA80&lt;Q$194,10,(Q$195-'Indicator Data'!BA80)/(Q$195-Q$194)*10)),1))</f>
        <v>1.2</v>
      </c>
      <c r="R77" s="98">
        <f t="shared" si="13"/>
        <v>5.2</v>
      </c>
      <c r="S77" s="97">
        <f>IF('Indicator Data'!Y80="No data","x",ROUND(IF('Indicator Data'!Y80&gt;S$195,0,IF('Indicator Data'!Y80&lt;S$194,10,(S$195-'Indicator Data'!Y80)/(S$195-S$194)*10)),1))</f>
        <v>8.1999999999999993</v>
      </c>
      <c r="T77" s="97">
        <f>IF('Indicator Data'!Z80="No data","x",ROUND(IF('Indicator Data'!Z80&gt;T$195,0,IF('Indicator Data'!Z80&lt;T$194,10,(T$195-'Indicator Data'!Z80)/(T$195-T$194)*10)),1))</f>
        <v>2.8</v>
      </c>
      <c r="U77" s="97">
        <f>IF('Indicator Data'!AC80="No data","x",ROUND(IF('Indicator Data'!AC80&gt;U$195,0,IF('Indicator Data'!AC80&lt;U$194,10,(U$195-'Indicator Data'!AC80)/(U$195-U$194)*10)),1))</f>
        <v>9.3000000000000007</v>
      </c>
      <c r="V77" s="97">
        <f>IF('Indicator Data'!AD80="No data","x",ROUND(IF('Indicator Data'!AD80&gt;V$195,10,IF('Indicator Data'!AD80&lt;V$194,0,10-(V$195-'Indicator Data'!AD80)/(V$195-V$194)*10)),1))</f>
        <v>1.9</v>
      </c>
      <c r="W77" s="98">
        <f t="shared" si="14"/>
        <v>5.6</v>
      </c>
      <c r="X77" s="99">
        <f t="shared" si="15"/>
        <v>5.4</v>
      </c>
      <c r="Y77" s="184"/>
    </row>
    <row r="78" spans="1:25" s="4" customFormat="1" x14ac:dyDescent="0.25">
      <c r="A78" s="131" t="s">
        <v>144</v>
      </c>
      <c r="B78" s="51" t="s">
        <v>143</v>
      </c>
      <c r="C78" s="97">
        <f>IF('Indicator Data'!AR81="No data","x",ROUND(IF('Indicator Data'!AR81&gt;C$195,0,IF('Indicator Data'!AR81&lt;C$194,10,(C$195-'Indicator Data'!AR81)/(C$195-C$194)*10)),1))</f>
        <v>3.3</v>
      </c>
      <c r="D78" s="98">
        <f t="shared" si="8"/>
        <v>3.3</v>
      </c>
      <c r="E78" s="97">
        <f>IF('Indicator Data'!AT81="No data","x",ROUND(IF('Indicator Data'!AT81&gt;E$195,0,IF('Indicator Data'!AT81&lt;E$194,10,(E$195-'Indicator Data'!AT81)/(E$195-E$194)*10)),1))</f>
        <v>6.3</v>
      </c>
      <c r="F78" s="97">
        <f>IF('Indicator Data'!AS81="No data","x",ROUND(IF('Indicator Data'!AS81&gt;F$195,0,IF('Indicator Data'!AS81&lt;F$194,10,(F$195-'Indicator Data'!AS81)/(F$195-F$194)*10)),1))</f>
        <v>5.4</v>
      </c>
      <c r="G78" s="98">
        <f t="shared" si="9"/>
        <v>5.9</v>
      </c>
      <c r="H78" s="99">
        <f t="shared" si="10"/>
        <v>4.5999999999999996</v>
      </c>
      <c r="I78" s="97">
        <f>IF('Indicator Data'!AV81="No data","x",ROUND(IF('Indicator Data'!AV81^2&gt;I$195,0,IF('Indicator Data'!AV81^2&lt;I$194,10,(I$195-'Indicator Data'!AV81^2)/(I$195-I$194)*10)),1))</f>
        <v>1</v>
      </c>
      <c r="J78" s="97">
        <f>IF(OR('Indicator Data'!AU81=0,'Indicator Data'!AU81="No data"),"x",ROUND(IF('Indicator Data'!AU81&gt;J$195,0,IF('Indicator Data'!AU81&lt;J$194,10,(J$195-'Indicator Data'!AU81)/(J$195-J$194)*10)),1))</f>
        <v>0.3</v>
      </c>
      <c r="K78" s="97">
        <f>IF('Indicator Data'!AW81="No data","x",ROUND(IF('Indicator Data'!AW81&gt;K$195,0,IF('Indicator Data'!AW81&lt;K$194,10,(K$195-'Indicator Data'!AW81)/(K$195-K$194)*10)),1))</f>
        <v>7.8</v>
      </c>
      <c r="L78" s="97">
        <f>IF('Indicator Data'!AX81="No data","x",ROUND(IF('Indicator Data'!AX81&gt;L$195,0,IF('Indicator Data'!AX81&lt;L$194,10,(L$195-'Indicator Data'!AX81)/(L$195-L$194)*10)),1))</f>
        <v>3.5</v>
      </c>
      <c r="M78" s="98">
        <f t="shared" si="11"/>
        <v>3.2</v>
      </c>
      <c r="N78" s="148">
        <f>IF('Indicator Data'!AY81="No data","x",'Indicator Data'!AY81/'Indicator Data'!BE81*100)</f>
        <v>9.936132746733497</v>
      </c>
      <c r="O78" s="97">
        <f t="shared" si="12"/>
        <v>9.1</v>
      </c>
      <c r="P78" s="97">
        <f>IF('Indicator Data'!AZ81="No data","x",ROUND(IF('Indicator Data'!AZ81&gt;P$195,0,IF('Indicator Data'!AZ81&lt;P$194,10,(P$195-'Indicator Data'!AZ81)/(P$195-P$194)*10)),1))</f>
        <v>4.4000000000000004</v>
      </c>
      <c r="Q78" s="97">
        <f>IF('Indicator Data'!BA81="No data","x",ROUND(IF('Indicator Data'!BA81&gt;Q$195,0,IF('Indicator Data'!BA81&lt;Q$194,10,(Q$195-'Indicator Data'!BA81)/(Q$195-Q$194)*10)),1))</f>
        <v>2.5</v>
      </c>
      <c r="R78" s="98">
        <f t="shared" si="13"/>
        <v>5.3</v>
      </c>
      <c r="S78" s="97">
        <f>IF('Indicator Data'!Y81="No data","x",ROUND(IF('Indicator Data'!Y81&gt;S$195,0,IF('Indicator Data'!Y81&lt;S$194,10,(S$195-'Indicator Data'!Y81)/(S$195-S$194)*10)),1))</f>
        <v>9.5</v>
      </c>
      <c r="T78" s="97">
        <f>IF('Indicator Data'!Z81="No data","x",ROUND(IF('Indicator Data'!Z81&gt;T$195,0,IF('Indicator Data'!Z81&lt;T$194,10,(T$195-'Indicator Data'!Z81)/(T$195-T$194)*10)),1))</f>
        <v>5.9</v>
      </c>
      <c r="U78" s="97">
        <f>IF('Indicator Data'!AC81="No data","x",ROUND(IF('Indicator Data'!AC81&gt;U$195,0,IF('Indicator Data'!AC81&lt;U$194,10,(U$195-'Indicator Data'!AC81)/(U$195-U$194)*10)),1))</f>
        <v>9.1999999999999993</v>
      </c>
      <c r="V78" s="97">
        <f>IF('Indicator Data'!AD81="No data","x",ROUND(IF('Indicator Data'!AD81&gt;V$195,10,IF('Indicator Data'!AD81&lt;V$194,0,10-(V$195-'Indicator Data'!AD81)/(V$195-V$194)*10)),1))</f>
        <v>1.4</v>
      </c>
      <c r="W78" s="98">
        <f t="shared" si="14"/>
        <v>6.5</v>
      </c>
      <c r="X78" s="99">
        <f t="shared" si="15"/>
        <v>5</v>
      </c>
      <c r="Y78" s="184"/>
    </row>
    <row r="79" spans="1:25" s="4" customFormat="1" x14ac:dyDescent="0.25">
      <c r="A79" s="131" t="s">
        <v>847</v>
      </c>
      <c r="B79" s="51" t="s">
        <v>145</v>
      </c>
      <c r="C79" s="97">
        <f>IF('Indicator Data'!AR82="No data","x",ROUND(IF('Indicator Data'!AR82&gt;C$195,0,IF('Indicator Data'!AR82&lt;C$194,10,(C$195-'Indicator Data'!AR82)/(C$195-C$194)*10)),1))</f>
        <v>4.4000000000000004</v>
      </c>
      <c r="D79" s="98">
        <f t="shared" si="8"/>
        <v>4.4000000000000004</v>
      </c>
      <c r="E79" s="97">
        <f>IF('Indicator Data'!AT82="No data","x",ROUND(IF('Indicator Data'!AT82&gt;E$195,0,IF('Indicator Data'!AT82&lt;E$194,10,(E$195-'Indicator Data'!AT82)/(E$195-E$194)*10)),1))</f>
        <v>7.1</v>
      </c>
      <c r="F79" s="97">
        <f>IF('Indicator Data'!AS82="No data","x",ROUND(IF('Indicator Data'!AS82&gt;F$195,0,IF('Indicator Data'!AS82&lt;F$194,10,(F$195-'Indicator Data'!AS82)/(F$195-F$194)*10)),1))</f>
        <v>5.4</v>
      </c>
      <c r="G79" s="98">
        <f t="shared" si="9"/>
        <v>6.3</v>
      </c>
      <c r="H79" s="99">
        <f t="shared" si="10"/>
        <v>5.4</v>
      </c>
      <c r="I79" s="97">
        <f>IF('Indicator Data'!AV82="No data","x",ROUND(IF('Indicator Data'!AV82^2&gt;I$195,0,IF('Indicator Data'!AV82^2&lt;I$194,10,(I$195-'Indicator Data'!AV82^2)/(I$195-I$194)*10)),1))</f>
        <v>2.6</v>
      </c>
      <c r="J79" s="97">
        <f>IF(OR('Indicator Data'!AU82=0,'Indicator Data'!AU82="No data"),"x",ROUND(IF('Indicator Data'!AU82&gt;J$195,0,IF('Indicator Data'!AU82&lt;J$194,10,(J$195-'Indicator Data'!AU82)/(J$195-J$194)*10)),1))</f>
        <v>0.1</v>
      </c>
      <c r="K79" s="97">
        <f>IF('Indicator Data'!AW82="No data","x",ROUND(IF('Indicator Data'!AW82&gt;K$195,0,IF('Indicator Data'!AW82&lt;K$194,10,(K$195-'Indicator Data'!AW82)/(K$195-K$194)*10)),1))</f>
        <v>5.6</v>
      </c>
      <c r="L79" s="97">
        <f>IF('Indicator Data'!AX82="No data","x",ROUND(IF('Indicator Data'!AX82&gt;L$195,0,IF('Indicator Data'!AX82&lt;L$194,10,(L$195-'Indicator Data'!AX82)/(L$195-L$194)*10)),1))</f>
        <v>5.5</v>
      </c>
      <c r="M79" s="98">
        <f t="shared" si="11"/>
        <v>3.5</v>
      </c>
      <c r="N79" s="148">
        <f>IF('Indicator Data'!AY82="No data","x",'Indicator Data'!AY82/'Indicator Data'!BE82*100)</f>
        <v>9.8246906757545052</v>
      </c>
      <c r="O79" s="97">
        <f t="shared" si="12"/>
        <v>9.1</v>
      </c>
      <c r="P79" s="97">
        <f>IF('Indicator Data'!AZ82="No data","x",ROUND(IF('Indicator Data'!AZ82&gt;P$195,0,IF('Indicator Data'!AZ82&lt;P$194,10,(P$195-'Indicator Data'!AZ82)/(P$195-P$194)*10)),1))</f>
        <v>1.1000000000000001</v>
      </c>
      <c r="Q79" s="97">
        <f>IF('Indicator Data'!BA82="No data","x",ROUND(IF('Indicator Data'!BA82&gt;Q$195,0,IF('Indicator Data'!BA82&lt;Q$194,10,(Q$195-'Indicator Data'!BA82)/(Q$195-Q$194)*10)),1))</f>
        <v>0.8</v>
      </c>
      <c r="R79" s="98">
        <f t="shared" si="13"/>
        <v>3.7</v>
      </c>
      <c r="S79" s="97">
        <f>IF('Indicator Data'!Y82="No data","x",ROUND(IF('Indicator Data'!Y82&gt;S$195,0,IF('Indicator Data'!Y82&lt;S$194,10,(S$195-'Indicator Data'!Y82)/(S$195-S$194)*10)),1))</f>
        <v>7.8</v>
      </c>
      <c r="T79" s="97">
        <f>IF('Indicator Data'!Z82="No data","x",ROUND(IF('Indicator Data'!Z82&gt;T$195,0,IF('Indicator Data'!Z82&lt;T$194,10,(T$195-'Indicator Data'!Z82)/(T$195-T$194)*10)),1))</f>
        <v>0</v>
      </c>
      <c r="U79" s="97">
        <f>IF('Indicator Data'!AC82="No data","x",ROUND(IF('Indicator Data'!AC82&gt;U$195,0,IF('Indicator Data'!AC82&lt;U$194,10,(U$195-'Indicator Data'!AC82)/(U$195-U$194)*10)),1))</f>
        <v>6.5</v>
      </c>
      <c r="V79" s="97">
        <f>IF('Indicator Data'!AD82="No data","x",ROUND(IF('Indicator Data'!AD82&gt;V$195,10,IF('Indicator Data'!AD82&lt;V$194,0,10-(V$195-'Indicator Data'!AD82)/(V$195-V$194)*10)),1))</f>
        <v>0.3</v>
      </c>
      <c r="W79" s="98">
        <f t="shared" si="14"/>
        <v>3.7</v>
      </c>
      <c r="X79" s="99">
        <f t="shared" si="15"/>
        <v>3.6</v>
      </c>
      <c r="Y79" s="184"/>
    </row>
    <row r="80" spans="1:25" s="4" customFormat="1" x14ac:dyDescent="0.25">
      <c r="A80" s="131" t="s">
        <v>147</v>
      </c>
      <c r="B80" s="51" t="s">
        <v>146</v>
      </c>
      <c r="C80" s="97">
        <f>IF('Indicator Data'!AR83="No data","x",ROUND(IF('Indicator Data'!AR83&gt;C$195,0,IF('Indicator Data'!AR83&lt;C$194,10,(C$195-'Indicator Data'!AR83)/(C$195-C$194)*10)),1))</f>
        <v>8.4</v>
      </c>
      <c r="D80" s="98">
        <f t="shared" si="8"/>
        <v>8.4</v>
      </c>
      <c r="E80" s="97">
        <f>IF('Indicator Data'!AT83="No data","x",ROUND(IF('Indicator Data'!AT83&gt;E$195,0,IF('Indicator Data'!AT83&lt;E$194,10,(E$195-'Indicator Data'!AT83)/(E$195-E$194)*10)),1))</f>
        <v>8.3000000000000007</v>
      </c>
      <c r="F80" s="97">
        <f>IF('Indicator Data'!AS83="No data","x",ROUND(IF('Indicator Data'!AS83&gt;F$195,0,IF('Indicator Data'!AS83&lt;F$194,10,(F$195-'Indicator Data'!AS83)/(F$195-F$194)*10)),1))</f>
        <v>7.5</v>
      </c>
      <c r="G80" s="98">
        <f t="shared" si="9"/>
        <v>7.9</v>
      </c>
      <c r="H80" s="99">
        <f t="shared" si="10"/>
        <v>8.1999999999999993</v>
      </c>
      <c r="I80" s="97">
        <f>IF('Indicator Data'!AV83="No data","x",ROUND(IF('Indicator Data'!AV83^2&gt;I$195,0,IF('Indicator Data'!AV83^2&lt;I$194,10,(I$195-'Indicator Data'!AV83^2)/(I$195-I$194)*10)),1))</f>
        <v>4</v>
      </c>
      <c r="J80" s="97">
        <f>IF(OR('Indicator Data'!AU83=0,'Indicator Data'!AU83="No data"),"x",ROUND(IF('Indicator Data'!AU83&gt;J$195,0,IF('Indicator Data'!AU83&lt;J$194,10,(J$195-'Indicator Data'!AU83)/(J$195-J$194)*10)),1))</f>
        <v>0.1</v>
      </c>
      <c r="K80" s="97">
        <f>IF('Indicator Data'!AW83="No data","x",ROUND(IF('Indicator Data'!AW83&gt;K$195,0,IF('Indicator Data'!AW83&lt;K$194,10,(K$195-'Indicator Data'!AW83)/(K$195-K$194)*10)),1))</f>
        <v>8.3000000000000007</v>
      </c>
      <c r="L80" s="97">
        <f>IF('Indicator Data'!AX83="No data","x",ROUND(IF('Indicator Data'!AX83&gt;L$195,0,IF('Indicator Data'!AX83&lt;L$194,10,(L$195-'Indicator Data'!AX83)/(L$195-L$194)*10)),1))</f>
        <v>5.4</v>
      </c>
      <c r="M80" s="98">
        <f t="shared" si="11"/>
        <v>4.5</v>
      </c>
      <c r="N80" s="148">
        <f>IF('Indicator Data'!AY83="No data","x",'Indicator Data'!AY83/'Indicator Data'!BE83*100)</f>
        <v>11.051759071652238</v>
      </c>
      <c r="O80" s="97">
        <f t="shared" si="12"/>
        <v>9</v>
      </c>
      <c r="P80" s="97">
        <f>IF('Indicator Data'!AZ83="No data","x",ROUND(IF('Indicator Data'!AZ83&gt;P$195,0,IF('Indicator Data'!AZ83&lt;P$194,10,(P$195-'Indicator Data'!AZ83)/(P$195-P$194)*10)),1))</f>
        <v>1.6</v>
      </c>
      <c r="Q80" s="97">
        <f>IF('Indicator Data'!BA83="No data","x",ROUND(IF('Indicator Data'!BA83&gt;Q$195,0,IF('Indicator Data'!BA83&lt;Q$194,10,(Q$195-'Indicator Data'!BA83)/(Q$195-Q$194)*10)),1))</f>
        <v>2.7</v>
      </c>
      <c r="R80" s="98">
        <f t="shared" si="13"/>
        <v>4.4000000000000004</v>
      </c>
      <c r="S80" s="97">
        <f>IF('Indicator Data'!Y83="No data","x",ROUND(IF('Indicator Data'!Y83&gt;S$195,0,IF('Indicator Data'!Y83&lt;S$194,10,(S$195-'Indicator Data'!Y83)/(S$195-S$194)*10)),1))</f>
        <v>8.5</v>
      </c>
      <c r="T80" s="97">
        <f>IF('Indicator Data'!Z83="No data","x",ROUND(IF('Indicator Data'!Z83&gt;T$195,0,IF('Indicator Data'!Z83&lt;T$194,10,(T$195-'Indicator Data'!Z83)/(T$195-T$194)*10)),1))</f>
        <v>8.5</v>
      </c>
      <c r="U80" s="97">
        <f>IF('Indicator Data'!AC83="No data","x",ROUND(IF('Indicator Data'!AC83&gt;U$195,0,IF('Indicator Data'!AC83&lt;U$194,10,(U$195-'Indicator Data'!AC83)/(U$195-U$194)*10)),1))</f>
        <v>7.9</v>
      </c>
      <c r="V80" s="97">
        <f>IF('Indicator Data'!AD83="No data","x",ROUND(IF('Indicator Data'!AD83&gt;V$195,10,IF('Indicator Data'!AD83&lt;V$194,0,10-(V$195-'Indicator Data'!AD83)/(V$195-V$194)*10)),1))</f>
        <v>0.6</v>
      </c>
      <c r="W80" s="98">
        <f t="shared" si="14"/>
        <v>6.4</v>
      </c>
      <c r="X80" s="99">
        <f t="shared" si="15"/>
        <v>5.0999999999999996</v>
      </c>
      <c r="Y80" s="184"/>
    </row>
    <row r="81" spans="1:25" s="4" customFormat="1" x14ac:dyDescent="0.25">
      <c r="A81" s="131" t="s">
        <v>149</v>
      </c>
      <c r="B81" s="51" t="s">
        <v>148</v>
      </c>
      <c r="C81" s="97" t="str">
        <f>IF('Indicator Data'!AR84="No data","x",ROUND(IF('Indicator Data'!AR84&gt;C$195,0,IF('Indicator Data'!AR84&lt;C$194,10,(C$195-'Indicator Data'!AR84)/(C$195-C$194)*10)),1))</f>
        <v>x</v>
      </c>
      <c r="D81" s="98" t="str">
        <f t="shared" si="8"/>
        <v>x</v>
      </c>
      <c r="E81" s="97">
        <f>IF('Indicator Data'!AT84="No data","x",ROUND(IF('Indicator Data'!AT84&gt;E$195,0,IF('Indicator Data'!AT84&lt;E$194,10,(E$195-'Indicator Data'!AT84)/(E$195-E$194)*10)),1))</f>
        <v>2.7</v>
      </c>
      <c r="F81" s="97">
        <f>IF('Indicator Data'!AS84="No data","x",ROUND(IF('Indicator Data'!AS84&gt;F$195,0,IF('Indicator Data'!AS84&lt;F$194,10,(F$195-'Indicator Data'!AS84)/(F$195-F$194)*10)),1))</f>
        <v>1.9</v>
      </c>
      <c r="G81" s="98">
        <f t="shared" si="9"/>
        <v>2.2999999999999998</v>
      </c>
      <c r="H81" s="99">
        <f t="shared" si="10"/>
        <v>2.2999999999999998</v>
      </c>
      <c r="I81" s="97" t="str">
        <f>IF('Indicator Data'!AV84="No data","x",ROUND(IF('Indicator Data'!AV84^2&gt;I$195,0,IF('Indicator Data'!AV84^2&lt;I$194,10,(I$195-'Indicator Data'!AV84^2)/(I$195-I$194)*10)),1))</f>
        <v>x</v>
      </c>
      <c r="J81" s="97">
        <f>IF(OR('Indicator Data'!AU84=0,'Indicator Data'!AU84="No data"),"x",ROUND(IF('Indicator Data'!AU84&gt;J$195,0,IF('Indicator Data'!AU84&lt;J$194,10,(J$195-'Indicator Data'!AU84)/(J$195-J$194)*10)),1))</f>
        <v>0</v>
      </c>
      <c r="K81" s="97">
        <f>IF('Indicator Data'!AW84="No data","x",ROUND(IF('Indicator Data'!AW84&gt;K$195,0,IF('Indicator Data'!AW84&lt;K$194,10,(K$195-'Indicator Data'!AW84)/(K$195-K$194)*10)),1))</f>
        <v>2</v>
      </c>
      <c r="L81" s="97">
        <f>IF('Indicator Data'!AX84="No data","x",ROUND(IF('Indicator Data'!AX84&gt;L$195,0,IF('Indicator Data'!AX84&lt;L$194,10,(L$195-'Indicator Data'!AX84)/(L$195-L$194)*10)),1))</f>
        <v>4.9000000000000004</v>
      </c>
      <c r="M81" s="98">
        <f t="shared" si="11"/>
        <v>2.2999999999999998</v>
      </c>
      <c r="N81" s="148">
        <f>IF('Indicator Data'!AY84="No data","x",'Indicator Data'!AY84/'Indicator Data'!BE84*100)</f>
        <v>159.67484395412976</v>
      </c>
      <c r="O81" s="97">
        <f t="shared" si="12"/>
        <v>0</v>
      </c>
      <c r="P81" s="97">
        <f>IF('Indicator Data'!AZ84="No data","x",ROUND(IF('Indicator Data'!AZ84&gt;P$195,0,IF('Indicator Data'!AZ84&lt;P$194,10,(P$195-'Indicator Data'!AZ84)/(P$195-P$194)*10)),1))</f>
        <v>1.1000000000000001</v>
      </c>
      <c r="Q81" s="97">
        <f>IF('Indicator Data'!BA84="No data","x",ROUND(IF('Indicator Data'!BA84&gt;Q$195,0,IF('Indicator Data'!BA84&lt;Q$194,10,(Q$195-'Indicator Data'!BA84)/(Q$195-Q$194)*10)),1))</f>
        <v>0.4</v>
      </c>
      <c r="R81" s="98">
        <f t="shared" si="13"/>
        <v>0.5</v>
      </c>
      <c r="S81" s="97">
        <f>IF('Indicator Data'!Y84="No data","x",ROUND(IF('Indicator Data'!Y84&gt;S$195,0,IF('Indicator Data'!Y84&lt;S$194,10,(S$195-'Indicator Data'!Y84)/(S$195-S$194)*10)),1))</f>
        <v>3</v>
      </c>
      <c r="T81" s="97">
        <f>IF('Indicator Data'!Z84="No data","x",ROUND(IF('Indicator Data'!Z84&gt;T$195,0,IF('Indicator Data'!Z84&lt;T$194,10,(T$195-'Indicator Data'!Z84)/(T$195-T$194)*10)),1))</f>
        <v>1.8</v>
      </c>
      <c r="U81" s="97">
        <f>IF('Indicator Data'!AC84="No data","x",ROUND(IF('Indicator Data'!AC84&gt;U$195,0,IF('Indicator Data'!AC84&lt;U$194,10,(U$195-'Indicator Data'!AC84)/(U$195-U$194)*10)),1))</f>
        <v>0</v>
      </c>
      <c r="V81" s="97">
        <f>IF('Indicator Data'!AD84="No data","x",ROUND(IF('Indicator Data'!AD84&gt;V$195,10,IF('Indicator Data'!AD84&lt;V$194,0,10-(V$195-'Indicator Data'!AD84)/(V$195-V$194)*10)),1))</f>
        <v>0.1</v>
      </c>
      <c r="W81" s="98">
        <f t="shared" si="14"/>
        <v>1.2</v>
      </c>
      <c r="X81" s="99">
        <f t="shared" si="15"/>
        <v>1.3</v>
      </c>
      <c r="Y81" s="184"/>
    </row>
    <row r="82" spans="1:25" s="4" customFormat="1" x14ac:dyDescent="0.25">
      <c r="A82" s="131" t="s">
        <v>151</v>
      </c>
      <c r="B82" s="51" t="s">
        <v>150</v>
      </c>
      <c r="C82" s="97" t="str">
        <f>IF('Indicator Data'!AR85="No data","x",ROUND(IF('Indicator Data'!AR85&gt;C$195,0,IF('Indicator Data'!AR85&lt;C$194,10,(C$195-'Indicator Data'!AR85)/(C$195-C$194)*10)),1))</f>
        <v>x</v>
      </c>
      <c r="D82" s="98" t="str">
        <f t="shared" si="8"/>
        <v>x</v>
      </c>
      <c r="E82" s="97">
        <f>IF('Indicator Data'!AT85="No data","x",ROUND(IF('Indicator Data'!AT85&gt;E$195,0,IF('Indicator Data'!AT85&lt;E$194,10,(E$195-'Indicator Data'!AT85)/(E$195-E$194)*10)),1))</f>
        <v>3.6</v>
      </c>
      <c r="F82" s="97">
        <f>IF('Indicator Data'!AS85="No data","x",ROUND(IF('Indicator Data'!AS85&gt;F$195,0,IF('Indicator Data'!AS85&lt;F$194,10,(F$195-'Indicator Data'!AS85)/(F$195-F$194)*10)),1))</f>
        <v>2.2000000000000002</v>
      </c>
      <c r="G82" s="98">
        <f t="shared" si="9"/>
        <v>2.9</v>
      </c>
      <c r="H82" s="99">
        <f t="shared" si="10"/>
        <v>2.9</v>
      </c>
      <c r="I82" s="97" t="str">
        <f>IF('Indicator Data'!AV85="No data","x",ROUND(IF('Indicator Data'!AV85^2&gt;I$195,0,IF('Indicator Data'!AV85^2&lt;I$194,10,(I$195-'Indicator Data'!AV85^2)/(I$195-I$194)*10)),1))</f>
        <v>x</v>
      </c>
      <c r="J82" s="97">
        <f>IF(OR('Indicator Data'!AU85=0,'Indicator Data'!AU85="No data"),"x",ROUND(IF('Indicator Data'!AU85&gt;J$195,0,IF('Indicator Data'!AU85&lt;J$194,10,(J$195-'Indicator Data'!AU85)/(J$195-J$194)*10)),1))</f>
        <v>0</v>
      </c>
      <c r="K82" s="97">
        <f>IF('Indicator Data'!AW85="No data","x",ROUND(IF('Indicator Data'!AW85&gt;K$195,0,IF('Indicator Data'!AW85&lt;K$194,10,(K$195-'Indicator Data'!AW85)/(K$195-K$194)*10)),1))</f>
        <v>2.1</v>
      </c>
      <c r="L82" s="97">
        <f>IF('Indicator Data'!AX85="No data","x",ROUND(IF('Indicator Data'!AX85&gt;L$195,0,IF('Indicator Data'!AX85&lt;L$194,10,(L$195-'Indicator Data'!AX85)/(L$195-L$194)*10)),1))</f>
        <v>3.4</v>
      </c>
      <c r="M82" s="98">
        <f t="shared" si="11"/>
        <v>1.8</v>
      </c>
      <c r="N82" s="148">
        <f>IF('Indicator Data'!AY85="No data","x",'Indicator Data'!AY85/'Indicator Data'!BE85*100)</f>
        <v>212.56931608133084</v>
      </c>
      <c r="O82" s="97">
        <f t="shared" si="12"/>
        <v>0</v>
      </c>
      <c r="P82" s="97">
        <f>IF('Indicator Data'!AZ85="No data","x",ROUND(IF('Indicator Data'!AZ85&gt;P$195,0,IF('Indicator Data'!AZ85&lt;P$194,10,(P$195-'Indicator Data'!AZ85)/(P$195-P$194)*10)),1))</f>
        <v>0</v>
      </c>
      <c r="Q82" s="97">
        <f>IF('Indicator Data'!BA85="No data","x",ROUND(IF('Indicator Data'!BA85&gt;Q$195,0,IF('Indicator Data'!BA85&lt;Q$194,10,(Q$195-'Indicator Data'!BA85)/(Q$195-Q$194)*10)),1))</f>
        <v>0</v>
      </c>
      <c r="R82" s="98">
        <f t="shared" si="13"/>
        <v>0</v>
      </c>
      <c r="S82" s="97">
        <f>IF('Indicator Data'!Y85="No data","x",ROUND(IF('Indicator Data'!Y85&gt;S$195,0,IF('Indicator Data'!Y85&lt;S$194,10,(S$195-'Indicator Data'!Y85)/(S$195-S$194)*10)),1))</f>
        <v>1.6</v>
      </c>
      <c r="T82" s="97">
        <f>IF('Indicator Data'!Z85="No data","x",ROUND(IF('Indicator Data'!Z85&gt;T$195,0,IF('Indicator Data'!Z85&lt;T$194,10,(T$195-'Indicator Data'!Z85)/(T$195-T$194)*10)),1))</f>
        <v>0.5</v>
      </c>
      <c r="U82" s="97">
        <f>IF('Indicator Data'!AC85="No data","x",ROUND(IF('Indicator Data'!AC85&gt;U$195,0,IF('Indicator Data'!AC85&lt;U$194,10,(U$195-'Indicator Data'!AC85)/(U$195-U$194)*10)),1))</f>
        <v>1.4</v>
      </c>
      <c r="V82" s="97">
        <f>IF('Indicator Data'!AD85="No data","x",ROUND(IF('Indicator Data'!AD85&gt;V$195,10,IF('Indicator Data'!AD85&lt;V$194,0,10-(V$195-'Indicator Data'!AD85)/(V$195-V$194)*10)),1))</f>
        <v>0.1</v>
      </c>
      <c r="W82" s="98">
        <f t="shared" si="14"/>
        <v>0.9</v>
      </c>
      <c r="X82" s="99">
        <f t="shared" si="15"/>
        <v>0.9</v>
      </c>
      <c r="Y82" s="184"/>
    </row>
    <row r="83" spans="1:25" s="4" customFormat="1" x14ac:dyDescent="0.25">
      <c r="A83" s="131" t="s">
        <v>153</v>
      </c>
      <c r="B83" s="51" t="s">
        <v>152</v>
      </c>
      <c r="C83" s="97">
        <f>IF('Indicator Data'!AR86="No data","x",ROUND(IF('Indicator Data'!AR86&gt;C$195,0,IF('Indicator Data'!AR86&lt;C$194,10,(C$195-'Indicator Data'!AR86)/(C$195-C$194)*10)),1))</f>
        <v>2.4</v>
      </c>
      <c r="D83" s="98">
        <f t="shared" si="8"/>
        <v>2.4</v>
      </c>
      <c r="E83" s="97">
        <f>IF('Indicator Data'!AT86="No data","x",ROUND(IF('Indicator Data'!AT86&gt;E$195,0,IF('Indicator Data'!AT86&lt;E$194,10,(E$195-'Indicator Data'!AT86)/(E$195-E$194)*10)),1))</f>
        <v>5.3</v>
      </c>
      <c r="F83" s="97">
        <f>IF('Indicator Data'!AS86="No data","x",ROUND(IF('Indicator Data'!AS86&gt;F$195,0,IF('Indicator Data'!AS86&lt;F$194,10,(F$195-'Indicator Data'!AS86)/(F$195-F$194)*10)),1))</f>
        <v>4.0999999999999996</v>
      </c>
      <c r="G83" s="98">
        <f t="shared" si="9"/>
        <v>4.7</v>
      </c>
      <c r="H83" s="99">
        <f t="shared" si="10"/>
        <v>3.6</v>
      </c>
      <c r="I83" s="97">
        <f>IF('Indicator Data'!AV86="No data","x",ROUND(IF('Indicator Data'!AV86^2&gt;I$195,0,IF('Indicator Data'!AV86^2&lt;I$194,10,(I$195-'Indicator Data'!AV86^2)/(I$195-I$194)*10)),1))</f>
        <v>0.2</v>
      </c>
      <c r="J83" s="97">
        <f>IF(OR('Indicator Data'!AU86=0,'Indicator Data'!AU86="No data"),"x",ROUND(IF('Indicator Data'!AU86&gt;J$195,0,IF('Indicator Data'!AU86&lt;J$194,10,(J$195-'Indicator Data'!AU86)/(J$195-J$194)*10)),1))</f>
        <v>0</v>
      </c>
      <c r="K83" s="97">
        <f>IF('Indicator Data'!AW86="No data","x",ROUND(IF('Indicator Data'!AW86&gt;K$195,0,IF('Indicator Data'!AW86&lt;K$194,10,(K$195-'Indicator Data'!AW86)/(K$195-K$194)*10)),1))</f>
        <v>3.4</v>
      </c>
      <c r="L83" s="97">
        <f>IF('Indicator Data'!AX86="No data","x",ROUND(IF('Indicator Data'!AX86&gt;L$195,0,IF('Indicator Data'!AX86&lt;L$194,10,(L$195-'Indicator Data'!AX86)/(L$195-L$194)*10)),1))</f>
        <v>2.5</v>
      </c>
      <c r="M83" s="98">
        <f t="shared" si="11"/>
        <v>1.5</v>
      </c>
      <c r="N83" s="148">
        <f>IF('Indicator Data'!AY86="No data","x",'Indicator Data'!AY86/'Indicator Data'!BE86*100)</f>
        <v>241.38165499422044</v>
      </c>
      <c r="O83" s="97">
        <f t="shared" si="12"/>
        <v>0</v>
      </c>
      <c r="P83" s="97">
        <f>IF('Indicator Data'!AZ86="No data","x",ROUND(IF('Indicator Data'!AZ86&gt;P$195,0,IF('Indicator Data'!AZ86&lt;P$194,10,(P$195-'Indicator Data'!AZ86)/(P$195-P$194)*10)),1))</f>
        <v>0.1</v>
      </c>
      <c r="Q83" s="97">
        <f>IF('Indicator Data'!BA86="No data","x",ROUND(IF('Indicator Data'!BA86&gt;Q$195,0,IF('Indicator Data'!BA86&lt;Q$194,10,(Q$195-'Indicator Data'!BA86)/(Q$195-Q$194)*10)),1))</f>
        <v>0</v>
      </c>
      <c r="R83" s="98">
        <f t="shared" si="13"/>
        <v>0</v>
      </c>
      <c r="S83" s="97">
        <f>IF('Indicator Data'!Y86="No data","x",ROUND(IF('Indicator Data'!Y86&gt;S$195,0,IF('Indicator Data'!Y86&lt;S$194,10,(S$195-'Indicator Data'!Y86)/(S$195-S$194)*10)),1))</f>
        <v>0.6</v>
      </c>
      <c r="T83" s="97">
        <f>IF('Indicator Data'!Z86="No data","x",ROUND(IF('Indicator Data'!Z86&gt;T$195,0,IF('Indicator Data'!Z86&lt;T$194,10,(T$195-'Indicator Data'!Z86)/(T$195-T$194)*10)),1))</f>
        <v>3.6</v>
      </c>
      <c r="U83" s="97">
        <f>IF('Indicator Data'!AC86="No data","x",ROUND(IF('Indicator Data'!AC86&gt;U$195,0,IF('Indicator Data'!AC86&lt;U$194,10,(U$195-'Indicator Data'!AC86)/(U$195-U$194)*10)),1))</f>
        <v>0</v>
      </c>
      <c r="V83" s="97">
        <f>IF('Indicator Data'!AD86="No data","x",ROUND(IF('Indicator Data'!AD86&gt;V$195,10,IF('Indicator Data'!AD86&lt;V$194,0,10-(V$195-'Indicator Data'!AD86)/(V$195-V$194)*10)),1))</f>
        <v>0</v>
      </c>
      <c r="W83" s="98">
        <f t="shared" si="14"/>
        <v>1.1000000000000001</v>
      </c>
      <c r="X83" s="99">
        <f t="shared" si="15"/>
        <v>0.9</v>
      </c>
      <c r="Y83" s="184"/>
    </row>
    <row r="84" spans="1:25" s="4" customFormat="1" x14ac:dyDescent="0.25">
      <c r="A84" s="131" t="s">
        <v>155</v>
      </c>
      <c r="B84" s="51" t="s">
        <v>154</v>
      </c>
      <c r="C84" s="97">
        <f>IF('Indicator Data'!AR87="No data","x",ROUND(IF('Indicator Data'!AR87&gt;C$195,0,IF('Indicator Data'!AR87&lt;C$194,10,(C$195-'Indicator Data'!AR87)/(C$195-C$194)*10)),1))</f>
        <v>3.3</v>
      </c>
      <c r="D84" s="98">
        <f t="shared" si="8"/>
        <v>3.3</v>
      </c>
      <c r="E84" s="97">
        <f>IF('Indicator Data'!AT87="No data","x",ROUND(IF('Indicator Data'!AT87&gt;E$195,0,IF('Indicator Data'!AT87&lt;E$194,10,(E$195-'Indicator Data'!AT87)/(E$195-E$194)*10)),1))</f>
        <v>6.1</v>
      </c>
      <c r="F84" s="97">
        <f>IF('Indicator Data'!AS87="No data","x",ROUND(IF('Indicator Data'!AS87&gt;F$195,0,IF('Indicator Data'!AS87&lt;F$194,10,(F$195-'Indicator Data'!AS87)/(F$195-F$194)*10)),1))</f>
        <v>4.5</v>
      </c>
      <c r="G84" s="98">
        <f t="shared" si="9"/>
        <v>5.3</v>
      </c>
      <c r="H84" s="99">
        <f t="shared" si="10"/>
        <v>4.3</v>
      </c>
      <c r="I84" s="97">
        <f>IF('Indicator Data'!AV87="No data","x",ROUND(IF('Indicator Data'!AV87^2&gt;I$195,0,IF('Indicator Data'!AV87^2&lt;I$194,10,(I$195-'Indicator Data'!AV87^2)/(I$195-I$194)*10)),1))</f>
        <v>2.4</v>
      </c>
      <c r="J84" s="97">
        <f>IF(OR('Indicator Data'!AU87=0,'Indicator Data'!AU87="No data"),"x",ROUND(IF('Indicator Data'!AU87&gt;J$195,0,IF('Indicator Data'!AU87&lt;J$194,10,(J$195-'Indicator Data'!AU87)/(J$195-J$194)*10)),1))</f>
        <v>0.3</v>
      </c>
      <c r="K84" s="97">
        <f>IF('Indicator Data'!AW87="No data","x",ROUND(IF('Indicator Data'!AW87&gt;K$195,0,IF('Indicator Data'!AW87&lt;K$194,10,(K$195-'Indicator Data'!AW87)/(K$195-K$194)*10)),1))</f>
        <v>5.7</v>
      </c>
      <c r="L84" s="97">
        <f>IF('Indicator Data'!AX87="No data","x",ROUND(IF('Indicator Data'!AX87&gt;L$195,0,IF('Indicator Data'!AX87&lt;L$194,10,(L$195-'Indicator Data'!AX87)/(L$195-L$194)*10)),1))</f>
        <v>4.5</v>
      </c>
      <c r="M84" s="98">
        <f t="shared" si="11"/>
        <v>3.2</v>
      </c>
      <c r="N84" s="148">
        <f>IF('Indicator Data'!AY87="No data","x",'Indicator Data'!AY87/'Indicator Data'!BE87*100)</f>
        <v>76.638965835641741</v>
      </c>
      <c r="O84" s="97">
        <f t="shared" si="12"/>
        <v>2.4</v>
      </c>
      <c r="P84" s="97">
        <f>IF('Indicator Data'!AZ87="No data","x",ROUND(IF('Indicator Data'!AZ87&gt;P$195,0,IF('Indicator Data'!AZ87&lt;P$194,10,(P$195-'Indicator Data'!AZ87)/(P$195-P$194)*10)),1))</f>
        <v>2</v>
      </c>
      <c r="Q84" s="97">
        <f>IF('Indicator Data'!BA87="No data","x",ROUND(IF('Indicator Data'!BA87&gt;Q$195,0,IF('Indicator Data'!BA87&lt;Q$194,10,(Q$195-'Indicator Data'!BA87)/(Q$195-Q$194)*10)),1))</f>
        <v>1.2</v>
      </c>
      <c r="R84" s="98">
        <f t="shared" si="13"/>
        <v>1.9</v>
      </c>
      <c r="S84" s="97">
        <f>IF('Indicator Data'!Y87="No data","x",ROUND(IF('Indicator Data'!Y87&gt;S$195,0,IF('Indicator Data'!Y87&lt;S$194,10,(S$195-'Indicator Data'!Y87)/(S$195-S$194)*10)),1))</f>
        <v>9</v>
      </c>
      <c r="T84" s="97">
        <f>IF('Indicator Data'!Z87="No data","x",ROUND(IF('Indicator Data'!Z87&gt;T$195,0,IF('Indicator Data'!Z87&lt;T$194,10,(T$195-'Indicator Data'!Z87)/(T$195-T$194)*10)),1))</f>
        <v>1</v>
      </c>
      <c r="U84" s="97">
        <f>IF('Indicator Data'!AC87="No data","x",ROUND(IF('Indicator Data'!AC87&gt;U$195,0,IF('Indicator Data'!AC87&lt;U$194,10,(U$195-'Indicator Data'!AC87)/(U$195-U$194)*10)),1))</f>
        <v>8.6</v>
      </c>
      <c r="V84" s="97">
        <f>IF('Indicator Data'!AD87="No data","x",ROUND(IF('Indicator Data'!AD87&gt;V$195,10,IF('Indicator Data'!AD87&lt;V$194,0,10-(V$195-'Indicator Data'!AD87)/(V$195-V$194)*10)),1))</f>
        <v>1</v>
      </c>
      <c r="W84" s="98">
        <f t="shared" si="14"/>
        <v>4.9000000000000004</v>
      </c>
      <c r="X84" s="99">
        <f t="shared" si="15"/>
        <v>3.3</v>
      </c>
      <c r="Y84" s="184"/>
    </row>
    <row r="85" spans="1:25" s="4" customFormat="1" x14ac:dyDescent="0.25">
      <c r="A85" s="131" t="s">
        <v>157</v>
      </c>
      <c r="B85" s="51" t="s">
        <v>156</v>
      </c>
      <c r="C85" s="97">
        <f>IF('Indicator Data'!AR88="No data","x",ROUND(IF('Indicator Data'!AR88&gt;C$195,0,IF('Indicator Data'!AR88&lt;C$194,10,(C$195-'Indicator Data'!AR88)/(C$195-C$194)*10)),1))</f>
        <v>1.9</v>
      </c>
      <c r="D85" s="98">
        <f t="shared" si="8"/>
        <v>1.9</v>
      </c>
      <c r="E85" s="97">
        <f>IF('Indicator Data'!AT88="No data","x",ROUND(IF('Indicator Data'!AT88&gt;E$195,0,IF('Indicator Data'!AT88&lt;E$194,10,(E$195-'Indicator Data'!AT88)/(E$195-E$194)*10)),1))</f>
        <v>2.8</v>
      </c>
      <c r="F85" s="97">
        <f>IF('Indicator Data'!AS88="No data","x",ROUND(IF('Indicator Data'!AS88&gt;F$195,0,IF('Indicator Data'!AS88&lt;F$194,10,(F$195-'Indicator Data'!AS88)/(F$195-F$194)*10)),1))</f>
        <v>1.4</v>
      </c>
      <c r="G85" s="98">
        <f t="shared" si="9"/>
        <v>2.1</v>
      </c>
      <c r="H85" s="99">
        <f t="shared" si="10"/>
        <v>2</v>
      </c>
      <c r="I85" s="97" t="str">
        <f>IF('Indicator Data'!AV88="No data","x",ROUND(IF('Indicator Data'!AV88^2&gt;I$195,0,IF('Indicator Data'!AV88^2&lt;I$194,10,(I$195-'Indicator Data'!AV88^2)/(I$195-I$194)*10)),1))</f>
        <v>x</v>
      </c>
      <c r="J85" s="97">
        <f>IF(OR('Indicator Data'!AU88=0,'Indicator Data'!AU88="No data"),"x",ROUND(IF('Indicator Data'!AU88&gt;J$195,0,IF('Indicator Data'!AU88&lt;J$194,10,(J$195-'Indicator Data'!AU88)/(J$195-J$194)*10)),1))</f>
        <v>0</v>
      </c>
      <c r="K85" s="97">
        <f>IF('Indicator Data'!AW88="No data","x",ROUND(IF('Indicator Data'!AW88&gt;K$195,0,IF('Indicator Data'!AW88&lt;K$194,10,(K$195-'Indicator Data'!AW88)/(K$195-K$194)*10)),1))</f>
        <v>0.7</v>
      </c>
      <c r="L85" s="97">
        <f>IF('Indicator Data'!AX88="No data","x",ROUND(IF('Indicator Data'!AX88&gt;L$195,0,IF('Indicator Data'!AX88&lt;L$194,10,(L$195-'Indicator Data'!AX88)/(L$195-L$194)*10)),1))</f>
        <v>3.8</v>
      </c>
      <c r="M85" s="98">
        <f t="shared" si="11"/>
        <v>1.5</v>
      </c>
      <c r="N85" s="148">
        <f>IF('Indicator Data'!AY88="No data","x",'Indicator Data'!AY88/'Indicator Data'!BE88*100)</f>
        <v>384.08779149519893</v>
      </c>
      <c r="O85" s="97">
        <f t="shared" si="12"/>
        <v>0</v>
      </c>
      <c r="P85" s="97">
        <f>IF('Indicator Data'!AZ88="No data","x",ROUND(IF('Indicator Data'!AZ88&gt;P$195,0,IF('Indicator Data'!AZ88&lt;P$194,10,(P$195-'Indicator Data'!AZ88)/(P$195-P$194)*10)),1))</f>
        <v>0</v>
      </c>
      <c r="Q85" s="97">
        <f>IF('Indicator Data'!BA88="No data","x",ROUND(IF('Indicator Data'!BA88&gt;Q$195,0,IF('Indicator Data'!BA88&lt;Q$194,10,(Q$195-'Indicator Data'!BA88)/(Q$195-Q$194)*10)),1))</f>
        <v>0</v>
      </c>
      <c r="R85" s="98">
        <f t="shared" si="13"/>
        <v>0</v>
      </c>
      <c r="S85" s="97">
        <f>IF('Indicator Data'!Y88="No data","x",ROUND(IF('Indicator Data'!Y88&gt;S$195,0,IF('Indicator Data'!Y88&lt;S$194,10,(S$195-'Indicator Data'!Y88)/(S$195-S$194)*10)),1))</f>
        <v>4.3</v>
      </c>
      <c r="T85" s="97">
        <f>IF('Indicator Data'!Z88="No data","x",ROUND(IF('Indicator Data'!Z88&gt;T$195,0,IF('Indicator Data'!Z88&lt;T$194,10,(T$195-'Indicator Data'!Z88)/(T$195-T$194)*10)),1))</f>
        <v>0.8</v>
      </c>
      <c r="U85" s="97">
        <f>IF('Indicator Data'!AC88="No data","x",ROUND(IF('Indicator Data'!AC88&gt;U$195,0,IF('Indicator Data'!AC88&lt;U$194,10,(U$195-'Indicator Data'!AC88)/(U$195-U$194)*10)),1))</f>
        <v>0</v>
      </c>
      <c r="V85" s="97">
        <f>IF('Indicator Data'!AD88="No data","x",ROUND(IF('Indicator Data'!AD88&gt;V$195,10,IF('Indicator Data'!AD88&lt;V$194,0,10-(V$195-'Indicator Data'!AD88)/(V$195-V$194)*10)),1))</f>
        <v>0.1</v>
      </c>
      <c r="W85" s="98">
        <f t="shared" si="14"/>
        <v>1.3</v>
      </c>
      <c r="X85" s="99">
        <f t="shared" si="15"/>
        <v>0.9</v>
      </c>
      <c r="Y85" s="184"/>
    </row>
    <row r="86" spans="1:25" s="4" customFormat="1" x14ac:dyDescent="0.25">
      <c r="A86" s="131" t="s">
        <v>159</v>
      </c>
      <c r="B86" s="51" t="s">
        <v>158</v>
      </c>
      <c r="C86" s="97">
        <f>IF('Indicator Data'!AR89="No data","x",ROUND(IF('Indicator Data'!AR89&gt;C$195,0,IF('Indicator Data'!AR89&lt;C$194,10,(C$195-'Indicator Data'!AR89)/(C$195-C$194)*10)),1))</f>
        <v>6.1</v>
      </c>
      <c r="D86" s="98">
        <f t="shared" si="8"/>
        <v>6.1</v>
      </c>
      <c r="E86" s="97">
        <f>IF('Indicator Data'!AT89="No data","x",ROUND(IF('Indicator Data'!AT89&gt;E$195,0,IF('Indicator Data'!AT89&lt;E$194,10,(E$195-'Indicator Data'!AT89)/(E$195-E$194)*10)),1))</f>
        <v>5.2</v>
      </c>
      <c r="F86" s="97">
        <f>IF('Indicator Data'!AS89="No data","x",ROUND(IF('Indicator Data'!AS89&gt;F$195,0,IF('Indicator Data'!AS89&lt;F$194,10,(F$195-'Indicator Data'!AS89)/(F$195-F$194)*10)),1))</f>
        <v>4.7</v>
      </c>
      <c r="G86" s="98">
        <f t="shared" si="9"/>
        <v>5</v>
      </c>
      <c r="H86" s="99">
        <f t="shared" si="10"/>
        <v>5.6</v>
      </c>
      <c r="I86" s="97">
        <f>IF('Indicator Data'!AV89="No data","x",ROUND(IF('Indicator Data'!AV89^2&gt;I$195,0,IF('Indicator Data'!AV89^2&lt;I$194,10,(I$195-'Indicator Data'!AV89^2)/(I$195-I$194)*10)),1))</f>
        <v>0.4</v>
      </c>
      <c r="J86" s="97">
        <f>IF(OR('Indicator Data'!AU89=0,'Indicator Data'!AU89="No data"),"x",ROUND(IF('Indicator Data'!AU89&gt;J$195,0,IF('Indicator Data'!AU89&lt;J$194,10,(J$195-'Indicator Data'!AU89)/(J$195-J$194)*10)),1))</f>
        <v>0</v>
      </c>
      <c r="K86" s="97">
        <f>IF('Indicator Data'!AW89="No data","x",ROUND(IF('Indicator Data'!AW89&gt;K$195,0,IF('Indicator Data'!AW89&lt;K$194,10,(K$195-'Indicator Data'!AW89)/(K$195-K$194)*10)),1))</f>
        <v>4.7</v>
      </c>
      <c r="L86" s="97">
        <f>IF('Indicator Data'!AX89="No data","x",ROUND(IF('Indicator Data'!AX89&gt;L$195,0,IF('Indicator Data'!AX89&lt;L$194,10,(L$195-'Indicator Data'!AX89)/(L$195-L$194)*10)),1))</f>
        <v>1.1000000000000001</v>
      </c>
      <c r="M86" s="98">
        <f t="shared" si="11"/>
        <v>1.6</v>
      </c>
      <c r="N86" s="148">
        <f>IF('Indicator Data'!AY89="No data","x",'Indicator Data'!AY89/'Indicator Data'!BE89*100)</f>
        <v>32.665014642937599</v>
      </c>
      <c r="O86" s="97">
        <f t="shared" si="12"/>
        <v>6.8</v>
      </c>
      <c r="P86" s="97">
        <f>IF('Indicator Data'!AZ89="No data","x",ROUND(IF('Indicator Data'!AZ89&gt;P$195,0,IF('Indicator Data'!AZ89&lt;P$194,10,(P$195-'Indicator Data'!AZ89)/(P$195-P$194)*10)),1))</f>
        <v>0.2</v>
      </c>
      <c r="Q86" s="97">
        <f>IF('Indicator Data'!BA89="No data","x",ROUND(IF('Indicator Data'!BA89&gt;Q$195,0,IF('Indicator Data'!BA89&lt;Q$194,10,(Q$195-'Indicator Data'!BA89)/(Q$195-Q$194)*10)),1))</f>
        <v>0.6</v>
      </c>
      <c r="R86" s="98">
        <f t="shared" si="13"/>
        <v>2.5</v>
      </c>
      <c r="S86" s="97">
        <f>IF('Indicator Data'!Y89="No data","x",ROUND(IF('Indicator Data'!Y89&gt;S$195,0,IF('Indicator Data'!Y89&lt;S$194,10,(S$195-'Indicator Data'!Y89)/(S$195-S$194)*10)),1))</f>
        <v>3.6</v>
      </c>
      <c r="T86" s="97">
        <f>IF('Indicator Data'!Z89="No data","x",ROUND(IF('Indicator Data'!Z89&gt;T$195,0,IF('Indicator Data'!Z89&lt;T$194,10,(T$195-'Indicator Data'!Z89)/(T$195-T$194)*10)),1))</f>
        <v>0.8</v>
      </c>
      <c r="U86" s="97">
        <f>IF('Indicator Data'!AC89="No data","x",ROUND(IF('Indicator Data'!AC89&gt;U$195,0,IF('Indicator Data'!AC89&lt;U$194,10,(U$195-'Indicator Data'!AC89)/(U$195-U$194)*10)),1))</f>
        <v>7.5</v>
      </c>
      <c r="V86" s="97">
        <f>IF('Indicator Data'!AD89="No data","x",ROUND(IF('Indicator Data'!AD89&gt;V$195,10,IF('Indicator Data'!AD89&lt;V$194,0,10-(V$195-'Indicator Data'!AD89)/(V$195-V$194)*10)),1))</f>
        <v>0.6</v>
      </c>
      <c r="W86" s="98">
        <f t="shared" si="14"/>
        <v>3.1</v>
      </c>
      <c r="X86" s="99">
        <f t="shared" si="15"/>
        <v>2.4</v>
      </c>
      <c r="Y86" s="184"/>
    </row>
    <row r="87" spans="1:25" s="4" customFormat="1" x14ac:dyDescent="0.25">
      <c r="A87" s="131" t="s">
        <v>161</v>
      </c>
      <c r="B87" s="51" t="s">
        <v>160</v>
      </c>
      <c r="C87" s="97">
        <f>IF('Indicator Data'!AR90="No data","x",ROUND(IF('Indicator Data'!AR90&gt;C$195,0,IF('Indicator Data'!AR90&lt;C$194,10,(C$195-'Indicator Data'!AR90)/(C$195-C$194)*10)),1))</f>
        <v>3.8</v>
      </c>
      <c r="D87" s="98">
        <f t="shared" si="8"/>
        <v>3.8</v>
      </c>
      <c r="E87" s="97">
        <f>IF('Indicator Data'!AT90="No data","x",ROUND(IF('Indicator Data'!AT90&gt;E$195,0,IF('Indicator Data'!AT90&lt;E$194,10,(E$195-'Indicator Data'!AT90)/(E$195-E$194)*10)),1))</f>
        <v>7.1</v>
      </c>
      <c r="F87" s="97">
        <f>IF('Indicator Data'!AS90="No data","x",ROUND(IF('Indicator Data'!AS90&gt;F$195,0,IF('Indicator Data'!AS90&lt;F$194,10,(F$195-'Indicator Data'!AS90)/(F$195-F$194)*10)),1))</f>
        <v>5.0999999999999996</v>
      </c>
      <c r="G87" s="98">
        <f t="shared" si="9"/>
        <v>6.1</v>
      </c>
      <c r="H87" s="99">
        <f t="shared" si="10"/>
        <v>5</v>
      </c>
      <c r="I87" s="97">
        <f>IF('Indicator Data'!AV90="No data","x",ROUND(IF('Indicator Data'!AV90^2&gt;I$195,0,IF('Indicator Data'!AV90^2&lt;I$194,10,(I$195-'Indicator Data'!AV90^2)/(I$195-I$194)*10)),1))</f>
        <v>0</v>
      </c>
      <c r="J87" s="97">
        <f>IF(OR('Indicator Data'!AU90=0,'Indicator Data'!AU90="No data"),"x",ROUND(IF('Indicator Data'!AU90&gt;J$195,0,IF('Indicator Data'!AU90&lt;J$194,10,(J$195-'Indicator Data'!AU90)/(J$195-J$194)*10)),1))</f>
        <v>0</v>
      </c>
      <c r="K87" s="97">
        <f>IF('Indicator Data'!AW90="No data","x",ROUND(IF('Indicator Data'!AW90&gt;K$195,0,IF('Indicator Data'!AW90&lt;K$194,10,(K$195-'Indicator Data'!AW90)/(K$195-K$194)*10)),1))</f>
        <v>2.7</v>
      </c>
      <c r="L87" s="97">
        <f>IF('Indicator Data'!AX90="No data","x",ROUND(IF('Indicator Data'!AX90&gt;L$195,0,IF('Indicator Data'!AX90&lt;L$194,10,(L$195-'Indicator Data'!AX90)/(L$195-L$194)*10)),1))</f>
        <v>0.7</v>
      </c>
      <c r="M87" s="98">
        <f t="shared" si="11"/>
        <v>0.9</v>
      </c>
      <c r="N87" s="148">
        <f>IF('Indicator Data'!AY90="No data","x",'Indicator Data'!AY90/'Indicator Data'!BE90*100)</f>
        <v>5.9265844353076265</v>
      </c>
      <c r="O87" s="97">
        <f t="shared" si="12"/>
        <v>9.5</v>
      </c>
      <c r="P87" s="97">
        <f>IF('Indicator Data'!AZ90="No data","x",ROUND(IF('Indicator Data'!AZ90&gt;P$195,0,IF('Indicator Data'!AZ90&lt;P$194,10,(P$195-'Indicator Data'!AZ90)/(P$195-P$194)*10)),1))</f>
        <v>0.3</v>
      </c>
      <c r="Q87" s="97">
        <f>IF('Indicator Data'!BA90="No data","x",ROUND(IF('Indicator Data'!BA90&gt;Q$195,0,IF('Indicator Data'!BA90&lt;Q$194,10,(Q$195-'Indicator Data'!BA90)/(Q$195-Q$194)*10)),1))</f>
        <v>1.4</v>
      </c>
      <c r="R87" s="98">
        <f t="shared" si="13"/>
        <v>3.7</v>
      </c>
      <c r="S87" s="97">
        <f>IF('Indicator Data'!Y90="No data","x",ROUND(IF('Indicator Data'!Y90&gt;S$195,0,IF('Indicator Data'!Y90&lt;S$194,10,(S$195-'Indicator Data'!Y90)/(S$195-S$194)*10)),1))</f>
        <v>1</v>
      </c>
      <c r="T87" s="97">
        <f>IF('Indicator Data'!Z90="No data","x",ROUND(IF('Indicator Data'!Z90&gt;T$195,0,IF('Indicator Data'!Z90&lt;T$194,10,(T$195-'Indicator Data'!Z90)/(T$195-T$194)*10)),1))</f>
        <v>0</v>
      </c>
      <c r="U87" s="97">
        <f>IF('Indicator Data'!AC90="No data","x",ROUND(IF('Indicator Data'!AC90&gt;U$195,0,IF('Indicator Data'!AC90&lt;U$194,10,(U$195-'Indicator Data'!AC90)/(U$195-U$194)*10)),1))</f>
        <v>6.5</v>
      </c>
      <c r="V87" s="97">
        <f>IF('Indicator Data'!AD90="No data","x",ROUND(IF('Indicator Data'!AD90&gt;V$195,10,IF('Indicator Data'!AD90&lt;V$194,0,10-(V$195-'Indicator Data'!AD90)/(V$195-V$194)*10)),1))</f>
        <v>0.1</v>
      </c>
      <c r="W87" s="98">
        <f t="shared" si="14"/>
        <v>1.9</v>
      </c>
      <c r="X87" s="99">
        <f t="shared" si="15"/>
        <v>2.2000000000000002</v>
      </c>
      <c r="Y87" s="184"/>
    </row>
    <row r="88" spans="1:25" s="4" customFormat="1" x14ac:dyDescent="0.25">
      <c r="A88" s="131" t="s">
        <v>163</v>
      </c>
      <c r="B88" s="51" t="s">
        <v>162</v>
      </c>
      <c r="C88" s="97">
        <f>IF('Indicator Data'!AR91="No data","x",ROUND(IF('Indicator Data'!AR91&gt;C$195,0,IF('Indicator Data'!AR91&lt;C$194,10,(C$195-'Indicator Data'!AR91)/(C$195-C$194)*10)),1))</f>
        <v>3.9</v>
      </c>
      <c r="D88" s="98">
        <f t="shared" si="8"/>
        <v>3.9</v>
      </c>
      <c r="E88" s="97">
        <f>IF('Indicator Data'!AT91="No data","x",ROUND(IF('Indicator Data'!AT91&gt;E$195,0,IF('Indicator Data'!AT91&lt;E$194,10,(E$195-'Indicator Data'!AT91)/(E$195-E$194)*10)),1))</f>
        <v>7.4</v>
      </c>
      <c r="F88" s="97">
        <f>IF('Indicator Data'!AS91="No data","x",ROUND(IF('Indicator Data'!AS91&gt;F$195,0,IF('Indicator Data'!AS91&lt;F$194,10,(F$195-'Indicator Data'!AS91)/(F$195-F$194)*10)),1))</f>
        <v>5.6</v>
      </c>
      <c r="G88" s="98">
        <f t="shared" si="9"/>
        <v>6.5</v>
      </c>
      <c r="H88" s="99">
        <f t="shared" si="10"/>
        <v>5.2</v>
      </c>
      <c r="I88" s="97">
        <f>IF('Indicator Data'!AV91="No data","x",ROUND(IF('Indicator Data'!AV91^2&gt;I$195,0,IF('Indicator Data'!AV91^2&lt;I$194,10,(I$195-'Indicator Data'!AV91^2)/(I$195-I$194)*10)),1))</f>
        <v>4.3</v>
      </c>
      <c r="J88" s="97">
        <f>IF(OR('Indicator Data'!AU91=0,'Indicator Data'!AU91="No data"),"x",ROUND(IF('Indicator Data'!AU91&gt;J$195,0,IF('Indicator Data'!AU91&lt;J$194,10,(J$195-'Indicator Data'!AU91)/(J$195-J$194)*10)),1))</f>
        <v>6.4</v>
      </c>
      <c r="K88" s="97">
        <f>IF('Indicator Data'!AW91="No data","x",ROUND(IF('Indicator Data'!AW91&gt;K$195,0,IF('Indicator Data'!AW91&lt;K$194,10,(K$195-'Indicator Data'!AW91)/(K$195-K$194)*10)),1))</f>
        <v>5.4</v>
      </c>
      <c r="L88" s="97">
        <f>IF('Indicator Data'!AX91="No data","x",ROUND(IF('Indicator Data'!AX91&gt;L$195,0,IF('Indicator Data'!AX91&lt;L$194,10,(L$195-'Indicator Data'!AX91)/(L$195-L$194)*10)),1))</f>
        <v>6.1</v>
      </c>
      <c r="M88" s="98">
        <f t="shared" si="11"/>
        <v>5.6</v>
      </c>
      <c r="N88" s="148">
        <f>IF('Indicator Data'!AY91="No data","x",'Indicator Data'!AY91/'Indicator Data'!BE91*100)</f>
        <v>10.54222159749798</v>
      </c>
      <c r="O88" s="97">
        <f t="shared" si="12"/>
        <v>9</v>
      </c>
      <c r="P88" s="97">
        <f>IF('Indicator Data'!AZ91="No data","x",ROUND(IF('Indicator Data'!AZ91&gt;P$195,0,IF('Indicator Data'!AZ91&lt;P$194,10,(P$195-'Indicator Data'!AZ91)/(P$195-P$194)*10)),1))</f>
        <v>7.8</v>
      </c>
      <c r="Q88" s="97">
        <f>IF('Indicator Data'!BA91="No data","x",ROUND(IF('Indicator Data'!BA91&gt;Q$195,0,IF('Indicator Data'!BA91&lt;Q$194,10,(Q$195-'Indicator Data'!BA91)/(Q$195-Q$194)*10)),1))</f>
        <v>7.4</v>
      </c>
      <c r="R88" s="98">
        <f t="shared" si="13"/>
        <v>8.1</v>
      </c>
      <c r="S88" s="97">
        <f>IF('Indicator Data'!Y91="No data","x",ROUND(IF('Indicator Data'!Y91&gt;S$195,0,IF('Indicator Data'!Y91&lt;S$194,10,(S$195-'Indicator Data'!Y91)/(S$195-S$194)*10)),1))</f>
        <v>9.5</v>
      </c>
      <c r="T88" s="97">
        <f>IF('Indicator Data'!Z91="No data","x",ROUND(IF('Indicator Data'!Z91&gt;T$195,0,IF('Indicator Data'!Z91&lt;T$194,10,(T$195-'Indicator Data'!Z91)/(T$195-T$194)*10)),1))</f>
        <v>6.2</v>
      </c>
      <c r="U88" s="97">
        <f>IF('Indicator Data'!AC91="No data","x",ROUND(IF('Indicator Data'!AC91&gt;U$195,0,IF('Indicator Data'!AC91&lt;U$194,10,(U$195-'Indicator Data'!AC91)/(U$195-U$194)*10)),1))</f>
        <v>9.6</v>
      </c>
      <c r="V88" s="97">
        <f>IF('Indicator Data'!AD91="No data","x",ROUND(IF('Indicator Data'!AD91&gt;V$195,10,IF('Indicator Data'!AD91&lt;V$194,0,10-(V$195-'Indicator Data'!AD91)/(V$195-V$194)*10)),1))</f>
        <v>5.7</v>
      </c>
      <c r="W88" s="98">
        <f t="shared" si="14"/>
        <v>7.8</v>
      </c>
      <c r="X88" s="99">
        <f t="shared" si="15"/>
        <v>7.2</v>
      </c>
      <c r="Y88" s="184"/>
    </row>
    <row r="89" spans="1:25" s="4" customFormat="1" x14ac:dyDescent="0.25">
      <c r="A89" s="131" t="s">
        <v>165</v>
      </c>
      <c r="B89" s="51" t="s">
        <v>164</v>
      </c>
      <c r="C89" s="97" t="str">
        <f>IF('Indicator Data'!AR92="No data","x",ROUND(IF('Indicator Data'!AR92&gt;C$195,0,IF('Indicator Data'!AR92&lt;C$194,10,(C$195-'Indicator Data'!AR92)/(C$195-C$194)*10)),1))</f>
        <v>x</v>
      </c>
      <c r="D89" s="98" t="str">
        <f t="shared" si="8"/>
        <v>x</v>
      </c>
      <c r="E89" s="97" t="str">
        <f>IF('Indicator Data'!AT92="No data","x",ROUND(IF('Indicator Data'!AT92&gt;E$195,0,IF('Indicator Data'!AT92&lt;E$194,10,(E$195-'Indicator Data'!AT92)/(E$195-E$194)*10)),1))</f>
        <v>x</v>
      </c>
      <c r="F89" s="97">
        <f>IF('Indicator Data'!AS92="No data","x",ROUND(IF('Indicator Data'!AS92&gt;F$195,0,IF('Indicator Data'!AS92&lt;F$194,10,(F$195-'Indicator Data'!AS92)/(F$195-F$194)*10)),1))</f>
        <v>6</v>
      </c>
      <c r="G89" s="98">
        <f t="shared" si="9"/>
        <v>6</v>
      </c>
      <c r="H89" s="99">
        <f t="shared" si="10"/>
        <v>6</v>
      </c>
      <c r="I89" s="97" t="str">
        <f>IF('Indicator Data'!AV92="No data","x",ROUND(IF('Indicator Data'!AV92^2&gt;I$195,0,IF('Indicator Data'!AV92^2&lt;I$194,10,(I$195-'Indicator Data'!AV92^2)/(I$195-I$194)*10)),1))</f>
        <v>x</v>
      </c>
      <c r="J89" s="97">
        <f>IF(OR('Indicator Data'!AU92=0,'Indicator Data'!AU92="No data"),"x",ROUND(IF('Indicator Data'!AU92&gt;J$195,0,IF('Indicator Data'!AU92&lt;J$194,10,(J$195-'Indicator Data'!AU92)/(J$195-J$194)*10)),1))</f>
        <v>5.2</v>
      </c>
      <c r="K89" s="97">
        <f>IF('Indicator Data'!AW92="No data","x",ROUND(IF('Indicator Data'!AW92&gt;K$195,0,IF('Indicator Data'!AW92&lt;K$194,10,(K$195-'Indicator Data'!AW92)/(K$195-K$194)*10)),1))</f>
        <v>8.6999999999999993</v>
      </c>
      <c r="L89" s="97">
        <f>IF('Indicator Data'!AX92="No data","x",ROUND(IF('Indicator Data'!AX92&gt;L$195,0,IF('Indicator Data'!AX92&lt;L$194,10,(L$195-'Indicator Data'!AX92)/(L$195-L$194)*10)),1))</f>
        <v>8.3000000000000007</v>
      </c>
      <c r="M89" s="98">
        <f t="shared" si="11"/>
        <v>7.4</v>
      </c>
      <c r="N89" s="148">
        <f>IF('Indicator Data'!AY92="No data","x",'Indicator Data'!AY92/'Indicator Data'!BE92*100)</f>
        <v>92.592592592592595</v>
      </c>
      <c r="O89" s="97">
        <f t="shared" si="12"/>
        <v>0.7</v>
      </c>
      <c r="P89" s="97">
        <f>IF('Indicator Data'!AZ92="No data","x",ROUND(IF('Indicator Data'!AZ92&gt;P$195,0,IF('Indicator Data'!AZ92&lt;P$194,10,(P$195-'Indicator Data'!AZ92)/(P$195-P$194)*10)),1))</f>
        <v>6.7</v>
      </c>
      <c r="Q89" s="97">
        <f>IF('Indicator Data'!BA92="No data","x",ROUND(IF('Indicator Data'!BA92&gt;Q$195,0,IF('Indicator Data'!BA92&lt;Q$194,10,(Q$195-'Indicator Data'!BA92)/(Q$195-Q$194)*10)),1))</f>
        <v>6.6</v>
      </c>
      <c r="R89" s="98">
        <f t="shared" si="13"/>
        <v>4.7</v>
      </c>
      <c r="S89" s="97">
        <f>IF('Indicator Data'!Y92="No data","x",ROUND(IF('Indicator Data'!Y92&gt;S$195,0,IF('Indicator Data'!Y92&lt;S$194,10,(S$195-'Indicator Data'!Y92)/(S$195-S$194)*10)),1))</f>
        <v>9.1</v>
      </c>
      <c r="T89" s="97">
        <f>IF('Indicator Data'!Z92="No data","x",ROUND(IF('Indicator Data'!Z92&gt;T$195,0,IF('Indicator Data'!Z92&lt;T$194,10,(T$195-'Indicator Data'!Z92)/(T$195-T$194)*10)),1))</f>
        <v>4.9000000000000004</v>
      </c>
      <c r="U89" s="97">
        <f>IF('Indicator Data'!AC92="No data","x",ROUND(IF('Indicator Data'!AC92&gt;U$195,0,IF('Indicator Data'!AC92&lt;U$194,10,(U$195-'Indicator Data'!AC92)/(U$195-U$194)*10)),1))</f>
        <v>9.5</v>
      </c>
      <c r="V89" s="97">
        <f>IF('Indicator Data'!AD92="No data","x",ROUND(IF('Indicator Data'!AD92&gt;V$195,10,IF('Indicator Data'!AD92&lt;V$194,0,10-(V$195-'Indicator Data'!AD92)/(V$195-V$194)*10)),1))</f>
        <v>1</v>
      </c>
      <c r="W89" s="98">
        <f t="shared" si="14"/>
        <v>6.1</v>
      </c>
      <c r="X89" s="99">
        <f t="shared" si="15"/>
        <v>6.1</v>
      </c>
      <c r="Y89" s="184"/>
    </row>
    <row r="90" spans="1:25" s="4" customFormat="1" x14ac:dyDescent="0.25">
      <c r="A90" s="131" t="s">
        <v>845</v>
      </c>
      <c r="B90" s="51" t="s">
        <v>166</v>
      </c>
      <c r="C90" s="97" t="str">
        <f>IF('Indicator Data'!AR93="No data","x",ROUND(IF('Indicator Data'!AR93&gt;C$195,0,IF('Indicator Data'!AR93&lt;C$194,10,(C$195-'Indicator Data'!AR93)/(C$195-C$194)*10)),1))</f>
        <v>x</v>
      </c>
      <c r="D90" s="98" t="str">
        <f t="shared" si="8"/>
        <v>x</v>
      </c>
      <c r="E90" s="97">
        <f>IF('Indicator Data'!AT93="No data","x",ROUND(IF('Indicator Data'!AT93&gt;E$195,0,IF('Indicator Data'!AT93&lt;E$194,10,(E$195-'Indicator Data'!AT93)/(E$195-E$194)*10)),1))</f>
        <v>8.8000000000000007</v>
      </c>
      <c r="F90" s="97">
        <f>IF('Indicator Data'!AS93="No data","x",ROUND(IF('Indicator Data'!AS93&gt;F$195,0,IF('Indicator Data'!AS93&lt;F$194,10,(F$195-'Indicator Data'!AS93)/(F$195-F$194)*10)),1))</f>
        <v>8.3000000000000007</v>
      </c>
      <c r="G90" s="98">
        <f t="shared" si="9"/>
        <v>8.6</v>
      </c>
      <c r="H90" s="99">
        <f t="shared" si="10"/>
        <v>8.6</v>
      </c>
      <c r="I90" s="97">
        <f>IF('Indicator Data'!AV93="No data","x",ROUND(IF('Indicator Data'!AV93^2&gt;I$195,0,IF('Indicator Data'!AV93^2&lt;I$194,10,(I$195-'Indicator Data'!AV93^2)/(I$195-I$194)*10)),1))</f>
        <v>0</v>
      </c>
      <c r="J90" s="97">
        <f>IF(OR('Indicator Data'!AU93=0,'Indicator Data'!AU93="No data"),"x",ROUND(IF('Indicator Data'!AU93&gt;J$195,0,IF('Indicator Data'!AU93&lt;J$194,10,(J$195-'Indicator Data'!AU93)/(J$195-J$194)*10)),1))</f>
        <v>6.8</v>
      </c>
      <c r="K90" s="97">
        <f>IF('Indicator Data'!AW93="No data","x",ROUND(IF('Indicator Data'!AW93&gt;K$195,0,IF('Indicator Data'!AW93&lt;K$194,10,(K$195-'Indicator Data'!AW93)/(K$195-K$194)*10)),1))</f>
        <v>10</v>
      </c>
      <c r="L90" s="97">
        <f>IF('Indicator Data'!AX93="No data","x",ROUND(IF('Indicator Data'!AX93&gt;L$195,0,IF('Indicator Data'!AX93&lt;L$194,10,(L$195-'Indicator Data'!AX93)/(L$195-L$194)*10)),1))</f>
        <v>9.6</v>
      </c>
      <c r="M90" s="98">
        <f t="shared" si="11"/>
        <v>6.6</v>
      </c>
      <c r="N90" s="148">
        <f>IF('Indicator Data'!AY93="No data","x",'Indicator Data'!AY93/'Indicator Data'!BE93*100)</f>
        <v>29.067353209866294</v>
      </c>
      <c r="O90" s="97">
        <f t="shared" si="12"/>
        <v>7.2</v>
      </c>
      <c r="P90" s="97">
        <f>IF('Indicator Data'!AZ93="No data","x",ROUND(IF('Indicator Data'!AZ93&gt;P$195,0,IF('Indicator Data'!AZ93&lt;P$194,10,(P$195-'Indicator Data'!AZ93)/(P$195-P$194)*10)),1))</f>
        <v>2</v>
      </c>
      <c r="Q90" s="97">
        <f>IF('Indicator Data'!BA93="No data","x",ROUND(IF('Indicator Data'!BA93&gt;Q$195,0,IF('Indicator Data'!BA93&lt;Q$194,10,(Q$195-'Indicator Data'!BA93)/(Q$195-Q$194)*10)),1))</f>
        <v>0.1</v>
      </c>
      <c r="R90" s="98">
        <f t="shared" si="13"/>
        <v>3.1</v>
      </c>
      <c r="S90" s="97" t="str">
        <f>IF('Indicator Data'!Y93="No data","x",ROUND(IF('Indicator Data'!Y93&gt;S$195,0,IF('Indicator Data'!Y93&lt;S$194,10,(S$195-'Indicator Data'!Y93)/(S$195-S$194)*10)),1))</f>
        <v>x</v>
      </c>
      <c r="T90" s="97">
        <f>IF('Indicator Data'!Z93="No data","x",ROUND(IF('Indicator Data'!Z93&gt;T$195,0,IF('Indicator Data'!Z93&lt;T$194,10,(T$195-'Indicator Data'!Z93)/(T$195-T$194)*10)),1))</f>
        <v>0</v>
      </c>
      <c r="U90" s="97" t="str">
        <f>IF('Indicator Data'!AC93="No data","x",ROUND(IF('Indicator Data'!AC93&gt;U$195,0,IF('Indicator Data'!AC93&lt;U$194,10,(U$195-'Indicator Data'!AC93)/(U$195-U$194)*10)),1))</f>
        <v>x</v>
      </c>
      <c r="V90" s="97">
        <f>IF('Indicator Data'!AD93="No data","x",ROUND(IF('Indicator Data'!AD93&gt;V$195,10,IF('Indicator Data'!AD93&lt;V$194,0,10-(V$195-'Indicator Data'!AD93)/(V$195-V$194)*10)),1))</f>
        <v>0.9</v>
      </c>
      <c r="W90" s="98">
        <f t="shared" si="14"/>
        <v>0.5</v>
      </c>
      <c r="X90" s="99">
        <f t="shared" si="15"/>
        <v>3.4</v>
      </c>
      <c r="Y90" s="184"/>
    </row>
    <row r="91" spans="1:25" s="4" customFormat="1" x14ac:dyDescent="0.25">
      <c r="A91" s="131" t="s">
        <v>849</v>
      </c>
      <c r="B91" s="51" t="s">
        <v>297</v>
      </c>
      <c r="C91" s="97">
        <f>IF('Indicator Data'!AR94="No data","x",ROUND(IF('Indicator Data'!AR94&gt;C$195,0,IF('Indicator Data'!AR94&lt;C$194,10,(C$195-'Indicator Data'!AR94)/(C$195-C$194)*10)),1))</f>
        <v>1.5</v>
      </c>
      <c r="D91" s="98">
        <f t="shared" si="8"/>
        <v>1.5</v>
      </c>
      <c r="E91" s="97">
        <f>IF('Indicator Data'!AT94="No data","x",ROUND(IF('Indicator Data'!AT94&gt;E$195,0,IF('Indicator Data'!AT94&lt;E$194,10,(E$195-'Indicator Data'!AT94)/(E$195-E$194)*10)),1))</f>
        <v>4.7</v>
      </c>
      <c r="F91" s="97">
        <f>IF('Indicator Data'!AS94="No data","x",ROUND(IF('Indicator Data'!AS94&gt;F$195,0,IF('Indicator Data'!AS94&lt;F$194,10,(F$195-'Indicator Data'!AS94)/(F$195-F$194)*10)),1))</f>
        <v>2.9</v>
      </c>
      <c r="G91" s="98">
        <f t="shared" si="9"/>
        <v>3.8</v>
      </c>
      <c r="H91" s="99">
        <f t="shared" si="10"/>
        <v>2.7</v>
      </c>
      <c r="I91" s="97">
        <f>IF('Indicator Data'!AV94="No data","x",ROUND(IF('Indicator Data'!AV94^2&gt;I$195,0,IF('Indicator Data'!AV94^2&lt;I$194,10,(I$195-'Indicator Data'!AV94^2)/(I$195-I$194)*10)),1))</f>
        <v>0.4</v>
      </c>
      <c r="J91" s="97">
        <f>IF(OR('Indicator Data'!AU94=0,'Indicator Data'!AU94="No data"),"x",ROUND(IF('Indicator Data'!AU94&gt;J$195,0,IF('Indicator Data'!AU94&lt;J$194,10,(J$195-'Indicator Data'!AU94)/(J$195-J$194)*10)),1))</f>
        <v>0</v>
      </c>
      <c r="K91" s="97">
        <f>IF('Indicator Data'!AW94="No data","x",ROUND(IF('Indicator Data'!AW94&gt;K$195,0,IF('Indicator Data'!AW94&lt;K$194,10,(K$195-'Indicator Data'!AW94)/(K$195-K$194)*10)),1))</f>
        <v>1</v>
      </c>
      <c r="L91" s="97">
        <f>IF('Indicator Data'!AX94="No data","x",ROUND(IF('Indicator Data'!AX94&gt;L$195,0,IF('Indicator Data'!AX94&lt;L$194,10,(L$195-'Indicator Data'!AX94)/(L$195-L$194)*10)),1))</f>
        <v>4.2</v>
      </c>
      <c r="M91" s="98">
        <f t="shared" si="11"/>
        <v>1.4</v>
      </c>
      <c r="N91" s="148">
        <f>IF('Indicator Data'!AY94="No data","x",'Indicator Data'!AY94/'Indicator Data'!BE94*100)</f>
        <v>102.98661174047375</v>
      </c>
      <c r="O91" s="97">
        <f t="shared" si="12"/>
        <v>0</v>
      </c>
      <c r="P91" s="97">
        <f>IF('Indicator Data'!AZ94="No data","x",ROUND(IF('Indicator Data'!AZ94&gt;P$195,0,IF('Indicator Data'!AZ94&lt;P$194,10,(P$195-'Indicator Data'!AZ94)/(P$195-P$194)*10)),1))</f>
        <v>0</v>
      </c>
      <c r="Q91" s="97">
        <f>IF('Indicator Data'!BA94="No data","x",ROUND(IF('Indicator Data'!BA94&gt;Q$195,0,IF('Indicator Data'!BA94&lt;Q$194,10,(Q$195-'Indicator Data'!BA94)/(Q$195-Q$194)*10)),1))</f>
        <v>0.5</v>
      </c>
      <c r="R91" s="98">
        <f t="shared" si="13"/>
        <v>0.2</v>
      </c>
      <c r="S91" s="97">
        <f>IF('Indicator Data'!Y94="No data","x",ROUND(IF('Indicator Data'!Y94&gt;S$195,0,IF('Indicator Data'!Y94&lt;S$194,10,(S$195-'Indicator Data'!Y94)/(S$195-S$194)*10)),1))</f>
        <v>4.5999999999999996</v>
      </c>
      <c r="T91" s="97">
        <f>IF('Indicator Data'!Z94="No data","x",ROUND(IF('Indicator Data'!Z94&gt;T$195,0,IF('Indicator Data'!Z94&lt;T$194,10,(T$195-'Indicator Data'!Z94)/(T$195-T$194)*10)),1))</f>
        <v>0.3</v>
      </c>
      <c r="U91" s="97">
        <f>IF('Indicator Data'!AC94="No data","x",ROUND(IF('Indicator Data'!AC94&gt;U$195,0,IF('Indicator Data'!AC94&lt;U$194,10,(U$195-'Indicator Data'!AC94)/(U$195-U$194)*10)),1))</f>
        <v>1.6</v>
      </c>
      <c r="V91" s="97">
        <f>IF('Indicator Data'!AD94="No data","x",ROUND(IF('Indicator Data'!AD94&gt;V$195,10,IF('Indicator Data'!AD94&lt;V$194,0,10-(V$195-'Indicator Data'!AD94)/(V$195-V$194)*10)),1))</f>
        <v>0.1</v>
      </c>
      <c r="W91" s="98">
        <f t="shared" si="14"/>
        <v>1.7</v>
      </c>
      <c r="X91" s="99">
        <f t="shared" si="15"/>
        <v>1.1000000000000001</v>
      </c>
      <c r="Y91" s="184"/>
    </row>
    <row r="92" spans="1:25" s="4" customFormat="1" x14ac:dyDescent="0.25">
      <c r="A92" s="131" t="s">
        <v>168</v>
      </c>
      <c r="B92" s="51" t="s">
        <v>167</v>
      </c>
      <c r="C92" s="97" t="str">
        <f>IF('Indicator Data'!AR95="No data","x",ROUND(IF('Indicator Data'!AR95&gt;C$195,0,IF('Indicator Data'!AR95&lt;C$194,10,(C$195-'Indicator Data'!AR95)/(C$195-C$194)*10)),1))</f>
        <v>x</v>
      </c>
      <c r="D92" s="98" t="str">
        <f t="shared" si="8"/>
        <v>x</v>
      </c>
      <c r="E92" s="97">
        <f>IF('Indicator Data'!AT95="No data","x",ROUND(IF('Indicator Data'!AT95&gt;E$195,0,IF('Indicator Data'!AT95&lt;E$194,10,(E$195-'Indicator Data'!AT95)/(E$195-E$194)*10)),1))</f>
        <v>5.9</v>
      </c>
      <c r="F92" s="97">
        <f>IF('Indicator Data'!AS95="No data","x",ROUND(IF('Indicator Data'!AS95&gt;F$195,0,IF('Indicator Data'!AS95&lt;F$194,10,(F$195-'Indicator Data'!AS95)/(F$195-F$194)*10)),1))</f>
        <v>5</v>
      </c>
      <c r="G92" s="98">
        <f t="shared" si="9"/>
        <v>5.5</v>
      </c>
      <c r="H92" s="99">
        <f t="shared" si="10"/>
        <v>5.5</v>
      </c>
      <c r="I92" s="97">
        <f>IF('Indicator Data'!AV95="No data","x",ROUND(IF('Indicator Data'!AV95^2&gt;I$195,0,IF('Indicator Data'!AV95^2&lt;I$194,10,(I$195-'Indicator Data'!AV95^2)/(I$195-I$194)*10)),1))</f>
        <v>0.8</v>
      </c>
      <c r="J92" s="97">
        <f>IF(OR('Indicator Data'!AU95=0,'Indicator Data'!AU95="No data"),"x",ROUND(IF('Indicator Data'!AU95&gt;J$195,0,IF('Indicator Data'!AU95&lt;J$194,10,(J$195-'Indicator Data'!AU95)/(J$195-J$194)*10)),1))</f>
        <v>0</v>
      </c>
      <c r="K92" s="97">
        <f>IF('Indicator Data'!AW95="No data","x",ROUND(IF('Indicator Data'!AW95&gt;K$195,0,IF('Indicator Data'!AW95&lt;K$194,10,(K$195-'Indicator Data'!AW95)/(K$195-K$194)*10)),1))</f>
        <v>1.8</v>
      </c>
      <c r="L92" s="97">
        <f>IF('Indicator Data'!AX95="No data","x",ROUND(IF('Indicator Data'!AX95&gt;L$195,0,IF('Indicator Data'!AX95&lt;L$194,10,(L$195-'Indicator Data'!AX95)/(L$195-L$194)*10)),1))</f>
        <v>0</v>
      </c>
      <c r="M92" s="98">
        <f t="shared" si="11"/>
        <v>0.7</v>
      </c>
      <c r="N92" s="148">
        <f>IF('Indicator Data'!AY95="No data","x",'Indicator Data'!AY95/'Indicator Data'!BE95*100)</f>
        <v>52.188552188552187</v>
      </c>
      <c r="O92" s="97">
        <f t="shared" si="12"/>
        <v>4.8</v>
      </c>
      <c r="P92" s="97">
        <f>IF('Indicator Data'!AZ95="No data","x",ROUND(IF('Indicator Data'!AZ95&gt;P$195,0,IF('Indicator Data'!AZ95&lt;P$194,10,(P$195-'Indicator Data'!AZ95)/(P$195-P$194)*10)),1))</f>
        <v>0</v>
      </c>
      <c r="Q92" s="97">
        <f>IF('Indicator Data'!BA95="No data","x",ROUND(IF('Indicator Data'!BA95&gt;Q$195,0,IF('Indicator Data'!BA95&lt;Q$194,10,(Q$195-'Indicator Data'!BA95)/(Q$195-Q$194)*10)),1))</f>
        <v>0.2</v>
      </c>
      <c r="R92" s="98">
        <f t="shared" si="13"/>
        <v>1.7</v>
      </c>
      <c r="S92" s="97">
        <f>IF('Indicator Data'!Y95="No data","x",ROUND(IF('Indicator Data'!Y95&gt;S$195,0,IF('Indicator Data'!Y95&lt;S$194,10,(S$195-'Indicator Data'!Y95)/(S$195-S$194)*10)),1))</f>
        <v>3.2</v>
      </c>
      <c r="T92" s="97">
        <f>IF('Indicator Data'!Z95="No data","x",ROUND(IF('Indicator Data'!Z95&gt;T$195,0,IF('Indicator Data'!Z95&lt;T$194,10,(T$195-'Indicator Data'!Z95)/(T$195-T$194)*10)),1))</f>
        <v>1.5</v>
      </c>
      <c r="U92" s="97">
        <f>IF('Indicator Data'!AC95="No data","x",ROUND(IF('Indicator Data'!AC95&gt;U$195,0,IF('Indicator Data'!AC95&lt;U$194,10,(U$195-'Indicator Data'!AC95)/(U$195-U$194)*10)),1))</f>
        <v>2.2999999999999998</v>
      </c>
      <c r="V92" s="97">
        <f>IF('Indicator Data'!AD95="No data","x",ROUND(IF('Indicator Data'!AD95&gt;V$195,10,IF('Indicator Data'!AD95&lt;V$194,0,10-(V$195-'Indicator Data'!AD95)/(V$195-V$194)*10)),1))</f>
        <v>0</v>
      </c>
      <c r="W92" s="98">
        <f t="shared" si="14"/>
        <v>1.8</v>
      </c>
      <c r="X92" s="99">
        <f t="shared" si="15"/>
        <v>1.4</v>
      </c>
      <c r="Y92" s="184"/>
    </row>
    <row r="93" spans="1:25" s="4" customFormat="1" x14ac:dyDescent="0.25">
      <c r="A93" s="131" t="s">
        <v>170</v>
      </c>
      <c r="B93" s="51" t="s">
        <v>169</v>
      </c>
      <c r="C93" s="97">
        <f>IF('Indicator Data'!AR96="No data","x",ROUND(IF('Indicator Data'!AR96&gt;C$195,0,IF('Indicator Data'!AR96&lt;C$194,10,(C$195-'Indicator Data'!AR96)/(C$195-C$194)*10)),1))</f>
        <v>3.7</v>
      </c>
      <c r="D93" s="98">
        <f t="shared" si="8"/>
        <v>3.7</v>
      </c>
      <c r="E93" s="97">
        <f>IF('Indicator Data'!AT96="No data","x",ROUND(IF('Indicator Data'!AT96&gt;E$195,0,IF('Indicator Data'!AT96&lt;E$194,10,(E$195-'Indicator Data'!AT96)/(E$195-E$194)*10)),1))</f>
        <v>7.2</v>
      </c>
      <c r="F93" s="97">
        <f>IF('Indicator Data'!AS96="No data","x",ROUND(IF('Indicator Data'!AS96&gt;F$195,0,IF('Indicator Data'!AS96&lt;F$194,10,(F$195-'Indicator Data'!AS96)/(F$195-F$194)*10)),1))</f>
        <v>6.8</v>
      </c>
      <c r="G93" s="98">
        <f t="shared" si="9"/>
        <v>7</v>
      </c>
      <c r="H93" s="99">
        <f t="shared" si="10"/>
        <v>5.4</v>
      </c>
      <c r="I93" s="97">
        <f>IF('Indicator Data'!AV96="No data","x",ROUND(IF('Indicator Data'!AV96^2&gt;I$195,0,IF('Indicator Data'!AV96^2&lt;I$194,10,(I$195-'Indicator Data'!AV96^2)/(I$195-I$194)*10)),1))</f>
        <v>0.1</v>
      </c>
      <c r="J93" s="97">
        <f>IF(OR('Indicator Data'!AU96=0,'Indicator Data'!AU96="No data"),"x",ROUND(IF('Indicator Data'!AU96&gt;J$195,0,IF('Indicator Data'!AU96&lt;J$194,10,(J$195-'Indicator Data'!AU96)/(J$195-J$194)*10)),1))</f>
        <v>0</v>
      </c>
      <c r="K93" s="97">
        <f>IF('Indicator Data'!AW96="No data","x",ROUND(IF('Indicator Data'!AW96&gt;K$195,0,IF('Indicator Data'!AW96&lt;K$194,10,(K$195-'Indicator Data'!AW96)/(K$195-K$194)*10)),1))</f>
        <v>7</v>
      </c>
      <c r="L93" s="97">
        <f>IF('Indicator Data'!AX96="No data","x",ROUND(IF('Indicator Data'!AX96&gt;L$195,0,IF('Indicator Data'!AX96&lt;L$194,10,(L$195-'Indicator Data'!AX96)/(L$195-L$194)*10)),1))</f>
        <v>3.4</v>
      </c>
      <c r="M93" s="98">
        <f t="shared" si="11"/>
        <v>2.6</v>
      </c>
      <c r="N93" s="148">
        <f>IF('Indicator Data'!AY96="No data","x",'Indicator Data'!AY96/'Indicator Data'!BE96*100)</f>
        <v>19.81230448383733</v>
      </c>
      <c r="O93" s="97">
        <f t="shared" si="12"/>
        <v>8.1</v>
      </c>
      <c r="P93" s="97">
        <f>IF('Indicator Data'!AZ96="No data","x",ROUND(IF('Indicator Data'!AZ96&gt;P$195,0,IF('Indicator Data'!AZ96&lt;P$194,10,(P$195-'Indicator Data'!AZ96)/(P$195-P$194)*10)),1))</f>
        <v>0.7</v>
      </c>
      <c r="Q93" s="97">
        <f>IF('Indicator Data'!BA96="No data","x",ROUND(IF('Indicator Data'!BA96&gt;Q$195,0,IF('Indicator Data'!BA96&lt;Q$194,10,(Q$195-'Indicator Data'!BA96)/(Q$195-Q$194)*10)),1))</f>
        <v>2</v>
      </c>
      <c r="R93" s="98">
        <f t="shared" si="13"/>
        <v>3.6</v>
      </c>
      <c r="S93" s="97">
        <f>IF('Indicator Data'!Y96="No data","x",ROUND(IF('Indicator Data'!Y96&gt;S$195,0,IF('Indicator Data'!Y96&lt;S$194,10,(S$195-'Indicator Data'!Y96)/(S$195-S$194)*10)),1))</f>
        <v>5.0999999999999996</v>
      </c>
      <c r="T93" s="97">
        <f>IF('Indicator Data'!Z96="No data","x",ROUND(IF('Indicator Data'!Z96&gt;T$195,0,IF('Indicator Data'!Z96&lt;T$194,10,(T$195-'Indicator Data'!Z96)/(T$195-T$194)*10)),1))</f>
        <v>0.5</v>
      </c>
      <c r="U93" s="97">
        <f>IF('Indicator Data'!AC96="No data","x",ROUND(IF('Indicator Data'!AC96&gt;U$195,0,IF('Indicator Data'!AC96&lt;U$194,10,(U$195-'Indicator Data'!AC96)/(U$195-U$194)*10)),1))</f>
        <v>9.4</v>
      </c>
      <c r="V93" s="97">
        <f>IF('Indicator Data'!AD96="No data","x",ROUND(IF('Indicator Data'!AD96&gt;V$195,10,IF('Indicator Data'!AD96&lt;V$194,0,10-(V$195-'Indicator Data'!AD96)/(V$195-V$194)*10)),1))</f>
        <v>0.8</v>
      </c>
      <c r="W93" s="98">
        <f t="shared" si="14"/>
        <v>4</v>
      </c>
      <c r="X93" s="99">
        <f t="shared" si="15"/>
        <v>3.4</v>
      </c>
      <c r="Y93" s="184"/>
    </row>
    <row r="94" spans="1:25" s="4" customFormat="1" x14ac:dyDescent="0.25">
      <c r="A94" s="131" t="s">
        <v>848</v>
      </c>
      <c r="B94" s="51" t="s">
        <v>171</v>
      </c>
      <c r="C94" s="97">
        <f>IF('Indicator Data'!AR97="No data","x",ROUND(IF('Indicator Data'!AR97&gt;C$195,0,IF('Indicator Data'!AR97&lt;C$194,10,(C$195-'Indicator Data'!AR97)/(C$195-C$194)*10)),1))</f>
        <v>6.1</v>
      </c>
      <c r="D94" s="98">
        <f t="shared" si="8"/>
        <v>6.1</v>
      </c>
      <c r="E94" s="97">
        <f>IF('Indicator Data'!AT97="No data","x",ROUND(IF('Indicator Data'!AT97&gt;E$195,0,IF('Indicator Data'!AT97&lt;E$194,10,(E$195-'Indicator Data'!AT97)/(E$195-E$194)*10)),1))</f>
        <v>7</v>
      </c>
      <c r="F94" s="97">
        <f>IF('Indicator Data'!AS97="No data","x",ROUND(IF('Indicator Data'!AS97&gt;F$195,0,IF('Indicator Data'!AS97&lt;F$194,10,(F$195-'Indicator Data'!AS97)/(F$195-F$194)*10)),1))</f>
        <v>6</v>
      </c>
      <c r="G94" s="98">
        <f t="shared" si="9"/>
        <v>6.5</v>
      </c>
      <c r="H94" s="99">
        <f t="shared" si="10"/>
        <v>6.3</v>
      </c>
      <c r="I94" s="97">
        <f>IF('Indicator Data'!AV97="No data","x",ROUND(IF('Indicator Data'!AV97^2&gt;I$195,0,IF('Indicator Data'!AV97^2&lt;I$194,10,(I$195-'Indicator Data'!AV97^2)/(I$195-I$194)*10)),1))</f>
        <v>4</v>
      </c>
      <c r="J94" s="97">
        <f>IF(OR('Indicator Data'!AU97=0,'Indicator Data'!AU97="No data"),"x",ROUND(IF('Indicator Data'!AU97&gt;J$195,0,IF('Indicator Data'!AU97&lt;J$194,10,(J$195-'Indicator Data'!AU97)/(J$195-J$194)*10)),1))</f>
        <v>2.2000000000000002</v>
      </c>
      <c r="K94" s="97">
        <f>IF('Indicator Data'!AW97="No data","x",ROUND(IF('Indicator Data'!AW97&gt;K$195,0,IF('Indicator Data'!AW97&lt;K$194,10,(K$195-'Indicator Data'!AW97)/(K$195-K$194)*10)),1))</f>
        <v>8.1999999999999993</v>
      </c>
      <c r="L94" s="97">
        <f>IF('Indicator Data'!AX97="No data","x",ROUND(IF('Indicator Data'!AX97&gt;L$195,0,IF('Indicator Data'!AX97&lt;L$194,10,(L$195-'Indicator Data'!AX97)/(L$195-L$194)*10)),1))</f>
        <v>7.5</v>
      </c>
      <c r="M94" s="98">
        <f t="shared" si="11"/>
        <v>5.5</v>
      </c>
      <c r="N94" s="148">
        <f>IF('Indicator Data'!AY97="No data","x",'Indicator Data'!AY97/'Indicator Data'!BE97*100)</f>
        <v>10.831889081455806</v>
      </c>
      <c r="O94" s="97">
        <f t="shared" si="12"/>
        <v>9</v>
      </c>
      <c r="P94" s="97">
        <f>IF('Indicator Data'!AZ97="No data","x",ROUND(IF('Indicator Data'!AZ97&gt;P$195,0,IF('Indicator Data'!AZ97&lt;P$194,10,(P$195-'Indicator Data'!AZ97)/(P$195-P$194)*10)),1))</f>
        <v>3.2</v>
      </c>
      <c r="Q94" s="97">
        <f>IF('Indicator Data'!BA97="No data","x",ROUND(IF('Indicator Data'!BA97&gt;Q$195,0,IF('Indicator Data'!BA97&lt;Q$194,10,(Q$195-'Indicator Data'!BA97)/(Q$195-Q$194)*10)),1))</f>
        <v>4.9000000000000004</v>
      </c>
      <c r="R94" s="98">
        <f t="shared" si="13"/>
        <v>5.7</v>
      </c>
      <c r="S94" s="97">
        <f>IF('Indicator Data'!Y97="No data","x",ROUND(IF('Indicator Data'!Y97&gt;S$195,0,IF('Indicator Data'!Y97&lt;S$194,10,(S$195-'Indicator Data'!Y97)/(S$195-S$194)*10)),1))</f>
        <v>9.5</v>
      </c>
      <c r="T94" s="97">
        <f>IF('Indicator Data'!Z97="No data","x",ROUND(IF('Indicator Data'!Z97&gt;T$195,0,IF('Indicator Data'!Z97&lt;T$194,10,(T$195-'Indicator Data'!Z97)/(T$195-T$194)*10)),1))</f>
        <v>5.9</v>
      </c>
      <c r="U94" s="97">
        <f>IF('Indicator Data'!AC97="No data","x",ROUND(IF('Indicator Data'!AC97&gt;U$195,0,IF('Indicator Data'!AC97&lt;U$194,10,(U$195-'Indicator Data'!AC97)/(U$195-U$194)*10)),1))</f>
        <v>9.8000000000000007</v>
      </c>
      <c r="V94" s="97">
        <f>IF('Indicator Data'!AD97="No data","x",ROUND(IF('Indicator Data'!AD97&gt;V$195,10,IF('Indicator Data'!AD97&lt;V$194,0,10-(V$195-'Indicator Data'!AD97)/(V$195-V$194)*10)),1))</f>
        <v>2.2000000000000002</v>
      </c>
      <c r="W94" s="98">
        <f t="shared" si="14"/>
        <v>6.9</v>
      </c>
      <c r="X94" s="99">
        <f t="shared" si="15"/>
        <v>6</v>
      </c>
      <c r="Y94" s="184"/>
    </row>
    <row r="95" spans="1:25" s="4" customFormat="1" x14ac:dyDescent="0.25">
      <c r="A95" s="131" t="s">
        <v>378</v>
      </c>
      <c r="B95" s="51" t="s">
        <v>172</v>
      </c>
      <c r="C95" s="97" t="str">
        <f>IF('Indicator Data'!AR98="No data","x",ROUND(IF('Indicator Data'!AR98&gt;C$195,0,IF('Indicator Data'!AR98&lt;C$194,10,(C$195-'Indicator Data'!AR98)/(C$195-C$194)*10)),1))</f>
        <v>x</v>
      </c>
      <c r="D95" s="98" t="str">
        <f t="shared" si="8"/>
        <v>x</v>
      </c>
      <c r="E95" s="97">
        <f>IF('Indicator Data'!AT98="No data","x",ROUND(IF('Indicator Data'!AT98&gt;E$195,0,IF('Indicator Data'!AT98&lt;E$194,10,(E$195-'Indicator Data'!AT98)/(E$195-E$194)*10)),1))</f>
        <v>4.3</v>
      </c>
      <c r="F95" s="97">
        <f>IF('Indicator Data'!AS98="No data","x",ROUND(IF('Indicator Data'!AS98&gt;F$195,0,IF('Indicator Data'!AS98&lt;F$194,10,(F$195-'Indicator Data'!AS98)/(F$195-F$194)*10)),1))</f>
        <v>2.8</v>
      </c>
      <c r="G95" s="98">
        <f t="shared" si="9"/>
        <v>3.6</v>
      </c>
      <c r="H95" s="99">
        <f t="shared" si="10"/>
        <v>3.6</v>
      </c>
      <c r="I95" s="97">
        <f>IF('Indicator Data'!AV98="No data","x",ROUND(IF('Indicator Data'!AV98^2&gt;I$195,0,IF('Indicator Data'!AV98^2&lt;I$194,10,(I$195-'Indicator Data'!AV98^2)/(I$195-I$194)*10)),1))</f>
        <v>0</v>
      </c>
      <c r="J95" s="97">
        <f>IF(OR('Indicator Data'!AU98=0,'Indicator Data'!AU98="No data"),"x",ROUND(IF('Indicator Data'!AU98&gt;J$195,0,IF('Indicator Data'!AU98&lt;J$194,10,(J$195-'Indicator Data'!AU98)/(J$195-J$194)*10)),1))</f>
        <v>0</v>
      </c>
      <c r="K95" s="97">
        <f>IF('Indicator Data'!AW98="No data","x",ROUND(IF('Indicator Data'!AW98&gt;K$195,0,IF('Indicator Data'!AW98&lt;K$194,10,(K$195-'Indicator Data'!AW98)/(K$195-K$194)*10)),1))</f>
        <v>2.1</v>
      </c>
      <c r="L95" s="97">
        <f>IF('Indicator Data'!AX98="No data","x",ROUND(IF('Indicator Data'!AX98&gt;L$195,0,IF('Indicator Data'!AX98&lt;L$194,10,(L$195-'Indicator Data'!AX98)/(L$195-L$194)*10)),1))</f>
        <v>3.7</v>
      </c>
      <c r="M95" s="98">
        <f t="shared" si="11"/>
        <v>1.5</v>
      </c>
      <c r="N95" s="148">
        <f>IF('Indicator Data'!AY98="No data","x",'Indicator Data'!AY98/'Indicator Data'!BE98*100)</f>
        <v>90.032154340836016</v>
      </c>
      <c r="O95" s="97">
        <f t="shared" si="12"/>
        <v>1</v>
      </c>
      <c r="P95" s="97">
        <f>IF('Indicator Data'!AZ98="No data","x",ROUND(IF('Indicator Data'!AZ98&gt;P$195,0,IF('Indicator Data'!AZ98&lt;P$194,10,(P$195-'Indicator Data'!AZ98)/(P$195-P$194)*10)),1))</f>
        <v>1.4</v>
      </c>
      <c r="Q95" s="97">
        <f>IF('Indicator Data'!BA98="No data","x",ROUND(IF('Indicator Data'!BA98&gt;Q$195,0,IF('Indicator Data'!BA98&lt;Q$194,10,(Q$195-'Indicator Data'!BA98)/(Q$195-Q$194)*10)),1))</f>
        <v>0.1</v>
      </c>
      <c r="R95" s="98">
        <f t="shared" si="13"/>
        <v>0.8</v>
      </c>
      <c r="S95" s="97">
        <f>IF('Indicator Data'!Y98="No data","x",ROUND(IF('Indicator Data'!Y98&gt;S$195,0,IF('Indicator Data'!Y98&lt;S$194,10,(S$195-'Indicator Data'!Y98)/(S$195-S$194)*10)),1))</f>
        <v>1.1000000000000001</v>
      </c>
      <c r="T95" s="97">
        <f>IF('Indicator Data'!Z98="No data","x",ROUND(IF('Indicator Data'!Z98&gt;T$195,0,IF('Indicator Data'!Z98&lt;T$194,10,(T$195-'Indicator Data'!Z98)/(T$195-T$194)*10)),1))</f>
        <v>1.5</v>
      </c>
      <c r="U95" s="97">
        <f>IF('Indicator Data'!AC98="No data","x",ROUND(IF('Indicator Data'!AC98&gt;U$195,0,IF('Indicator Data'!AC98&lt;U$194,10,(U$195-'Indicator Data'!AC98)/(U$195-U$194)*10)),1))</f>
        <v>7</v>
      </c>
      <c r="V95" s="97">
        <f>IF('Indicator Data'!AD98="No data","x",ROUND(IF('Indicator Data'!AD98&gt;V$195,10,IF('Indicator Data'!AD98&lt;V$194,0,10-(V$195-'Indicator Data'!AD98)/(V$195-V$194)*10)),1))</f>
        <v>0.2</v>
      </c>
      <c r="W95" s="98">
        <f t="shared" si="14"/>
        <v>2.5</v>
      </c>
      <c r="X95" s="99">
        <f t="shared" si="15"/>
        <v>1.6</v>
      </c>
      <c r="Y95" s="184"/>
    </row>
    <row r="96" spans="1:25" s="4" customFormat="1" x14ac:dyDescent="0.25">
      <c r="A96" s="131" t="s">
        <v>174</v>
      </c>
      <c r="B96" s="51" t="s">
        <v>173</v>
      </c>
      <c r="C96" s="97">
        <f>IF('Indicator Data'!AR99="No data","x",ROUND(IF('Indicator Data'!AR99&gt;C$195,0,IF('Indicator Data'!AR99&lt;C$194,10,(C$195-'Indicator Data'!AR99)/(C$195-C$194)*10)),1))</f>
        <v>4.7</v>
      </c>
      <c r="D96" s="98">
        <f t="shared" si="8"/>
        <v>4.7</v>
      </c>
      <c r="E96" s="97">
        <f>IF('Indicator Data'!AT99="No data","x",ROUND(IF('Indicator Data'!AT99&gt;E$195,0,IF('Indicator Data'!AT99&lt;E$194,10,(E$195-'Indicator Data'!AT99)/(E$195-E$194)*10)),1))</f>
        <v>7.2</v>
      </c>
      <c r="F96" s="97">
        <f>IF('Indicator Data'!AS99="No data","x",ROUND(IF('Indicator Data'!AS99&gt;F$195,0,IF('Indicator Data'!AS99&lt;F$194,10,(F$195-'Indicator Data'!AS99)/(F$195-F$194)*10)),1))</f>
        <v>5.9</v>
      </c>
      <c r="G96" s="98">
        <f t="shared" si="9"/>
        <v>6.6</v>
      </c>
      <c r="H96" s="99">
        <f t="shared" si="10"/>
        <v>5.7</v>
      </c>
      <c r="I96" s="97">
        <f>IF('Indicator Data'!AV99="No data","x",ROUND(IF('Indicator Data'!AV99^2&gt;I$195,0,IF('Indicator Data'!AV99^2&lt;I$194,10,(I$195-'Indicator Data'!AV99^2)/(I$195-I$194)*10)),1))</f>
        <v>1.3</v>
      </c>
      <c r="J96" s="97">
        <f>IF(OR('Indicator Data'!AU99=0,'Indicator Data'!AU99="No data"),"x",ROUND(IF('Indicator Data'!AU99&gt;J$195,0,IF('Indicator Data'!AU99&lt;J$194,10,(J$195-'Indicator Data'!AU99)/(J$195-J$194)*10)),1))</f>
        <v>0</v>
      </c>
      <c r="K96" s="97">
        <f>IF('Indicator Data'!AW99="No data","x",ROUND(IF('Indicator Data'!AW99&gt;K$195,0,IF('Indicator Data'!AW99&lt;K$194,10,(K$195-'Indicator Data'!AW99)/(K$195-K$194)*10)),1))</f>
        <v>2.6</v>
      </c>
      <c r="L96" s="97">
        <f>IF('Indicator Data'!AX99="No data","x",ROUND(IF('Indicator Data'!AX99&gt;L$195,0,IF('Indicator Data'!AX99&lt;L$194,10,(L$195-'Indicator Data'!AX99)/(L$195-L$194)*10)),1))</f>
        <v>5.8</v>
      </c>
      <c r="M96" s="98">
        <f t="shared" si="11"/>
        <v>2.4</v>
      </c>
      <c r="N96" s="148">
        <f>IF('Indicator Data'!AY99="No data","x",'Indicator Data'!AY99/'Indicator Data'!BE99*100)</f>
        <v>107.5268817204301</v>
      </c>
      <c r="O96" s="97">
        <f t="shared" si="12"/>
        <v>0</v>
      </c>
      <c r="P96" s="97">
        <f>IF('Indicator Data'!AZ99="No data","x",ROUND(IF('Indicator Data'!AZ99&gt;P$195,0,IF('Indicator Data'!AZ99&lt;P$194,10,(P$195-'Indicator Data'!AZ99)/(P$195-P$194)*10)),1))</f>
        <v>2.1</v>
      </c>
      <c r="Q96" s="97">
        <f>IF('Indicator Data'!BA99="No data","x",ROUND(IF('Indicator Data'!BA99&gt;Q$195,0,IF('Indicator Data'!BA99&lt;Q$194,10,(Q$195-'Indicator Data'!BA99)/(Q$195-Q$194)*10)),1))</f>
        <v>0.2</v>
      </c>
      <c r="R96" s="98">
        <f t="shared" si="13"/>
        <v>0.8</v>
      </c>
      <c r="S96" s="97">
        <f>IF('Indicator Data'!Y99="No data","x",ROUND(IF('Indicator Data'!Y99&gt;S$195,0,IF('Indicator Data'!Y99&lt;S$194,10,(S$195-'Indicator Data'!Y99)/(S$195-S$194)*10)),1))</f>
        <v>2</v>
      </c>
      <c r="T96" s="97">
        <f>IF('Indicator Data'!Z99="No data","x",ROUND(IF('Indicator Data'!Z99&gt;T$195,0,IF('Indicator Data'!Z99&lt;T$194,10,(T$195-'Indicator Data'!Z99)/(T$195-T$194)*10)),1))</f>
        <v>5.0999999999999996</v>
      </c>
      <c r="U96" s="97">
        <f>IF('Indicator Data'!AC99="No data","x",ROUND(IF('Indicator Data'!AC99&gt;U$195,0,IF('Indicator Data'!AC99&lt;U$194,10,(U$195-'Indicator Data'!AC99)/(U$195-U$194)*10)),1))</f>
        <v>6.8</v>
      </c>
      <c r="V96" s="97">
        <f>IF('Indicator Data'!AD99="No data","x",ROUND(IF('Indicator Data'!AD99&gt;V$195,10,IF('Indicator Data'!AD99&lt;V$194,0,10-(V$195-'Indicator Data'!AD99)/(V$195-V$194)*10)),1))</f>
        <v>0.2</v>
      </c>
      <c r="W96" s="98">
        <f t="shared" si="14"/>
        <v>3.5</v>
      </c>
      <c r="X96" s="99">
        <f t="shared" si="15"/>
        <v>2.2000000000000002</v>
      </c>
      <c r="Y96" s="184"/>
    </row>
    <row r="97" spans="1:25" s="4" customFormat="1" x14ac:dyDescent="0.25">
      <c r="A97" s="131" t="s">
        <v>176</v>
      </c>
      <c r="B97" s="51" t="s">
        <v>175</v>
      </c>
      <c r="C97" s="97">
        <f>IF('Indicator Data'!AR100="No data","x",ROUND(IF('Indicator Data'!AR100&gt;C$195,0,IF('Indicator Data'!AR100&lt;C$194,10,(C$195-'Indicator Data'!AR100)/(C$195-C$194)*10)),1))</f>
        <v>8.4</v>
      </c>
      <c r="D97" s="98">
        <f t="shared" si="8"/>
        <v>8.4</v>
      </c>
      <c r="E97" s="97">
        <f>IF('Indicator Data'!AT100="No data","x",ROUND(IF('Indicator Data'!AT100&gt;E$195,0,IF('Indicator Data'!AT100&lt;E$194,10,(E$195-'Indicator Data'!AT100)/(E$195-E$194)*10)),1))</f>
        <v>6.1</v>
      </c>
      <c r="F97" s="97">
        <f>IF('Indicator Data'!AS100="No data","x",ROUND(IF('Indicator Data'!AS100&gt;F$195,0,IF('Indicator Data'!AS100&lt;F$194,10,(F$195-'Indicator Data'!AS100)/(F$195-F$194)*10)),1))</f>
        <v>6.3</v>
      </c>
      <c r="G97" s="98">
        <f t="shared" si="9"/>
        <v>6.2</v>
      </c>
      <c r="H97" s="99">
        <f t="shared" si="10"/>
        <v>7.3</v>
      </c>
      <c r="I97" s="97">
        <f>IF('Indicator Data'!AV100="No data","x",ROUND(IF('Indicator Data'!AV100^2&gt;I$195,0,IF('Indicator Data'!AV100^2&lt;I$194,10,(I$195-'Indicator Data'!AV100^2)/(I$195-I$194)*10)),1))</f>
        <v>4.0999999999999996</v>
      </c>
      <c r="J97" s="97">
        <f>IF(OR('Indicator Data'!AU100=0,'Indicator Data'!AU100="No data"),"x",ROUND(IF('Indicator Data'!AU100&gt;J$195,0,IF('Indicator Data'!AU100&lt;J$194,10,(J$195-'Indicator Data'!AU100)/(J$195-J$194)*10)),1))</f>
        <v>7.2</v>
      </c>
      <c r="K97" s="97">
        <f>IF('Indicator Data'!AW100="No data","x",ROUND(IF('Indicator Data'!AW100&gt;K$195,0,IF('Indicator Data'!AW100&lt;K$194,10,(K$195-'Indicator Data'!AW100)/(K$195-K$194)*10)),1))</f>
        <v>8.4</v>
      </c>
      <c r="L97" s="97">
        <f>IF('Indicator Data'!AX100="No data","x",ROUND(IF('Indicator Data'!AX100&gt;L$195,0,IF('Indicator Data'!AX100&lt;L$194,10,(L$195-'Indicator Data'!AX100)/(L$195-L$194)*10)),1))</f>
        <v>4.8</v>
      </c>
      <c r="M97" s="98">
        <f t="shared" si="11"/>
        <v>6.1</v>
      </c>
      <c r="N97" s="148">
        <f>IF('Indicator Data'!AY100="No data","x",'Indicator Data'!AY100/'Indicator Data'!BE100*100)</f>
        <v>18.115942028985508</v>
      </c>
      <c r="O97" s="97">
        <f t="shared" si="12"/>
        <v>8.3000000000000007</v>
      </c>
      <c r="P97" s="97">
        <f>IF('Indicator Data'!AZ100="No data","x",ROUND(IF('Indicator Data'!AZ100&gt;P$195,0,IF('Indicator Data'!AZ100&lt;P$194,10,(P$195-'Indicator Data'!AZ100)/(P$195-P$194)*10)),1))</f>
        <v>7.7</v>
      </c>
      <c r="Q97" s="97">
        <f>IF('Indicator Data'!BA100="No data","x",ROUND(IF('Indicator Data'!BA100&gt;Q$195,0,IF('Indicator Data'!BA100&lt;Q$194,10,(Q$195-'Indicator Data'!BA100)/(Q$195-Q$194)*10)),1))</f>
        <v>3.6</v>
      </c>
      <c r="R97" s="98">
        <f t="shared" si="13"/>
        <v>6.5</v>
      </c>
      <c r="S97" s="97" t="str">
        <f>IF('Indicator Data'!Y100="No data","x",ROUND(IF('Indicator Data'!Y100&gt;S$195,0,IF('Indicator Data'!Y100&lt;S$194,10,(S$195-'Indicator Data'!Y100)/(S$195-S$194)*10)),1))</f>
        <v>x</v>
      </c>
      <c r="T97" s="97">
        <f>IF('Indicator Data'!Z100="No data","x",ROUND(IF('Indicator Data'!Z100&gt;T$195,0,IF('Indicator Data'!Z100&lt;T$194,10,(T$195-'Indicator Data'!Z100)/(T$195-T$194)*10)),1))</f>
        <v>2.2999999999999998</v>
      </c>
      <c r="U97" s="97">
        <f>IF('Indicator Data'!AC100="No data","x",ROUND(IF('Indicator Data'!AC100&gt;U$195,0,IF('Indicator Data'!AC100&lt;U$194,10,(U$195-'Indicator Data'!AC100)/(U$195-U$194)*10)),1))</f>
        <v>9.1999999999999993</v>
      </c>
      <c r="V97" s="97">
        <f>IF('Indicator Data'!AD100="No data","x",ROUND(IF('Indicator Data'!AD100&gt;V$195,10,IF('Indicator Data'!AD100&lt;V$194,0,10-(V$195-'Indicator Data'!AD100)/(V$195-V$194)*10)),1))</f>
        <v>5.4</v>
      </c>
      <c r="W97" s="98">
        <f t="shared" si="14"/>
        <v>5.6</v>
      </c>
      <c r="X97" s="99">
        <f t="shared" si="15"/>
        <v>6.1</v>
      </c>
      <c r="Y97" s="184"/>
    </row>
    <row r="98" spans="1:25" s="4" customFormat="1" x14ac:dyDescent="0.25">
      <c r="A98" s="131" t="s">
        <v>178</v>
      </c>
      <c r="B98" s="51" t="s">
        <v>177</v>
      </c>
      <c r="C98" s="97" t="str">
        <f>IF('Indicator Data'!AR101="No data","x",ROUND(IF('Indicator Data'!AR101&gt;C$195,0,IF('Indicator Data'!AR101&lt;C$194,10,(C$195-'Indicator Data'!AR101)/(C$195-C$194)*10)),1))</f>
        <v>x</v>
      </c>
      <c r="D98" s="98" t="str">
        <f t="shared" si="8"/>
        <v>x</v>
      </c>
      <c r="E98" s="97">
        <f>IF('Indicator Data'!AT101="No data","x",ROUND(IF('Indicator Data'!AT101&gt;E$195,0,IF('Indicator Data'!AT101&lt;E$194,10,(E$195-'Indicator Data'!AT101)/(E$195-E$194)*10)),1))</f>
        <v>6.3</v>
      </c>
      <c r="F98" s="97">
        <f>IF('Indicator Data'!AS101="No data","x",ROUND(IF('Indicator Data'!AS101&gt;F$195,0,IF('Indicator Data'!AS101&lt;F$194,10,(F$195-'Indicator Data'!AS101)/(F$195-F$194)*10)),1))</f>
        <v>7.7</v>
      </c>
      <c r="G98" s="98">
        <f t="shared" si="9"/>
        <v>7</v>
      </c>
      <c r="H98" s="99">
        <f t="shared" si="10"/>
        <v>7</v>
      </c>
      <c r="I98" s="97">
        <f>IF('Indicator Data'!AV101="No data","x",ROUND(IF('Indicator Data'!AV101^2&gt;I$195,0,IF('Indicator Data'!AV101^2&lt;I$194,10,(I$195-'Indicator Data'!AV101^2)/(I$195-I$194)*10)),1))</f>
        <v>8.5</v>
      </c>
      <c r="J98" s="97">
        <f>IF(OR('Indicator Data'!AU101=0,'Indicator Data'!AU101="No data"),"x",ROUND(IF('Indicator Data'!AU101&gt;J$195,0,IF('Indicator Data'!AU101&lt;J$194,10,(J$195-'Indicator Data'!AU101)/(J$195-J$194)*10)),1))</f>
        <v>9.1</v>
      </c>
      <c r="K98" s="97">
        <f>IF('Indicator Data'!AW101="No data","x",ROUND(IF('Indicator Data'!AW101&gt;K$195,0,IF('Indicator Data'!AW101&lt;K$194,10,(K$195-'Indicator Data'!AW101)/(K$195-K$194)*10)),1))</f>
        <v>9.4</v>
      </c>
      <c r="L98" s="97">
        <f>IF('Indicator Data'!AX101="No data","x",ROUND(IF('Indicator Data'!AX101&gt;L$195,0,IF('Indicator Data'!AX101&lt;L$194,10,(L$195-'Indicator Data'!AX101)/(L$195-L$194)*10)),1))</f>
        <v>6.1</v>
      </c>
      <c r="M98" s="98">
        <f t="shared" si="11"/>
        <v>8.3000000000000007</v>
      </c>
      <c r="N98" s="148">
        <f>IF('Indicator Data'!AY101="No data","x",'Indicator Data'!AY101/'Indicator Data'!BE101*100)</f>
        <v>9.0323920265780728</v>
      </c>
      <c r="O98" s="97">
        <f t="shared" si="12"/>
        <v>9.1999999999999993</v>
      </c>
      <c r="P98" s="97">
        <f>IF('Indicator Data'!AZ101="No data","x",ROUND(IF('Indicator Data'!AZ101&gt;P$195,0,IF('Indicator Data'!AZ101&lt;P$194,10,(P$195-'Indicator Data'!AZ101)/(P$195-P$194)*10)),1))</f>
        <v>9.1999999999999993</v>
      </c>
      <c r="Q98" s="97">
        <f>IF('Indicator Data'!BA101="No data","x",ROUND(IF('Indicator Data'!BA101&gt;Q$195,0,IF('Indicator Data'!BA101&lt;Q$194,10,(Q$195-'Indicator Data'!BA101)/(Q$195-Q$194)*10)),1))</f>
        <v>4.9000000000000004</v>
      </c>
      <c r="R98" s="98">
        <f t="shared" si="13"/>
        <v>7.8</v>
      </c>
      <c r="S98" s="97">
        <f>IF('Indicator Data'!Y101="No data","x",ROUND(IF('Indicator Data'!Y101&gt;S$195,0,IF('Indicator Data'!Y101&lt;S$194,10,(S$195-'Indicator Data'!Y101)/(S$195-S$194)*10)),1))</f>
        <v>10</v>
      </c>
      <c r="T98" s="97">
        <f>IF('Indicator Data'!Z101="No data","x",ROUND(IF('Indicator Data'!Z101&gt;T$195,0,IF('Indicator Data'!Z101&lt;T$194,10,(T$195-'Indicator Data'!Z101)/(T$195-T$194)*10)),1))</f>
        <v>4.9000000000000004</v>
      </c>
      <c r="U98" s="97">
        <f>IF('Indicator Data'!AC101="No data","x",ROUND(IF('Indicator Data'!AC101&gt;U$195,0,IF('Indicator Data'!AC101&lt;U$194,10,(U$195-'Indicator Data'!AC101)/(U$195-U$194)*10)),1))</f>
        <v>9.8000000000000007</v>
      </c>
      <c r="V98" s="97">
        <f>IF('Indicator Data'!AD101="No data","x",ROUND(IF('Indicator Data'!AD101&gt;V$195,10,IF('Indicator Data'!AD101&lt;V$194,0,10-(V$195-'Indicator Data'!AD101)/(V$195-V$194)*10)),1))</f>
        <v>8.1</v>
      </c>
      <c r="W98" s="98">
        <f t="shared" si="14"/>
        <v>8.1999999999999993</v>
      </c>
      <c r="X98" s="99">
        <f t="shared" si="15"/>
        <v>8.1</v>
      </c>
      <c r="Y98" s="184"/>
    </row>
    <row r="99" spans="1:25" s="4" customFormat="1" x14ac:dyDescent="0.25">
      <c r="A99" s="131" t="s">
        <v>180</v>
      </c>
      <c r="B99" s="51" t="s">
        <v>179</v>
      </c>
      <c r="C99" s="97" t="str">
        <f>IF('Indicator Data'!AR102="No data","x",ROUND(IF('Indicator Data'!AR102&gt;C$195,0,IF('Indicator Data'!AR102&lt;C$194,10,(C$195-'Indicator Data'!AR102)/(C$195-C$194)*10)),1))</f>
        <v>x</v>
      </c>
      <c r="D99" s="98" t="str">
        <f t="shared" si="8"/>
        <v>x</v>
      </c>
      <c r="E99" s="97">
        <f>IF('Indicator Data'!AT102="No data","x",ROUND(IF('Indicator Data'!AT102&gt;E$195,0,IF('Indicator Data'!AT102&lt;E$194,10,(E$195-'Indicator Data'!AT102)/(E$195-E$194)*10)),1))</f>
        <v>8.6</v>
      </c>
      <c r="F99" s="97">
        <f>IF('Indicator Data'!AS102="No data","x",ROUND(IF('Indicator Data'!AS102&gt;F$195,0,IF('Indicator Data'!AS102&lt;F$194,10,(F$195-'Indicator Data'!AS102)/(F$195-F$194)*10)),1))</f>
        <v>8.4</v>
      </c>
      <c r="G99" s="98">
        <f t="shared" si="9"/>
        <v>8.5</v>
      </c>
      <c r="H99" s="99">
        <f t="shared" si="10"/>
        <v>8.5</v>
      </c>
      <c r="I99" s="97">
        <f>IF('Indicator Data'!AV102="No data","x",ROUND(IF('Indicator Data'!AV102^2&gt;I$195,0,IF('Indicator Data'!AV102^2&lt;I$194,10,(I$195-'Indicator Data'!AV102^2)/(I$195-I$194)*10)),1))</f>
        <v>1.8</v>
      </c>
      <c r="J99" s="97">
        <f>IF(OR('Indicator Data'!AU102=0,'Indicator Data'!AU102="No data"),"x",ROUND(IF('Indicator Data'!AU102&gt;J$195,0,IF('Indicator Data'!AU102&lt;J$194,10,(J$195-'Indicator Data'!AU102)/(J$195-J$194)*10)),1))</f>
        <v>0.2</v>
      </c>
      <c r="K99" s="97">
        <f>IF('Indicator Data'!AW102="No data","x",ROUND(IF('Indicator Data'!AW102&gt;K$195,0,IF('Indicator Data'!AW102&lt;K$194,10,(K$195-'Indicator Data'!AW102)/(K$195-K$194)*10)),1))</f>
        <v>8.1</v>
      </c>
      <c r="L99" s="97">
        <f>IF('Indicator Data'!AX102="No data","x",ROUND(IF('Indicator Data'!AX102&gt;L$195,0,IF('Indicator Data'!AX102&lt;L$194,10,(L$195-'Indicator Data'!AX102)/(L$195-L$194)*10)),1))</f>
        <v>2.2000000000000002</v>
      </c>
      <c r="M99" s="98">
        <f t="shared" si="11"/>
        <v>3.1</v>
      </c>
      <c r="N99" s="148">
        <f>IF('Indicator Data'!AY102="No data","x",'Indicator Data'!AY102/'Indicator Data'!BE102*100)</f>
        <v>3.5236482262409496</v>
      </c>
      <c r="O99" s="97">
        <f t="shared" si="12"/>
        <v>9.6999999999999993</v>
      </c>
      <c r="P99" s="97">
        <f>IF('Indicator Data'!AZ102="No data","x",ROUND(IF('Indicator Data'!AZ102&gt;P$195,0,IF('Indicator Data'!AZ102&lt;P$194,10,(P$195-'Indicator Data'!AZ102)/(P$195-P$194)*10)),1))</f>
        <v>0.4</v>
      </c>
      <c r="Q99" s="97" t="str">
        <f>IF('Indicator Data'!BA102="No data","x",ROUND(IF('Indicator Data'!BA102&gt;Q$195,0,IF('Indicator Data'!BA102&lt;Q$194,10,(Q$195-'Indicator Data'!BA102)/(Q$195-Q$194)*10)),1))</f>
        <v>x</v>
      </c>
      <c r="R99" s="98">
        <f t="shared" si="13"/>
        <v>5.0999999999999996</v>
      </c>
      <c r="S99" s="97">
        <f>IF('Indicator Data'!Y102="No data","x",ROUND(IF('Indicator Data'!Y102&gt;S$195,0,IF('Indicator Data'!Y102&lt;S$194,10,(S$195-'Indicator Data'!Y102)/(S$195-S$194)*10)),1))</f>
        <v>5.3</v>
      </c>
      <c r="T99" s="97">
        <f>IF('Indicator Data'!Z102="No data","x",ROUND(IF('Indicator Data'!Z102&gt;T$195,0,IF('Indicator Data'!Z102&lt;T$194,10,(T$195-'Indicator Data'!Z102)/(T$195-T$194)*10)),1))</f>
        <v>0.5</v>
      </c>
      <c r="U99" s="97">
        <f>IF('Indicator Data'!AC102="No data","x",ROUND(IF('Indicator Data'!AC102&gt;U$195,0,IF('Indicator Data'!AC102&lt;U$194,10,(U$195-'Indicator Data'!AC102)/(U$195-U$194)*10)),1))</f>
        <v>7.4</v>
      </c>
      <c r="V99" s="97">
        <f>IF('Indicator Data'!AD102="No data","x",ROUND(IF('Indicator Data'!AD102&gt;V$195,10,IF('Indicator Data'!AD102&lt;V$194,0,10-(V$195-'Indicator Data'!AD102)/(V$195-V$194)*10)),1))</f>
        <v>0.1</v>
      </c>
      <c r="W99" s="98">
        <f t="shared" si="14"/>
        <v>3.3</v>
      </c>
      <c r="X99" s="99">
        <f t="shared" si="15"/>
        <v>3.8</v>
      </c>
      <c r="Y99" s="184"/>
    </row>
    <row r="100" spans="1:25" s="4" customFormat="1" x14ac:dyDescent="0.25">
      <c r="A100" s="131" t="s">
        <v>182</v>
      </c>
      <c r="B100" s="51" t="s">
        <v>181</v>
      </c>
      <c r="C100" s="97" t="str">
        <f>IF('Indicator Data'!AR103="No data","x",ROUND(IF('Indicator Data'!AR103&gt;C$195,0,IF('Indicator Data'!AR103&lt;C$194,10,(C$195-'Indicator Data'!AR103)/(C$195-C$194)*10)),1))</f>
        <v>x</v>
      </c>
      <c r="D100" s="98" t="str">
        <f t="shared" si="8"/>
        <v>x</v>
      </c>
      <c r="E100" s="97" t="str">
        <f>IF('Indicator Data'!AT103="No data","x",ROUND(IF('Indicator Data'!AT103&gt;E$195,0,IF('Indicator Data'!AT103&lt;E$194,10,(E$195-'Indicator Data'!AT103)/(E$195-E$194)*10)),1))</f>
        <v>x</v>
      </c>
      <c r="F100" s="97">
        <f>IF('Indicator Data'!AS103="No data","x",ROUND(IF('Indicator Data'!AS103&gt;F$195,0,IF('Indicator Data'!AS103&lt;F$194,10,(F$195-'Indicator Data'!AS103)/(F$195-F$194)*10)),1))</f>
        <v>1.7</v>
      </c>
      <c r="G100" s="98">
        <f t="shared" si="9"/>
        <v>1.7</v>
      </c>
      <c r="H100" s="99">
        <f t="shared" si="10"/>
        <v>1.7</v>
      </c>
      <c r="I100" s="97" t="str">
        <f>IF('Indicator Data'!AV103="No data","x",ROUND(IF('Indicator Data'!AV103^2&gt;I$195,0,IF('Indicator Data'!AV103^2&lt;I$194,10,(I$195-'Indicator Data'!AV103^2)/(I$195-I$194)*10)),1))</f>
        <v>x</v>
      </c>
      <c r="J100" s="97">
        <f>IF(OR('Indicator Data'!AU103=0,'Indicator Data'!AU103="No data"),"x",ROUND(IF('Indicator Data'!AU103&gt;J$195,0,IF('Indicator Data'!AU103&lt;J$194,10,(J$195-'Indicator Data'!AU103)/(J$195-J$194)*10)),1))</f>
        <v>0</v>
      </c>
      <c r="K100" s="97">
        <f>IF('Indicator Data'!AW103="No data","x",ROUND(IF('Indicator Data'!AW103&gt;K$195,0,IF('Indicator Data'!AW103&lt;K$194,10,(K$195-'Indicator Data'!AW103)/(K$195-K$194)*10)),1))</f>
        <v>0.3</v>
      </c>
      <c r="L100" s="97">
        <f>IF('Indicator Data'!AX103="No data","x",ROUND(IF('Indicator Data'!AX103&gt;L$195,0,IF('Indicator Data'!AX103&lt;L$194,10,(L$195-'Indicator Data'!AX103)/(L$195-L$194)*10)),1))</f>
        <v>4.7</v>
      </c>
      <c r="M100" s="98">
        <f t="shared" si="11"/>
        <v>1.7</v>
      </c>
      <c r="N100" s="148">
        <f>IF('Indicator Data'!AY103="No data","x",'Indicator Data'!AY103/'Indicator Data'!BE103*100)</f>
        <v>687.5</v>
      </c>
      <c r="O100" s="97">
        <f t="shared" si="12"/>
        <v>0</v>
      </c>
      <c r="P100" s="97" t="str">
        <f>IF('Indicator Data'!AZ103="No data","x",ROUND(IF('Indicator Data'!AZ103&gt;P$195,0,IF('Indicator Data'!AZ103&lt;P$194,10,(P$195-'Indicator Data'!AZ103)/(P$195-P$194)*10)),1))</f>
        <v>x</v>
      </c>
      <c r="Q100" s="97" t="str">
        <f>IF('Indicator Data'!BA103="No data","x",ROUND(IF('Indicator Data'!BA103&gt;Q$195,0,IF('Indicator Data'!BA103&lt;Q$194,10,(Q$195-'Indicator Data'!BA103)/(Q$195-Q$194)*10)),1))</f>
        <v>x</v>
      </c>
      <c r="R100" s="98">
        <f t="shared" si="13"/>
        <v>0</v>
      </c>
      <c r="S100" s="97" t="str">
        <f>IF('Indicator Data'!Y103="No data","x",ROUND(IF('Indicator Data'!Y103&gt;S$195,0,IF('Indicator Data'!Y103&lt;S$194,10,(S$195-'Indicator Data'!Y103)/(S$195-S$194)*10)),1))</f>
        <v>x</v>
      </c>
      <c r="T100" s="97" t="str">
        <f>IF('Indicator Data'!Z103="No data","x",ROUND(IF('Indicator Data'!Z103&gt;T$195,0,IF('Indicator Data'!Z103&lt;T$194,10,(T$195-'Indicator Data'!Z103)/(T$195-T$194)*10)),1))</f>
        <v>x</v>
      </c>
      <c r="U100" s="97" t="str">
        <f>IF('Indicator Data'!AC103="No data","x",ROUND(IF('Indicator Data'!AC103&gt;U$195,0,IF('Indicator Data'!AC103&lt;U$194,10,(U$195-'Indicator Data'!AC103)/(U$195-U$194)*10)),1))</f>
        <v>x</v>
      </c>
      <c r="V100" s="97" t="str">
        <f>IF('Indicator Data'!AD103="No data","x",ROUND(IF('Indicator Data'!AD103&gt;V$195,10,IF('Indicator Data'!AD103&lt;V$194,0,10-(V$195-'Indicator Data'!AD103)/(V$195-V$194)*10)),1))</f>
        <v>x</v>
      </c>
      <c r="W100" s="98" t="str">
        <f t="shared" si="14"/>
        <v>x</v>
      </c>
      <c r="X100" s="99">
        <f t="shared" si="15"/>
        <v>0.9</v>
      </c>
      <c r="Y100" s="184"/>
    </row>
    <row r="101" spans="1:25" s="4" customFormat="1" x14ac:dyDescent="0.25">
      <c r="A101" s="131" t="s">
        <v>184</v>
      </c>
      <c r="B101" s="51" t="s">
        <v>183</v>
      </c>
      <c r="C101" s="97" t="str">
        <f>IF('Indicator Data'!AR104="No data","x",ROUND(IF('Indicator Data'!AR104&gt;C$195,0,IF('Indicator Data'!AR104&lt;C$194,10,(C$195-'Indicator Data'!AR104)/(C$195-C$194)*10)),1))</f>
        <v>x</v>
      </c>
      <c r="D101" s="98" t="str">
        <f t="shared" si="8"/>
        <v>x</v>
      </c>
      <c r="E101" s="97">
        <f>IF('Indicator Data'!AT104="No data","x",ROUND(IF('Indicator Data'!AT104&gt;E$195,0,IF('Indicator Data'!AT104&lt;E$194,10,(E$195-'Indicator Data'!AT104)/(E$195-E$194)*10)),1))</f>
        <v>4.0999999999999996</v>
      </c>
      <c r="F101" s="97">
        <f>IF('Indicator Data'!AS104="No data","x",ROUND(IF('Indicator Data'!AS104&gt;F$195,0,IF('Indicator Data'!AS104&lt;F$194,10,(F$195-'Indicator Data'!AS104)/(F$195-F$194)*10)),1))</f>
        <v>2.6</v>
      </c>
      <c r="G101" s="98">
        <f t="shared" si="9"/>
        <v>3.4</v>
      </c>
      <c r="H101" s="99">
        <f t="shared" si="10"/>
        <v>3.4</v>
      </c>
      <c r="I101" s="97">
        <f>IF('Indicator Data'!AV104="No data","x",ROUND(IF('Indicator Data'!AV104^2&gt;I$195,0,IF('Indicator Data'!AV104^2&lt;I$194,10,(I$195-'Indicator Data'!AV104^2)/(I$195-I$194)*10)),1))</f>
        <v>0</v>
      </c>
      <c r="J101" s="97">
        <f>IF(OR('Indicator Data'!AU104=0,'Indicator Data'!AU104="No data"),"x",ROUND(IF('Indicator Data'!AU104&gt;J$195,0,IF('Indicator Data'!AU104&lt;J$194,10,(J$195-'Indicator Data'!AU104)/(J$195-J$194)*10)),1))</f>
        <v>0</v>
      </c>
      <c r="K101" s="97">
        <f>IF('Indicator Data'!AW104="No data","x",ROUND(IF('Indicator Data'!AW104&gt;K$195,0,IF('Indicator Data'!AW104&lt;K$194,10,(K$195-'Indicator Data'!AW104)/(K$195-K$194)*10)),1))</f>
        <v>2.9</v>
      </c>
      <c r="L101" s="97">
        <f>IF('Indicator Data'!AX104="No data","x",ROUND(IF('Indicator Data'!AX104&gt;L$195,0,IF('Indicator Data'!AX104&lt;L$194,10,(L$195-'Indicator Data'!AX104)/(L$195-L$194)*10)),1))</f>
        <v>3.1</v>
      </c>
      <c r="M101" s="98">
        <f t="shared" si="11"/>
        <v>1.5</v>
      </c>
      <c r="N101" s="148">
        <f>IF('Indicator Data'!AY104="No data","x",'Indicator Data'!AY104/'Indicator Data'!BE104*100)</f>
        <v>140.40910106264158</v>
      </c>
      <c r="O101" s="97">
        <f t="shared" si="12"/>
        <v>0</v>
      </c>
      <c r="P101" s="97">
        <f>IF('Indicator Data'!AZ104="No data","x",ROUND(IF('Indicator Data'!AZ104&gt;P$195,0,IF('Indicator Data'!AZ104&lt;P$194,10,(P$195-'Indicator Data'!AZ104)/(P$195-P$194)*10)),1))</f>
        <v>0.8</v>
      </c>
      <c r="Q101" s="97">
        <f>IF('Indicator Data'!BA104="No data","x",ROUND(IF('Indicator Data'!BA104&gt;Q$195,0,IF('Indicator Data'!BA104&lt;Q$194,10,(Q$195-'Indicator Data'!BA104)/(Q$195-Q$194)*10)),1))</f>
        <v>0.7</v>
      </c>
      <c r="R101" s="98">
        <f t="shared" si="13"/>
        <v>0.5</v>
      </c>
      <c r="S101" s="97">
        <f>IF('Indicator Data'!Y104="No data","x",ROUND(IF('Indicator Data'!Y104&gt;S$195,0,IF('Indicator Data'!Y104&lt;S$194,10,(S$195-'Indicator Data'!Y104)/(S$195-S$194)*10)),1))</f>
        <v>0</v>
      </c>
      <c r="T101" s="97">
        <f>IF('Indicator Data'!Z104="No data","x",ROUND(IF('Indicator Data'!Z104&gt;T$195,0,IF('Indicator Data'!Z104&lt;T$194,10,(T$195-'Indicator Data'!Z104)/(T$195-T$194)*10)),1))</f>
        <v>1.3</v>
      </c>
      <c r="U101" s="97">
        <f>IF('Indicator Data'!AC104="No data","x",ROUND(IF('Indicator Data'!AC104&gt;U$195,0,IF('Indicator Data'!AC104&lt;U$194,10,(U$195-'Indicator Data'!AC104)/(U$195-U$194)*10)),1))</f>
        <v>4.3</v>
      </c>
      <c r="V101" s="97">
        <f>IF('Indicator Data'!AD104="No data","x",ROUND(IF('Indicator Data'!AD104&gt;V$195,10,IF('Indicator Data'!AD104&lt;V$194,0,10-(V$195-'Indicator Data'!AD104)/(V$195-V$194)*10)),1))</f>
        <v>0.1</v>
      </c>
      <c r="W101" s="98">
        <f t="shared" si="14"/>
        <v>1.4</v>
      </c>
      <c r="X101" s="99">
        <f t="shared" si="15"/>
        <v>1.1000000000000001</v>
      </c>
      <c r="Y101" s="184"/>
    </row>
    <row r="102" spans="1:25" s="4" customFormat="1" x14ac:dyDescent="0.25">
      <c r="A102" s="131" t="s">
        <v>186</v>
      </c>
      <c r="B102" s="51" t="s">
        <v>185</v>
      </c>
      <c r="C102" s="97" t="str">
        <f>IF('Indicator Data'!AR105="No data","x",ROUND(IF('Indicator Data'!AR105&gt;C$195,0,IF('Indicator Data'!AR105&lt;C$194,10,(C$195-'Indicator Data'!AR105)/(C$195-C$194)*10)),1))</f>
        <v>x</v>
      </c>
      <c r="D102" s="98" t="str">
        <f t="shared" si="8"/>
        <v>x</v>
      </c>
      <c r="E102" s="97">
        <f>IF('Indicator Data'!AT105="No data","x",ROUND(IF('Indicator Data'!AT105&gt;E$195,0,IF('Indicator Data'!AT105&lt;E$194,10,(E$195-'Indicator Data'!AT105)/(E$195-E$194)*10)),1))</f>
        <v>1.9</v>
      </c>
      <c r="F102" s="97">
        <f>IF('Indicator Data'!AS105="No data","x",ROUND(IF('Indicator Data'!AS105&gt;F$195,0,IF('Indicator Data'!AS105&lt;F$194,10,(F$195-'Indicator Data'!AS105)/(F$195-F$194)*10)),1))</f>
        <v>1.6</v>
      </c>
      <c r="G102" s="98">
        <f t="shared" si="9"/>
        <v>1.8</v>
      </c>
      <c r="H102" s="99">
        <f t="shared" si="10"/>
        <v>1.8</v>
      </c>
      <c r="I102" s="97" t="str">
        <f>IF('Indicator Data'!AV105="No data","x",ROUND(IF('Indicator Data'!AV105^2&gt;I$195,0,IF('Indicator Data'!AV105^2&lt;I$194,10,(I$195-'Indicator Data'!AV105^2)/(I$195-I$194)*10)),1))</f>
        <v>x</v>
      </c>
      <c r="J102" s="97">
        <f>IF(OR('Indicator Data'!AU105=0,'Indicator Data'!AU105="No data"),"x",ROUND(IF('Indicator Data'!AU105&gt;J$195,0,IF('Indicator Data'!AU105&lt;J$194,10,(J$195-'Indicator Data'!AU105)/(J$195-J$194)*10)),1))</f>
        <v>0</v>
      </c>
      <c r="K102" s="97">
        <f>IF('Indicator Data'!AW105="No data","x",ROUND(IF('Indicator Data'!AW105&gt;K$195,0,IF('Indicator Data'!AW105&lt;K$194,10,(K$195-'Indicator Data'!AW105)/(K$195-K$194)*10)),1))</f>
        <v>0.3</v>
      </c>
      <c r="L102" s="97">
        <f>IF('Indicator Data'!AX105="No data","x",ROUND(IF('Indicator Data'!AX105&gt;L$195,0,IF('Indicator Data'!AX105&lt;L$194,10,(L$195-'Indicator Data'!AX105)/(L$195-L$194)*10)),1))</f>
        <v>2.6</v>
      </c>
      <c r="M102" s="98">
        <f t="shared" si="11"/>
        <v>1</v>
      </c>
      <c r="N102" s="148">
        <f>IF('Indicator Data'!AY105="No data","x",'Indicator Data'!AY105/'Indicator Data'!BE105*100)</f>
        <v>540.54054054054052</v>
      </c>
      <c r="O102" s="97">
        <f t="shared" si="12"/>
        <v>0</v>
      </c>
      <c r="P102" s="97">
        <f>IF('Indicator Data'!AZ105="No data","x",ROUND(IF('Indicator Data'!AZ105&gt;P$195,0,IF('Indicator Data'!AZ105&lt;P$194,10,(P$195-'Indicator Data'!AZ105)/(P$195-P$194)*10)),1))</f>
        <v>0.3</v>
      </c>
      <c r="Q102" s="97">
        <f>IF('Indicator Data'!BA105="No data","x",ROUND(IF('Indicator Data'!BA105&gt;Q$195,0,IF('Indicator Data'!BA105&lt;Q$194,10,(Q$195-'Indicator Data'!BA105)/(Q$195-Q$194)*10)),1))</f>
        <v>0</v>
      </c>
      <c r="R102" s="98">
        <f t="shared" si="13"/>
        <v>0.1</v>
      </c>
      <c r="S102" s="97">
        <f>IF('Indicator Data'!Y105="No data","x",ROUND(IF('Indicator Data'!Y105&gt;S$195,0,IF('Indicator Data'!Y105&lt;S$194,10,(S$195-'Indicator Data'!Y105)/(S$195-S$194)*10)),1))</f>
        <v>2.7</v>
      </c>
      <c r="T102" s="97">
        <f>IF('Indicator Data'!Z105="No data","x",ROUND(IF('Indicator Data'!Z105&gt;T$195,0,IF('Indicator Data'!Z105&lt;T$194,10,(T$195-'Indicator Data'!Z105)/(T$195-T$194)*10)),1))</f>
        <v>0</v>
      </c>
      <c r="U102" s="97">
        <f>IF('Indicator Data'!AC105="No data","x",ROUND(IF('Indicator Data'!AC105&gt;U$195,0,IF('Indicator Data'!AC105&lt;U$194,10,(U$195-'Indicator Data'!AC105)/(U$195-U$194)*10)),1))</f>
        <v>0</v>
      </c>
      <c r="V102" s="97">
        <f>IF('Indicator Data'!AD105="No data","x",ROUND(IF('Indicator Data'!AD105&gt;V$195,10,IF('Indicator Data'!AD105&lt;V$194,0,10-(V$195-'Indicator Data'!AD105)/(V$195-V$194)*10)),1))</f>
        <v>0.1</v>
      </c>
      <c r="W102" s="98">
        <f t="shared" si="14"/>
        <v>0.7</v>
      </c>
      <c r="X102" s="99">
        <f t="shared" si="15"/>
        <v>0.6</v>
      </c>
      <c r="Y102" s="184"/>
    </row>
    <row r="103" spans="1:25" s="4" customFormat="1" x14ac:dyDescent="0.25">
      <c r="A103" s="131" t="s">
        <v>189</v>
      </c>
      <c r="B103" s="51" t="s">
        <v>188</v>
      </c>
      <c r="C103" s="97">
        <f>IF('Indicator Data'!AR106="No data","x",ROUND(IF('Indicator Data'!AR106&gt;C$195,0,IF('Indicator Data'!AR106&lt;C$194,10,(C$195-'Indicator Data'!AR106)/(C$195-C$194)*10)),1))</f>
        <v>4.7</v>
      </c>
      <c r="D103" s="98">
        <f t="shared" si="8"/>
        <v>4.7</v>
      </c>
      <c r="E103" s="97">
        <f>IF('Indicator Data'!AT106="No data","x",ROUND(IF('Indicator Data'!AT106&gt;E$195,0,IF('Indicator Data'!AT106&lt;E$194,10,(E$195-'Indicator Data'!AT106)/(E$195-E$194)*10)),1))</f>
        <v>7.4</v>
      </c>
      <c r="F103" s="97">
        <f>IF('Indicator Data'!AS106="No data","x",ROUND(IF('Indicator Data'!AS106&gt;F$195,0,IF('Indicator Data'!AS106&lt;F$194,10,(F$195-'Indicator Data'!AS106)/(F$195-F$194)*10)),1))</f>
        <v>7.6</v>
      </c>
      <c r="G103" s="98">
        <f t="shared" si="9"/>
        <v>7.5</v>
      </c>
      <c r="H103" s="99">
        <f t="shared" si="10"/>
        <v>6.1</v>
      </c>
      <c r="I103" s="97">
        <f>IF('Indicator Data'!AV106="No data","x",ROUND(IF('Indicator Data'!AV106^2&gt;I$195,0,IF('Indicator Data'!AV106^2&lt;I$194,10,(I$195-'Indicator Data'!AV106^2)/(I$195-I$194)*10)),1))</f>
        <v>6.4</v>
      </c>
      <c r="J103" s="97">
        <f>IF(OR('Indicator Data'!AU106=0,'Indicator Data'!AU106="No data"),"x",ROUND(IF('Indicator Data'!AU106&gt;J$195,0,IF('Indicator Data'!AU106&lt;J$194,10,(J$195-'Indicator Data'!AU106)/(J$195-J$194)*10)),1))</f>
        <v>8.3000000000000007</v>
      </c>
      <c r="K103" s="97">
        <f>IF('Indicator Data'!AW106="No data","x",ROUND(IF('Indicator Data'!AW106&gt;K$195,0,IF('Indicator Data'!AW106&lt;K$194,10,(K$195-'Indicator Data'!AW106)/(K$195-K$194)*10)),1))</f>
        <v>9.6</v>
      </c>
      <c r="L103" s="97">
        <f>IF('Indicator Data'!AX106="No data","x",ROUND(IF('Indicator Data'!AX106&gt;L$195,0,IF('Indicator Data'!AX106&lt;L$194,10,(L$195-'Indicator Data'!AX106)/(L$195-L$194)*10)),1))</f>
        <v>7.9</v>
      </c>
      <c r="M103" s="98">
        <f t="shared" si="11"/>
        <v>8.1</v>
      </c>
      <c r="N103" s="148">
        <f>IF('Indicator Data'!AY106="No data","x",'Indicator Data'!AY106/'Indicator Data'!BE106*100)</f>
        <v>7.9100319840423703</v>
      </c>
      <c r="O103" s="97">
        <f t="shared" si="12"/>
        <v>9.3000000000000007</v>
      </c>
      <c r="P103" s="97">
        <f>IF('Indicator Data'!AZ106="No data","x",ROUND(IF('Indicator Data'!AZ106&gt;P$195,0,IF('Indicator Data'!AZ106&lt;P$194,10,(P$195-'Indicator Data'!AZ106)/(P$195-P$194)*10)),1))</f>
        <v>9.8000000000000007</v>
      </c>
      <c r="Q103" s="97">
        <f>IF('Indicator Data'!BA106="No data","x",ROUND(IF('Indicator Data'!BA106&gt;Q$195,0,IF('Indicator Data'!BA106&lt;Q$194,10,(Q$195-'Indicator Data'!BA106)/(Q$195-Q$194)*10)),1))</f>
        <v>9.6999999999999993</v>
      </c>
      <c r="R103" s="98">
        <f t="shared" si="13"/>
        <v>9.6</v>
      </c>
      <c r="S103" s="97">
        <f>IF('Indicator Data'!Y106="No data","x",ROUND(IF('Indicator Data'!Y106&gt;S$195,0,IF('Indicator Data'!Y106&lt;S$194,10,(S$195-'Indicator Data'!Y106)/(S$195-S$194)*10)),1))</f>
        <v>9.6</v>
      </c>
      <c r="T103" s="97">
        <f>IF('Indicator Data'!Z106="No data","x",ROUND(IF('Indicator Data'!Z106&gt;T$195,0,IF('Indicator Data'!Z106&lt;T$194,10,(T$195-'Indicator Data'!Z106)/(T$195-T$194)*10)),1))</f>
        <v>10</v>
      </c>
      <c r="U103" s="97">
        <f>IF('Indicator Data'!AC106="No data","x",ROUND(IF('Indicator Data'!AC106&gt;U$195,0,IF('Indicator Data'!AC106&lt;U$194,10,(U$195-'Indicator Data'!AC106)/(U$195-U$194)*10)),1))</f>
        <v>10</v>
      </c>
      <c r="V103" s="97">
        <f>IF('Indicator Data'!AD106="No data","x",ROUND(IF('Indicator Data'!AD106&gt;V$195,10,IF('Indicator Data'!AD106&lt;V$194,0,10-(V$195-'Indicator Data'!AD106)/(V$195-V$194)*10)),1))</f>
        <v>3.9</v>
      </c>
      <c r="W103" s="98">
        <f t="shared" si="14"/>
        <v>8.4</v>
      </c>
      <c r="X103" s="99">
        <f t="shared" si="15"/>
        <v>8.6999999999999993</v>
      </c>
      <c r="Y103" s="184"/>
    </row>
    <row r="104" spans="1:25" s="4" customFormat="1" x14ac:dyDescent="0.25">
      <c r="A104" s="131" t="s">
        <v>191</v>
      </c>
      <c r="B104" s="51" t="s">
        <v>190</v>
      </c>
      <c r="C104" s="97">
        <f>IF('Indicator Data'!AR107="No data","x",ROUND(IF('Indicator Data'!AR107&gt;C$195,0,IF('Indicator Data'!AR107&lt;C$194,10,(C$195-'Indicator Data'!AR107)/(C$195-C$194)*10)),1))</f>
        <v>4</v>
      </c>
      <c r="D104" s="98">
        <f t="shared" si="8"/>
        <v>4</v>
      </c>
      <c r="E104" s="97">
        <f>IF('Indicator Data'!AT107="No data","x",ROUND(IF('Indicator Data'!AT107&gt;E$195,0,IF('Indicator Data'!AT107&lt;E$194,10,(E$195-'Indicator Data'!AT107)/(E$195-E$194)*10)),1))</f>
        <v>6.9</v>
      </c>
      <c r="F104" s="97">
        <f>IF('Indicator Data'!AS107="No data","x",ROUND(IF('Indicator Data'!AS107&gt;F$195,0,IF('Indicator Data'!AS107&lt;F$194,10,(F$195-'Indicator Data'!AS107)/(F$195-F$194)*10)),1))</f>
        <v>6.3</v>
      </c>
      <c r="G104" s="98">
        <f t="shared" si="9"/>
        <v>6.6</v>
      </c>
      <c r="H104" s="99">
        <f t="shared" si="10"/>
        <v>5.3</v>
      </c>
      <c r="I104" s="97">
        <f>IF('Indicator Data'!AV107="No data","x",ROUND(IF('Indicator Data'!AV107^2&gt;I$195,0,IF('Indicator Data'!AV107^2&lt;I$194,10,(I$195-'Indicator Data'!AV107^2)/(I$195-I$194)*10)),1))</f>
        <v>6.2</v>
      </c>
      <c r="J104" s="97">
        <f>IF(OR('Indicator Data'!AU107=0,'Indicator Data'!AU107="No data"),"x",ROUND(IF('Indicator Data'!AU107&gt;J$195,0,IF('Indicator Data'!AU107&lt;J$194,10,(J$195-'Indicator Data'!AU107)/(J$195-J$194)*10)),1))</f>
        <v>8.8000000000000007</v>
      </c>
      <c r="K104" s="97">
        <f>IF('Indicator Data'!AW107="No data","x",ROUND(IF('Indicator Data'!AW107&gt;K$195,0,IF('Indicator Data'!AW107&lt;K$194,10,(K$195-'Indicator Data'!AW107)/(K$195-K$194)*10)),1))</f>
        <v>9.1</v>
      </c>
      <c r="L104" s="97">
        <f>IF('Indicator Data'!AX107="No data","x",ROUND(IF('Indicator Data'!AX107&gt;L$195,0,IF('Indicator Data'!AX107&lt;L$194,10,(L$195-'Indicator Data'!AX107)/(L$195-L$194)*10)),1))</f>
        <v>8.4</v>
      </c>
      <c r="M104" s="98">
        <f t="shared" si="11"/>
        <v>8.1</v>
      </c>
      <c r="N104" s="148">
        <f>IF('Indicator Data'!AY107="No data","x",'Indicator Data'!AY107/'Indicator Data'!BE107*100)</f>
        <v>19.092066185829445</v>
      </c>
      <c r="O104" s="97">
        <f t="shared" si="12"/>
        <v>8.1999999999999993</v>
      </c>
      <c r="P104" s="97">
        <f>IF('Indicator Data'!AZ107="No data","x",ROUND(IF('Indicator Data'!AZ107&gt;P$195,0,IF('Indicator Data'!AZ107&lt;P$194,10,(P$195-'Indicator Data'!AZ107)/(P$195-P$194)*10)),1))</f>
        <v>6.6</v>
      </c>
      <c r="Q104" s="97">
        <f>IF('Indicator Data'!BA107="No data","x",ROUND(IF('Indicator Data'!BA107&gt;Q$195,0,IF('Indicator Data'!BA107&lt;Q$194,10,(Q$195-'Indicator Data'!BA107)/(Q$195-Q$194)*10)),1))</f>
        <v>2</v>
      </c>
      <c r="R104" s="98">
        <f t="shared" si="13"/>
        <v>5.6</v>
      </c>
      <c r="S104" s="97">
        <f>IF('Indicator Data'!Y107="No data","x",ROUND(IF('Indicator Data'!Y107&gt;S$195,0,IF('Indicator Data'!Y107&lt;S$194,10,(S$195-'Indicator Data'!Y107)/(S$195-S$194)*10)),1))</f>
        <v>10</v>
      </c>
      <c r="T104" s="97">
        <f>IF('Indicator Data'!Z107="No data","x",ROUND(IF('Indicator Data'!Z107&gt;T$195,0,IF('Indicator Data'!Z107&lt;T$194,10,(T$195-'Indicator Data'!Z107)/(T$195-T$194)*10)),1))</f>
        <v>4.5999999999999996</v>
      </c>
      <c r="U104" s="97">
        <f>IF('Indicator Data'!AC107="No data","x",ROUND(IF('Indicator Data'!AC107&gt;U$195,0,IF('Indicator Data'!AC107&lt;U$194,10,(U$195-'Indicator Data'!AC107)/(U$195-U$194)*10)),1))</f>
        <v>9.9</v>
      </c>
      <c r="V104" s="97">
        <f>IF('Indicator Data'!AD107="No data","x",ROUND(IF('Indicator Data'!AD107&gt;V$195,10,IF('Indicator Data'!AD107&lt;V$194,0,10-(V$195-'Indicator Data'!AD107)/(V$195-V$194)*10)),1))</f>
        <v>7</v>
      </c>
      <c r="W104" s="98">
        <f t="shared" si="14"/>
        <v>7.9</v>
      </c>
      <c r="X104" s="99">
        <f t="shared" si="15"/>
        <v>7.2</v>
      </c>
      <c r="Y104" s="184"/>
    </row>
    <row r="105" spans="1:25" s="4" customFormat="1" x14ac:dyDescent="0.25">
      <c r="A105" s="131" t="s">
        <v>193</v>
      </c>
      <c r="B105" s="51" t="s">
        <v>192</v>
      </c>
      <c r="C105" s="97">
        <f>IF('Indicator Data'!AR108="No data","x",ROUND(IF('Indicator Data'!AR108&gt;C$195,0,IF('Indicator Data'!AR108&lt;C$194,10,(C$195-'Indicator Data'!AR108)/(C$195-C$194)*10)),1))</f>
        <v>2.6</v>
      </c>
      <c r="D105" s="98">
        <f t="shared" si="8"/>
        <v>2.6</v>
      </c>
      <c r="E105" s="97">
        <f>IF('Indicator Data'!AT108="No data","x",ROUND(IF('Indicator Data'!AT108&gt;E$195,0,IF('Indicator Data'!AT108&lt;E$194,10,(E$195-'Indicator Data'!AT108)/(E$195-E$194)*10)),1))</f>
        <v>5.0999999999999996</v>
      </c>
      <c r="F105" s="97">
        <f>IF('Indicator Data'!AS108="No data","x",ROUND(IF('Indicator Data'!AS108&gt;F$195,0,IF('Indicator Data'!AS108&lt;F$194,10,(F$195-'Indicator Data'!AS108)/(F$195-F$194)*10)),1))</f>
        <v>3.1</v>
      </c>
      <c r="G105" s="98">
        <f t="shared" si="9"/>
        <v>4.0999999999999996</v>
      </c>
      <c r="H105" s="99">
        <f t="shared" si="10"/>
        <v>3.4</v>
      </c>
      <c r="I105" s="97">
        <f>IF('Indicator Data'!AV108="No data","x",ROUND(IF('Indicator Data'!AV108^2&gt;I$195,0,IF('Indicator Data'!AV108^2&lt;I$194,10,(I$195-'Indicator Data'!AV108^2)/(I$195-I$194)*10)),1))</f>
        <v>1.1000000000000001</v>
      </c>
      <c r="J105" s="97">
        <f>IF(OR('Indicator Data'!AU108=0,'Indicator Data'!AU108="No data"),"x",ROUND(IF('Indicator Data'!AU108&gt;J$195,0,IF('Indicator Data'!AU108&lt;J$194,10,(J$195-'Indicator Data'!AU108)/(J$195-J$194)*10)),1))</f>
        <v>0</v>
      </c>
      <c r="K105" s="97">
        <f>IF('Indicator Data'!AW108="No data","x",ROUND(IF('Indicator Data'!AW108&gt;K$195,0,IF('Indicator Data'!AW108&lt;K$194,10,(K$195-'Indicator Data'!AW108)/(K$195-K$194)*10)),1))</f>
        <v>2.9</v>
      </c>
      <c r="L105" s="97">
        <f>IF('Indicator Data'!AX108="No data","x",ROUND(IF('Indicator Data'!AX108&gt;L$195,0,IF('Indicator Data'!AX108&lt;L$194,10,(L$195-'Indicator Data'!AX108)/(L$195-L$194)*10)),1))</f>
        <v>2.9</v>
      </c>
      <c r="M105" s="98">
        <f t="shared" si="11"/>
        <v>1.7</v>
      </c>
      <c r="N105" s="148">
        <f>IF('Indicator Data'!AY108="No data","x",'Indicator Data'!AY108/'Indicator Data'!BE108*100)</f>
        <v>21.001369654542685</v>
      </c>
      <c r="O105" s="97">
        <f t="shared" si="12"/>
        <v>8</v>
      </c>
      <c r="P105" s="97">
        <f>IF('Indicator Data'!AZ108="No data","x",ROUND(IF('Indicator Data'!AZ108&gt;P$195,0,IF('Indicator Data'!AZ108&lt;P$194,10,(P$195-'Indicator Data'!AZ108)/(P$195-P$194)*10)),1))</f>
        <v>0.4</v>
      </c>
      <c r="Q105" s="97">
        <f>IF('Indicator Data'!BA108="No data","x",ROUND(IF('Indicator Data'!BA108&gt;Q$195,0,IF('Indicator Data'!BA108&lt;Q$194,10,(Q$195-'Indicator Data'!BA108)/(Q$195-Q$194)*10)),1))</f>
        <v>0.4</v>
      </c>
      <c r="R105" s="98">
        <f t="shared" si="13"/>
        <v>2.9</v>
      </c>
      <c r="S105" s="97">
        <f>IF('Indicator Data'!Y108="No data","x",ROUND(IF('Indicator Data'!Y108&gt;S$195,0,IF('Indicator Data'!Y108&lt;S$194,10,(S$195-'Indicator Data'!Y108)/(S$195-S$194)*10)),1))</f>
        <v>7</v>
      </c>
      <c r="T105" s="97">
        <f>IF('Indicator Data'!Z108="No data","x",ROUND(IF('Indicator Data'!Z108&gt;T$195,0,IF('Indicator Data'!Z108&lt;T$194,10,(T$195-'Indicator Data'!Z108)/(T$195-T$194)*10)),1))</f>
        <v>0.8</v>
      </c>
      <c r="U105" s="97">
        <f>IF('Indicator Data'!AC108="No data","x",ROUND(IF('Indicator Data'!AC108&gt;U$195,0,IF('Indicator Data'!AC108&lt;U$194,10,(U$195-'Indicator Data'!AC108)/(U$195-U$194)*10)),1))</f>
        <v>6.6</v>
      </c>
      <c r="V105" s="97">
        <f>IF('Indicator Data'!AD108="No data","x",ROUND(IF('Indicator Data'!AD108&gt;V$195,10,IF('Indicator Data'!AD108&lt;V$194,0,10-(V$195-'Indicator Data'!AD108)/(V$195-V$194)*10)),1))</f>
        <v>0.4</v>
      </c>
      <c r="W105" s="98">
        <f t="shared" si="14"/>
        <v>3.7</v>
      </c>
      <c r="X105" s="99">
        <f t="shared" si="15"/>
        <v>2.8</v>
      </c>
      <c r="Y105" s="184"/>
    </row>
    <row r="106" spans="1:25" s="4" customFormat="1" x14ac:dyDescent="0.25">
      <c r="A106" s="131" t="s">
        <v>195</v>
      </c>
      <c r="B106" s="51" t="s">
        <v>194</v>
      </c>
      <c r="C106" s="97">
        <f>IF('Indicator Data'!AR109="No data","x",ROUND(IF('Indicator Data'!AR109&gt;C$195,0,IF('Indicator Data'!AR109&lt;C$194,10,(C$195-'Indicator Data'!AR109)/(C$195-C$194)*10)),1))</f>
        <v>5.8</v>
      </c>
      <c r="D106" s="98">
        <f t="shared" si="8"/>
        <v>5.8</v>
      </c>
      <c r="E106" s="97">
        <f>IF('Indicator Data'!AT109="No data","x",ROUND(IF('Indicator Data'!AT109&gt;E$195,0,IF('Indicator Data'!AT109&lt;E$194,10,(E$195-'Indicator Data'!AT109)/(E$195-E$194)*10)),1))</f>
        <v>6.4</v>
      </c>
      <c r="F106" s="97">
        <f>IF('Indicator Data'!AS109="No data","x",ROUND(IF('Indicator Data'!AS109&gt;F$195,0,IF('Indicator Data'!AS109&lt;F$194,10,(F$195-'Indicator Data'!AS109)/(F$195-F$194)*10)),1))</f>
        <v>5.8</v>
      </c>
      <c r="G106" s="98">
        <f t="shared" si="9"/>
        <v>6.1</v>
      </c>
      <c r="H106" s="99">
        <f t="shared" si="10"/>
        <v>6</v>
      </c>
      <c r="I106" s="97">
        <f>IF('Indicator Data'!AV109="No data","x",ROUND(IF('Indicator Data'!AV109^2&gt;I$195,0,IF('Indicator Data'!AV109^2&lt;I$194,10,(I$195-'Indicator Data'!AV109^2)/(I$195-I$194)*10)),1))</f>
        <v>0.1</v>
      </c>
      <c r="J106" s="97">
        <f>IF(OR('Indicator Data'!AU109=0,'Indicator Data'!AU109="No data"),"x",ROUND(IF('Indicator Data'!AU109&gt;J$195,0,IF('Indicator Data'!AU109&lt;J$194,10,(J$195-'Indicator Data'!AU109)/(J$195-J$194)*10)),1))</f>
        <v>0</v>
      </c>
      <c r="K106" s="97">
        <f>IF('Indicator Data'!AW109="No data","x",ROUND(IF('Indicator Data'!AW109&gt;K$195,0,IF('Indicator Data'!AW109&lt;K$194,10,(K$195-'Indicator Data'!AW109)/(K$195-K$194)*10)),1))</f>
        <v>4.5999999999999996</v>
      </c>
      <c r="L106" s="97">
        <f>IF('Indicator Data'!AX109="No data","x",ROUND(IF('Indicator Data'!AX109&gt;L$195,0,IF('Indicator Data'!AX109&lt;L$194,10,(L$195-'Indicator Data'!AX109)/(L$195-L$194)*10)),1))</f>
        <v>0</v>
      </c>
      <c r="M106" s="98">
        <f t="shared" si="11"/>
        <v>1.2</v>
      </c>
      <c r="N106" s="148">
        <f>IF('Indicator Data'!AY109="No data","x",'Indicator Data'!AY109/'Indicator Data'!BE109*100)</f>
        <v>226.66666666666666</v>
      </c>
      <c r="O106" s="97">
        <f t="shared" si="12"/>
        <v>0</v>
      </c>
      <c r="P106" s="97">
        <f>IF('Indicator Data'!AZ109="No data","x",ROUND(IF('Indicator Data'!AZ109&gt;P$195,0,IF('Indicator Data'!AZ109&lt;P$194,10,(P$195-'Indicator Data'!AZ109)/(P$195-P$194)*10)),1))</f>
        <v>0.2</v>
      </c>
      <c r="Q106" s="97">
        <f>IF('Indicator Data'!BA109="No data","x",ROUND(IF('Indicator Data'!BA109&gt;Q$195,0,IF('Indicator Data'!BA109&lt;Q$194,10,(Q$195-'Indicator Data'!BA109)/(Q$195-Q$194)*10)),1))</f>
        <v>0.3</v>
      </c>
      <c r="R106" s="98">
        <f t="shared" si="13"/>
        <v>0.2</v>
      </c>
      <c r="S106" s="97">
        <f>IF('Indicator Data'!Y109="No data","x",ROUND(IF('Indicator Data'!Y109&gt;S$195,0,IF('Indicator Data'!Y109&lt;S$194,10,(S$195-'Indicator Data'!Y109)/(S$195-S$194)*10)),1))</f>
        <v>6.5</v>
      </c>
      <c r="T106" s="97">
        <f>IF('Indicator Data'!Z109="No data","x",ROUND(IF('Indicator Data'!Z109&gt;T$195,0,IF('Indicator Data'!Z109&lt;T$194,10,(T$195-'Indicator Data'!Z109)/(T$195-T$194)*10)),1))</f>
        <v>0</v>
      </c>
      <c r="U106" s="97">
        <f>IF('Indicator Data'!AC109="No data","x",ROUND(IF('Indicator Data'!AC109&gt;U$195,0,IF('Indicator Data'!AC109&lt;U$194,10,(U$195-'Indicator Data'!AC109)/(U$195-U$194)*10)),1))</f>
        <v>3.4</v>
      </c>
      <c r="V106" s="97">
        <f>IF('Indicator Data'!AD109="No data","x",ROUND(IF('Indicator Data'!AD109&gt;V$195,10,IF('Indicator Data'!AD109&lt;V$194,0,10-(V$195-'Indicator Data'!AD109)/(V$195-V$194)*10)),1))</f>
        <v>0.8</v>
      </c>
      <c r="W106" s="98">
        <f t="shared" si="14"/>
        <v>2.7</v>
      </c>
      <c r="X106" s="99">
        <f t="shared" si="15"/>
        <v>1.4</v>
      </c>
      <c r="Y106" s="184"/>
    </row>
    <row r="107" spans="1:25" s="4" customFormat="1" x14ac:dyDescent="0.25">
      <c r="A107" s="131" t="s">
        <v>197</v>
      </c>
      <c r="B107" s="51" t="s">
        <v>196</v>
      </c>
      <c r="C107" s="97">
        <f>IF('Indicator Data'!AR110="No data","x",ROUND(IF('Indicator Data'!AR110&gt;C$195,0,IF('Indicator Data'!AR110&lt;C$194,10,(C$195-'Indicator Data'!AR110)/(C$195-C$194)*10)),1))</f>
        <v>4.9000000000000004</v>
      </c>
      <c r="D107" s="98">
        <f t="shared" si="8"/>
        <v>4.9000000000000004</v>
      </c>
      <c r="E107" s="97">
        <f>IF('Indicator Data'!AT110="No data","x",ROUND(IF('Indicator Data'!AT110&gt;E$195,0,IF('Indicator Data'!AT110&lt;E$194,10,(E$195-'Indicator Data'!AT110)/(E$195-E$194)*10)),1))</f>
        <v>6.8</v>
      </c>
      <c r="F107" s="97">
        <f>IF('Indicator Data'!AS110="No data","x",ROUND(IF('Indicator Data'!AS110&gt;F$195,0,IF('Indicator Data'!AS110&lt;F$194,10,(F$195-'Indicator Data'!AS110)/(F$195-F$194)*10)),1))</f>
        <v>6.8</v>
      </c>
      <c r="G107" s="98">
        <f t="shared" si="9"/>
        <v>6.8</v>
      </c>
      <c r="H107" s="99">
        <f t="shared" si="10"/>
        <v>5.9</v>
      </c>
      <c r="I107" s="97">
        <f>IF('Indicator Data'!AV110="No data","x",ROUND(IF('Indicator Data'!AV110^2&gt;I$195,0,IF('Indicator Data'!AV110^2&lt;I$194,10,(I$195-'Indicator Data'!AV110^2)/(I$195-I$194)*10)),1))</f>
        <v>9.8000000000000007</v>
      </c>
      <c r="J107" s="97">
        <f>IF(OR('Indicator Data'!AU110=0,'Indicator Data'!AU110="No data"),"x",ROUND(IF('Indicator Data'!AU110&gt;J$195,0,IF('Indicator Data'!AU110&lt;J$194,10,(J$195-'Indicator Data'!AU110)/(J$195-J$194)*10)),1))</f>
        <v>7.3</v>
      </c>
      <c r="K107" s="97">
        <f>IF('Indicator Data'!AW110="No data","x",ROUND(IF('Indicator Data'!AW110&gt;K$195,0,IF('Indicator Data'!AW110&lt;K$194,10,(K$195-'Indicator Data'!AW110)/(K$195-K$194)*10)),1))</f>
        <v>9</v>
      </c>
      <c r="L107" s="97">
        <f>IF('Indicator Data'!AX110="No data","x",ROUND(IF('Indicator Data'!AX110&gt;L$195,0,IF('Indicator Data'!AX110&lt;L$194,10,(L$195-'Indicator Data'!AX110)/(L$195-L$194)*10)),1))</f>
        <v>3.1</v>
      </c>
      <c r="M107" s="98">
        <f t="shared" si="11"/>
        <v>7.3</v>
      </c>
      <c r="N107" s="148">
        <f>IF('Indicator Data'!AY110="No data","x",'Indicator Data'!AY110/'Indicator Data'!BE110*100)</f>
        <v>9.0149894688532122</v>
      </c>
      <c r="O107" s="97">
        <f t="shared" si="12"/>
        <v>9.1999999999999993</v>
      </c>
      <c r="P107" s="97">
        <f>IF('Indicator Data'!AZ110="No data","x",ROUND(IF('Indicator Data'!AZ110&gt;P$195,0,IF('Indicator Data'!AZ110&lt;P$194,10,(P$195-'Indicator Data'!AZ110)/(P$195-P$194)*10)),1))</f>
        <v>8.4</v>
      </c>
      <c r="Q107" s="97">
        <f>IF('Indicator Data'!BA110="No data","x",ROUND(IF('Indicator Data'!BA110&gt;Q$195,0,IF('Indicator Data'!BA110&lt;Q$194,10,(Q$195-'Indicator Data'!BA110)/(Q$195-Q$194)*10)),1))</f>
        <v>4.5999999999999996</v>
      </c>
      <c r="R107" s="98">
        <f t="shared" si="13"/>
        <v>7.4</v>
      </c>
      <c r="S107" s="97">
        <f>IF('Indicator Data'!Y110="No data","x",ROUND(IF('Indicator Data'!Y110&gt;S$195,0,IF('Indicator Data'!Y110&lt;S$194,10,(S$195-'Indicator Data'!Y110)/(S$195-S$194)*10)),1))</f>
        <v>9.8000000000000007</v>
      </c>
      <c r="T107" s="97">
        <f>IF('Indicator Data'!Z110="No data","x",ROUND(IF('Indicator Data'!Z110&gt;T$195,0,IF('Indicator Data'!Z110&lt;T$194,10,(T$195-'Indicator Data'!Z110)/(T$195-T$194)*10)),1))</f>
        <v>6.2</v>
      </c>
      <c r="U107" s="97">
        <f>IF('Indicator Data'!AC110="No data","x",ROUND(IF('Indicator Data'!AC110&gt;U$195,0,IF('Indicator Data'!AC110&lt;U$194,10,(U$195-'Indicator Data'!AC110)/(U$195-U$194)*10)),1))</f>
        <v>9.8000000000000007</v>
      </c>
      <c r="V107" s="97">
        <f>IF('Indicator Data'!AD110="No data","x",ROUND(IF('Indicator Data'!AD110&gt;V$195,10,IF('Indicator Data'!AD110&lt;V$194,0,10-(V$195-'Indicator Data'!AD110)/(V$195-V$194)*10)),1))</f>
        <v>6.5</v>
      </c>
      <c r="W107" s="98">
        <f t="shared" si="14"/>
        <v>8.1</v>
      </c>
      <c r="X107" s="99">
        <f t="shared" si="15"/>
        <v>7.6</v>
      </c>
      <c r="Y107" s="184"/>
    </row>
    <row r="108" spans="1:25" s="4" customFormat="1" x14ac:dyDescent="0.25">
      <c r="A108" s="131" t="s">
        <v>199</v>
      </c>
      <c r="B108" s="51" t="s">
        <v>198</v>
      </c>
      <c r="C108" s="97" t="str">
        <f>IF('Indicator Data'!AR111="No data","x",ROUND(IF('Indicator Data'!AR111&gt;C$195,0,IF('Indicator Data'!AR111&lt;C$194,10,(C$195-'Indicator Data'!AR111)/(C$195-C$194)*10)),1))</f>
        <v>x</v>
      </c>
      <c r="D108" s="98" t="str">
        <f t="shared" si="8"/>
        <v>x</v>
      </c>
      <c r="E108" s="97">
        <f>IF('Indicator Data'!AT111="No data","x",ROUND(IF('Indicator Data'!AT111&gt;E$195,0,IF('Indicator Data'!AT111&lt;E$194,10,(E$195-'Indicator Data'!AT111)/(E$195-E$194)*10)),1))</f>
        <v>4.5</v>
      </c>
      <c r="F108" s="97">
        <f>IF('Indicator Data'!AS111="No data","x",ROUND(IF('Indicator Data'!AS111&gt;F$195,0,IF('Indicator Data'!AS111&lt;F$194,10,(F$195-'Indicator Data'!AS111)/(F$195-F$194)*10)),1))</f>
        <v>3.3</v>
      </c>
      <c r="G108" s="98">
        <f t="shared" si="9"/>
        <v>3.9</v>
      </c>
      <c r="H108" s="99">
        <f t="shared" si="10"/>
        <v>3.9</v>
      </c>
      <c r="I108" s="97">
        <f>IF('Indicator Data'!AV111="No data","x",ROUND(IF('Indicator Data'!AV111^2&gt;I$195,0,IF('Indicator Data'!AV111^2&lt;I$194,10,(I$195-'Indicator Data'!AV111^2)/(I$195-I$194)*10)),1))</f>
        <v>1.3</v>
      </c>
      <c r="J108" s="97">
        <f>IF(OR('Indicator Data'!AU111=0,'Indicator Data'!AU111="No data"),"x",ROUND(IF('Indicator Data'!AU111&gt;J$195,0,IF('Indicator Data'!AU111&lt;J$194,10,(J$195-'Indicator Data'!AU111)/(J$195-J$194)*10)),1))</f>
        <v>0</v>
      </c>
      <c r="K108" s="97">
        <f>IF('Indicator Data'!AW111="No data","x",ROUND(IF('Indicator Data'!AW111&gt;K$195,0,IF('Indicator Data'!AW111&lt;K$194,10,(K$195-'Indicator Data'!AW111)/(K$195-K$194)*10)),1))</f>
        <v>2.4</v>
      </c>
      <c r="L108" s="97">
        <f>IF('Indicator Data'!AX111="No data","x",ROUND(IF('Indicator Data'!AX111&gt;L$195,0,IF('Indicator Data'!AX111&lt;L$194,10,(L$195-'Indicator Data'!AX111)/(L$195-L$194)*10)),1))</f>
        <v>3.6</v>
      </c>
      <c r="M108" s="98">
        <f t="shared" si="11"/>
        <v>1.8</v>
      </c>
      <c r="N108" s="148">
        <f>IF('Indicator Data'!AY111="No data","x",'Indicator Data'!AY111/'Indicator Data'!BE111*100)</f>
        <v>843.75</v>
      </c>
      <c r="O108" s="97">
        <f t="shared" si="12"/>
        <v>0</v>
      </c>
      <c r="P108" s="97">
        <f>IF('Indicator Data'!AZ111="No data","x",ROUND(IF('Indicator Data'!AZ111&gt;P$195,0,IF('Indicator Data'!AZ111&lt;P$194,10,(P$195-'Indicator Data'!AZ111)/(P$195-P$194)*10)),1))</f>
        <v>0</v>
      </c>
      <c r="Q108" s="97">
        <f>IF('Indicator Data'!BA111="No data","x",ROUND(IF('Indicator Data'!BA111&gt;Q$195,0,IF('Indicator Data'!BA111&lt;Q$194,10,(Q$195-'Indicator Data'!BA111)/(Q$195-Q$194)*10)),1))</f>
        <v>0</v>
      </c>
      <c r="R108" s="98">
        <f t="shared" si="13"/>
        <v>0</v>
      </c>
      <c r="S108" s="97">
        <f>IF('Indicator Data'!Y111="No data","x",ROUND(IF('Indicator Data'!Y111&gt;S$195,0,IF('Indicator Data'!Y111&lt;S$194,10,(S$195-'Indicator Data'!Y111)/(S$195-S$194)*10)),1))</f>
        <v>0.2</v>
      </c>
      <c r="T108" s="97">
        <f>IF('Indicator Data'!Z111="No data","x",ROUND(IF('Indicator Data'!Z111&gt;T$195,0,IF('Indicator Data'!Z111&lt;T$194,10,(T$195-'Indicator Data'!Z111)/(T$195-T$194)*10)),1))</f>
        <v>1.5</v>
      </c>
      <c r="U108" s="97">
        <f>IF('Indicator Data'!AC111="No data","x",ROUND(IF('Indicator Data'!AC111&gt;U$195,0,IF('Indicator Data'!AC111&lt;U$194,10,(U$195-'Indicator Data'!AC111)/(U$195-U$194)*10)),1))</f>
        <v>0</v>
      </c>
      <c r="V108" s="97">
        <f>IF('Indicator Data'!AD111="No data","x",ROUND(IF('Indicator Data'!AD111&gt;V$195,10,IF('Indicator Data'!AD111&lt;V$194,0,10-(V$195-'Indicator Data'!AD111)/(V$195-V$194)*10)),1))</f>
        <v>0.1</v>
      </c>
      <c r="W108" s="98">
        <f t="shared" si="14"/>
        <v>0.5</v>
      </c>
      <c r="X108" s="99">
        <f t="shared" si="15"/>
        <v>0.8</v>
      </c>
      <c r="Y108" s="184"/>
    </row>
    <row r="109" spans="1:25" s="4" customFormat="1" x14ac:dyDescent="0.25">
      <c r="A109" s="131" t="s">
        <v>201</v>
      </c>
      <c r="B109" s="51" t="s">
        <v>200</v>
      </c>
      <c r="C109" s="97">
        <f>IF('Indicator Data'!AR112="No data","x",ROUND(IF('Indicator Data'!AR112&gt;C$195,0,IF('Indicator Data'!AR112&lt;C$194,10,(C$195-'Indicator Data'!AR112)/(C$195-C$194)*10)),1))</f>
        <v>7.3</v>
      </c>
      <c r="D109" s="98">
        <f t="shared" si="8"/>
        <v>7.3</v>
      </c>
      <c r="E109" s="97" t="str">
        <f>IF('Indicator Data'!AT112="No data","x",ROUND(IF('Indicator Data'!AT112&gt;E$195,0,IF('Indicator Data'!AT112&lt;E$194,10,(E$195-'Indicator Data'!AT112)/(E$195-E$194)*10)),1))</f>
        <v>x</v>
      </c>
      <c r="F109" s="97">
        <f>IF('Indicator Data'!AS112="No data","x",ROUND(IF('Indicator Data'!AS112&gt;F$195,0,IF('Indicator Data'!AS112&lt;F$194,10,(F$195-'Indicator Data'!AS112)/(F$195-F$194)*10)),1))</f>
        <v>8.1999999999999993</v>
      </c>
      <c r="G109" s="98">
        <f t="shared" si="9"/>
        <v>8.1999999999999993</v>
      </c>
      <c r="H109" s="99">
        <f t="shared" si="10"/>
        <v>7.8</v>
      </c>
      <c r="I109" s="97">
        <f>IF('Indicator Data'!AV112="No data","x",ROUND(IF('Indicator Data'!AV112^2&gt;I$195,0,IF('Indicator Data'!AV112^2&lt;I$194,10,(I$195-'Indicator Data'!AV112^2)/(I$195-I$194)*10)),1))</f>
        <v>0.4</v>
      </c>
      <c r="J109" s="97">
        <f>IF(OR('Indicator Data'!AU112=0,'Indicator Data'!AU112="No data"),"x",ROUND(IF('Indicator Data'!AU112&gt;J$195,0,IF('Indicator Data'!AU112&lt;J$194,10,(J$195-'Indicator Data'!AU112)/(J$195-J$194)*10)),1))</f>
        <v>1</v>
      </c>
      <c r="K109" s="97">
        <f>IF('Indicator Data'!AW112="No data","x",ROUND(IF('Indicator Data'!AW112&gt;K$195,0,IF('Indicator Data'!AW112&lt;K$194,10,(K$195-'Indicator Data'!AW112)/(K$195-K$194)*10)),1))</f>
        <v>8.1</v>
      </c>
      <c r="L109" s="97">
        <f>IF('Indicator Data'!AX112="No data","x",ROUND(IF('Indicator Data'!AX112&gt;L$195,0,IF('Indicator Data'!AX112&lt;L$194,10,(L$195-'Indicator Data'!AX112)/(L$195-L$194)*10)),1))</f>
        <v>8.8000000000000007</v>
      </c>
      <c r="M109" s="98">
        <f t="shared" si="11"/>
        <v>4.5999999999999996</v>
      </c>
      <c r="N109" s="148">
        <f>IF('Indicator Data'!AY112="No data","x",'Indicator Data'!AY112/'Indicator Data'!BE112*100)</f>
        <v>144.44444444444443</v>
      </c>
      <c r="O109" s="97">
        <f t="shared" si="12"/>
        <v>0</v>
      </c>
      <c r="P109" s="97">
        <f>IF('Indicator Data'!AZ112="No data","x",ROUND(IF('Indicator Data'!AZ112&gt;P$195,0,IF('Indicator Data'!AZ112&lt;P$194,10,(P$195-'Indicator Data'!AZ112)/(P$195-P$194)*10)),1))</f>
        <v>2.6</v>
      </c>
      <c r="Q109" s="97">
        <f>IF('Indicator Data'!BA112="No data","x",ROUND(IF('Indicator Data'!BA112&gt;Q$195,0,IF('Indicator Data'!BA112&lt;Q$194,10,(Q$195-'Indicator Data'!BA112)/(Q$195-Q$194)*10)),1))</f>
        <v>1.1000000000000001</v>
      </c>
      <c r="R109" s="98">
        <f t="shared" si="13"/>
        <v>1.2</v>
      </c>
      <c r="S109" s="97">
        <f>IF('Indicator Data'!Y112="No data","x",ROUND(IF('Indicator Data'!Y112&gt;S$195,0,IF('Indicator Data'!Y112&lt;S$194,10,(S$195-'Indicator Data'!Y112)/(S$195-S$194)*10)),1))</f>
        <v>8.9</v>
      </c>
      <c r="T109" s="97">
        <f>IF('Indicator Data'!Z112="No data","x",ROUND(IF('Indicator Data'!Z112&gt;T$195,0,IF('Indicator Data'!Z112&lt;T$194,10,(T$195-'Indicator Data'!Z112)/(T$195-T$194)*10)),1))</f>
        <v>6.2</v>
      </c>
      <c r="U109" s="97">
        <f>IF('Indicator Data'!AC112="No data","x",ROUND(IF('Indicator Data'!AC112&gt;U$195,0,IF('Indicator Data'!AC112&lt;U$194,10,(U$195-'Indicator Data'!AC112)/(U$195-U$194)*10)),1))</f>
        <v>7.9</v>
      </c>
      <c r="V109" s="97" t="str">
        <f>IF('Indicator Data'!AD112="No data","x",ROUND(IF('Indicator Data'!AD112&gt;V$195,10,IF('Indicator Data'!AD112&lt;V$194,0,10-(V$195-'Indicator Data'!AD112)/(V$195-V$194)*10)),1))</f>
        <v>x</v>
      </c>
      <c r="W109" s="98">
        <f t="shared" si="14"/>
        <v>7.7</v>
      </c>
      <c r="X109" s="99">
        <f t="shared" si="15"/>
        <v>4.5</v>
      </c>
      <c r="Y109" s="184"/>
    </row>
    <row r="110" spans="1:25" s="4" customFormat="1" x14ac:dyDescent="0.25">
      <c r="A110" s="131" t="s">
        <v>203</v>
      </c>
      <c r="B110" s="51" t="s">
        <v>202</v>
      </c>
      <c r="C110" s="97">
        <f>IF('Indicator Data'!AR113="No data","x",ROUND(IF('Indicator Data'!AR113&gt;C$195,0,IF('Indicator Data'!AR113&lt;C$194,10,(C$195-'Indicator Data'!AR113)/(C$195-C$194)*10)),1))</f>
        <v>4.8</v>
      </c>
      <c r="D110" s="98">
        <f t="shared" si="8"/>
        <v>4.8</v>
      </c>
      <c r="E110" s="97">
        <f>IF('Indicator Data'!AT113="No data","x",ROUND(IF('Indicator Data'!AT113&gt;E$195,0,IF('Indicator Data'!AT113&lt;E$194,10,(E$195-'Indicator Data'!AT113)/(E$195-E$194)*10)),1))</f>
        <v>7.3</v>
      </c>
      <c r="F110" s="97">
        <f>IF('Indicator Data'!AS113="No data","x",ROUND(IF('Indicator Data'!AS113&gt;F$195,0,IF('Indicator Data'!AS113&lt;F$194,10,(F$195-'Indicator Data'!AS113)/(F$195-F$194)*10)),1))</f>
        <v>7.1</v>
      </c>
      <c r="G110" s="98">
        <f t="shared" si="9"/>
        <v>7.2</v>
      </c>
      <c r="H110" s="99">
        <f t="shared" si="10"/>
        <v>6</v>
      </c>
      <c r="I110" s="97">
        <f>IF('Indicator Data'!AV113="No data","x",ROUND(IF('Indicator Data'!AV113^2&gt;I$195,0,IF('Indicator Data'!AV113^2&lt;I$194,10,(I$195-'Indicator Data'!AV113^2)/(I$195-I$194)*10)),1))</f>
        <v>8</v>
      </c>
      <c r="J110" s="97">
        <f>IF(OR('Indicator Data'!AU113=0,'Indicator Data'!AU113="No data"),"x",ROUND(IF('Indicator Data'!AU113&gt;J$195,0,IF('Indicator Data'!AU113&lt;J$194,10,(J$195-'Indicator Data'!AU113)/(J$195-J$194)*10)),1))</f>
        <v>6.1</v>
      </c>
      <c r="K110" s="97">
        <f>IF('Indicator Data'!AW113="No data","x",ROUND(IF('Indicator Data'!AW113&gt;K$195,0,IF('Indicator Data'!AW113&lt;K$194,10,(K$195-'Indicator Data'!AW113)/(K$195-K$194)*10)),1))</f>
        <v>8.5</v>
      </c>
      <c r="L110" s="97">
        <f>IF('Indicator Data'!AX113="No data","x",ROUND(IF('Indicator Data'!AX113&gt;L$195,0,IF('Indicator Data'!AX113&lt;L$194,10,(L$195-'Indicator Data'!AX113)/(L$195-L$194)*10)),1))</f>
        <v>5.7</v>
      </c>
      <c r="M110" s="98">
        <f t="shared" si="11"/>
        <v>7.1</v>
      </c>
      <c r="N110" s="148">
        <f>IF('Indicator Data'!AY113="No data","x",'Indicator Data'!AY113/'Indicator Data'!BE113*100)</f>
        <v>1.4553216260793636</v>
      </c>
      <c r="O110" s="97">
        <f t="shared" si="12"/>
        <v>10</v>
      </c>
      <c r="P110" s="97">
        <f>IF('Indicator Data'!AZ113="No data","x",ROUND(IF('Indicator Data'!AZ113&gt;P$195,0,IF('Indicator Data'!AZ113&lt;P$194,10,(P$195-'Indicator Data'!AZ113)/(P$195-P$194)*10)),1))</f>
        <v>6.7</v>
      </c>
      <c r="Q110" s="97">
        <f>IF('Indicator Data'!BA113="No data","x",ROUND(IF('Indicator Data'!BA113&gt;Q$195,0,IF('Indicator Data'!BA113&lt;Q$194,10,(Q$195-'Indicator Data'!BA113)/(Q$195-Q$194)*10)),1))</f>
        <v>8.4</v>
      </c>
      <c r="R110" s="98">
        <f t="shared" si="13"/>
        <v>8.4</v>
      </c>
      <c r="S110" s="97">
        <f>IF('Indicator Data'!Y113="No data","x",ROUND(IF('Indicator Data'!Y113&gt;S$195,0,IF('Indicator Data'!Y113&lt;S$194,10,(S$195-'Indicator Data'!Y113)/(S$195-S$194)*10)),1))</f>
        <v>9.6999999999999993</v>
      </c>
      <c r="T110" s="97">
        <f>IF('Indicator Data'!Z113="No data","x",ROUND(IF('Indicator Data'!Z113&gt;T$195,0,IF('Indicator Data'!Z113&lt;T$194,10,(T$195-'Indicator Data'!Z113)/(T$195-T$194)*10)),1))</f>
        <v>7.4</v>
      </c>
      <c r="U110" s="97">
        <f>IF('Indicator Data'!AC113="No data","x",ROUND(IF('Indicator Data'!AC113&gt;U$195,0,IF('Indicator Data'!AC113&lt;U$194,10,(U$195-'Indicator Data'!AC113)/(U$195-U$194)*10)),1))</f>
        <v>9.6999999999999993</v>
      </c>
      <c r="V110" s="97">
        <f>IF('Indicator Data'!AD113="No data","x",ROUND(IF('Indicator Data'!AD113&gt;V$195,10,IF('Indicator Data'!AD113&lt;V$194,0,10-(V$195-'Indicator Data'!AD113)/(V$195-V$194)*10)),1))</f>
        <v>6.7</v>
      </c>
      <c r="W110" s="98">
        <f t="shared" si="14"/>
        <v>8.4</v>
      </c>
      <c r="X110" s="99">
        <f t="shared" si="15"/>
        <v>8</v>
      </c>
      <c r="Y110" s="184"/>
    </row>
    <row r="111" spans="1:25" s="4" customFormat="1" x14ac:dyDescent="0.25">
      <c r="A111" s="131" t="s">
        <v>205</v>
      </c>
      <c r="B111" s="51" t="s">
        <v>204</v>
      </c>
      <c r="C111" s="97">
        <f>IF('Indicator Data'!AR114="No data","x",ROUND(IF('Indicator Data'!AR114&gt;C$195,0,IF('Indicator Data'!AR114&lt;C$194,10,(C$195-'Indicator Data'!AR114)/(C$195-C$194)*10)),1))</f>
        <v>3.3</v>
      </c>
      <c r="D111" s="98">
        <f t="shared" si="8"/>
        <v>3.3</v>
      </c>
      <c r="E111" s="97">
        <f>IF('Indicator Data'!AT114="No data","x",ROUND(IF('Indicator Data'!AT114&gt;E$195,0,IF('Indicator Data'!AT114&lt;E$194,10,(E$195-'Indicator Data'!AT114)/(E$195-E$194)*10)),1))</f>
        <v>4.5999999999999996</v>
      </c>
      <c r="F111" s="97">
        <f>IF('Indicator Data'!AS114="No data","x",ROUND(IF('Indicator Data'!AS114&gt;F$195,0,IF('Indicator Data'!AS114&lt;F$194,10,(F$195-'Indicator Data'!AS114)/(F$195-F$194)*10)),1))</f>
        <v>2.9</v>
      </c>
      <c r="G111" s="98">
        <f t="shared" si="9"/>
        <v>3.8</v>
      </c>
      <c r="H111" s="99">
        <f t="shared" si="10"/>
        <v>3.6</v>
      </c>
      <c r="I111" s="97">
        <f>IF('Indicator Data'!AV114="No data","x",ROUND(IF('Indicator Data'!AV114^2&gt;I$195,0,IF('Indicator Data'!AV114^2&lt;I$194,10,(I$195-'Indicator Data'!AV114^2)/(I$195-I$194)*10)),1))</f>
        <v>2</v>
      </c>
      <c r="J111" s="97">
        <f>IF(OR('Indicator Data'!AU114=0,'Indicator Data'!AU114="No data"),"x",ROUND(IF('Indicator Data'!AU114&gt;J$195,0,IF('Indicator Data'!AU114&lt;J$194,10,(J$195-'Indicator Data'!AU114)/(J$195-J$194)*10)),1))</f>
        <v>0.1</v>
      </c>
      <c r="K111" s="97">
        <f>IF('Indicator Data'!AW114="No data","x",ROUND(IF('Indicator Data'!AW114&gt;K$195,0,IF('Indicator Data'!AW114&lt;K$194,10,(K$195-'Indicator Data'!AW114)/(K$195-K$194)*10)),1))</f>
        <v>5</v>
      </c>
      <c r="L111" s="97">
        <f>IF('Indicator Data'!AX114="No data","x",ROUND(IF('Indicator Data'!AX114&gt;L$195,0,IF('Indicator Data'!AX114&lt;L$194,10,(L$195-'Indicator Data'!AX114)/(L$195-L$194)*10)),1))</f>
        <v>3</v>
      </c>
      <c r="M111" s="98">
        <f t="shared" si="11"/>
        <v>2.5</v>
      </c>
      <c r="N111" s="148">
        <f>IF('Indicator Data'!AY114="No data","x",'Indicator Data'!AY114/'Indicator Data'!BE114*100)</f>
        <v>137.93103448275863</v>
      </c>
      <c r="O111" s="97">
        <f t="shared" si="12"/>
        <v>0</v>
      </c>
      <c r="P111" s="97">
        <f>IF('Indicator Data'!AZ114="No data","x",ROUND(IF('Indicator Data'!AZ114&gt;P$195,0,IF('Indicator Data'!AZ114&lt;P$194,10,(P$195-'Indicator Data'!AZ114)/(P$195-P$194)*10)),1))</f>
        <v>0.8</v>
      </c>
      <c r="Q111" s="97">
        <f>IF('Indicator Data'!BA114="No data","x",ROUND(IF('Indicator Data'!BA114&gt;Q$195,0,IF('Indicator Data'!BA114&lt;Q$194,10,(Q$195-'Indicator Data'!BA114)/(Q$195-Q$194)*10)),1))</f>
        <v>0</v>
      </c>
      <c r="R111" s="98">
        <f t="shared" si="13"/>
        <v>0.3</v>
      </c>
      <c r="S111" s="97" t="str">
        <f>IF('Indicator Data'!Y114="No data","x",ROUND(IF('Indicator Data'!Y114&gt;S$195,0,IF('Indicator Data'!Y114&lt;S$194,10,(S$195-'Indicator Data'!Y114)/(S$195-S$194)*10)),1))</f>
        <v>x</v>
      </c>
      <c r="T111" s="97">
        <f>IF('Indicator Data'!Z114="No data","x",ROUND(IF('Indicator Data'!Z114&gt;T$195,0,IF('Indicator Data'!Z114&lt;T$194,10,(T$195-'Indicator Data'!Z114)/(T$195-T$194)*10)),1))</f>
        <v>1.8</v>
      </c>
      <c r="U111" s="97">
        <f>IF('Indicator Data'!AC114="No data","x",ROUND(IF('Indicator Data'!AC114&gt;U$195,0,IF('Indicator Data'!AC114&lt;U$194,10,(U$195-'Indicator Data'!AC114)/(U$195-U$194)*10)),1))</f>
        <v>7.1</v>
      </c>
      <c r="V111" s="97">
        <f>IF('Indicator Data'!AD114="No data","x",ROUND(IF('Indicator Data'!AD114&gt;V$195,10,IF('Indicator Data'!AD114&lt;V$194,0,10-(V$195-'Indicator Data'!AD114)/(V$195-V$194)*10)),1))</f>
        <v>0.6</v>
      </c>
      <c r="W111" s="98">
        <f t="shared" si="14"/>
        <v>3.2</v>
      </c>
      <c r="X111" s="99">
        <f t="shared" si="15"/>
        <v>2</v>
      </c>
      <c r="Y111" s="184"/>
    </row>
    <row r="112" spans="1:25" s="4" customFormat="1" x14ac:dyDescent="0.25">
      <c r="A112" s="131" t="s">
        <v>207</v>
      </c>
      <c r="B112" s="51" t="s">
        <v>206</v>
      </c>
      <c r="C112" s="97">
        <f>IF('Indicator Data'!AR115="No data","x",ROUND(IF('Indicator Data'!AR115&gt;C$195,0,IF('Indicator Data'!AR115&lt;C$194,10,(C$195-'Indicator Data'!AR115)/(C$195-C$194)*10)),1))</f>
        <v>5.0999999999999996</v>
      </c>
      <c r="D112" s="98">
        <f t="shared" si="8"/>
        <v>5.0999999999999996</v>
      </c>
      <c r="E112" s="97">
        <f>IF('Indicator Data'!AT115="No data","x",ROUND(IF('Indicator Data'!AT115&gt;E$195,0,IF('Indicator Data'!AT115&lt;E$194,10,(E$195-'Indicator Data'!AT115)/(E$195-E$194)*10)),1))</f>
        <v>7</v>
      </c>
      <c r="F112" s="97">
        <f>IF('Indicator Data'!AS115="No data","x",ROUND(IF('Indicator Data'!AS115&gt;F$195,0,IF('Indicator Data'!AS115&lt;F$194,10,(F$195-'Indicator Data'!AS115)/(F$195-F$194)*10)),1))</f>
        <v>4.5999999999999996</v>
      </c>
      <c r="G112" s="98">
        <f t="shared" si="9"/>
        <v>5.8</v>
      </c>
      <c r="H112" s="99">
        <f t="shared" si="10"/>
        <v>5.5</v>
      </c>
      <c r="I112" s="97">
        <f>IF('Indicator Data'!AV115="No data","x",ROUND(IF('Indicator Data'!AV115^2&gt;I$195,0,IF('Indicator Data'!AV115^2&lt;I$194,10,(I$195-'Indicator Data'!AV115^2)/(I$195-I$194)*10)),1))</f>
        <v>1.2</v>
      </c>
      <c r="J112" s="97">
        <f>IF(OR('Indicator Data'!AU115=0,'Indicator Data'!AU115="No data"),"x",ROUND(IF('Indicator Data'!AU115&gt;J$195,0,IF('Indicator Data'!AU115&lt;J$194,10,(J$195-'Indicator Data'!AU115)/(J$195-J$194)*10)),1))</f>
        <v>0.1</v>
      </c>
      <c r="K112" s="97">
        <f>IF('Indicator Data'!AW115="No data","x",ROUND(IF('Indicator Data'!AW115&gt;K$195,0,IF('Indicator Data'!AW115&lt;K$194,10,(K$195-'Indicator Data'!AW115)/(K$195-K$194)*10)),1))</f>
        <v>4.3</v>
      </c>
      <c r="L112" s="97">
        <f>IF('Indicator Data'!AX115="No data","x",ROUND(IF('Indicator Data'!AX115&gt;L$195,0,IF('Indicator Data'!AX115&lt;L$194,10,(L$195-'Indicator Data'!AX115)/(L$195-L$194)*10)),1))</f>
        <v>5.9</v>
      </c>
      <c r="M112" s="98">
        <f t="shared" si="11"/>
        <v>2.9</v>
      </c>
      <c r="N112" s="148">
        <f>IF('Indicator Data'!AY115="No data","x",'Indicator Data'!AY115/'Indicator Data'!BE115*100)</f>
        <v>18.518994830113943</v>
      </c>
      <c r="O112" s="97">
        <f t="shared" si="12"/>
        <v>8.1999999999999993</v>
      </c>
      <c r="P112" s="97">
        <f>IF('Indicator Data'!AZ115="No data","x",ROUND(IF('Indicator Data'!AZ115&gt;P$195,0,IF('Indicator Data'!AZ115&lt;P$194,10,(P$195-'Indicator Data'!AZ115)/(P$195-P$194)*10)),1))</f>
        <v>1.6</v>
      </c>
      <c r="Q112" s="97">
        <f>IF('Indicator Data'!BA115="No data","x",ROUND(IF('Indicator Data'!BA115&gt;Q$195,0,IF('Indicator Data'!BA115&lt;Q$194,10,(Q$195-'Indicator Data'!BA115)/(Q$195-Q$194)*10)),1))</f>
        <v>0.8</v>
      </c>
      <c r="R112" s="98">
        <f t="shared" si="13"/>
        <v>3.5</v>
      </c>
      <c r="S112" s="97">
        <f>IF('Indicator Data'!Y115="No data","x",ROUND(IF('Indicator Data'!Y115&gt;S$195,0,IF('Indicator Data'!Y115&lt;S$194,10,(S$195-'Indicator Data'!Y115)/(S$195-S$194)*10)),1))</f>
        <v>4.8</v>
      </c>
      <c r="T112" s="97">
        <f>IF('Indicator Data'!Z115="No data","x",ROUND(IF('Indicator Data'!Z115&gt;T$195,0,IF('Indicator Data'!Z115&lt;T$194,10,(T$195-'Indicator Data'!Z115)/(T$195-T$194)*10)),1))</f>
        <v>0.8</v>
      </c>
      <c r="U112" s="97">
        <f>IF('Indicator Data'!AC115="No data","x",ROUND(IF('Indicator Data'!AC115&gt;U$195,0,IF('Indicator Data'!AC115&lt;U$194,10,(U$195-'Indicator Data'!AC115)/(U$195-U$194)*10)),1))</f>
        <v>6.4</v>
      </c>
      <c r="V112" s="97">
        <f>IF('Indicator Data'!AD115="No data","x",ROUND(IF('Indicator Data'!AD115&gt;V$195,10,IF('Indicator Data'!AD115&lt;V$194,0,10-(V$195-'Indicator Data'!AD115)/(V$195-V$194)*10)),1))</f>
        <v>0.4</v>
      </c>
      <c r="W112" s="98">
        <f t="shared" si="14"/>
        <v>3.1</v>
      </c>
      <c r="X112" s="99">
        <f t="shared" si="15"/>
        <v>3.2</v>
      </c>
      <c r="Y112" s="184"/>
    </row>
    <row r="113" spans="1:25" s="4" customFormat="1" x14ac:dyDescent="0.25">
      <c r="A113" s="131" t="s">
        <v>754</v>
      </c>
      <c r="B113" s="51" t="s">
        <v>208</v>
      </c>
      <c r="C113" s="97">
        <f>IF('Indicator Data'!AR116="No data","x",ROUND(IF('Indicator Data'!AR116&gt;C$195,0,IF('Indicator Data'!AR116&lt;C$194,10,(C$195-'Indicator Data'!AR116)/(C$195-C$194)*10)),1))</f>
        <v>6</v>
      </c>
      <c r="D113" s="98">
        <f t="shared" si="8"/>
        <v>6</v>
      </c>
      <c r="E113" s="97" t="str">
        <f>IF('Indicator Data'!AT116="No data","x",ROUND(IF('Indicator Data'!AT116&gt;E$195,0,IF('Indicator Data'!AT116&lt;E$194,10,(E$195-'Indicator Data'!AT116)/(E$195-E$194)*10)),1))</f>
        <v>x</v>
      </c>
      <c r="F113" s="97">
        <f>IF('Indicator Data'!AS116="No data","x",ROUND(IF('Indicator Data'!AS116&gt;F$195,0,IF('Indicator Data'!AS116&lt;F$194,10,(F$195-'Indicator Data'!AS116)/(F$195-F$194)*10)),1))</f>
        <v>5.8</v>
      </c>
      <c r="G113" s="98">
        <f t="shared" si="9"/>
        <v>5.8</v>
      </c>
      <c r="H113" s="99">
        <f t="shared" si="10"/>
        <v>5.9</v>
      </c>
      <c r="I113" s="97" t="str">
        <f>IF('Indicator Data'!AV116="No data","x",ROUND(IF('Indicator Data'!AV116^2&gt;I$195,0,IF('Indicator Data'!AV116^2&lt;I$194,10,(I$195-'Indicator Data'!AV116^2)/(I$195-I$194)*10)),1))</f>
        <v>x</v>
      </c>
      <c r="J113" s="97">
        <f>IF(OR('Indicator Data'!AU116=0,'Indicator Data'!AU116="No data"),"x",ROUND(IF('Indicator Data'!AU116&gt;J$195,0,IF('Indicator Data'!AU116&lt;J$194,10,(J$195-'Indicator Data'!AU116)/(J$195-J$194)*10)),1))</f>
        <v>2.8</v>
      </c>
      <c r="K113" s="97">
        <f>IF('Indicator Data'!AW116="No data","x",ROUND(IF('Indicator Data'!AW116&gt;K$195,0,IF('Indicator Data'!AW116&lt;K$194,10,(K$195-'Indicator Data'!AW116)/(K$195-K$194)*10)),1))</f>
        <v>6.8</v>
      </c>
      <c r="L113" s="97">
        <f>IF('Indicator Data'!AX116="No data","x",ROUND(IF('Indicator Data'!AX116&gt;L$195,0,IF('Indicator Data'!AX116&lt;L$194,10,(L$195-'Indicator Data'!AX116)/(L$195-L$194)*10)),1))</f>
        <v>8.6999999999999993</v>
      </c>
      <c r="M113" s="98">
        <f t="shared" si="11"/>
        <v>6.1</v>
      </c>
      <c r="N113" s="148">
        <f>IF('Indicator Data'!AY116="No data","x",'Indicator Data'!AY116/'Indicator Data'!BE116*100)</f>
        <v>54.285714285714285</v>
      </c>
      <c r="O113" s="97">
        <f t="shared" si="12"/>
        <v>4.5999999999999996</v>
      </c>
      <c r="P113" s="97">
        <f>IF('Indicator Data'!AZ116="No data","x",ROUND(IF('Indicator Data'!AZ116&gt;P$195,0,IF('Indicator Data'!AZ116&lt;P$194,10,(P$195-'Indicator Data'!AZ116)/(P$195-P$194)*10)),1))</f>
        <v>4.8</v>
      </c>
      <c r="Q113" s="97">
        <f>IF('Indicator Data'!BA116="No data","x",ROUND(IF('Indicator Data'!BA116&gt;Q$195,0,IF('Indicator Data'!BA116&lt;Q$194,10,(Q$195-'Indicator Data'!BA116)/(Q$195-Q$194)*10)),1))</f>
        <v>2.2000000000000002</v>
      </c>
      <c r="R113" s="98">
        <f t="shared" si="13"/>
        <v>3.9</v>
      </c>
      <c r="S113" s="97">
        <f>IF('Indicator Data'!Y116="No data","x",ROUND(IF('Indicator Data'!Y116&gt;S$195,0,IF('Indicator Data'!Y116&lt;S$194,10,(S$195-'Indicator Data'!Y116)/(S$195-S$194)*10)),1))</f>
        <v>9.6</v>
      </c>
      <c r="T113" s="97">
        <f>IF('Indicator Data'!Z116="No data","x",ROUND(IF('Indicator Data'!Z116&gt;T$195,0,IF('Indicator Data'!Z116&lt;T$194,10,(T$195-'Indicator Data'!Z116)/(T$195-T$194)*10)),1))</f>
        <v>7.4</v>
      </c>
      <c r="U113" s="97">
        <f>IF('Indicator Data'!AC116="No data","x",ROUND(IF('Indicator Data'!AC116&gt;U$195,0,IF('Indicator Data'!AC116&lt;U$194,10,(U$195-'Indicator Data'!AC116)/(U$195-U$194)*10)),1))</f>
        <v>8.6</v>
      </c>
      <c r="V113" s="97">
        <f>IF('Indicator Data'!AD116="No data","x",ROUND(IF('Indicator Data'!AD116&gt;V$195,10,IF('Indicator Data'!AD116&lt;V$194,0,10-(V$195-'Indicator Data'!AD116)/(V$195-V$194)*10)),1))</f>
        <v>1.1000000000000001</v>
      </c>
      <c r="W113" s="98">
        <f t="shared" si="14"/>
        <v>6.7</v>
      </c>
      <c r="X113" s="99">
        <f t="shared" si="15"/>
        <v>5.6</v>
      </c>
      <c r="Y113" s="184"/>
    </row>
    <row r="114" spans="1:25" s="4" customFormat="1" x14ac:dyDescent="0.25">
      <c r="A114" s="131" t="s">
        <v>850</v>
      </c>
      <c r="B114" s="51" t="s">
        <v>209</v>
      </c>
      <c r="C114" s="97">
        <f>IF('Indicator Data'!AR117="No data","x",ROUND(IF('Indicator Data'!AR117&gt;C$195,0,IF('Indicator Data'!AR117&lt;C$194,10,(C$195-'Indicator Data'!AR117)/(C$195-C$194)*10)),1))</f>
        <v>6.2</v>
      </c>
      <c r="D114" s="98">
        <f t="shared" si="8"/>
        <v>6.2</v>
      </c>
      <c r="E114" s="97">
        <f>IF('Indicator Data'!AT117="No data","x",ROUND(IF('Indicator Data'!AT117&gt;E$195,0,IF('Indicator Data'!AT117&lt;E$194,10,(E$195-'Indicator Data'!AT117)/(E$195-E$194)*10)),1))</f>
        <v>7</v>
      </c>
      <c r="F114" s="97">
        <f>IF('Indicator Data'!AS117="No data","x",ROUND(IF('Indicator Data'!AS117&gt;F$195,0,IF('Indicator Data'!AS117&lt;F$194,10,(F$195-'Indicator Data'!AS117)/(F$195-F$194)*10)),1))</f>
        <v>6.3</v>
      </c>
      <c r="G114" s="98">
        <f t="shared" si="9"/>
        <v>6.7</v>
      </c>
      <c r="H114" s="99">
        <f t="shared" si="10"/>
        <v>6.5</v>
      </c>
      <c r="I114" s="97">
        <f>IF('Indicator Data'!AV117="No data","x",ROUND(IF('Indicator Data'!AV117^2&gt;I$195,0,IF('Indicator Data'!AV117^2&lt;I$194,10,(I$195-'Indicator Data'!AV117^2)/(I$195-I$194)*10)),1))</f>
        <v>0.2</v>
      </c>
      <c r="J114" s="97">
        <f>IF(OR('Indicator Data'!AU117=0,'Indicator Data'!AU117="No data"),"x",ROUND(IF('Indicator Data'!AU117&gt;J$195,0,IF('Indicator Data'!AU117&lt;J$194,10,(J$195-'Indicator Data'!AU117)/(J$195-J$194)*10)),1))</f>
        <v>0</v>
      </c>
      <c r="K114" s="97">
        <f>IF('Indicator Data'!AW117="No data","x",ROUND(IF('Indicator Data'!AW117&gt;K$195,0,IF('Indicator Data'!AW117&lt;K$194,10,(K$195-'Indicator Data'!AW117)/(K$195-K$194)*10)),1))</f>
        <v>5</v>
      </c>
      <c r="L114" s="97">
        <f>IF('Indicator Data'!AX117="No data","x",ROUND(IF('Indicator Data'!AX117&gt;L$195,0,IF('Indicator Data'!AX117&lt;L$194,10,(L$195-'Indicator Data'!AX117)/(L$195-L$194)*10)),1))</f>
        <v>4.7</v>
      </c>
      <c r="M114" s="98">
        <f t="shared" si="11"/>
        <v>2.5</v>
      </c>
      <c r="N114" s="148">
        <f>IF('Indicator Data'!AY117="No data","x",'Indicator Data'!AY117/'Indicator Data'!BE117*100)</f>
        <v>127.83831496925792</v>
      </c>
      <c r="O114" s="97">
        <f t="shared" si="12"/>
        <v>0</v>
      </c>
      <c r="P114" s="97">
        <f>IF('Indicator Data'!AZ117="No data","x",ROUND(IF('Indicator Data'!AZ117&gt;P$195,0,IF('Indicator Data'!AZ117&lt;P$194,10,(P$195-'Indicator Data'!AZ117)/(P$195-P$194)*10)),1))</f>
        <v>2.6</v>
      </c>
      <c r="Q114" s="97">
        <f>IF('Indicator Data'!BA117="No data","x",ROUND(IF('Indicator Data'!BA117&gt;Q$195,0,IF('Indicator Data'!BA117&lt;Q$194,10,(Q$195-'Indicator Data'!BA117)/(Q$195-Q$194)*10)),1))</f>
        <v>2.2999999999999998</v>
      </c>
      <c r="R114" s="98">
        <f t="shared" si="13"/>
        <v>1.6</v>
      </c>
      <c r="S114" s="97">
        <f>IF('Indicator Data'!Y117="No data","x",ROUND(IF('Indicator Data'!Y117&gt;S$195,0,IF('Indicator Data'!Y117&lt;S$194,10,(S$195-'Indicator Data'!Y117)/(S$195-S$194)*10)),1))</f>
        <v>2.5</v>
      </c>
      <c r="T114" s="97">
        <f>IF('Indicator Data'!Z117="No data","x",ROUND(IF('Indicator Data'!Z117&gt;T$195,0,IF('Indicator Data'!Z117&lt;T$194,10,(T$195-'Indicator Data'!Z117)/(T$195-T$194)*10)),1))</f>
        <v>2.8</v>
      </c>
      <c r="U114" s="97">
        <f>IF('Indicator Data'!AC117="No data","x",ROUND(IF('Indicator Data'!AC117&gt;U$195,0,IF('Indicator Data'!AC117&lt;U$194,10,(U$195-'Indicator Data'!AC117)/(U$195-U$194)*10)),1))</f>
        <v>8.4</v>
      </c>
      <c r="V114" s="97">
        <f>IF('Indicator Data'!AD117="No data","x",ROUND(IF('Indicator Data'!AD117&gt;V$195,10,IF('Indicator Data'!AD117&lt;V$194,0,10-(V$195-'Indicator Data'!AD117)/(V$195-V$194)*10)),1))</f>
        <v>0.3</v>
      </c>
      <c r="W114" s="98">
        <f t="shared" si="14"/>
        <v>3.5</v>
      </c>
      <c r="X114" s="99">
        <f t="shared" si="15"/>
        <v>2.5</v>
      </c>
      <c r="Y114" s="184"/>
    </row>
    <row r="115" spans="1:25" s="4" customFormat="1" x14ac:dyDescent="0.25">
      <c r="A115" s="131" t="s">
        <v>211</v>
      </c>
      <c r="B115" s="51" t="s">
        <v>210</v>
      </c>
      <c r="C115" s="97">
        <f>IF('Indicator Data'!AR118="No data","x",ROUND(IF('Indicator Data'!AR118&gt;C$195,0,IF('Indicator Data'!AR118&lt;C$194,10,(C$195-'Indicator Data'!AR118)/(C$195-C$194)*10)),1))</f>
        <v>5.0999999999999996</v>
      </c>
      <c r="D115" s="98">
        <f t="shared" si="8"/>
        <v>5.0999999999999996</v>
      </c>
      <c r="E115" s="97">
        <f>IF('Indicator Data'!AT118="No data","x",ROUND(IF('Indicator Data'!AT118&gt;E$195,0,IF('Indicator Data'!AT118&lt;E$194,10,(E$195-'Indicator Data'!AT118)/(E$195-E$194)*10)),1))</f>
        <v>6.2</v>
      </c>
      <c r="F115" s="97">
        <f>IF('Indicator Data'!AS118="No data","x",ROUND(IF('Indicator Data'!AS118&gt;F$195,0,IF('Indicator Data'!AS118&lt;F$194,10,(F$195-'Indicator Data'!AS118)/(F$195-F$194)*10)),1))</f>
        <v>5.8</v>
      </c>
      <c r="G115" s="98">
        <f t="shared" si="9"/>
        <v>6</v>
      </c>
      <c r="H115" s="99">
        <f t="shared" si="10"/>
        <v>5.6</v>
      </c>
      <c r="I115" s="97">
        <f>IF('Indicator Data'!AV118="No data","x",ROUND(IF('Indicator Data'!AV118^2&gt;I$195,0,IF('Indicator Data'!AV118^2&lt;I$194,10,(I$195-'Indicator Data'!AV118^2)/(I$195-I$194)*10)),1))</f>
        <v>0.4</v>
      </c>
      <c r="J115" s="97">
        <f>IF(OR('Indicator Data'!AU118=0,'Indicator Data'!AU118="No data"),"x",ROUND(IF('Indicator Data'!AU118&gt;J$195,0,IF('Indicator Data'!AU118&lt;J$194,10,(J$195-'Indicator Data'!AU118)/(J$195-J$194)*10)),1))</f>
        <v>1.4</v>
      </c>
      <c r="K115" s="97">
        <f>IF('Indicator Data'!AW118="No data","x",ROUND(IF('Indicator Data'!AW118&gt;K$195,0,IF('Indicator Data'!AW118&lt;K$194,10,(K$195-'Indicator Data'!AW118)/(K$195-K$194)*10)),1))</f>
        <v>7.9</v>
      </c>
      <c r="L115" s="97">
        <f>IF('Indicator Data'!AX118="No data","x",ROUND(IF('Indicator Data'!AX118&gt;L$195,0,IF('Indicator Data'!AX118&lt;L$194,10,(L$195-'Indicator Data'!AX118)/(L$195-L$194)*10)),1))</f>
        <v>4.9000000000000004</v>
      </c>
      <c r="M115" s="98">
        <f t="shared" si="11"/>
        <v>3.7</v>
      </c>
      <c r="N115" s="148">
        <f>IF('Indicator Data'!AY118="No data","x",'Indicator Data'!AY118/'Indicator Data'!BE118*100)</f>
        <v>4.1839388243775586</v>
      </c>
      <c r="O115" s="97">
        <f t="shared" si="12"/>
        <v>9.6999999999999993</v>
      </c>
      <c r="P115" s="97">
        <f>IF('Indicator Data'!AZ118="No data","x",ROUND(IF('Indicator Data'!AZ118&gt;P$195,0,IF('Indicator Data'!AZ118&lt;P$194,10,(P$195-'Indicator Data'!AZ118)/(P$195-P$194)*10)),1))</f>
        <v>4.5</v>
      </c>
      <c r="Q115" s="97">
        <f>IF('Indicator Data'!BA118="No data","x",ROUND(IF('Indicator Data'!BA118&gt;Q$195,0,IF('Indicator Data'!BA118&lt;Q$194,10,(Q$195-'Indicator Data'!BA118)/(Q$195-Q$194)*10)),1))</f>
        <v>7.1</v>
      </c>
      <c r="R115" s="98">
        <f t="shared" si="13"/>
        <v>7.1</v>
      </c>
      <c r="S115" s="97">
        <f>IF('Indicator Data'!Y118="No data","x",ROUND(IF('Indicator Data'!Y118&gt;S$195,0,IF('Indicator Data'!Y118&lt;S$194,10,(S$195-'Indicator Data'!Y118)/(S$195-S$194)*10)),1))</f>
        <v>2.9</v>
      </c>
      <c r="T115" s="97">
        <f>IF('Indicator Data'!Z118="No data","x",ROUND(IF('Indicator Data'!Z118&gt;T$195,0,IF('Indicator Data'!Z118&lt;T$194,10,(T$195-'Indicator Data'!Z118)/(T$195-T$194)*10)),1))</f>
        <v>0.3</v>
      </c>
      <c r="U115" s="97">
        <f>IF('Indicator Data'!AC118="No data","x",ROUND(IF('Indicator Data'!AC118&gt;U$195,0,IF('Indicator Data'!AC118&lt;U$194,10,(U$195-'Indicator Data'!AC118)/(U$195-U$194)*10)),1))</f>
        <v>8.3000000000000007</v>
      </c>
      <c r="V115" s="97">
        <f>IF('Indicator Data'!AD118="No data","x",ROUND(IF('Indicator Data'!AD118&gt;V$195,10,IF('Indicator Data'!AD118&lt;V$194,0,10-(V$195-'Indicator Data'!AD118)/(V$195-V$194)*10)),1))</f>
        <v>0.5</v>
      </c>
      <c r="W115" s="98">
        <f t="shared" si="14"/>
        <v>3</v>
      </c>
      <c r="X115" s="99">
        <f t="shared" si="15"/>
        <v>4.5999999999999996</v>
      </c>
      <c r="Y115" s="184"/>
    </row>
    <row r="116" spans="1:25" s="4" customFormat="1" x14ac:dyDescent="0.25">
      <c r="A116" s="131" t="s">
        <v>213</v>
      </c>
      <c r="B116" s="51" t="s">
        <v>212</v>
      </c>
      <c r="C116" s="97">
        <f>IF('Indicator Data'!AR119="No data","x",ROUND(IF('Indicator Data'!AR119&gt;C$195,0,IF('Indicator Data'!AR119&lt;C$194,10,(C$195-'Indicator Data'!AR119)/(C$195-C$194)*10)),1))</f>
        <v>4</v>
      </c>
      <c r="D116" s="98">
        <f t="shared" si="8"/>
        <v>4</v>
      </c>
      <c r="E116" s="97">
        <f>IF('Indicator Data'!AT119="No data","x",ROUND(IF('Indicator Data'!AT119&gt;E$195,0,IF('Indicator Data'!AT119&lt;E$194,10,(E$195-'Indicator Data'!AT119)/(E$195-E$194)*10)),1))</f>
        <v>5.5</v>
      </c>
      <c r="F116" s="97">
        <f>IF('Indicator Data'!AS119="No data","x",ROUND(IF('Indicator Data'!AS119&gt;F$195,0,IF('Indicator Data'!AS119&lt;F$194,10,(F$195-'Indicator Data'!AS119)/(F$195-F$194)*10)),1))</f>
        <v>4.7</v>
      </c>
      <c r="G116" s="98">
        <f t="shared" si="9"/>
        <v>5.0999999999999996</v>
      </c>
      <c r="H116" s="99">
        <f t="shared" si="10"/>
        <v>4.5999999999999996</v>
      </c>
      <c r="I116" s="97">
        <f>IF('Indicator Data'!AV119="No data","x",ROUND(IF('Indicator Data'!AV119^2&gt;I$195,0,IF('Indicator Data'!AV119^2&lt;I$194,10,(I$195-'Indicator Data'!AV119^2)/(I$195-I$194)*10)),1))</f>
        <v>0.3</v>
      </c>
      <c r="J116" s="97">
        <f>IF(OR('Indicator Data'!AU119=0,'Indicator Data'!AU119="No data"),"x",ROUND(IF('Indicator Data'!AU119&gt;J$195,0,IF('Indicator Data'!AU119&lt;J$194,10,(J$195-'Indicator Data'!AU119)/(J$195-J$194)*10)),1))</f>
        <v>0</v>
      </c>
      <c r="K116" s="97">
        <f>IF('Indicator Data'!AW119="No data","x",ROUND(IF('Indicator Data'!AW119&gt;K$195,0,IF('Indicator Data'!AW119&lt;K$194,10,(K$195-'Indicator Data'!AW119)/(K$195-K$194)*10)),1))</f>
        <v>3.5</v>
      </c>
      <c r="L116" s="97">
        <f>IF('Indicator Data'!AX119="No data","x",ROUND(IF('Indicator Data'!AX119&gt;L$195,0,IF('Indicator Data'!AX119&lt;L$194,10,(L$195-'Indicator Data'!AX119)/(L$195-L$194)*10)),1))</f>
        <v>1.9</v>
      </c>
      <c r="M116" s="98">
        <f t="shared" si="11"/>
        <v>1.4</v>
      </c>
      <c r="N116" s="148">
        <f>IF('Indicator Data'!AY119="No data","x",'Indicator Data'!AY119/'Indicator Data'!BE119*100)</f>
        <v>81.784386617100367</v>
      </c>
      <c r="O116" s="97">
        <f t="shared" si="12"/>
        <v>1.8</v>
      </c>
      <c r="P116" s="97">
        <f>IF('Indicator Data'!AZ119="No data","x",ROUND(IF('Indicator Data'!AZ119&gt;P$195,0,IF('Indicator Data'!AZ119&lt;P$194,10,(P$195-'Indicator Data'!AZ119)/(P$195-P$194)*10)),1))</f>
        <v>0.5</v>
      </c>
      <c r="Q116" s="97">
        <f>IF('Indicator Data'!BA119="No data","x",ROUND(IF('Indicator Data'!BA119&gt;Q$195,0,IF('Indicator Data'!BA119&lt;Q$194,10,(Q$195-'Indicator Data'!BA119)/(Q$195-Q$194)*10)),1))</f>
        <v>0.1</v>
      </c>
      <c r="R116" s="98">
        <f t="shared" si="13"/>
        <v>0.8</v>
      </c>
      <c r="S116" s="97">
        <f>IF('Indicator Data'!Y119="No data","x",ROUND(IF('Indicator Data'!Y119&gt;S$195,0,IF('Indicator Data'!Y119&lt;S$194,10,(S$195-'Indicator Data'!Y119)/(S$195-S$194)*10)),1))</f>
        <v>4.0999999999999996</v>
      </c>
      <c r="T116" s="97">
        <f>IF('Indicator Data'!Z119="No data","x",ROUND(IF('Indicator Data'!Z119&gt;T$195,0,IF('Indicator Data'!Z119&lt;T$194,10,(T$195-'Indicator Data'!Z119)/(T$195-T$194)*10)),1))</f>
        <v>10</v>
      </c>
      <c r="U116" s="97">
        <f>IF('Indicator Data'!AC119="No data","x",ROUND(IF('Indicator Data'!AC119&gt;U$195,0,IF('Indicator Data'!AC119&lt;U$194,10,(U$195-'Indicator Data'!AC119)/(U$195-U$194)*10)),1))</f>
        <v>7.2</v>
      </c>
      <c r="V116" s="97">
        <f>IF('Indicator Data'!AD119="No data","x",ROUND(IF('Indicator Data'!AD119&gt;V$195,10,IF('Indicator Data'!AD119&lt;V$194,0,10-(V$195-'Indicator Data'!AD119)/(V$195-V$194)*10)),1))</f>
        <v>0.1</v>
      </c>
      <c r="W116" s="98">
        <f t="shared" si="14"/>
        <v>5.4</v>
      </c>
      <c r="X116" s="99">
        <f t="shared" si="15"/>
        <v>2.5</v>
      </c>
      <c r="Y116" s="184"/>
    </row>
    <row r="117" spans="1:25" s="4" customFormat="1" x14ac:dyDescent="0.25">
      <c r="A117" s="131" t="s">
        <v>215</v>
      </c>
      <c r="B117" s="51" t="s">
        <v>214</v>
      </c>
      <c r="C117" s="97">
        <f>IF('Indicator Data'!AR120="No data","x",ROUND(IF('Indicator Data'!AR120&gt;C$195,0,IF('Indicator Data'!AR120&lt;C$194,10,(C$195-'Indicator Data'!AR120)/(C$195-C$194)*10)),1))</f>
        <v>5.6</v>
      </c>
      <c r="D117" s="98">
        <f t="shared" si="8"/>
        <v>5.6</v>
      </c>
      <c r="E117" s="97">
        <f>IF('Indicator Data'!AT120="No data","x",ROUND(IF('Indicator Data'!AT120&gt;E$195,0,IF('Indicator Data'!AT120&lt;E$194,10,(E$195-'Indicator Data'!AT120)/(E$195-E$194)*10)),1))</f>
        <v>6.3</v>
      </c>
      <c r="F117" s="97">
        <f>IF('Indicator Data'!AS120="No data","x",ROUND(IF('Indicator Data'!AS120&gt;F$195,0,IF('Indicator Data'!AS120&lt;F$194,10,(F$195-'Indicator Data'!AS120)/(F$195-F$194)*10)),1))</f>
        <v>5.0999999999999996</v>
      </c>
      <c r="G117" s="98">
        <f t="shared" si="9"/>
        <v>5.7</v>
      </c>
      <c r="H117" s="99">
        <f t="shared" si="10"/>
        <v>5.7</v>
      </c>
      <c r="I117" s="97">
        <f>IF('Indicator Data'!AV120="No data","x",ROUND(IF('Indicator Data'!AV120^2&gt;I$195,0,IF('Indicator Data'!AV120^2&lt;I$194,10,(I$195-'Indicator Data'!AV120^2)/(I$195-I$194)*10)),1))</f>
        <v>5.3</v>
      </c>
      <c r="J117" s="97">
        <f>IF(OR('Indicator Data'!AU120=0,'Indicator Data'!AU120="No data"),"x",ROUND(IF('Indicator Data'!AU120&gt;J$195,0,IF('Indicator Data'!AU120&lt;J$194,10,(J$195-'Indicator Data'!AU120)/(J$195-J$194)*10)),1))</f>
        <v>0.8</v>
      </c>
      <c r="K117" s="97">
        <f>IF('Indicator Data'!AW120="No data","x",ROUND(IF('Indicator Data'!AW120&gt;K$195,0,IF('Indicator Data'!AW120&lt;K$194,10,(K$195-'Indicator Data'!AW120)/(K$195-K$194)*10)),1))</f>
        <v>4.3</v>
      </c>
      <c r="L117" s="97">
        <f>IF('Indicator Data'!AX120="No data","x",ROUND(IF('Indicator Data'!AX120&gt;L$195,0,IF('Indicator Data'!AX120&lt;L$194,10,(L$195-'Indicator Data'!AX120)/(L$195-L$194)*10)),1))</f>
        <v>3.8</v>
      </c>
      <c r="M117" s="98">
        <f t="shared" si="11"/>
        <v>3.6</v>
      </c>
      <c r="N117" s="148">
        <f>IF('Indicator Data'!AY120="No data","x",'Indicator Data'!AY120/'Indicator Data'!BE120*100)</f>
        <v>29.128388976025093</v>
      </c>
      <c r="O117" s="97">
        <f t="shared" si="12"/>
        <v>7.2</v>
      </c>
      <c r="P117" s="97">
        <f>IF('Indicator Data'!AZ120="No data","x",ROUND(IF('Indicator Data'!AZ120&gt;P$195,0,IF('Indicator Data'!AZ120&lt;P$194,10,(P$195-'Indicator Data'!AZ120)/(P$195-P$194)*10)),1))</f>
        <v>2.6</v>
      </c>
      <c r="Q117" s="97">
        <f>IF('Indicator Data'!BA120="No data","x",ROUND(IF('Indicator Data'!BA120&gt;Q$195,0,IF('Indicator Data'!BA120&lt;Q$194,10,(Q$195-'Indicator Data'!BA120)/(Q$195-Q$194)*10)),1))</f>
        <v>2.9</v>
      </c>
      <c r="R117" s="98">
        <f t="shared" si="13"/>
        <v>4.2</v>
      </c>
      <c r="S117" s="97">
        <f>IF('Indicator Data'!Y120="No data","x",ROUND(IF('Indicator Data'!Y120&gt;S$195,0,IF('Indicator Data'!Y120&lt;S$194,10,(S$195-'Indicator Data'!Y120)/(S$195-S$194)*10)),1))</f>
        <v>8.4</v>
      </c>
      <c r="T117" s="97">
        <f>IF('Indicator Data'!Z120="No data","x",ROUND(IF('Indicator Data'!Z120&gt;T$195,0,IF('Indicator Data'!Z120&lt;T$194,10,(T$195-'Indicator Data'!Z120)/(T$195-T$194)*10)),1))</f>
        <v>0</v>
      </c>
      <c r="U117" s="97">
        <f>IF('Indicator Data'!AC120="No data","x",ROUND(IF('Indicator Data'!AC120&gt;U$195,0,IF('Indicator Data'!AC120&lt;U$194,10,(U$195-'Indicator Data'!AC120)/(U$195-U$194)*10)),1))</f>
        <v>8.6999999999999993</v>
      </c>
      <c r="V117" s="97">
        <f>IF('Indicator Data'!AD120="No data","x",ROUND(IF('Indicator Data'!AD120&gt;V$195,10,IF('Indicator Data'!AD120&lt;V$194,0,10-(V$195-'Indicator Data'!AD120)/(V$195-V$194)*10)),1))</f>
        <v>1.3</v>
      </c>
      <c r="W117" s="98">
        <f t="shared" si="14"/>
        <v>4.5999999999999996</v>
      </c>
      <c r="X117" s="99">
        <f t="shared" si="15"/>
        <v>4.0999999999999996</v>
      </c>
      <c r="Y117" s="184"/>
    </row>
    <row r="118" spans="1:25" s="4" customFormat="1" x14ac:dyDescent="0.25">
      <c r="A118" s="131" t="s">
        <v>217</v>
      </c>
      <c r="B118" s="51" t="s">
        <v>216</v>
      </c>
      <c r="C118" s="97">
        <f>IF('Indicator Data'!AR121="No data","x",ROUND(IF('Indicator Data'!AR121&gt;C$195,0,IF('Indicator Data'!AR121&lt;C$194,10,(C$195-'Indicator Data'!AR121)/(C$195-C$194)*10)),1))</f>
        <v>2.1</v>
      </c>
      <c r="D118" s="98">
        <f t="shared" si="8"/>
        <v>2.1</v>
      </c>
      <c r="E118" s="97">
        <f>IF('Indicator Data'!AT121="No data","x",ROUND(IF('Indicator Data'!AT121&gt;E$195,0,IF('Indicator Data'!AT121&lt;E$194,10,(E$195-'Indicator Data'!AT121)/(E$195-E$194)*10)),1))</f>
        <v>7.3</v>
      </c>
      <c r="F118" s="97">
        <f>IF('Indicator Data'!AS121="No data","x",ROUND(IF('Indicator Data'!AS121&gt;F$195,0,IF('Indicator Data'!AS121&lt;F$194,10,(F$195-'Indicator Data'!AS121)/(F$195-F$194)*10)),1))</f>
        <v>6.5</v>
      </c>
      <c r="G118" s="98">
        <f t="shared" si="9"/>
        <v>6.9</v>
      </c>
      <c r="H118" s="99">
        <f t="shared" si="10"/>
        <v>4.5</v>
      </c>
      <c r="I118" s="97">
        <f>IF('Indicator Data'!AV121="No data","x",ROUND(IF('Indicator Data'!AV121^2&gt;I$195,0,IF('Indicator Data'!AV121^2&lt;I$194,10,(I$195-'Indicator Data'!AV121^2)/(I$195-I$194)*10)),1))</f>
        <v>7.2</v>
      </c>
      <c r="J118" s="97">
        <f>IF(OR('Indicator Data'!AU121=0,'Indicator Data'!AU121="No data"),"x",ROUND(IF('Indicator Data'!AU121&gt;J$195,0,IF('Indicator Data'!AU121&lt;J$194,10,(J$195-'Indicator Data'!AU121)/(J$195-J$194)*10)),1))</f>
        <v>7.9</v>
      </c>
      <c r="K118" s="97">
        <f>IF('Indicator Data'!AW121="No data","x",ROUND(IF('Indicator Data'!AW121&gt;K$195,0,IF('Indicator Data'!AW121&lt;K$194,10,(K$195-'Indicator Data'!AW121)/(K$195-K$194)*10)),1))</f>
        <v>9.1</v>
      </c>
      <c r="L118" s="97">
        <f>IF('Indicator Data'!AX121="No data","x",ROUND(IF('Indicator Data'!AX121&gt;L$195,0,IF('Indicator Data'!AX121&lt;L$194,10,(L$195-'Indicator Data'!AX121)/(L$195-L$194)*10)),1))</f>
        <v>6.4</v>
      </c>
      <c r="M118" s="98">
        <f t="shared" si="11"/>
        <v>7.7</v>
      </c>
      <c r="N118" s="148">
        <f>IF('Indicator Data'!AY121="No data","x",'Indicator Data'!AY121/'Indicator Data'!BE121*100)</f>
        <v>5.2137643378519289</v>
      </c>
      <c r="O118" s="97">
        <f t="shared" si="12"/>
        <v>9.6</v>
      </c>
      <c r="P118" s="97">
        <f>IF('Indicator Data'!AZ121="No data","x",ROUND(IF('Indicator Data'!AZ121&gt;P$195,0,IF('Indicator Data'!AZ121&lt;P$194,10,(P$195-'Indicator Data'!AZ121)/(P$195-P$194)*10)),1))</f>
        <v>8.8000000000000007</v>
      </c>
      <c r="Q118" s="97">
        <f>IF('Indicator Data'!BA121="No data","x",ROUND(IF('Indicator Data'!BA121&gt;Q$195,0,IF('Indicator Data'!BA121&lt;Q$194,10,(Q$195-'Indicator Data'!BA121)/(Q$195-Q$194)*10)),1))</f>
        <v>9.8000000000000007</v>
      </c>
      <c r="R118" s="98">
        <f t="shared" si="13"/>
        <v>9.4</v>
      </c>
      <c r="S118" s="97">
        <f>IF('Indicator Data'!Y121="No data","x",ROUND(IF('Indicator Data'!Y121&gt;S$195,0,IF('Indicator Data'!Y121&lt;S$194,10,(S$195-'Indicator Data'!Y121)/(S$195-S$194)*10)),1))</f>
        <v>9.9</v>
      </c>
      <c r="T118" s="97">
        <f>IF('Indicator Data'!Z121="No data","x",ROUND(IF('Indicator Data'!Z121&gt;T$195,0,IF('Indicator Data'!Z121&lt;T$194,10,(T$195-'Indicator Data'!Z121)/(T$195-T$194)*10)),1))</f>
        <v>2.1</v>
      </c>
      <c r="U118" s="97">
        <f>IF('Indicator Data'!AC121="No data","x",ROUND(IF('Indicator Data'!AC121&gt;U$195,0,IF('Indicator Data'!AC121&lt;U$194,10,(U$195-'Indicator Data'!AC121)/(U$195-U$194)*10)),1))</f>
        <v>9.9</v>
      </c>
      <c r="V118" s="97">
        <f>IF('Indicator Data'!AD121="No data","x",ROUND(IF('Indicator Data'!AD121&gt;V$195,10,IF('Indicator Data'!AD121&lt;V$194,0,10-(V$195-'Indicator Data'!AD121)/(V$195-V$194)*10)),1))</f>
        <v>5.4</v>
      </c>
      <c r="W118" s="98">
        <f t="shared" si="14"/>
        <v>6.8</v>
      </c>
      <c r="X118" s="99">
        <f t="shared" si="15"/>
        <v>8</v>
      </c>
      <c r="Y118" s="184"/>
    </row>
    <row r="119" spans="1:25" s="4" customFormat="1" x14ac:dyDescent="0.25">
      <c r="A119" s="131" t="s">
        <v>370</v>
      </c>
      <c r="B119" s="51" t="s">
        <v>218</v>
      </c>
      <c r="C119" s="97">
        <f>IF('Indicator Data'!AR122="No data","x",ROUND(IF('Indicator Data'!AR122&gt;C$195,0,IF('Indicator Data'!AR122&lt;C$194,10,(C$195-'Indicator Data'!AR122)/(C$195-C$194)*10)),1))</f>
        <v>7.1</v>
      </c>
      <c r="D119" s="98">
        <f t="shared" si="8"/>
        <v>7.1</v>
      </c>
      <c r="E119" s="97">
        <f>IF('Indicator Data'!AT122="No data","x",ROUND(IF('Indicator Data'!AT122&gt;E$195,0,IF('Indicator Data'!AT122&lt;E$194,10,(E$195-'Indicator Data'!AT122)/(E$195-E$194)*10)),1))</f>
        <v>7.2</v>
      </c>
      <c r="F119" s="97">
        <f>IF('Indicator Data'!AS122="No data","x",ROUND(IF('Indicator Data'!AS122&gt;F$195,0,IF('Indicator Data'!AS122&lt;F$194,10,(F$195-'Indicator Data'!AS122)/(F$195-F$194)*10)),1))</f>
        <v>7.5</v>
      </c>
      <c r="G119" s="98">
        <f t="shared" si="9"/>
        <v>7.4</v>
      </c>
      <c r="H119" s="99">
        <f t="shared" si="10"/>
        <v>7.3</v>
      </c>
      <c r="I119" s="97">
        <f>IF('Indicator Data'!AV122="No data","x",ROUND(IF('Indicator Data'!AV122^2&gt;I$195,0,IF('Indicator Data'!AV122^2&lt;I$194,10,(I$195-'Indicator Data'!AV122^2)/(I$195-I$194)*10)),1))</f>
        <v>1.5</v>
      </c>
      <c r="J119" s="97">
        <f>IF(OR('Indicator Data'!AU122=0,'Indicator Data'!AU122="No data"),"x",ROUND(IF('Indicator Data'!AU122&gt;J$195,0,IF('Indicator Data'!AU122&lt;J$194,10,(J$195-'Indicator Data'!AU122)/(J$195-J$194)*10)),1))</f>
        <v>4.8</v>
      </c>
      <c r="K119" s="97">
        <f>IF('Indicator Data'!AW122="No data","x",ROUND(IF('Indicator Data'!AW122&gt;K$195,0,IF('Indicator Data'!AW122&lt;K$194,10,(K$195-'Indicator Data'!AW122)/(K$195-K$194)*10)),1))</f>
        <v>7.8</v>
      </c>
      <c r="L119" s="97">
        <f>IF('Indicator Data'!AX122="No data","x",ROUND(IF('Indicator Data'!AX122&gt;L$195,0,IF('Indicator Data'!AX122&lt;L$194,10,(L$195-'Indicator Data'!AX122)/(L$195-L$194)*10)),1))</f>
        <v>6.3</v>
      </c>
      <c r="M119" s="98">
        <f t="shared" si="11"/>
        <v>5.0999999999999996</v>
      </c>
      <c r="N119" s="148">
        <f>IF('Indicator Data'!AY122="No data","x",'Indicator Data'!AY122/'Indicator Data'!BE122*100)</f>
        <v>7.1943547276094835</v>
      </c>
      <c r="O119" s="97">
        <f t="shared" si="12"/>
        <v>9.4</v>
      </c>
      <c r="P119" s="97">
        <f>IF('Indicator Data'!AZ122="No data","x",ROUND(IF('Indicator Data'!AZ122&gt;P$195,0,IF('Indicator Data'!AZ122&lt;P$194,10,(P$195-'Indicator Data'!AZ122)/(P$195-P$194)*10)),1))</f>
        <v>2.2999999999999998</v>
      </c>
      <c r="Q119" s="97">
        <f>IF('Indicator Data'!BA122="No data","x",ROUND(IF('Indicator Data'!BA122&gt;Q$195,0,IF('Indicator Data'!BA122&lt;Q$194,10,(Q$195-'Indicator Data'!BA122)/(Q$195-Q$194)*10)),1))</f>
        <v>3.9</v>
      </c>
      <c r="R119" s="98">
        <f t="shared" si="13"/>
        <v>5.2</v>
      </c>
      <c r="S119" s="97">
        <f>IF('Indicator Data'!Y122="No data","x",ROUND(IF('Indicator Data'!Y122&gt;S$195,0,IF('Indicator Data'!Y122&lt;S$194,10,(S$195-'Indicator Data'!Y122)/(S$195-S$194)*10)),1))</f>
        <v>8.5</v>
      </c>
      <c r="T119" s="97">
        <f>IF('Indicator Data'!Z122="No data","x",ROUND(IF('Indicator Data'!Z122&gt;T$195,0,IF('Indicator Data'!Z122&lt;T$194,10,(T$195-'Indicator Data'!Z122)/(T$195-T$194)*10)),1))</f>
        <v>2.1</v>
      </c>
      <c r="U119" s="97">
        <f>IF('Indicator Data'!AC122="No data","x",ROUND(IF('Indicator Data'!AC122&gt;U$195,0,IF('Indicator Data'!AC122&lt;U$194,10,(U$195-'Indicator Data'!AC122)/(U$195-U$194)*10)),1))</f>
        <v>9.8000000000000007</v>
      </c>
      <c r="V119" s="97">
        <f>IF('Indicator Data'!AD122="No data","x",ROUND(IF('Indicator Data'!AD122&gt;V$195,10,IF('Indicator Data'!AD122&lt;V$194,0,10-(V$195-'Indicator Data'!AD122)/(V$195-V$194)*10)),1))</f>
        <v>2</v>
      </c>
      <c r="W119" s="98">
        <f t="shared" si="14"/>
        <v>5.6</v>
      </c>
      <c r="X119" s="99">
        <f t="shared" si="15"/>
        <v>5.3</v>
      </c>
      <c r="Y119" s="184"/>
    </row>
    <row r="120" spans="1:25" s="4" customFormat="1" x14ac:dyDescent="0.25">
      <c r="A120" s="131" t="s">
        <v>220</v>
      </c>
      <c r="B120" s="51" t="s">
        <v>219</v>
      </c>
      <c r="C120" s="97">
        <f>IF('Indicator Data'!AR123="No data","x",ROUND(IF('Indicator Data'!AR123&gt;C$195,0,IF('Indicator Data'!AR123&lt;C$194,10,(C$195-'Indicator Data'!AR123)/(C$195-C$194)*10)),1))</f>
        <v>4.3</v>
      </c>
      <c r="D120" s="98">
        <f t="shared" si="8"/>
        <v>4.3</v>
      </c>
      <c r="E120" s="97">
        <f>IF('Indicator Data'!AT123="No data","x",ROUND(IF('Indicator Data'!AT123&gt;E$195,0,IF('Indicator Data'!AT123&lt;E$194,10,(E$195-'Indicator Data'!AT123)/(E$195-E$194)*10)),1))</f>
        <v>4.8</v>
      </c>
      <c r="F120" s="97">
        <f>IF('Indicator Data'!AS123="No data","x",ROUND(IF('Indicator Data'!AS123&gt;F$195,0,IF('Indicator Data'!AS123&lt;F$194,10,(F$195-'Indicator Data'!AS123)/(F$195-F$194)*10)),1))</f>
        <v>4.5</v>
      </c>
      <c r="G120" s="98">
        <f t="shared" si="9"/>
        <v>4.7</v>
      </c>
      <c r="H120" s="99">
        <f t="shared" si="10"/>
        <v>4.5</v>
      </c>
      <c r="I120" s="97">
        <f>IF('Indicator Data'!AV123="No data","x",ROUND(IF('Indicator Data'!AV123^2&gt;I$195,0,IF('Indicator Data'!AV123^2&lt;I$194,10,(I$195-'Indicator Data'!AV123^2)/(I$195-I$194)*10)),1))</f>
        <v>1.9</v>
      </c>
      <c r="J120" s="97">
        <f>IF(OR('Indicator Data'!AU123=0,'Indicator Data'!AU123="No data"),"x",ROUND(IF('Indicator Data'!AU123&gt;J$195,0,IF('Indicator Data'!AU123&lt;J$194,10,(J$195-'Indicator Data'!AU123)/(J$195-J$194)*10)),1))</f>
        <v>5</v>
      </c>
      <c r="K120" s="97">
        <f>IF('Indicator Data'!AW123="No data","x",ROUND(IF('Indicator Data'!AW123&gt;K$195,0,IF('Indicator Data'!AW123&lt;K$194,10,(K$195-'Indicator Data'!AW123)/(K$195-K$194)*10)),1))</f>
        <v>7.8</v>
      </c>
      <c r="L120" s="97">
        <f>IF('Indicator Data'!AX123="No data","x",ROUND(IF('Indicator Data'!AX123&gt;L$195,0,IF('Indicator Data'!AX123&lt;L$194,10,(L$195-'Indicator Data'!AX123)/(L$195-L$194)*10)),1))</f>
        <v>5</v>
      </c>
      <c r="M120" s="98">
        <f t="shared" si="11"/>
        <v>4.9000000000000004</v>
      </c>
      <c r="N120" s="148">
        <f>IF('Indicator Data'!AY123="No data","x",'Indicator Data'!AY123/'Indicator Data'!BE123*100)</f>
        <v>7.0449051974395411</v>
      </c>
      <c r="O120" s="97">
        <f t="shared" si="12"/>
        <v>9.4</v>
      </c>
      <c r="P120" s="97">
        <f>IF('Indicator Data'!AZ123="No data","x",ROUND(IF('Indicator Data'!AZ123&gt;P$195,0,IF('Indicator Data'!AZ123&lt;P$194,10,(P$195-'Indicator Data'!AZ123)/(P$195-P$194)*10)),1))</f>
        <v>7.3</v>
      </c>
      <c r="Q120" s="97">
        <f>IF('Indicator Data'!BA123="No data","x",ROUND(IF('Indicator Data'!BA123&gt;Q$195,0,IF('Indicator Data'!BA123&lt;Q$194,10,(Q$195-'Indicator Data'!BA123)/(Q$195-Q$194)*10)),1))</f>
        <v>1.8</v>
      </c>
      <c r="R120" s="98">
        <f t="shared" si="13"/>
        <v>6.2</v>
      </c>
      <c r="S120" s="97">
        <f>IF('Indicator Data'!Y123="No data","x",ROUND(IF('Indicator Data'!Y123&gt;S$195,0,IF('Indicator Data'!Y123&lt;S$194,10,(S$195-'Indicator Data'!Y123)/(S$195-S$194)*10)),1))</f>
        <v>9.1</v>
      </c>
      <c r="T120" s="97">
        <f>IF('Indicator Data'!Z123="No data","x",ROUND(IF('Indicator Data'!Z123&gt;T$195,0,IF('Indicator Data'!Z123&lt;T$194,10,(T$195-'Indicator Data'!Z123)/(T$195-T$194)*10)),1))</f>
        <v>3.6</v>
      </c>
      <c r="U120" s="97">
        <f>IF('Indicator Data'!AC123="No data","x",ROUND(IF('Indicator Data'!AC123&gt;U$195,0,IF('Indicator Data'!AC123&lt;U$194,10,(U$195-'Indicator Data'!AC123)/(U$195-U$194)*10)),1))</f>
        <v>7.2</v>
      </c>
      <c r="V120" s="97">
        <f>IF('Indicator Data'!AD123="No data","x",ROUND(IF('Indicator Data'!AD123&gt;V$195,10,IF('Indicator Data'!AD123&lt;V$194,0,10-(V$195-'Indicator Data'!AD123)/(V$195-V$194)*10)),1))</f>
        <v>2.9</v>
      </c>
      <c r="W120" s="98">
        <f t="shared" si="14"/>
        <v>5.7</v>
      </c>
      <c r="X120" s="99">
        <f t="shared" si="15"/>
        <v>5.6</v>
      </c>
      <c r="Y120" s="184"/>
    </row>
    <row r="121" spans="1:25" s="4" customFormat="1" x14ac:dyDescent="0.25">
      <c r="A121" s="131" t="s">
        <v>222</v>
      </c>
      <c r="B121" s="51" t="s">
        <v>221</v>
      </c>
      <c r="C121" s="97">
        <f>IF('Indicator Data'!AR124="No data","x",ROUND(IF('Indicator Data'!AR124&gt;C$195,0,IF('Indicator Data'!AR124&lt;C$194,10,(C$195-'Indicator Data'!AR124)/(C$195-C$194)*10)),1))</f>
        <v>8.1</v>
      </c>
      <c r="D121" s="98">
        <f t="shared" si="8"/>
        <v>8.1</v>
      </c>
      <c r="E121" s="97" t="str">
        <f>IF('Indicator Data'!AT124="No data","x",ROUND(IF('Indicator Data'!AT124&gt;E$195,0,IF('Indicator Data'!AT124&lt;E$194,10,(E$195-'Indicator Data'!AT124)/(E$195-E$194)*10)),1))</f>
        <v>x</v>
      </c>
      <c r="F121" s="97">
        <f>IF('Indicator Data'!AS124="No data","x",ROUND(IF('Indicator Data'!AS124&gt;F$195,0,IF('Indicator Data'!AS124&lt;F$194,10,(F$195-'Indicator Data'!AS124)/(F$195-F$194)*10)),1))</f>
        <v>6.1</v>
      </c>
      <c r="G121" s="98">
        <f t="shared" si="9"/>
        <v>6.1</v>
      </c>
      <c r="H121" s="99">
        <f t="shared" si="10"/>
        <v>7.1</v>
      </c>
      <c r="I121" s="97" t="str">
        <f>IF('Indicator Data'!AV124="No data","x",ROUND(IF('Indicator Data'!AV124^2&gt;I$195,0,IF('Indicator Data'!AV124^2&lt;I$194,10,(I$195-'Indicator Data'!AV124^2)/(I$195-I$194)*10)),1))</f>
        <v>x</v>
      </c>
      <c r="J121" s="97">
        <f>IF(OR('Indicator Data'!AU124=0,'Indicator Data'!AU124="No data"),"x",ROUND(IF('Indicator Data'!AU124&gt;J$195,0,IF('Indicator Data'!AU124&lt;J$194,10,(J$195-'Indicator Data'!AU124)/(J$195-J$194)*10)),1))</f>
        <v>0.1</v>
      </c>
      <c r="K121" s="97">
        <f>IF('Indicator Data'!AW124="No data","x",ROUND(IF('Indicator Data'!AW124&gt;K$195,0,IF('Indicator Data'!AW124&lt;K$194,10,(K$195-'Indicator Data'!AW124)/(K$195-K$194)*10)),1))</f>
        <v>4.5999999999999996</v>
      </c>
      <c r="L121" s="97">
        <f>IF('Indicator Data'!AX124="No data","x",ROUND(IF('Indicator Data'!AX124&gt;L$195,0,IF('Indicator Data'!AX124&lt;L$194,10,(L$195-'Indicator Data'!AX124)/(L$195-L$194)*10)),1))</f>
        <v>6.8</v>
      </c>
      <c r="M121" s="98">
        <f t="shared" si="11"/>
        <v>3.8</v>
      </c>
      <c r="N121" s="148">
        <f>IF('Indicator Data'!AY124="No data","x",'Indicator Data'!AY124/'Indicator Data'!BE124*100)</f>
        <v>219.04761904761907</v>
      </c>
      <c r="O121" s="97">
        <f t="shared" si="12"/>
        <v>0</v>
      </c>
      <c r="P121" s="97">
        <f>IF('Indicator Data'!AZ124="No data","x",ROUND(IF('Indicator Data'!AZ124&gt;P$195,0,IF('Indicator Data'!AZ124&lt;P$194,10,(P$195-'Indicator Data'!AZ124)/(P$195-P$194)*10)),1))</f>
        <v>3.8</v>
      </c>
      <c r="Q121" s="97">
        <f>IF('Indicator Data'!BA124="No data","x",ROUND(IF('Indicator Data'!BA124&gt;Q$195,0,IF('Indicator Data'!BA124&lt;Q$194,10,(Q$195-'Indicator Data'!BA124)/(Q$195-Q$194)*10)),1))</f>
        <v>0.7</v>
      </c>
      <c r="R121" s="98">
        <f t="shared" si="13"/>
        <v>1.5</v>
      </c>
      <c r="S121" s="97">
        <f>IF('Indicator Data'!Y124="No data","x",ROUND(IF('Indicator Data'!Y124&gt;S$195,0,IF('Indicator Data'!Y124&lt;S$194,10,(S$195-'Indicator Data'!Y124)/(S$195-S$194)*10)),1))</f>
        <v>8.1999999999999993</v>
      </c>
      <c r="T121" s="97">
        <f>IF('Indicator Data'!Z124="No data","x",ROUND(IF('Indicator Data'!Z124&gt;T$195,0,IF('Indicator Data'!Z124&lt;T$194,10,(T$195-'Indicator Data'!Z124)/(T$195-T$194)*10)),1))</f>
        <v>0.3</v>
      </c>
      <c r="U121" s="97">
        <f>IF('Indicator Data'!AC124="No data","x",ROUND(IF('Indicator Data'!AC124&gt;U$195,0,IF('Indicator Data'!AC124&lt;U$194,10,(U$195-'Indicator Data'!AC124)/(U$195-U$194)*10)),1))</f>
        <v>8.4</v>
      </c>
      <c r="V121" s="97" t="str">
        <f>IF('Indicator Data'!AD124="No data","x",ROUND(IF('Indicator Data'!AD124&gt;V$195,10,IF('Indicator Data'!AD124&lt;V$194,0,10-(V$195-'Indicator Data'!AD124)/(V$195-V$194)*10)),1))</f>
        <v>x</v>
      </c>
      <c r="W121" s="98">
        <f t="shared" si="14"/>
        <v>5.6</v>
      </c>
      <c r="X121" s="99">
        <f t="shared" si="15"/>
        <v>3.6</v>
      </c>
      <c r="Y121" s="184"/>
    </row>
    <row r="122" spans="1:25" s="4" customFormat="1" x14ac:dyDescent="0.25">
      <c r="A122" s="131" t="s">
        <v>224</v>
      </c>
      <c r="B122" s="51" t="s">
        <v>223</v>
      </c>
      <c r="C122" s="97">
        <f>IF('Indicator Data'!AR125="No data","x",ROUND(IF('Indicator Data'!AR125&gt;C$195,0,IF('Indicator Data'!AR125&lt;C$194,10,(C$195-'Indicator Data'!AR125)/(C$195-C$194)*10)),1))</f>
        <v>5.4</v>
      </c>
      <c r="D122" s="98">
        <f t="shared" si="8"/>
        <v>5.4</v>
      </c>
      <c r="E122" s="97">
        <f>IF('Indicator Data'!AT125="No data","x",ROUND(IF('Indicator Data'!AT125&gt;E$195,0,IF('Indicator Data'!AT125&lt;E$194,10,(E$195-'Indicator Data'!AT125)/(E$195-E$194)*10)),1))</f>
        <v>7.1</v>
      </c>
      <c r="F122" s="97">
        <f>IF('Indicator Data'!AS125="No data","x",ROUND(IF('Indicator Data'!AS125&gt;F$195,0,IF('Indicator Data'!AS125&lt;F$194,10,(F$195-'Indicator Data'!AS125)/(F$195-F$194)*10)),1))</f>
        <v>7.1</v>
      </c>
      <c r="G122" s="98">
        <f t="shared" si="9"/>
        <v>7.1</v>
      </c>
      <c r="H122" s="99">
        <f t="shared" si="10"/>
        <v>6.3</v>
      </c>
      <c r="I122" s="97">
        <f>IF('Indicator Data'!AV125="No data","x",ROUND(IF('Indicator Data'!AV125^2&gt;I$195,0,IF('Indicator Data'!AV125^2&lt;I$194,10,(I$195-'Indicator Data'!AV125^2)/(I$195-I$194)*10)),1))</f>
        <v>6.4</v>
      </c>
      <c r="J122" s="97">
        <f>IF(OR('Indicator Data'!AU125=0,'Indicator Data'!AU125="No data"),"x",ROUND(IF('Indicator Data'!AU125&gt;J$195,0,IF('Indicator Data'!AU125&lt;J$194,10,(J$195-'Indicator Data'!AU125)/(J$195-J$194)*10)),1))</f>
        <v>1.5</v>
      </c>
      <c r="K122" s="97">
        <f>IF('Indicator Data'!AW125="No data","x",ROUND(IF('Indicator Data'!AW125&gt;K$195,0,IF('Indicator Data'!AW125&lt;K$194,10,(K$195-'Indicator Data'!AW125)/(K$195-K$194)*10)),1))</f>
        <v>8.1999999999999993</v>
      </c>
      <c r="L122" s="97">
        <f>IF('Indicator Data'!AX125="No data","x",ROUND(IF('Indicator Data'!AX125&gt;L$195,0,IF('Indicator Data'!AX125&lt;L$194,10,(L$195-'Indicator Data'!AX125)/(L$195-L$194)*10)),1))</f>
        <v>5.3</v>
      </c>
      <c r="M122" s="98">
        <f t="shared" si="11"/>
        <v>5.4</v>
      </c>
      <c r="N122" s="148">
        <f>IF('Indicator Data'!AY125="No data","x",'Indicator Data'!AY125/'Indicator Data'!BE125*100)</f>
        <v>15.347052668294383</v>
      </c>
      <c r="O122" s="97">
        <f t="shared" si="12"/>
        <v>8.6</v>
      </c>
      <c r="P122" s="97">
        <f>IF('Indicator Data'!AZ125="No data","x",ROUND(IF('Indicator Data'!AZ125&gt;P$195,0,IF('Indicator Data'!AZ125&lt;P$194,10,(P$195-'Indicator Data'!AZ125)/(P$195-P$194)*10)),1))</f>
        <v>6</v>
      </c>
      <c r="Q122" s="97">
        <f>IF('Indicator Data'!BA125="No data","x",ROUND(IF('Indicator Data'!BA125&gt;Q$195,0,IF('Indicator Data'!BA125&lt;Q$194,10,(Q$195-'Indicator Data'!BA125)/(Q$195-Q$194)*10)),1))</f>
        <v>1.7</v>
      </c>
      <c r="R122" s="98">
        <f t="shared" si="13"/>
        <v>5.4</v>
      </c>
      <c r="S122" s="97" t="str">
        <f>IF('Indicator Data'!Y125="No data","x",ROUND(IF('Indicator Data'!Y125&gt;S$195,0,IF('Indicator Data'!Y125&lt;S$194,10,(S$195-'Indicator Data'!Y125)/(S$195-S$194)*10)),1))</f>
        <v>x</v>
      </c>
      <c r="T122" s="97">
        <f>IF('Indicator Data'!Z125="No data","x",ROUND(IF('Indicator Data'!Z125&gt;T$195,0,IF('Indicator Data'!Z125&lt;T$194,10,(T$195-'Indicator Data'!Z125)/(T$195-T$194)*10)),1))</f>
        <v>4.0999999999999996</v>
      </c>
      <c r="U122" s="97">
        <f>IF('Indicator Data'!AC125="No data","x",ROUND(IF('Indicator Data'!AC125&gt;U$195,0,IF('Indicator Data'!AC125&lt;U$194,10,(U$195-'Indicator Data'!AC125)/(U$195-U$194)*10)),1))</f>
        <v>9.6999999999999993</v>
      </c>
      <c r="V122" s="97">
        <f>IF('Indicator Data'!AD125="No data","x",ROUND(IF('Indicator Data'!AD125&gt;V$195,10,IF('Indicator Data'!AD125&lt;V$194,0,10-(V$195-'Indicator Data'!AD125)/(V$195-V$194)*10)),1))</f>
        <v>2.9</v>
      </c>
      <c r="W122" s="98">
        <f t="shared" si="14"/>
        <v>5.6</v>
      </c>
      <c r="X122" s="99">
        <f t="shared" si="15"/>
        <v>5.5</v>
      </c>
      <c r="Y122" s="184"/>
    </row>
    <row r="123" spans="1:25" s="4" customFormat="1" x14ac:dyDescent="0.25">
      <c r="A123" s="131" t="s">
        <v>226</v>
      </c>
      <c r="B123" s="51" t="s">
        <v>225</v>
      </c>
      <c r="C123" s="97">
        <f>IF('Indicator Data'!AR126="No data","x",ROUND(IF('Indicator Data'!AR126&gt;C$195,0,IF('Indicator Data'!AR126&lt;C$194,10,(C$195-'Indicator Data'!AR126)/(C$195-C$194)*10)),1))</f>
        <v>1.7</v>
      </c>
      <c r="D123" s="98">
        <f t="shared" si="8"/>
        <v>1.7</v>
      </c>
      <c r="E123" s="97">
        <f>IF('Indicator Data'!AT126="No data","x",ROUND(IF('Indicator Data'!AT126&gt;E$195,0,IF('Indicator Data'!AT126&lt;E$194,10,(E$195-'Indicator Data'!AT126)/(E$195-E$194)*10)),1))</f>
        <v>1.7</v>
      </c>
      <c r="F123" s="97">
        <f>IF('Indicator Data'!AS126="No data","x",ROUND(IF('Indicator Data'!AS126&gt;F$195,0,IF('Indicator Data'!AS126&lt;F$194,10,(F$195-'Indicator Data'!AS126)/(F$195-F$194)*10)),1))</f>
        <v>1.3</v>
      </c>
      <c r="G123" s="98">
        <f t="shared" si="9"/>
        <v>1.5</v>
      </c>
      <c r="H123" s="99">
        <f t="shared" si="10"/>
        <v>1.6</v>
      </c>
      <c r="I123" s="97" t="str">
        <f>IF('Indicator Data'!AV126="No data","x",ROUND(IF('Indicator Data'!AV126^2&gt;I$195,0,IF('Indicator Data'!AV126^2&lt;I$194,10,(I$195-'Indicator Data'!AV126^2)/(I$195-I$194)*10)),1))</f>
        <v>x</v>
      </c>
      <c r="J123" s="97">
        <f>IF(OR('Indicator Data'!AU126=0,'Indicator Data'!AU126="No data"),"x",ROUND(IF('Indicator Data'!AU126&gt;J$195,0,IF('Indicator Data'!AU126&lt;J$194,10,(J$195-'Indicator Data'!AU126)/(J$195-J$194)*10)),1))</f>
        <v>0</v>
      </c>
      <c r="K123" s="97">
        <f>IF('Indicator Data'!AW126="No data","x",ROUND(IF('Indicator Data'!AW126&gt;K$195,0,IF('Indicator Data'!AW126&lt;K$194,10,(K$195-'Indicator Data'!AW126)/(K$195-K$194)*10)),1))</f>
        <v>0.7</v>
      </c>
      <c r="L123" s="97">
        <f>IF('Indicator Data'!AX126="No data","x",ROUND(IF('Indicator Data'!AX126&gt;L$195,0,IF('Indicator Data'!AX126&lt;L$194,10,(L$195-'Indicator Data'!AX126)/(L$195-L$194)*10)),1))</f>
        <v>3.9</v>
      </c>
      <c r="M123" s="98">
        <f t="shared" si="11"/>
        <v>1.5</v>
      </c>
      <c r="N123" s="148">
        <f>IF('Indicator Data'!AY126="No data","x",'Indicator Data'!AY126/'Indicator Data'!BE126*100)</f>
        <v>622.59116513489471</v>
      </c>
      <c r="O123" s="97">
        <f t="shared" si="12"/>
        <v>0</v>
      </c>
      <c r="P123" s="97">
        <f>IF('Indicator Data'!AZ126="No data","x",ROUND(IF('Indicator Data'!AZ126&gt;P$195,0,IF('Indicator Data'!AZ126&lt;P$194,10,(P$195-'Indicator Data'!AZ126)/(P$195-P$194)*10)),1))</f>
        <v>0.3</v>
      </c>
      <c r="Q123" s="97">
        <f>IF('Indicator Data'!BA126="No data","x",ROUND(IF('Indicator Data'!BA126&gt;Q$195,0,IF('Indicator Data'!BA126&lt;Q$194,10,(Q$195-'Indicator Data'!BA126)/(Q$195-Q$194)*10)),1))</f>
        <v>0</v>
      </c>
      <c r="R123" s="98">
        <f t="shared" si="13"/>
        <v>0.1</v>
      </c>
      <c r="S123" s="97">
        <f>IF('Indicator Data'!Y126="No data","x",ROUND(IF('Indicator Data'!Y126&gt;S$195,0,IF('Indicator Data'!Y126&lt;S$194,10,(S$195-'Indicator Data'!Y126)/(S$195-S$194)*10)),1))</f>
        <v>2.9</v>
      </c>
      <c r="T123" s="97">
        <f>IF('Indicator Data'!Z126="No data","x",ROUND(IF('Indicator Data'!Z126&gt;T$195,0,IF('Indicator Data'!Z126&lt;T$194,10,(T$195-'Indicator Data'!Z126)/(T$195-T$194)*10)),1))</f>
        <v>1.3</v>
      </c>
      <c r="U123" s="97">
        <f>IF('Indicator Data'!AC126="No data","x",ROUND(IF('Indicator Data'!AC126&gt;U$195,0,IF('Indicator Data'!AC126&lt;U$194,10,(U$195-'Indicator Data'!AC126)/(U$195-U$194)*10)),1))</f>
        <v>0</v>
      </c>
      <c r="V123" s="97">
        <f>IF('Indicator Data'!AD126="No data","x",ROUND(IF('Indicator Data'!AD126&gt;V$195,10,IF('Indicator Data'!AD126&lt;V$194,0,10-(V$195-'Indicator Data'!AD126)/(V$195-V$194)*10)),1))</f>
        <v>0.1</v>
      </c>
      <c r="W123" s="98">
        <f t="shared" si="14"/>
        <v>1.1000000000000001</v>
      </c>
      <c r="X123" s="99">
        <f t="shared" si="15"/>
        <v>0.9</v>
      </c>
      <c r="Y123" s="184"/>
    </row>
    <row r="124" spans="1:25" s="4" customFormat="1" x14ac:dyDescent="0.25">
      <c r="A124" s="131" t="s">
        <v>228</v>
      </c>
      <c r="B124" s="51" t="s">
        <v>227</v>
      </c>
      <c r="C124" s="97">
        <f>IF('Indicator Data'!AR127="No data","x",ROUND(IF('Indicator Data'!AR127&gt;C$195,0,IF('Indicator Data'!AR127&lt;C$194,10,(C$195-'Indicator Data'!AR127)/(C$195-C$194)*10)),1))</f>
        <v>2.6</v>
      </c>
      <c r="D124" s="98">
        <f t="shared" si="8"/>
        <v>2.6</v>
      </c>
      <c r="E124" s="97">
        <f>IF('Indicator Data'!AT127="No data","x",ROUND(IF('Indicator Data'!AT127&gt;E$195,0,IF('Indicator Data'!AT127&lt;E$194,10,(E$195-'Indicator Data'!AT127)/(E$195-E$194)*10)),1))</f>
        <v>1</v>
      </c>
      <c r="F124" s="97">
        <f>IF('Indicator Data'!AS127="No data","x",ROUND(IF('Indicator Data'!AS127&gt;F$195,0,IF('Indicator Data'!AS127&lt;F$194,10,(F$195-'Indicator Data'!AS127)/(F$195-F$194)*10)),1))</f>
        <v>1.2</v>
      </c>
      <c r="G124" s="98">
        <f t="shared" si="9"/>
        <v>1.1000000000000001</v>
      </c>
      <c r="H124" s="99">
        <f t="shared" si="10"/>
        <v>1.9</v>
      </c>
      <c r="I124" s="97" t="str">
        <f>IF('Indicator Data'!AV127="No data","x",ROUND(IF('Indicator Data'!AV127^2&gt;I$195,0,IF('Indicator Data'!AV127^2&lt;I$194,10,(I$195-'Indicator Data'!AV127^2)/(I$195-I$194)*10)),1))</f>
        <v>x</v>
      </c>
      <c r="J124" s="97">
        <f>IF(OR('Indicator Data'!AU127=0,'Indicator Data'!AU127="No data"),"x",ROUND(IF('Indicator Data'!AU127&gt;J$195,0,IF('Indicator Data'!AU127&lt;J$194,10,(J$195-'Indicator Data'!AU127)/(J$195-J$194)*10)),1))</f>
        <v>0</v>
      </c>
      <c r="K124" s="97">
        <f>IF('Indicator Data'!AW127="No data","x",ROUND(IF('Indicator Data'!AW127&gt;K$195,0,IF('Indicator Data'!AW127&lt;K$194,10,(K$195-'Indicator Data'!AW127)/(K$195-K$194)*10)),1))</f>
        <v>1.2</v>
      </c>
      <c r="L124" s="97">
        <f>IF('Indicator Data'!AX127="No data","x",ROUND(IF('Indicator Data'!AX127&gt;L$195,0,IF('Indicator Data'!AX127&lt;L$194,10,(L$195-'Indicator Data'!AX127)/(L$195-L$194)*10)),1))</f>
        <v>4</v>
      </c>
      <c r="M124" s="98">
        <f t="shared" si="11"/>
        <v>1.7</v>
      </c>
      <c r="N124" s="148">
        <f>IF('Indicator Data'!AY127="No data","x",'Indicator Data'!AY127/'Indicator Data'!BE127*100)</f>
        <v>41.775853556644257</v>
      </c>
      <c r="O124" s="97">
        <f t="shared" si="12"/>
        <v>5.9</v>
      </c>
      <c r="P124" s="97" t="str">
        <f>IF('Indicator Data'!AZ127="No data","x",ROUND(IF('Indicator Data'!AZ127&gt;P$195,0,IF('Indicator Data'!AZ127&lt;P$194,10,(P$195-'Indicator Data'!AZ127)/(P$195-P$194)*10)),1))</f>
        <v>x</v>
      </c>
      <c r="Q124" s="97">
        <f>IF('Indicator Data'!BA127="No data","x",ROUND(IF('Indicator Data'!BA127&gt;Q$195,0,IF('Indicator Data'!BA127&lt;Q$194,10,(Q$195-'Indicator Data'!BA127)/(Q$195-Q$194)*10)),1))</f>
        <v>0</v>
      </c>
      <c r="R124" s="98">
        <f t="shared" si="13"/>
        <v>3</v>
      </c>
      <c r="S124" s="97">
        <f>IF('Indicator Data'!Y127="No data","x",ROUND(IF('Indicator Data'!Y127&gt;S$195,0,IF('Indicator Data'!Y127&lt;S$194,10,(S$195-'Indicator Data'!Y127)/(S$195-S$194)*10)),1))</f>
        <v>3.2</v>
      </c>
      <c r="T124" s="97">
        <f>IF('Indicator Data'!Z127="No data","x",ROUND(IF('Indicator Data'!Z127&gt;T$195,0,IF('Indicator Data'!Z127&lt;T$194,10,(T$195-'Indicator Data'!Z127)/(T$195-T$194)*10)),1))</f>
        <v>1.8</v>
      </c>
      <c r="U124" s="97">
        <f>IF('Indicator Data'!AC127="No data","x",ROUND(IF('Indicator Data'!AC127&gt;U$195,0,IF('Indicator Data'!AC127&lt;U$194,10,(U$195-'Indicator Data'!AC127)/(U$195-U$194)*10)),1))</f>
        <v>0</v>
      </c>
      <c r="V124" s="97">
        <f>IF('Indicator Data'!AD127="No data","x",ROUND(IF('Indicator Data'!AD127&gt;V$195,10,IF('Indicator Data'!AD127&lt;V$194,0,10-(V$195-'Indicator Data'!AD127)/(V$195-V$194)*10)),1))</f>
        <v>0.1</v>
      </c>
      <c r="W124" s="98">
        <f t="shared" si="14"/>
        <v>1.3</v>
      </c>
      <c r="X124" s="99">
        <f t="shared" si="15"/>
        <v>2</v>
      </c>
      <c r="Y124" s="184"/>
    </row>
    <row r="125" spans="1:25" s="4" customFormat="1" x14ac:dyDescent="0.25">
      <c r="A125" s="131" t="s">
        <v>230</v>
      </c>
      <c r="B125" s="51" t="s">
        <v>229</v>
      </c>
      <c r="C125" s="97">
        <f>IF('Indicator Data'!AR128="No data","x",ROUND(IF('Indicator Data'!AR128&gt;C$195,0,IF('Indicator Data'!AR128&lt;C$194,10,(C$195-'Indicator Data'!AR128)/(C$195-C$194)*10)),1))</f>
        <v>4.7</v>
      </c>
      <c r="D125" s="98">
        <f t="shared" si="8"/>
        <v>4.7</v>
      </c>
      <c r="E125" s="97">
        <f>IF('Indicator Data'!AT128="No data","x",ROUND(IF('Indicator Data'!AT128&gt;E$195,0,IF('Indicator Data'!AT128&lt;E$194,10,(E$195-'Indicator Data'!AT128)/(E$195-E$194)*10)),1))</f>
        <v>7.4</v>
      </c>
      <c r="F125" s="97">
        <f>IF('Indicator Data'!AS128="No data","x",ROUND(IF('Indicator Data'!AS128&gt;F$195,0,IF('Indicator Data'!AS128&lt;F$194,10,(F$195-'Indicator Data'!AS128)/(F$195-F$194)*10)),1))</f>
        <v>6.6</v>
      </c>
      <c r="G125" s="98">
        <f t="shared" si="9"/>
        <v>7</v>
      </c>
      <c r="H125" s="99">
        <f t="shared" si="10"/>
        <v>5.9</v>
      </c>
      <c r="I125" s="97">
        <f>IF('Indicator Data'!AV128="No data","x",ROUND(IF('Indicator Data'!AV128^2&gt;I$195,0,IF('Indicator Data'!AV128^2&lt;I$194,10,(I$195-'Indicator Data'!AV128^2)/(I$195-I$194)*10)),1))</f>
        <v>3.5</v>
      </c>
      <c r="J125" s="97">
        <f>IF(OR('Indicator Data'!AU128=0,'Indicator Data'!AU128="No data"),"x",ROUND(IF('Indicator Data'!AU128&gt;J$195,0,IF('Indicator Data'!AU128&lt;J$194,10,(J$195-'Indicator Data'!AU128)/(J$195-J$194)*10)),1))</f>
        <v>1.8</v>
      </c>
      <c r="K125" s="97">
        <f>IF('Indicator Data'!AW128="No data","x",ROUND(IF('Indicator Data'!AW128&gt;K$195,0,IF('Indicator Data'!AW128&lt;K$194,10,(K$195-'Indicator Data'!AW128)/(K$195-K$194)*10)),1))</f>
        <v>8</v>
      </c>
      <c r="L125" s="97">
        <f>IF('Indicator Data'!AX128="No data","x",ROUND(IF('Indicator Data'!AX128&gt;L$195,0,IF('Indicator Data'!AX128&lt;L$194,10,(L$195-'Indicator Data'!AX128)/(L$195-L$194)*10)),1))</f>
        <v>4.3</v>
      </c>
      <c r="M125" s="98">
        <f t="shared" si="11"/>
        <v>4.4000000000000004</v>
      </c>
      <c r="N125" s="148">
        <f>IF('Indicator Data'!AY128="No data","x",'Indicator Data'!AY128/'Indicator Data'!BE128*100)</f>
        <v>14.957620076450059</v>
      </c>
      <c r="O125" s="97">
        <f t="shared" si="12"/>
        <v>8.6</v>
      </c>
      <c r="P125" s="97">
        <f>IF('Indicator Data'!AZ128="No data","x",ROUND(IF('Indicator Data'!AZ128&gt;P$195,0,IF('Indicator Data'!AZ128&lt;P$194,10,(P$195-'Indicator Data'!AZ128)/(P$195-P$194)*10)),1))</f>
        <v>3.6</v>
      </c>
      <c r="Q125" s="97">
        <f>IF('Indicator Data'!BA128="No data","x",ROUND(IF('Indicator Data'!BA128&gt;Q$195,0,IF('Indicator Data'!BA128&lt;Q$194,10,(Q$195-'Indicator Data'!BA128)/(Q$195-Q$194)*10)),1))</f>
        <v>2.6</v>
      </c>
      <c r="R125" s="98">
        <f t="shared" si="13"/>
        <v>4.9000000000000004</v>
      </c>
      <c r="S125" s="97">
        <f>IF('Indicator Data'!Y128="No data","x",ROUND(IF('Indicator Data'!Y128&gt;S$195,0,IF('Indicator Data'!Y128&lt;S$194,10,(S$195-'Indicator Data'!Y128)/(S$195-S$194)*10)),1))</f>
        <v>7.9</v>
      </c>
      <c r="T125" s="97">
        <f>IF('Indicator Data'!Z128="No data","x",ROUND(IF('Indicator Data'!Z128&gt;T$195,0,IF('Indicator Data'!Z128&lt;T$194,10,(T$195-'Indicator Data'!Z128)/(T$195-T$194)*10)),1))</f>
        <v>0</v>
      </c>
      <c r="U125" s="97">
        <f>IF('Indicator Data'!AC128="No data","x",ROUND(IF('Indicator Data'!AC128&gt;U$195,0,IF('Indicator Data'!AC128&lt;U$194,10,(U$195-'Indicator Data'!AC128)/(U$195-U$194)*10)),1))</f>
        <v>8.6999999999999993</v>
      </c>
      <c r="V125" s="97">
        <f>IF('Indicator Data'!AD128="No data","x",ROUND(IF('Indicator Data'!AD128&gt;V$195,10,IF('Indicator Data'!AD128&lt;V$194,0,10-(V$195-'Indicator Data'!AD128)/(V$195-V$194)*10)),1))</f>
        <v>1.7</v>
      </c>
      <c r="W125" s="98">
        <f t="shared" si="14"/>
        <v>4.5999999999999996</v>
      </c>
      <c r="X125" s="99">
        <f t="shared" si="15"/>
        <v>4.5999999999999996</v>
      </c>
      <c r="Y125" s="184"/>
    </row>
    <row r="126" spans="1:25" s="4" customFormat="1" x14ac:dyDescent="0.25">
      <c r="A126" s="131" t="s">
        <v>232</v>
      </c>
      <c r="B126" s="51" t="s">
        <v>231</v>
      </c>
      <c r="C126" s="97">
        <f>IF('Indicator Data'!AR129="No data","x",ROUND(IF('Indicator Data'!AR129&gt;C$195,0,IF('Indicator Data'!AR129&lt;C$194,10,(C$195-'Indicator Data'!AR129)/(C$195-C$194)*10)),1))</f>
        <v>5.3</v>
      </c>
      <c r="D126" s="98">
        <f t="shared" si="8"/>
        <v>5.3</v>
      </c>
      <c r="E126" s="97">
        <f>IF('Indicator Data'!AT129="No data","x",ROUND(IF('Indicator Data'!AT129&gt;E$195,0,IF('Indicator Data'!AT129&lt;E$194,10,(E$195-'Indicator Data'!AT129)/(E$195-E$194)*10)),1))</f>
        <v>6.5</v>
      </c>
      <c r="F126" s="97">
        <f>IF('Indicator Data'!AS129="No data","x",ROUND(IF('Indicator Data'!AS129&gt;F$195,0,IF('Indicator Data'!AS129&lt;F$194,10,(F$195-'Indicator Data'!AS129)/(F$195-F$194)*10)),1))</f>
        <v>6.2</v>
      </c>
      <c r="G126" s="98">
        <f t="shared" si="9"/>
        <v>6.4</v>
      </c>
      <c r="H126" s="99">
        <f t="shared" si="10"/>
        <v>5.9</v>
      </c>
      <c r="I126" s="97">
        <f>IF('Indicator Data'!AV129="No data","x",ROUND(IF('Indicator Data'!AV129^2&gt;I$195,0,IF('Indicator Data'!AV129^2&lt;I$194,10,(I$195-'Indicator Data'!AV129^2)/(I$195-I$194)*10)),1))</f>
        <v>10</v>
      </c>
      <c r="J126" s="97">
        <f>IF(OR('Indicator Data'!AU129=0,'Indicator Data'!AU129="No data"),"x",ROUND(IF('Indicator Data'!AU129&gt;J$195,0,IF('Indicator Data'!AU129&lt;J$194,10,(J$195-'Indicator Data'!AU129)/(J$195-J$194)*10)),1))</f>
        <v>8.6</v>
      </c>
      <c r="K126" s="97">
        <f>IF('Indicator Data'!AW129="No data","x",ROUND(IF('Indicator Data'!AW129&gt;K$195,0,IF('Indicator Data'!AW129&lt;K$194,10,(K$195-'Indicator Data'!AW129)/(K$195-K$194)*10)),1))</f>
        <v>9.8000000000000007</v>
      </c>
      <c r="L126" s="97">
        <f>IF('Indicator Data'!AX129="No data","x",ROUND(IF('Indicator Data'!AX129&gt;L$195,0,IF('Indicator Data'!AX129&lt;L$194,10,(L$195-'Indicator Data'!AX129)/(L$195-L$194)*10)),1))</f>
        <v>7.9</v>
      </c>
      <c r="M126" s="98">
        <f t="shared" si="11"/>
        <v>9.1</v>
      </c>
      <c r="N126" s="148">
        <f>IF('Indicator Data'!AY129="No data","x",'Indicator Data'!AY129/'Indicator Data'!BE129*100)</f>
        <v>3.8683192547564542</v>
      </c>
      <c r="O126" s="97">
        <f t="shared" si="12"/>
        <v>9.6999999999999993</v>
      </c>
      <c r="P126" s="97">
        <f>IF('Indicator Data'!AZ129="No data","x",ROUND(IF('Indicator Data'!AZ129&gt;P$195,0,IF('Indicator Data'!AZ129&lt;P$194,10,(P$195-'Indicator Data'!AZ129)/(P$195-P$194)*10)),1))</f>
        <v>9.9</v>
      </c>
      <c r="Q126" s="97">
        <f>IF('Indicator Data'!BA129="No data","x",ROUND(IF('Indicator Data'!BA129&gt;Q$195,0,IF('Indicator Data'!BA129&lt;Q$194,10,(Q$195-'Indicator Data'!BA129)/(Q$195-Q$194)*10)),1))</f>
        <v>8.4</v>
      </c>
      <c r="R126" s="98">
        <f t="shared" si="13"/>
        <v>9.3000000000000007</v>
      </c>
      <c r="S126" s="97">
        <f>IF('Indicator Data'!Y129="No data","x",ROUND(IF('Indicator Data'!Y129&gt;S$195,0,IF('Indicator Data'!Y129&lt;S$194,10,(S$195-'Indicator Data'!Y129)/(S$195-S$194)*10)),1))</f>
        <v>10</v>
      </c>
      <c r="T126" s="97">
        <f>IF('Indicator Data'!Z129="No data","x",ROUND(IF('Indicator Data'!Z129&gt;T$195,0,IF('Indicator Data'!Z129&lt;T$194,10,(T$195-'Indicator Data'!Z129)/(T$195-T$194)*10)),1))</f>
        <v>6.4</v>
      </c>
      <c r="U126" s="97">
        <f>IF('Indicator Data'!AC129="No data","x",ROUND(IF('Indicator Data'!AC129&gt;U$195,0,IF('Indicator Data'!AC129&lt;U$194,10,(U$195-'Indicator Data'!AC129)/(U$195-U$194)*10)),1))</f>
        <v>10</v>
      </c>
      <c r="V126" s="97">
        <f>IF('Indicator Data'!AD129="No data","x",ROUND(IF('Indicator Data'!AD129&gt;V$195,10,IF('Indicator Data'!AD129&lt;V$194,0,10-(V$195-'Indicator Data'!AD129)/(V$195-V$194)*10)),1))</f>
        <v>6.1</v>
      </c>
      <c r="W126" s="98">
        <f t="shared" si="14"/>
        <v>8.1</v>
      </c>
      <c r="X126" s="99">
        <f t="shared" si="15"/>
        <v>8.8000000000000007</v>
      </c>
      <c r="Y126" s="184"/>
    </row>
    <row r="127" spans="1:25" s="4" customFormat="1" x14ac:dyDescent="0.25">
      <c r="A127" s="131" t="s">
        <v>234</v>
      </c>
      <c r="B127" s="51" t="s">
        <v>233</v>
      </c>
      <c r="C127" s="97">
        <f>IF('Indicator Data'!AR130="No data","x",ROUND(IF('Indicator Data'!AR130&gt;C$195,0,IF('Indicator Data'!AR130&lt;C$194,10,(C$195-'Indicator Data'!AR130)/(C$195-C$194)*10)),1))</f>
        <v>2.8</v>
      </c>
      <c r="D127" s="98">
        <f t="shared" si="8"/>
        <v>2.8</v>
      </c>
      <c r="E127" s="97">
        <f>IF('Indicator Data'!AT130="No data","x",ROUND(IF('Indicator Data'!AT130&gt;E$195,0,IF('Indicator Data'!AT130&lt;E$194,10,(E$195-'Indicator Data'!AT130)/(E$195-E$194)*10)),1))</f>
        <v>7.2</v>
      </c>
      <c r="F127" s="97">
        <f>IF('Indicator Data'!AS130="No data","x",ROUND(IF('Indicator Data'!AS130&gt;F$195,0,IF('Indicator Data'!AS130&lt;F$194,10,(F$195-'Indicator Data'!AS130)/(F$195-F$194)*10)),1))</f>
        <v>6.9</v>
      </c>
      <c r="G127" s="98">
        <f t="shared" si="9"/>
        <v>7.1</v>
      </c>
      <c r="H127" s="99">
        <f t="shared" si="10"/>
        <v>5</v>
      </c>
      <c r="I127" s="97">
        <f>IF('Indicator Data'!AV130="No data","x",ROUND(IF('Indicator Data'!AV130^2&gt;I$195,0,IF('Indicator Data'!AV130^2&lt;I$194,10,(I$195-'Indicator Data'!AV130^2)/(I$195-I$194)*10)),1))</f>
        <v>7.1</v>
      </c>
      <c r="J127" s="97">
        <f>IF(OR('Indicator Data'!AU130=0,'Indicator Data'!AU130="No data"),"x",ROUND(IF('Indicator Data'!AU130&gt;J$195,0,IF('Indicator Data'!AU130&lt;J$194,10,(J$195-'Indicator Data'!AU130)/(J$195-J$194)*10)),1))</f>
        <v>4.2</v>
      </c>
      <c r="K127" s="97">
        <f>IF('Indicator Data'!AW130="No data","x",ROUND(IF('Indicator Data'!AW130&gt;K$195,0,IF('Indicator Data'!AW130&lt;K$194,10,(K$195-'Indicator Data'!AW130)/(K$195-K$194)*10)),1))</f>
        <v>5.3</v>
      </c>
      <c r="L127" s="97">
        <f>IF('Indicator Data'!AX130="No data","x",ROUND(IF('Indicator Data'!AX130&gt;L$195,0,IF('Indicator Data'!AX130&lt;L$194,10,(L$195-'Indicator Data'!AX130)/(L$195-L$194)*10)),1))</f>
        <v>6</v>
      </c>
      <c r="M127" s="98">
        <f t="shared" si="11"/>
        <v>5.7</v>
      </c>
      <c r="N127" s="148">
        <f>IF('Indicator Data'!AY130="No data","x",'Indicator Data'!AY130/'Indicator Data'!BE130*100)</f>
        <v>10.760126047190839</v>
      </c>
      <c r="O127" s="97">
        <f t="shared" si="12"/>
        <v>9</v>
      </c>
      <c r="P127" s="97">
        <f>IF('Indicator Data'!AZ130="No data","x",ROUND(IF('Indicator Data'!AZ130&gt;P$195,0,IF('Indicator Data'!AZ130&lt;P$194,10,(P$195-'Indicator Data'!AZ130)/(P$195-P$194)*10)),1))</f>
        <v>7.9</v>
      </c>
      <c r="Q127" s="97">
        <f>IF('Indicator Data'!BA130="No data","x",ROUND(IF('Indicator Data'!BA130&gt;Q$195,0,IF('Indicator Data'!BA130&lt;Q$194,10,(Q$195-'Indicator Data'!BA130)/(Q$195-Q$194)*10)),1))</f>
        <v>6.3</v>
      </c>
      <c r="R127" s="98">
        <f t="shared" si="13"/>
        <v>7.7</v>
      </c>
      <c r="S127" s="97">
        <f>IF('Indicator Data'!Y130="No data","x",ROUND(IF('Indicator Data'!Y130&gt;S$195,0,IF('Indicator Data'!Y130&lt;S$194,10,(S$195-'Indicator Data'!Y130)/(S$195-S$194)*10)),1))</f>
        <v>9</v>
      </c>
      <c r="T127" s="97">
        <f>IF('Indicator Data'!Z130="No data","x",ROUND(IF('Indicator Data'!Z130&gt;T$195,0,IF('Indicator Data'!Z130&lt;T$194,10,(T$195-'Indicator Data'!Z130)/(T$195-T$194)*10)),1))</f>
        <v>10</v>
      </c>
      <c r="U127" s="97">
        <f>IF('Indicator Data'!AC130="No data","x",ROUND(IF('Indicator Data'!AC130&gt;U$195,0,IF('Indicator Data'!AC130&lt;U$194,10,(U$195-'Indicator Data'!AC130)/(U$195-U$194)*10)),1))</f>
        <v>9.4</v>
      </c>
      <c r="V127" s="97">
        <f>IF('Indicator Data'!AD130="No data","x",ROUND(IF('Indicator Data'!AD130&gt;V$195,10,IF('Indicator Data'!AD130&lt;V$194,0,10-(V$195-'Indicator Data'!AD130)/(V$195-V$194)*10)),1))</f>
        <v>9</v>
      </c>
      <c r="W127" s="98">
        <f t="shared" si="14"/>
        <v>9.4</v>
      </c>
      <c r="X127" s="99">
        <f t="shared" si="15"/>
        <v>7.6</v>
      </c>
      <c r="Y127" s="184"/>
    </row>
    <row r="128" spans="1:25" s="4" customFormat="1" x14ac:dyDescent="0.25">
      <c r="A128" s="131" t="s">
        <v>236</v>
      </c>
      <c r="B128" s="51" t="s">
        <v>235</v>
      </c>
      <c r="C128" s="97">
        <f>IF('Indicator Data'!AR131="No data","x",ROUND(IF('Indicator Data'!AR131&gt;C$195,0,IF('Indicator Data'!AR131&lt;C$194,10,(C$195-'Indicator Data'!AR131)/(C$195-C$194)*10)),1))</f>
        <v>2.2999999999999998</v>
      </c>
      <c r="D128" s="98">
        <f t="shared" si="8"/>
        <v>2.2999999999999998</v>
      </c>
      <c r="E128" s="97">
        <f>IF('Indicator Data'!AT131="No data","x",ROUND(IF('Indicator Data'!AT131&gt;E$195,0,IF('Indicator Data'!AT131&lt;E$194,10,(E$195-'Indicator Data'!AT131)/(E$195-E$194)*10)),1))</f>
        <v>1.5</v>
      </c>
      <c r="F128" s="97">
        <f>IF('Indicator Data'!AS131="No data","x",ROUND(IF('Indicator Data'!AS131&gt;F$195,0,IF('Indicator Data'!AS131&lt;F$194,10,(F$195-'Indicator Data'!AS131)/(F$195-F$194)*10)),1))</f>
        <v>1.3</v>
      </c>
      <c r="G128" s="98">
        <f t="shared" si="9"/>
        <v>1.4</v>
      </c>
      <c r="H128" s="99">
        <f t="shared" si="10"/>
        <v>1.9</v>
      </c>
      <c r="I128" s="97" t="str">
        <f>IF('Indicator Data'!AV131="No data","x",ROUND(IF('Indicator Data'!AV131^2&gt;I$195,0,IF('Indicator Data'!AV131^2&lt;I$194,10,(I$195-'Indicator Data'!AV131^2)/(I$195-I$194)*10)),1))</f>
        <v>x</v>
      </c>
      <c r="J128" s="97">
        <f>IF(OR('Indicator Data'!AU131=0,'Indicator Data'!AU131="No data"),"x",ROUND(IF('Indicator Data'!AU131&gt;J$195,0,IF('Indicator Data'!AU131&lt;J$194,10,(J$195-'Indicator Data'!AU131)/(J$195-J$194)*10)),1))</f>
        <v>0</v>
      </c>
      <c r="K128" s="97">
        <f>IF('Indicator Data'!AW131="No data","x",ROUND(IF('Indicator Data'!AW131&gt;K$195,0,IF('Indicator Data'!AW131&lt;K$194,10,(K$195-'Indicator Data'!AW131)/(K$195-K$194)*10)),1))</f>
        <v>0.3</v>
      </c>
      <c r="L128" s="97">
        <f>IF('Indicator Data'!AX131="No data","x",ROUND(IF('Indicator Data'!AX131&gt;L$195,0,IF('Indicator Data'!AX131&lt;L$194,10,(L$195-'Indicator Data'!AX131)/(L$195-L$194)*10)),1))</f>
        <v>4.4000000000000004</v>
      </c>
      <c r="M128" s="98">
        <f t="shared" si="11"/>
        <v>1.6</v>
      </c>
      <c r="N128" s="148">
        <f>IF('Indicator Data'!AY131="No data","x",'Indicator Data'!AY131/'Indicator Data'!BE131*100)</f>
        <v>46.014790468364829</v>
      </c>
      <c r="O128" s="97">
        <f t="shared" si="12"/>
        <v>5.5</v>
      </c>
      <c r="P128" s="97">
        <f>IF('Indicator Data'!AZ131="No data","x",ROUND(IF('Indicator Data'!AZ131&gt;P$195,0,IF('Indicator Data'!AZ131&lt;P$194,10,(P$195-'Indicator Data'!AZ131)/(P$195-P$194)*10)),1))</f>
        <v>0.2</v>
      </c>
      <c r="Q128" s="97">
        <f>IF('Indicator Data'!BA131="No data","x",ROUND(IF('Indicator Data'!BA131&gt;Q$195,0,IF('Indicator Data'!BA131&lt;Q$194,10,(Q$195-'Indicator Data'!BA131)/(Q$195-Q$194)*10)),1))</f>
        <v>0</v>
      </c>
      <c r="R128" s="98">
        <f t="shared" si="13"/>
        <v>1.9</v>
      </c>
      <c r="S128" s="97">
        <f>IF('Indicator Data'!Y131="No data","x",ROUND(IF('Indicator Data'!Y131&gt;S$195,0,IF('Indicator Data'!Y131&lt;S$194,10,(S$195-'Indicator Data'!Y131)/(S$195-S$194)*10)),1))</f>
        <v>0</v>
      </c>
      <c r="T128" s="97">
        <f>IF('Indicator Data'!Z131="No data","x",ROUND(IF('Indicator Data'!Z131&gt;T$195,0,IF('Indicator Data'!Z131&lt;T$194,10,(T$195-'Indicator Data'!Z131)/(T$195-T$194)*10)),1))</f>
        <v>0.8</v>
      </c>
      <c r="U128" s="97">
        <f>IF('Indicator Data'!AC131="No data","x",ROUND(IF('Indicator Data'!AC131&gt;U$195,0,IF('Indicator Data'!AC131&lt;U$194,10,(U$195-'Indicator Data'!AC131)/(U$195-U$194)*10)),1))</f>
        <v>0</v>
      </c>
      <c r="V128" s="97">
        <f>IF('Indicator Data'!AD131="No data","x",ROUND(IF('Indicator Data'!AD131&gt;V$195,10,IF('Indicator Data'!AD131&lt;V$194,0,10-(V$195-'Indicator Data'!AD131)/(V$195-V$194)*10)),1))</f>
        <v>0.1</v>
      </c>
      <c r="W128" s="98">
        <f t="shared" si="14"/>
        <v>0.2</v>
      </c>
      <c r="X128" s="99">
        <f t="shared" si="15"/>
        <v>1.2</v>
      </c>
      <c r="Y128" s="184"/>
    </row>
    <row r="129" spans="1:25" s="4" customFormat="1" x14ac:dyDescent="0.25">
      <c r="A129" s="131" t="s">
        <v>239</v>
      </c>
      <c r="B129" s="51" t="s">
        <v>238</v>
      </c>
      <c r="C129" s="97" t="str">
        <f>IF('Indicator Data'!AR132="No data","x",ROUND(IF('Indicator Data'!AR132&gt;C$195,0,IF('Indicator Data'!AR132&lt;C$194,10,(C$195-'Indicator Data'!AR132)/(C$195-C$194)*10)),1))</f>
        <v>x</v>
      </c>
      <c r="D129" s="98" t="str">
        <f t="shared" si="8"/>
        <v>x</v>
      </c>
      <c r="E129" s="97">
        <f>IF('Indicator Data'!AT132="No data","x",ROUND(IF('Indicator Data'!AT132&gt;E$195,0,IF('Indicator Data'!AT132&lt;E$194,10,(E$195-'Indicator Data'!AT132)/(E$195-E$194)*10)),1))</f>
        <v>5.5</v>
      </c>
      <c r="F129" s="97">
        <f>IF('Indicator Data'!AS132="No data","x",ROUND(IF('Indicator Data'!AS132&gt;F$195,0,IF('Indicator Data'!AS132&lt;F$194,10,(F$195-'Indicator Data'!AS132)/(F$195-F$194)*10)),1))</f>
        <v>4.8</v>
      </c>
      <c r="G129" s="98">
        <f t="shared" si="9"/>
        <v>5.2</v>
      </c>
      <c r="H129" s="99">
        <f t="shared" si="10"/>
        <v>5.2</v>
      </c>
      <c r="I129" s="97">
        <f>IF('Indicator Data'!AV132="No data","x",ROUND(IF('Indicator Data'!AV132^2&gt;I$195,0,IF('Indicator Data'!AV132^2&lt;I$194,10,(I$195-'Indicator Data'!AV132^2)/(I$195-I$194)*10)),1))</f>
        <v>1.3</v>
      </c>
      <c r="J129" s="97">
        <f>IF(OR('Indicator Data'!AU132=0,'Indicator Data'!AU132="No data"),"x",ROUND(IF('Indicator Data'!AU132&gt;J$195,0,IF('Indicator Data'!AU132&lt;J$194,10,(J$195-'Indicator Data'!AU132)/(J$195-J$194)*10)),1))</f>
        <v>0</v>
      </c>
      <c r="K129" s="97">
        <f>IF('Indicator Data'!AW132="No data","x",ROUND(IF('Indicator Data'!AW132&gt;K$195,0,IF('Indicator Data'!AW132&lt;K$194,10,(K$195-'Indicator Data'!AW132)/(K$195-K$194)*10)),1))</f>
        <v>2.6</v>
      </c>
      <c r="L129" s="97">
        <f>IF('Indicator Data'!AX132="No data","x",ROUND(IF('Indicator Data'!AX132&gt;L$195,0,IF('Indicator Data'!AX132&lt;L$194,10,(L$195-'Indicator Data'!AX132)/(L$195-L$194)*10)),1))</f>
        <v>2.1</v>
      </c>
      <c r="M129" s="98">
        <f t="shared" si="11"/>
        <v>1.5</v>
      </c>
      <c r="N129" s="148">
        <f>IF('Indicator Data'!AY132="No data","x",'Indicator Data'!AY132/'Indicator Data'!BE132*100)</f>
        <v>13.570274636510501</v>
      </c>
      <c r="O129" s="97">
        <f t="shared" si="12"/>
        <v>8.6999999999999993</v>
      </c>
      <c r="P129" s="97">
        <f>IF('Indicator Data'!AZ132="No data","x",ROUND(IF('Indicator Data'!AZ132&gt;P$195,0,IF('Indicator Data'!AZ132&lt;P$194,10,(P$195-'Indicator Data'!AZ132)/(P$195-P$194)*10)),1))</f>
        <v>0.4</v>
      </c>
      <c r="Q129" s="97">
        <f>IF('Indicator Data'!BA132="No data","x",ROUND(IF('Indicator Data'!BA132&gt;Q$195,0,IF('Indicator Data'!BA132&lt;Q$194,10,(Q$195-'Indicator Data'!BA132)/(Q$195-Q$194)*10)),1))</f>
        <v>1.3</v>
      </c>
      <c r="R129" s="98">
        <f t="shared" si="13"/>
        <v>3.5</v>
      </c>
      <c r="S129" s="97">
        <f>IF('Indicator Data'!Y132="No data","x",ROUND(IF('Indicator Data'!Y132&gt;S$195,0,IF('Indicator Data'!Y132&lt;S$194,10,(S$195-'Indicator Data'!Y132)/(S$195-S$194)*10)),1))</f>
        <v>3.9</v>
      </c>
      <c r="T129" s="97">
        <f>IF('Indicator Data'!Z132="No data","x",ROUND(IF('Indicator Data'!Z132&gt;T$195,0,IF('Indicator Data'!Z132&lt;T$194,10,(T$195-'Indicator Data'!Z132)/(T$195-T$194)*10)),1))</f>
        <v>0</v>
      </c>
      <c r="U129" s="97">
        <f>IF('Indicator Data'!AC132="No data","x",ROUND(IF('Indicator Data'!AC132&gt;U$195,0,IF('Indicator Data'!AC132&lt;U$194,10,(U$195-'Indicator Data'!AC132)/(U$195-U$194)*10)),1))</f>
        <v>5.3</v>
      </c>
      <c r="V129" s="97">
        <f>IF('Indicator Data'!AD132="No data","x",ROUND(IF('Indicator Data'!AD132&gt;V$195,10,IF('Indicator Data'!AD132&lt;V$194,0,10-(V$195-'Indicator Data'!AD132)/(V$195-V$194)*10)),1))</f>
        <v>0.2</v>
      </c>
      <c r="W129" s="98">
        <f t="shared" si="14"/>
        <v>2.4</v>
      </c>
      <c r="X129" s="99">
        <f t="shared" si="15"/>
        <v>2.5</v>
      </c>
      <c r="Y129" s="184"/>
    </row>
    <row r="130" spans="1:25" s="4" customFormat="1" x14ac:dyDescent="0.25">
      <c r="A130" s="131" t="s">
        <v>241</v>
      </c>
      <c r="B130" s="51" t="s">
        <v>240</v>
      </c>
      <c r="C130" s="97">
        <f>IF('Indicator Data'!AR133="No data","x",ROUND(IF('Indicator Data'!AR133&gt;C$195,0,IF('Indicator Data'!AR133&lt;C$194,10,(C$195-'Indicator Data'!AR133)/(C$195-C$194)*10)),1))</f>
        <v>4</v>
      </c>
      <c r="D130" s="98">
        <f t="shared" si="8"/>
        <v>4</v>
      </c>
      <c r="E130" s="97">
        <f>IF('Indicator Data'!AT133="No data","x",ROUND(IF('Indicator Data'!AT133&gt;E$195,0,IF('Indicator Data'!AT133&lt;E$194,10,(E$195-'Indicator Data'!AT133)/(E$195-E$194)*10)),1))</f>
        <v>6.8</v>
      </c>
      <c r="F130" s="97">
        <f>IF('Indicator Data'!AS133="No data","x",ROUND(IF('Indicator Data'!AS133&gt;F$195,0,IF('Indicator Data'!AS133&lt;F$194,10,(F$195-'Indicator Data'!AS133)/(F$195-F$194)*10)),1))</f>
        <v>6.3</v>
      </c>
      <c r="G130" s="98">
        <f t="shared" si="9"/>
        <v>6.6</v>
      </c>
      <c r="H130" s="99">
        <f t="shared" si="10"/>
        <v>5.3</v>
      </c>
      <c r="I130" s="97">
        <f>IF('Indicator Data'!AV133="No data","x",ROUND(IF('Indicator Data'!AV133^2&gt;I$195,0,IF('Indicator Data'!AV133^2&lt;I$194,10,(I$195-'Indicator Data'!AV133^2)/(I$195-I$194)*10)),1))</f>
        <v>7.5</v>
      </c>
      <c r="J130" s="97">
        <f>IF(OR('Indicator Data'!AU133=0,'Indicator Data'!AU133="No data"),"x",ROUND(IF('Indicator Data'!AU133&gt;J$195,0,IF('Indicator Data'!AU133&lt;J$194,10,(J$195-'Indicator Data'!AU133)/(J$195-J$194)*10)),1))</f>
        <v>0.2</v>
      </c>
      <c r="K130" s="97">
        <f>IF('Indicator Data'!AW133="No data","x",ROUND(IF('Indicator Data'!AW133&gt;K$195,0,IF('Indicator Data'!AW133&lt;K$194,10,(K$195-'Indicator Data'!AW133)/(K$195-K$194)*10)),1))</f>
        <v>8.1999999999999993</v>
      </c>
      <c r="L130" s="97">
        <f>IF('Indicator Data'!AX133="No data","x",ROUND(IF('Indicator Data'!AX133&gt;L$195,0,IF('Indicator Data'!AX133&lt;L$194,10,(L$195-'Indicator Data'!AX133)/(L$195-L$194)*10)),1))</f>
        <v>6.8</v>
      </c>
      <c r="M130" s="98">
        <f t="shared" si="11"/>
        <v>5.7</v>
      </c>
      <c r="N130" s="148">
        <f>IF('Indicator Data'!AY133="No data","x",'Indicator Data'!AY133/'Indicator Data'!BE133*100)</f>
        <v>12.972187629721876</v>
      </c>
      <c r="O130" s="97">
        <f t="shared" si="12"/>
        <v>8.8000000000000007</v>
      </c>
      <c r="P130" s="97">
        <f>IF('Indicator Data'!AZ133="No data","x",ROUND(IF('Indicator Data'!AZ133&gt;P$195,0,IF('Indicator Data'!AZ133&lt;P$194,10,(P$195-'Indicator Data'!AZ133)/(P$195-P$194)*10)),1))</f>
        <v>4.0999999999999996</v>
      </c>
      <c r="Q130" s="97">
        <f>IF('Indicator Data'!BA133="No data","x",ROUND(IF('Indicator Data'!BA133&gt;Q$195,0,IF('Indicator Data'!BA133&lt;Q$194,10,(Q$195-'Indicator Data'!BA133)/(Q$195-Q$194)*10)),1))</f>
        <v>1.7</v>
      </c>
      <c r="R130" s="98">
        <f t="shared" si="13"/>
        <v>4.9000000000000004</v>
      </c>
      <c r="S130" s="97">
        <f>IF('Indicator Data'!Y133="No data","x",ROUND(IF('Indicator Data'!Y133&gt;S$195,0,IF('Indicator Data'!Y133&lt;S$194,10,(S$195-'Indicator Data'!Y133)/(S$195-S$194)*10)),1))</f>
        <v>7.9</v>
      </c>
      <c r="T130" s="97">
        <f>IF('Indicator Data'!Z133="No data","x",ROUND(IF('Indicator Data'!Z133&gt;T$195,0,IF('Indicator Data'!Z133&lt;T$194,10,(T$195-'Indicator Data'!Z133)/(T$195-T$194)*10)),1))</f>
        <v>9.6999999999999993</v>
      </c>
      <c r="U130" s="97">
        <f>IF('Indicator Data'!AC133="No data","x",ROUND(IF('Indicator Data'!AC133&gt;U$195,0,IF('Indicator Data'!AC133&lt;U$194,10,(U$195-'Indicator Data'!AC133)/(U$195-U$194)*10)),1))</f>
        <v>9.6999999999999993</v>
      </c>
      <c r="V130" s="97">
        <f>IF('Indicator Data'!AD133="No data","x",ROUND(IF('Indicator Data'!AD133&gt;V$195,10,IF('Indicator Data'!AD133&lt;V$194,0,10-(V$195-'Indicator Data'!AD133)/(V$195-V$194)*10)),1))</f>
        <v>2</v>
      </c>
      <c r="W130" s="98">
        <f t="shared" si="14"/>
        <v>7.3</v>
      </c>
      <c r="X130" s="99">
        <f t="shared" si="15"/>
        <v>6</v>
      </c>
      <c r="Y130" s="184"/>
    </row>
    <row r="131" spans="1:25" s="4" customFormat="1" x14ac:dyDescent="0.25">
      <c r="A131" s="131" t="s">
        <v>243</v>
      </c>
      <c r="B131" s="51" t="s">
        <v>242</v>
      </c>
      <c r="C131" s="97">
        <f>IF('Indicator Data'!AR134="No data","x",ROUND(IF('Indicator Data'!AR134&gt;C$195,0,IF('Indicator Data'!AR134&lt;C$194,10,(C$195-'Indicator Data'!AR134)/(C$195-C$194)*10)),1))</f>
        <v>5.9</v>
      </c>
      <c r="D131" s="98">
        <f t="shared" si="8"/>
        <v>5.9</v>
      </c>
      <c r="E131" s="97" t="str">
        <f>IF('Indicator Data'!AT134="No data","x",ROUND(IF('Indicator Data'!AT134&gt;E$195,0,IF('Indicator Data'!AT134&lt;E$194,10,(E$195-'Indicator Data'!AT134)/(E$195-E$194)*10)),1))</f>
        <v>x</v>
      </c>
      <c r="F131" s="97">
        <f>IF('Indicator Data'!AS134="No data","x",ROUND(IF('Indicator Data'!AS134&gt;F$195,0,IF('Indicator Data'!AS134&lt;F$194,10,(F$195-'Indicator Data'!AS134)/(F$195-F$194)*10)),1))</f>
        <v>6.1</v>
      </c>
      <c r="G131" s="98">
        <f t="shared" si="9"/>
        <v>6.1</v>
      </c>
      <c r="H131" s="99">
        <f t="shared" si="10"/>
        <v>6</v>
      </c>
      <c r="I131" s="97">
        <f>IF('Indicator Data'!AV134="No data","x",ROUND(IF('Indicator Data'!AV134^2&gt;I$195,0,IF('Indicator Data'!AV134^2&lt;I$194,10,(I$195-'Indicator Data'!AV134^2)/(I$195-I$194)*10)),1))</f>
        <v>0.1</v>
      </c>
      <c r="J131" s="97">
        <f>IF(OR('Indicator Data'!AU134=0,'Indicator Data'!AU134="No data"),"x",ROUND(IF('Indicator Data'!AU134&gt;J$195,0,IF('Indicator Data'!AU134&lt;J$194,10,(J$195-'Indicator Data'!AU134)/(J$195-J$194)*10)),1))</f>
        <v>0</v>
      </c>
      <c r="K131" s="97" t="str">
        <f>IF('Indicator Data'!AW134="No data","x",ROUND(IF('Indicator Data'!AW134&gt;K$195,0,IF('Indicator Data'!AW134&lt;K$194,10,(K$195-'Indicator Data'!AW134)/(K$195-K$194)*10)),1))</f>
        <v>x</v>
      </c>
      <c r="L131" s="97">
        <f>IF('Indicator Data'!AX134="No data","x",ROUND(IF('Indicator Data'!AX134&gt;L$195,0,IF('Indicator Data'!AX134&lt;L$194,10,(L$195-'Indicator Data'!AX134)/(L$195-L$194)*10)),1))</f>
        <v>4.5</v>
      </c>
      <c r="M131" s="98">
        <f t="shared" si="11"/>
        <v>1.5</v>
      </c>
      <c r="N131" s="148">
        <f>IF('Indicator Data'!AY134="No data","x",'Indicator Data'!AY134/'Indicator Data'!BE134*100)</f>
        <v>60.869565217391312</v>
      </c>
      <c r="O131" s="97">
        <f t="shared" si="12"/>
        <v>4</v>
      </c>
      <c r="P131" s="97">
        <f>IF('Indicator Data'!AZ134="No data","x",ROUND(IF('Indicator Data'!AZ134&gt;P$195,0,IF('Indicator Data'!AZ134&lt;P$194,10,(P$195-'Indicator Data'!AZ134)/(P$195-P$194)*10)),1))</f>
        <v>0</v>
      </c>
      <c r="Q131" s="97">
        <f>IF('Indicator Data'!BA134="No data","x",ROUND(IF('Indicator Data'!BA134&gt;Q$195,0,IF('Indicator Data'!BA134&lt;Q$194,10,(Q$195-'Indicator Data'!BA134)/(Q$195-Q$194)*10)),1))</f>
        <v>0.9</v>
      </c>
      <c r="R131" s="98">
        <f t="shared" si="13"/>
        <v>1.6</v>
      </c>
      <c r="S131" s="97">
        <f>IF('Indicator Data'!Y134="No data","x",ROUND(IF('Indicator Data'!Y134&gt;S$195,0,IF('Indicator Data'!Y134&lt;S$194,10,(S$195-'Indicator Data'!Y134)/(S$195-S$194)*10)),1))</f>
        <v>6.5</v>
      </c>
      <c r="T131" s="97">
        <f>IF('Indicator Data'!Z134="No data","x",ROUND(IF('Indicator Data'!Z134&gt;T$195,0,IF('Indicator Data'!Z134&lt;T$194,10,(T$195-'Indicator Data'!Z134)/(T$195-T$194)*10)),1))</f>
        <v>0.8</v>
      </c>
      <c r="U131" s="97">
        <f>IF('Indicator Data'!AC134="No data","x",ROUND(IF('Indicator Data'!AC134&gt;U$195,0,IF('Indicator Data'!AC134&lt;U$194,10,(U$195-'Indicator Data'!AC134)/(U$195-U$194)*10)),1))</f>
        <v>5.3</v>
      </c>
      <c r="V131" s="97" t="str">
        <f>IF('Indicator Data'!AD134="No data","x",ROUND(IF('Indicator Data'!AD134&gt;V$195,10,IF('Indicator Data'!AD134&lt;V$194,0,10-(V$195-'Indicator Data'!AD134)/(V$195-V$194)*10)),1))</f>
        <v>x</v>
      </c>
      <c r="W131" s="98">
        <f t="shared" si="14"/>
        <v>4.2</v>
      </c>
      <c r="X131" s="99">
        <f t="shared" si="15"/>
        <v>2.4</v>
      </c>
      <c r="Y131" s="184"/>
    </row>
    <row r="132" spans="1:25" s="4" customFormat="1" x14ac:dyDescent="0.25">
      <c r="A132" s="131" t="s">
        <v>393</v>
      </c>
      <c r="B132" s="51" t="s">
        <v>237</v>
      </c>
      <c r="C132" s="97">
        <f>IF('Indicator Data'!AR135="No data","x",ROUND(IF('Indicator Data'!AR135&gt;C$195,0,IF('Indicator Data'!AR135&lt;C$194,10,(C$195-'Indicator Data'!AR135)/(C$195-C$194)*10)),1))</f>
        <v>5.8</v>
      </c>
      <c r="D132" s="98">
        <f t="shared" ref="D132:D193" si="16">IF(C132="x","x",C132)</f>
        <v>5.8</v>
      </c>
      <c r="E132" s="97" t="str">
        <f>IF('Indicator Data'!AT135="No data","x",ROUND(IF('Indicator Data'!AT135&gt;E$195,0,IF('Indicator Data'!AT135&lt;E$194,10,(E$195-'Indicator Data'!AT135)/(E$195-E$194)*10)),1))</f>
        <v>x</v>
      </c>
      <c r="F132" s="97">
        <f>IF('Indicator Data'!AS135="No data","x",ROUND(IF('Indicator Data'!AS135&gt;F$195,0,IF('Indicator Data'!AS135&lt;F$194,10,(F$195-'Indicator Data'!AS135)/(F$195-F$194)*10)),1))</f>
        <v>6</v>
      </c>
      <c r="G132" s="98">
        <f t="shared" ref="G132:G193" si="17">IF(AND(E132="x",F132="x"),"x",ROUND(AVERAGE(E132,F132),1))</f>
        <v>6</v>
      </c>
      <c r="H132" s="99">
        <f t="shared" ref="H132:H193" si="18">ROUND(AVERAGE(D132,G132),1)</f>
        <v>5.9</v>
      </c>
      <c r="I132" s="97">
        <f>IF('Indicator Data'!AV135="No data","x",ROUND(IF('Indicator Data'!AV135^2&gt;I$195,0,IF('Indicator Data'!AV135^2&lt;I$194,10,(I$195-'Indicator Data'!AV135^2)/(I$195-I$194)*10)),1))</f>
        <v>0.7</v>
      </c>
      <c r="J132" s="97">
        <f>IF(OR('Indicator Data'!AU135=0,'Indicator Data'!AU135="No data"),"x",ROUND(IF('Indicator Data'!AU135&gt;J$195,0,IF('Indicator Data'!AU135&lt;J$194,10,(J$195-'Indicator Data'!AU135)/(J$195-J$194)*10)),1))</f>
        <v>0</v>
      </c>
      <c r="K132" s="97">
        <f>IF('Indicator Data'!AW135="No data","x",ROUND(IF('Indicator Data'!AW135&gt;K$195,0,IF('Indicator Data'!AW135&lt;K$194,10,(K$195-'Indicator Data'!AW135)/(K$195-K$194)*10)),1))</f>
        <v>4.3</v>
      </c>
      <c r="L132" s="97">
        <f>IF('Indicator Data'!AX135="No data","x",ROUND(IF('Indicator Data'!AX135&gt;L$195,0,IF('Indicator Data'!AX135&lt;L$194,10,(L$195-'Indicator Data'!AX135)/(L$195-L$194)*10)),1))</f>
        <v>6.3</v>
      </c>
      <c r="M132" s="98">
        <f t="shared" ref="M132:M193" si="19">IF(AND(I132="x",J132="x",K132="x",L132="x"),"x",ROUND(AVERAGE(I132,J132,K132,L132),1))</f>
        <v>2.8</v>
      </c>
      <c r="N132" s="148">
        <f>IF('Indicator Data'!AY135="No data","x",'Indicator Data'!AY135/'Indicator Data'!BE135*100)</f>
        <v>282.39202657807311</v>
      </c>
      <c r="O132" s="97">
        <f t="shared" ref="O132:O193" si="20">IF(N132="x","x",ROUND(IF(N132&gt;O$195,0,IF(N132&lt;O$194,10,(O$195-N132)/(O$195-O$194)*10)),1))</f>
        <v>0</v>
      </c>
      <c r="P132" s="97">
        <f>IF('Indicator Data'!AZ135="No data","x",ROUND(IF('Indicator Data'!AZ135&gt;P$195,0,IF('Indicator Data'!AZ135&lt;P$194,10,(P$195-'Indicator Data'!AZ135)/(P$195-P$194)*10)),1))</f>
        <v>0.9</v>
      </c>
      <c r="Q132" s="97">
        <f>IF('Indicator Data'!BA135="No data","x",ROUND(IF('Indicator Data'!BA135&gt;Q$195,0,IF('Indicator Data'!BA135&lt;Q$194,10,(Q$195-'Indicator Data'!BA135)/(Q$195-Q$194)*10)),1))</f>
        <v>8.3000000000000007</v>
      </c>
      <c r="R132" s="98">
        <f t="shared" ref="R132:R193" si="21">IF(AND(O132="x",P132="x",Q132="x"),"x",ROUND(AVERAGE(O132,Q132,P132),1))</f>
        <v>3.1</v>
      </c>
      <c r="S132" s="97">
        <f>IF('Indicator Data'!Y135="No data","x",ROUND(IF('Indicator Data'!Y135&gt;S$195,0,IF('Indicator Data'!Y135&lt;S$194,10,(S$195-'Indicator Data'!Y135)/(S$195-S$194)*10)),1))</f>
        <v>5</v>
      </c>
      <c r="T132" s="97">
        <f>IF('Indicator Data'!Z135="No data","x",ROUND(IF('Indicator Data'!Z135&gt;T$195,0,IF('Indicator Data'!Z135&lt;T$194,10,(T$195-'Indicator Data'!Z135)/(T$195-T$194)*10)),1))</f>
        <v>0.1</v>
      </c>
      <c r="U132" s="97" t="str">
        <f>IF('Indicator Data'!AC135="No data","x",ROUND(IF('Indicator Data'!AC135&gt;U$195,0,IF('Indicator Data'!AC135&lt;U$194,10,(U$195-'Indicator Data'!AC135)/(U$195-U$194)*10)),1))</f>
        <v>x</v>
      </c>
      <c r="V132" s="97">
        <f>IF('Indicator Data'!AD135="No data","x",ROUND(IF('Indicator Data'!AD135&gt;V$195,10,IF('Indicator Data'!AD135&lt;V$194,0,10-(V$195-'Indicator Data'!AD135)/(V$195-V$194)*10)),1))</f>
        <v>0.5</v>
      </c>
      <c r="W132" s="98">
        <f t="shared" ref="W132:W193" si="22">IF(AND(S132="x",T132="x",U132="x",V132="x"),"x",ROUND(AVERAGE(S132,T132,U132,V132),1))</f>
        <v>1.9</v>
      </c>
      <c r="X132" s="99">
        <f t="shared" ref="X132:X193" si="23">ROUND(AVERAGE(R132,M132,W132),1)</f>
        <v>2.6</v>
      </c>
      <c r="Y132" s="184"/>
    </row>
    <row r="133" spans="1:25" s="4" customFormat="1" x14ac:dyDescent="0.25">
      <c r="A133" s="131" t="s">
        <v>245</v>
      </c>
      <c r="B133" s="51" t="s">
        <v>244</v>
      </c>
      <c r="C133" s="97">
        <f>IF('Indicator Data'!AR136="No data","x",ROUND(IF('Indicator Data'!AR136&gt;C$195,0,IF('Indicator Data'!AR136&lt;C$194,10,(C$195-'Indicator Data'!AR136)/(C$195-C$194)*10)),1))</f>
        <v>4.3</v>
      </c>
      <c r="D133" s="98">
        <f t="shared" si="16"/>
        <v>4.3</v>
      </c>
      <c r="E133" s="97">
        <f>IF('Indicator Data'!AT136="No data","x",ROUND(IF('Indicator Data'!AT136&gt;E$195,0,IF('Indicator Data'!AT136&lt;E$194,10,(E$195-'Indicator Data'!AT136)/(E$195-E$194)*10)),1))</f>
        <v>6.2</v>
      </c>
      <c r="F133" s="97">
        <f>IF('Indicator Data'!AS136="No data","x",ROUND(IF('Indicator Data'!AS136&gt;F$195,0,IF('Indicator Data'!AS136&lt;F$194,10,(F$195-'Indicator Data'!AS136)/(F$195-F$194)*10)),1))</f>
        <v>4.4000000000000004</v>
      </c>
      <c r="G133" s="98">
        <f t="shared" si="17"/>
        <v>5.3</v>
      </c>
      <c r="H133" s="99">
        <f t="shared" si="18"/>
        <v>4.8</v>
      </c>
      <c r="I133" s="97">
        <f>IF('Indicator Data'!AV136="No data","x",ROUND(IF('Indicator Data'!AV136^2&gt;I$195,0,IF('Indicator Data'!AV136^2&lt;I$194,10,(I$195-'Indicator Data'!AV136^2)/(I$195-I$194)*10)),1))</f>
        <v>1.1000000000000001</v>
      </c>
      <c r="J133" s="97">
        <f>IF(OR('Indicator Data'!AU136=0,'Indicator Data'!AU136="No data"),"x",ROUND(IF('Indicator Data'!AU136&gt;J$195,0,IF('Indicator Data'!AU136&lt;J$194,10,(J$195-'Indicator Data'!AU136)/(J$195-J$194)*10)),1))</f>
        <v>0.8</v>
      </c>
      <c r="K133" s="97">
        <f>IF('Indicator Data'!AW136="No data","x",ROUND(IF('Indicator Data'!AW136&gt;K$195,0,IF('Indicator Data'!AW136&lt;K$194,10,(K$195-'Indicator Data'!AW136)/(K$195-K$194)*10)),1))</f>
        <v>4.9000000000000004</v>
      </c>
      <c r="L133" s="97">
        <f>IF('Indicator Data'!AX136="No data","x",ROUND(IF('Indicator Data'!AX136&gt;L$195,0,IF('Indicator Data'!AX136&lt;L$194,10,(L$195-'Indicator Data'!AX136)/(L$195-L$194)*10)),1))</f>
        <v>1.3</v>
      </c>
      <c r="M133" s="98">
        <f t="shared" si="19"/>
        <v>2</v>
      </c>
      <c r="N133" s="148">
        <f>IF('Indicator Data'!AY136="No data","x",'Indicator Data'!AY136/'Indicator Data'!BE136*100)</f>
        <v>16.142050040355123</v>
      </c>
      <c r="O133" s="97">
        <f t="shared" si="20"/>
        <v>8.5</v>
      </c>
      <c r="P133" s="97">
        <f>IF('Indicator Data'!AZ136="No data","x",ROUND(IF('Indicator Data'!AZ136&gt;P$195,0,IF('Indicator Data'!AZ136&lt;P$194,10,(P$195-'Indicator Data'!AZ136)/(P$195-P$194)*10)),1))</f>
        <v>2.8</v>
      </c>
      <c r="Q133" s="97">
        <f>IF('Indicator Data'!BA136="No data","x",ROUND(IF('Indicator Data'!BA136&gt;Q$195,0,IF('Indicator Data'!BA136&lt;Q$194,10,(Q$195-'Indicator Data'!BA136)/(Q$195-Q$194)*10)),1))</f>
        <v>1.1000000000000001</v>
      </c>
      <c r="R133" s="98">
        <f t="shared" si="21"/>
        <v>4.0999999999999996</v>
      </c>
      <c r="S133" s="97">
        <f>IF('Indicator Data'!Y136="No data","x",ROUND(IF('Indicator Data'!Y136&gt;S$195,0,IF('Indicator Data'!Y136&lt;S$194,10,(S$195-'Indicator Data'!Y136)/(S$195-S$194)*10)),1))</f>
        <v>6</v>
      </c>
      <c r="T133" s="97">
        <f>IF('Indicator Data'!Z136="No data","x",ROUND(IF('Indicator Data'!Z136&gt;T$195,0,IF('Indicator Data'!Z136&lt;T$194,10,(T$195-'Indicator Data'!Z136)/(T$195-T$194)*10)),1))</f>
        <v>2.2999999999999998</v>
      </c>
      <c r="U133" s="97">
        <f>IF('Indicator Data'!AC136="No data","x",ROUND(IF('Indicator Data'!AC136&gt;U$195,0,IF('Indicator Data'!AC136&lt;U$194,10,(U$195-'Indicator Data'!AC136)/(U$195-U$194)*10)),1))</f>
        <v>4.5</v>
      </c>
      <c r="V133" s="97">
        <f>IF('Indicator Data'!AD136="No data","x",ROUND(IF('Indicator Data'!AD136&gt;V$195,10,IF('Indicator Data'!AD136&lt;V$194,0,10-(V$195-'Indicator Data'!AD136)/(V$195-V$194)*10)),1))</f>
        <v>1</v>
      </c>
      <c r="W133" s="98">
        <f t="shared" si="22"/>
        <v>3.5</v>
      </c>
      <c r="X133" s="99">
        <f t="shared" si="23"/>
        <v>3.2</v>
      </c>
      <c r="Y133" s="184"/>
    </row>
    <row r="134" spans="1:25" s="4" customFormat="1" x14ac:dyDescent="0.25">
      <c r="A134" s="131" t="s">
        <v>247</v>
      </c>
      <c r="B134" s="51" t="s">
        <v>246</v>
      </c>
      <c r="C134" s="97">
        <f>IF('Indicator Data'!AR137="No data","x",ROUND(IF('Indicator Data'!AR137&gt;C$195,0,IF('Indicator Data'!AR137&lt;C$194,10,(C$195-'Indicator Data'!AR137)/(C$195-C$194)*10)),1))</f>
        <v>6.7</v>
      </c>
      <c r="D134" s="98">
        <f t="shared" si="16"/>
        <v>6.7</v>
      </c>
      <c r="E134" s="97">
        <f>IF('Indicator Data'!AT137="No data","x",ROUND(IF('Indicator Data'!AT137&gt;E$195,0,IF('Indicator Data'!AT137&lt;E$194,10,(E$195-'Indicator Data'!AT137)/(E$195-E$194)*10)),1))</f>
        <v>7.2</v>
      </c>
      <c r="F134" s="97">
        <f>IF('Indicator Data'!AS137="No data","x",ROUND(IF('Indicator Data'!AS137&gt;F$195,0,IF('Indicator Data'!AS137&lt;F$194,10,(F$195-'Indicator Data'!AS137)/(F$195-F$194)*10)),1))</f>
        <v>6.2</v>
      </c>
      <c r="G134" s="98">
        <f t="shared" si="17"/>
        <v>6.7</v>
      </c>
      <c r="H134" s="99">
        <f t="shared" si="18"/>
        <v>6.7</v>
      </c>
      <c r="I134" s="97">
        <f>IF('Indicator Data'!AV137="No data","x",ROUND(IF('Indicator Data'!AV137^2&gt;I$195,0,IF('Indicator Data'!AV137^2&lt;I$194,10,(I$195-'Indicator Data'!AV137^2)/(I$195-I$194)*10)),1))</f>
        <v>6.6</v>
      </c>
      <c r="J134" s="97">
        <f>IF(OR('Indicator Data'!AU137=0,'Indicator Data'!AU137="No data"),"x",ROUND(IF('Indicator Data'!AU137&gt;J$195,0,IF('Indicator Data'!AU137&lt;J$194,10,(J$195-'Indicator Data'!AU137)/(J$195-J$194)*10)),1))</f>
        <v>8</v>
      </c>
      <c r="K134" s="97">
        <f>IF('Indicator Data'!AW137="No data","x",ROUND(IF('Indicator Data'!AW137&gt;K$195,0,IF('Indicator Data'!AW137&lt;K$194,10,(K$195-'Indicator Data'!AW137)/(K$195-K$194)*10)),1))</f>
        <v>9.1999999999999993</v>
      </c>
      <c r="L134" s="97">
        <f>IF('Indicator Data'!AX137="No data","x",ROUND(IF('Indicator Data'!AX137&gt;L$195,0,IF('Indicator Data'!AX137&lt;L$194,10,(L$195-'Indicator Data'!AX137)/(L$195-L$194)*10)),1))</f>
        <v>7.9</v>
      </c>
      <c r="M134" s="98">
        <f t="shared" si="19"/>
        <v>7.9</v>
      </c>
      <c r="N134" s="148">
        <f>IF('Indicator Data'!AY137="No data","x",'Indicator Data'!AY137/'Indicator Data'!BE137*100)</f>
        <v>3.0914631453429315</v>
      </c>
      <c r="O134" s="97">
        <f t="shared" si="20"/>
        <v>9.8000000000000007</v>
      </c>
      <c r="P134" s="97">
        <f>IF('Indicator Data'!AZ137="No data","x",ROUND(IF('Indicator Data'!AZ137&gt;P$195,0,IF('Indicator Data'!AZ137&lt;P$194,10,(P$195-'Indicator Data'!AZ137)/(P$195-P$194)*10)),1))</f>
        <v>9</v>
      </c>
      <c r="Q134" s="97">
        <f>IF('Indicator Data'!BA137="No data","x",ROUND(IF('Indicator Data'!BA137&gt;Q$195,0,IF('Indicator Data'!BA137&lt;Q$194,10,(Q$195-'Indicator Data'!BA137)/(Q$195-Q$194)*10)),1))</f>
        <v>10</v>
      </c>
      <c r="R134" s="98">
        <f t="shared" si="21"/>
        <v>9.6</v>
      </c>
      <c r="S134" s="97">
        <f>IF('Indicator Data'!Y137="No data","x",ROUND(IF('Indicator Data'!Y137&gt;S$195,0,IF('Indicator Data'!Y137&lt;S$194,10,(S$195-'Indicator Data'!Y137)/(S$195-S$194)*10)),1))</f>
        <v>9.9</v>
      </c>
      <c r="T134" s="97">
        <f>IF('Indicator Data'!Z137="No data","x",ROUND(IF('Indicator Data'!Z137&gt;T$195,0,IF('Indicator Data'!Z137&lt;T$194,10,(T$195-'Indicator Data'!Z137)/(T$195-T$194)*10)),1))</f>
        <v>7.4</v>
      </c>
      <c r="U134" s="97">
        <f>IF('Indicator Data'!AC137="No data","x",ROUND(IF('Indicator Data'!AC137&gt;U$195,0,IF('Indicator Data'!AC137&lt;U$194,10,(U$195-'Indicator Data'!AC137)/(U$195-U$194)*10)),1))</f>
        <v>9.8000000000000007</v>
      </c>
      <c r="V134" s="97">
        <f>IF('Indicator Data'!AD137="No data","x",ROUND(IF('Indicator Data'!AD137&gt;V$195,10,IF('Indicator Data'!AD137&lt;V$194,0,10-(V$195-'Indicator Data'!AD137)/(V$195-V$194)*10)),1))</f>
        <v>2.4</v>
      </c>
      <c r="W134" s="98">
        <f t="shared" si="22"/>
        <v>7.4</v>
      </c>
      <c r="X134" s="99">
        <f t="shared" si="23"/>
        <v>8.3000000000000007</v>
      </c>
      <c r="Y134" s="184"/>
    </row>
    <row r="135" spans="1:25" s="4" customFormat="1" x14ac:dyDescent="0.25">
      <c r="A135" s="131" t="s">
        <v>249</v>
      </c>
      <c r="B135" s="51" t="s">
        <v>248</v>
      </c>
      <c r="C135" s="97">
        <f>IF('Indicator Data'!AR138="No data","x",ROUND(IF('Indicator Data'!AR138&gt;C$195,0,IF('Indicator Data'!AR138&lt;C$194,10,(C$195-'Indicator Data'!AR138)/(C$195-C$194)*10)),1))</f>
        <v>3.7</v>
      </c>
      <c r="D135" s="98">
        <f t="shared" si="16"/>
        <v>3.7</v>
      </c>
      <c r="E135" s="97">
        <f>IF('Indicator Data'!AT138="No data","x",ROUND(IF('Indicator Data'!AT138&gt;E$195,0,IF('Indicator Data'!AT138&lt;E$194,10,(E$195-'Indicator Data'!AT138)/(E$195-E$194)*10)),1))</f>
        <v>7</v>
      </c>
      <c r="F135" s="97">
        <f>IF('Indicator Data'!AS138="No data","x",ROUND(IF('Indicator Data'!AS138&gt;F$195,0,IF('Indicator Data'!AS138&lt;F$194,10,(F$195-'Indicator Data'!AS138)/(F$195-F$194)*10)),1))</f>
        <v>6.9</v>
      </c>
      <c r="G135" s="98">
        <f t="shared" si="17"/>
        <v>7</v>
      </c>
      <c r="H135" s="99">
        <f t="shared" si="18"/>
        <v>5.4</v>
      </c>
      <c r="I135" s="97">
        <f>IF('Indicator Data'!AV138="No data","x",ROUND(IF('Indicator Data'!AV138^2&gt;I$195,0,IF('Indicator Data'!AV138^2&lt;I$194,10,(I$195-'Indicator Data'!AV138^2)/(I$195-I$194)*10)),1))</f>
        <v>1</v>
      </c>
      <c r="J135" s="97">
        <f>IF(OR('Indicator Data'!AU138=0,'Indicator Data'!AU138="No data"),"x",ROUND(IF('Indicator Data'!AU138&gt;J$195,0,IF('Indicator Data'!AU138&lt;J$194,10,(J$195-'Indicator Data'!AU138)/(J$195-J$194)*10)),1))</f>
        <v>0.1</v>
      </c>
      <c r="K135" s="97">
        <f>IF('Indicator Data'!AW138="No data","x",ROUND(IF('Indicator Data'!AW138&gt;K$195,0,IF('Indicator Data'!AW138&lt;K$194,10,(K$195-'Indicator Data'!AW138)/(K$195-K$194)*10)),1))</f>
        <v>5.6</v>
      </c>
      <c r="L135" s="97">
        <f>IF('Indicator Data'!AX138="No data","x",ROUND(IF('Indicator Data'!AX138&gt;L$195,0,IF('Indicator Data'!AX138&lt;L$194,10,(L$195-'Indicator Data'!AX138)/(L$195-L$194)*10)),1))</f>
        <v>4.9000000000000004</v>
      </c>
      <c r="M135" s="98">
        <f t="shared" si="19"/>
        <v>2.9</v>
      </c>
      <c r="N135" s="148">
        <f>IF('Indicator Data'!AY138="No data","x",'Indicator Data'!AY138/'Indicator Data'!BE138*100)</f>
        <v>18.625723634533099</v>
      </c>
      <c r="O135" s="97">
        <f t="shared" si="20"/>
        <v>8.1999999999999993</v>
      </c>
      <c r="P135" s="97">
        <f>IF('Indicator Data'!AZ138="No data","x",ROUND(IF('Indicator Data'!AZ138&gt;P$195,0,IF('Indicator Data'!AZ138&lt;P$194,10,(P$195-'Indicator Data'!AZ138)/(P$195-P$194)*10)),1))</f>
        <v>1.3</v>
      </c>
      <c r="Q135" s="97">
        <f>IF('Indicator Data'!BA138="No data","x",ROUND(IF('Indicator Data'!BA138&gt;Q$195,0,IF('Indicator Data'!BA138&lt;Q$194,10,(Q$195-'Indicator Data'!BA138)/(Q$195-Q$194)*10)),1))</f>
        <v>0.4</v>
      </c>
      <c r="R135" s="98">
        <f t="shared" si="21"/>
        <v>3.3</v>
      </c>
      <c r="S135" s="97">
        <f>IF('Indicator Data'!Y138="No data","x",ROUND(IF('Indicator Data'!Y138&gt;S$195,0,IF('Indicator Data'!Y138&lt;S$194,10,(S$195-'Indicator Data'!Y138)/(S$195-S$194)*10)),1))</f>
        <v>6.9</v>
      </c>
      <c r="T135" s="97">
        <f>IF('Indicator Data'!Z138="No data","x",ROUND(IF('Indicator Data'!Z138&gt;T$195,0,IF('Indicator Data'!Z138&lt;T$194,10,(T$195-'Indicator Data'!Z138)/(T$195-T$194)*10)),1))</f>
        <v>0</v>
      </c>
      <c r="U135" s="97">
        <f>IF('Indicator Data'!AC138="No data","x",ROUND(IF('Indicator Data'!AC138&gt;U$195,0,IF('Indicator Data'!AC138&lt;U$194,10,(U$195-'Indicator Data'!AC138)/(U$195-U$194)*10)),1))</f>
        <v>7.2</v>
      </c>
      <c r="V135" s="97">
        <f>IF('Indicator Data'!AD138="No data","x",ROUND(IF('Indicator Data'!AD138&gt;V$195,10,IF('Indicator Data'!AD138&lt;V$194,0,10-(V$195-'Indicator Data'!AD138)/(V$195-V$194)*10)),1))</f>
        <v>1.5</v>
      </c>
      <c r="W135" s="98">
        <f t="shared" si="22"/>
        <v>3.9</v>
      </c>
      <c r="X135" s="99">
        <f t="shared" si="23"/>
        <v>3.4</v>
      </c>
      <c r="Y135" s="184"/>
    </row>
    <row r="136" spans="1:25" s="4" customFormat="1" x14ac:dyDescent="0.25">
      <c r="A136" s="131" t="s">
        <v>251</v>
      </c>
      <c r="B136" s="51" t="s">
        <v>250</v>
      </c>
      <c r="C136" s="97">
        <f>IF('Indicator Data'!AR139="No data","x",ROUND(IF('Indicator Data'!AR139&gt;C$195,0,IF('Indicator Data'!AR139&lt;C$194,10,(C$195-'Indicator Data'!AR139)/(C$195-C$194)*10)),1))</f>
        <v>3.6</v>
      </c>
      <c r="D136" s="98">
        <f t="shared" si="16"/>
        <v>3.6</v>
      </c>
      <c r="E136" s="97">
        <f>IF('Indicator Data'!AT139="No data","x",ROUND(IF('Indicator Data'!AT139&gt;E$195,0,IF('Indicator Data'!AT139&lt;E$194,10,(E$195-'Indicator Data'!AT139)/(E$195-E$194)*10)),1))</f>
        <v>6.5</v>
      </c>
      <c r="F136" s="97">
        <f>IF('Indicator Data'!AS139="No data","x",ROUND(IF('Indicator Data'!AS139&gt;F$195,0,IF('Indicator Data'!AS139&lt;F$194,10,(F$195-'Indicator Data'!AS139)/(F$195-F$194)*10)),1))</f>
        <v>5.6</v>
      </c>
      <c r="G136" s="98">
        <f t="shared" si="17"/>
        <v>6.1</v>
      </c>
      <c r="H136" s="99">
        <f t="shared" si="18"/>
        <v>4.9000000000000004</v>
      </c>
      <c r="I136" s="97">
        <f>IF('Indicator Data'!AV139="No data","x",ROUND(IF('Indicator Data'!AV139^2&gt;I$195,0,IF('Indicator Data'!AV139^2&lt;I$194,10,(I$195-'Indicator Data'!AV139^2)/(I$195-I$194)*10)),1))</f>
        <v>1.2</v>
      </c>
      <c r="J136" s="97">
        <f>IF(OR('Indicator Data'!AU139=0,'Indicator Data'!AU139="No data"),"x",ROUND(IF('Indicator Data'!AU139&gt;J$195,0,IF('Indicator Data'!AU139&lt;J$194,10,(J$195-'Indicator Data'!AU139)/(J$195-J$194)*10)),1))</f>
        <v>0.7</v>
      </c>
      <c r="K136" s="97">
        <f>IF('Indicator Data'!AW139="No data","x",ROUND(IF('Indicator Data'!AW139&gt;K$195,0,IF('Indicator Data'!AW139&lt;K$194,10,(K$195-'Indicator Data'!AW139)/(K$195-K$194)*10)),1))</f>
        <v>5.9</v>
      </c>
      <c r="L136" s="97">
        <f>IF('Indicator Data'!AX139="No data","x",ROUND(IF('Indicator Data'!AX139&gt;L$195,0,IF('Indicator Data'!AX139&lt;L$194,10,(L$195-'Indicator Data'!AX139)/(L$195-L$194)*10)),1))</f>
        <v>4.5999999999999996</v>
      </c>
      <c r="M136" s="98">
        <f t="shared" si="19"/>
        <v>3.1</v>
      </c>
      <c r="N136" s="148">
        <f>IF('Indicator Data'!AY139="No data","x",'Indicator Data'!AY139/'Indicator Data'!BE139*100)</f>
        <v>6.5625</v>
      </c>
      <c r="O136" s="97">
        <f t="shared" si="20"/>
        <v>9.4</v>
      </c>
      <c r="P136" s="97">
        <f>IF('Indicator Data'!AZ139="No data","x",ROUND(IF('Indicator Data'!AZ139&gt;P$195,0,IF('Indicator Data'!AZ139&lt;P$194,10,(P$195-'Indicator Data'!AZ139)/(P$195-P$194)*10)),1))</f>
        <v>2.6</v>
      </c>
      <c r="Q136" s="97">
        <f>IF('Indicator Data'!BA139="No data","x",ROUND(IF('Indicator Data'!BA139&gt;Q$195,0,IF('Indicator Data'!BA139&lt;Q$194,10,(Q$195-'Indicator Data'!BA139)/(Q$195-Q$194)*10)),1))</f>
        <v>2.7</v>
      </c>
      <c r="R136" s="98">
        <f t="shared" si="21"/>
        <v>4.9000000000000004</v>
      </c>
      <c r="S136" s="97">
        <f>IF('Indicator Data'!Y139="No data","x",ROUND(IF('Indicator Data'!Y139&gt;S$195,0,IF('Indicator Data'!Y139&lt;S$194,10,(S$195-'Indicator Data'!Y139)/(S$195-S$194)*10)),1))</f>
        <v>7.2</v>
      </c>
      <c r="T136" s="97">
        <f>IF('Indicator Data'!Z139="No data","x",ROUND(IF('Indicator Data'!Z139&gt;T$195,0,IF('Indicator Data'!Z139&lt;T$194,10,(T$195-'Indicator Data'!Z139)/(T$195-T$194)*10)),1))</f>
        <v>2.8</v>
      </c>
      <c r="U136" s="97">
        <f>IF('Indicator Data'!AC139="No data","x",ROUND(IF('Indicator Data'!AC139&gt;U$195,0,IF('Indicator Data'!AC139&lt;U$194,10,(U$195-'Indicator Data'!AC139)/(U$195-U$194)*10)),1))</f>
        <v>7.9</v>
      </c>
      <c r="V136" s="97">
        <f>IF('Indicator Data'!AD139="No data","x",ROUND(IF('Indicator Data'!AD139&gt;V$195,10,IF('Indicator Data'!AD139&lt;V$194,0,10-(V$195-'Indicator Data'!AD139)/(V$195-V$194)*10)),1))</f>
        <v>0.8</v>
      </c>
      <c r="W136" s="98">
        <f t="shared" si="22"/>
        <v>4.7</v>
      </c>
      <c r="X136" s="99">
        <f t="shared" si="23"/>
        <v>4.2</v>
      </c>
      <c r="Y136" s="184"/>
    </row>
    <row r="137" spans="1:25" s="4" customFormat="1" x14ac:dyDescent="0.25">
      <c r="A137" s="131" t="s">
        <v>253</v>
      </c>
      <c r="B137" s="51" t="s">
        <v>252</v>
      </c>
      <c r="C137" s="97">
        <f>IF('Indicator Data'!AR140="No data","x",ROUND(IF('Indicator Data'!AR140&gt;C$195,0,IF('Indicator Data'!AR140&lt;C$194,10,(C$195-'Indicator Data'!AR140)/(C$195-C$194)*10)),1))</f>
        <v>3.5</v>
      </c>
      <c r="D137" s="98">
        <f t="shared" si="16"/>
        <v>3.5</v>
      </c>
      <c r="E137" s="97">
        <f>IF('Indicator Data'!AT140="No data","x",ROUND(IF('Indicator Data'!AT140&gt;E$195,0,IF('Indicator Data'!AT140&lt;E$194,10,(E$195-'Indicator Data'!AT140)/(E$195-E$194)*10)),1))</f>
        <v>6.5</v>
      </c>
      <c r="F137" s="97">
        <f>IF('Indicator Data'!AS140="No data","x",ROUND(IF('Indicator Data'!AS140&gt;F$195,0,IF('Indicator Data'!AS140&lt;F$194,10,(F$195-'Indicator Data'!AS140)/(F$195-F$194)*10)),1))</f>
        <v>4.8</v>
      </c>
      <c r="G137" s="98">
        <f t="shared" si="17"/>
        <v>5.7</v>
      </c>
      <c r="H137" s="99">
        <f t="shared" si="18"/>
        <v>4.5999999999999996</v>
      </c>
      <c r="I137" s="97">
        <f>IF('Indicator Data'!AV140="No data","x",ROUND(IF('Indicator Data'!AV140^2&gt;I$195,0,IF('Indicator Data'!AV140^2&lt;I$194,10,(I$195-'Indicator Data'!AV140^2)/(I$195-I$194)*10)),1))</f>
        <v>0.7</v>
      </c>
      <c r="J137" s="97">
        <f>IF(OR('Indicator Data'!AU140=0,'Indicator Data'!AU140="No data"),"x",ROUND(IF('Indicator Data'!AU140&gt;J$195,0,IF('Indicator Data'!AU140&lt;J$194,10,(J$195-'Indicator Data'!AU140)/(J$195-J$194)*10)),1))</f>
        <v>1.1000000000000001</v>
      </c>
      <c r="K137" s="97">
        <f>IF('Indicator Data'!AW140="No data","x",ROUND(IF('Indicator Data'!AW140&gt;K$195,0,IF('Indicator Data'!AW140&lt;K$194,10,(K$195-'Indicator Data'!AW140)/(K$195-K$194)*10)),1))</f>
        <v>5.9</v>
      </c>
      <c r="L137" s="97">
        <f>IF('Indicator Data'!AX140="No data","x",ROUND(IF('Indicator Data'!AX140&gt;L$195,0,IF('Indicator Data'!AX140&lt;L$194,10,(L$195-'Indicator Data'!AX140)/(L$195-L$194)*10)),1))</f>
        <v>4.2</v>
      </c>
      <c r="M137" s="98">
        <f t="shared" si="19"/>
        <v>3</v>
      </c>
      <c r="N137" s="148">
        <f>IF('Indicator Data'!AY140="No data","x",'Indicator Data'!AY140/'Indicator Data'!BE140*100)</f>
        <v>50.306871918704097</v>
      </c>
      <c r="O137" s="97">
        <f t="shared" si="20"/>
        <v>5</v>
      </c>
      <c r="P137" s="97">
        <f>IF('Indicator Data'!AZ140="No data","x",ROUND(IF('Indicator Data'!AZ140&gt;P$195,0,IF('Indicator Data'!AZ140&lt;P$194,10,(P$195-'Indicator Data'!AZ140)/(P$195-P$194)*10)),1))</f>
        <v>2.9</v>
      </c>
      <c r="Q137" s="97">
        <f>IF('Indicator Data'!BA140="No data","x",ROUND(IF('Indicator Data'!BA140&gt;Q$195,0,IF('Indicator Data'!BA140&lt;Q$194,10,(Q$195-'Indicator Data'!BA140)/(Q$195-Q$194)*10)),1))</f>
        <v>1.6</v>
      </c>
      <c r="R137" s="98">
        <f t="shared" si="21"/>
        <v>3.2</v>
      </c>
      <c r="S137" s="97" t="str">
        <f>IF('Indicator Data'!Y140="No data","x",ROUND(IF('Indicator Data'!Y140&gt;S$195,0,IF('Indicator Data'!Y140&lt;S$194,10,(S$195-'Indicator Data'!Y140)/(S$195-S$194)*10)),1))</f>
        <v>x</v>
      </c>
      <c r="T137" s="97">
        <f>IF('Indicator Data'!Z140="No data","x",ROUND(IF('Indicator Data'!Z140&gt;T$195,0,IF('Indicator Data'!Z140&lt;T$194,10,(T$195-'Indicator Data'!Z140)/(T$195-T$194)*10)),1))</f>
        <v>4.9000000000000004</v>
      </c>
      <c r="U137" s="97">
        <f>IF('Indicator Data'!AC140="No data","x",ROUND(IF('Indicator Data'!AC140&gt;U$195,0,IF('Indicator Data'!AC140&lt;U$194,10,(U$195-'Indicator Data'!AC140)/(U$195-U$194)*10)),1))</f>
        <v>9.1</v>
      </c>
      <c r="V137" s="97">
        <f>IF('Indicator Data'!AD140="No data","x",ROUND(IF('Indicator Data'!AD140&gt;V$195,10,IF('Indicator Data'!AD140&lt;V$194,0,10-(V$195-'Indicator Data'!AD140)/(V$195-V$194)*10)),1))</f>
        <v>1.3</v>
      </c>
      <c r="W137" s="98">
        <f t="shared" si="22"/>
        <v>5.0999999999999996</v>
      </c>
      <c r="X137" s="99">
        <f t="shared" si="23"/>
        <v>3.8</v>
      </c>
      <c r="Y137" s="184"/>
    </row>
    <row r="138" spans="1:25" s="4" customFormat="1" x14ac:dyDescent="0.25">
      <c r="A138" s="131" t="s">
        <v>255</v>
      </c>
      <c r="B138" s="51" t="s">
        <v>254</v>
      </c>
      <c r="C138" s="97">
        <f>IF('Indicator Data'!AR141="No data","x",ROUND(IF('Indicator Data'!AR141&gt;C$195,0,IF('Indicator Data'!AR141&lt;C$194,10,(C$195-'Indicator Data'!AR141)/(C$195-C$194)*10)),1))</f>
        <v>4.3</v>
      </c>
      <c r="D138" s="98">
        <f t="shared" si="16"/>
        <v>4.3</v>
      </c>
      <c r="E138" s="97">
        <f>IF('Indicator Data'!AT141="No data","x",ROUND(IF('Indicator Data'!AT141&gt;E$195,0,IF('Indicator Data'!AT141&lt;E$194,10,(E$195-'Indicator Data'!AT141)/(E$195-E$194)*10)),1))</f>
        <v>3.8</v>
      </c>
      <c r="F138" s="97">
        <f>IF('Indicator Data'!AS141="No data","x",ROUND(IF('Indicator Data'!AS141&gt;F$195,0,IF('Indicator Data'!AS141&lt;F$194,10,(F$195-'Indicator Data'!AS141)/(F$195-F$194)*10)),1))</f>
        <v>3.4</v>
      </c>
      <c r="G138" s="98">
        <f t="shared" si="17"/>
        <v>3.6</v>
      </c>
      <c r="H138" s="99">
        <f t="shared" si="18"/>
        <v>4</v>
      </c>
      <c r="I138" s="97">
        <f>IF('Indicator Data'!AV141="No data","x",ROUND(IF('Indicator Data'!AV141^2&gt;I$195,0,IF('Indicator Data'!AV141^2&lt;I$194,10,(I$195-'Indicator Data'!AV141^2)/(I$195-I$194)*10)),1))</f>
        <v>0</v>
      </c>
      <c r="J138" s="97">
        <f>IF(OR('Indicator Data'!AU141=0,'Indicator Data'!AU141="No data"),"x",ROUND(IF('Indicator Data'!AU141&gt;J$195,0,IF('Indicator Data'!AU141&lt;J$194,10,(J$195-'Indicator Data'!AU141)/(J$195-J$194)*10)),1))</f>
        <v>0</v>
      </c>
      <c r="K138" s="97">
        <f>IF('Indicator Data'!AW141="No data","x",ROUND(IF('Indicator Data'!AW141&gt;K$195,0,IF('Indicator Data'!AW141&lt;K$194,10,(K$195-'Indicator Data'!AW141)/(K$195-K$194)*10)),1))</f>
        <v>3.2</v>
      </c>
      <c r="L138" s="97">
        <f>IF('Indicator Data'!AX141="No data","x",ROUND(IF('Indicator Data'!AX141&gt;L$195,0,IF('Indicator Data'!AX141&lt;L$194,10,(L$195-'Indicator Data'!AX141)/(L$195-L$194)*10)),1))</f>
        <v>2.6</v>
      </c>
      <c r="M138" s="98">
        <f t="shared" si="19"/>
        <v>1.5</v>
      </c>
      <c r="N138" s="148">
        <f>IF('Indicator Data'!AY141="No data","x",'Indicator Data'!AY141/'Indicator Data'!BE141*100)</f>
        <v>200.55893473614992</v>
      </c>
      <c r="O138" s="97">
        <f t="shared" si="20"/>
        <v>0</v>
      </c>
      <c r="P138" s="97">
        <f>IF('Indicator Data'!AZ141="No data","x",ROUND(IF('Indicator Data'!AZ141&gt;P$195,0,IF('Indicator Data'!AZ141&lt;P$194,10,(P$195-'Indicator Data'!AZ141)/(P$195-P$194)*10)),1))</f>
        <v>0.3</v>
      </c>
      <c r="Q138" s="97">
        <f>IF('Indicator Data'!BA141="No data","x",ROUND(IF('Indicator Data'!BA141&gt;Q$195,0,IF('Indicator Data'!BA141&lt;Q$194,10,(Q$195-'Indicator Data'!BA141)/(Q$195-Q$194)*10)),1))</f>
        <v>0.3</v>
      </c>
      <c r="R138" s="98">
        <f t="shared" si="21"/>
        <v>0.2</v>
      </c>
      <c r="S138" s="97">
        <f>IF('Indicator Data'!Y141="No data","x",ROUND(IF('Indicator Data'!Y141&gt;S$195,0,IF('Indicator Data'!Y141&lt;S$194,10,(S$195-'Indicator Data'!Y141)/(S$195-S$194)*10)),1))</f>
        <v>4.5</v>
      </c>
      <c r="T138" s="97">
        <f>IF('Indicator Data'!Z141="No data","x",ROUND(IF('Indicator Data'!Z141&gt;T$195,0,IF('Indicator Data'!Z141&lt;T$194,10,(T$195-'Indicator Data'!Z141)/(T$195-T$194)*10)),1))</f>
        <v>0.8</v>
      </c>
      <c r="U138" s="97">
        <f>IF('Indicator Data'!AC141="No data","x",ROUND(IF('Indicator Data'!AC141&gt;U$195,0,IF('Indicator Data'!AC141&lt;U$194,10,(U$195-'Indicator Data'!AC141)/(U$195-U$194)*10)),1))</f>
        <v>4.8</v>
      </c>
      <c r="V138" s="97">
        <f>IF('Indicator Data'!AD141="No data","x",ROUND(IF('Indicator Data'!AD141&gt;V$195,10,IF('Indicator Data'!AD141&lt;V$194,0,10-(V$195-'Indicator Data'!AD141)/(V$195-V$194)*10)),1))</f>
        <v>0</v>
      </c>
      <c r="W138" s="98">
        <f t="shared" si="22"/>
        <v>2.5</v>
      </c>
      <c r="X138" s="99">
        <f t="shared" si="23"/>
        <v>1.4</v>
      </c>
      <c r="Y138" s="184"/>
    </row>
    <row r="139" spans="1:25" s="4" customFormat="1" x14ac:dyDescent="0.25">
      <c r="A139" s="131" t="s">
        <v>257</v>
      </c>
      <c r="B139" s="51" t="s">
        <v>256</v>
      </c>
      <c r="C139" s="97">
        <f>IF('Indicator Data'!AR142="No data","x",ROUND(IF('Indicator Data'!AR142&gt;C$195,0,IF('Indicator Data'!AR142&lt;C$194,10,(C$195-'Indicator Data'!AR142)/(C$195-C$194)*10)),1))</f>
        <v>2.6</v>
      </c>
      <c r="D139" s="98">
        <f t="shared" si="16"/>
        <v>2.6</v>
      </c>
      <c r="E139" s="97">
        <f>IF('Indicator Data'!AT142="No data","x",ROUND(IF('Indicator Data'!AT142&gt;E$195,0,IF('Indicator Data'!AT142&lt;E$194,10,(E$195-'Indicator Data'!AT142)/(E$195-E$194)*10)),1))</f>
        <v>3.8</v>
      </c>
      <c r="F139" s="97">
        <f>IF('Indicator Data'!AS142="No data","x",ROUND(IF('Indicator Data'!AS142&gt;F$195,0,IF('Indicator Data'!AS142&lt;F$194,10,(F$195-'Indicator Data'!AS142)/(F$195-F$194)*10)),1))</f>
        <v>2.5</v>
      </c>
      <c r="G139" s="98">
        <f t="shared" si="17"/>
        <v>3.2</v>
      </c>
      <c r="H139" s="99">
        <f t="shared" si="18"/>
        <v>2.9</v>
      </c>
      <c r="I139" s="97">
        <f>IF('Indicator Data'!AV142="No data","x",ROUND(IF('Indicator Data'!AV142^2&gt;I$195,0,IF('Indicator Data'!AV142^2&lt;I$194,10,(I$195-'Indicator Data'!AV142^2)/(I$195-I$194)*10)),1))</f>
        <v>1</v>
      </c>
      <c r="J139" s="97">
        <f>IF(OR('Indicator Data'!AU142=0,'Indicator Data'!AU142="No data"),"x",ROUND(IF('Indicator Data'!AU142&gt;J$195,0,IF('Indicator Data'!AU142&lt;J$194,10,(J$195-'Indicator Data'!AU142)/(J$195-J$194)*10)),1))</f>
        <v>0</v>
      </c>
      <c r="K139" s="97">
        <f>IF('Indicator Data'!AW142="No data","x",ROUND(IF('Indicator Data'!AW142&gt;K$195,0,IF('Indicator Data'!AW142&lt;K$194,10,(K$195-'Indicator Data'!AW142)/(K$195-K$194)*10)),1))</f>
        <v>3.1</v>
      </c>
      <c r="L139" s="97">
        <f>IF('Indicator Data'!AX142="No data","x",ROUND(IF('Indicator Data'!AX142&gt;L$195,0,IF('Indicator Data'!AX142&lt;L$194,10,(L$195-'Indicator Data'!AX142)/(L$195-L$194)*10)),1))</f>
        <v>4.5999999999999996</v>
      </c>
      <c r="M139" s="98">
        <f t="shared" si="19"/>
        <v>2.2000000000000002</v>
      </c>
      <c r="N139" s="148">
        <f>IF('Indicator Data'!AY142="No data","x",'Indicator Data'!AY142/'Indicator Data'!BE142*100)</f>
        <v>174.92073904012244</v>
      </c>
      <c r="O139" s="97">
        <f t="shared" si="20"/>
        <v>0</v>
      </c>
      <c r="P139" s="97">
        <f>IF('Indicator Data'!AZ142="No data","x",ROUND(IF('Indicator Data'!AZ142&gt;P$195,0,IF('Indicator Data'!AZ142&lt;P$194,10,(P$195-'Indicator Data'!AZ142)/(P$195-P$194)*10)),1))</f>
        <v>0</v>
      </c>
      <c r="Q139" s="97">
        <f>IF('Indicator Data'!BA142="No data","x",ROUND(IF('Indicator Data'!BA142&gt;Q$195,0,IF('Indicator Data'!BA142&lt;Q$194,10,(Q$195-'Indicator Data'!BA142)/(Q$195-Q$194)*10)),1))</f>
        <v>0</v>
      </c>
      <c r="R139" s="98">
        <f t="shared" si="21"/>
        <v>0</v>
      </c>
      <c r="S139" s="97">
        <f>IF('Indicator Data'!Y142="No data","x",ROUND(IF('Indicator Data'!Y142&gt;S$195,0,IF('Indicator Data'!Y142&lt;S$194,10,(S$195-'Indicator Data'!Y142)/(S$195-S$194)*10)),1))</f>
        <v>0</v>
      </c>
      <c r="T139" s="97">
        <f>IF('Indicator Data'!Z142="No data","x",ROUND(IF('Indicator Data'!Z142&gt;T$195,0,IF('Indicator Data'!Z142&lt;T$194,10,(T$195-'Indicator Data'!Z142)/(T$195-T$194)*10)),1))</f>
        <v>0.3</v>
      </c>
      <c r="U139" s="97">
        <f>IF('Indicator Data'!AC142="No data","x",ROUND(IF('Indicator Data'!AC142&gt;U$195,0,IF('Indicator Data'!AC142&lt;U$194,10,(U$195-'Indicator Data'!AC142)/(U$195-U$194)*10)),1))</f>
        <v>1.1000000000000001</v>
      </c>
      <c r="V139" s="97">
        <f>IF('Indicator Data'!AD142="No data","x",ROUND(IF('Indicator Data'!AD142&gt;V$195,10,IF('Indicator Data'!AD142&lt;V$194,0,10-(V$195-'Indicator Data'!AD142)/(V$195-V$194)*10)),1))</f>
        <v>0.1</v>
      </c>
      <c r="W139" s="98">
        <f t="shared" si="22"/>
        <v>0.4</v>
      </c>
      <c r="X139" s="99">
        <f t="shared" si="23"/>
        <v>0.9</v>
      </c>
      <c r="Y139" s="184"/>
    </row>
    <row r="140" spans="1:25" s="4" customFormat="1" x14ac:dyDescent="0.25">
      <c r="A140" s="131" t="s">
        <v>259</v>
      </c>
      <c r="B140" s="51" t="s">
        <v>258</v>
      </c>
      <c r="C140" s="97">
        <f>IF('Indicator Data'!AR143="No data","x",ROUND(IF('Indicator Data'!AR143&gt;C$195,0,IF('Indicator Data'!AR143&lt;C$194,10,(C$195-'Indicator Data'!AR143)/(C$195-C$194)*10)),1))</f>
        <v>4.7</v>
      </c>
      <c r="D140" s="98">
        <f t="shared" si="16"/>
        <v>4.7</v>
      </c>
      <c r="E140" s="97">
        <f>IF('Indicator Data'!AT143="No data","x",ROUND(IF('Indicator Data'!AT143&gt;E$195,0,IF('Indicator Data'!AT143&lt;E$194,10,(E$195-'Indicator Data'!AT143)/(E$195-E$194)*10)),1))</f>
        <v>3.9</v>
      </c>
      <c r="F140" s="97">
        <f>IF('Indicator Data'!AS143="No data","x",ROUND(IF('Indicator Data'!AS143&gt;F$195,0,IF('Indicator Data'!AS143&lt;F$194,10,(F$195-'Indicator Data'!AS143)/(F$195-F$194)*10)),1))</f>
        <v>3</v>
      </c>
      <c r="G140" s="98">
        <f t="shared" si="17"/>
        <v>3.5</v>
      </c>
      <c r="H140" s="99">
        <f t="shared" si="18"/>
        <v>4.0999999999999996</v>
      </c>
      <c r="I140" s="97">
        <f>IF('Indicator Data'!AV143="No data","x",ROUND(IF('Indicator Data'!AV143^2&gt;I$195,0,IF('Indicator Data'!AV143^2&lt;I$194,10,(I$195-'Indicator Data'!AV143^2)/(I$195-I$194)*10)),1))</f>
        <v>0.5</v>
      </c>
      <c r="J140" s="97">
        <f>IF(OR('Indicator Data'!AU143=0,'Indicator Data'!AU143="No data"),"x",ROUND(IF('Indicator Data'!AU143&gt;J$195,0,IF('Indicator Data'!AU143&lt;J$194,10,(J$195-'Indicator Data'!AU143)/(J$195-J$194)*10)),1))</f>
        <v>0</v>
      </c>
      <c r="K140" s="97">
        <f>IF('Indicator Data'!AW143="No data","x",ROUND(IF('Indicator Data'!AW143&gt;K$195,0,IF('Indicator Data'!AW143&lt;K$194,10,(K$195-'Indicator Data'!AW143)/(K$195-K$194)*10)),1))</f>
        <v>0.7</v>
      </c>
      <c r="L140" s="97">
        <f>IF('Indicator Data'!AX143="No data","x",ROUND(IF('Indicator Data'!AX143&gt;L$195,0,IF('Indicator Data'!AX143&lt;L$194,10,(L$195-'Indicator Data'!AX143)/(L$195-L$194)*10)),1))</f>
        <v>2.4</v>
      </c>
      <c r="M140" s="98">
        <f t="shared" si="19"/>
        <v>0.9</v>
      </c>
      <c r="N140" s="148">
        <f>IF('Indicator Data'!AY143="No data","x",'Indicator Data'!AY143/'Indicator Data'!BE143*100)</f>
        <v>94.745908699397077</v>
      </c>
      <c r="O140" s="97">
        <f t="shared" si="20"/>
        <v>0.5</v>
      </c>
      <c r="P140" s="97">
        <f>IF('Indicator Data'!AZ143="No data","x",ROUND(IF('Indicator Data'!AZ143&gt;P$195,0,IF('Indicator Data'!AZ143&lt;P$194,10,(P$195-'Indicator Data'!AZ143)/(P$195-P$194)*10)),1))</f>
        <v>0.2</v>
      </c>
      <c r="Q140" s="97">
        <f>IF('Indicator Data'!BA143="No data","x",ROUND(IF('Indicator Data'!BA143&gt;Q$195,0,IF('Indicator Data'!BA143&lt;Q$194,10,(Q$195-'Indicator Data'!BA143)/(Q$195-Q$194)*10)),1))</f>
        <v>0</v>
      </c>
      <c r="R140" s="98">
        <f t="shared" si="21"/>
        <v>0.2</v>
      </c>
      <c r="S140" s="97">
        <f>IF('Indicator Data'!Y143="No data","x",ROUND(IF('Indicator Data'!Y143&gt;S$195,0,IF('Indicator Data'!Y143&lt;S$194,10,(S$195-'Indicator Data'!Y143)/(S$195-S$194)*10)),1))</f>
        <v>0</v>
      </c>
      <c r="T140" s="97">
        <f>IF('Indicator Data'!Z143="No data","x",ROUND(IF('Indicator Data'!Z143&gt;T$195,0,IF('Indicator Data'!Z143&lt;T$194,10,(T$195-'Indicator Data'!Z143)/(T$195-T$194)*10)),1))</f>
        <v>0</v>
      </c>
      <c r="U140" s="97">
        <f>IF('Indicator Data'!AC143="No data","x",ROUND(IF('Indicator Data'!AC143&gt;U$195,0,IF('Indicator Data'!AC143&lt;U$194,10,(U$195-'Indicator Data'!AC143)/(U$195-U$194)*10)),1))</f>
        <v>0</v>
      </c>
      <c r="V140" s="97">
        <f>IF('Indicator Data'!AD143="No data","x",ROUND(IF('Indicator Data'!AD143&gt;V$195,10,IF('Indicator Data'!AD143&lt;V$194,0,10-(V$195-'Indicator Data'!AD143)/(V$195-V$194)*10)),1))</f>
        <v>0.1</v>
      </c>
      <c r="W140" s="98">
        <f t="shared" si="22"/>
        <v>0</v>
      </c>
      <c r="X140" s="99">
        <f t="shared" si="23"/>
        <v>0.4</v>
      </c>
      <c r="Y140" s="184"/>
    </row>
    <row r="141" spans="1:25" s="4" customFormat="1" x14ac:dyDescent="0.25">
      <c r="A141" s="131" t="s">
        <v>261</v>
      </c>
      <c r="B141" s="51" t="s">
        <v>260</v>
      </c>
      <c r="C141" s="97">
        <f>IF('Indicator Data'!AR144="No data","x",ROUND(IF('Indicator Data'!AR144&gt;C$195,0,IF('Indicator Data'!AR144&lt;C$194,10,(C$195-'Indicator Data'!AR144)/(C$195-C$194)*10)),1))</f>
        <v>3.8</v>
      </c>
      <c r="D141" s="98">
        <f t="shared" si="16"/>
        <v>3.8</v>
      </c>
      <c r="E141" s="97">
        <f>IF('Indicator Data'!AT144="No data","x",ROUND(IF('Indicator Data'!AT144&gt;E$195,0,IF('Indicator Data'!AT144&lt;E$194,10,(E$195-'Indicator Data'!AT144)/(E$195-E$194)*10)),1))</f>
        <v>5.2</v>
      </c>
      <c r="F141" s="97">
        <f>IF('Indicator Data'!AS144="No data","x",ROUND(IF('Indicator Data'!AS144&gt;F$195,0,IF('Indicator Data'!AS144&lt;F$194,10,(F$195-'Indicator Data'!AS144)/(F$195-F$194)*10)),1))</f>
        <v>5.0999999999999996</v>
      </c>
      <c r="G141" s="98">
        <f t="shared" si="17"/>
        <v>5.2</v>
      </c>
      <c r="H141" s="99">
        <f t="shared" si="18"/>
        <v>4.5</v>
      </c>
      <c r="I141" s="97">
        <f>IF('Indicator Data'!AV144="No data","x",ROUND(IF('Indicator Data'!AV144^2&gt;I$195,0,IF('Indicator Data'!AV144^2&lt;I$194,10,(I$195-'Indicator Data'!AV144^2)/(I$195-I$194)*10)),1))</f>
        <v>0.3</v>
      </c>
      <c r="J141" s="97">
        <f>IF(OR('Indicator Data'!AU144=0,'Indicator Data'!AU144="No data"),"x",ROUND(IF('Indicator Data'!AU144&gt;J$195,0,IF('Indicator Data'!AU144&lt;J$194,10,(J$195-'Indicator Data'!AU144)/(J$195-J$194)*10)),1))</f>
        <v>0</v>
      </c>
      <c r="K141" s="97">
        <f>IF('Indicator Data'!AW144="No data","x",ROUND(IF('Indicator Data'!AW144&gt;K$195,0,IF('Indicator Data'!AW144&lt;K$194,10,(K$195-'Indicator Data'!AW144)/(K$195-K$194)*10)),1))</f>
        <v>4.4000000000000004</v>
      </c>
      <c r="L141" s="97">
        <f>IF('Indicator Data'!AX144="No data","x",ROUND(IF('Indicator Data'!AX144&gt;L$195,0,IF('Indicator Data'!AX144&lt;L$194,10,(L$195-'Indicator Data'!AX144)/(L$195-L$194)*10)),1))</f>
        <v>4.8</v>
      </c>
      <c r="M141" s="98">
        <f t="shared" si="19"/>
        <v>2.4</v>
      </c>
      <c r="N141" s="148">
        <f>IF('Indicator Data'!AY144="No data","x",'Indicator Data'!AY144/'Indicator Data'!BE144*100)</f>
        <v>86.896072297532157</v>
      </c>
      <c r="O141" s="97">
        <f t="shared" si="20"/>
        <v>1.3</v>
      </c>
      <c r="P141" s="97">
        <f>IF('Indicator Data'!AZ144="No data","x",ROUND(IF('Indicator Data'!AZ144&gt;P$195,0,IF('Indicator Data'!AZ144&lt;P$194,10,(P$195-'Indicator Data'!AZ144)/(P$195-P$194)*10)),1))</f>
        <v>2.2999999999999998</v>
      </c>
      <c r="Q141" s="97">
        <f>IF('Indicator Data'!BA144="No data","x",ROUND(IF('Indicator Data'!BA144&gt;Q$195,0,IF('Indicator Data'!BA144&lt;Q$194,10,(Q$195-'Indicator Data'!BA144)/(Q$195-Q$194)*10)),1))</f>
        <v>0</v>
      </c>
      <c r="R141" s="98">
        <f t="shared" si="21"/>
        <v>1.2</v>
      </c>
      <c r="S141" s="97">
        <f>IF('Indicator Data'!Y144="No data","x",ROUND(IF('Indicator Data'!Y144&gt;S$195,0,IF('Indicator Data'!Y144&lt;S$194,10,(S$195-'Indicator Data'!Y144)/(S$195-S$194)*10)),1))</f>
        <v>3.9</v>
      </c>
      <c r="T141" s="97">
        <f>IF('Indicator Data'!Z144="No data","x",ROUND(IF('Indicator Data'!Z144&gt;T$195,0,IF('Indicator Data'!Z144&lt;T$194,10,(T$195-'Indicator Data'!Z144)/(T$195-T$194)*10)),1))</f>
        <v>3.3</v>
      </c>
      <c r="U141" s="97">
        <f>IF('Indicator Data'!AC144="No data","x",ROUND(IF('Indicator Data'!AC144&gt;U$195,0,IF('Indicator Data'!AC144&lt;U$194,10,(U$195-'Indicator Data'!AC144)/(U$195-U$194)*10)),1))</f>
        <v>6.5</v>
      </c>
      <c r="V141" s="97">
        <f>IF('Indicator Data'!AD144="No data","x",ROUND(IF('Indicator Data'!AD144&gt;V$195,10,IF('Indicator Data'!AD144&lt;V$194,0,10-(V$195-'Indicator Data'!AD144)/(V$195-V$194)*10)),1))</f>
        <v>0.3</v>
      </c>
      <c r="W141" s="98">
        <f t="shared" si="22"/>
        <v>3.5</v>
      </c>
      <c r="X141" s="99">
        <f t="shared" si="23"/>
        <v>2.4</v>
      </c>
      <c r="Y141" s="184"/>
    </row>
    <row r="142" spans="1:25" s="4" customFormat="1" x14ac:dyDescent="0.25">
      <c r="A142" s="131" t="s">
        <v>377</v>
      </c>
      <c r="B142" s="51" t="s">
        <v>262</v>
      </c>
      <c r="C142" s="97" t="str">
        <f>IF('Indicator Data'!AR145="No data","x",ROUND(IF('Indicator Data'!AR145&gt;C$195,0,IF('Indicator Data'!AR145&lt;C$194,10,(C$195-'Indicator Data'!AR145)/(C$195-C$194)*10)),1))</f>
        <v>x</v>
      </c>
      <c r="D142" s="98" t="str">
        <f t="shared" si="16"/>
        <v>x</v>
      </c>
      <c r="E142" s="97">
        <f>IF('Indicator Data'!AT145="No data","x",ROUND(IF('Indicator Data'!AT145&gt;E$195,0,IF('Indicator Data'!AT145&lt;E$194,10,(E$195-'Indicator Data'!AT145)/(E$195-E$194)*10)),1))</f>
        <v>7.1</v>
      </c>
      <c r="F142" s="97">
        <f>IF('Indicator Data'!AS145="No data","x",ROUND(IF('Indicator Data'!AS145&gt;F$195,0,IF('Indicator Data'!AS145&lt;F$194,10,(F$195-'Indicator Data'!AS145)/(F$195-F$194)*10)),1))</f>
        <v>5.4</v>
      </c>
      <c r="G142" s="98">
        <f t="shared" si="17"/>
        <v>6.3</v>
      </c>
      <c r="H142" s="99">
        <f t="shared" si="18"/>
        <v>6.3</v>
      </c>
      <c r="I142" s="97">
        <f>IF('Indicator Data'!AV145="No data","x",ROUND(IF('Indicator Data'!AV145^2&gt;I$195,0,IF('Indicator Data'!AV145^2&lt;I$194,10,(I$195-'Indicator Data'!AV145^2)/(I$195-I$194)*10)),1))</f>
        <v>0.1</v>
      </c>
      <c r="J142" s="97">
        <f>IF(OR('Indicator Data'!AU145=0,'Indicator Data'!AU145="No data"),"x",ROUND(IF('Indicator Data'!AU145&gt;J$195,0,IF('Indicator Data'!AU145&lt;J$194,10,(J$195-'Indicator Data'!AU145)/(J$195-J$194)*10)),1))</f>
        <v>0</v>
      </c>
      <c r="K142" s="97">
        <f>IF('Indicator Data'!AW145="No data","x",ROUND(IF('Indicator Data'!AW145&gt;K$195,0,IF('Indicator Data'!AW145&lt;K$194,10,(K$195-'Indicator Data'!AW145)/(K$195-K$194)*10)),1))</f>
        <v>2.7</v>
      </c>
      <c r="L142" s="97">
        <f>IF('Indicator Data'!AX145="No data","x",ROUND(IF('Indicator Data'!AX145&gt;L$195,0,IF('Indicator Data'!AX145&lt;L$194,10,(L$195-'Indicator Data'!AX145)/(L$195-L$194)*10)),1))</f>
        <v>2.1</v>
      </c>
      <c r="M142" s="98">
        <f t="shared" si="19"/>
        <v>1.2</v>
      </c>
      <c r="N142" s="148">
        <f>IF('Indicator Data'!AY145="No data","x",'Indicator Data'!AY145/'Indicator Data'!BE145*100)</f>
        <v>11.601728535428322</v>
      </c>
      <c r="O142" s="97">
        <f t="shared" si="20"/>
        <v>8.9</v>
      </c>
      <c r="P142" s="97">
        <f>IF('Indicator Data'!AZ145="No data","x",ROUND(IF('Indicator Data'!AZ145&gt;P$195,0,IF('Indicator Data'!AZ145&lt;P$194,10,(P$195-'Indicator Data'!AZ145)/(P$195-P$194)*10)),1))</f>
        <v>3.1</v>
      </c>
      <c r="Q142" s="97">
        <f>IF('Indicator Data'!BA145="No data","x",ROUND(IF('Indicator Data'!BA145&gt;Q$195,0,IF('Indicator Data'!BA145&lt;Q$194,10,(Q$195-'Indicator Data'!BA145)/(Q$195-Q$194)*10)),1))</f>
        <v>0.6</v>
      </c>
      <c r="R142" s="98">
        <f t="shared" si="21"/>
        <v>4.2</v>
      </c>
      <c r="S142" s="97">
        <f>IF('Indicator Data'!Y145="No data","x",ROUND(IF('Indicator Data'!Y145&gt;S$195,0,IF('Indicator Data'!Y145&lt;S$194,10,(S$195-'Indicator Data'!Y145)/(S$195-S$194)*10)),1))</f>
        <v>0</v>
      </c>
      <c r="T142" s="97">
        <f>IF('Indicator Data'!Z145="No data","x",ROUND(IF('Indicator Data'!Z145&gt;T$195,0,IF('Indicator Data'!Z145&lt;T$194,10,(T$195-'Indicator Data'!Z145)/(T$195-T$194)*10)),1))</f>
        <v>0.3</v>
      </c>
      <c r="U142" s="97">
        <f>IF('Indicator Data'!AC145="No data","x",ROUND(IF('Indicator Data'!AC145&gt;U$195,0,IF('Indicator Data'!AC145&lt;U$194,10,(U$195-'Indicator Data'!AC145)/(U$195-U$194)*10)),1))</f>
        <v>3.9</v>
      </c>
      <c r="V142" s="97">
        <f>IF('Indicator Data'!AD145="No data","x",ROUND(IF('Indicator Data'!AD145&gt;V$195,10,IF('Indicator Data'!AD145&lt;V$194,0,10-(V$195-'Indicator Data'!AD145)/(V$195-V$194)*10)),1))</f>
        <v>0.3</v>
      </c>
      <c r="W142" s="98">
        <f t="shared" si="22"/>
        <v>1.1000000000000001</v>
      </c>
      <c r="X142" s="99">
        <f t="shared" si="23"/>
        <v>2.2000000000000002</v>
      </c>
      <c r="Y142" s="184"/>
    </row>
    <row r="143" spans="1:25" s="4" customFormat="1" x14ac:dyDescent="0.25">
      <c r="A143" s="131" t="s">
        <v>264</v>
      </c>
      <c r="B143" s="51" t="s">
        <v>263</v>
      </c>
      <c r="C143" s="97">
        <f>IF('Indicator Data'!AR146="No data","x",ROUND(IF('Indicator Data'!AR146&gt;C$195,0,IF('Indicator Data'!AR146&lt;C$194,10,(C$195-'Indicator Data'!AR146)/(C$195-C$194)*10)),1))</f>
        <v>3</v>
      </c>
      <c r="D143" s="98">
        <f t="shared" si="16"/>
        <v>3</v>
      </c>
      <c r="E143" s="97">
        <f>IF('Indicator Data'!AT146="No data","x",ROUND(IF('Indicator Data'!AT146&gt;E$195,0,IF('Indicator Data'!AT146&lt;E$194,10,(E$195-'Indicator Data'!AT146)/(E$195-E$194)*10)),1))</f>
        <v>4.5999999999999996</v>
      </c>
      <c r="F143" s="97">
        <f>IF('Indicator Data'!AS146="No data","x",ROUND(IF('Indicator Data'!AS146&gt;F$195,0,IF('Indicator Data'!AS146&lt;F$194,10,(F$195-'Indicator Data'!AS146)/(F$195-F$194)*10)),1))</f>
        <v>5.0999999999999996</v>
      </c>
      <c r="G143" s="98">
        <f t="shared" si="17"/>
        <v>4.9000000000000004</v>
      </c>
      <c r="H143" s="99">
        <f t="shared" si="18"/>
        <v>4</v>
      </c>
      <c r="I143" s="97">
        <f>IF('Indicator Data'!AV146="No data","x",ROUND(IF('Indicator Data'!AV146^2&gt;I$195,0,IF('Indicator Data'!AV146^2&lt;I$194,10,(I$195-'Indicator Data'!AV146^2)/(I$195-I$194)*10)),1))</f>
        <v>5.4</v>
      </c>
      <c r="J143" s="97">
        <f>IF(OR('Indicator Data'!AU146=0,'Indicator Data'!AU146="No data"),"x",ROUND(IF('Indicator Data'!AU146&gt;J$195,0,IF('Indicator Data'!AU146&lt;J$194,10,(J$195-'Indicator Data'!AU146)/(J$195-J$194)*10)),1))</f>
        <v>8</v>
      </c>
      <c r="K143" s="97">
        <f>IF('Indicator Data'!AW146="No data","x",ROUND(IF('Indicator Data'!AW146&gt;K$195,0,IF('Indicator Data'!AW146&lt;K$194,10,(K$195-'Indicator Data'!AW146)/(K$195-K$194)*10)),1))</f>
        <v>8.1999999999999993</v>
      </c>
      <c r="L143" s="97">
        <f>IF('Indicator Data'!AX146="No data","x",ROUND(IF('Indicator Data'!AX146&gt;L$195,0,IF('Indicator Data'!AX146&lt;L$194,10,(L$195-'Indicator Data'!AX146)/(L$195-L$194)*10)),1))</f>
        <v>6.6</v>
      </c>
      <c r="M143" s="98">
        <f t="shared" si="19"/>
        <v>7.1</v>
      </c>
      <c r="N143" s="148">
        <f>IF('Indicator Data'!AY146="No data","x",'Indicator Data'!AY146/'Indicator Data'!BE146*100)</f>
        <v>32.833400891771383</v>
      </c>
      <c r="O143" s="97">
        <f t="shared" si="20"/>
        <v>6.8</v>
      </c>
      <c r="P143" s="97">
        <f>IF('Indicator Data'!AZ146="No data","x",ROUND(IF('Indicator Data'!AZ146&gt;P$195,0,IF('Indicator Data'!AZ146&lt;P$194,10,(P$195-'Indicator Data'!AZ146)/(P$195-P$194)*10)),1))</f>
        <v>4.3</v>
      </c>
      <c r="Q143" s="97">
        <f>IF('Indicator Data'!BA146="No data","x",ROUND(IF('Indicator Data'!BA146&gt;Q$195,0,IF('Indicator Data'!BA146&lt;Q$194,10,(Q$195-'Indicator Data'!BA146)/(Q$195-Q$194)*10)),1))</f>
        <v>4.8</v>
      </c>
      <c r="R143" s="98">
        <f t="shared" si="21"/>
        <v>5.3</v>
      </c>
      <c r="S143" s="97">
        <f>IF('Indicator Data'!Y146="No data","x",ROUND(IF('Indicator Data'!Y146&gt;S$195,0,IF('Indicator Data'!Y146&lt;S$194,10,(S$195-'Indicator Data'!Y146)/(S$195-S$194)*10)),1))</f>
        <v>9.9</v>
      </c>
      <c r="T143" s="97">
        <f>IF('Indicator Data'!Z146="No data","x",ROUND(IF('Indicator Data'!Z146&gt;T$195,0,IF('Indicator Data'!Z146&lt;T$194,10,(T$195-'Indicator Data'!Z146)/(T$195-T$194)*10)),1))</f>
        <v>1</v>
      </c>
      <c r="U143" s="97">
        <f>IF('Indicator Data'!AC146="No data","x",ROUND(IF('Indicator Data'!AC146&gt;U$195,0,IF('Indicator Data'!AC146&lt;U$194,10,(U$195-'Indicator Data'!AC146)/(U$195-U$194)*10)),1))</f>
        <v>9.6999999999999993</v>
      </c>
      <c r="V143" s="97">
        <f>IF('Indicator Data'!AD146="No data","x",ROUND(IF('Indicator Data'!AD146&gt;V$195,10,IF('Indicator Data'!AD146&lt;V$194,0,10-(V$195-'Indicator Data'!AD146)/(V$195-V$194)*10)),1))</f>
        <v>3.2</v>
      </c>
      <c r="W143" s="98">
        <f t="shared" si="22"/>
        <v>6</v>
      </c>
      <c r="X143" s="99">
        <f t="shared" si="23"/>
        <v>6.1</v>
      </c>
      <c r="Y143" s="184"/>
    </row>
    <row r="144" spans="1:25" s="4" customFormat="1" x14ac:dyDescent="0.25">
      <c r="A144" s="131" t="s">
        <v>266</v>
      </c>
      <c r="B144" s="51" t="s">
        <v>265</v>
      </c>
      <c r="C144" s="97">
        <f>IF('Indicator Data'!AR147="No data","x",ROUND(IF('Indicator Data'!AR147&gt;C$195,0,IF('Indicator Data'!AR147&lt;C$194,10,(C$195-'Indicator Data'!AR147)/(C$195-C$194)*10)),1))</f>
        <v>4</v>
      </c>
      <c r="D144" s="98">
        <f t="shared" si="16"/>
        <v>4</v>
      </c>
      <c r="E144" s="97" t="str">
        <f>IF('Indicator Data'!AT147="No data","x",ROUND(IF('Indicator Data'!AT147&gt;E$195,0,IF('Indicator Data'!AT147&lt;E$194,10,(E$195-'Indicator Data'!AT147)/(E$195-E$194)*10)),1))</f>
        <v>x</v>
      </c>
      <c r="F144" s="97">
        <f>IF('Indicator Data'!AS147="No data","x",ROUND(IF('Indicator Data'!AS147&gt;F$195,0,IF('Indicator Data'!AS147&lt;F$194,10,(F$195-'Indicator Data'!AS147)/(F$195-F$194)*10)),1))</f>
        <v>4.8</v>
      </c>
      <c r="G144" s="98">
        <f t="shared" si="17"/>
        <v>4.8</v>
      </c>
      <c r="H144" s="99">
        <f t="shared" si="18"/>
        <v>4.4000000000000004</v>
      </c>
      <c r="I144" s="97" t="str">
        <f>IF('Indicator Data'!AV147="No data","x",ROUND(IF('Indicator Data'!AV147^2&gt;I$195,0,IF('Indicator Data'!AV147^2&lt;I$194,10,(I$195-'Indicator Data'!AV147^2)/(I$195-I$194)*10)),1))</f>
        <v>x</v>
      </c>
      <c r="J144" s="97">
        <f>IF(OR('Indicator Data'!AU147=0,'Indicator Data'!AU147="No data"),"x",ROUND(IF('Indicator Data'!AU147&gt;J$195,0,IF('Indicator Data'!AU147&lt;J$194,10,(J$195-'Indicator Data'!AU147)/(J$195-J$194)*10)),1))</f>
        <v>0</v>
      </c>
      <c r="K144" s="97">
        <f>IF('Indicator Data'!AW147="No data","x",ROUND(IF('Indicator Data'!AW147&gt;K$195,0,IF('Indicator Data'!AW147&lt;K$194,10,(K$195-'Indicator Data'!AW147)/(K$195-K$194)*10)),1))</f>
        <v>2.4</v>
      </c>
      <c r="L144" s="97">
        <f>IF('Indicator Data'!AX147="No data","x",ROUND(IF('Indicator Data'!AX147&gt;L$195,0,IF('Indicator Data'!AX147&lt;L$194,10,(L$195-'Indicator Data'!AX147)/(L$195-L$194)*10)),1))</f>
        <v>3.5</v>
      </c>
      <c r="M144" s="98">
        <f t="shared" si="19"/>
        <v>2</v>
      </c>
      <c r="N144" s="148">
        <f>IF('Indicator Data'!AY147="No data","x",'Indicator Data'!AY147/'Indicator Data'!BE147*100)</f>
        <v>165.38461538461539</v>
      </c>
      <c r="O144" s="97">
        <f t="shared" si="20"/>
        <v>0</v>
      </c>
      <c r="P144" s="97">
        <f>IF('Indicator Data'!AZ147="No data","x",ROUND(IF('Indicator Data'!AZ147&gt;P$195,0,IF('Indicator Data'!AZ147&lt;P$194,10,(P$195-'Indicator Data'!AZ147)/(P$195-P$194)*10)),1))</f>
        <v>1.4</v>
      </c>
      <c r="Q144" s="97">
        <f>IF('Indicator Data'!BA147="No data","x",ROUND(IF('Indicator Data'!BA147&gt;Q$195,0,IF('Indicator Data'!BA147&lt;Q$194,10,(Q$195-'Indicator Data'!BA147)/(Q$195-Q$194)*10)),1))</f>
        <v>0.3</v>
      </c>
      <c r="R144" s="98">
        <f t="shared" si="21"/>
        <v>0.6</v>
      </c>
      <c r="S144" s="97" t="str">
        <f>IF('Indicator Data'!Y147="No data","x",ROUND(IF('Indicator Data'!Y147&gt;S$195,0,IF('Indicator Data'!Y147&lt;S$194,10,(S$195-'Indicator Data'!Y147)/(S$195-S$194)*10)),1))</f>
        <v>x</v>
      </c>
      <c r="T144" s="97">
        <f>IF('Indicator Data'!Z147="No data","x",ROUND(IF('Indicator Data'!Z147&gt;T$195,0,IF('Indicator Data'!Z147&lt;T$194,10,(T$195-'Indicator Data'!Z147)/(T$195-T$194)*10)),1))</f>
        <v>0.3</v>
      </c>
      <c r="U144" s="97">
        <f>IF('Indicator Data'!AC147="No data","x",ROUND(IF('Indicator Data'!AC147&gt;U$195,0,IF('Indicator Data'!AC147&lt;U$194,10,(U$195-'Indicator Data'!AC147)/(U$195-U$194)*10)),1))</f>
        <v>6.3</v>
      </c>
      <c r="V144" s="97" t="str">
        <f>IF('Indicator Data'!AD147="No data","x",ROUND(IF('Indicator Data'!AD147&gt;V$195,10,IF('Indicator Data'!AD147&lt;V$194,0,10-(V$195-'Indicator Data'!AD147)/(V$195-V$194)*10)),1))</f>
        <v>x</v>
      </c>
      <c r="W144" s="98">
        <f t="shared" si="22"/>
        <v>3.3</v>
      </c>
      <c r="X144" s="99">
        <f t="shared" si="23"/>
        <v>2</v>
      </c>
      <c r="Y144" s="184"/>
    </row>
    <row r="145" spans="1:25" s="4" customFormat="1" x14ac:dyDescent="0.25">
      <c r="A145" s="131" t="s">
        <v>268</v>
      </c>
      <c r="B145" s="51" t="s">
        <v>267</v>
      </c>
      <c r="C145" s="97">
        <f>IF('Indicator Data'!AR148="No data","x",ROUND(IF('Indicator Data'!AR148&gt;C$195,0,IF('Indicator Data'!AR148&lt;C$194,10,(C$195-'Indicator Data'!AR148)/(C$195-C$194)*10)),1))</f>
        <v>5.2</v>
      </c>
      <c r="D145" s="98">
        <f t="shared" si="16"/>
        <v>5.2</v>
      </c>
      <c r="E145" s="97">
        <f>IF('Indicator Data'!AT148="No data","x",ROUND(IF('Indicator Data'!AT148&gt;E$195,0,IF('Indicator Data'!AT148&lt;E$194,10,(E$195-'Indicator Data'!AT148)/(E$195-E$194)*10)),1))</f>
        <v>4</v>
      </c>
      <c r="F145" s="97">
        <f>IF('Indicator Data'!AS148="No data","x",ROUND(IF('Indicator Data'!AS148&gt;F$195,0,IF('Indicator Data'!AS148&lt;F$194,10,(F$195-'Indicator Data'!AS148)/(F$195-F$194)*10)),1))</f>
        <v>5.2</v>
      </c>
      <c r="G145" s="98">
        <f t="shared" si="17"/>
        <v>4.5999999999999996</v>
      </c>
      <c r="H145" s="99">
        <f t="shared" si="18"/>
        <v>4.9000000000000004</v>
      </c>
      <c r="I145" s="97" t="str">
        <f>IF('Indicator Data'!AV148="No data","x",ROUND(IF('Indicator Data'!AV148^2&gt;I$195,0,IF('Indicator Data'!AV148^2&lt;I$194,10,(I$195-'Indicator Data'!AV148^2)/(I$195-I$194)*10)),1))</f>
        <v>x</v>
      </c>
      <c r="J145" s="97">
        <f>IF(OR('Indicator Data'!AU148=0,'Indicator Data'!AU148="No data"),"x",ROUND(IF('Indicator Data'!AU148&gt;J$195,0,IF('Indicator Data'!AU148&lt;J$194,10,(J$195-'Indicator Data'!AU148)/(J$195-J$194)*10)),1))</f>
        <v>0.2</v>
      </c>
      <c r="K145" s="97">
        <f>IF('Indicator Data'!AW148="No data","x",ROUND(IF('Indicator Data'!AW148&gt;K$195,0,IF('Indicator Data'!AW148&lt;K$194,10,(K$195-'Indicator Data'!AW148)/(K$195-K$194)*10)),1))</f>
        <v>4.8</v>
      </c>
      <c r="L145" s="97">
        <f>IF('Indicator Data'!AX148="No data","x",ROUND(IF('Indicator Data'!AX148&gt;L$195,0,IF('Indicator Data'!AX148&lt;L$194,10,(L$195-'Indicator Data'!AX148)/(L$195-L$194)*10)),1))</f>
        <v>5.0999999999999996</v>
      </c>
      <c r="M145" s="98">
        <f t="shared" si="19"/>
        <v>3.4</v>
      </c>
      <c r="N145" s="148">
        <f>IF('Indicator Data'!AY148="No data","x",'Indicator Data'!AY148/'Indicator Data'!BE148*100)</f>
        <v>113.11475409836065</v>
      </c>
      <c r="O145" s="97">
        <f t="shared" si="20"/>
        <v>0</v>
      </c>
      <c r="P145" s="97">
        <f>IF('Indicator Data'!AZ148="No data","x",ROUND(IF('Indicator Data'!AZ148&gt;P$195,0,IF('Indicator Data'!AZ148&lt;P$194,10,(P$195-'Indicator Data'!AZ148)/(P$195-P$194)*10)),1))</f>
        <v>1.1000000000000001</v>
      </c>
      <c r="Q145" s="97">
        <f>IF('Indicator Data'!BA148="No data","x",ROUND(IF('Indicator Data'!BA148&gt;Q$195,0,IF('Indicator Data'!BA148&lt;Q$194,10,(Q$195-'Indicator Data'!BA148)/(Q$195-Q$194)*10)),1))</f>
        <v>0.7</v>
      </c>
      <c r="R145" s="98">
        <f t="shared" si="21"/>
        <v>0.6</v>
      </c>
      <c r="S145" s="97">
        <f>IF('Indicator Data'!Y148="No data","x",ROUND(IF('Indicator Data'!Y148&gt;S$195,0,IF('Indicator Data'!Y148&lt;S$194,10,(S$195-'Indicator Data'!Y148)/(S$195-S$194)*10)),1))</f>
        <v>6.8</v>
      </c>
      <c r="T145" s="97">
        <f>IF('Indicator Data'!Z148="No data","x",ROUND(IF('Indicator Data'!Z148&gt;T$195,0,IF('Indicator Data'!Z148&lt;T$194,10,(T$195-'Indicator Data'!Z148)/(T$195-T$194)*10)),1))</f>
        <v>0</v>
      </c>
      <c r="U145" s="97">
        <f>IF('Indicator Data'!AC148="No data","x",ROUND(IF('Indicator Data'!AC148&gt;U$195,0,IF('Indicator Data'!AC148&lt;U$194,10,(U$195-'Indicator Data'!AC148)/(U$195-U$194)*10)),1))</f>
        <v>7.8</v>
      </c>
      <c r="V145" s="97">
        <f>IF('Indicator Data'!AD148="No data","x",ROUND(IF('Indicator Data'!AD148&gt;V$195,10,IF('Indicator Data'!AD148&lt;V$194,0,10-(V$195-'Indicator Data'!AD148)/(V$195-V$194)*10)),1))</f>
        <v>0.5</v>
      </c>
      <c r="W145" s="98">
        <f t="shared" si="22"/>
        <v>3.8</v>
      </c>
      <c r="X145" s="99">
        <f t="shared" si="23"/>
        <v>2.6</v>
      </c>
      <c r="Y145" s="184"/>
    </row>
    <row r="146" spans="1:25" s="4" customFormat="1" x14ac:dyDescent="0.25">
      <c r="A146" s="131" t="s">
        <v>270</v>
      </c>
      <c r="B146" s="51" t="s">
        <v>269</v>
      </c>
      <c r="C146" s="97" t="str">
        <f>IF('Indicator Data'!AR149="No data","x",ROUND(IF('Indicator Data'!AR149&gt;C$195,0,IF('Indicator Data'!AR149&lt;C$194,10,(C$195-'Indicator Data'!AR149)/(C$195-C$194)*10)),1))</f>
        <v>x</v>
      </c>
      <c r="D146" s="98" t="str">
        <f t="shared" si="16"/>
        <v>x</v>
      </c>
      <c r="E146" s="97">
        <f>IF('Indicator Data'!AT149="No data","x",ROUND(IF('Indicator Data'!AT149&gt;E$195,0,IF('Indicator Data'!AT149&lt;E$194,10,(E$195-'Indicator Data'!AT149)/(E$195-E$194)*10)),1))</f>
        <v>4</v>
      </c>
      <c r="F146" s="97">
        <f>IF('Indicator Data'!AS149="No data","x",ROUND(IF('Indicator Data'!AS149&gt;F$195,0,IF('Indicator Data'!AS149&lt;F$194,10,(F$195-'Indicator Data'!AS149)/(F$195-F$194)*10)),1))</f>
        <v>5</v>
      </c>
      <c r="G146" s="98">
        <f t="shared" si="17"/>
        <v>4.5</v>
      </c>
      <c r="H146" s="99">
        <f t="shared" si="18"/>
        <v>4.5</v>
      </c>
      <c r="I146" s="97" t="str">
        <f>IF('Indicator Data'!AV149="No data","x",ROUND(IF('Indicator Data'!AV149^2&gt;I$195,0,IF('Indicator Data'!AV149^2&lt;I$194,10,(I$195-'Indicator Data'!AV149^2)/(I$195-I$194)*10)),1))</f>
        <v>x</v>
      </c>
      <c r="J146" s="97">
        <f>IF(OR('Indicator Data'!AU149=0,'Indicator Data'!AU149="No data"),"x",ROUND(IF('Indicator Data'!AU149&gt;J$195,0,IF('Indicator Data'!AU149&lt;J$194,10,(J$195-'Indicator Data'!AU149)/(J$195-J$194)*10)),1))</f>
        <v>0.1</v>
      </c>
      <c r="K146" s="97">
        <f>IF('Indicator Data'!AW149="No data","x",ROUND(IF('Indicator Data'!AW149&gt;K$195,0,IF('Indicator Data'!AW149&lt;K$194,10,(K$195-'Indicator Data'!AW149)/(K$195-K$194)*10)),1))</f>
        <v>4.8</v>
      </c>
      <c r="L146" s="97">
        <f>IF('Indicator Data'!AX149="No data","x",ROUND(IF('Indicator Data'!AX149&gt;L$195,0,IF('Indicator Data'!AX149&lt;L$194,10,(L$195-'Indicator Data'!AX149)/(L$195-L$194)*10)),1))</f>
        <v>4.9000000000000004</v>
      </c>
      <c r="M146" s="98">
        <f t="shared" si="19"/>
        <v>3.3</v>
      </c>
      <c r="N146" s="148">
        <f>IF('Indicator Data'!AY149="No data","x",'Indicator Data'!AY149/'Indicator Data'!BE149*100)</f>
        <v>105.12820512820514</v>
      </c>
      <c r="O146" s="97">
        <f t="shared" si="20"/>
        <v>0</v>
      </c>
      <c r="P146" s="97">
        <f>IF('Indicator Data'!AZ149="No data","x",ROUND(IF('Indicator Data'!AZ149&gt;P$195,0,IF('Indicator Data'!AZ149&lt;P$194,10,(P$195-'Indicator Data'!AZ149)/(P$195-P$194)*10)),1))</f>
        <v>2.7</v>
      </c>
      <c r="Q146" s="97">
        <f>IF('Indicator Data'!BA149="No data","x",ROUND(IF('Indicator Data'!BA149&gt;Q$195,0,IF('Indicator Data'!BA149&lt;Q$194,10,(Q$195-'Indicator Data'!BA149)/(Q$195-Q$194)*10)),1))</f>
        <v>1</v>
      </c>
      <c r="R146" s="98">
        <f t="shared" si="21"/>
        <v>1.2</v>
      </c>
      <c r="S146" s="97">
        <f>IF('Indicator Data'!Y149="No data","x",ROUND(IF('Indicator Data'!Y149&gt;S$195,0,IF('Indicator Data'!Y149&lt;S$194,10,(S$195-'Indicator Data'!Y149)/(S$195-S$194)*10)),1))</f>
        <v>7.6</v>
      </c>
      <c r="T146" s="97">
        <f>IF('Indicator Data'!Z149="No data","x",ROUND(IF('Indicator Data'!Z149&gt;T$195,0,IF('Indicator Data'!Z149&lt;T$194,10,(T$195-'Indicator Data'!Z149)/(T$195-T$194)*10)),1))</f>
        <v>0</v>
      </c>
      <c r="U146" s="97">
        <f>IF('Indicator Data'!AC149="No data","x",ROUND(IF('Indicator Data'!AC149&gt;U$195,0,IF('Indicator Data'!AC149&lt;U$194,10,(U$195-'Indicator Data'!AC149)/(U$195-U$194)*10)),1))</f>
        <v>7.1</v>
      </c>
      <c r="V146" s="97">
        <f>IF('Indicator Data'!AD149="No data","x",ROUND(IF('Indicator Data'!AD149&gt;V$195,10,IF('Indicator Data'!AD149&lt;V$194,0,10-(V$195-'Indicator Data'!AD149)/(V$195-V$194)*10)),1))</f>
        <v>0.5</v>
      </c>
      <c r="W146" s="98">
        <f t="shared" si="22"/>
        <v>3.8</v>
      </c>
      <c r="X146" s="99">
        <f t="shared" si="23"/>
        <v>2.8</v>
      </c>
      <c r="Y146" s="184"/>
    </row>
    <row r="147" spans="1:25" s="4" customFormat="1" x14ac:dyDescent="0.25">
      <c r="A147" s="131" t="s">
        <v>272</v>
      </c>
      <c r="B147" s="51" t="s">
        <v>271</v>
      </c>
      <c r="C147" s="97">
        <f>IF('Indicator Data'!AR150="No data","x",ROUND(IF('Indicator Data'!AR150&gt;C$195,0,IF('Indicator Data'!AR150&lt;C$194,10,(C$195-'Indicator Data'!AR150)/(C$195-C$194)*10)),1))</f>
        <v>4.5999999999999996</v>
      </c>
      <c r="D147" s="98">
        <f t="shared" si="16"/>
        <v>4.5999999999999996</v>
      </c>
      <c r="E147" s="97">
        <f>IF('Indicator Data'!AT150="No data","x",ROUND(IF('Indicator Data'!AT150&gt;E$195,0,IF('Indicator Data'!AT150&lt;E$194,10,(E$195-'Indicator Data'!AT150)/(E$195-E$194)*10)),1))</f>
        <v>4.8</v>
      </c>
      <c r="F147" s="97">
        <f>IF('Indicator Data'!AS150="No data","x",ROUND(IF('Indicator Data'!AS150&gt;F$195,0,IF('Indicator Data'!AS150&lt;F$194,10,(F$195-'Indicator Data'!AS150)/(F$195-F$194)*10)),1))</f>
        <v>4</v>
      </c>
      <c r="G147" s="98">
        <f t="shared" si="17"/>
        <v>4.4000000000000004</v>
      </c>
      <c r="H147" s="99">
        <f t="shared" si="18"/>
        <v>4.5</v>
      </c>
      <c r="I147" s="97">
        <f>IF('Indicator Data'!AV150="No data","x",ROUND(IF('Indicator Data'!AV150^2&gt;I$195,0,IF('Indicator Data'!AV150^2&lt;I$194,10,(I$195-'Indicator Data'!AV150^2)/(I$195-I$194)*10)),1))</f>
        <v>0.2</v>
      </c>
      <c r="J147" s="97">
        <f>IF(OR('Indicator Data'!AU150=0,'Indicator Data'!AU150="No data"),"x",ROUND(IF('Indicator Data'!AU150&gt;J$195,0,IF('Indicator Data'!AU150&lt;J$194,10,(J$195-'Indicator Data'!AU150)/(J$195-J$194)*10)),1))</f>
        <v>0.2</v>
      </c>
      <c r="K147" s="97">
        <f>IF('Indicator Data'!AW150="No data","x",ROUND(IF('Indicator Data'!AW150&gt;K$195,0,IF('Indicator Data'!AW150&lt;K$194,10,(K$195-'Indicator Data'!AW150)/(K$195-K$194)*10)),1))</f>
        <v>7.5</v>
      </c>
      <c r="L147" s="97">
        <f>IF('Indicator Data'!AX150="No data","x",ROUND(IF('Indicator Data'!AX150&gt;L$195,0,IF('Indicator Data'!AX150&lt;L$194,10,(L$195-'Indicator Data'!AX150)/(L$195-L$194)*10)),1))</f>
        <v>7.3</v>
      </c>
      <c r="M147" s="98">
        <f t="shared" si="19"/>
        <v>3.8</v>
      </c>
      <c r="N147" s="148">
        <f>IF('Indicator Data'!AY150="No data","x",'Indicator Data'!AY150/'Indicator Data'!BE150*100)</f>
        <v>56.537102473498237</v>
      </c>
      <c r="O147" s="97">
        <f t="shared" si="20"/>
        <v>4.4000000000000004</v>
      </c>
      <c r="P147" s="97">
        <f>IF('Indicator Data'!AZ150="No data","x",ROUND(IF('Indicator Data'!AZ150&gt;P$195,0,IF('Indicator Data'!AZ150&lt;P$194,10,(P$195-'Indicator Data'!AZ150)/(P$195-P$194)*10)),1))</f>
        <v>0.9</v>
      </c>
      <c r="Q147" s="97">
        <f>IF('Indicator Data'!BA150="No data","x",ROUND(IF('Indicator Data'!BA150&gt;Q$195,0,IF('Indicator Data'!BA150&lt;Q$194,10,(Q$195-'Indicator Data'!BA150)/(Q$195-Q$194)*10)),1))</f>
        <v>0.2</v>
      </c>
      <c r="R147" s="98">
        <f t="shared" si="21"/>
        <v>1.8</v>
      </c>
      <c r="S147" s="97">
        <f>IF('Indicator Data'!Y150="No data","x",ROUND(IF('Indicator Data'!Y150&gt;S$195,0,IF('Indicator Data'!Y150&lt;S$194,10,(S$195-'Indicator Data'!Y150)/(S$195-S$194)*10)),1))</f>
        <v>8.8000000000000007</v>
      </c>
      <c r="T147" s="97">
        <f>IF('Indicator Data'!Z150="No data","x",ROUND(IF('Indicator Data'!Z150&gt;T$195,0,IF('Indicator Data'!Z150&lt;T$194,10,(T$195-'Indicator Data'!Z150)/(T$195-T$194)*10)),1))</f>
        <v>7.9</v>
      </c>
      <c r="U147" s="97">
        <f>IF('Indicator Data'!AC150="No data","x",ROUND(IF('Indicator Data'!AC150&gt;U$195,0,IF('Indicator Data'!AC150&lt;U$194,10,(U$195-'Indicator Data'!AC150)/(U$195-U$194)*10)),1))</f>
        <v>8.8000000000000007</v>
      </c>
      <c r="V147" s="97">
        <f>IF('Indicator Data'!AD150="No data","x",ROUND(IF('Indicator Data'!AD150&gt;V$195,10,IF('Indicator Data'!AD150&lt;V$194,0,10-(V$195-'Indicator Data'!AD150)/(V$195-V$194)*10)),1))</f>
        <v>0.6</v>
      </c>
      <c r="W147" s="98">
        <f t="shared" si="22"/>
        <v>6.5</v>
      </c>
      <c r="X147" s="99">
        <f t="shared" si="23"/>
        <v>4</v>
      </c>
      <c r="Y147" s="184"/>
    </row>
    <row r="148" spans="1:25" s="4" customFormat="1" x14ac:dyDescent="0.25">
      <c r="A148" s="131" t="s">
        <v>274</v>
      </c>
      <c r="B148" s="51" t="s">
        <v>273</v>
      </c>
      <c r="C148" s="97" t="str">
        <f>IF('Indicator Data'!AR151="No data","x",ROUND(IF('Indicator Data'!AR151&gt;C$195,0,IF('Indicator Data'!AR151&lt;C$194,10,(C$195-'Indicator Data'!AR151)/(C$195-C$194)*10)),1))</f>
        <v>x</v>
      </c>
      <c r="D148" s="98" t="str">
        <f t="shared" si="16"/>
        <v>x</v>
      </c>
      <c r="E148" s="97">
        <f>IF('Indicator Data'!AT151="No data","x",ROUND(IF('Indicator Data'!AT151&gt;E$195,0,IF('Indicator Data'!AT151&lt;E$194,10,(E$195-'Indicator Data'!AT151)/(E$195-E$194)*10)),1))</f>
        <v>5.4</v>
      </c>
      <c r="F148" s="97">
        <f>IF('Indicator Data'!AS151="No data","x",ROUND(IF('Indicator Data'!AS151&gt;F$195,0,IF('Indicator Data'!AS151&lt;F$194,10,(F$195-'Indicator Data'!AS151)/(F$195-F$194)*10)),1))</f>
        <v>6.5</v>
      </c>
      <c r="G148" s="98">
        <f t="shared" si="17"/>
        <v>6</v>
      </c>
      <c r="H148" s="99">
        <f t="shared" si="18"/>
        <v>6</v>
      </c>
      <c r="I148" s="97">
        <f>IF('Indicator Data'!AV151="No data","x",ROUND(IF('Indicator Data'!AV151^2&gt;I$195,0,IF('Indicator Data'!AV151^2&lt;I$194,10,(I$195-'Indicator Data'!AV151^2)/(I$195-I$194)*10)),1))</f>
        <v>1.7</v>
      </c>
      <c r="J148" s="97">
        <f>IF(OR('Indicator Data'!AU151=0,'Indicator Data'!AU151="No data"),"x",ROUND(IF('Indicator Data'!AU151&gt;J$195,0,IF('Indicator Data'!AU151&lt;J$194,10,(J$195-'Indicator Data'!AU151)/(J$195-J$194)*10)),1))</f>
        <v>3.1</v>
      </c>
      <c r="K148" s="97">
        <f>IF('Indicator Data'!AW151="No data","x",ROUND(IF('Indicator Data'!AW151&gt;K$195,0,IF('Indicator Data'!AW151&lt;K$194,10,(K$195-'Indicator Data'!AW151)/(K$195-K$194)*10)),1))</f>
        <v>7.4</v>
      </c>
      <c r="L148" s="97">
        <f>IF('Indicator Data'!AX151="No data","x",ROUND(IF('Indicator Data'!AX151&gt;L$195,0,IF('Indicator Data'!AX151&lt;L$194,10,(L$195-'Indicator Data'!AX151)/(L$195-L$194)*10)),1))</f>
        <v>6.9</v>
      </c>
      <c r="M148" s="98">
        <f t="shared" si="19"/>
        <v>4.8</v>
      </c>
      <c r="N148" s="148">
        <f>IF('Indicator Data'!AY151="No data","x",'Indicator Data'!AY151/'Indicator Data'!BE151*100)</f>
        <v>66.666666666666657</v>
      </c>
      <c r="O148" s="97">
        <f t="shared" si="20"/>
        <v>3.4</v>
      </c>
      <c r="P148" s="97">
        <f>IF('Indicator Data'!AZ151="No data","x",ROUND(IF('Indicator Data'!AZ151&gt;P$195,0,IF('Indicator Data'!AZ151&lt;P$194,10,(P$195-'Indicator Data'!AZ151)/(P$195-P$194)*10)),1))</f>
        <v>7.3</v>
      </c>
      <c r="Q148" s="97">
        <f>IF('Indicator Data'!BA151="No data","x",ROUND(IF('Indicator Data'!BA151&gt;Q$195,0,IF('Indicator Data'!BA151&lt;Q$194,10,(Q$195-'Indicator Data'!BA151)/(Q$195-Q$194)*10)),1))</f>
        <v>0.6</v>
      </c>
      <c r="R148" s="98">
        <f t="shared" si="21"/>
        <v>3.8</v>
      </c>
      <c r="S148" s="97" t="str">
        <f>IF('Indicator Data'!Y151="No data","x",ROUND(IF('Indicator Data'!Y151&gt;S$195,0,IF('Indicator Data'!Y151&lt;S$194,10,(S$195-'Indicator Data'!Y151)/(S$195-S$194)*10)),1))</f>
        <v>x</v>
      </c>
      <c r="T148" s="97">
        <f>IF('Indicator Data'!Z151="No data","x",ROUND(IF('Indicator Data'!Z151&gt;T$195,0,IF('Indicator Data'!Z151&lt;T$194,10,(T$195-'Indicator Data'!Z151)/(T$195-T$194)*10)),1))</f>
        <v>1.5</v>
      </c>
      <c r="U148" s="97">
        <f>IF('Indicator Data'!AC151="No data","x",ROUND(IF('Indicator Data'!AC151&gt;U$195,0,IF('Indicator Data'!AC151&lt;U$194,10,(U$195-'Indicator Data'!AC151)/(U$195-U$194)*10)),1))</f>
        <v>9.1999999999999993</v>
      </c>
      <c r="V148" s="97">
        <f>IF('Indicator Data'!AD151="No data","x",ROUND(IF('Indicator Data'!AD151&gt;V$195,10,IF('Indicator Data'!AD151&lt;V$194,0,10-(V$195-'Indicator Data'!AD151)/(V$195-V$194)*10)),1))</f>
        <v>1.7</v>
      </c>
      <c r="W148" s="98">
        <f t="shared" si="22"/>
        <v>4.0999999999999996</v>
      </c>
      <c r="X148" s="99">
        <f t="shared" si="23"/>
        <v>4.2</v>
      </c>
      <c r="Y148" s="184"/>
    </row>
    <row r="149" spans="1:25" s="4" customFormat="1" x14ac:dyDescent="0.25">
      <c r="A149" s="131" t="s">
        <v>276</v>
      </c>
      <c r="B149" s="51" t="s">
        <v>275</v>
      </c>
      <c r="C149" s="97" t="str">
        <f>IF('Indicator Data'!AR152="No data","x",ROUND(IF('Indicator Data'!AR152&gt;C$195,0,IF('Indicator Data'!AR152&lt;C$194,10,(C$195-'Indicator Data'!AR152)/(C$195-C$194)*10)),1))</f>
        <v>x</v>
      </c>
      <c r="D149" s="98" t="str">
        <f t="shared" si="16"/>
        <v>x</v>
      </c>
      <c r="E149" s="97">
        <f>IF('Indicator Data'!AT152="No data","x",ROUND(IF('Indicator Data'!AT152&gt;E$195,0,IF('Indicator Data'!AT152&lt;E$194,10,(E$195-'Indicator Data'!AT152)/(E$195-E$194)*10)),1))</f>
        <v>5.4</v>
      </c>
      <c r="F149" s="97">
        <f>IF('Indicator Data'!AS152="No data","x",ROUND(IF('Indicator Data'!AS152&gt;F$195,0,IF('Indicator Data'!AS152&lt;F$194,10,(F$195-'Indicator Data'!AS152)/(F$195-F$194)*10)),1))</f>
        <v>4.5999999999999996</v>
      </c>
      <c r="G149" s="98">
        <f t="shared" si="17"/>
        <v>5</v>
      </c>
      <c r="H149" s="99">
        <f t="shared" si="18"/>
        <v>5</v>
      </c>
      <c r="I149" s="97">
        <f>IF('Indicator Data'!AV152="No data","x",ROUND(IF('Indicator Data'!AV152^2&gt;I$195,0,IF('Indicator Data'!AV152^2&lt;I$194,10,(I$195-'Indicator Data'!AV152^2)/(I$195-I$194)*10)),1))</f>
        <v>1.1000000000000001</v>
      </c>
      <c r="J149" s="97">
        <f>IF(OR('Indicator Data'!AU152=0,'Indicator Data'!AU152="No data"),"x",ROUND(IF('Indicator Data'!AU152&gt;J$195,0,IF('Indicator Data'!AU152&lt;J$194,10,(J$195-'Indicator Data'!AU152)/(J$195-J$194)*10)),1))</f>
        <v>0</v>
      </c>
      <c r="K149" s="97">
        <f>IF('Indicator Data'!AW152="No data","x",ROUND(IF('Indicator Data'!AW152&gt;K$195,0,IF('Indicator Data'!AW152&lt;K$194,10,(K$195-'Indicator Data'!AW152)/(K$195-K$194)*10)),1))</f>
        <v>3</v>
      </c>
      <c r="L149" s="97">
        <f>IF('Indicator Data'!AX152="No data","x",ROUND(IF('Indicator Data'!AX152&gt;L$195,0,IF('Indicator Data'!AX152&lt;L$194,10,(L$195-'Indicator Data'!AX152)/(L$195-L$194)*10)),1))</f>
        <v>1.2</v>
      </c>
      <c r="M149" s="98">
        <f t="shared" si="19"/>
        <v>1.3</v>
      </c>
      <c r="N149" s="148">
        <f>IF('Indicator Data'!AY152="No data","x",'Indicator Data'!AY152/'Indicator Data'!BE152*100)</f>
        <v>6.047383576236574</v>
      </c>
      <c r="O149" s="97">
        <f t="shared" si="20"/>
        <v>9.5</v>
      </c>
      <c r="P149" s="97">
        <f>IF('Indicator Data'!AZ152="No data","x",ROUND(IF('Indicator Data'!AZ152&gt;P$195,0,IF('Indicator Data'!AZ152&lt;P$194,10,(P$195-'Indicator Data'!AZ152)/(P$195-P$194)*10)),1))</f>
        <v>0</v>
      </c>
      <c r="Q149" s="97">
        <f>IF('Indicator Data'!BA152="No data","x",ROUND(IF('Indicator Data'!BA152&gt;Q$195,0,IF('Indicator Data'!BA152&lt;Q$194,10,(Q$195-'Indicator Data'!BA152)/(Q$195-Q$194)*10)),1))</f>
        <v>0.6</v>
      </c>
      <c r="R149" s="98">
        <f t="shared" si="21"/>
        <v>3.4</v>
      </c>
      <c r="S149" s="97">
        <f>IF('Indicator Data'!Y152="No data","x",ROUND(IF('Indicator Data'!Y152&gt;S$195,0,IF('Indicator Data'!Y152&lt;S$194,10,(S$195-'Indicator Data'!Y152)/(S$195-S$194)*10)),1))</f>
        <v>3.8</v>
      </c>
      <c r="T149" s="97">
        <f>IF('Indicator Data'!Z152="No data","x",ROUND(IF('Indicator Data'!Z152&gt;T$195,0,IF('Indicator Data'!Z152&lt;T$194,10,(T$195-'Indicator Data'!Z152)/(T$195-T$194)*10)),1))</f>
        <v>0.3</v>
      </c>
      <c r="U149" s="97">
        <f>IF('Indicator Data'!AC152="No data","x",ROUND(IF('Indicator Data'!AC152&gt;U$195,0,IF('Indicator Data'!AC152&lt;U$194,10,(U$195-'Indicator Data'!AC152)/(U$195-U$194)*10)),1))</f>
        <v>1.8</v>
      </c>
      <c r="V149" s="97">
        <f>IF('Indicator Data'!AD152="No data","x",ROUND(IF('Indicator Data'!AD152&gt;V$195,10,IF('Indicator Data'!AD152&lt;V$194,0,10-(V$195-'Indicator Data'!AD152)/(V$195-V$194)*10)),1))</f>
        <v>0.1</v>
      </c>
      <c r="W149" s="98">
        <f t="shared" si="22"/>
        <v>1.5</v>
      </c>
      <c r="X149" s="99">
        <f t="shared" si="23"/>
        <v>2.1</v>
      </c>
      <c r="Y149" s="184"/>
    </row>
    <row r="150" spans="1:25" s="4" customFormat="1" x14ac:dyDescent="0.25">
      <c r="A150" s="131" t="s">
        <v>278</v>
      </c>
      <c r="B150" s="51" t="s">
        <v>277</v>
      </c>
      <c r="C150" s="97">
        <f>IF('Indicator Data'!AR153="No data","x",ROUND(IF('Indicator Data'!AR153&gt;C$195,0,IF('Indicator Data'!AR153&lt;C$194,10,(C$195-'Indicator Data'!AR153)/(C$195-C$194)*10)),1))</f>
        <v>4.7</v>
      </c>
      <c r="D150" s="98">
        <f t="shared" si="16"/>
        <v>4.7</v>
      </c>
      <c r="E150" s="97">
        <f>IF('Indicator Data'!AT153="No data","x",ROUND(IF('Indicator Data'!AT153&gt;E$195,0,IF('Indicator Data'!AT153&lt;E$194,10,(E$195-'Indicator Data'!AT153)/(E$195-E$194)*10)),1))</f>
        <v>5.5</v>
      </c>
      <c r="F150" s="97">
        <f>IF('Indicator Data'!AS153="No data","x",ROUND(IF('Indicator Data'!AS153&gt;F$195,0,IF('Indicator Data'!AS153&lt;F$194,10,(F$195-'Indicator Data'!AS153)/(F$195-F$194)*10)),1))</f>
        <v>5.9</v>
      </c>
      <c r="G150" s="98">
        <f t="shared" si="17"/>
        <v>5.7</v>
      </c>
      <c r="H150" s="99">
        <f t="shared" si="18"/>
        <v>5.2</v>
      </c>
      <c r="I150" s="97">
        <f>IF('Indicator Data'!AV153="No data","x",ROUND(IF('Indicator Data'!AV153^2&gt;I$195,0,IF('Indicator Data'!AV153^2&lt;I$194,10,(I$195-'Indicator Data'!AV153^2)/(I$195-I$194)*10)),1))</f>
        <v>7.6</v>
      </c>
      <c r="J150" s="97">
        <f>IF(OR('Indicator Data'!AU153=0,'Indicator Data'!AU153="No data"),"x",ROUND(IF('Indicator Data'!AU153&gt;J$195,0,IF('Indicator Data'!AU153&lt;J$194,10,(J$195-'Indicator Data'!AU153)/(J$195-J$194)*10)),1))</f>
        <v>3.9</v>
      </c>
      <c r="K150" s="97">
        <f>IF('Indicator Data'!AW153="No data","x",ROUND(IF('Indicator Data'!AW153&gt;K$195,0,IF('Indicator Data'!AW153&lt;K$194,10,(K$195-'Indicator Data'!AW153)/(K$195-K$194)*10)),1))</f>
        <v>7.8</v>
      </c>
      <c r="L150" s="97">
        <f>IF('Indicator Data'!AX153="No data","x",ROUND(IF('Indicator Data'!AX153&gt;L$195,0,IF('Indicator Data'!AX153&lt;L$194,10,(L$195-'Indicator Data'!AX153)/(L$195-L$194)*10)),1))</f>
        <v>5.0999999999999996</v>
      </c>
      <c r="M150" s="98">
        <f t="shared" si="19"/>
        <v>6.1</v>
      </c>
      <c r="N150" s="148">
        <f>IF('Indicator Data'!AY153="No data","x",'Indicator Data'!AY153/'Indicator Data'!BE153*100)</f>
        <v>11.946190204124033</v>
      </c>
      <c r="O150" s="97">
        <f t="shared" si="20"/>
        <v>8.9</v>
      </c>
      <c r="P150" s="97">
        <f>IF('Indicator Data'!AZ153="No data","x",ROUND(IF('Indicator Data'!AZ153&gt;P$195,0,IF('Indicator Data'!AZ153&lt;P$194,10,(P$195-'Indicator Data'!AZ153)/(P$195-P$194)*10)),1))</f>
        <v>5.8</v>
      </c>
      <c r="Q150" s="97">
        <f>IF('Indicator Data'!BA153="No data","x",ROUND(IF('Indicator Data'!BA153&gt;Q$195,0,IF('Indicator Data'!BA153&lt;Q$194,10,(Q$195-'Indicator Data'!BA153)/(Q$195-Q$194)*10)),1))</f>
        <v>4.3</v>
      </c>
      <c r="R150" s="98">
        <f t="shared" si="21"/>
        <v>6.3</v>
      </c>
      <c r="S150" s="97">
        <f>IF('Indicator Data'!Y153="No data","x",ROUND(IF('Indicator Data'!Y153&gt;S$195,0,IF('Indicator Data'!Y153&lt;S$194,10,(S$195-'Indicator Data'!Y153)/(S$195-S$194)*10)),1))</f>
        <v>9.9</v>
      </c>
      <c r="T150" s="97">
        <f>IF('Indicator Data'!Z153="No data","x",ROUND(IF('Indicator Data'!Z153&gt;T$195,0,IF('Indicator Data'!Z153&lt;T$194,10,(T$195-'Indicator Data'!Z153)/(T$195-T$194)*10)),1))</f>
        <v>1.5</v>
      </c>
      <c r="U150" s="97">
        <f>IF('Indicator Data'!AC153="No data","x",ROUND(IF('Indicator Data'!AC153&gt;U$195,0,IF('Indicator Data'!AC153&lt;U$194,10,(U$195-'Indicator Data'!AC153)/(U$195-U$194)*10)),1))</f>
        <v>9.8000000000000007</v>
      </c>
      <c r="V150" s="97">
        <f>IF('Indicator Data'!AD153="No data","x",ROUND(IF('Indicator Data'!AD153&gt;V$195,10,IF('Indicator Data'!AD153&lt;V$194,0,10-(V$195-'Indicator Data'!AD153)/(V$195-V$194)*10)),1))</f>
        <v>3.5</v>
      </c>
      <c r="W150" s="98">
        <f t="shared" si="22"/>
        <v>6.2</v>
      </c>
      <c r="X150" s="99">
        <f t="shared" si="23"/>
        <v>6.2</v>
      </c>
      <c r="Y150" s="184"/>
    </row>
    <row r="151" spans="1:25" s="4" customFormat="1" x14ac:dyDescent="0.25">
      <c r="A151" s="131" t="s">
        <v>280</v>
      </c>
      <c r="B151" s="51" t="s">
        <v>279</v>
      </c>
      <c r="C151" s="97">
        <f>IF('Indicator Data'!AR154="No data","x",ROUND(IF('Indicator Data'!AR154&gt;C$195,0,IF('Indicator Data'!AR154&lt;C$194,10,(C$195-'Indicator Data'!AR154)/(C$195-C$194)*10)),1))</f>
        <v>4.9000000000000004</v>
      </c>
      <c r="D151" s="98">
        <f t="shared" si="16"/>
        <v>4.9000000000000004</v>
      </c>
      <c r="E151" s="97">
        <f>IF('Indicator Data'!AT154="No data","x",ROUND(IF('Indicator Data'!AT154&gt;E$195,0,IF('Indicator Data'!AT154&lt;E$194,10,(E$195-'Indicator Data'!AT154)/(E$195-E$194)*10)),1))</f>
        <v>5.8</v>
      </c>
      <c r="F151" s="97">
        <f>IF('Indicator Data'!AS154="No data","x",ROUND(IF('Indicator Data'!AS154&gt;F$195,0,IF('Indicator Data'!AS154&lt;F$194,10,(F$195-'Indicator Data'!AS154)/(F$195-F$194)*10)),1))</f>
        <v>4.8</v>
      </c>
      <c r="G151" s="98">
        <f t="shared" si="17"/>
        <v>5.3</v>
      </c>
      <c r="H151" s="99">
        <f t="shared" si="18"/>
        <v>5.0999999999999996</v>
      </c>
      <c r="I151" s="97">
        <f>IF('Indicator Data'!AV154="No data","x",ROUND(IF('Indicator Data'!AV154^2&gt;I$195,0,IF('Indicator Data'!AV154^2&lt;I$194,10,(I$195-'Indicator Data'!AV154^2)/(I$195-I$194)*10)),1))</f>
        <v>0.4</v>
      </c>
      <c r="J151" s="97">
        <f>IF(OR('Indicator Data'!AU154=0,'Indicator Data'!AU154="No data"),"x",ROUND(IF('Indicator Data'!AU154&gt;J$195,0,IF('Indicator Data'!AU154&lt;J$194,10,(J$195-'Indicator Data'!AU154)/(J$195-J$194)*10)),1))</f>
        <v>0</v>
      </c>
      <c r="K151" s="97">
        <f>IF('Indicator Data'!AW154="No data","x",ROUND(IF('Indicator Data'!AW154&gt;K$195,0,IF('Indicator Data'!AW154&lt;K$194,10,(K$195-'Indicator Data'!AW154)/(K$195-K$194)*10)),1))</f>
        <v>3.5</v>
      </c>
      <c r="L151" s="97">
        <f>IF('Indicator Data'!AX154="No data","x",ROUND(IF('Indicator Data'!AX154&gt;L$195,0,IF('Indicator Data'!AX154&lt;L$194,10,(L$195-'Indicator Data'!AX154)/(L$195-L$194)*10)),1))</f>
        <v>4.0999999999999996</v>
      </c>
      <c r="M151" s="98">
        <f t="shared" si="19"/>
        <v>2</v>
      </c>
      <c r="N151" s="148">
        <f>IF('Indicator Data'!AY154="No data","x",'Indicator Data'!AY154/'Indicator Data'!BE154*100)</f>
        <v>75.463068831465819</v>
      </c>
      <c r="O151" s="97">
        <f t="shared" si="20"/>
        <v>2.5</v>
      </c>
      <c r="P151" s="97">
        <f>IF('Indicator Data'!AZ154="No data","x",ROUND(IF('Indicator Data'!AZ154&gt;P$195,0,IF('Indicator Data'!AZ154&lt;P$194,10,(P$195-'Indicator Data'!AZ154)/(P$195-P$194)*10)),1))</f>
        <v>0.4</v>
      </c>
      <c r="Q151" s="97">
        <f>IF('Indicator Data'!BA154="No data","x",ROUND(IF('Indicator Data'!BA154&gt;Q$195,0,IF('Indicator Data'!BA154&lt;Q$194,10,(Q$195-'Indicator Data'!BA154)/(Q$195-Q$194)*10)),1))</f>
        <v>0.2</v>
      </c>
      <c r="R151" s="98">
        <f t="shared" si="21"/>
        <v>1</v>
      </c>
      <c r="S151" s="97">
        <f>IF('Indicator Data'!Y154="No data","x",ROUND(IF('Indicator Data'!Y154&gt;S$195,0,IF('Indicator Data'!Y154&lt;S$194,10,(S$195-'Indicator Data'!Y154)/(S$195-S$194)*10)),1))</f>
        <v>4.7</v>
      </c>
      <c r="T151" s="97">
        <f>IF('Indicator Data'!Z154="No data","x",ROUND(IF('Indicator Data'!Z154&gt;T$195,0,IF('Indicator Data'!Z154&lt;T$194,10,(T$195-'Indicator Data'!Z154)/(T$195-T$194)*10)),1))</f>
        <v>4.4000000000000004</v>
      </c>
      <c r="U151" s="97">
        <f>IF('Indicator Data'!AC154="No data","x",ROUND(IF('Indicator Data'!AC154&gt;U$195,0,IF('Indicator Data'!AC154&lt;U$194,10,(U$195-'Indicator Data'!AC154)/(U$195-U$194)*10)),1))</f>
        <v>5.7</v>
      </c>
      <c r="V151" s="97">
        <f>IF('Indicator Data'!AD154="No data","x",ROUND(IF('Indicator Data'!AD154&gt;V$195,10,IF('Indicator Data'!AD154&lt;V$194,0,10-(V$195-'Indicator Data'!AD154)/(V$195-V$194)*10)),1))</f>
        <v>0.2</v>
      </c>
      <c r="W151" s="98">
        <f t="shared" si="22"/>
        <v>3.8</v>
      </c>
      <c r="X151" s="99">
        <f t="shared" si="23"/>
        <v>2.2999999999999998</v>
      </c>
      <c r="Y151" s="184"/>
    </row>
    <row r="152" spans="1:25" s="4" customFormat="1" x14ac:dyDescent="0.25">
      <c r="A152" s="131" t="s">
        <v>282</v>
      </c>
      <c r="B152" s="51" t="s">
        <v>281</v>
      </c>
      <c r="C152" s="97">
        <f>IF('Indicator Data'!AR155="No data","x",ROUND(IF('Indicator Data'!AR155&gt;C$195,0,IF('Indicator Data'!AR155&lt;C$194,10,(C$195-'Indicator Data'!AR155)/(C$195-C$194)*10)),1))</f>
        <v>4.3</v>
      </c>
      <c r="D152" s="98">
        <f t="shared" si="16"/>
        <v>4.3</v>
      </c>
      <c r="E152" s="97">
        <f>IF('Indicator Data'!AT155="No data","x",ROUND(IF('Indicator Data'!AT155&gt;E$195,0,IF('Indicator Data'!AT155&lt;E$194,10,(E$195-'Indicator Data'!AT155)/(E$195-E$194)*10)),1))</f>
        <v>4.5</v>
      </c>
      <c r="F152" s="97">
        <f>IF('Indicator Data'!AS155="No data","x",ROUND(IF('Indicator Data'!AS155&gt;F$195,0,IF('Indicator Data'!AS155&lt;F$194,10,(F$195-'Indicator Data'!AS155)/(F$195-F$194)*10)),1))</f>
        <v>4.0999999999999996</v>
      </c>
      <c r="G152" s="98">
        <f t="shared" si="17"/>
        <v>4.3</v>
      </c>
      <c r="H152" s="99">
        <f t="shared" si="18"/>
        <v>4.3</v>
      </c>
      <c r="I152" s="97">
        <f>IF('Indicator Data'!AV155="No data","x",ROUND(IF('Indicator Data'!AV155^2&gt;I$195,0,IF('Indicator Data'!AV155^2&lt;I$194,10,(I$195-'Indicator Data'!AV155^2)/(I$195-I$194)*10)),1))</f>
        <v>1</v>
      </c>
      <c r="J152" s="97">
        <f>IF(OR('Indicator Data'!AU155=0,'Indicator Data'!AU155="No data"),"x",ROUND(IF('Indicator Data'!AU155&gt;J$195,0,IF('Indicator Data'!AU155&lt;J$194,10,(J$195-'Indicator Data'!AU155)/(J$195-J$194)*10)),1))</f>
        <v>0</v>
      </c>
      <c r="K152" s="97">
        <f>IF('Indicator Data'!AW155="No data","x",ROUND(IF('Indicator Data'!AW155&gt;K$195,0,IF('Indicator Data'!AW155&lt;K$194,10,(K$195-'Indicator Data'!AW155)/(K$195-K$194)*10)),1))</f>
        <v>4.2</v>
      </c>
      <c r="L152" s="97">
        <f>IF('Indicator Data'!AX155="No data","x",ROUND(IF('Indicator Data'!AX155&gt;L$195,0,IF('Indicator Data'!AX155&lt;L$194,10,(L$195-'Indicator Data'!AX155)/(L$195-L$194)*10)),1))</f>
        <v>2.1</v>
      </c>
      <c r="M152" s="98">
        <f t="shared" si="19"/>
        <v>1.8</v>
      </c>
      <c r="N152" s="148">
        <f>IF('Indicator Data'!AY155="No data","x",'Indicator Data'!AY155/'Indicator Data'!BE155*100)</f>
        <v>82.608695652173907</v>
      </c>
      <c r="O152" s="97">
        <f t="shared" si="20"/>
        <v>1.8</v>
      </c>
      <c r="P152" s="97">
        <f>IF('Indicator Data'!AZ155="No data","x",ROUND(IF('Indicator Data'!AZ155&gt;P$195,0,IF('Indicator Data'!AZ155&lt;P$194,10,(P$195-'Indicator Data'!AZ155)/(P$195-P$194)*10)),1))</f>
        <v>0.2</v>
      </c>
      <c r="Q152" s="97">
        <f>IF('Indicator Data'!BA155="No data","x",ROUND(IF('Indicator Data'!BA155&gt;Q$195,0,IF('Indicator Data'!BA155&lt;Q$194,10,(Q$195-'Indicator Data'!BA155)/(Q$195-Q$194)*10)),1))</f>
        <v>0.9</v>
      </c>
      <c r="R152" s="98">
        <f t="shared" si="21"/>
        <v>1</v>
      </c>
      <c r="S152" s="97">
        <f>IF('Indicator Data'!Y155="No data","x",ROUND(IF('Indicator Data'!Y155&gt;S$195,0,IF('Indicator Data'!Y155&lt;S$194,10,(S$195-'Indicator Data'!Y155)/(S$195-S$194)*10)),1))</f>
        <v>7.3</v>
      </c>
      <c r="T152" s="97">
        <f>IF('Indicator Data'!Z155="No data","x",ROUND(IF('Indicator Data'!Z155&gt;T$195,0,IF('Indicator Data'!Z155&lt;T$194,10,(T$195-'Indicator Data'!Z155)/(T$195-T$194)*10)),1))</f>
        <v>0.5</v>
      </c>
      <c r="U152" s="97">
        <f>IF('Indicator Data'!AC155="No data","x",ROUND(IF('Indicator Data'!AC155&gt;U$195,0,IF('Indicator Data'!AC155&lt;U$194,10,(U$195-'Indicator Data'!AC155)/(U$195-U$194)*10)),1))</f>
        <v>7.3</v>
      </c>
      <c r="V152" s="97" t="str">
        <f>IF('Indicator Data'!AD155="No data","x",ROUND(IF('Indicator Data'!AD155&gt;V$195,10,IF('Indicator Data'!AD155&lt;V$194,0,10-(V$195-'Indicator Data'!AD155)/(V$195-V$194)*10)),1))</f>
        <v>x</v>
      </c>
      <c r="W152" s="98">
        <f t="shared" si="22"/>
        <v>5</v>
      </c>
      <c r="X152" s="99">
        <f t="shared" si="23"/>
        <v>2.6</v>
      </c>
      <c r="Y152" s="184"/>
    </row>
    <row r="153" spans="1:25" s="4" customFormat="1" x14ac:dyDescent="0.25">
      <c r="A153" s="131" t="s">
        <v>284</v>
      </c>
      <c r="B153" s="51" t="s">
        <v>283</v>
      </c>
      <c r="C153" s="97">
        <f>IF('Indicator Data'!AR156="No data","x",ROUND(IF('Indicator Data'!AR156&gt;C$195,0,IF('Indicator Data'!AR156&lt;C$194,10,(C$195-'Indicator Data'!AR156)/(C$195-C$194)*10)),1))</f>
        <v>3.5</v>
      </c>
      <c r="D153" s="98">
        <f t="shared" si="16"/>
        <v>3.5</v>
      </c>
      <c r="E153" s="97">
        <f>IF('Indicator Data'!AT156="No data","x",ROUND(IF('Indicator Data'!AT156&gt;E$195,0,IF('Indicator Data'!AT156&lt;E$194,10,(E$195-'Indicator Data'!AT156)/(E$195-E$194)*10)),1))</f>
        <v>7</v>
      </c>
      <c r="F153" s="97">
        <f>IF('Indicator Data'!AS156="No data","x",ROUND(IF('Indicator Data'!AS156&gt;F$195,0,IF('Indicator Data'!AS156&lt;F$194,10,(F$195-'Indicator Data'!AS156)/(F$195-F$194)*10)),1))</f>
        <v>7.5</v>
      </c>
      <c r="G153" s="98">
        <f t="shared" si="17"/>
        <v>7.3</v>
      </c>
      <c r="H153" s="99">
        <f t="shared" si="18"/>
        <v>5.4</v>
      </c>
      <c r="I153" s="97">
        <f>IF('Indicator Data'!AV156="No data","x",ROUND(IF('Indicator Data'!AV156^2&gt;I$195,0,IF('Indicator Data'!AV156^2&lt;I$194,10,(I$195-'Indicator Data'!AV156^2)/(I$195-I$194)*10)),1))</f>
        <v>8.4</v>
      </c>
      <c r="J153" s="97">
        <f>IF(OR('Indicator Data'!AU156=0,'Indicator Data'!AU156="No data"),"x",ROUND(IF('Indicator Data'!AU156&gt;J$195,0,IF('Indicator Data'!AU156&lt;J$194,10,(J$195-'Indicator Data'!AU156)/(J$195-J$194)*10)),1))</f>
        <v>8.6999999999999993</v>
      </c>
      <c r="K153" s="97">
        <f>IF('Indicator Data'!AW156="No data","x",ROUND(IF('Indicator Data'!AW156&gt;K$195,0,IF('Indicator Data'!AW156&lt;K$194,10,(K$195-'Indicator Data'!AW156)/(K$195-K$194)*10)),1))</f>
        <v>9.8000000000000007</v>
      </c>
      <c r="L153" s="97">
        <f>IF('Indicator Data'!AX156="No data","x",ROUND(IF('Indicator Data'!AX156&gt;L$195,0,IF('Indicator Data'!AX156&lt;L$194,10,(L$195-'Indicator Data'!AX156)/(L$195-L$194)*10)),1))</f>
        <v>5.7</v>
      </c>
      <c r="M153" s="98">
        <f t="shared" si="19"/>
        <v>8.1999999999999993</v>
      </c>
      <c r="N153" s="148">
        <f>IF('Indicator Data'!AY156="No data","x",'Indicator Data'!AY156/'Indicator Data'!BE156*100)</f>
        <v>20.943870427254957</v>
      </c>
      <c r="O153" s="97">
        <f t="shared" si="20"/>
        <v>8</v>
      </c>
      <c r="P153" s="97">
        <f>IF('Indicator Data'!AZ156="No data","x",ROUND(IF('Indicator Data'!AZ156&gt;P$195,0,IF('Indicator Data'!AZ156&lt;P$194,10,(P$195-'Indicator Data'!AZ156)/(P$195-P$194)*10)),1))</f>
        <v>9.6</v>
      </c>
      <c r="Q153" s="97">
        <f>IF('Indicator Data'!BA156="No data","x",ROUND(IF('Indicator Data'!BA156&gt;Q$195,0,IF('Indicator Data'!BA156&lt;Q$194,10,(Q$195-'Indicator Data'!BA156)/(Q$195-Q$194)*10)),1))</f>
        <v>7.5</v>
      </c>
      <c r="R153" s="98">
        <f t="shared" si="21"/>
        <v>8.4</v>
      </c>
      <c r="S153" s="97">
        <f>IF('Indicator Data'!Y156="No data","x",ROUND(IF('Indicator Data'!Y156&gt;S$195,0,IF('Indicator Data'!Y156&lt;S$194,10,(S$195-'Indicator Data'!Y156)/(S$195-S$194)*10)),1))</f>
        <v>9.9</v>
      </c>
      <c r="T153" s="97">
        <f>IF('Indicator Data'!Z156="No data","x",ROUND(IF('Indicator Data'!Z156&gt;T$195,0,IF('Indicator Data'!Z156&lt;T$194,10,(T$195-'Indicator Data'!Z156)/(T$195-T$194)*10)),1))</f>
        <v>4.0999999999999996</v>
      </c>
      <c r="U153" s="97">
        <f>IF('Indicator Data'!AC156="No data","x",ROUND(IF('Indicator Data'!AC156&gt;U$195,0,IF('Indicator Data'!AC156&lt;U$194,10,(U$195-'Indicator Data'!AC156)/(U$195-U$194)*10)),1))</f>
        <v>9.4</v>
      </c>
      <c r="V153" s="97">
        <f>IF('Indicator Data'!AD156="No data","x",ROUND(IF('Indicator Data'!AD156&gt;V$195,10,IF('Indicator Data'!AD156&lt;V$194,0,10-(V$195-'Indicator Data'!AD156)/(V$195-V$194)*10)),1))</f>
        <v>10</v>
      </c>
      <c r="W153" s="98">
        <f t="shared" si="22"/>
        <v>8.4</v>
      </c>
      <c r="X153" s="99">
        <f t="shared" si="23"/>
        <v>8.3000000000000007</v>
      </c>
      <c r="Y153" s="184"/>
    </row>
    <row r="154" spans="1:25" s="4" customFormat="1" x14ac:dyDescent="0.25">
      <c r="A154" s="131" t="s">
        <v>286</v>
      </c>
      <c r="B154" s="51" t="s">
        <v>285</v>
      </c>
      <c r="C154" s="97">
        <f>IF('Indicator Data'!AR157="No data","x",ROUND(IF('Indicator Data'!AR157&gt;C$195,0,IF('Indicator Data'!AR157&lt;C$194,10,(C$195-'Indicator Data'!AR157)/(C$195-C$194)*10)),1))</f>
        <v>1.2</v>
      </c>
      <c r="D154" s="98">
        <f t="shared" si="16"/>
        <v>1.2</v>
      </c>
      <c r="E154" s="97">
        <f>IF('Indicator Data'!AT157="No data","x",ROUND(IF('Indicator Data'!AT157&gt;E$195,0,IF('Indicator Data'!AT157&lt;E$194,10,(E$195-'Indicator Data'!AT157)/(E$195-E$194)*10)),1))</f>
        <v>1.6</v>
      </c>
      <c r="F154" s="97">
        <f>IF('Indicator Data'!AS157="No data","x",ROUND(IF('Indicator Data'!AS157&gt;F$195,0,IF('Indicator Data'!AS157&lt;F$194,10,(F$195-'Indicator Data'!AS157)/(F$195-F$194)*10)),1))</f>
        <v>0.5</v>
      </c>
      <c r="G154" s="98">
        <f t="shared" si="17"/>
        <v>1.1000000000000001</v>
      </c>
      <c r="H154" s="99">
        <f t="shared" si="18"/>
        <v>1.2</v>
      </c>
      <c r="I154" s="97">
        <f>IF('Indicator Data'!AV157="No data","x",ROUND(IF('Indicator Data'!AV157^2&gt;I$195,0,IF('Indicator Data'!AV157^2&lt;I$194,10,(I$195-'Indicator Data'!AV157^2)/(I$195-I$194)*10)),1))</f>
        <v>0.7</v>
      </c>
      <c r="J154" s="97">
        <f>IF(OR('Indicator Data'!AU157=0,'Indicator Data'!AU157="No data"),"x",ROUND(IF('Indicator Data'!AU157&gt;J$195,0,IF('Indicator Data'!AU157&lt;J$194,10,(J$195-'Indicator Data'!AU157)/(J$195-J$194)*10)),1))</f>
        <v>0</v>
      </c>
      <c r="K154" s="97">
        <f>IF('Indicator Data'!AW157="No data","x",ROUND(IF('Indicator Data'!AW157&gt;K$195,0,IF('Indicator Data'!AW157&lt;K$194,10,(K$195-'Indicator Data'!AW157)/(K$195-K$194)*10)),1))</f>
        <v>1.8</v>
      </c>
      <c r="L154" s="97">
        <f>IF('Indicator Data'!AX157="No data","x",ROUND(IF('Indicator Data'!AX157&gt;L$195,0,IF('Indicator Data'!AX157&lt;L$194,10,(L$195-'Indicator Data'!AX157)/(L$195-L$194)*10)),1))</f>
        <v>2.8</v>
      </c>
      <c r="M154" s="98">
        <f t="shared" si="19"/>
        <v>1.3</v>
      </c>
      <c r="N154" s="148">
        <f>IF('Indicator Data'!AY157="No data","x",'Indicator Data'!AY157/'Indicator Data'!BE157*100)</f>
        <v>800</v>
      </c>
      <c r="O154" s="97">
        <f t="shared" si="20"/>
        <v>0</v>
      </c>
      <c r="P154" s="97">
        <f>IF('Indicator Data'!AZ157="No data","x",ROUND(IF('Indicator Data'!AZ157&gt;P$195,0,IF('Indicator Data'!AZ157&lt;P$194,10,(P$195-'Indicator Data'!AZ157)/(P$195-P$194)*10)),1))</f>
        <v>0</v>
      </c>
      <c r="Q154" s="97">
        <f>IF('Indicator Data'!BA157="No data","x",ROUND(IF('Indicator Data'!BA157&gt;Q$195,0,IF('Indicator Data'!BA157&lt;Q$194,10,(Q$195-'Indicator Data'!BA157)/(Q$195-Q$194)*10)),1))</f>
        <v>0</v>
      </c>
      <c r="R154" s="98">
        <f t="shared" si="21"/>
        <v>0</v>
      </c>
      <c r="S154" s="97">
        <f>IF('Indicator Data'!Y157="No data","x",ROUND(IF('Indicator Data'!Y157&gt;S$195,0,IF('Indicator Data'!Y157&lt;S$194,10,(S$195-'Indicator Data'!Y157)/(S$195-S$194)*10)),1))</f>
        <v>5.0999999999999996</v>
      </c>
      <c r="T154" s="97">
        <f>IF('Indicator Data'!Z157="No data","x",ROUND(IF('Indicator Data'!Z157&gt;T$195,0,IF('Indicator Data'!Z157&lt;T$194,10,(T$195-'Indicator Data'!Z157)/(T$195-T$194)*10)),1))</f>
        <v>1</v>
      </c>
      <c r="U154" s="97">
        <f>IF('Indicator Data'!AC157="No data","x",ROUND(IF('Indicator Data'!AC157&gt;U$195,0,IF('Indicator Data'!AC157&lt;U$194,10,(U$195-'Indicator Data'!AC157)/(U$195-U$194)*10)),1))</f>
        <v>0</v>
      </c>
      <c r="V154" s="97">
        <f>IF('Indicator Data'!AD157="No data","x",ROUND(IF('Indicator Data'!AD157&gt;V$195,10,IF('Indicator Data'!AD157&lt;V$194,0,10-(V$195-'Indicator Data'!AD157)/(V$195-V$194)*10)),1))</f>
        <v>0.1</v>
      </c>
      <c r="W154" s="98">
        <f t="shared" si="22"/>
        <v>1.6</v>
      </c>
      <c r="X154" s="99">
        <f t="shared" si="23"/>
        <v>1</v>
      </c>
      <c r="Y154" s="184"/>
    </row>
    <row r="155" spans="1:25" s="4" customFormat="1" x14ac:dyDescent="0.25">
      <c r="A155" s="131" t="s">
        <v>288</v>
      </c>
      <c r="B155" s="51" t="s">
        <v>287</v>
      </c>
      <c r="C155" s="97">
        <f>IF('Indicator Data'!AR158="No data","x",ROUND(IF('Indicator Data'!AR158&gt;C$195,0,IF('Indicator Data'!AR158&lt;C$194,10,(C$195-'Indicator Data'!AR158)/(C$195-C$194)*10)),1))</f>
        <v>3.4</v>
      </c>
      <c r="D155" s="98">
        <f t="shared" si="16"/>
        <v>3.4</v>
      </c>
      <c r="E155" s="97">
        <f>IF('Indicator Data'!AT158="No data","x",ROUND(IF('Indicator Data'!AT158&gt;E$195,0,IF('Indicator Data'!AT158&lt;E$194,10,(E$195-'Indicator Data'!AT158)/(E$195-E$194)*10)),1))</f>
        <v>4.9000000000000004</v>
      </c>
      <c r="F155" s="97">
        <f>IF('Indicator Data'!AS158="No data","x",ROUND(IF('Indicator Data'!AS158&gt;F$195,0,IF('Indicator Data'!AS158&lt;F$194,10,(F$195-'Indicator Data'!AS158)/(F$195-F$194)*10)),1))</f>
        <v>3.3</v>
      </c>
      <c r="G155" s="98">
        <f t="shared" si="17"/>
        <v>4.0999999999999996</v>
      </c>
      <c r="H155" s="99">
        <f t="shared" si="18"/>
        <v>3.8</v>
      </c>
      <c r="I155" s="97" t="str">
        <f>IF('Indicator Data'!AV158="No data","x",ROUND(IF('Indicator Data'!AV158^2&gt;I$195,0,IF('Indicator Data'!AV158^2&lt;I$194,10,(I$195-'Indicator Data'!AV158^2)/(I$195-I$194)*10)),1))</f>
        <v>x</v>
      </c>
      <c r="J155" s="97">
        <f>IF(OR('Indicator Data'!AU158=0,'Indicator Data'!AU158="No data"),"x",ROUND(IF('Indicator Data'!AU158&gt;J$195,0,IF('Indicator Data'!AU158&lt;J$194,10,(J$195-'Indicator Data'!AU158)/(J$195-J$194)*10)),1))</f>
        <v>0</v>
      </c>
      <c r="K155" s="97">
        <f>IF('Indicator Data'!AW158="No data","x",ROUND(IF('Indicator Data'!AW158&gt;K$195,0,IF('Indicator Data'!AW158&lt;K$194,10,(K$195-'Indicator Data'!AW158)/(K$195-K$194)*10)),1))</f>
        <v>1.5</v>
      </c>
      <c r="L155" s="97">
        <f>IF('Indicator Data'!AX158="No data","x",ROUND(IF('Indicator Data'!AX158&gt;L$195,0,IF('Indicator Data'!AX158&lt;L$194,10,(L$195-'Indicator Data'!AX158)/(L$195-L$194)*10)),1))</f>
        <v>4</v>
      </c>
      <c r="M155" s="98">
        <f t="shared" si="19"/>
        <v>1.8</v>
      </c>
      <c r="N155" s="148">
        <f>IF('Indicator Data'!AY158="No data","x",'Indicator Data'!AY158/'Indicator Data'!BE158*100)</f>
        <v>174.67975378472801</v>
      </c>
      <c r="O155" s="97">
        <f t="shared" si="20"/>
        <v>0</v>
      </c>
      <c r="P155" s="97">
        <f>IF('Indicator Data'!AZ158="No data","x",ROUND(IF('Indicator Data'!AZ158&gt;P$195,0,IF('Indicator Data'!AZ158&lt;P$194,10,(P$195-'Indicator Data'!AZ158)/(P$195-P$194)*10)),1))</f>
        <v>0.1</v>
      </c>
      <c r="Q155" s="97">
        <f>IF('Indicator Data'!BA158="No data","x",ROUND(IF('Indicator Data'!BA158&gt;Q$195,0,IF('Indicator Data'!BA158&lt;Q$194,10,(Q$195-'Indicator Data'!BA158)/(Q$195-Q$194)*10)),1))</f>
        <v>0</v>
      </c>
      <c r="R155" s="98">
        <f t="shared" si="21"/>
        <v>0</v>
      </c>
      <c r="S155" s="97">
        <f>IF('Indicator Data'!Y158="No data","x",ROUND(IF('Indicator Data'!Y158&gt;S$195,0,IF('Indicator Data'!Y158&lt;S$194,10,(S$195-'Indicator Data'!Y158)/(S$195-S$194)*10)),1))</f>
        <v>1.7</v>
      </c>
      <c r="T155" s="97">
        <f>IF('Indicator Data'!Z158="No data","x",ROUND(IF('Indicator Data'!Z158&gt;T$195,0,IF('Indicator Data'!Z158&lt;T$194,10,(T$195-'Indicator Data'!Z158)/(T$195-T$194)*10)),1))</f>
        <v>1</v>
      </c>
      <c r="U155" s="97">
        <f>IF('Indicator Data'!AC158="No data","x",ROUND(IF('Indicator Data'!AC158&gt;U$195,0,IF('Indicator Data'!AC158&lt;U$194,10,(U$195-'Indicator Data'!AC158)/(U$195-U$194)*10)),1))</f>
        <v>2.8</v>
      </c>
      <c r="V155" s="97">
        <f>IF('Indicator Data'!AD158="No data","x",ROUND(IF('Indicator Data'!AD158&gt;V$195,10,IF('Indicator Data'!AD158&lt;V$194,0,10-(V$195-'Indicator Data'!AD158)/(V$195-V$194)*10)),1))</f>
        <v>0.1</v>
      </c>
      <c r="W155" s="98">
        <f t="shared" si="22"/>
        <v>1.4</v>
      </c>
      <c r="X155" s="99">
        <f t="shared" si="23"/>
        <v>1.1000000000000001</v>
      </c>
      <c r="Y155" s="184"/>
    </row>
    <row r="156" spans="1:25" s="4" customFormat="1" x14ac:dyDescent="0.25">
      <c r="A156" s="131" t="s">
        <v>290</v>
      </c>
      <c r="B156" s="51" t="s">
        <v>289</v>
      </c>
      <c r="C156" s="97">
        <f>IF('Indicator Data'!AR159="No data","x",ROUND(IF('Indicator Data'!AR159&gt;C$195,0,IF('Indicator Data'!AR159&lt;C$194,10,(C$195-'Indicator Data'!AR159)/(C$195-C$194)*10)),1))</f>
        <v>0.9</v>
      </c>
      <c r="D156" s="98">
        <f t="shared" si="16"/>
        <v>0.9</v>
      </c>
      <c r="E156" s="97">
        <f>IF('Indicator Data'!AT159="No data","x",ROUND(IF('Indicator Data'!AT159&gt;E$195,0,IF('Indicator Data'!AT159&lt;E$194,10,(E$195-'Indicator Data'!AT159)/(E$195-E$194)*10)),1))</f>
        <v>3.9</v>
      </c>
      <c r="F156" s="97">
        <f>IF('Indicator Data'!AS159="No data","x",ROUND(IF('Indicator Data'!AS159&gt;F$195,0,IF('Indicator Data'!AS159&lt;F$194,10,(F$195-'Indicator Data'!AS159)/(F$195-F$194)*10)),1))</f>
        <v>3.1</v>
      </c>
      <c r="G156" s="98">
        <f t="shared" si="17"/>
        <v>3.5</v>
      </c>
      <c r="H156" s="99">
        <f t="shared" si="18"/>
        <v>2.2000000000000002</v>
      </c>
      <c r="I156" s="97">
        <f>IF('Indicator Data'!AV159="No data","x",ROUND(IF('Indicator Data'!AV159^2&gt;I$195,0,IF('Indicator Data'!AV159^2&lt;I$194,10,(I$195-'Indicator Data'!AV159^2)/(I$195-I$194)*10)),1))</f>
        <v>0.1</v>
      </c>
      <c r="J156" s="97">
        <f>IF(OR('Indicator Data'!AU159=0,'Indicator Data'!AU159="No data"),"x",ROUND(IF('Indicator Data'!AU159&gt;J$195,0,IF('Indicator Data'!AU159&lt;J$194,10,(J$195-'Indicator Data'!AU159)/(J$195-J$194)*10)),1))</f>
        <v>0</v>
      </c>
      <c r="K156" s="97">
        <f>IF('Indicator Data'!AW159="No data","x",ROUND(IF('Indicator Data'!AW159&gt;K$195,0,IF('Indicator Data'!AW159&lt;K$194,10,(K$195-'Indicator Data'!AW159)/(K$195-K$194)*10)),1))</f>
        <v>2.7</v>
      </c>
      <c r="L156" s="97">
        <f>IF('Indicator Data'!AX159="No data","x",ROUND(IF('Indicator Data'!AX159&gt;L$195,0,IF('Indicator Data'!AX159&lt;L$194,10,(L$195-'Indicator Data'!AX159)/(L$195-L$194)*10)),1))</f>
        <v>4.5</v>
      </c>
      <c r="M156" s="98">
        <f t="shared" si="19"/>
        <v>1.8</v>
      </c>
      <c r="N156" s="148">
        <f>IF('Indicator Data'!AY159="No data","x",'Indicator Data'!AY159/'Indicator Data'!BE159*100)</f>
        <v>178.74875868917576</v>
      </c>
      <c r="O156" s="97">
        <f t="shared" si="20"/>
        <v>0</v>
      </c>
      <c r="P156" s="97">
        <f>IF('Indicator Data'!AZ159="No data","x",ROUND(IF('Indicator Data'!AZ159&gt;P$195,0,IF('Indicator Data'!AZ159&lt;P$194,10,(P$195-'Indicator Data'!AZ159)/(P$195-P$194)*10)),1))</f>
        <v>0.1</v>
      </c>
      <c r="Q156" s="97">
        <f>IF('Indicator Data'!BA159="No data","x",ROUND(IF('Indicator Data'!BA159&gt;Q$195,0,IF('Indicator Data'!BA159&lt;Q$194,10,(Q$195-'Indicator Data'!BA159)/(Q$195-Q$194)*10)),1))</f>
        <v>0.1</v>
      </c>
      <c r="R156" s="98">
        <f t="shared" si="21"/>
        <v>0.1</v>
      </c>
      <c r="S156" s="97">
        <f>IF('Indicator Data'!Y159="No data","x",ROUND(IF('Indicator Data'!Y159&gt;S$195,0,IF('Indicator Data'!Y159&lt;S$194,10,(S$195-'Indicator Data'!Y159)/(S$195-S$194)*10)),1))</f>
        <v>3.7</v>
      </c>
      <c r="T156" s="97">
        <f>IF('Indicator Data'!Z159="No data","x",ROUND(IF('Indicator Data'!Z159&gt;T$195,0,IF('Indicator Data'!Z159&lt;T$194,10,(T$195-'Indicator Data'!Z159)/(T$195-T$194)*10)),1))</f>
        <v>1.8</v>
      </c>
      <c r="U156" s="97">
        <f>IF('Indicator Data'!AC159="No data","x",ROUND(IF('Indicator Data'!AC159&gt;U$195,0,IF('Indicator Data'!AC159&lt;U$194,10,(U$195-'Indicator Data'!AC159)/(U$195-U$194)*10)),1))</f>
        <v>1</v>
      </c>
      <c r="V156" s="97">
        <f>IF('Indicator Data'!AD159="No data","x",ROUND(IF('Indicator Data'!AD159&gt;V$195,10,IF('Indicator Data'!AD159&lt;V$194,0,10-(V$195-'Indicator Data'!AD159)/(V$195-V$194)*10)),1))</f>
        <v>0.1</v>
      </c>
      <c r="W156" s="98">
        <f t="shared" si="22"/>
        <v>1.7</v>
      </c>
      <c r="X156" s="99">
        <f t="shared" si="23"/>
        <v>1.2</v>
      </c>
      <c r="Y156" s="184"/>
    </row>
    <row r="157" spans="1:25" s="4" customFormat="1" x14ac:dyDescent="0.25">
      <c r="A157" s="131" t="s">
        <v>292</v>
      </c>
      <c r="B157" s="51" t="s">
        <v>291</v>
      </c>
      <c r="C157" s="97">
        <f>IF('Indicator Data'!AR160="No data","x",ROUND(IF('Indicator Data'!AR160&gt;C$195,0,IF('Indicator Data'!AR160&lt;C$194,10,(C$195-'Indicator Data'!AR160)/(C$195-C$194)*10)),1))</f>
        <v>6.6</v>
      </c>
      <c r="D157" s="98">
        <f t="shared" si="16"/>
        <v>6.6</v>
      </c>
      <c r="E157" s="97">
        <f>IF('Indicator Data'!AT160="No data","x",ROUND(IF('Indicator Data'!AT160&gt;E$195,0,IF('Indicator Data'!AT160&lt;E$194,10,(E$195-'Indicator Data'!AT160)/(E$195-E$194)*10)),1))</f>
        <v>5.8</v>
      </c>
      <c r="F157" s="97">
        <f>IF('Indicator Data'!AS160="No data","x",ROUND(IF('Indicator Data'!AS160&gt;F$195,0,IF('Indicator Data'!AS160&lt;F$194,10,(F$195-'Indicator Data'!AS160)/(F$195-F$194)*10)),1))</f>
        <v>7.1</v>
      </c>
      <c r="G157" s="98">
        <f t="shared" si="17"/>
        <v>6.5</v>
      </c>
      <c r="H157" s="99">
        <f t="shared" si="18"/>
        <v>6.6</v>
      </c>
      <c r="I157" s="97" t="str">
        <f>IF('Indicator Data'!AV160="No data","x",ROUND(IF('Indicator Data'!AV160^2&gt;I$195,0,IF('Indicator Data'!AV160^2&lt;I$194,10,(I$195-'Indicator Data'!AV160^2)/(I$195-I$194)*10)),1))</f>
        <v>x</v>
      </c>
      <c r="J157" s="97">
        <f>IF(OR('Indicator Data'!AU160=0,'Indicator Data'!AU160="No data"),"x",ROUND(IF('Indicator Data'!AU160&gt;J$195,0,IF('Indicator Data'!AU160&lt;J$194,10,(J$195-'Indicator Data'!AU160)/(J$195-J$194)*10)),1))</f>
        <v>6.5</v>
      </c>
      <c r="K157" s="97">
        <f>IF('Indicator Data'!AW160="No data","x",ROUND(IF('Indicator Data'!AW160&gt;K$195,0,IF('Indicator Data'!AW160&lt;K$194,10,(K$195-'Indicator Data'!AW160)/(K$195-K$194)*10)),1))</f>
        <v>9</v>
      </c>
      <c r="L157" s="97">
        <f>IF('Indicator Data'!AX160="No data","x",ROUND(IF('Indicator Data'!AX160&gt;L$195,0,IF('Indicator Data'!AX160&lt;L$194,10,(L$195-'Indicator Data'!AX160)/(L$195-L$194)*10)),1))</f>
        <v>6.5</v>
      </c>
      <c r="M157" s="98">
        <f t="shared" si="19"/>
        <v>7.3</v>
      </c>
      <c r="N157" s="148">
        <f>IF('Indicator Data'!AY160="No data","x",'Indicator Data'!AY160/'Indicator Data'!BE160*100)</f>
        <v>3.5727045373347623</v>
      </c>
      <c r="O157" s="97">
        <f t="shared" si="20"/>
        <v>9.6999999999999993</v>
      </c>
      <c r="P157" s="97">
        <f>IF('Indicator Data'!AZ160="No data","x",ROUND(IF('Indicator Data'!AZ160&gt;P$195,0,IF('Indicator Data'!AZ160&lt;P$194,10,(P$195-'Indicator Data'!AZ160)/(P$195-P$194)*10)),1))</f>
        <v>7.8</v>
      </c>
      <c r="Q157" s="97">
        <f>IF('Indicator Data'!BA160="No data","x",ROUND(IF('Indicator Data'!BA160&gt;Q$195,0,IF('Indicator Data'!BA160&lt;Q$194,10,(Q$195-'Indicator Data'!BA160)/(Q$195-Q$194)*10)),1))</f>
        <v>3.8</v>
      </c>
      <c r="R157" s="98">
        <f t="shared" si="21"/>
        <v>7.1</v>
      </c>
      <c r="S157" s="97">
        <f>IF('Indicator Data'!Y160="No data","x",ROUND(IF('Indicator Data'!Y160&gt;S$195,0,IF('Indicator Data'!Y160&lt;S$194,10,(S$195-'Indicator Data'!Y160)/(S$195-S$194)*10)),1))</f>
        <v>9.4</v>
      </c>
      <c r="T157" s="97">
        <f>IF('Indicator Data'!Z160="No data","x",ROUND(IF('Indicator Data'!Z160&gt;T$195,0,IF('Indicator Data'!Z160&lt;T$194,10,(T$195-'Indicator Data'!Z160)/(T$195-T$194)*10)),1))</f>
        <v>0</v>
      </c>
      <c r="U157" s="97">
        <f>IF('Indicator Data'!AC160="No data","x",ROUND(IF('Indicator Data'!AC160&gt;U$195,0,IF('Indicator Data'!AC160&lt;U$194,10,(U$195-'Indicator Data'!AC160)/(U$195-U$194)*10)),1))</f>
        <v>9.8000000000000007</v>
      </c>
      <c r="V157" s="97">
        <f>IF('Indicator Data'!AD160="No data","x",ROUND(IF('Indicator Data'!AD160&gt;V$195,10,IF('Indicator Data'!AD160&lt;V$194,0,10-(V$195-'Indicator Data'!AD160)/(V$195-V$194)*10)),1))</f>
        <v>1.3</v>
      </c>
      <c r="W157" s="98">
        <f t="shared" si="22"/>
        <v>5.0999999999999996</v>
      </c>
      <c r="X157" s="99">
        <f t="shared" si="23"/>
        <v>6.5</v>
      </c>
      <c r="Y157" s="184"/>
    </row>
    <row r="158" spans="1:25" s="4" customFormat="1" x14ac:dyDescent="0.25">
      <c r="A158" s="131" t="s">
        <v>294</v>
      </c>
      <c r="B158" s="51" t="s">
        <v>293</v>
      </c>
      <c r="C158" s="97" t="str">
        <f>IF('Indicator Data'!AR161="No data","x",ROUND(IF('Indicator Data'!AR161&gt;C$195,0,IF('Indicator Data'!AR161&lt;C$194,10,(C$195-'Indicator Data'!AR161)/(C$195-C$194)*10)),1))</f>
        <v>x</v>
      </c>
      <c r="D158" s="98" t="str">
        <f t="shared" si="16"/>
        <v>x</v>
      </c>
      <c r="E158" s="97">
        <f>IF('Indicator Data'!AT161="No data","x",ROUND(IF('Indicator Data'!AT161&gt;E$195,0,IF('Indicator Data'!AT161&lt;E$194,10,(E$195-'Indicator Data'!AT161)/(E$195-E$194)*10)),1))</f>
        <v>9</v>
      </c>
      <c r="F158" s="97">
        <f>IF('Indicator Data'!AS161="No data","x",ROUND(IF('Indicator Data'!AS161&gt;F$195,0,IF('Indicator Data'!AS161&lt;F$194,10,(F$195-'Indicator Data'!AS161)/(F$195-F$194)*10)),1))</f>
        <v>9.4</v>
      </c>
      <c r="G158" s="98">
        <f t="shared" si="17"/>
        <v>9.1999999999999993</v>
      </c>
      <c r="H158" s="99">
        <f t="shared" si="18"/>
        <v>9.1999999999999993</v>
      </c>
      <c r="I158" s="97" t="str">
        <f>IF('Indicator Data'!AV161="No data","x",ROUND(IF('Indicator Data'!AV161^2&gt;I$195,0,IF('Indicator Data'!AV161^2&lt;I$194,10,(I$195-'Indicator Data'!AV161^2)/(I$195-I$194)*10)),1))</f>
        <v>x</v>
      </c>
      <c r="J158" s="97">
        <f>IF(OR('Indicator Data'!AU161=0,'Indicator Data'!AU161="No data"),"x",ROUND(IF('Indicator Data'!AU161&gt;J$195,0,IF('Indicator Data'!AU161&lt;J$194,10,(J$195-'Indicator Data'!AU161)/(J$195-J$194)*10)),1))</f>
        <v>8.1</v>
      </c>
      <c r="K158" s="97">
        <f>IF('Indicator Data'!AW161="No data","x",ROUND(IF('Indicator Data'!AW161&gt;K$195,0,IF('Indicator Data'!AW161&lt;K$194,10,(K$195-'Indicator Data'!AW161)/(K$195-K$194)*10)),1))</f>
        <v>9.8000000000000007</v>
      </c>
      <c r="L158" s="97">
        <f>IF('Indicator Data'!AX161="No data","x",ROUND(IF('Indicator Data'!AX161&gt;L$195,0,IF('Indicator Data'!AX161&lt;L$194,10,(L$195-'Indicator Data'!AX161)/(L$195-L$194)*10)),1))</f>
        <v>7.6</v>
      </c>
      <c r="M158" s="98">
        <f t="shared" si="19"/>
        <v>8.5</v>
      </c>
      <c r="N158" s="148">
        <f>IF('Indicator Data'!AY161="No data","x",'Indicator Data'!AY161/'Indicator Data'!BE161*100)</f>
        <v>30.28660694360315</v>
      </c>
      <c r="O158" s="97">
        <f t="shared" si="20"/>
        <v>7</v>
      </c>
      <c r="P158" s="97">
        <f>IF('Indicator Data'!AZ161="No data","x",ROUND(IF('Indicator Data'!AZ161&gt;P$195,0,IF('Indicator Data'!AZ161&lt;P$194,10,(P$195-'Indicator Data'!AZ161)/(P$195-P$194)*10)),1))</f>
        <v>8.5</v>
      </c>
      <c r="Q158" s="97">
        <f>IF('Indicator Data'!BA161="No data","x",ROUND(IF('Indicator Data'!BA161&gt;Q$195,0,IF('Indicator Data'!BA161&lt;Q$194,10,(Q$195-'Indicator Data'!BA161)/(Q$195-Q$194)*10)),1))</f>
        <v>10</v>
      </c>
      <c r="R158" s="98">
        <f t="shared" si="21"/>
        <v>8.5</v>
      </c>
      <c r="S158" s="97">
        <f>IF('Indicator Data'!Y161="No data","x",ROUND(IF('Indicator Data'!Y161&gt;S$195,0,IF('Indicator Data'!Y161&lt;S$194,10,(S$195-'Indicator Data'!Y161)/(S$195-S$194)*10)),1))</f>
        <v>9.9</v>
      </c>
      <c r="T158" s="97">
        <f>IF('Indicator Data'!Z161="No data","x",ROUND(IF('Indicator Data'!Z161&gt;T$195,0,IF('Indicator Data'!Z161&lt;T$194,10,(T$195-'Indicator Data'!Z161)/(T$195-T$194)*10)),1))</f>
        <v>10</v>
      </c>
      <c r="U158" s="97" t="str">
        <f>IF('Indicator Data'!AC161="No data","x",ROUND(IF('Indicator Data'!AC161&gt;U$195,0,IF('Indicator Data'!AC161&lt;U$194,10,(U$195-'Indicator Data'!AC161)/(U$195-U$194)*10)),1))</f>
        <v>x</v>
      </c>
      <c r="V158" s="97">
        <f>IF('Indicator Data'!AD161="No data","x",ROUND(IF('Indicator Data'!AD161&gt;V$195,10,IF('Indicator Data'!AD161&lt;V$194,0,10-(V$195-'Indicator Data'!AD161)/(V$195-V$194)*10)),1))</f>
        <v>8.1</v>
      </c>
      <c r="W158" s="98">
        <f t="shared" si="22"/>
        <v>9.3000000000000007</v>
      </c>
      <c r="X158" s="99">
        <f t="shared" si="23"/>
        <v>8.8000000000000007</v>
      </c>
      <c r="Y158" s="184"/>
    </row>
    <row r="159" spans="1:25" s="4" customFormat="1" x14ac:dyDescent="0.25">
      <c r="A159" s="131" t="s">
        <v>296</v>
      </c>
      <c r="B159" s="51" t="s">
        <v>295</v>
      </c>
      <c r="C159" s="97">
        <f>IF('Indicator Data'!AR162="No data","x",ROUND(IF('Indicator Data'!AR162&gt;C$195,0,IF('Indicator Data'!AR162&lt;C$194,10,(C$195-'Indicator Data'!AR162)/(C$195-C$194)*10)),1))</f>
        <v>3.9</v>
      </c>
      <c r="D159" s="98">
        <f t="shared" si="16"/>
        <v>3.9</v>
      </c>
      <c r="E159" s="97">
        <f>IF('Indicator Data'!AT162="No data","x",ROUND(IF('Indicator Data'!AT162&gt;E$195,0,IF('Indicator Data'!AT162&lt;E$194,10,(E$195-'Indicator Data'!AT162)/(E$195-E$194)*10)),1))</f>
        <v>5.5</v>
      </c>
      <c r="F159" s="97">
        <f>IF('Indicator Data'!AS162="No data","x",ROUND(IF('Indicator Data'!AS162&gt;F$195,0,IF('Indicator Data'!AS162&lt;F$194,10,(F$195-'Indicator Data'!AS162)/(F$195-F$194)*10)),1))</f>
        <v>4.5</v>
      </c>
      <c r="G159" s="98">
        <f t="shared" si="17"/>
        <v>5</v>
      </c>
      <c r="H159" s="99">
        <f t="shared" si="18"/>
        <v>4.5</v>
      </c>
      <c r="I159" s="97">
        <f>IF('Indicator Data'!AV162="No data","x",ROUND(IF('Indicator Data'!AV162^2&gt;I$195,0,IF('Indicator Data'!AV162^2&lt;I$194,10,(I$195-'Indicator Data'!AV162^2)/(I$195-I$194)*10)),1))</f>
        <v>1.2</v>
      </c>
      <c r="J159" s="97">
        <f>IF(OR('Indicator Data'!AU162=0,'Indicator Data'!AU162="No data"),"x",ROUND(IF('Indicator Data'!AU162&gt;J$195,0,IF('Indicator Data'!AU162&lt;J$194,10,(J$195-'Indicator Data'!AU162)/(J$195-J$194)*10)),1))</f>
        <v>1.4</v>
      </c>
      <c r="K159" s="97">
        <f>IF('Indicator Data'!AW162="No data","x",ROUND(IF('Indicator Data'!AW162&gt;K$195,0,IF('Indicator Data'!AW162&lt;K$194,10,(K$195-'Indicator Data'!AW162)/(K$195-K$194)*10)),1))</f>
        <v>4.8</v>
      </c>
      <c r="L159" s="97">
        <f>IF('Indicator Data'!AX162="No data","x",ROUND(IF('Indicator Data'!AX162&gt;L$195,0,IF('Indicator Data'!AX162&lt;L$194,10,(L$195-'Indicator Data'!AX162)/(L$195-L$194)*10)),1))</f>
        <v>2.1</v>
      </c>
      <c r="M159" s="98">
        <f t="shared" si="19"/>
        <v>2.4</v>
      </c>
      <c r="N159" s="148">
        <f>IF('Indicator Data'!AY162="No data","x",'Indicator Data'!AY162/'Indicator Data'!BE162*100)</f>
        <v>24.73023436018762</v>
      </c>
      <c r="O159" s="97">
        <f t="shared" si="20"/>
        <v>7.6</v>
      </c>
      <c r="P159" s="97">
        <f>IF('Indicator Data'!AZ162="No data","x",ROUND(IF('Indicator Data'!AZ162&gt;P$195,0,IF('Indicator Data'!AZ162&lt;P$194,10,(P$195-'Indicator Data'!AZ162)/(P$195-P$194)*10)),1))</f>
        <v>3.7</v>
      </c>
      <c r="Q159" s="97">
        <f>IF('Indicator Data'!BA162="No data","x",ROUND(IF('Indicator Data'!BA162&gt;Q$195,0,IF('Indicator Data'!BA162&lt;Q$194,10,(Q$195-'Indicator Data'!BA162)/(Q$195-Q$194)*10)),1))</f>
        <v>1.4</v>
      </c>
      <c r="R159" s="98">
        <f t="shared" si="21"/>
        <v>4.2</v>
      </c>
      <c r="S159" s="97">
        <f>IF('Indicator Data'!Y162="No data","x",ROUND(IF('Indicator Data'!Y162&gt;S$195,0,IF('Indicator Data'!Y162&lt;S$194,10,(S$195-'Indicator Data'!Y162)/(S$195-S$194)*10)),1))</f>
        <v>8.1</v>
      </c>
      <c r="T159" s="97">
        <f>IF('Indicator Data'!Z162="No data","x",ROUND(IF('Indicator Data'!Z162&gt;T$195,0,IF('Indicator Data'!Z162&lt;T$194,10,(T$195-'Indicator Data'!Z162)/(T$195-T$194)*10)),1))</f>
        <v>6.2</v>
      </c>
      <c r="U159" s="97">
        <f>IF('Indicator Data'!AC162="No data","x",ROUND(IF('Indicator Data'!AC162&gt;U$195,0,IF('Indicator Data'!AC162&lt;U$194,10,(U$195-'Indicator Data'!AC162)/(U$195-U$194)*10)),1))</f>
        <v>6.3</v>
      </c>
      <c r="V159" s="97">
        <f>IF('Indicator Data'!AD162="No data","x",ROUND(IF('Indicator Data'!AD162&gt;V$195,10,IF('Indicator Data'!AD162&lt;V$194,0,10-(V$195-'Indicator Data'!AD162)/(V$195-V$194)*10)),1))</f>
        <v>1.5</v>
      </c>
      <c r="W159" s="98">
        <f t="shared" si="22"/>
        <v>5.5</v>
      </c>
      <c r="X159" s="99">
        <f t="shared" si="23"/>
        <v>4</v>
      </c>
      <c r="Y159" s="184"/>
    </row>
    <row r="160" spans="1:25" s="4" customFormat="1" x14ac:dyDescent="0.25">
      <c r="A160" s="131" t="s">
        <v>299</v>
      </c>
      <c r="B160" s="51" t="s">
        <v>298</v>
      </c>
      <c r="C160" s="97" t="str">
        <f>IF('Indicator Data'!AR163="No data","x",ROUND(IF('Indicator Data'!AR163&gt;C$195,0,IF('Indicator Data'!AR163&lt;C$194,10,(C$195-'Indicator Data'!AR163)/(C$195-C$194)*10)),1))</f>
        <v>x</v>
      </c>
      <c r="D160" s="98" t="str">
        <f t="shared" si="16"/>
        <v>x</v>
      </c>
      <c r="E160" s="97">
        <f>IF('Indicator Data'!AT163="No data","x",ROUND(IF('Indicator Data'!AT163&gt;E$195,0,IF('Indicator Data'!AT163&lt;E$194,10,(E$195-'Indicator Data'!AT163)/(E$195-E$194)*10)),1))</f>
        <v>8.9</v>
      </c>
      <c r="F160" s="97">
        <f>IF('Indicator Data'!AS163="No data","x",ROUND(IF('Indicator Data'!AS163&gt;F$195,0,IF('Indicator Data'!AS163&lt;F$194,10,(F$195-'Indicator Data'!AS163)/(F$195-F$194)*10)),1))</f>
        <v>9.3000000000000007</v>
      </c>
      <c r="G160" s="98">
        <f t="shared" si="17"/>
        <v>9.1</v>
      </c>
      <c r="H160" s="99">
        <f t="shared" si="18"/>
        <v>9.1</v>
      </c>
      <c r="I160" s="97">
        <f>IF('Indicator Data'!AV163="No data","x",ROUND(IF('Indicator Data'!AV163^2&gt;I$195,0,IF('Indicator Data'!AV163^2&lt;I$194,10,(I$195-'Indicator Data'!AV163^2)/(I$195-I$194)*10)),1))</f>
        <v>9.9</v>
      </c>
      <c r="J160" s="97">
        <f>IF(OR('Indicator Data'!AU163=0,'Indicator Data'!AU163="No data"),"x",ROUND(IF('Indicator Data'!AU163&gt;J$195,0,IF('Indicator Data'!AU163&lt;J$194,10,(J$195-'Indicator Data'!AU163)/(J$195-J$194)*10)),1))</f>
        <v>9.5</v>
      </c>
      <c r="K160" s="97">
        <f>IF('Indicator Data'!AW163="No data","x",ROUND(IF('Indicator Data'!AW163&gt;K$195,0,IF('Indicator Data'!AW163&lt;K$194,10,(K$195-'Indicator Data'!AW163)/(K$195-K$194)*10)),1))</f>
        <v>8.1999999999999993</v>
      </c>
      <c r="L160" s="97">
        <f>IF('Indicator Data'!AX163="No data","x",ROUND(IF('Indicator Data'!AX163&gt;L$195,0,IF('Indicator Data'!AX163&lt;L$194,10,(L$195-'Indicator Data'!AX163)/(L$195-L$194)*10)),1))</f>
        <v>9</v>
      </c>
      <c r="M160" s="98">
        <f t="shared" si="19"/>
        <v>9.1999999999999993</v>
      </c>
      <c r="N160" s="148">
        <f>IF('Indicator Data'!AY163="No data","x",'Indicator Data'!AY163/'Indicator Data'!BE163*100)</f>
        <v>6.052808425509328</v>
      </c>
      <c r="O160" s="97">
        <f t="shared" si="20"/>
        <v>9.5</v>
      </c>
      <c r="P160" s="97">
        <f>IF('Indicator Data'!AZ163="No data","x",ROUND(IF('Indicator Data'!AZ163&gt;P$195,0,IF('Indicator Data'!AZ163&lt;P$194,10,(P$195-'Indicator Data'!AZ163)/(P$195-P$194)*10)),1))</f>
        <v>10</v>
      </c>
      <c r="Q160" s="97">
        <f>IF('Indicator Data'!BA163="No data","x",ROUND(IF('Indicator Data'!BA163&gt;Q$195,0,IF('Indicator Data'!BA163&lt;Q$194,10,(Q$195-'Indicator Data'!BA163)/(Q$195-Q$194)*10)),1))</f>
        <v>8.3000000000000007</v>
      </c>
      <c r="R160" s="98">
        <f t="shared" si="21"/>
        <v>9.3000000000000007</v>
      </c>
      <c r="S160" s="97" t="str">
        <f>IF('Indicator Data'!Y163="No data","x",ROUND(IF('Indicator Data'!Y163&gt;S$195,0,IF('Indicator Data'!Y163&lt;S$194,10,(S$195-'Indicator Data'!Y163)/(S$195-S$194)*10)),1))</f>
        <v>x</v>
      </c>
      <c r="T160" s="97">
        <f>IF('Indicator Data'!Z163="No data","x",ROUND(IF('Indicator Data'!Z163&gt;T$195,0,IF('Indicator Data'!Z163&lt;T$194,10,(T$195-'Indicator Data'!Z163)/(T$195-T$194)*10)),1))</f>
        <v>10</v>
      </c>
      <c r="U160" s="97">
        <f>IF('Indicator Data'!AC163="No data","x",ROUND(IF('Indicator Data'!AC163&gt;U$195,0,IF('Indicator Data'!AC163&lt;U$194,10,(U$195-'Indicator Data'!AC163)/(U$195-U$194)*10)),1))</f>
        <v>9.9</v>
      </c>
      <c r="V160" s="97">
        <f>IF('Indicator Data'!AD163="No data","x",ROUND(IF('Indicator Data'!AD163&gt;V$195,10,IF('Indicator Data'!AD163&lt;V$194,0,10-(V$195-'Indicator Data'!AD163)/(V$195-V$194)*10)),1))</f>
        <v>8.8000000000000007</v>
      </c>
      <c r="W160" s="98">
        <f t="shared" si="22"/>
        <v>9.6</v>
      </c>
      <c r="X160" s="99">
        <f t="shared" si="23"/>
        <v>9.4</v>
      </c>
      <c r="Y160" s="184"/>
    </row>
    <row r="161" spans="1:25" s="4" customFormat="1" x14ac:dyDescent="0.25">
      <c r="A161" s="131" t="s">
        <v>301</v>
      </c>
      <c r="B161" s="51" t="s">
        <v>300</v>
      </c>
      <c r="C161" s="97">
        <f>IF('Indicator Data'!AR164="No data","x",ROUND(IF('Indicator Data'!AR164&gt;C$195,0,IF('Indicator Data'!AR164&lt;C$194,10,(C$195-'Indicator Data'!AR164)/(C$195-C$194)*10)),1))</f>
        <v>2.2000000000000002</v>
      </c>
      <c r="D161" s="98">
        <f t="shared" si="16"/>
        <v>2.2000000000000002</v>
      </c>
      <c r="E161" s="97">
        <f>IF('Indicator Data'!AT164="No data","x",ROUND(IF('Indicator Data'!AT164&gt;E$195,0,IF('Indicator Data'!AT164&lt;E$194,10,(E$195-'Indicator Data'!AT164)/(E$195-E$194)*10)),1))</f>
        <v>4.2</v>
      </c>
      <c r="F161" s="97">
        <f>IF('Indicator Data'!AS164="No data","x",ROUND(IF('Indicator Data'!AS164&gt;F$195,0,IF('Indicator Data'!AS164&lt;F$194,10,(F$195-'Indicator Data'!AS164)/(F$195-F$194)*10)),1))</f>
        <v>2.6</v>
      </c>
      <c r="G161" s="98">
        <f t="shared" si="17"/>
        <v>3.4</v>
      </c>
      <c r="H161" s="99">
        <f t="shared" si="18"/>
        <v>2.8</v>
      </c>
      <c r="I161" s="97">
        <f>IF('Indicator Data'!AV164="No data","x",ROUND(IF('Indicator Data'!AV164^2&gt;I$195,0,IF('Indicator Data'!AV164^2&lt;I$194,10,(I$195-'Indicator Data'!AV164^2)/(I$195-I$194)*10)),1))</f>
        <v>0.4</v>
      </c>
      <c r="J161" s="97">
        <f>IF(OR('Indicator Data'!AU164=0,'Indicator Data'!AU164="No data"),"x",ROUND(IF('Indicator Data'!AU164&gt;J$195,0,IF('Indicator Data'!AU164&lt;J$194,10,(J$195-'Indicator Data'!AU164)/(J$195-J$194)*10)),1))</f>
        <v>0</v>
      </c>
      <c r="K161" s="97">
        <f>IF('Indicator Data'!AW164="No data","x",ROUND(IF('Indicator Data'!AW164&gt;K$195,0,IF('Indicator Data'!AW164&lt;K$194,10,(K$195-'Indicator Data'!AW164)/(K$195-K$194)*10)),1))</f>
        <v>2.1</v>
      </c>
      <c r="L161" s="97">
        <f>IF('Indicator Data'!AX164="No data","x",ROUND(IF('Indicator Data'!AX164&gt;L$195,0,IF('Indicator Data'!AX164&lt;L$194,10,(L$195-'Indicator Data'!AX164)/(L$195-L$194)*10)),1))</f>
        <v>4.7</v>
      </c>
      <c r="M161" s="98">
        <f t="shared" si="19"/>
        <v>1.8</v>
      </c>
      <c r="N161" s="148">
        <f>IF('Indicator Data'!AY164="No data","x",'Indicator Data'!AY164/'Indicator Data'!BE164*100)</f>
        <v>144.34643143544508</v>
      </c>
      <c r="O161" s="97">
        <f t="shared" si="20"/>
        <v>0</v>
      </c>
      <c r="P161" s="97">
        <f>IF('Indicator Data'!AZ164="No data","x",ROUND(IF('Indicator Data'!AZ164&gt;P$195,0,IF('Indicator Data'!AZ164&lt;P$194,10,(P$195-'Indicator Data'!AZ164)/(P$195-P$194)*10)),1))</f>
        <v>0</v>
      </c>
      <c r="Q161" s="97">
        <f>IF('Indicator Data'!BA164="No data","x",ROUND(IF('Indicator Data'!BA164&gt;Q$195,0,IF('Indicator Data'!BA164&lt;Q$194,10,(Q$195-'Indicator Data'!BA164)/(Q$195-Q$194)*10)),1))</f>
        <v>0</v>
      </c>
      <c r="R161" s="98">
        <f t="shared" si="21"/>
        <v>0</v>
      </c>
      <c r="S161" s="97">
        <f>IF('Indicator Data'!Y164="No data","x",ROUND(IF('Indicator Data'!Y164&gt;S$195,0,IF('Indicator Data'!Y164&lt;S$194,10,(S$195-'Indicator Data'!Y164)/(S$195-S$194)*10)),1))</f>
        <v>0</v>
      </c>
      <c r="T161" s="97">
        <f>IF('Indicator Data'!Z164="No data","x",ROUND(IF('Indicator Data'!Z164&gt;T$195,0,IF('Indicator Data'!Z164&lt;T$194,10,(T$195-'Indicator Data'!Z164)/(T$195-T$194)*10)),1))</f>
        <v>0.5</v>
      </c>
      <c r="U161" s="97">
        <f>IF('Indicator Data'!AC164="No data","x",ROUND(IF('Indicator Data'!AC164&gt;U$195,0,IF('Indicator Data'!AC164&lt;U$194,10,(U$195-'Indicator Data'!AC164)/(U$195-U$194)*10)),1))</f>
        <v>0.1</v>
      </c>
      <c r="V161" s="97">
        <f>IF('Indicator Data'!AD164="No data","x",ROUND(IF('Indicator Data'!AD164&gt;V$195,10,IF('Indicator Data'!AD164&lt;V$194,0,10-(V$195-'Indicator Data'!AD164)/(V$195-V$194)*10)),1))</f>
        <v>0.1</v>
      </c>
      <c r="W161" s="98">
        <f t="shared" si="22"/>
        <v>0.2</v>
      </c>
      <c r="X161" s="99">
        <f t="shared" si="23"/>
        <v>0.7</v>
      </c>
      <c r="Y161" s="184"/>
    </row>
    <row r="162" spans="1:25" s="4" customFormat="1" x14ac:dyDescent="0.25">
      <c r="A162" s="131" t="s">
        <v>303</v>
      </c>
      <c r="B162" s="51" t="s">
        <v>302</v>
      </c>
      <c r="C162" s="97">
        <f>IF('Indicator Data'!AR165="No data","x",ROUND(IF('Indicator Data'!AR165&gt;C$195,0,IF('Indicator Data'!AR165&lt;C$194,10,(C$195-'Indicator Data'!AR165)/(C$195-C$194)*10)),1))</f>
        <v>3.6</v>
      </c>
      <c r="D162" s="98">
        <f t="shared" si="16"/>
        <v>3.6</v>
      </c>
      <c r="E162" s="97">
        <f>IF('Indicator Data'!AT165="No data","x",ROUND(IF('Indicator Data'!AT165&gt;E$195,0,IF('Indicator Data'!AT165&lt;E$194,10,(E$195-'Indicator Data'!AT165)/(E$195-E$194)*10)),1))</f>
        <v>6.4</v>
      </c>
      <c r="F162" s="97">
        <f>IF('Indicator Data'!AS165="No data","x",ROUND(IF('Indicator Data'!AS165&gt;F$195,0,IF('Indicator Data'!AS165&lt;F$194,10,(F$195-'Indicator Data'!AS165)/(F$195-F$194)*10)),1))</f>
        <v>5</v>
      </c>
      <c r="G162" s="98">
        <f t="shared" si="17"/>
        <v>5.7</v>
      </c>
      <c r="H162" s="99">
        <f t="shared" si="18"/>
        <v>4.7</v>
      </c>
      <c r="I162" s="97">
        <f>IF('Indicator Data'!AV165="No data","x",ROUND(IF('Indicator Data'!AV165^2&gt;I$195,0,IF('Indicator Data'!AV165^2&lt;I$194,10,(I$195-'Indicator Data'!AV165^2)/(I$195-I$194)*10)),1))</f>
        <v>1.6</v>
      </c>
      <c r="J162" s="97">
        <f>IF(OR('Indicator Data'!AU165=0,'Indicator Data'!AU165="No data"),"x",ROUND(IF('Indicator Data'!AU165&gt;J$195,0,IF('Indicator Data'!AU165&lt;J$194,10,(J$195-'Indicator Data'!AU165)/(J$195-J$194)*10)),1))</f>
        <v>0.8</v>
      </c>
      <c r="K162" s="97">
        <f>IF('Indicator Data'!AW165="No data","x",ROUND(IF('Indicator Data'!AW165&gt;K$195,0,IF('Indicator Data'!AW165&lt;K$194,10,(K$195-'Indicator Data'!AW165)/(K$195-K$194)*10)),1))</f>
        <v>7</v>
      </c>
      <c r="L162" s="97">
        <f>IF('Indicator Data'!AX165="No data","x",ROUND(IF('Indicator Data'!AX165&gt;L$195,0,IF('Indicator Data'!AX165&lt;L$194,10,(L$195-'Indicator Data'!AX165)/(L$195-L$194)*10)),1))</f>
        <v>4.5</v>
      </c>
      <c r="M162" s="98">
        <f t="shared" si="19"/>
        <v>3.5</v>
      </c>
      <c r="N162" s="148">
        <f>IF('Indicator Data'!AY165="No data","x",'Indicator Data'!AY165/'Indicator Data'!BE165*100)</f>
        <v>41.460692074629243</v>
      </c>
      <c r="O162" s="97">
        <f t="shared" si="20"/>
        <v>5.9</v>
      </c>
      <c r="P162" s="97">
        <f>IF('Indicator Data'!AZ165="No data","x",ROUND(IF('Indicator Data'!AZ165&gt;P$195,0,IF('Indicator Data'!AZ165&lt;P$194,10,(P$195-'Indicator Data'!AZ165)/(P$195-P$194)*10)),1))</f>
        <v>0.5</v>
      </c>
      <c r="Q162" s="97">
        <f>IF('Indicator Data'!BA165="No data","x",ROUND(IF('Indicator Data'!BA165&gt;Q$195,0,IF('Indicator Data'!BA165&lt;Q$194,10,(Q$195-'Indicator Data'!BA165)/(Q$195-Q$194)*10)),1))</f>
        <v>0.9</v>
      </c>
      <c r="R162" s="98">
        <f t="shared" si="21"/>
        <v>2.4</v>
      </c>
      <c r="S162" s="97">
        <f>IF('Indicator Data'!Y165="No data","x",ROUND(IF('Indicator Data'!Y165&gt;S$195,0,IF('Indicator Data'!Y165&lt;S$194,10,(S$195-'Indicator Data'!Y165)/(S$195-S$194)*10)),1))</f>
        <v>8.3000000000000007</v>
      </c>
      <c r="T162" s="97">
        <f>IF('Indicator Data'!Z165="No data","x",ROUND(IF('Indicator Data'!Z165&gt;T$195,0,IF('Indicator Data'!Z165&lt;T$194,10,(T$195-'Indicator Data'!Z165)/(T$195-T$194)*10)),1))</f>
        <v>0</v>
      </c>
      <c r="U162" s="97">
        <f>IF('Indicator Data'!AC165="No data","x",ROUND(IF('Indicator Data'!AC165&gt;U$195,0,IF('Indicator Data'!AC165&lt;U$194,10,(U$195-'Indicator Data'!AC165)/(U$195-U$194)*10)),1))</f>
        <v>8.9</v>
      </c>
      <c r="V162" s="97">
        <f>IF('Indicator Data'!AD165="No data","x",ROUND(IF('Indicator Data'!AD165&gt;V$195,10,IF('Indicator Data'!AD165&lt;V$194,0,10-(V$195-'Indicator Data'!AD165)/(V$195-V$194)*10)),1))</f>
        <v>0.3</v>
      </c>
      <c r="W162" s="98">
        <f t="shared" si="22"/>
        <v>4.4000000000000004</v>
      </c>
      <c r="X162" s="99">
        <f t="shared" si="23"/>
        <v>3.4</v>
      </c>
      <c r="Y162" s="184"/>
    </row>
    <row r="163" spans="1:25" s="4" customFormat="1" x14ac:dyDescent="0.25">
      <c r="A163" s="131" t="s">
        <v>305</v>
      </c>
      <c r="B163" s="51" t="s">
        <v>304</v>
      </c>
      <c r="C163" s="97">
        <f>IF('Indicator Data'!AR166="No data","x",ROUND(IF('Indicator Data'!AR166&gt;C$195,0,IF('Indicator Data'!AR166&lt;C$194,10,(C$195-'Indicator Data'!AR166)/(C$195-C$194)*10)),1))</f>
        <v>4.9000000000000004</v>
      </c>
      <c r="D163" s="98">
        <f t="shared" si="16"/>
        <v>4.9000000000000004</v>
      </c>
      <c r="E163" s="97">
        <f>IF('Indicator Data'!AT166="No data","x",ROUND(IF('Indicator Data'!AT166&gt;E$195,0,IF('Indicator Data'!AT166&lt;E$194,10,(E$195-'Indicator Data'!AT166)/(E$195-E$194)*10)),1))</f>
        <v>8.6</v>
      </c>
      <c r="F163" s="97">
        <f>IF('Indicator Data'!AS166="No data","x",ROUND(IF('Indicator Data'!AS166&gt;F$195,0,IF('Indicator Data'!AS166&lt;F$194,10,(F$195-'Indicator Data'!AS166)/(F$195-F$194)*10)),1))</f>
        <v>8</v>
      </c>
      <c r="G163" s="98">
        <f t="shared" si="17"/>
        <v>8.3000000000000007</v>
      </c>
      <c r="H163" s="99">
        <f t="shared" si="18"/>
        <v>6.6</v>
      </c>
      <c r="I163" s="97">
        <f>IF('Indicator Data'!AV166="No data","x",ROUND(IF('Indicator Data'!AV166^2&gt;I$195,0,IF('Indicator Data'!AV166^2&lt;I$194,10,(I$195-'Indicator Data'!AV166^2)/(I$195-I$194)*10)),1))</f>
        <v>7.2</v>
      </c>
      <c r="J163" s="97">
        <f>IF(OR('Indicator Data'!AU166=0,'Indicator Data'!AU166="No data"),"x",ROUND(IF('Indicator Data'!AU166&gt;J$195,0,IF('Indicator Data'!AU166&lt;J$194,10,(J$195-'Indicator Data'!AU166)/(J$195-J$194)*10)),1))</f>
        <v>5.5</v>
      </c>
      <c r="K163" s="97">
        <f>IF('Indicator Data'!AW166="No data","x",ROUND(IF('Indicator Data'!AW166&gt;K$195,0,IF('Indicator Data'!AW166&lt;K$194,10,(K$195-'Indicator Data'!AW166)/(K$195-K$194)*10)),1))</f>
        <v>7.3</v>
      </c>
      <c r="L163" s="97">
        <f>IF('Indicator Data'!AX166="No data","x",ROUND(IF('Indicator Data'!AX166&gt;L$195,0,IF('Indicator Data'!AX166&lt;L$194,10,(L$195-'Indicator Data'!AX166)/(L$195-L$194)*10)),1))</f>
        <v>6.6</v>
      </c>
      <c r="M163" s="98">
        <f t="shared" si="19"/>
        <v>6.7</v>
      </c>
      <c r="N163" s="148">
        <f>IF('Indicator Data'!AY166="No data","x",'Indicator Data'!AY166/'Indicator Data'!BE166*100)</f>
        <v>2.1043771043771047</v>
      </c>
      <c r="O163" s="97">
        <f t="shared" si="20"/>
        <v>9.9</v>
      </c>
      <c r="P163" s="97">
        <f>IF('Indicator Data'!AZ166="No data","x",ROUND(IF('Indicator Data'!AZ166&gt;P$195,0,IF('Indicator Data'!AZ166&lt;P$194,10,(P$195-'Indicator Data'!AZ166)/(P$195-P$194)*10)),1))</f>
        <v>8.5</v>
      </c>
      <c r="Q163" s="97">
        <f>IF('Indicator Data'!BA166="No data","x",ROUND(IF('Indicator Data'!BA166&gt;Q$195,0,IF('Indicator Data'!BA166&lt;Q$194,10,(Q$195-'Indicator Data'!BA166)/(Q$195-Q$194)*10)),1))</f>
        <v>8.9</v>
      </c>
      <c r="R163" s="98">
        <f t="shared" si="21"/>
        <v>9.1</v>
      </c>
      <c r="S163" s="97">
        <f>IF('Indicator Data'!Y166="No data","x",ROUND(IF('Indicator Data'!Y166&gt;S$195,0,IF('Indicator Data'!Y166&lt;S$194,10,(S$195-'Indicator Data'!Y166)/(S$195-S$194)*10)),1))</f>
        <v>9.3000000000000007</v>
      </c>
      <c r="T163" s="97">
        <f>IF('Indicator Data'!Z166="No data","x",ROUND(IF('Indicator Data'!Z166&gt;T$195,0,IF('Indicator Data'!Z166&lt;T$194,10,(T$195-'Indicator Data'!Z166)/(T$195-T$194)*10)),1))</f>
        <v>3.3</v>
      </c>
      <c r="U163" s="97">
        <f>IF('Indicator Data'!AC166="No data","x",ROUND(IF('Indicator Data'!AC166&gt;U$195,0,IF('Indicator Data'!AC166&lt;U$194,10,(U$195-'Indicator Data'!AC166)/(U$195-U$194)*10)),1))</f>
        <v>9.1999999999999993</v>
      </c>
      <c r="V163" s="97">
        <f>IF('Indicator Data'!AD166="No data","x",ROUND(IF('Indicator Data'!AD166&gt;V$195,10,IF('Indicator Data'!AD166&lt;V$194,0,10-(V$195-'Indicator Data'!AD166)/(V$195-V$194)*10)),1))</f>
        <v>3.5</v>
      </c>
      <c r="W163" s="98">
        <f t="shared" si="22"/>
        <v>6.3</v>
      </c>
      <c r="X163" s="99">
        <f t="shared" si="23"/>
        <v>7.4</v>
      </c>
      <c r="Y163" s="184"/>
    </row>
    <row r="164" spans="1:25" s="4" customFormat="1" x14ac:dyDescent="0.25">
      <c r="A164" s="131" t="s">
        <v>307</v>
      </c>
      <c r="B164" s="51" t="s">
        <v>306</v>
      </c>
      <c r="C164" s="97" t="str">
        <f>IF('Indicator Data'!AR167="No data","x",ROUND(IF('Indicator Data'!AR167&gt;C$195,0,IF('Indicator Data'!AR167&lt;C$194,10,(C$195-'Indicator Data'!AR167)/(C$195-C$194)*10)),1))</f>
        <v>x</v>
      </c>
      <c r="D164" s="98" t="str">
        <f t="shared" si="16"/>
        <v>x</v>
      </c>
      <c r="E164" s="97">
        <f>IF('Indicator Data'!AT167="No data","x",ROUND(IF('Indicator Data'!AT167&gt;E$195,0,IF('Indicator Data'!AT167&lt;E$194,10,(E$195-'Indicator Data'!AT167)/(E$195-E$194)*10)),1))</f>
        <v>5.5</v>
      </c>
      <c r="F164" s="97">
        <f>IF('Indicator Data'!AS167="No data","x",ROUND(IF('Indicator Data'!AS167&gt;F$195,0,IF('Indicator Data'!AS167&lt;F$194,10,(F$195-'Indicator Data'!AS167)/(F$195-F$194)*10)),1))</f>
        <v>5.7</v>
      </c>
      <c r="G164" s="98">
        <f t="shared" si="17"/>
        <v>5.6</v>
      </c>
      <c r="H164" s="99">
        <f t="shared" si="18"/>
        <v>5.6</v>
      </c>
      <c r="I164" s="97">
        <f>IF('Indicator Data'!AV167="No data","x",ROUND(IF('Indicator Data'!AV167^2&gt;I$195,0,IF('Indicator Data'!AV167^2&lt;I$194,10,(I$195-'Indicator Data'!AV167^2)/(I$195-I$194)*10)),1))</f>
        <v>1</v>
      </c>
      <c r="J164" s="97">
        <f>IF(OR('Indicator Data'!AU167=0,'Indicator Data'!AU167="No data"),"x",ROUND(IF('Indicator Data'!AU167&gt;J$195,0,IF('Indicator Data'!AU167&lt;J$194,10,(J$195-'Indicator Data'!AU167)/(J$195-J$194)*10)),1))</f>
        <v>0</v>
      </c>
      <c r="K164" s="97">
        <f>IF('Indicator Data'!AW167="No data","x",ROUND(IF('Indicator Data'!AW167&gt;K$195,0,IF('Indicator Data'!AW167&lt;K$194,10,(K$195-'Indicator Data'!AW167)/(K$195-K$194)*10)),1))</f>
        <v>5.7</v>
      </c>
      <c r="L164" s="97">
        <f>IF('Indicator Data'!AX167="No data","x",ROUND(IF('Indicator Data'!AX167&gt;L$195,0,IF('Indicator Data'!AX167&lt;L$194,10,(L$195-'Indicator Data'!AX167)/(L$195-L$194)*10)),1))</f>
        <v>1</v>
      </c>
      <c r="M164" s="98">
        <f t="shared" si="19"/>
        <v>1.9</v>
      </c>
      <c r="N164" s="148">
        <f>IF('Indicator Data'!AY167="No data","x",'Indicator Data'!AY167/'Indicator Data'!BE167*100)</f>
        <v>4.3589743589743586</v>
      </c>
      <c r="O164" s="97">
        <f t="shared" si="20"/>
        <v>9.6999999999999993</v>
      </c>
      <c r="P164" s="97">
        <f>IF('Indicator Data'!AZ167="No data","x",ROUND(IF('Indicator Data'!AZ167&gt;P$195,0,IF('Indicator Data'!AZ167&lt;P$194,10,(P$195-'Indicator Data'!AZ167)/(P$195-P$194)*10)),1))</f>
        <v>2.2999999999999998</v>
      </c>
      <c r="Q164" s="97">
        <f>IF('Indicator Data'!BA167="No data","x",ROUND(IF('Indicator Data'!BA167&gt;Q$195,0,IF('Indicator Data'!BA167&lt;Q$194,10,(Q$195-'Indicator Data'!BA167)/(Q$195-Q$194)*10)),1))</f>
        <v>1</v>
      </c>
      <c r="R164" s="98">
        <f t="shared" si="21"/>
        <v>4.3</v>
      </c>
      <c r="S164" s="97">
        <f>IF('Indicator Data'!Y167="No data","x",ROUND(IF('Indicator Data'!Y167&gt;S$195,0,IF('Indicator Data'!Y167&lt;S$194,10,(S$195-'Indicator Data'!Y167)/(S$195-S$194)*10)),1))</f>
        <v>7.4</v>
      </c>
      <c r="T164" s="97">
        <f>IF('Indicator Data'!Z167="No data","x",ROUND(IF('Indicator Data'!Z167&gt;T$195,0,IF('Indicator Data'!Z167&lt;T$194,10,(T$195-'Indicator Data'!Z167)/(T$195-T$194)*10)),1))</f>
        <v>0.5</v>
      </c>
      <c r="U164" s="97">
        <f>IF('Indicator Data'!AC167="No data","x",ROUND(IF('Indicator Data'!AC167&gt;U$195,0,IF('Indicator Data'!AC167&lt;U$194,10,(U$195-'Indicator Data'!AC167)/(U$195-U$194)*10)),1))</f>
        <v>6.9</v>
      </c>
      <c r="V164" s="97">
        <f>IF('Indicator Data'!AD167="No data","x",ROUND(IF('Indicator Data'!AD167&gt;V$195,10,IF('Indicator Data'!AD167&lt;V$194,0,10-(V$195-'Indicator Data'!AD167)/(V$195-V$194)*10)),1))</f>
        <v>1.7</v>
      </c>
      <c r="W164" s="98">
        <f t="shared" si="22"/>
        <v>4.0999999999999996</v>
      </c>
      <c r="X164" s="99">
        <f t="shared" si="23"/>
        <v>3.4</v>
      </c>
      <c r="Y164" s="184"/>
    </row>
    <row r="165" spans="1:25" s="4" customFormat="1" x14ac:dyDescent="0.25">
      <c r="A165" s="131" t="s">
        <v>309</v>
      </c>
      <c r="B165" s="51" t="s">
        <v>308</v>
      </c>
      <c r="C165" s="97">
        <f>IF('Indicator Data'!AR168="No data","x",ROUND(IF('Indicator Data'!AR168&gt;C$195,0,IF('Indicator Data'!AR168&lt;C$194,10,(C$195-'Indicator Data'!AR168)/(C$195-C$194)*10)),1))</f>
        <v>4.4000000000000004</v>
      </c>
      <c r="D165" s="98">
        <f t="shared" si="16"/>
        <v>4.4000000000000004</v>
      </c>
      <c r="E165" s="97">
        <f>IF('Indicator Data'!AT168="No data","x",ROUND(IF('Indicator Data'!AT168&gt;E$195,0,IF('Indicator Data'!AT168&lt;E$194,10,(E$195-'Indicator Data'!AT168)/(E$195-E$194)*10)),1))</f>
        <v>5.7</v>
      </c>
      <c r="F165" s="97">
        <f>IF('Indicator Data'!AS168="No data","x",ROUND(IF('Indicator Data'!AS168&gt;F$195,0,IF('Indicator Data'!AS168&lt;F$194,10,(F$195-'Indicator Data'!AS168)/(F$195-F$194)*10)),1))</f>
        <v>6.1</v>
      </c>
      <c r="G165" s="98">
        <f t="shared" si="17"/>
        <v>5.9</v>
      </c>
      <c r="H165" s="99">
        <f t="shared" si="18"/>
        <v>5.2</v>
      </c>
      <c r="I165" s="97">
        <f>IF('Indicator Data'!AV168="No data","x",ROUND(IF('Indicator Data'!AV168^2&gt;I$195,0,IF('Indicator Data'!AV168^2&lt;I$194,10,(I$195-'Indicator Data'!AV168^2)/(I$195-I$194)*10)),1))</f>
        <v>2.6</v>
      </c>
      <c r="J165" s="97">
        <f>IF(OR('Indicator Data'!AU168=0,'Indicator Data'!AU168="No data"),"x",ROUND(IF('Indicator Data'!AU168&gt;J$195,0,IF('Indicator Data'!AU168&lt;J$194,10,(J$195-'Indicator Data'!AU168)/(J$195-J$194)*10)),1))</f>
        <v>3.5</v>
      </c>
      <c r="K165" s="97">
        <f>IF('Indicator Data'!AW168="No data","x",ROUND(IF('Indicator Data'!AW168&gt;K$195,0,IF('Indicator Data'!AW168&lt;K$194,10,(K$195-'Indicator Data'!AW168)/(K$195-K$194)*10)),1))</f>
        <v>7</v>
      </c>
      <c r="L165" s="97">
        <f>IF('Indicator Data'!AX168="No data","x",ROUND(IF('Indicator Data'!AX168&gt;L$195,0,IF('Indicator Data'!AX168&lt;L$194,10,(L$195-'Indicator Data'!AX168)/(L$195-L$194)*10)),1))</f>
        <v>6.5</v>
      </c>
      <c r="M165" s="98">
        <f t="shared" si="19"/>
        <v>4.9000000000000004</v>
      </c>
      <c r="N165" s="148">
        <f>IF('Indicator Data'!AY168="No data","x",'Indicator Data'!AY168/'Indicator Data'!BE168*100)</f>
        <v>41.860465116279073</v>
      </c>
      <c r="O165" s="97">
        <f t="shared" si="20"/>
        <v>5.9</v>
      </c>
      <c r="P165" s="97">
        <f>IF('Indicator Data'!AZ168="No data","x",ROUND(IF('Indicator Data'!AZ168&gt;P$195,0,IF('Indicator Data'!AZ168&lt;P$194,10,(P$195-'Indicator Data'!AZ168)/(P$195-P$194)*10)),1))</f>
        <v>4.7</v>
      </c>
      <c r="Q165" s="97">
        <f>IF('Indicator Data'!BA168="No data","x",ROUND(IF('Indicator Data'!BA168&gt;Q$195,0,IF('Indicator Data'!BA168&lt;Q$194,10,(Q$195-'Indicator Data'!BA168)/(Q$195-Q$194)*10)),1))</f>
        <v>5.2</v>
      </c>
      <c r="R165" s="98">
        <f t="shared" si="21"/>
        <v>5.3</v>
      </c>
      <c r="S165" s="97">
        <f>IF('Indicator Data'!Y168="No data","x",ROUND(IF('Indicator Data'!Y168&gt;S$195,0,IF('Indicator Data'!Y168&lt;S$194,10,(S$195-'Indicator Data'!Y168)/(S$195-S$194)*10)),1))</f>
        <v>9.6</v>
      </c>
      <c r="T165" s="97">
        <f>IF('Indicator Data'!Z168="No data","x",ROUND(IF('Indicator Data'!Z168&gt;T$195,0,IF('Indicator Data'!Z168&lt;T$194,10,(T$195-'Indicator Data'!Z168)/(T$195-T$194)*10)),1))</f>
        <v>2.6</v>
      </c>
      <c r="U165" s="97">
        <f>IF('Indicator Data'!AC168="No data","x",ROUND(IF('Indicator Data'!AC168&gt;U$195,0,IF('Indicator Data'!AC168&lt;U$194,10,(U$195-'Indicator Data'!AC168)/(U$195-U$194)*10)),1))</f>
        <v>8.1999999999999993</v>
      </c>
      <c r="V165" s="97">
        <f>IF('Indicator Data'!AD168="No data","x",ROUND(IF('Indicator Data'!AD168&gt;V$195,10,IF('Indicator Data'!AD168&lt;V$194,0,10-(V$195-'Indicator Data'!AD168)/(V$195-V$194)*10)),1))</f>
        <v>4.3</v>
      </c>
      <c r="W165" s="98">
        <f t="shared" si="22"/>
        <v>6.2</v>
      </c>
      <c r="X165" s="99">
        <f t="shared" si="23"/>
        <v>5.5</v>
      </c>
      <c r="Y165" s="184"/>
    </row>
    <row r="166" spans="1:25" s="4" customFormat="1" x14ac:dyDescent="0.25">
      <c r="A166" s="131" t="s">
        <v>311</v>
      </c>
      <c r="B166" s="51" t="s">
        <v>310</v>
      </c>
      <c r="C166" s="97">
        <f>IF('Indicator Data'!AR169="No data","x",ROUND(IF('Indicator Data'!AR169&gt;C$195,0,IF('Indicator Data'!AR169&lt;C$194,10,(C$195-'Indicator Data'!AR169)/(C$195-C$194)*10)),1))</f>
        <v>2.5</v>
      </c>
      <c r="D166" s="98">
        <f t="shared" si="16"/>
        <v>2.5</v>
      </c>
      <c r="E166" s="97">
        <f>IF('Indicator Data'!AT169="No data","x",ROUND(IF('Indicator Data'!AT169&gt;E$195,0,IF('Indicator Data'!AT169&lt;E$194,10,(E$195-'Indicator Data'!AT169)/(E$195-E$194)*10)),1))</f>
        <v>1.2</v>
      </c>
      <c r="F166" s="97">
        <f>IF('Indicator Data'!AS169="No data","x",ROUND(IF('Indicator Data'!AS169&gt;F$195,0,IF('Indicator Data'!AS169&lt;F$194,10,(F$195-'Indicator Data'!AS169)/(F$195-F$194)*10)),1))</f>
        <v>1.4</v>
      </c>
      <c r="G166" s="98">
        <f t="shared" si="17"/>
        <v>1.3</v>
      </c>
      <c r="H166" s="99">
        <f t="shared" si="18"/>
        <v>1.9</v>
      </c>
      <c r="I166" s="97" t="str">
        <f>IF('Indicator Data'!AV169="No data","x",ROUND(IF('Indicator Data'!AV169^2&gt;I$195,0,IF('Indicator Data'!AV169^2&lt;I$194,10,(I$195-'Indicator Data'!AV169^2)/(I$195-I$194)*10)),1))</f>
        <v>x</v>
      </c>
      <c r="J166" s="97">
        <f>IF(OR('Indicator Data'!AU169=0,'Indicator Data'!AU169="No data"),"x",ROUND(IF('Indicator Data'!AU169&gt;J$195,0,IF('Indicator Data'!AU169&lt;J$194,10,(J$195-'Indicator Data'!AU169)/(J$195-J$194)*10)),1))</f>
        <v>0</v>
      </c>
      <c r="K166" s="97">
        <f>IF('Indicator Data'!AW169="No data","x",ROUND(IF('Indicator Data'!AW169&gt;K$195,0,IF('Indicator Data'!AW169&lt;K$194,10,(K$195-'Indicator Data'!AW169)/(K$195-K$194)*10)),1))</f>
        <v>0.9</v>
      </c>
      <c r="L166" s="97">
        <f>IF('Indicator Data'!AX169="No data","x",ROUND(IF('Indicator Data'!AX169&gt;L$195,0,IF('Indicator Data'!AX169&lt;L$194,10,(L$195-'Indicator Data'!AX169)/(L$195-L$194)*10)),1))</f>
        <v>3.6</v>
      </c>
      <c r="M166" s="98">
        <f t="shared" si="19"/>
        <v>1.5</v>
      </c>
      <c r="N166" s="148">
        <f>IF('Indicator Data'!AY169="No data","x",'Indicator Data'!AY169/'Indicator Data'!BE169*100)</f>
        <v>73.110103816347419</v>
      </c>
      <c r="O166" s="97">
        <f t="shared" si="20"/>
        <v>2.7</v>
      </c>
      <c r="P166" s="97">
        <f>IF('Indicator Data'!AZ169="No data","x",ROUND(IF('Indicator Data'!AZ169&gt;P$195,0,IF('Indicator Data'!AZ169&lt;P$194,10,(P$195-'Indicator Data'!AZ169)/(P$195-P$194)*10)),1))</f>
        <v>0.1</v>
      </c>
      <c r="Q166" s="97">
        <f>IF('Indicator Data'!BA169="No data","x",ROUND(IF('Indicator Data'!BA169&gt;Q$195,0,IF('Indicator Data'!BA169&lt;Q$194,10,(Q$195-'Indicator Data'!BA169)/(Q$195-Q$194)*10)),1))</f>
        <v>0</v>
      </c>
      <c r="R166" s="98">
        <f t="shared" si="21"/>
        <v>0.9</v>
      </c>
      <c r="S166" s="97">
        <f>IF('Indicator Data'!Y169="No data","x",ROUND(IF('Indicator Data'!Y169&gt;S$195,0,IF('Indicator Data'!Y169&lt;S$194,10,(S$195-'Indicator Data'!Y169)/(S$195-S$194)*10)),1))</f>
        <v>0.2</v>
      </c>
      <c r="T166" s="97">
        <f>IF('Indicator Data'!Z169="No data","x",ROUND(IF('Indicator Data'!Z169&gt;T$195,0,IF('Indicator Data'!Z169&lt;T$194,10,(T$195-'Indicator Data'!Z169)/(T$195-T$194)*10)),1))</f>
        <v>0.5</v>
      </c>
      <c r="U166" s="97">
        <f>IF('Indicator Data'!AC169="No data","x",ROUND(IF('Indicator Data'!AC169&gt;U$195,0,IF('Indicator Data'!AC169&lt;U$194,10,(U$195-'Indicator Data'!AC169)/(U$195-U$194)*10)),1))</f>
        <v>0</v>
      </c>
      <c r="V166" s="97">
        <f>IF('Indicator Data'!AD169="No data","x",ROUND(IF('Indicator Data'!AD169&gt;V$195,10,IF('Indicator Data'!AD169&lt;V$194,0,10-(V$195-'Indicator Data'!AD169)/(V$195-V$194)*10)),1))</f>
        <v>0</v>
      </c>
      <c r="W166" s="98">
        <f t="shared" si="22"/>
        <v>0.2</v>
      </c>
      <c r="X166" s="99">
        <f t="shared" si="23"/>
        <v>0.9</v>
      </c>
      <c r="Y166" s="184"/>
    </row>
    <row r="167" spans="1:25" s="4" customFormat="1" x14ac:dyDescent="0.25">
      <c r="A167" s="131" t="s">
        <v>313</v>
      </c>
      <c r="B167" s="51" t="s">
        <v>312</v>
      </c>
      <c r="C167" s="97">
        <f>IF('Indicator Data'!AR170="No data","x",ROUND(IF('Indicator Data'!AR170&gt;C$195,0,IF('Indicator Data'!AR170&lt;C$194,10,(C$195-'Indicator Data'!AR170)/(C$195-C$194)*10)),1))</f>
        <v>0.9</v>
      </c>
      <c r="D167" s="98">
        <f t="shared" si="16"/>
        <v>0.9</v>
      </c>
      <c r="E167" s="97">
        <f>IF('Indicator Data'!AT170="No data","x",ROUND(IF('Indicator Data'!AT170&gt;E$195,0,IF('Indicator Data'!AT170&lt;E$194,10,(E$195-'Indicator Data'!AT170)/(E$195-E$194)*10)),1))</f>
        <v>1.4</v>
      </c>
      <c r="F167" s="97">
        <f>IF('Indicator Data'!AS170="No data","x",ROUND(IF('Indicator Data'!AS170&gt;F$195,0,IF('Indicator Data'!AS170&lt;F$194,10,(F$195-'Indicator Data'!AS170)/(F$195-F$194)*10)),1))</f>
        <v>1</v>
      </c>
      <c r="G167" s="98">
        <f t="shared" si="17"/>
        <v>1.2</v>
      </c>
      <c r="H167" s="99">
        <f t="shared" si="18"/>
        <v>1.1000000000000001</v>
      </c>
      <c r="I167" s="97" t="str">
        <f>IF('Indicator Data'!AV170="No data","x",ROUND(IF('Indicator Data'!AV170^2&gt;I$195,0,IF('Indicator Data'!AV170^2&lt;I$194,10,(I$195-'Indicator Data'!AV170^2)/(I$195-I$194)*10)),1))</f>
        <v>x</v>
      </c>
      <c r="J167" s="97">
        <f>IF(OR('Indicator Data'!AU170=0,'Indicator Data'!AU170="No data"),"x",ROUND(IF('Indicator Data'!AU170&gt;J$195,0,IF('Indicator Data'!AU170&lt;J$194,10,(J$195-'Indicator Data'!AU170)/(J$195-J$194)*10)),1))</f>
        <v>0</v>
      </c>
      <c r="K167" s="97">
        <f>IF('Indicator Data'!AW170="No data","x",ROUND(IF('Indicator Data'!AW170&gt;K$195,0,IF('Indicator Data'!AW170&lt;K$194,10,(K$195-'Indicator Data'!AW170)/(K$195-K$194)*10)),1))</f>
        <v>1.2</v>
      </c>
      <c r="L167" s="97">
        <f>IF('Indicator Data'!AX170="No data","x",ROUND(IF('Indicator Data'!AX170&gt;L$195,0,IF('Indicator Data'!AX170&lt;L$194,10,(L$195-'Indicator Data'!AX170)/(L$195-L$194)*10)),1))</f>
        <v>3</v>
      </c>
      <c r="M167" s="98">
        <f t="shared" si="19"/>
        <v>1.4</v>
      </c>
      <c r="N167" s="148">
        <f>IF('Indicator Data'!AY170="No data","x",'Indicator Data'!AY170/'Indicator Data'!BE170*100)</f>
        <v>400</v>
      </c>
      <c r="O167" s="97">
        <f t="shared" si="20"/>
        <v>0</v>
      </c>
      <c r="P167" s="97">
        <f>IF('Indicator Data'!AZ170="No data","x",ROUND(IF('Indicator Data'!AZ170&gt;P$195,0,IF('Indicator Data'!AZ170&lt;P$194,10,(P$195-'Indicator Data'!AZ170)/(P$195-P$194)*10)),1))</f>
        <v>0</v>
      </c>
      <c r="Q167" s="97">
        <f>IF('Indicator Data'!BA170="No data","x",ROUND(IF('Indicator Data'!BA170&gt;Q$195,0,IF('Indicator Data'!BA170&lt;Q$194,10,(Q$195-'Indicator Data'!BA170)/(Q$195-Q$194)*10)),1))</f>
        <v>0</v>
      </c>
      <c r="R167" s="98">
        <f t="shared" si="21"/>
        <v>0</v>
      </c>
      <c r="S167" s="97">
        <f>IF('Indicator Data'!Y170="No data","x",ROUND(IF('Indicator Data'!Y170&gt;S$195,0,IF('Indicator Data'!Y170&lt;S$194,10,(S$195-'Indicator Data'!Y170)/(S$195-S$194)*10)),1))</f>
        <v>0</v>
      </c>
      <c r="T167" s="97">
        <f>IF('Indicator Data'!Z170="No data","x",ROUND(IF('Indicator Data'!Z170&gt;T$195,0,IF('Indicator Data'!Z170&lt;T$194,10,(T$195-'Indicator Data'!Z170)/(T$195-T$194)*10)),1))</f>
        <v>1.3</v>
      </c>
      <c r="U167" s="97">
        <f>IF('Indicator Data'!AC170="No data","x",ROUND(IF('Indicator Data'!AC170&gt;U$195,0,IF('Indicator Data'!AC170&lt;U$194,10,(U$195-'Indicator Data'!AC170)/(U$195-U$194)*10)),1))</f>
        <v>0</v>
      </c>
      <c r="V167" s="97">
        <f>IF('Indicator Data'!AD170="No data","x",ROUND(IF('Indicator Data'!AD170&gt;V$195,10,IF('Indicator Data'!AD170&lt;V$194,0,10-(V$195-'Indicator Data'!AD170)/(V$195-V$194)*10)),1))</f>
        <v>0.1</v>
      </c>
      <c r="W167" s="98">
        <f t="shared" si="22"/>
        <v>0.4</v>
      </c>
      <c r="X167" s="99">
        <f t="shared" si="23"/>
        <v>0.6</v>
      </c>
      <c r="Y167" s="184"/>
    </row>
    <row r="168" spans="1:25" s="4" customFormat="1" x14ac:dyDescent="0.25">
      <c r="A168" s="131" t="s">
        <v>851</v>
      </c>
      <c r="B168" s="51" t="s">
        <v>314</v>
      </c>
      <c r="C168" s="97">
        <f>IF('Indicator Data'!AR171="No data","x",ROUND(IF('Indicator Data'!AR171&gt;C$195,0,IF('Indicator Data'!AR171&lt;C$194,10,(C$195-'Indicator Data'!AR171)/(C$195-C$194)*10)),1))</f>
        <v>4.5999999999999996</v>
      </c>
      <c r="D168" s="98">
        <f t="shared" si="16"/>
        <v>4.5999999999999996</v>
      </c>
      <c r="E168" s="97">
        <f>IF('Indicator Data'!AT171="No data","x",ROUND(IF('Indicator Data'!AT171&gt;E$195,0,IF('Indicator Data'!AT171&lt;E$194,10,(E$195-'Indicator Data'!AT171)/(E$195-E$194)*10)),1))</f>
        <v>8.6999999999999993</v>
      </c>
      <c r="F168" s="97">
        <f>IF('Indicator Data'!AS171="No data","x",ROUND(IF('Indicator Data'!AS171&gt;F$195,0,IF('Indicator Data'!AS171&lt;F$194,10,(F$195-'Indicator Data'!AS171)/(F$195-F$194)*10)),1))</f>
        <v>8.3000000000000007</v>
      </c>
      <c r="G168" s="98">
        <f t="shared" si="17"/>
        <v>8.5</v>
      </c>
      <c r="H168" s="99">
        <f t="shared" si="18"/>
        <v>6.6</v>
      </c>
      <c r="I168" s="97">
        <f>IF('Indicator Data'!AV171="No data","x",ROUND(IF('Indicator Data'!AV171^2&gt;I$195,0,IF('Indicator Data'!AV171^2&lt;I$194,10,(I$195-'Indicator Data'!AV171^2)/(I$195-I$194)*10)),1))</f>
        <v>2.8</v>
      </c>
      <c r="J168" s="97">
        <f>IF(OR('Indicator Data'!AU171=0,'Indicator Data'!AU171="No data"),"x",ROUND(IF('Indicator Data'!AU171&gt;J$195,0,IF('Indicator Data'!AU171&lt;J$194,10,(J$195-'Indicator Data'!AU171)/(J$195-J$194)*10)),1))</f>
        <v>0.4</v>
      </c>
      <c r="K168" s="97">
        <f>IF('Indicator Data'!AW171="No data","x",ROUND(IF('Indicator Data'!AW171&gt;K$195,0,IF('Indicator Data'!AW171&lt;K$194,10,(K$195-'Indicator Data'!AW171)/(K$195-K$194)*10)),1))</f>
        <v>7</v>
      </c>
      <c r="L168" s="97">
        <f>IF('Indicator Data'!AX171="No data","x",ROUND(IF('Indicator Data'!AX171&gt;L$195,0,IF('Indicator Data'!AX171&lt;L$194,10,(L$195-'Indicator Data'!AX171)/(L$195-L$194)*10)),1))</f>
        <v>7.1</v>
      </c>
      <c r="M168" s="98">
        <f t="shared" si="19"/>
        <v>4.3</v>
      </c>
      <c r="N168" s="148">
        <f>IF('Indicator Data'!AY171="No data","x",'Indicator Data'!AY171/'Indicator Data'!BE171*100)</f>
        <v>35.397266241899473</v>
      </c>
      <c r="O168" s="97">
        <f t="shared" si="20"/>
        <v>6.5</v>
      </c>
      <c r="P168" s="97">
        <f>IF('Indicator Data'!AZ171="No data","x",ROUND(IF('Indicator Data'!AZ171&gt;P$195,0,IF('Indicator Data'!AZ171&lt;P$194,10,(P$195-'Indicator Data'!AZ171)/(P$195-P$194)*10)),1))</f>
        <v>0.5</v>
      </c>
      <c r="Q168" s="97">
        <f>IF('Indicator Data'!BA171="No data","x",ROUND(IF('Indicator Data'!BA171&gt;Q$195,0,IF('Indicator Data'!BA171&lt;Q$194,10,(Q$195-'Indicator Data'!BA171)/(Q$195-Q$194)*10)),1))</f>
        <v>2</v>
      </c>
      <c r="R168" s="98">
        <f t="shared" si="21"/>
        <v>3</v>
      </c>
      <c r="S168" s="97">
        <f>IF('Indicator Data'!Y171="No data","x",ROUND(IF('Indicator Data'!Y171&gt;S$195,0,IF('Indicator Data'!Y171&lt;S$194,10,(S$195-'Indicator Data'!Y171)/(S$195-S$194)*10)),1))</f>
        <v>6.4</v>
      </c>
      <c r="T168" s="97">
        <f>IF('Indicator Data'!Z171="No data","x",ROUND(IF('Indicator Data'!Z171&gt;T$195,0,IF('Indicator Data'!Z171&lt;T$194,10,(T$195-'Indicator Data'!Z171)/(T$195-T$194)*10)),1))</f>
        <v>9.5</v>
      </c>
      <c r="U168" s="97">
        <f>IF('Indicator Data'!AC171="No data","x",ROUND(IF('Indicator Data'!AC171&gt;U$195,0,IF('Indicator Data'!AC171&lt;U$194,10,(U$195-'Indicator Data'!AC171)/(U$195-U$194)*10)),1))</f>
        <v>8.9</v>
      </c>
      <c r="V168" s="97">
        <f>IF('Indicator Data'!AD171="No data","x",ROUND(IF('Indicator Data'!AD171&gt;V$195,10,IF('Indicator Data'!AD171&lt;V$194,0,10-(V$195-'Indicator Data'!AD171)/(V$195-V$194)*10)),1))</f>
        <v>0.8</v>
      </c>
      <c r="W168" s="98">
        <f t="shared" si="22"/>
        <v>6.4</v>
      </c>
      <c r="X168" s="99">
        <f t="shared" si="23"/>
        <v>4.5999999999999996</v>
      </c>
      <c r="Y168" s="184"/>
    </row>
    <row r="169" spans="1:25" s="4" customFormat="1" x14ac:dyDescent="0.25">
      <c r="A169" s="131" t="s">
        <v>317</v>
      </c>
      <c r="B169" s="51" t="s">
        <v>316</v>
      </c>
      <c r="C169" s="97">
        <f>IF('Indicator Data'!AR172="No data","x",ROUND(IF('Indicator Data'!AR172&gt;C$195,0,IF('Indicator Data'!AR172&lt;C$194,10,(C$195-'Indicator Data'!AR172)/(C$195-C$194)*10)),1))</f>
        <v>4.5999999999999996</v>
      </c>
      <c r="D169" s="98">
        <f t="shared" si="16"/>
        <v>4.5999999999999996</v>
      </c>
      <c r="E169" s="97">
        <f>IF('Indicator Data'!AT172="No data","x",ROUND(IF('Indicator Data'!AT172&gt;E$195,0,IF('Indicator Data'!AT172&lt;E$194,10,(E$195-'Indicator Data'!AT172)/(E$195-E$194)*10)),1))</f>
        <v>7.5</v>
      </c>
      <c r="F169" s="97">
        <f>IF('Indicator Data'!AS172="No data","x",ROUND(IF('Indicator Data'!AS172&gt;F$195,0,IF('Indicator Data'!AS172&lt;F$194,10,(F$195-'Indicator Data'!AS172)/(F$195-F$194)*10)),1))</f>
        <v>6.6</v>
      </c>
      <c r="G169" s="98">
        <f t="shared" si="17"/>
        <v>7.1</v>
      </c>
      <c r="H169" s="99">
        <f t="shared" si="18"/>
        <v>5.9</v>
      </c>
      <c r="I169" s="97">
        <f>IF('Indicator Data'!AV172="No data","x",ROUND(IF('Indicator Data'!AV172^2&gt;I$195,0,IF('Indicator Data'!AV172^2&lt;I$194,10,(I$195-'Indicator Data'!AV172^2)/(I$195-I$194)*10)),1))</f>
        <v>0</v>
      </c>
      <c r="J169" s="97">
        <f>IF(OR('Indicator Data'!AU172=0,'Indicator Data'!AU172="No data"),"x",ROUND(IF('Indicator Data'!AU172&gt;J$195,0,IF('Indicator Data'!AU172&lt;J$194,10,(J$195-'Indicator Data'!AU172)/(J$195-J$194)*10)),1))</f>
        <v>0</v>
      </c>
      <c r="K169" s="97">
        <f>IF('Indicator Data'!AW172="No data","x",ROUND(IF('Indicator Data'!AW172&gt;K$195,0,IF('Indicator Data'!AW172&lt;K$194,10,(K$195-'Indicator Data'!AW172)/(K$195-K$194)*10)),1))</f>
        <v>8.1</v>
      </c>
      <c r="L169" s="97">
        <f>IF('Indicator Data'!AX172="No data","x",ROUND(IF('Indicator Data'!AX172&gt;L$195,0,IF('Indicator Data'!AX172&lt;L$194,10,(L$195-'Indicator Data'!AX172)/(L$195-L$194)*10)),1))</f>
        <v>5.2</v>
      </c>
      <c r="M169" s="98">
        <f t="shared" si="19"/>
        <v>3.3</v>
      </c>
      <c r="N169" s="148">
        <f>IF('Indicator Data'!AY172="No data","x",'Indicator Data'!AY172/'Indicator Data'!BE172*100)</f>
        <v>10.002857959416977</v>
      </c>
      <c r="O169" s="97">
        <f t="shared" si="20"/>
        <v>9.1</v>
      </c>
      <c r="P169" s="97">
        <f>IF('Indicator Data'!AZ172="No data","x",ROUND(IF('Indicator Data'!AZ172&gt;P$195,0,IF('Indicator Data'!AZ172&lt;P$194,10,(P$195-'Indicator Data'!AZ172)/(P$195-P$194)*10)),1))</f>
        <v>0.6</v>
      </c>
      <c r="Q169" s="97">
        <f>IF('Indicator Data'!BA172="No data","x",ROUND(IF('Indicator Data'!BA172&gt;Q$195,0,IF('Indicator Data'!BA172&lt;Q$194,10,(Q$195-'Indicator Data'!BA172)/(Q$195-Q$194)*10)),1))</f>
        <v>5.2</v>
      </c>
      <c r="R169" s="98">
        <f t="shared" si="21"/>
        <v>5</v>
      </c>
      <c r="S169" s="97">
        <f>IF('Indicator Data'!Y172="No data","x",ROUND(IF('Indicator Data'!Y172&gt;S$195,0,IF('Indicator Data'!Y172&lt;S$194,10,(S$195-'Indicator Data'!Y172)/(S$195-S$194)*10)),1))</f>
        <v>5.2</v>
      </c>
      <c r="T169" s="97">
        <f>IF('Indicator Data'!Z172="No data","x",ROUND(IF('Indicator Data'!Z172&gt;T$195,0,IF('Indicator Data'!Z172&lt;T$194,10,(T$195-'Indicator Data'!Z172)/(T$195-T$194)*10)),1))</f>
        <v>0.5</v>
      </c>
      <c r="U169" s="97">
        <f>IF('Indicator Data'!AC172="No data","x",ROUND(IF('Indicator Data'!AC172&gt;U$195,0,IF('Indicator Data'!AC172&lt;U$194,10,(U$195-'Indicator Data'!AC172)/(U$195-U$194)*10)),1))</f>
        <v>9.5</v>
      </c>
      <c r="V169" s="97">
        <f>IF('Indicator Data'!AD172="No data","x",ROUND(IF('Indicator Data'!AD172&gt;V$195,10,IF('Indicator Data'!AD172&lt;V$194,0,10-(V$195-'Indicator Data'!AD172)/(V$195-V$194)*10)),1))</f>
        <v>0.4</v>
      </c>
      <c r="W169" s="98">
        <f t="shared" si="22"/>
        <v>3.9</v>
      </c>
      <c r="X169" s="99">
        <f t="shared" si="23"/>
        <v>4.0999999999999996</v>
      </c>
      <c r="Y169" s="184"/>
    </row>
    <row r="170" spans="1:25" s="4" customFormat="1" x14ac:dyDescent="0.25">
      <c r="A170" s="131" t="s">
        <v>852</v>
      </c>
      <c r="B170" s="51" t="s">
        <v>318</v>
      </c>
      <c r="C170" s="97">
        <f>IF('Indicator Data'!AR173="No data","x",ROUND(IF('Indicator Data'!AR173&gt;C$195,0,IF('Indicator Data'!AR173&lt;C$194,10,(C$195-'Indicator Data'!AR173)/(C$195-C$194)*10)),1))</f>
        <v>3.5</v>
      </c>
      <c r="D170" s="98">
        <f t="shared" si="16"/>
        <v>3.5</v>
      </c>
      <c r="E170" s="97">
        <f>IF('Indicator Data'!AT173="No data","x",ROUND(IF('Indicator Data'!AT173&gt;E$195,0,IF('Indicator Data'!AT173&lt;E$194,10,(E$195-'Indicator Data'!AT173)/(E$195-E$194)*10)),1))</f>
        <v>6.8</v>
      </c>
      <c r="F170" s="97">
        <f>IF('Indicator Data'!AS173="No data","x",ROUND(IF('Indicator Data'!AS173&gt;F$195,0,IF('Indicator Data'!AS173&lt;F$194,10,(F$195-'Indicator Data'!AS173)/(F$195-F$194)*10)),1))</f>
        <v>6.2</v>
      </c>
      <c r="G170" s="98">
        <f t="shared" si="17"/>
        <v>6.5</v>
      </c>
      <c r="H170" s="99">
        <f t="shared" si="18"/>
        <v>5</v>
      </c>
      <c r="I170" s="97">
        <f>IF('Indicator Data'!AV173="No data","x",ROUND(IF('Indicator Data'!AV173^2&gt;I$195,0,IF('Indicator Data'!AV173^2&lt;I$194,10,(I$195-'Indicator Data'!AV173^2)/(I$195-I$194)*10)),1))</f>
        <v>3.9</v>
      </c>
      <c r="J170" s="97">
        <f>IF(OR('Indicator Data'!AU173=0,'Indicator Data'!AU173="No data"),"x",ROUND(IF('Indicator Data'!AU173&gt;J$195,0,IF('Indicator Data'!AU173&lt;J$194,10,(J$195-'Indicator Data'!AU173)/(J$195-J$194)*10)),1))</f>
        <v>8.4</v>
      </c>
      <c r="K170" s="97">
        <f>IF('Indicator Data'!AW173="No data","x",ROUND(IF('Indicator Data'!AW173&gt;K$195,0,IF('Indicator Data'!AW173&lt;K$194,10,(K$195-'Indicator Data'!AW173)/(K$195-K$194)*10)),1))</f>
        <v>9.5</v>
      </c>
      <c r="L170" s="97">
        <f>IF('Indicator Data'!AX173="No data","x",ROUND(IF('Indicator Data'!AX173&gt;L$195,0,IF('Indicator Data'!AX173&lt;L$194,10,(L$195-'Indicator Data'!AX173)/(L$195-L$194)*10)),1))</f>
        <v>6.4</v>
      </c>
      <c r="M170" s="98">
        <f t="shared" si="19"/>
        <v>7.1</v>
      </c>
      <c r="N170" s="148">
        <f>IF('Indicator Data'!AY173="No data","x",'Indicator Data'!AY173/'Indicator Data'!BE173*100)</f>
        <v>8.1282456536464203</v>
      </c>
      <c r="O170" s="97">
        <f t="shared" si="20"/>
        <v>9.3000000000000007</v>
      </c>
      <c r="P170" s="97">
        <f>IF('Indicator Data'!AZ173="No data","x",ROUND(IF('Indicator Data'!AZ173&gt;P$195,0,IF('Indicator Data'!AZ173&lt;P$194,10,(P$195-'Indicator Data'!AZ173)/(P$195-P$194)*10)),1))</f>
        <v>9.4</v>
      </c>
      <c r="Q170" s="97">
        <f>IF('Indicator Data'!BA173="No data","x",ROUND(IF('Indicator Data'!BA173&gt;Q$195,0,IF('Indicator Data'!BA173&lt;Q$194,10,(Q$195-'Indicator Data'!BA173)/(Q$195-Q$194)*10)),1))</f>
        <v>8.9</v>
      </c>
      <c r="R170" s="98">
        <f t="shared" si="21"/>
        <v>9.1999999999999993</v>
      </c>
      <c r="S170" s="97">
        <f>IF('Indicator Data'!Y173="No data","x",ROUND(IF('Indicator Data'!Y173&gt;S$195,0,IF('Indicator Data'!Y173&lt;S$194,10,(S$195-'Indicator Data'!Y173)/(S$195-S$194)*10)),1))</f>
        <v>9.9</v>
      </c>
      <c r="T170" s="97">
        <f>IF('Indicator Data'!Z173="No data","x",ROUND(IF('Indicator Data'!Z173&gt;T$195,0,IF('Indicator Data'!Z173&lt;T$194,10,(T$195-'Indicator Data'!Z173)/(T$195-T$194)*10)),1))</f>
        <v>2.2999999999999998</v>
      </c>
      <c r="U170" s="97">
        <f>IF('Indicator Data'!AC173="No data","x",ROUND(IF('Indicator Data'!AC173&gt;U$195,0,IF('Indicator Data'!AC173&lt;U$194,10,(U$195-'Indicator Data'!AC173)/(U$195-U$194)*10)),1))</f>
        <v>9.6999999999999993</v>
      </c>
      <c r="V170" s="97">
        <f>IF('Indicator Data'!AD173="No data","x",ROUND(IF('Indicator Data'!AD173&gt;V$195,10,IF('Indicator Data'!AD173&lt;V$194,0,10-(V$195-'Indicator Data'!AD173)/(V$195-V$194)*10)),1))</f>
        <v>4.4000000000000004</v>
      </c>
      <c r="W170" s="98">
        <f t="shared" si="22"/>
        <v>6.6</v>
      </c>
      <c r="X170" s="99">
        <f t="shared" si="23"/>
        <v>7.6</v>
      </c>
      <c r="Y170" s="184"/>
    </row>
    <row r="171" spans="1:25" s="4" customFormat="1" x14ac:dyDescent="0.25">
      <c r="A171" s="131" t="s">
        <v>320</v>
      </c>
      <c r="B171" s="51" t="s">
        <v>319</v>
      </c>
      <c r="C171" s="97">
        <f>IF('Indicator Data'!AR174="No data","x",ROUND(IF('Indicator Data'!AR174&gt;C$195,0,IF('Indicator Data'!AR174&lt;C$194,10,(C$195-'Indicator Data'!AR174)/(C$195-C$194)*10)),1))</f>
        <v>4.7</v>
      </c>
      <c r="D171" s="98">
        <f t="shared" si="16"/>
        <v>4.7</v>
      </c>
      <c r="E171" s="97">
        <f>IF('Indicator Data'!AT174="No data","x",ROUND(IF('Indicator Data'!AT174&gt;E$195,0,IF('Indicator Data'!AT174&lt;E$194,10,(E$195-'Indicator Data'!AT174)/(E$195-E$194)*10)),1))</f>
        <v>6.5</v>
      </c>
      <c r="F171" s="97">
        <f>IF('Indicator Data'!AS174="No data","x",ROUND(IF('Indicator Data'!AS174&gt;F$195,0,IF('Indicator Data'!AS174&lt;F$194,10,(F$195-'Indicator Data'!AS174)/(F$195-F$194)*10)),1))</f>
        <v>4.3</v>
      </c>
      <c r="G171" s="98">
        <f t="shared" si="17"/>
        <v>5.4</v>
      </c>
      <c r="H171" s="99">
        <f t="shared" si="18"/>
        <v>5.0999999999999996</v>
      </c>
      <c r="I171" s="97">
        <f>IF('Indicator Data'!AV174="No data","x",ROUND(IF('Indicator Data'!AV174^2&gt;I$195,0,IF('Indicator Data'!AV174^2&lt;I$194,10,(I$195-'Indicator Data'!AV174^2)/(I$195-I$194)*10)),1))</f>
        <v>1.3</v>
      </c>
      <c r="J171" s="97">
        <f>IF(OR('Indicator Data'!AU174=0,'Indicator Data'!AU174="No data"),"x",ROUND(IF('Indicator Data'!AU174&gt;J$195,0,IF('Indicator Data'!AU174&lt;J$194,10,(J$195-'Indicator Data'!AU174)/(J$195-J$194)*10)),1))</f>
        <v>0</v>
      </c>
      <c r="K171" s="97">
        <f>IF('Indicator Data'!AW174="No data","x",ROUND(IF('Indicator Data'!AW174&gt;K$195,0,IF('Indicator Data'!AW174&lt;K$194,10,(K$195-'Indicator Data'!AW174)/(K$195-K$194)*10)),1))</f>
        <v>6.1</v>
      </c>
      <c r="L171" s="97">
        <f>IF('Indicator Data'!AX174="No data","x",ROUND(IF('Indicator Data'!AX174&gt;L$195,0,IF('Indicator Data'!AX174&lt;L$194,10,(L$195-'Indicator Data'!AX174)/(L$195-L$194)*10)),1))</f>
        <v>3.8</v>
      </c>
      <c r="M171" s="98">
        <f t="shared" si="19"/>
        <v>2.8</v>
      </c>
      <c r="N171" s="148">
        <f>IF('Indicator Data'!AY174="No data","x",'Indicator Data'!AY174/'Indicator Data'!BE174*100)</f>
        <v>45.01947581671201</v>
      </c>
      <c r="O171" s="97">
        <f t="shared" si="20"/>
        <v>5.6</v>
      </c>
      <c r="P171" s="97">
        <f>IF('Indicator Data'!AZ174="No data","x",ROUND(IF('Indicator Data'!AZ174&gt;P$195,0,IF('Indicator Data'!AZ174&lt;P$194,10,(P$195-'Indicator Data'!AZ174)/(P$195-P$194)*10)),1))</f>
        <v>0.8</v>
      </c>
      <c r="Q171" s="97">
        <f>IF('Indicator Data'!BA174="No data","x",ROUND(IF('Indicator Data'!BA174&gt;Q$195,0,IF('Indicator Data'!BA174&lt;Q$194,10,(Q$195-'Indicator Data'!BA174)/(Q$195-Q$194)*10)),1))</f>
        <v>0.4</v>
      </c>
      <c r="R171" s="98">
        <f t="shared" si="21"/>
        <v>2.2999999999999998</v>
      </c>
      <c r="S171" s="97">
        <f>IF('Indicator Data'!Y174="No data","x",ROUND(IF('Indicator Data'!Y174&gt;S$195,0,IF('Indicator Data'!Y174&lt;S$194,10,(S$195-'Indicator Data'!Y174)/(S$195-S$194)*10)),1))</f>
        <v>9</v>
      </c>
      <c r="T171" s="97">
        <f>IF('Indicator Data'!Z174="No data","x",ROUND(IF('Indicator Data'!Z174&gt;T$195,0,IF('Indicator Data'!Z174&lt;T$194,10,(T$195-'Indicator Data'!Z174)/(T$195-T$194)*10)),1))</f>
        <v>0</v>
      </c>
      <c r="U171" s="97">
        <f>IF('Indicator Data'!AC174="No data","x",ROUND(IF('Indicator Data'!AC174&gt;U$195,0,IF('Indicator Data'!AC174&lt;U$194,10,(U$195-'Indicator Data'!AC174)/(U$195-U$194)*10)),1))</f>
        <v>6.9</v>
      </c>
      <c r="V171" s="97">
        <f>IF('Indicator Data'!AD174="No data","x",ROUND(IF('Indicator Data'!AD174&gt;V$195,10,IF('Indicator Data'!AD174&lt;V$194,0,10-(V$195-'Indicator Data'!AD174)/(V$195-V$194)*10)),1))</f>
        <v>0.2</v>
      </c>
      <c r="W171" s="98">
        <f t="shared" si="22"/>
        <v>4</v>
      </c>
      <c r="X171" s="99">
        <f t="shared" si="23"/>
        <v>3</v>
      </c>
      <c r="Y171" s="184"/>
    </row>
    <row r="172" spans="1:25" s="4" customFormat="1" x14ac:dyDescent="0.25">
      <c r="A172" s="131" t="s">
        <v>946</v>
      </c>
      <c r="B172" s="51" t="s">
        <v>187</v>
      </c>
      <c r="C172" s="97">
        <f>IF('Indicator Data'!AR175="No data","x",ROUND(IF('Indicator Data'!AR175&gt;C$195,0,IF('Indicator Data'!AR175&lt;C$194,10,(C$195-'Indicator Data'!AR175)/(C$195-C$194)*10)),1))</f>
        <v>3.8</v>
      </c>
      <c r="D172" s="98">
        <f t="shared" si="16"/>
        <v>3.8</v>
      </c>
      <c r="E172" s="97">
        <f>IF('Indicator Data'!AT175="No data","x",ROUND(IF('Indicator Data'!AT175&gt;E$195,0,IF('Indicator Data'!AT175&lt;E$194,10,(E$195-'Indicator Data'!AT175)/(E$195-E$194)*10)),1))</f>
        <v>6.3</v>
      </c>
      <c r="F172" s="97">
        <f>IF('Indicator Data'!AS175="No data","x",ROUND(IF('Indicator Data'!AS175&gt;F$195,0,IF('Indicator Data'!AS175&lt;F$194,10,(F$195-'Indicator Data'!AS175)/(F$195-F$194)*10)),1))</f>
        <v>4.7</v>
      </c>
      <c r="G172" s="98">
        <f t="shared" si="17"/>
        <v>5.5</v>
      </c>
      <c r="H172" s="99">
        <f t="shared" si="18"/>
        <v>4.7</v>
      </c>
      <c r="I172" s="97">
        <f>IF('Indicator Data'!AV175="No data","x",ROUND(IF('Indicator Data'!AV175^2&gt;I$195,0,IF('Indicator Data'!AV175^2&lt;I$194,10,(I$195-'Indicator Data'!AV175^2)/(I$195-I$194)*10)),1))</f>
        <v>0.5</v>
      </c>
      <c r="J172" s="97">
        <f>IF(OR('Indicator Data'!AU175=0,'Indicator Data'!AU175="No data"),"x",ROUND(IF('Indicator Data'!AU175&gt;J$195,0,IF('Indicator Data'!AU175&lt;J$194,10,(J$195-'Indicator Data'!AU175)/(J$195-J$194)*10)),1))</f>
        <v>0</v>
      </c>
      <c r="K172" s="97">
        <f>IF('Indicator Data'!AW175="No data","x",ROUND(IF('Indicator Data'!AW175&gt;K$195,0,IF('Indicator Data'!AW175&lt;K$194,10,(K$195-'Indicator Data'!AW175)/(K$195-K$194)*10)),1))</f>
        <v>3</v>
      </c>
      <c r="L172" s="97">
        <f>IF('Indicator Data'!AX175="No data","x",ROUND(IF('Indicator Data'!AX175&gt;L$195,0,IF('Indicator Data'!AX175&lt;L$194,10,(L$195-'Indicator Data'!AX175)/(L$195-L$194)*10)),1))</f>
        <v>4.9000000000000004</v>
      </c>
      <c r="M172" s="98">
        <f t="shared" si="19"/>
        <v>2.1</v>
      </c>
      <c r="N172" s="148">
        <f>IF('Indicator Data'!AY175="No data","x",'Indicator Data'!AY175/'Indicator Data'!BE175*100)</f>
        <v>55.511498810467884</v>
      </c>
      <c r="O172" s="97">
        <f t="shared" si="20"/>
        <v>4.5</v>
      </c>
      <c r="P172" s="97">
        <f>IF('Indicator Data'!AZ175="No data","x",ROUND(IF('Indicator Data'!AZ175&gt;P$195,0,IF('Indicator Data'!AZ175&lt;P$194,10,(P$195-'Indicator Data'!AZ175)/(P$195-P$194)*10)),1))</f>
        <v>1</v>
      </c>
      <c r="Q172" s="97">
        <f>IF('Indicator Data'!BA175="No data","x",ROUND(IF('Indicator Data'!BA175&gt;Q$195,0,IF('Indicator Data'!BA175&lt;Q$194,10,(Q$195-'Indicator Data'!BA175)/(Q$195-Q$194)*10)),1))</f>
        <v>0.1</v>
      </c>
      <c r="R172" s="98">
        <f t="shared" si="21"/>
        <v>1.9</v>
      </c>
      <c r="S172" s="97">
        <f>IF('Indicator Data'!Y175="No data","x",ROUND(IF('Indicator Data'!Y175&gt;S$195,0,IF('Indicator Data'!Y175&lt;S$194,10,(S$195-'Indicator Data'!Y175)/(S$195-S$194)*10)),1))</f>
        <v>3.4</v>
      </c>
      <c r="T172" s="97">
        <f>IF('Indicator Data'!Z175="No data","x",ROUND(IF('Indicator Data'!Z175&gt;T$195,0,IF('Indicator Data'!Z175&lt;T$194,10,(T$195-'Indicator Data'!Z175)/(T$195-T$194)*10)),1))</f>
        <v>4.4000000000000004</v>
      </c>
      <c r="U172" s="97">
        <f>IF('Indicator Data'!AC175="No data","x",ROUND(IF('Indicator Data'!AC175&gt;U$195,0,IF('Indicator Data'!AC175&lt;U$194,10,(U$195-'Indicator Data'!AC175)/(U$195-U$194)*10)),1))</f>
        <v>7.3</v>
      </c>
      <c r="V172" s="97">
        <f>IF('Indicator Data'!AD175="No data","x",ROUND(IF('Indicator Data'!AD175&gt;V$195,10,IF('Indicator Data'!AD175&lt;V$194,0,10-(V$195-'Indicator Data'!AD175)/(V$195-V$194)*10)),1))</f>
        <v>0.1</v>
      </c>
      <c r="W172" s="98">
        <f t="shared" si="22"/>
        <v>3.8</v>
      </c>
      <c r="X172" s="99">
        <f t="shared" si="23"/>
        <v>2.6</v>
      </c>
      <c r="Y172" s="184"/>
    </row>
    <row r="173" spans="1:25" s="4" customFormat="1" x14ac:dyDescent="0.25">
      <c r="A173" s="131" t="s">
        <v>373</v>
      </c>
      <c r="B173" s="51" t="s">
        <v>91</v>
      </c>
      <c r="C173" s="97">
        <f>IF('Indicator Data'!AR176="No data","x",ROUND(IF('Indicator Data'!AR176&gt;C$195,0,IF('Indicator Data'!AR176&lt;C$194,10,(C$195-'Indicator Data'!AR176)/(C$195-C$194)*10)),1))</f>
        <v>6.3</v>
      </c>
      <c r="D173" s="98">
        <f t="shared" si="16"/>
        <v>6.3</v>
      </c>
      <c r="E173" s="97">
        <f>IF('Indicator Data'!AT176="No data","x",ROUND(IF('Indicator Data'!AT176&gt;E$195,0,IF('Indicator Data'!AT176&lt;E$194,10,(E$195-'Indicator Data'!AT176)/(E$195-E$194)*10)),1))</f>
        <v>6.5</v>
      </c>
      <c r="F173" s="97">
        <f>IF('Indicator Data'!AS176="No data","x",ROUND(IF('Indicator Data'!AS176&gt;F$195,0,IF('Indicator Data'!AS176&lt;F$194,10,(F$195-'Indicator Data'!AS176)/(F$195-F$194)*10)),1))</f>
        <v>7.1</v>
      </c>
      <c r="G173" s="98">
        <f t="shared" si="17"/>
        <v>6.8</v>
      </c>
      <c r="H173" s="99">
        <f t="shared" si="18"/>
        <v>6.6</v>
      </c>
      <c r="I173" s="97">
        <f>IF('Indicator Data'!AV176="No data","x",ROUND(IF('Indicator Data'!AV176^2&gt;I$195,0,IF('Indicator Data'!AV176^2&lt;I$194,10,(I$195-'Indicator Data'!AV176^2)/(I$195-I$194)*10)),1))</f>
        <v>6.5</v>
      </c>
      <c r="J173" s="97">
        <f>IF(OR('Indicator Data'!AU176=0,'Indicator Data'!AU176="No data"),"x",ROUND(IF('Indicator Data'!AU176&gt;J$195,0,IF('Indicator Data'!AU176&lt;J$194,10,(J$195-'Indicator Data'!AU176)/(J$195-J$194)*10)),1))</f>
        <v>5.5</v>
      </c>
      <c r="K173" s="97">
        <f>IF('Indicator Data'!AW176="No data","x",ROUND(IF('Indicator Data'!AW176&gt;K$195,0,IF('Indicator Data'!AW176&lt;K$194,10,(K$195-'Indicator Data'!AW176)/(K$195-K$194)*10)),1))</f>
        <v>8.6999999999999993</v>
      </c>
      <c r="L173" s="97">
        <f>IF('Indicator Data'!AX176="No data","x",ROUND(IF('Indicator Data'!AX176&gt;L$195,0,IF('Indicator Data'!AX176&lt;L$194,10,(L$195-'Indicator Data'!AX176)/(L$195-L$194)*10)),1))</f>
        <v>4.2</v>
      </c>
      <c r="M173" s="98">
        <f t="shared" si="19"/>
        <v>6.2</v>
      </c>
      <c r="N173" s="148">
        <f>IF('Indicator Data'!AY176="No data","x",'Indicator Data'!AY176/'Indicator Data'!BE176*100)</f>
        <v>19.502353732347007</v>
      </c>
      <c r="O173" s="97">
        <f t="shared" si="20"/>
        <v>8.1</v>
      </c>
      <c r="P173" s="97">
        <f>IF('Indicator Data'!AZ176="No data","x",ROUND(IF('Indicator Data'!AZ176&gt;P$195,0,IF('Indicator Data'!AZ176&lt;P$194,10,(P$195-'Indicator Data'!AZ176)/(P$195-P$194)*10)),1))</f>
        <v>6.6</v>
      </c>
      <c r="Q173" s="97">
        <f>IF('Indicator Data'!BA176="No data","x",ROUND(IF('Indicator Data'!BA176&gt;Q$195,0,IF('Indicator Data'!BA176&lt;Q$194,10,(Q$195-'Indicator Data'!BA176)/(Q$195-Q$194)*10)),1))</f>
        <v>5.6</v>
      </c>
      <c r="R173" s="98">
        <f t="shared" si="21"/>
        <v>6.8</v>
      </c>
      <c r="S173" s="97">
        <f>IF('Indicator Data'!Y176="No data","x",ROUND(IF('Indicator Data'!Y176&gt;S$195,0,IF('Indicator Data'!Y176&lt;S$194,10,(S$195-'Indicator Data'!Y176)/(S$195-S$194)*10)),1))</f>
        <v>9.8000000000000007</v>
      </c>
      <c r="T173" s="97">
        <f>IF('Indicator Data'!Z176="No data","x",ROUND(IF('Indicator Data'!Z176&gt;T$195,0,IF('Indicator Data'!Z176&lt;T$194,10,(T$195-'Indicator Data'!Z176)/(T$195-T$194)*10)),1))</f>
        <v>5.4</v>
      </c>
      <c r="U173" s="97">
        <f>IF('Indicator Data'!AC176="No data","x",ROUND(IF('Indicator Data'!AC176&gt;U$195,0,IF('Indicator Data'!AC176&lt;U$194,10,(U$195-'Indicator Data'!AC176)/(U$195-U$194)*10)),1))</f>
        <v>9.8000000000000007</v>
      </c>
      <c r="V173" s="97">
        <f>IF('Indicator Data'!AD176="No data","x",ROUND(IF('Indicator Data'!AD176&gt;V$195,10,IF('Indicator Data'!AD176&lt;V$194,0,10-(V$195-'Indicator Data'!AD176)/(V$195-V$194)*10)),1))</f>
        <v>2.4</v>
      </c>
      <c r="W173" s="98">
        <f t="shared" si="22"/>
        <v>6.9</v>
      </c>
      <c r="X173" s="99">
        <f t="shared" si="23"/>
        <v>6.6</v>
      </c>
      <c r="Y173" s="184"/>
    </row>
    <row r="174" spans="1:25" s="4" customFormat="1" x14ac:dyDescent="0.25">
      <c r="A174" s="131" t="s">
        <v>322</v>
      </c>
      <c r="B174" s="51" t="s">
        <v>321</v>
      </c>
      <c r="C174" s="97">
        <f>IF('Indicator Data'!AR177="No data","x",ROUND(IF('Indicator Data'!AR177&gt;C$195,0,IF('Indicator Data'!AR177&lt;C$194,10,(C$195-'Indicator Data'!AR177)/(C$195-C$194)*10)),1))</f>
        <v>9.1999999999999993</v>
      </c>
      <c r="D174" s="98">
        <f t="shared" si="16"/>
        <v>9.1999999999999993</v>
      </c>
      <c r="E174" s="97">
        <f>IF('Indicator Data'!AT177="No data","x",ROUND(IF('Indicator Data'!AT177&gt;E$195,0,IF('Indicator Data'!AT177&lt;E$194,10,(E$195-'Indicator Data'!AT177)/(E$195-E$194)*10)),1))</f>
        <v>6.8</v>
      </c>
      <c r="F174" s="97">
        <f>IF('Indicator Data'!AS177="No data","x",ROUND(IF('Indicator Data'!AS177&gt;F$195,0,IF('Indicator Data'!AS177&lt;F$194,10,(F$195-'Indicator Data'!AS177)/(F$195-F$194)*10)),1))</f>
        <v>7.4</v>
      </c>
      <c r="G174" s="98">
        <f t="shared" si="17"/>
        <v>7.1</v>
      </c>
      <c r="H174" s="99">
        <f t="shared" si="18"/>
        <v>8.1999999999999993</v>
      </c>
      <c r="I174" s="97">
        <f>IF('Indicator Data'!AV177="No data","x",ROUND(IF('Indicator Data'!AV177^2&gt;I$195,0,IF('Indicator Data'!AV177^2&lt;I$194,10,(I$195-'Indicator Data'!AV177^2)/(I$195-I$194)*10)),1))</f>
        <v>6.1</v>
      </c>
      <c r="J174" s="97">
        <f>IF(OR('Indicator Data'!AU177=0,'Indicator Data'!AU177="No data"),"x",ROUND(IF('Indicator Data'!AU177&gt;J$195,0,IF('Indicator Data'!AU177&lt;J$194,10,(J$195-'Indicator Data'!AU177)/(J$195-J$194)*10)),1))</f>
        <v>5.4</v>
      </c>
      <c r="K174" s="97">
        <f>IF('Indicator Data'!AW177="No data","x",ROUND(IF('Indicator Data'!AW177&gt;K$195,0,IF('Indicator Data'!AW177&lt;K$194,10,(K$195-'Indicator Data'!AW177)/(K$195-K$194)*10)),1))</f>
        <v>9.3000000000000007</v>
      </c>
      <c r="L174" s="97">
        <f>IF('Indicator Data'!AX177="No data","x",ROUND(IF('Indicator Data'!AX177&gt;L$195,0,IF('Indicator Data'!AX177&lt;L$194,10,(L$195-'Indicator Data'!AX177)/(L$195-L$194)*10)),1))</f>
        <v>6.9</v>
      </c>
      <c r="M174" s="98">
        <f t="shared" si="19"/>
        <v>6.9</v>
      </c>
      <c r="N174" s="148">
        <f>IF('Indicator Data'!AY177="No data","x",'Indicator Data'!AY177/'Indicator Data'!BE177*100)</f>
        <v>23.901452472881044</v>
      </c>
      <c r="O174" s="97">
        <f t="shared" si="20"/>
        <v>7.7</v>
      </c>
      <c r="P174" s="97">
        <f>IF('Indicator Data'!AZ177="No data","x",ROUND(IF('Indicator Data'!AZ177&gt;P$195,0,IF('Indicator Data'!AZ177&lt;P$194,10,(P$195-'Indicator Data'!AZ177)/(P$195-P$194)*10)),1))</f>
        <v>9.8000000000000007</v>
      </c>
      <c r="Q174" s="97">
        <f>IF('Indicator Data'!BA177="No data","x",ROUND(IF('Indicator Data'!BA177&gt;Q$195,0,IF('Indicator Data'!BA177&lt;Q$194,10,(Q$195-'Indicator Data'!BA177)/(Q$195-Q$194)*10)),1))</f>
        <v>7.4</v>
      </c>
      <c r="R174" s="98">
        <f t="shared" si="21"/>
        <v>8.3000000000000007</v>
      </c>
      <c r="S174" s="97">
        <f>IF('Indicator Data'!Y177="No data","x",ROUND(IF('Indicator Data'!Y177&gt;S$195,0,IF('Indicator Data'!Y177&lt;S$194,10,(S$195-'Indicator Data'!Y177)/(S$195-S$194)*10)),1))</f>
        <v>9.9</v>
      </c>
      <c r="T174" s="97">
        <f>IF('Indicator Data'!Z177="No data","x",ROUND(IF('Indicator Data'!Z177&gt;T$195,0,IF('Indicator Data'!Z177&lt;T$194,10,(T$195-'Indicator Data'!Z177)/(T$195-T$194)*10)),1))</f>
        <v>3.1</v>
      </c>
      <c r="U174" s="97">
        <f>IF('Indicator Data'!AC177="No data","x",ROUND(IF('Indicator Data'!AC177&gt;U$195,0,IF('Indicator Data'!AC177&lt;U$194,10,(U$195-'Indicator Data'!AC177)/(U$195-U$194)*10)),1))</f>
        <v>9.9</v>
      </c>
      <c r="V174" s="97">
        <f>IF('Indicator Data'!AD177="No data","x",ROUND(IF('Indicator Data'!AD177&gt;V$195,10,IF('Indicator Data'!AD177&lt;V$194,0,10-(V$195-'Indicator Data'!AD177)/(V$195-V$194)*10)),1))</f>
        <v>4.0999999999999996</v>
      </c>
      <c r="W174" s="98">
        <f t="shared" si="22"/>
        <v>6.8</v>
      </c>
      <c r="X174" s="99">
        <f t="shared" si="23"/>
        <v>7.3</v>
      </c>
      <c r="Y174" s="184"/>
    </row>
    <row r="175" spans="1:25" s="4" customFormat="1" x14ac:dyDescent="0.25">
      <c r="A175" s="131" t="s">
        <v>324</v>
      </c>
      <c r="B175" s="51" t="s">
        <v>323</v>
      </c>
      <c r="C175" s="97">
        <f>IF('Indicator Data'!AR178="No data","x",ROUND(IF('Indicator Data'!AR178&gt;C$195,0,IF('Indicator Data'!AR178&lt;C$194,10,(C$195-'Indicator Data'!AR178)/(C$195-C$194)*10)),1))</f>
        <v>5.8</v>
      </c>
      <c r="D175" s="98">
        <f t="shared" si="16"/>
        <v>5.8</v>
      </c>
      <c r="E175" s="97" t="str">
        <f>IF('Indicator Data'!AT178="No data","x",ROUND(IF('Indicator Data'!AT178&gt;E$195,0,IF('Indicator Data'!AT178&lt;E$194,10,(E$195-'Indicator Data'!AT178)/(E$195-E$194)*10)),1))</f>
        <v>x</v>
      </c>
      <c r="F175" s="97">
        <f>IF('Indicator Data'!AS178="No data","x",ROUND(IF('Indicator Data'!AS178&gt;F$195,0,IF('Indicator Data'!AS178&lt;F$194,10,(F$195-'Indicator Data'!AS178)/(F$195-F$194)*10)),1))</f>
        <v>5.7</v>
      </c>
      <c r="G175" s="98">
        <f t="shared" si="17"/>
        <v>5.7</v>
      </c>
      <c r="H175" s="99">
        <f t="shared" si="18"/>
        <v>5.8</v>
      </c>
      <c r="I175" s="97">
        <f>IF('Indicator Data'!AV178="No data","x",ROUND(IF('Indicator Data'!AV178^2&gt;I$195,0,IF('Indicator Data'!AV178^2&lt;I$194,10,(I$195-'Indicator Data'!AV178^2)/(I$195-I$194)*10)),1))</f>
        <v>0.1</v>
      </c>
      <c r="J175" s="97">
        <f>IF(OR('Indicator Data'!AU178=0,'Indicator Data'!AU178="No data"),"x",ROUND(IF('Indicator Data'!AU178&gt;J$195,0,IF('Indicator Data'!AU178&lt;J$194,10,(J$195-'Indicator Data'!AU178)/(J$195-J$194)*10)),1))</f>
        <v>0.5</v>
      </c>
      <c r="K175" s="97">
        <f>IF('Indicator Data'!AW178="No data","x",ROUND(IF('Indicator Data'!AW178&gt;K$195,0,IF('Indicator Data'!AW178&lt;K$194,10,(K$195-'Indicator Data'!AW178)/(K$195-K$194)*10)),1))</f>
        <v>5.5</v>
      </c>
      <c r="L175" s="97">
        <f>IF('Indicator Data'!AX178="No data","x",ROUND(IF('Indicator Data'!AX178&gt;L$195,0,IF('Indicator Data'!AX178&lt;L$194,10,(L$195-'Indicator Data'!AX178)/(L$195-L$194)*10)),1))</f>
        <v>6.9</v>
      </c>
      <c r="M175" s="98">
        <f t="shared" si="19"/>
        <v>3.3</v>
      </c>
      <c r="N175" s="148">
        <f>IF('Indicator Data'!AY178="No data","x",'Indicator Data'!AY178/'Indicator Data'!BE178*100)</f>
        <v>100</v>
      </c>
      <c r="O175" s="97">
        <f t="shared" si="20"/>
        <v>0</v>
      </c>
      <c r="P175" s="97">
        <f>IF('Indicator Data'!AZ178="No data","x",ROUND(IF('Indicator Data'!AZ178&gt;P$195,0,IF('Indicator Data'!AZ178&lt;P$194,10,(P$195-'Indicator Data'!AZ178)/(P$195-P$194)*10)),1))</f>
        <v>1</v>
      </c>
      <c r="Q175" s="97">
        <f>IF('Indicator Data'!BA178="No data","x",ROUND(IF('Indicator Data'!BA178&gt;Q$195,0,IF('Indicator Data'!BA178&lt;Q$194,10,(Q$195-'Indicator Data'!BA178)/(Q$195-Q$194)*10)),1))</f>
        <v>0.1</v>
      </c>
      <c r="R175" s="98">
        <f t="shared" si="21"/>
        <v>0.4</v>
      </c>
      <c r="S175" s="97">
        <f>IF('Indicator Data'!Y178="No data","x",ROUND(IF('Indicator Data'!Y178&gt;S$195,0,IF('Indicator Data'!Y178&lt;S$194,10,(S$195-'Indicator Data'!Y178)/(S$195-S$194)*10)),1))</f>
        <v>8.6</v>
      </c>
      <c r="T175" s="97">
        <f>IF('Indicator Data'!Z178="No data","x",ROUND(IF('Indicator Data'!Z178&gt;T$195,0,IF('Indicator Data'!Z178&lt;T$194,10,(T$195-'Indicator Data'!Z178)/(T$195-T$194)*10)),1))</f>
        <v>3.8</v>
      </c>
      <c r="U175" s="97">
        <f>IF('Indicator Data'!AC178="No data","x",ROUND(IF('Indicator Data'!AC178&gt;U$195,0,IF('Indicator Data'!AC178&lt;U$194,10,(U$195-'Indicator Data'!AC178)/(U$195-U$194)*10)),1))</f>
        <v>9.3000000000000007</v>
      </c>
      <c r="V175" s="97">
        <f>IF('Indicator Data'!AD178="No data","x",ROUND(IF('Indicator Data'!AD178&gt;V$195,10,IF('Indicator Data'!AD178&lt;V$194,0,10-(V$195-'Indicator Data'!AD178)/(V$195-V$194)*10)),1))</f>
        <v>1.4</v>
      </c>
      <c r="W175" s="98">
        <f t="shared" si="22"/>
        <v>5.8</v>
      </c>
      <c r="X175" s="99">
        <f t="shared" si="23"/>
        <v>3.2</v>
      </c>
      <c r="Y175" s="184"/>
    </row>
    <row r="176" spans="1:25" s="4" customFormat="1" x14ac:dyDescent="0.25">
      <c r="A176" s="131" t="s">
        <v>326</v>
      </c>
      <c r="B176" s="51" t="s">
        <v>325</v>
      </c>
      <c r="C176" s="97">
        <f>IF('Indicator Data'!AR179="No data","x",ROUND(IF('Indicator Data'!AR179&gt;C$195,0,IF('Indicator Data'!AR179&lt;C$194,10,(C$195-'Indicator Data'!AR179)/(C$195-C$194)*10)),1))</f>
        <v>4.4000000000000004</v>
      </c>
      <c r="D176" s="98">
        <f t="shared" si="16"/>
        <v>4.4000000000000004</v>
      </c>
      <c r="E176" s="97">
        <f>IF('Indicator Data'!AT179="No data","x",ROUND(IF('Indicator Data'!AT179&gt;E$195,0,IF('Indicator Data'!AT179&lt;E$194,10,(E$195-'Indicator Data'!AT179)/(E$195-E$194)*10)),1))</f>
        <v>6.5</v>
      </c>
      <c r="F176" s="97">
        <f>IF('Indicator Data'!AS179="No data","x",ROUND(IF('Indicator Data'!AS179&gt;F$195,0,IF('Indicator Data'!AS179&lt;F$194,10,(F$195-'Indicator Data'!AS179)/(F$195-F$194)*10)),1))</f>
        <v>4.5</v>
      </c>
      <c r="G176" s="98">
        <f t="shared" si="17"/>
        <v>5.5</v>
      </c>
      <c r="H176" s="99">
        <f t="shared" si="18"/>
        <v>5</v>
      </c>
      <c r="I176" s="97">
        <f>IF('Indicator Data'!AV179="No data","x",ROUND(IF('Indicator Data'!AV179^2&gt;I$195,0,IF('Indicator Data'!AV179^2&lt;I$194,10,(I$195-'Indicator Data'!AV179^2)/(I$195-I$194)*10)),1))</f>
        <v>0.2</v>
      </c>
      <c r="J176" s="97">
        <f>IF(OR('Indicator Data'!AU179=0,'Indicator Data'!AU179="No data"),"x",ROUND(IF('Indicator Data'!AU179&gt;J$195,0,IF('Indicator Data'!AU179&lt;J$194,10,(J$195-'Indicator Data'!AU179)/(J$195-J$194)*10)),1))</f>
        <v>0</v>
      </c>
      <c r="K176" s="97">
        <f>IF('Indicator Data'!AW179="No data","x",ROUND(IF('Indicator Data'!AW179&gt;K$195,0,IF('Indicator Data'!AW179&lt;K$194,10,(K$195-'Indicator Data'!AW179)/(K$195-K$194)*10)),1))</f>
        <v>3.1</v>
      </c>
      <c r="L176" s="97">
        <f>IF('Indicator Data'!AX179="No data","x",ROUND(IF('Indicator Data'!AX179&gt;L$195,0,IF('Indicator Data'!AX179&lt;L$194,10,(L$195-'Indicator Data'!AX179)/(L$195-L$194)*10)),1))</f>
        <v>2.2000000000000002</v>
      </c>
      <c r="M176" s="98">
        <f t="shared" si="19"/>
        <v>1.4</v>
      </c>
      <c r="N176" s="148">
        <f>IF('Indicator Data'!AY179="No data","x",'Indicator Data'!AY179/'Indicator Data'!BE179*100)</f>
        <v>173.48927875243666</v>
      </c>
      <c r="O176" s="97">
        <f t="shared" si="20"/>
        <v>0</v>
      </c>
      <c r="P176" s="97">
        <f>IF('Indicator Data'!AZ179="No data","x",ROUND(IF('Indicator Data'!AZ179&gt;P$195,0,IF('Indicator Data'!AZ179&lt;P$194,10,(P$195-'Indicator Data'!AZ179)/(P$195-P$194)*10)),1))</f>
        <v>0.9</v>
      </c>
      <c r="Q176" s="97">
        <f>IF('Indicator Data'!BA179="No data","x",ROUND(IF('Indicator Data'!BA179&gt;Q$195,0,IF('Indicator Data'!BA179&lt;Q$194,10,(Q$195-'Indicator Data'!BA179)/(Q$195-Q$194)*10)),1))</f>
        <v>1</v>
      </c>
      <c r="R176" s="98">
        <f t="shared" si="21"/>
        <v>0.6</v>
      </c>
      <c r="S176" s="97">
        <f>IF('Indicator Data'!Y179="No data","x",ROUND(IF('Indicator Data'!Y179&gt;S$195,0,IF('Indicator Data'!Y179&lt;S$194,10,(S$195-'Indicator Data'!Y179)/(S$195-S$194)*10)),1))</f>
        <v>7.1</v>
      </c>
      <c r="T176" s="97">
        <f>IF('Indicator Data'!Z179="No data","x",ROUND(IF('Indicator Data'!Z179&gt;T$195,0,IF('Indicator Data'!Z179&lt;T$194,10,(T$195-'Indicator Data'!Z179)/(T$195-T$194)*10)),1))</f>
        <v>3.3</v>
      </c>
      <c r="U176" s="97">
        <f>IF('Indicator Data'!AC179="No data","x",ROUND(IF('Indicator Data'!AC179&gt;U$195,0,IF('Indicator Data'!AC179&lt;U$194,10,(U$195-'Indicator Data'!AC179)/(U$195-U$194)*10)),1))</f>
        <v>4</v>
      </c>
      <c r="V176" s="97">
        <f>IF('Indicator Data'!AD179="No data","x",ROUND(IF('Indicator Data'!AD179&gt;V$195,10,IF('Indicator Data'!AD179&lt;V$194,0,10-(V$195-'Indicator Data'!AD179)/(V$195-V$194)*10)),1))</f>
        <v>0.7</v>
      </c>
      <c r="W176" s="98">
        <f t="shared" si="22"/>
        <v>3.8</v>
      </c>
      <c r="X176" s="99">
        <f t="shared" si="23"/>
        <v>1.9</v>
      </c>
      <c r="Y176" s="184"/>
    </row>
    <row r="177" spans="1:25" s="4" customFormat="1" x14ac:dyDescent="0.25">
      <c r="A177" s="131" t="s">
        <v>328</v>
      </c>
      <c r="B177" s="51" t="s">
        <v>327</v>
      </c>
      <c r="C177" s="97">
        <f>IF('Indicator Data'!AR180="No data","x",ROUND(IF('Indicator Data'!AR180&gt;C$195,0,IF('Indicator Data'!AR180&lt;C$194,10,(C$195-'Indicator Data'!AR180)/(C$195-C$194)*10)),1))</f>
        <v>6.4</v>
      </c>
      <c r="D177" s="98">
        <f t="shared" si="16"/>
        <v>6.4</v>
      </c>
      <c r="E177" s="97">
        <f>IF('Indicator Data'!AT180="No data","x",ROUND(IF('Indicator Data'!AT180&gt;E$195,0,IF('Indicator Data'!AT180&lt;E$194,10,(E$195-'Indicator Data'!AT180)/(E$195-E$194)*10)),1))</f>
        <v>5.9</v>
      </c>
      <c r="F177" s="97">
        <f>IF('Indicator Data'!AS180="No data","x",ROUND(IF('Indicator Data'!AS180&gt;F$195,0,IF('Indicator Data'!AS180&lt;F$194,10,(F$195-'Indicator Data'!AS180)/(F$195-F$194)*10)),1))</f>
        <v>5.2</v>
      </c>
      <c r="G177" s="98">
        <f t="shared" si="17"/>
        <v>5.6</v>
      </c>
      <c r="H177" s="99">
        <f t="shared" si="18"/>
        <v>6</v>
      </c>
      <c r="I177" s="97">
        <f>IF('Indicator Data'!AV180="No data","x",ROUND(IF('Indicator Data'!AV180^2&gt;I$195,0,IF('Indicator Data'!AV180^2&lt;I$194,10,(I$195-'Indicator Data'!AV180^2)/(I$195-I$194)*10)),1))</f>
        <v>3.8</v>
      </c>
      <c r="J177" s="97">
        <f>IF(OR('Indicator Data'!AU180=0,'Indicator Data'!AU180="No data"),"x",ROUND(IF('Indicator Data'!AU180&gt;J$195,0,IF('Indicator Data'!AU180&lt;J$194,10,(J$195-'Indicator Data'!AU180)/(J$195-J$194)*10)),1))</f>
        <v>0</v>
      </c>
      <c r="K177" s="97">
        <f>IF('Indicator Data'!AW180="No data","x",ROUND(IF('Indicator Data'!AW180&gt;K$195,0,IF('Indicator Data'!AW180&lt;K$194,10,(K$195-'Indicator Data'!AW180)/(K$195-K$194)*10)),1))</f>
        <v>5.0999999999999996</v>
      </c>
      <c r="L177" s="97">
        <f>IF('Indicator Data'!AX180="No data","x",ROUND(IF('Indicator Data'!AX180&gt;L$195,0,IF('Indicator Data'!AX180&lt;L$194,10,(L$195-'Indicator Data'!AX180)/(L$195-L$194)*10)),1))</f>
        <v>3.6</v>
      </c>
      <c r="M177" s="98">
        <f t="shared" si="19"/>
        <v>3.1</v>
      </c>
      <c r="N177" s="148">
        <f>IF('Indicator Data'!AY180="No data","x",'Indicator Data'!AY180/'Indicator Data'!BE180*100)</f>
        <v>35.401647785787851</v>
      </c>
      <c r="O177" s="97">
        <f t="shared" si="20"/>
        <v>6.5</v>
      </c>
      <c r="P177" s="97">
        <f>IF('Indicator Data'!AZ180="No data","x",ROUND(IF('Indicator Data'!AZ180&gt;P$195,0,IF('Indicator Data'!AZ180&lt;P$194,10,(P$195-'Indicator Data'!AZ180)/(P$195-P$194)*10)),1))</f>
        <v>0.9</v>
      </c>
      <c r="Q177" s="97">
        <f>IF('Indicator Data'!BA180="No data","x",ROUND(IF('Indicator Data'!BA180&gt;Q$195,0,IF('Indicator Data'!BA180&lt;Q$194,10,(Q$195-'Indicator Data'!BA180)/(Q$195-Q$194)*10)),1))</f>
        <v>0.5</v>
      </c>
      <c r="R177" s="98">
        <f t="shared" si="21"/>
        <v>2.6</v>
      </c>
      <c r="S177" s="97">
        <f>IF('Indicator Data'!Y180="No data","x",ROUND(IF('Indicator Data'!Y180&gt;S$195,0,IF('Indicator Data'!Y180&lt;S$194,10,(S$195-'Indicator Data'!Y180)/(S$195-S$194)*10)),1))</f>
        <v>6.9</v>
      </c>
      <c r="T177" s="97">
        <f>IF('Indicator Data'!Z180="No data","x",ROUND(IF('Indicator Data'!Z180&gt;T$195,0,IF('Indicator Data'!Z180&lt;T$194,10,(T$195-'Indicator Data'!Z180)/(T$195-T$194)*10)),1))</f>
        <v>0.8</v>
      </c>
      <c r="U177" s="97">
        <f>IF('Indicator Data'!AC180="No data","x",ROUND(IF('Indicator Data'!AC180&gt;U$195,0,IF('Indicator Data'!AC180&lt;U$194,10,(U$195-'Indicator Data'!AC180)/(U$195-U$194)*10)),1))</f>
        <v>7.5</v>
      </c>
      <c r="V177" s="97">
        <f>IF('Indicator Data'!AD180="No data","x",ROUND(IF('Indicator Data'!AD180&gt;V$195,10,IF('Indicator Data'!AD180&lt;V$194,0,10-(V$195-'Indicator Data'!AD180)/(V$195-V$194)*10)),1))</f>
        <v>0.7</v>
      </c>
      <c r="W177" s="98">
        <f t="shared" si="22"/>
        <v>4</v>
      </c>
      <c r="X177" s="99">
        <f t="shared" si="23"/>
        <v>3.2</v>
      </c>
      <c r="Y177" s="184"/>
    </row>
    <row r="178" spans="1:25" s="4" customFormat="1" x14ac:dyDescent="0.25">
      <c r="A178" s="131" t="s">
        <v>330</v>
      </c>
      <c r="B178" s="51" t="s">
        <v>329</v>
      </c>
      <c r="C178" s="97">
        <f>IF('Indicator Data'!AR181="No data","x",ROUND(IF('Indicator Data'!AR181&gt;C$195,0,IF('Indicator Data'!AR181&lt;C$194,10,(C$195-'Indicator Data'!AR181)/(C$195-C$194)*10)),1))</f>
        <v>2.1</v>
      </c>
      <c r="D178" s="98">
        <f t="shared" si="16"/>
        <v>2.1</v>
      </c>
      <c r="E178" s="97">
        <f>IF('Indicator Data'!AT181="No data","x",ROUND(IF('Indicator Data'!AT181&gt;E$195,0,IF('Indicator Data'!AT181&lt;E$194,10,(E$195-'Indicator Data'!AT181)/(E$195-E$194)*10)),1))</f>
        <v>5.9</v>
      </c>
      <c r="F178" s="97">
        <f>IF('Indicator Data'!AS181="No data","x",ROUND(IF('Indicator Data'!AS181&gt;F$195,0,IF('Indicator Data'!AS181&lt;F$194,10,(F$195-'Indicator Data'!AS181)/(F$195-F$194)*10)),1))</f>
        <v>4.5</v>
      </c>
      <c r="G178" s="98">
        <f t="shared" si="17"/>
        <v>5.2</v>
      </c>
      <c r="H178" s="99">
        <f t="shared" si="18"/>
        <v>3.7</v>
      </c>
      <c r="I178" s="97">
        <f>IF('Indicator Data'!AV181="No data","x",ROUND(IF('Indicator Data'!AV181^2&gt;I$195,0,IF('Indicator Data'!AV181^2&lt;I$194,10,(I$195-'Indicator Data'!AV181^2)/(I$195-I$194)*10)),1))</f>
        <v>0.9</v>
      </c>
      <c r="J178" s="97">
        <f>IF(OR('Indicator Data'!AU181=0,'Indicator Data'!AU181="No data"),"x",ROUND(IF('Indicator Data'!AU181&gt;J$195,0,IF('Indicator Data'!AU181&lt;J$194,10,(J$195-'Indicator Data'!AU181)/(J$195-J$194)*10)),1))</f>
        <v>0</v>
      </c>
      <c r="K178" s="97">
        <f>IF('Indicator Data'!AW181="No data","x",ROUND(IF('Indicator Data'!AW181&gt;K$195,0,IF('Indicator Data'!AW181&lt;K$194,10,(K$195-'Indicator Data'!AW181)/(K$195-K$194)*10)),1))</f>
        <v>4.5999999999999996</v>
      </c>
      <c r="L178" s="97">
        <f>IF('Indicator Data'!AX181="No data","x",ROUND(IF('Indicator Data'!AX181&gt;L$195,0,IF('Indicator Data'!AX181&lt;L$194,10,(L$195-'Indicator Data'!AX181)/(L$195-L$194)*10)),1))</f>
        <v>5.3</v>
      </c>
      <c r="M178" s="98">
        <f t="shared" si="19"/>
        <v>2.7</v>
      </c>
      <c r="N178" s="148">
        <f>IF('Indicator Data'!AY181="No data","x",'Indicator Data'!AY181/'Indicator Data'!BE181*100)</f>
        <v>51.973025999506262</v>
      </c>
      <c r="O178" s="97">
        <f t="shared" si="20"/>
        <v>4.9000000000000004</v>
      </c>
      <c r="P178" s="97">
        <f>IF('Indicator Data'!AZ181="No data","x",ROUND(IF('Indicator Data'!AZ181&gt;P$195,0,IF('Indicator Data'!AZ181&lt;P$194,10,(P$195-'Indicator Data'!AZ181)/(P$195-P$194)*10)),1))</f>
        <v>0.6</v>
      </c>
      <c r="Q178" s="97">
        <f>IF('Indicator Data'!BA181="No data","x",ROUND(IF('Indicator Data'!BA181&gt;Q$195,0,IF('Indicator Data'!BA181&lt;Q$194,10,(Q$195-'Indicator Data'!BA181)/(Q$195-Q$194)*10)),1))</f>
        <v>0</v>
      </c>
      <c r="R178" s="98">
        <f t="shared" si="21"/>
        <v>1.8</v>
      </c>
      <c r="S178" s="97">
        <f>IF('Indicator Data'!Y181="No data","x",ROUND(IF('Indicator Data'!Y181&gt;S$195,0,IF('Indicator Data'!Y181&lt;S$194,10,(S$195-'Indicator Data'!Y181)/(S$195-S$194)*10)),1))</f>
        <v>5.7</v>
      </c>
      <c r="T178" s="97">
        <f>IF('Indicator Data'!Z181="No data","x",ROUND(IF('Indicator Data'!Z181&gt;T$195,0,IF('Indicator Data'!Z181&lt;T$194,10,(T$195-'Indicator Data'!Z181)/(T$195-T$194)*10)),1))</f>
        <v>0.3</v>
      </c>
      <c r="U178" s="97">
        <f>IF('Indicator Data'!AC181="No data","x",ROUND(IF('Indicator Data'!AC181&gt;U$195,0,IF('Indicator Data'!AC181&lt;U$194,10,(U$195-'Indicator Data'!AC181)/(U$195-U$194)*10)),1))</f>
        <v>6.7</v>
      </c>
      <c r="V178" s="97">
        <f>IF('Indicator Data'!AD181="No data","x",ROUND(IF('Indicator Data'!AD181&gt;V$195,10,IF('Indicator Data'!AD181&lt;V$194,0,10-(V$195-'Indicator Data'!AD181)/(V$195-V$194)*10)),1))</f>
        <v>0.2</v>
      </c>
      <c r="W178" s="98">
        <f t="shared" si="22"/>
        <v>3.2</v>
      </c>
      <c r="X178" s="99">
        <f t="shared" si="23"/>
        <v>2.6</v>
      </c>
      <c r="Y178" s="184"/>
    </row>
    <row r="179" spans="1:25" s="4" customFormat="1" x14ac:dyDescent="0.25">
      <c r="A179" s="131" t="s">
        <v>332</v>
      </c>
      <c r="B179" s="51" t="s">
        <v>331</v>
      </c>
      <c r="C179" s="97" t="str">
        <f>IF('Indicator Data'!AR182="No data","x",ROUND(IF('Indicator Data'!AR182&gt;C$195,0,IF('Indicator Data'!AR182&lt;C$194,10,(C$195-'Indicator Data'!AR182)/(C$195-C$194)*10)),1))</f>
        <v>x</v>
      </c>
      <c r="D179" s="98" t="str">
        <f t="shared" si="16"/>
        <v>x</v>
      </c>
      <c r="E179" s="97">
        <f>IF('Indicator Data'!AT182="No data","x",ROUND(IF('Indicator Data'!AT182&gt;E$195,0,IF('Indicator Data'!AT182&lt;E$194,10,(E$195-'Indicator Data'!AT182)/(E$195-E$194)*10)),1))</f>
        <v>7.8</v>
      </c>
      <c r="F179" s="97">
        <f>IF('Indicator Data'!AS182="No data","x",ROUND(IF('Indicator Data'!AS182&gt;F$195,0,IF('Indicator Data'!AS182&lt;F$194,10,(F$195-'Indicator Data'!AS182)/(F$195-F$194)*10)),1))</f>
        <v>6.7</v>
      </c>
      <c r="G179" s="98">
        <f t="shared" si="17"/>
        <v>7.3</v>
      </c>
      <c r="H179" s="99">
        <f t="shared" si="18"/>
        <v>7.3</v>
      </c>
      <c r="I179" s="97">
        <f>IF('Indicator Data'!AV182="No data","x",ROUND(IF('Indicator Data'!AV182^2&gt;I$195,0,IF('Indicator Data'!AV182^2&lt;I$194,10,(I$195-'Indicator Data'!AV182^2)/(I$195-I$194)*10)),1))</f>
        <v>0.1</v>
      </c>
      <c r="J179" s="97">
        <f>IF(OR('Indicator Data'!AU182=0,'Indicator Data'!AU182="No data"),"x",ROUND(IF('Indicator Data'!AU182&gt;J$195,0,IF('Indicator Data'!AU182&lt;J$194,10,(J$195-'Indicator Data'!AU182)/(J$195-J$194)*10)),1))</f>
        <v>0</v>
      </c>
      <c r="K179" s="97">
        <f>IF('Indicator Data'!AW182="No data","x",ROUND(IF('Indicator Data'!AW182&gt;K$195,0,IF('Indicator Data'!AW182&lt;K$194,10,(K$195-'Indicator Data'!AW182)/(K$195-K$194)*10)),1))</f>
        <v>8.5</v>
      </c>
      <c r="L179" s="97">
        <f>IF('Indicator Data'!AX182="No data","x",ROUND(IF('Indicator Data'!AX182&gt;L$195,0,IF('Indicator Data'!AX182&lt;L$194,10,(L$195-'Indicator Data'!AX182)/(L$195-L$194)*10)),1))</f>
        <v>2.8</v>
      </c>
      <c r="M179" s="98">
        <f t="shared" si="19"/>
        <v>2.9</v>
      </c>
      <c r="N179" s="148">
        <f>IF('Indicator Data'!AY182="No data","x",'Indicator Data'!AY182/'Indicator Data'!BE182*100)</f>
        <v>4.2559530142787221</v>
      </c>
      <c r="O179" s="97">
        <f t="shared" si="20"/>
        <v>9.6999999999999993</v>
      </c>
      <c r="P179" s="97">
        <f>IF('Indicator Data'!AZ182="No data","x",ROUND(IF('Indicator Data'!AZ182&gt;P$195,0,IF('Indicator Data'!AZ182&lt;P$194,10,(P$195-'Indicator Data'!AZ182)/(P$195-P$194)*10)),1))</f>
        <v>4.0999999999999996</v>
      </c>
      <c r="Q179" s="97">
        <f>IF('Indicator Data'!BA182="No data","x",ROUND(IF('Indicator Data'!BA182&gt;Q$195,0,IF('Indicator Data'!BA182&lt;Q$194,10,(Q$195-'Indicator Data'!BA182)/(Q$195-Q$194)*10)),1))</f>
        <v>7.9</v>
      </c>
      <c r="R179" s="98">
        <f t="shared" si="21"/>
        <v>7.2</v>
      </c>
      <c r="S179" s="97">
        <f>IF('Indicator Data'!Y182="No data","x",ROUND(IF('Indicator Data'!Y182&gt;S$195,0,IF('Indicator Data'!Y182&lt;S$194,10,(S$195-'Indicator Data'!Y182)/(S$195-S$194)*10)),1))</f>
        <v>4</v>
      </c>
      <c r="T179" s="97">
        <f>IF('Indicator Data'!Z182="No data","x",ROUND(IF('Indicator Data'!Z182&gt;T$195,0,IF('Indicator Data'!Z182&lt;T$194,10,(T$195-'Indicator Data'!Z182)/(T$195-T$194)*10)),1))</f>
        <v>0</v>
      </c>
      <c r="U179" s="97">
        <f>IF('Indicator Data'!AC182="No data","x",ROUND(IF('Indicator Data'!AC182&gt;U$195,0,IF('Indicator Data'!AC182&lt;U$194,10,(U$195-'Indicator Data'!AC182)/(U$195-U$194)*10)),1))</f>
        <v>9.1</v>
      </c>
      <c r="V179" s="97">
        <f>IF('Indicator Data'!AD182="No data","x",ROUND(IF('Indicator Data'!AD182&gt;V$195,10,IF('Indicator Data'!AD182&lt;V$194,0,10-(V$195-'Indicator Data'!AD182)/(V$195-V$194)*10)),1))</f>
        <v>0.5</v>
      </c>
      <c r="W179" s="98">
        <f t="shared" si="22"/>
        <v>3.4</v>
      </c>
      <c r="X179" s="99">
        <f t="shared" si="23"/>
        <v>4.5</v>
      </c>
      <c r="Y179" s="184"/>
    </row>
    <row r="180" spans="1:25" s="4" customFormat="1" x14ac:dyDescent="0.25">
      <c r="A180" s="131" t="s">
        <v>334</v>
      </c>
      <c r="B180" s="51" t="s">
        <v>333</v>
      </c>
      <c r="C180" s="97" t="str">
        <f>IF('Indicator Data'!AR183="No data","x",ROUND(IF('Indicator Data'!AR183&gt;C$195,0,IF('Indicator Data'!AR183&lt;C$194,10,(C$195-'Indicator Data'!AR183)/(C$195-C$194)*10)),1))</f>
        <v>x</v>
      </c>
      <c r="D180" s="98" t="str">
        <f t="shared" si="16"/>
        <v>x</v>
      </c>
      <c r="E180" s="97" t="str">
        <f>IF('Indicator Data'!AT183="No data","x",ROUND(IF('Indicator Data'!AT183&gt;E$195,0,IF('Indicator Data'!AT183&lt;E$194,10,(E$195-'Indicator Data'!AT183)/(E$195-E$194)*10)),1))</f>
        <v>x</v>
      </c>
      <c r="F180" s="97">
        <f>IF('Indicator Data'!AS183="No data","x",ROUND(IF('Indicator Data'!AS183&gt;F$195,0,IF('Indicator Data'!AS183&lt;F$194,10,(F$195-'Indicator Data'!AS183)/(F$195-F$194)*10)),1))</f>
        <v>6.9</v>
      </c>
      <c r="G180" s="98">
        <f t="shared" si="17"/>
        <v>6.9</v>
      </c>
      <c r="H180" s="99">
        <f t="shared" si="18"/>
        <v>6.9</v>
      </c>
      <c r="I180" s="97" t="str">
        <f>IF('Indicator Data'!AV183="No data","x",ROUND(IF('Indicator Data'!AV183^2&gt;I$195,0,IF('Indicator Data'!AV183^2&lt;I$194,10,(I$195-'Indicator Data'!AV183^2)/(I$195-I$194)*10)),1))</f>
        <v>x</v>
      </c>
      <c r="J180" s="97">
        <f>IF(OR('Indicator Data'!AU183=0,'Indicator Data'!AU183="No data"),"x",ROUND(IF('Indicator Data'!AU183&gt;J$195,0,IF('Indicator Data'!AU183&lt;J$194,10,(J$195-'Indicator Data'!AU183)/(J$195-J$194)*10)),1))</f>
        <v>0.1</v>
      </c>
      <c r="K180" s="97">
        <f>IF('Indicator Data'!AW183="No data","x",ROUND(IF('Indicator Data'!AW183&gt;K$195,0,IF('Indicator Data'!AW183&lt;K$194,10,(K$195-'Indicator Data'!AW183)/(K$195-K$194)*10)),1))</f>
        <v>5.7</v>
      </c>
      <c r="L180" s="97">
        <f>IF('Indicator Data'!AX183="No data","x",ROUND(IF('Indicator Data'!AX183&gt;L$195,0,IF('Indicator Data'!AX183&lt;L$194,10,(L$195-'Indicator Data'!AX183)/(L$195-L$194)*10)),1))</f>
        <v>8.1999999999999993</v>
      </c>
      <c r="M180" s="98">
        <f t="shared" si="19"/>
        <v>4.7</v>
      </c>
      <c r="N180" s="148">
        <f>IF('Indicator Data'!AY183="No data","x",'Indicator Data'!AY183/'Indicator Data'!BE183*100)</f>
        <v>156.66666666666666</v>
      </c>
      <c r="O180" s="97">
        <f t="shared" si="20"/>
        <v>0</v>
      </c>
      <c r="P180" s="97">
        <f>IF('Indicator Data'!AZ183="No data","x",ROUND(IF('Indicator Data'!AZ183&gt;P$195,0,IF('Indicator Data'!AZ183&lt;P$194,10,(P$195-'Indicator Data'!AZ183)/(P$195-P$194)*10)),1))</f>
        <v>1.9</v>
      </c>
      <c r="Q180" s="97">
        <f>IF('Indicator Data'!BA183="No data","x",ROUND(IF('Indicator Data'!BA183&gt;Q$195,0,IF('Indicator Data'!BA183&lt;Q$194,10,(Q$195-'Indicator Data'!BA183)/(Q$195-Q$194)*10)),1))</f>
        <v>0.5</v>
      </c>
      <c r="R180" s="98">
        <f t="shared" si="21"/>
        <v>0.8</v>
      </c>
      <c r="S180" s="97">
        <f>IF('Indicator Data'!Y183="No data","x",ROUND(IF('Indicator Data'!Y183&gt;S$195,0,IF('Indicator Data'!Y183&lt;S$194,10,(S$195-'Indicator Data'!Y183)/(S$195-S$194)*10)),1))</f>
        <v>7.3</v>
      </c>
      <c r="T180" s="97">
        <f>IF('Indicator Data'!Z183="No data","x",ROUND(IF('Indicator Data'!Z183&gt;T$195,0,IF('Indicator Data'!Z183&lt;T$194,10,(T$195-'Indicator Data'!Z183)/(T$195-T$194)*10)),1))</f>
        <v>0.8</v>
      </c>
      <c r="U180" s="97">
        <f>IF('Indicator Data'!AC183="No data","x",ROUND(IF('Indicator Data'!AC183&gt;U$195,0,IF('Indicator Data'!AC183&lt;U$194,10,(U$195-'Indicator Data'!AC183)/(U$195-U$194)*10)),1))</f>
        <v>8.1999999999999993</v>
      </c>
      <c r="V180" s="97" t="str">
        <f>IF('Indicator Data'!AD183="No data","x",ROUND(IF('Indicator Data'!AD183&gt;V$195,10,IF('Indicator Data'!AD183&lt;V$194,0,10-(V$195-'Indicator Data'!AD183)/(V$195-V$194)*10)),1))</f>
        <v>x</v>
      </c>
      <c r="W180" s="98">
        <f t="shared" si="22"/>
        <v>5.4</v>
      </c>
      <c r="X180" s="99">
        <f t="shared" si="23"/>
        <v>3.6</v>
      </c>
      <c r="Y180" s="184"/>
    </row>
    <row r="181" spans="1:25" s="4" customFormat="1" x14ac:dyDescent="0.25">
      <c r="A181" s="131" t="s">
        <v>336</v>
      </c>
      <c r="B181" s="51" t="s">
        <v>335</v>
      </c>
      <c r="C181" s="97" t="str">
        <f>IF('Indicator Data'!AR184="No data","x",ROUND(IF('Indicator Data'!AR184&gt;C$195,0,IF('Indicator Data'!AR184&lt;C$194,10,(C$195-'Indicator Data'!AR184)/(C$195-C$194)*10)),1))</f>
        <v>x</v>
      </c>
      <c r="D181" s="98" t="str">
        <f t="shared" si="16"/>
        <v>x</v>
      </c>
      <c r="E181" s="97">
        <f>IF('Indicator Data'!AT184="No data","x",ROUND(IF('Indicator Data'!AT184&gt;E$195,0,IF('Indicator Data'!AT184&lt;E$194,10,(E$195-'Indicator Data'!AT184)/(E$195-E$194)*10)),1))</f>
        <v>7.5</v>
      </c>
      <c r="F181" s="97">
        <f>IF('Indicator Data'!AS184="No data","x",ROUND(IF('Indicator Data'!AS184&gt;F$195,0,IF('Indicator Data'!AS184&lt;F$194,10,(F$195-'Indicator Data'!AS184)/(F$195-F$194)*10)),1))</f>
        <v>6</v>
      </c>
      <c r="G181" s="98">
        <f t="shared" si="17"/>
        <v>6.8</v>
      </c>
      <c r="H181" s="99">
        <f t="shared" si="18"/>
        <v>6.8</v>
      </c>
      <c r="I181" s="97">
        <f>IF('Indicator Data'!AV184="No data","x",ROUND(IF('Indicator Data'!AV184^2&gt;I$195,0,IF('Indicator Data'!AV184^2&lt;I$194,10,(I$195-'Indicator Data'!AV184^2)/(I$195-I$194)*10)),1))</f>
        <v>5</v>
      </c>
      <c r="J181" s="97">
        <f>IF(OR('Indicator Data'!AU184=0,'Indicator Data'!AU184="No data"),"x",ROUND(IF('Indicator Data'!AU184&gt;J$195,0,IF('Indicator Data'!AU184&lt;J$194,10,(J$195-'Indicator Data'!AU184)/(J$195-J$194)*10)),1))</f>
        <v>8</v>
      </c>
      <c r="K181" s="97">
        <f>IF('Indicator Data'!AW184="No data","x",ROUND(IF('Indicator Data'!AW184&gt;K$195,0,IF('Indicator Data'!AW184&lt;K$194,10,(K$195-'Indicator Data'!AW184)/(K$195-K$194)*10)),1))</f>
        <v>8.1</v>
      </c>
      <c r="L181" s="97">
        <f>IF('Indicator Data'!AX184="No data","x",ROUND(IF('Indicator Data'!AX184&gt;L$195,0,IF('Indicator Data'!AX184&lt;L$194,10,(L$195-'Indicator Data'!AX184)/(L$195-L$194)*10)),1))</f>
        <v>7.7</v>
      </c>
      <c r="M181" s="98">
        <f t="shared" si="19"/>
        <v>7.2</v>
      </c>
      <c r="N181" s="148">
        <f>IF('Indicator Data'!AY184="No data","x",'Indicator Data'!AY184/'Indicator Data'!BE184*100)</f>
        <v>23.021870777238377</v>
      </c>
      <c r="O181" s="97">
        <f t="shared" si="20"/>
        <v>7.8</v>
      </c>
      <c r="P181" s="97">
        <f>IF('Indicator Data'!AZ184="No data","x",ROUND(IF('Indicator Data'!AZ184&gt;P$195,0,IF('Indicator Data'!AZ184&lt;P$194,10,(P$195-'Indicator Data'!AZ184)/(P$195-P$194)*10)),1))</f>
        <v>9</v>
      </c>
      <c r="Q181" s="97">
        <f>IF('Indicator Data'!BA184="No data","x",ROUND(IF('Indicator Data'!BA184&gt;Q$195,0,IF('Indicator Data'!BA184&lt;Q$194,10,(Q$195-'Indicator Data'!BA184)/(Q$195-Q$194)*10)),1))</f>
        <v>4.2</v>
      </c>
      <c r="R181" s="98">
        <f t="shared" si="21"/>
        <v>7</v>
      </c>
      <c r="S181" s="97">
        <f>IF('Indicator Data'!Y184="No data","x",ROUND(IF('Indicator Data'!Y184&gt;S$195,0,IF('Indicator Data'!Y184&lt;S$194,10,(S$195-'Indicator Data'!Y184)/(S$195-S$194)*10)),1))</f>
        <v>9.6999999999999993</v>
      </c>
      <c r="T181" s="97">
        <f>IF('Indicator Data'!Z184="No data","x",ROUND(IF('Indicator Data'!Z184&gt;T$195,0,IF('Indicator Data'!Z184&lt;T$194,10,(T$195-'Indicator Data'!Z184)/(T$195-T$194)*10)),1))</f>
        <v>4.4000000000000004</v>
      </c>
      <c r="U181" s="97">
        <f>IF('Indicator Data'!AC184="No data","x",ROUND(IF('Indicator Data'!AC184&gt;U$195,0,IF('Indicator Data'!AC184&lt;U$194,10,(U$195-'Indicator Data'!AC184)/(U$195-U$194)*10)),1))</f>
        <v>9.6999999999999993</v>
      </c>
      <c r="V181" s="97">
        <f>IF('Indicator Data'!AD184="No data","x",ROUND(IF('Indicator Data'!AD184&gt;V$195,10,IF('Indicator Data'!AD184&lt;V$194,0,10-(V$195-'Indicator Data'!AD184)/(V$195-V$194)*10)),1))</f>
        <v>3.8</v>
      </c>
      <c r="W181" s="98">
        <f t="shared" si="22"/>
        <v>6.9</v>
      </c>
      <c r="X181" s="99">
        <f t="shared" si="23"/>
        <v>7</v>
      </c>
      <c r="Y181" s="184"/>
    </row>
    <row r="182" spans="1:25" s="4" customFormat="1" x14ac:dyDescent="0.25">
      <c r="A182" s="131" t="s">
        <v>338</v>
      </c>
      <c r="B182" s="51" t="s">
        <v>337</v>
      </c>
      <c r="C182" s="97" t="str">
        <f>IF('Indicator Data'!AR185="No data","x",ROUND(IF('Indicator Data'!AR185&gt;C$195,0,IF('Indicator Data'!AR185&lt;C$194,10,(C$195-'Indicator Data'!AR185)/(C$195-C$194)*10)),1))</f>
        <v>x</v>
      </c>
      <c r="D182" s="98" t="str">
        <f t="shared" si="16"/>
        <v>x</v>
      </c>
      <c r="E182" s="97">
        <f>IF('Indicator Data'!AT185="No data","x",ROUND(IF('Indicator Data'!AT185&gt;E$195,0,IF('Indicator Data'!AT185&lt;E$194,10,(E$195-'Indicator Data'!AT185)/(E$195-E$194)*10)),1))</f>
        <v>7.1</v>
      </c>
      <c r="F182" s="97">
        <f>IF('Indicator Data'!AS185="No data","x",ROUND(IF('Indicator Data'!AS185&gt;F$195,0,IF('Indicator Data'!AS185&lt;F$194,10,(F$195-'Indicator Data'!AS185)/(F$195-F$194)*10)),1))</f>
        <v>6</v>
      </c>
      <c r="G182" s="98">
        <f t="shared" si="17"/>
        <v>6.6</v>
      </c>
      <c r="H182" s="99">
        <f t="shared" si="18"/>
        <v>6.6</v>
      </c>
      <c r="I182" s="97">
        <f>IF('Indicator Data'!AV185="No data","x",ROUND(IF('Indicator Data'!AV185^2&gt;I$195,0,IF('Indicator Data'!AV185^2&lt;I$194,10,(I$195-'Indicator Data'!AV185^2)/(I$195-I$194)*10)),1))</f>
        <v>0.1</v>
      </c>
      <c r="J182" s="97">
        <f>IF(OR('Indicator Data'!AU185=0,'Indicator Data'!AU185="No data"),"x",ROUND(IF('Indicator Data'!AU185&gt;J$195,0,IF('Indicator Data'!AU185&lt;J$194,10,(J$195-'Indicator Data'!AU185)/(J$195-J$194)*10)),1))</f>
        <v>0</v>
      </c>
      <c r="K182" s="97">
        <f>IF('Indicator Data'!AW185="No data","x",ROUND(IF('Indicator Data'!AW185&gt;K$195,0,IF('Indicator Data'!AW185&lt;K$194,10,(K$195-'Indicator Data'!AW185)/(K$195-K$194)*10)),1))</f>
        <v>5.0999999999999996</v>
      </c>
      <c r="L182" s="97">
        <f>IF('Indicator Data'!AX185="No data","x",ROUND(IF('Indicator Data'!AX185&gt;L$195,0,IF('Indicator Data'!AX185&lt;L$194,10,(L$195-'Indicator Data'!AX185)/(L$195-L$194)*10)),1))</f>
        <v>2.9</v>
      </c>
      <c r="M182" s="98">
        <f t="shared" si="19"/>
        <v>2</v>
      </c>
      <c r="N182" s="148">
        <f>IF('Indicator Data'!AY185="No data","x",'Indicator Data'!AY185/'Indicator Data'!BE185*100)</f>
        <v>74.224953393633925</v>
      </c>
      <c r="O182" s="97">
        <f t="shared" si="20"/>
        <v>2.6</v>
      </c>
      <c r="P182" s="97">
        <f>IF('Indicator Data'!AZ185="No data","x",ROUND(IF('Indicator Data'!AZ185&gt;P$195,0,IF('Indicator Data'!AZ185&lt;P$194,10,(P$195-'Indicator Data'!AZ185)/(P$195-P$194)*10)),1))</f>
        <v>0.5</v>
      </c>
      <c r="Q182" s="97">
        <f>IF('Indicator Data'!BA185="No data","x",ROUND(IF('Indicator Data'!BA185&gt;Q$195,0,IF('Indicator Data'!BA185&lt;Q$194,10,(Q$195-'Indicator Data'!BA185)/(Q$195-Q$194)*10)),1))</f>
        <v>0.8</v>
      </c>
      <c r="R182" s="98">
        <f t="shared" si="21"/>
        <v>1.3</v>
      </c>
      <c r="S182" s="97">
        <f>IF('Indicator Data'!Y185="No data","x",ROUND(IF('Indicator Data'!Y185&gt;S$195,0,IF('Indicator Data'!Y185&lt;S$194,10,(S$195-'Indicator Data'!Y185)/(S$195-S$194)*10)),1))</f>
        <v>1.1000000000000001</v>
      </c>
      <c r="T182" s="97">
        <f>IF('Indicator Data'!Z185="No data","x",ROUND(IF('Indicator Data'!Z185&gt;T$195,0,IF('Indicator Data'!Z185&lt;T$194,10,(T$195-'Indicator Data'!Z185)/(T$195-T$194)*10)),1))</f>
        <v>10</v>
      </c>
      <c r="U182" s="97">
        <f>IF('Indicator Data'!AC185="No data","x",ROUND(IF('Indicator Data'!AC185&gt;U$195,0,IF('Indicator Data'!AC185&lt;U$194,10,(U$195-'Indicator Data'!AC185)/(U$195-U$194)*10)),1))</f>
        <v>8.1999999999999993</v>
      </c>
      <c r="V182" s="97">
        <f>IF('Indicator Data'!AD185="No data","x",ROUND(IF('Indicator Data'!AD185&gt;V$195,10,IF('Indicator Data'!AD185&lt;V$194,0,10-(V$195-'Indicator Data'!AD185)/(V$195-V$194)*10)),1))</f>
        <v>0.3</v>
      </c>
      <c r="W182" s="98">
        <f t="shared" si="22"/>
        <v>4.9000000000000004</v>
      </c>
      <c r="X182" s="99">
        <f t="shared" si="23"/>
        <v>2.7</v>
      </c>
      <c r="Y182" s="184"/>
    </row>
    <row r="183" spans="1:25" s="4" customFormat="1" x14ac:dyDescent="0.25">
      <c r="A183" s="131" t="s">
        <v>340</v>
      </c>
      <c r="B183" s="51" t="s">
        <v>339</v>
      </c>
      <c r="C183" s="97">
        <f>IF('Indicator Data'!AR186="No data","x",ROUND(IF('Indicator Data'!AR186&gt;C$195,0,IF('Indicator Data'!AR186&lt;C$194,10,(C$195-'Indicator Data'!AR186)/(C$195-C$194)*10)),1))</f>
        <v>2.1</v>
      </c>
      <c r="D183" s="98">
        <f t="shared" si="16"/>
        <v>2.1</v>
      </c>
      <c r="E183" s="97">
        <f>IF('Indicator Data'!AT186="No data","x",ROUND(IF('Indicator Data'!AT186&gt;E$195,0,IF('Indicator Data'!AT186&lt;E$194,10,(E$195-'Indicator Data'!AT186)/(E$195-E$194)*10)),1))</f>
        <v>3.4</v>
      </c>
      <c r="F183" s="97">
        <f>IF('Indicator Data'!AS186="No data","x",ROUND(IF('Indicator Data'!AS186&gt;F$195,0,IF('Indicator Data'!AS186&lt;F$194,10,(F$195-'Indicator Data'!AS186)/(F$195-F$194)*10)),1))</f>
        <v>1.9</v>
      </c>
      <c r="G183" s="98">
        <f t="shared" si="17"/>
        <v>2.7</v>
      </c>
      <c r="H183" s="99">
        <f t="shared" si="18"/>
        <v>2.4</v>
      </c>
      <c r="I183" s="97">
        <f>IF('Indicator Data'!AV186="No data","x",ROUND(IF('Indicator Data'!AV186^2&gt;I$195,0,IF('Indicator Data'!AV186^2&lt;I$194,10,(I$195-'Indicator Data'!AV186^2)/(I$195-I$194)*10)),1))</f>
        <v>1.5</v>
      </c>
      <c r="J183" s="97">
        <f>IF(OR('Indicator Data'!AU186=0,'Indicator Data'!AU186="No data"),"x",ROUND(IF('Indicator Data'!AU186&gt;J$195,0,IF('Indicator Data'!AU186&lt;J$194,10,(J$195-'Indicator Data'!AU186)/(J$195-J$194)*10)),1))</f>
        <v>0</v>
      </c>
      <c r="K183" s="97">
        <f>IF('Indicator Data'!AW186="No data","x",ROUND(IF('Indicator Data'!AW186&gt;K$195,0,IF('Indicator Data'!AW186&lt;K$194,10,(K$195-'Indicator Data'!AW186)/(K$195-K$194)*10)),1))</f>
        <v>0.9</v>
      </c>
      <c r="L183" s="97">
        <f>IF('Indicator Data'!AX186="No data","x",ROUND(IF('Indicator Data'!AX186&gt;L$195,0,IF('Indicator Data'!AX186&lt;L$194,10,(L$195-'Indicator Data'!AX186)/(L$195-L$194)*10)),1))</f>
        <v>0.6</v>
      </c>
      <c r="M183" s="98">
        <f t="shared" si="19"/>
        <v>0.8</v>
      </c>
      <c r="N183" s="148">
        <f>IF('Indicator Data'!AY186="No data","x",'Indicator Data'!AY186/'Indicator Data'!BE186*100)</f>
        <v>47.846889952153113</v>
      </c>
      <c r="O183" s="97">
        <f t="shared" si="20"/>
        <v>5.3</v>
      </c>
      <c r="P183" s="97">
        <f>IF('Indicator Data'!AZ186="No data","x",ROUND(IF('Indicator Data'!AZ186&gt;P$195,0,IF('Indicator Data'!AZ186&lt;P$194,10,(P$195-'Indicator Data'!AZ186)/(P$195-P$194)*10)),1))</f>
        <v>0.3</v>
      </c>
      <c r="Q183" s="97">
        <f>IF('Indicator Data'!BA186="No data","x",ROUND(IF('Indicator Data'!BA186&gt;Q$195,0,IF('Indicator Data'!BA186&lt;Q$194,10,(Q$195-'Indicator Data'!BA186)/(Q$195-Q$194)*10)),1))</f>
        <v>0.1</v>
      </c>
      <c r="R183" s="98">
        <f t="shared" si="21"/>
        <v>1.9</v>
      </c>
      <c r="S183" s="97">
        <f>IF('Indicator Data'!Y186="No data","x",ROUND(IF('Indicator Data'!Y186&gt;S$195,0,IF('Indicator Data'!Y186&lt;S$194,10,(S$195-'Indicator Data'!Y186)/(S$195-S$194)*10)),1))</f>
        <v>3.7</v>
      </c>
      <c r="T183" s="97">
        <f>IF('Indicator Data'!Z186="No data","x",ROUND(IF('Indicator Data'!Z186&gt;T$195,0,IF('Indicator Data'!Z186&lt;T$194,10,(T$195-'Indicator Data'!Z186)/(T$195-T$194)*10)),1))</f>
        <v>0</v>
      </c>
      <c r="U183" s="97">
        <f>IF('Indicator Data'!AC186="No data","x",ROUND(IF('Indicator Data'!AC186&gt;U$195,0,IF('Indicator Data'!AC186&lt;U$194,10,(U$195-'Indicator Data'!AC186)/(U$195-U$194)*10)),1))</f>
        <v>2</v>
      </c>
      <c r="V183" s="97">
        <f>IF('Indicator Data'!AD186="No data","x",ROUND(IF('Indicator Data'!AD186&gt;V$195,10,IF('Indicator Data'!AD186&lt;V$194,0,10-(V$195-'Indicator Data'!AD186)/(V$195-V$194)*10)),1))</f>
        <v>0.1</v>
      </c>
      <c r="W183" s="98">
        <f t="shared" si="22"/>
        <v>1.5</v>
      </c>
      <c r="X183" s="99">
        <f t="shared" si="23"/>
        <v>1.4</v>
      </c>
      <c r="Y183" s="184"/>
    </row>
    <row r="184" spans="1:25" s="4" customFormat="1" x14ac:dyDescent="0.25">
      <c r="A184" s="131" t="s">
        <v>853</v>
      </c>
      <c r="B184" s="51" t="s">
        <v>341</v>
      </c>
      <c r="C184" s="97">
        <f>IF('Indicator Data'!AR187="No data","x",ROUND(IF('Indicator Data'!AR187&gt;C$195,0,IF('Indicator Data'!AR187&lt;C$194,10,(C$195-'Indicator Data'!AR187)/(C$195-C$194)*10)),1))</f>
        <v>2.1</v>
      </c>
      <c r="D184" s="98">
        <f t="shared" si="16"/>
        <v>2.1</v>
      </c>
      <c r="E184" s="97">
        <f>IF('Indicator Data'!AT187="No data","x",ROUND(IF('Indicator Data'!AT187&gt;E$195,0,IF('Indicator Data'!AT187&lt;E$194,10,(E$195-'Indicator Data'!AT187)/(E$195-E$194)*10)),1))</f>
        <v>1.9</v>
      </c>
      <c r="F184" s="97">
        <f>IF('Indicator Data'!AS187="No data","x",ROUND(IF('Indicator Data'!AS187&gt;F$195,0,IF('Indicator Data'!AS187&lt;F$194,10,(F$195-'Indicator Data'!AS187)/(F$195-F$194)*10)),1))</f>
        <v>1.5</v>
      </c>
      <c r="G184" s="98">
        <f t="shared" si="17"/>
        <v>1.7</v>
      </c>
      <c r="H184" s="99">
        <f t="shared" si="18"/>
        <v>1.9</v>
      </c>
      <c r="I184" s="97" t="str">
        <f>IF('Indicator Data'!AV187="No data","x",ROUND(IF('Indicator Data'!AV187^2&gt;I$195,0,IF('Indicator Data'!AV187^2&lt;I$194,10,(I$195-'Indicator Data'!AV187^2)/(I$195-I$194)*10)),1))</f>
        <v>x</v>
      </c>
      <c r="J184" s="97">
        <f>IF(OR('Indicator Data'!AU187=0,'Indicator Data'!AU187="No data"),"x",ROUND(IF('Indicator Data'!AU187&gt;J$195,0,IF('Indicator Data'!AU187&lt;J$194,10,(J$195-'Indicator Data'!AU187)/(J$195-J$194)*10)),1))</f>
        <v>0</v>
      </c>
      <c r="K184" s="97">
        <f>IF('Indicator Data'!AW187="No data","x",ROUND(IF('Indicator Data'!AW187&gt;K$195,0,IF('Indicator Data'!AW187&lt;K$194,10,(K$195-'Indicator Data'!AW187)/(K$195-K$194)*10)),1))</f>
        <v>0.8</v>
      </c>
      <c r="L184" s="97">
        <f>IF('Indicator Data'!AX187="No data","x",ROUND(IF('Indicator Data'!AX187&gt;L$195,0,IF('Indicator Data'!AX187&lt;L$194,10,(L$195-'Indicator Data'!AX187)/(L$195-L$194)*10)),1))</f>
        <v>3.8</v>
      </c>
      <c r="M184" s="98">
        <f t="shared" si="19"/>
        <v>1.5</v>
      </c>
      <c r="N184" s="148">
        <f>IF('Indicator Data'!AY187="No data","x",'Indicator Data'!AY187/'Indicator Data'!BE187*100)</f>
        <v>268.67275658248258</v>
      </c>
      <c r="O184" s="97">
        <f t="shared" si="20"/>
        <v>0</v>
      </c>
      <c r="P184" s="97">
        <f>IF('Indicator Data'!AZ187="No data","x",ROUND(IF('Indicator Data'!AZ187&gt;P$195,0,IF('Indicator Data'!AZ187&lt;P$194,10,(P$195-'Indicator Data'!AZ187)/(P$195-P$194)*10)),1))</f>
        <v>0.1</v>
      </c>
      <c r="Q184" s="97">
        <f>IF('Indicator Data'!BA187="No data","x",ROUND(IF('Indicator Data'!BA187&gt;Q$195,0,IF('Indicator Data'!BA187&lt;Q$194,10,(Q$195-'Indicator Data'!BA187)/(Q$195-Q$194)*10)),1))</f>
        <v>0</v>
      </c>
      <c r="R184" s="98">
        <f t="shared" si="21"/>
        <v>0</v>
      </c>
      <c r="S184" s="97">
        <f>IF('Indicator Data'!Y187="No data","x",ROUND(IF('Indicator Data'!Y187&gt;S$195,0,IF('Indicator Data'!Y187&lt;S$194,10,(S$195-'Indicator Data'!Y187)/(S$195-S$194)*10)),1))</f>
        <v>3</v>
      </c>
      <c r="T184" s="97">
        <f>IF('Indicator Data'!Z187="No data","x",ROUND(IF('Indicator Data'!Z187&gt;T$195,0,IF('Indicator Data'!Z187&lt;T$194,10,(T$195-'Indicator Data'!Z187)/(T$195-T$194)*10)),1))</f>
        <v>1.8</v>
      </c>
      <c r="U184" s="97">
        <f>IF('Indicator Data'!AC187="No data","x",ROUND(IF('Indicator Data'!AC187&gt;U$195,0,IF('Indicator Data'!AC187&lt;U$194,10,(U$195-'Indicator Data'!AC187)/(U$195-U$194)*10)),1))</f>
        <v>0</v>
      </c>
      <c r="V184" s="97">
        <f>IF('Indicator Data'!AD187="No data","x",ROUND(IF('Indicator Data'!AD187&gt;V$195,10,IF('Indicator Data'!AD187&lt;V$194,0,10-(V$195-'Indicator Data'!AD187)/(V$195-V$194)*10)),1))</f>
        <v>0.1</v>
      </c>
      <c r="W184" s="98">
        <f t="shared" si="22"/>
        <v>1.2</v>
      </c>
      <c r="X184" s="99">
        <f t="shared" si="23"/>
        <v>0.9</v>
      </c>
      <c r="Y184" s="184"/>
    </row>
    <row r="185" spans="1:25" s="4" customFormat="1" x14ac:dyDescent="0.25">
      <c r="A185" s="131" t="s">
        <v>343</v>
      </c>
      <c r="B185" s="51" t="s">
        <v>342</v>
      </c>
      <c r="C185" s="97">
        <f>IF('Indicator Data'!AR188="No data","x",ROUND(IF('Indicator Data'!AR188&gt;C$195,0,IF('Indicator Data'!AR188&lt;C$194,10,(C$195-'Indicator Data'!AR188)/(C$195-C$194)*10)),1))</f>
        <v>3</v>
      </c>
      <c r="D185" s="98">
        <f t="shared" si="16"/>
        <v>3</v>
      </c>
      <c r="E185" s="97">
        <f>IF('Indicator Data'!AT188="No data","x",ROUND(IF('Indicator Data'!AT188&gt;E$195,0,IF('Indicator Data'!AT188&lt;E$194,10,(E$195-'Indicator Data'!AT188)/(E$195-E$194)*10)),1))</f>
        <v>2.6</v>
      </c>
      <c r="F185" s="97">
        <f>IF('Indicator Data'!AS188="No data","x",ROUND(IF('Indicator Data'!AS188&gt;F$195,0,IF('Indicator Data'!AS188&lt;F$194,10,(F$195-'Indicator Data'!AS188)/(F$195-F$194)*10)),1))</f>
        <v>2.1</v>
      </c>
      <c r="G185" s="98">
        <f t="shared" si="17"/>
        <v>2.4</v>
      </c>
      <c r="H185" s="99">
        <f t="shared" si="18"/>
        <v>2.7</v>
      </c>
      <c r="I185" s="97" t="str">
        <f>IF('Indicator Data'!AV188="No data","x",ROUND(IF('Indicator Data'!AV188^2&gt;I$195,0,IF('Indicator Data'!AV188^2&lt;I$194,10,(I$195-'Indicator Data'!AV188^2)/(I$195-I$194)*10)),1))</f>
        <v>x</v>
      </c>
      <c r="J185" s="97">
        <f>IF(OR('Indicator Data'!AU188=0,'Indicator Data'!AU188="No data"),"x",ROUND(IF('Indicator Data'!AU188&gt;J$195,0,IF('Indicator Data'!AU188&lt;J$194,10,(J$195-'Indicator Data'!AU188)/(J$195-J$194)*10)),1))</f>
        <v>0</v>
      </c>
      <c r="K185" s="97">
        <f>IF('Indicator Data'!AW188="No data","x",ROUND(IF('Indicator Data'!AW188&gt;K$195,0,IF('Indicator Data'!AW188&lt;K$194,10,(K$195-'Indicator Data'!AW188)/(K$195-K$194)*10)),1))</f>
        <v>2.5</v>
      </c>
      <c r="L185" s="97">
        <f>IF('Indicator Data'!AX188="No data","x",ROUND(IF('Indicator Data'!AX188&gt;L$195,0,IF('Indicator Data'!AX188&lt;L$194,10,(L$195-'Indicator Data'!AX188)/(L$195-L$194)*10)),1))</f>
        <v>4.2</v>
      </c>
      <c r="M185" s="98">
        <f t="shared" si="19"/>
        <v>2.2000000000000002</v>
      </c>
      <c r="N185" s="148">
        <f>IF('Indicator Data'!AY188="No data","x",'Indicator Data'!AY188/'Indicator Data'!BE188*100)</f>
        <v>72.151491896075612</v>
      </c>
      <c r="O185" s="97">
        <f t="shared" si="20"/>
        <v>2.8</v>
      </c>
      <c r="P185" s="97">
        <f>IF('Indicator Data'!AZ188="No data","x",ROUND(IF('Indicator Data'!AZ188&gt;P$195,0,IF('Indicator Data'!AZ188&lt;P$194,10,(P$195-'Indicator Data'!AZ188)/(P$195-P$194)*10)),1))</f>
        <v>0</v>
      </c>
      <c r="Q185" s="97">
        <f>IF('Indicator Data'!BA188="No data","x",ROUND(IF('Indicator Data'!BA188&gt;Q$195,0,IF('Indicator Data'!BA188&lt;Q$194,10,(Q$195-'Indicator Data'!BA188)/(Q$195-Q$194)*10)),1))</f>
        <v>0.2</v>
      </c>
      <c r="R185" s="98">
        <f t="shared" si="21"/>
        <v>1</v>
      </c>
      <c r="S185" s="97">
        <f>IF('Indicator Data'!Y188="No data","x",ROUND(IF('Indicator Data'!Y188&gt;S$195,0,IF('Indicator Data'!Y188&lt;S$194,10,(S$195-'Indicator Data'!Y188)/(S$195-S$194)*10)),1))</f>
        <v>3.9</v>
      </c>
      <c r="T185" s="97">
        <f>IF('Indicator Data'!Z188="No data","x",ROUND(IF('Indicator Data'!Z188&gt;T$195,0,IF('Indicator Data'!Z188&lt;T$194,10,(T$195-'Indicator Data'!Z188)/(T$195-T$194)*10)),1))</f>
        <v>1.8</v>
      </c>
      <c r="U185" s="97">
        <f>IF('Indicator Data'!AC188="No data","x",ROUND(IF('Indicator Data'!AC188&gt;U$195,0,IF('Indicator Data'!AC188&lt;U$194,10,(U$195-'Indicator Data'!AC188)/(U$195-U$194)*10)),1))</f>
        <v>0</v>
      </c>
      <c r="V185" s="97">
        <f>IF('Indicator Data'!AD188="No data","x",ROUND(IF('Indicator Data'!AD188&gt;V$195,10,IF('Indicator Data'!AD188&lt;V$194,0,10-(V$195-'Indicator Data'!AD188)/(V$195-V$194)*10)),1))</f>
        <v>0.2</v>
      </c>
      <c r="W185" s="98">
        <f t="shared" si="22"/>
        <v>1.5</v>
      </c>
      <c r="X185" s="99">
        <f t="shared" si="23"/>
        <v>1.6</v>
      </c>
      <c r="Y185" s="184"/>
    </row>
    <row r="186" spans="1:25" s="4" customFormat="1" x14ac:dyDescent="0.25">
      <c r="A186" s="131" t="s">
        <v>345</v>
      </c>
      <c r="B186" s="51" t="s">
        <v>344</v>
      </c>
      <c r="C186" s="97">
        <f>IF('Indicator Data'!AR189="No data","x",ROUND(IF('Indicator Data'!AR189&gt;C$195,0,IF('Indicator Data'!AR189&lt;C$194,10,(C$195-'Indicator Data'!AR189)/(C$195-C$194)*10)),1))</f>
        <v>4</v>
      </c>
      <c r="D186" s="98">
        <f t="shared" si="16"/>
        <v>4</v>
      </c>
      <c r="E186" s="97">
        <f>IF('Indicator Data'!AT189="No data","x",ROUND(IF('Indicator Data'!AT189&gt;E$195,0,IF('Indicator Data'!AT189&lt;E$194,10,(E$195-'Indicator Data'!AT189)/(E$195-E$194)*10)),1))</f>
        <v>2.9</v>
      </c>
      <c r="F186" s="97">
        <f>IF('Indicator Data'!AS189="No data","x",ROUND(IF('Indicator Data'!AS189&gt;F$195,0,IF('Indicator Data'!AS189&lt;F$194,10,(F$195-'Indicator Data'!AS189)/(F$195-F$194)*10)),1))</f>
        <v>3.9</v>
      </c>
      <c r="G186" s="98">
        <f t="shared" si="17"/>
        <v>3.4</v>
      </c>
      <c r="H186" s="99">
        <f t="shared" si="18"/>
        <v>3.7</v>
      </c>
      <c r="I186" s="97">
        <f>IF('Indicator Data'!AV189="No data","x",ROUND(IF('Indicator Data'!AV189^2&gt;I$195,0,IF('Indicator Data'!AV189^2&lt;I$194,10,(I$195-'Indicator Data'!AV189^2)/(I$195-I$194)*10)),1))</f>
        <v>0.3</v>
      </c>
      <c r="J186" s="97">
        <f>IF(OR('Indicator Data'!AU189=0,'Indicator Data'!AU189="No data"),"x",ROUND(IF('Indicator Data'!AU189&gt;J$195,0,IF('Indicator Data'!AU189&lt;J$194,10,(J$195-'Indicator Data'!AU189)/(J$195-J$194)*10)),1))</f>
        <v>0</v>
      </c>
      <c r="K186" s="97">
        <f>IF('Indicator Data'!AW189="No data","x",ROUND(IF('Indicator Data'!AW189&gt;K$195,0,IF('Indicator Data'!AW189&lt;K$194,10,(K$195-'Indicator Data'!AW189)/(K$195-K$194)*10)),1))</f>
        <v>3.5</v>
      </c>
      <c r="L186" s="97">
        <f>IF('Indicator Data'!AX189="No data","x",ROUND(IF('Indicator Data'!AX189&gt;L$195,0,IF('Indicator Data'!AX189&lt;L$194,10,(L$195-'Indicator Data'!AX189)/(L$195-L$194)*10)),1))</f>
        <v>2</v>
      </c>
      <c r="M186" s="98">
        <f t="shared" si="19"/>
        <v>1.5</v>
      </c>
      <c r="N186" s="148">
        <f>IF('Indicator Data'!AY189="No data","x",'Indicator Data'!AY189/'Indicator Data'!BE189*100)</f>
        <v>33.139069820591935</v>
      </c>
      <c r="O186" s="97">
        <f t="shared" si="20"/>
        <v>6.8</v>
      </c>
      <c r="P186" s="97">
        <f>IF('Indicator Data'!AZ189="No data","x",ROUND(IF('Indicator Data'!AZ189&gt;P$195,0,IF('Indicator Data'!AZ189&lt;P$194,10,(P$195-'Indicator Data'!AZ189)/(P$195-P$194)*10)),1))</f>
        <v>0.4</v>
      </c>
      <c r="Q186" s="97">
        <f>IF('Indicator Data'!BA189="No data","x",ROUND(IF('Indicator Data'!BA189&gt;Q$195,0,IF('Indicator Data'!BA189&lt;Q$194,10,(Q$195-'Indicator Data'!BA189)/(Q$195-Q$194)*10)),1))</f>
        <v>0.1</v>
      </c>
      <c r="R186" s="98">
        <f t="shared" si="21"/>
        <v>2.4</v>
      </c>
      <c r="S186" s="97">
        <f>IF('Indicator Data'!Y189="No data","x",ROUND(IF('Indicator Data'!Y189&gt;S$195,0,IF('Indicator Data'!Y189&lt;S$194,10,(S$195-'Indicator Data'!Y189)/(S$195-S$194)*10)),1))</f>
        <v>0.7</v>
      </c>
      <c r="T186" s="97">
        <f>IF('Indicator Data'!Z189="No data","x",ROUND(IF('Indicator Data'!Z189&gt;T$195,0,IF('Indicator Data'!Z189&lt;T$194,10,(T$195-'Indicator Data'!Z189)/(T$195-T$194)*10)),1))</f>
        <v>1</v>
      </c>
      <c r="U186" s="97">
        <f>IF('Indicator Data'!AC189="No data","x",ROUND(IF('Indicator Data'!AC189&gt;U$195,0,IF('Indicator Data'!AC189&lt;U$194,10,(U$195-'Indicator Data'!AC189)/(U$195-U$194)*10)),1))</f>
        <v>4.0999999999999996</v>
      </c>
      <c r="V186" s="97">
        <f>IF('Indicator Data'!AD189="No data","x",ROUND(IF('Indicator Data'!AD189&gt;V$195,10,IF('Indicator Data'!AD189&lt;V$194,0,10-(V$195-'Indicator Data'!AD189)/(V$195-V$194)*10)),1))</f>
        <v>0.2</v>
      </c>
      <c r="W186" s="98">
        <f t="shared" si="22"/>
        <v>1.5</v>
      </c>
      <c r="X186" s="99">
        <f t="shared" si="23"/>
        <v>1.8</v>
      </c>
      <c r="Y186" s="184"/>
    </row>
    <row r="187" spans="1:25" s="4" customFormat="1" x14ac:dyDescent="0.25">
      <c r="A187" s="131" t="s">
        <v>347</v>
      </c>
      <c r="B187" s="51" t="s">
        <v>346</v>
      </c>
      <c r="C187" s="97">
        <f>IF('Indicator Data'!AR190="No data","x",ROUND(IF('Indicator Data'!AR190&gt;C$195,0,IF('Indicator Data'!AR190&lt;C$194,10,(C$195-'Indicator Data'!AR190)/(C$195-C$194)*10)),1))</f>
        <v>2.6</v>
      </c>
      <c r="D187" s="98">
        <f t="shared" si="16"/>
        <v>2.6</v>
      </c>
      <c r="E187" s="97">
        <f>IF('Indicator Data'!AT190="No data","x",ROUND(IF('Indicator Data'!AT190&gt;E$195,0,IF('Indicator Data'!AT190&lt;E$194,10,(E$195-'Indicator Data'!AT190)/(E$195-E$194)*10)),1))</f>
        <v>7.9</v>
      </c>
      <c r="F187" s="97">
        <f>IF('Indicator Data'!AS190="No data","x",ROUND(IF('Indicator Data'!AS190&gt;F$195,0,IF('Indicator Data'!AS190&lt;F$194,10,(F$195-'Indicator Data'!AS190)/(F$195-F$194)*10)),1))</f>
        <v>6.4</v>
      </c>
      <c r="G187" s="98">
        <f t="shared" si="17"/>
        <v>7.2</v>
      </c>
      <c r="H187" s="99">
        <f t="shared" si="18"/>
        <v>4.9000000000000004</v>
      </c>
      <c r="I187" s="97">
        <f>IF('Indicator Data'!AV190="No data","x",ROUND(IF('Indicator Data'!AV190^2&gt;I$195,0,IF('Indicator Data'!AV190^2&lt;I$194,10,(I$195-'Indicator Data'!AV190^2)/(I$195-I$194)*10)),1))</f>
        <v>0</v>
      </c>
      <c r="J187" s="97">
        <f>IF(OR('Indicator Data'!AU190=0,'Indicator Data'!AU190="No data"),"x",ROUND(IF('Indicator Data'!AU190&gt;J$195,0,IF('Indicator Data'!AU190&lt;J$194,10,(J$195-'Indicator Data'!AU190)/(J$195-J$194)*10)),1))</f>
        <v>0</v>
      </c>
      <c r="K187" s="97">
        <f>IF('Indicator Data'!AW190="No data","x",ROUND(IF('Indicator Data'!AW190&gt;K$195,0,IF('Indicator Data'!AW190&lt;K$194,10,(K$195-'Indicator Data'!AW190)/(K$195-K$194)*10)),1))</f>
        <v>5.7</v>
      </c>
      <c r="L187" s="97">
        <f>IF('Indicator Data'!AX190="No data","x",ROUND(IF('Indicator Data'!AX190&gt;L$195,0,IF('Indicator Data'!AX190&lt;L$194,10,(L$195-'Indicator Data'!AX190)/(L$195-L$194)*10)),1))</f>
        <v>6.5</v>
      </c>
      <c r="M187" s="98">
        <f t="shared" si="19"/>
        <v>3.1</v>
      </c>
      <c r="N187" s="148">
        <f>IF('Indicator Data'!AY190="No data","x",'Indicator Data'!AY190/'Indicator Data'!BE190*100)</f>
        <v>19.040902679830747</v>
      </c>
      <c r="O187" s="97">
        <f t="shared" si="20"/>
        <v>8.1999999999999993</v>
      </c>
      <c r="P187" s="97">
        <f>IF('Indicator Data'!AZ190="No data","x",ROUND(IF('Indicator Data'!AZ190&gt;P$195,0,IF('Indicator Data'!AZ190&lt;P$194,10,(P$195-'Indicator Data'!AZ190)/(P$195-P$194)*10)),1))</f>
        <v>0</v>
      </c>
      <c r="Q187" s="97">
        <f>IF('Indicator Data'!BA190="No data","x",ROUND(IF('Indicator Data'!BA190&gt;Q$195,0,IF('Indicator Data'!BA190&lt;Q$194,10,(Q$195-'Indicator Data'!BA190)/(Q$195-Q$194)*10)),1))</f>
        <v>2.5</v>
      </c>
      <c r="R187" s="98">
        <f t="shared" si="21"/>
        <v>3.6</v>
      </c>
      <c r="S187" s="97">
        <f>IF('Indicator Data'!Y190="No data","x",ROUND(IF('Indicator Data'!Y190&gt;S$195,0,IF('Indicator Data'!Y190&lt;S$194,10,(S$195-'Indicator Data'!Y190)/(S$195-S$194)*10)),1))</f>
        <v>3.7</v>
      </c>
      <c r="T187" s="97">
        <f>IF('Indicator Data'!Z190="No data","x",ROUND(IF('Indicator Data'!Z190&gt;T$195,0,IF('Indicator Data'!Z190&lt;T$194,10,(T$195-'Indicator Data'!Z190)/(T$195-T$194)*10)),1))</f>
        <v>0</v>
      </c>
      <c r="U187" s="97">
        <f>IF('Indicator Data'!AC190="No data","x",ROUND(IF('Indicator Data'!AC190&gt;U$195,0,IF('Indicator Data'!AC190&lt;U$194,10,(U$195-'Indicator Data'!AC190)/(U$195-U$194)*10)),1))</f>
        <v>9</v>
      </c>
      <c r="V187" s="97">
        <f>IF('Indicator Data'!AD190="No data","x",ROUND(IF('Indicator Data'!AD190&gt;V$195,10,IF('Indicator Data'!AD190&lt;V$194,0,10-(V$195-'Indicator Data'!AD190)/(V$195-V$194)*10)),1))</f>
        <v>0.4</v>
      </c>
      <c r="W187" s="98">
        <f t="shared" si="22"/>
        <v>3.3</v>
      </c>
      <c r="X187" s="99">
        <f t="shared" si="23"/>
        <v>3.3</v>
      </c>
      <c r="Y187" s="184"/>
    </row>
    <row r="188" spans="1:25" s="4" customFormat="1" x14ac:dyDescent="0.25">
      <c r="A188" s="131" t="s">
        <v>349</v>
      </c>
      <c r="B188" s="51" t="s">
        <v>348</v>
      </c>
      <c r="C188" s="97">
        <f>IF('Indicator Data'!AR191="No data","x",ROUND(IF('Indicator Data'!AR191&gt;C$195,0,IF('Indicator Data'!AR191&lt;C$194,10,(C$195-'Indicator Data'!AR191)/(C$195-C$194)*10)),1))</f>
        <v>5.4</v>
      </c>
      <c r="D188" s="98">
        <f t="shared" si="16"/>
        <v>5.4</v>
      </c>
      <c r="E188" s="97" t="str">
        <f>IF('Indicator Data'!AT191="No data","x",ROUND(IF('Indicator Data'!AT191&gt;E$195,0,IF('Indicator Data'!AT191&lt;E$194,10,(E$195-'Indicator Data'!AT191)/(E$195-E$194)*10)),1))</f>
        <v>x</v>
      </c>
      <c r="F188" s="97">
        <f>IF('Indicator Data'!AS191="No data","x",ROUND(IF('Indicator Data'!AS191&gt;F$195,0,IF('Indicator Data'!AS191&lt;F$194,10,(F$195-'Indicator Data'!AS191)/(F$195-F$194)*10)),1))</f>
        <v>6.6</v>
      </c>
      <c r="G188" s="98">
        <f t="shared" si="17"/>
        <v>6.6</v>
      </c>
      <c r="H188" s="99">
        <f t="shared" si="18"/>
        <v>6</v>
      </c>
      <c r="I188" s="97">
        <f>IF('Indicator Data'!AV191="No data","x",ROUND(IF('Indicator Data'!AV191^2&gt;I$195,0,IF('Indicator Data'!AV191^2&lt;I$194,10,(I$195-'Indicator Data'!AV191^2)/(I$195-I$194)*10)),1))</f>
        <v>3</v>
      </c>
      <c r="J188" s="97">
        <f>IF(OR('Indicator Data'!AU191=0,'Indicator Data'!AU191="No data"),"x",ROUND(IF('Indicator Data'!AU191&gt;J$195,0,IF('Indicator Data'!AU191&lt;J$194,10,(J$195-'Indicator Data'!AU191)/(J$195-J$194)*10)),1))</f>
        <v>6.6</v>
      </c>
      <c r="K188" s="97">
        <f>IF('Indicator Data'!AW191="No data","x",ROUND(IF('Indicator Data'!AW191&gt;K$195,0,IF('Indicator Data'!AW191&lt;K$194,10,(K$195-'Indicator Data'!AW191)/(K$195-K$194)*10)),1))</f>
        <v>7.8</v>
      </c>
      <c r="L188" s="97">
        <f>IF('Indicator Data'!AX191="No data","x",ROUND(IF('Indicator Data'!AX191&gt;L$195,0,IF('Indicator Data'!AX191&lt;L$194,10,(L$195-'Indicator Data'!AX191)/(L$195-L$194)*10)),1))</f>
        <v>6.9</v>
      </c>
      <c r="M188" s="98">
        <f t="shared" si="19"/>
        <v>6.1</v>
      </c>
      <c r="N188" s="148">
        <f>IF('Indicator Data'!AY191="No data","x",'Indicator Data'!AY191/'Indicator Data'!BE191*100)</f>
        <v>8.2034454470877769</v>
      </c>
      <c r="O188" s="97">
        <f t="shared" si="20"/>
        <v>9.3000000000000007</v>
      </c>
      <c r="P188" s="97">
        <f>IF('Indicator Data'!AZ191="No data","x",ROUND(IF('Indicator Data'!AZ191&gt;P$195,0,IF('Indicator Data'!AZ191&lt;P$194,10,(P$195-'Indicator Data'!AZ191)/(P$195-P$194)*10)),1))</f>
        <v>4.7</v>
      </c>
      <c r="Q188" s="97">
        <f>IF('Indicator Data'!BA191="No data","x",ROUND(IF('Indicator Data'!BA191&gt;Q$195,0,IF('Indicator Data'!BA191&lt;Q$194,10,(Q$195-'Indicator Data'!BA191)/(Q$195-Q$194)*10)),1))</f>
        <v>1.1000000000000001</v>
      </c>
      <c r="R188" s="98">
        <f t="shared" si="21"/>
        <v>5</v>
      </c>
      <c r="S188" s="97">
        <f>IF('Indicator Data'!Y191="No data","x",ROUND(IF('Indicator Data'!Y191&gt;S$195,0,IF('Indicator Data'!Y191&lt;S$194,10,(S$195-'Indicator Data'!Y191)/(S$195-S$194)*10)),1))</f>
        <v>9.6999999999999993</v>
      </c>
      <c r="T188" s="97">
        <f>IF('Indicator Data'!Z191="No data","x",ROUND(IF('Indicator Data'!Z191&gt;T$195,0,IF('Indicator Data'!Z191&lt;T$194,10,(T$195-'Indicator Data'!Z191)/(T$195-T$194)*10)),1))</f>
        <v>10</v>
      </c>
      <c r="U188" s="97">
        <f>IF('Indicator Data'!AC191="No data","x",ROUND(IF('Indicator Data'!AC191&gt;U$195,0,IF('Indicator Data'!AC191&lt;U$194,10,(U$195-'Indicator Data'!AC191)/(U$195-U$194)*10)),1))</f>
        <v>9.6999999999999993</v>
      </c>
      <c r="V188" s="97">
        <f>IF('Indicator Data'!AD191="No data","x",ROUND(IF('Indicator Data'!AD191&gt;V$195,10,IF('Indicator Data'!AD191&lt;V$194,0,10-(V$195-'Indicator Data'!AD191)/(V$195-V$194)*10)),1))</f>
        <v>0.9</v>
      </c>
      <c r="W188" s="98">
        <f t="shared" si="22"/>
        <v>7.6</v>
      </c>
      <c r="X188" s="99">
        <f t="shared" si="23"/>
        <v>6.2</v>
      </c>
      <c r="Y188" s="184"/>
    </row>
    <row r="189" spans="1:25" s="4" customFormat="1" x14ac:dyDescent="0.25">
      <c r="A189" s="131" t="s">
        <v>854</v>
      </c>
      <c r="B189" s="51" t="s">
        <v>350</v>
      </c>
      <c r="C189" s="97">
        <f>IF('Indicator Data'!AR192="No data","x",ROUND(IF('Indicator Data'!AR192&gt;C$195,0,IF('Indicator Data'!AR192&lt;C$194,10,(C$195-'Indicator Data'!AR192)/(C$195-C$194)*10)),1))</f>
        <v>2.5</v>
      </c>
      <c r="D189" s="98">
        <f t="shared" si="16"/>
        <v>2.5</v>
      </c>
      <c r="E189" s="97">
        <f>IF('Indicator Data'!AT192="No data","x",ROUND(IF('Indicator Data'!AT192&gt;E$195,0,IF('Indicator Data'!AT192&lt;E$194,10,(E$195-'Indicator Data'!AT192)/(E$195-E$194)*10)),1))</f>
        <v>8.3000000000000007</v>
      </c>
      <c r="F189" s="97">
        <f>IF('Indicator Data'!AS192="No data","x",ROUND(IF('Indicator Data'!AS192&gt;F$195,0,IF('Indicator Data'!AS192&lt;F$194,10,(F$195-'Indicator Data'!AS192)/(F$195-F$194)*10)),1))</f>
        <v>7.4</v>
      </c>
      <c r="G189" s="98">
        <f t="shared" si="17"/>
        <v>7.9</v>
      </c>
      <c r="H189" s="99">
        <f t="shared" si="18"/>
        <v>5.2</v>
      </c>
      <c r="I189" s="97">
        <f>IF('Indicator Data'!AV192="No data","x",ROUND(IF('Indicator Data'!AV192^2&gt;I$195,0,IF('Indicator Data'!AV192^2&lt;I$194,10,(I$195-'Indicator Data'!AV192^2)/(I$195-I$194)*10)),1))</f>
        <v>1</v>
      </c>
      <c r="J189" s="97">
        <f>IF(OR('Indicator Data'!AU192=0,'Indicator Data'!AU192="No data"),"x",ROUND(IF('Indicator Data'!AU192&gt;J$195,0,IF('Indicator Data'!AU192&lt;J$194,10,(J$195-'Indicator Data'!AU192)/(J$195-J$194)*10)),1))</f>
        <v>0.1</v>
      </c>
      <c r="K189" s="97">
        <f>IF('Indicator Data'!AW192="No data","x",ROUND(IF('Indicator Data'!AW192&gt;K$195,0,IF('Indicator Data'!AW192&lt;K$194,10,(K$195-'Indicator Data'!AW192)/(K$195-K$194)*10)),1))</f>
        <v>3.8</v>
      </c>
      <c r="L189" s="97">
        <f>IF('Indicator Data'!AX192="No data","x",ROUND(IF('Indicator Data'!AX192&gt;L$195,0,IF('Indicator Data'!AX192&lt;L$194,10,(L$195-'Indicator Data'!AX192)/(L$195-L$194)*10)),1))</f>
        <v>5.5</v>
      </c>
      <c r="M189" s="98">
        <f t="shared" si="19"/>
        <v>2.6</v>
      </c>
      <c r="N189" s="148">
        <f>IF('Indicator Data'!AY192="No data","x",'Indicator Data'!AY192/'Indicator Data'!BE192*100)</f>
        <v>7.9360580465959982</v>
      </c>
      <c r="O189" s="97">
        <f t="shared" si="20"/>
        <v>9.3000000000000007</v>
      </c>
      <c r="P189" s="97">
        <f>IF('Indicator Data'!AZ192="No data","x",ROUND(IF('Indicator Data'!AZ192&gt;P$195,0,IF('Indicator Data'!AZ192&lt;P$194,10,(P$195-'Indicator Data'!AZ192)/(P$195-P$194)*10)),1))</f>
        <v>0.6</v>
      </c>
      <c r="Q189" s="97">
        <f>IF('Indicator Data'!BA192="No data","x",ROUND(IF('Indicator Data'!BA192&gt;Q$195,0,IF('Indicator Data'!BA192&lt;Q$194,10,(Q$195-'Indicator Data'!BA192)/(Q$195-Q$194)*10)),1))</f>
        <v>1.4</v>
      </c>
      <c r="R189" s="98">
        <f t="shared" si="21"/>
        <v>3.8</v>
      </c>
      <c r="S189" s="97" t="str">
        <f>IF('Indicator Data'!Y192="No data","x",ROUND(IF('Indicator Data'!Y192&gt;S$195,0,IF('Indicator Data'!Y192&lt;S$194,10,(S$195-'Indicator Data'!Y192)/(S$195-S$194)*10)),1))</f>
        <v>x</v>
      </c>
      <c r="T189" s="97">
        <f>IF('Indicator Data'!Z192="No data","x",ROUND(IF('Indicator Data'!Z192&gt;T$195,0,IF('Indicator Data'!Z192&lt;T$194,10,(T$195-'Indicator Data'!Z192)/(T$195-T$194)*10)),1))</f>
        <v>2.8</v>
      </c>
      <c r="U189" s="97">
        <f>IF('Indicator Data'!AC192="No data","x",ROUND(IF('Indicator Data'!AC192&gt;U$195,0,IF('Indicator Data'!AC192&lt;U$194,10,(U$195-'Indicator Data'!AC192)/(U$195-U$194)*10)),1))</f>
        <v>7</v>
      </c>
      <c r="V189" s="97">
        <f>IF('Indicator Data'!AD192="No data","x",ROUND(IF('Indicator Data'!AD192&gt;V$195,10,IF('Indicator Data'!AD192&lt;V$194,0,10-(V$195-'Indicator Data'!AD192)/(V$195-V$194)*10)),1))</f>
        <v>1.1000000000000001</v>
      </c>
      <c r="W189" s="98">
        <f t="shared" si="22"/>
        <v>3.6</v>
      </c>
      <c r="X189" s="99">
        <f t="shared" si="23"/>
        <v>3.3</v>
      </c>
      <c r="Y189" s="184"/>
    </row>
    <row r="190" spans="1:25" s="4" customFormat="1" x14ac:dyDescent="0.25">
      <c r="A190" s="131" t="s">
        <v>375</v>
      </c>
      <c r="B190" s="51" t="s">
        <v>351</v>
      </c>
      <c r="C190" s="97">
        <f>IF('Indicator Data'!AR193="No data","x",ROUND(IF('Indicator Data'!AR193&gt;C$195,0,IF('Indicator Data'!AR193&lt;C$194,10,(C$195-'Indicator Data'!AR193)/(C$195-C$194)*10)),1))</f>
        <v>4.2</v>
      </c>
      <c r="D190" s="98">
        <f t="shared" si="16"/>
        <v>4.2</v>
      </c>
      <c r="E190" s="97">
        <f>IF('Indicator Data'!AT193="No data","x",ROUND(IF('Indicator Data'!AT193&gt;E$195,0,IF('Indicator Data'!AT193&lt;E$194,10,(E$195-'Indicator Data'!AT193)/(E$195-E$194)*10)),1))</f>
        <v>6.7</v>
      </c>
      <c r="F190" s="97">
        <f>IF('Indicator Data'!AS193="No data","x",ROUND(IF('Indicator Data'!AS193&gt;F$195,0,IF('Indicator Data'!AS193&lt;F$194,10,(F$195-'Indicator Data'!AS193)/(F$195-F$194)*10)),1))</f>
        <v>4.8</v>
      </c>
      <c r="G190" s="98">
        <f t="shared" si="17"/>
        <v>5.8</v>
      </c>
      <c r="H190" s="99">
        <f t="shared" si="18"/>
        <v>5</v>
      </c>
      <c r="I190" s="97">
        <f>IF('Indicator Data'!AV193="No data","x",ROUND(IF('Indicator Data'!AV193^2&gt;I$195,0,IF('Indicator Data'!AV193^2&lt;I$194,10,(I$195-'Indicator Data'!AV193^2)/(I$195-I$194)*10)),1))</f>
        <v>1.2</v>
      </c>
      <c r="J190" s="97">
        <f>IF(OR('Indicator Data'!AU193=0,'Indicator Data'!AU193="No data"),"x",ROUND(IF('Indicator Data'!AU193&gt;J$195,0,IF('Indicator Data'!AU193&lt;J$194,10,(J$195-'Indicator Data'!AU193)/(J$195-J$194)*10)),1))</f>
        <v>0.1</v>
      </c>
      <c r="K190" s="97">
        <f>IF('Indicator Data'!AW193="No data","x",ROUND(IF('Indicator Data'!AW193&gt;K$195,0,IF('Indicator Data'!AW193&lt;K$194,10,(K$195-'Indicator Data'!AW193)/(K$195-K$194)*10)),1))</f>
        <v>4.7</v>
      </c>
      <c r="L190" s="97">
        <f>IF('Indicator Data'!AX193="No data","x",ROUND(IF('Indicator Data'!AX193&gt;L$195,0,IF('Indicator Data'!AX193&lt;L$194,10,(L$195-'Indicator Data'!AX193)/(L$195-L$194)*10)),1))</f>
        <v>3.6</v>
      </c>
      <c r="M190" s="98">
        <f t="shared" si="19"/>
        <v>2.4</v>
      </c>
      <c r="N190" s="148">
        <f>IF('Indicator Data'!AY193="No data","x",'Indicator Data'!AY193/'Indicator Data'!BE193*100)</f>
        <v>24.833102202728416</v>
      </c>
      <c r="O190" s="97">
        <f t="shared" si="20"/>
        <v>7.6</v>
      </c>
      <c r="P190" s="97">
        <f>IF('Indicator Data'!AZ193="No data","x",ROUND(IF('Indicator Data'!AZ193&gt;P$195,0,IF('Indicator Data'!AZ193&lt;P$194,10,(P$195-'Indicator Data'!AZ193)/(P$195-P$194)*10)),1))</f>
        <v>2.4</v>
      </c>
      <c r="Q190" s="97">
        <f>IF('Indicator Data'!BA193="No data","x",ROUND(IF('Indicator Data'!BA193&gt;Q$195,0,IF('Indicator Data'!BA193&lt;Q$194,10,(Q$195-'Indicator Data'!BA193)/(Q$195-Q$194)*10)),1))</f>
        <v>0.5</v>
      </c>
      <c r="R190" s="98">
        <f t="shared" si="21"/>
        <v>3.5</v>
      </c>
      <c r="S190" s="97">
        <f>IF('Indicator Data'!Y193="No data","x",ROUND(IF('Indicator Data'!Y193&gt;S$195,0,IF('Indicator Data'!Y193&lt;S$194,10,(S$195-'Indicator Data'!Y193)/(S$195-S$194)*10)),1))</f>
        <v>7</v>
      </c>
      <c r="T190" s="97">
        <f>IF('Indicator Data'!Z193="No data","x",ROUND(IF('Indicator Data'!Z193&gt;T$195,0,IF('Indicator Data'!Z193&lt;T$194,10,(T$195-'Indicator Data'!Z193)/(T$195-T$194)*10)),1))</f>
        <v>0</v>
      </c>
      <c r="U190" s="97">
        <f>IF('Indicator Data'!AC193="No data","x",ROUND(IF('Indicator Data'!AC193&gt;U$195,0,IF('Indicator Data'!AC193&lt;U$194,10,(U$195-'Indicator Data'!AC193)/(U$195-U$194)*10)),1))</f>
        <v>8.8000000000000007</v>
      </c>
      <c r="V190" s="97">
        <f>IF('Indicator Data'!AD193="No data","x",ROUND(IF('Indicator Data'!AD193&gt;V$195,10,IF('Indicator Data'!AD193&lt;V$194,0,10-(V$195-'Indicator Data'!AD193)/(V$195-V$194)*10)),1))</f>
        <v>0.6</v>
      </c>
      <c r="W190" s="98">
        <f t="shared" si="22"/>
        <v>4.0999999999999996</v>
      </c>
      <c r="X190" s="99">
        <f t="shared" si="23"/>
        <v>3.3</v>
      </c>
      <c r="Y190" s="184"/>
    </row>
    <row r="191" spans="1:25" s="4" customFormat="1" x14ac:dyDescent="0.25">
      <c r="A191" s="131" t="s">
        <v>353</v>
      </c>
      <c r="B191" s="51" t="s">
        <v>352</v>
      </c>
      <c r="C191" s="97">
        <f>IF('Indicator Data'!AR194="No data","x",ROUND(IF('Indicator Data'!AR194&gt;C$195,0,IF('Indicator Data'!AR194&lt;C$194,10,(C$195-'Indicator Data'!AR194)/(C$195-C$194)*10)),1))</f>
        <v>8.5</v>
      </c>
      <c r="D191" s="98">
        <f t="shared" si="16"/>
        <v>8.5</v>
      </c>
      <c r="E191" s="97">
        <f>IF('Indicator Data'!AT194="No data","x",ROUND(IF('Indicator Data'!AT194&gt;E$195,0,IF('Indicator Data'!AT194&lt;E$194,10,(E$195-'Indicator Data'!AT194)/(E$195-E$194)*10)),1))</f>
        <v>8.6</v>
      </c>
      <c r="F191" s="97">
        <f>IF('Indicator Data'!AS194="No data","x",ROUND(IF('Indicator Data'!AS194&gt;F$195,0,IF('Indicator Data'!AS194&lt;F$194,10,(F$195-'Indicator Data'!AS194)/(F$195-F$194)*10)),1))</f>
        <v>8.3000000000000007</v>
      </c>
      <c r="G191" s="98">
        <f t="shared" si="17"/>
        <v>8.5</v>
      </c>
      <c r="H191" s="99">
        <f t="shared" si="18"/>
        <v>8.5</v>
      </c>
      <c r="I191" s="97">
        <f>IF('Indicator Data'!AV194="No data","x",ROUND(IF('Indicator Data'!AV194^2&gt;I$195,0,IF('Indicator Data'!AV194^2&lt;I$194,10,(I$195-'Indicator Data'!AV194^2)/(I$195-I$194)*10)),1))</f>
        <v>5.6</v>
      </c>
      <c r="J191" s="97">
        <f>IF(OR('Indicator Data'!AU194=0,'Indicator Data'!AU194="No data"),"x",ROUND(IF('Indicator Data'!AU194&gt;J$195,0,IF('Indicator Data'!AU194&lt;J$194,10,(J$195-'Indicator Data'!AU194)/(J$195-J$194)*10)),1))</f>
        <v>2.8</v>
      </c>
      <c r="K191" s="97">
        <f>IF('Indicator Data'!AW194="No data","x",ROUND(IF('Indicator Data'!AW194&gt;K$195,0,IF('Indicator Data'!AW194&lt;K$194,10,(K$195-'Indicator Data'!AW194)/(K$195-K$194)*10)),1))</f>
        <v>7.5</v>
      </c>
      <c r="L191" s="97">
        <f>IF('Indicator Data'!AX194="No data","x",ROUND(IF('Indicator Data'!AX194&gt;L$195,0,IF('Indicator Data'!AX194&lt;L$194,10,(L$195-'Indicator Data'!AX194)/(L$195-L$194)*10)),1))</f>
        <v>6.8</v>
      </c>
      <c r="M191" s="98">
        <f t="shared" si="19"/>
        <v>5.7</v>
      </c>
      <c r="N191" s="148">
        <f>IF('Indicator Data'!AY194="No data","x",'Indicator Data'!AY194/'Indicator Data'!BE194*100)</f>
        <v>4.1669034225429478</v>
      </c>
      <c r="O191" s="97">
        <f t="shared" si="20"/>
        <v>9.6999999999999993</v>
      </c>
      <c r="P191" s="97">
        <f>IF('Indicator Data'!AZ194="No data","x",ROUND(IF('Indicator Data'!AZ194&gt;P$195,0,IF('Indicator Data'!AZ194&lt;P$194,10,(P$195-'Indicator Data'!AZ194)/(P$195-P$194)*10)),1))</f>
        <v>5.2</v>
      </c>
      <c r="Q191" s="97">
        <f>IF('Indicator Data'!BA194="No data","x",ROUND(IF('Indicator Data'!BA194&gt;Q$195,0,IF('Indicator Data'!BA194&lt;Q$194,10,(Q$195-'Indicator Data'!BA194)/(Q$195-Q$194)*10)),1))</f>
        <v>9</v>
      </c>
      <c r="R191" s="98">
        <f t="shared" si="21"/>
        <v>8</v>
      </c>
      <c r="S191" s="97">
        <f>IF('Indicator Data'!Y194="No data","x",ROUND(IF('Indicator Data'!Y194&gt;S$195,0,IF('Indicator Data'!Y194&lt;S$194,10,(S$195-'Indicator Data'!Y194)/(S$195-S$194)*10)),1))</f>
        <v>9.5</v>
      </c>
      <c r="T191" s="97">
        <f>IF('Indicator Data'!Z194="No data","x",ROUND(IF('Indicator Data'!Z194&gt;T$195,0,IF('Indicator Data'!Z194&lt;T$194,10,(T$195-'Indicator Data'!Z194)/(T$195-T$194)*10)),1))</f>
        <v>7.4</v>
      </c>
      <c r="U191" s="97">
        <f>IF('Indicator Data'!AC194="No data","x",ROUND(IF('Indicator Data'!AC194&gt;U$195,0,IF('Indicator Data'!AC194&lt;U$194,10,(U$195-'Indicator Data'!AC194)/(U$195-U$194)*10)),1))</f>
        <v>9.5</v>
      </c>
      <c r="V191" s="97">
        <f>IF('Indicator Data'!AD194="No data","x",ROUND(IF('Indicator Data'!AD194&gt;V$195,10,IF('Indicator Data'!AD194&lt;V$194,0,10-(V$195-'Indicator Data'!AD194)/(V$195-V$194)*10)),1))</f>
        <v>4.3</v>
      </c>
      <c r="W191" s="98">
        <f t="shared" si="22"/>
        <v>7.7</v>
      </c>
      <c r="X191" s="99">
        <f t="shared" si="23"/>
        <v>7.1</v>
      </c>
      <c r="Y191" s="184"/>
    </row>
    <row r="192" spans="1:25" s="4" customFormat="1" x14ac:dyDescent="0.25">
      <c r="A192" s="131" t="s">
        <v>355</v>
      </c>
      <c r="B192" s="51" t="s">
        <v>354</v>
      </c>
      <c r="C192" s="97">
        <f>IF('Indicator Data'!AR195="No data","x",ROUND(IF('Indicator Data'!AR195&gt;C$195,0,IF('Indicator Data'!AR195&lt;C$194,10,(C$195-'Indicator Data'!AR195)/(C$195-C$194)*10)),1))</f>
        <v>3.5</v>
      </c>
      <c r="D192" s="98">
        <f t="shared" si="16"/>
        <v>3.5</v>
      </c>
      <c r="E192" s="97">
        <f>IF('Indicator Data'!AT195="No data","x",ROUND(IF('Indicator Data'!AT195&gt;E$195,0,IF('Indicator Data'!AT195&lt;E$194,10,(E$195-'Indicator Data'!AT195)/(E$195-E$194)*10)),1))</f>
        <v>6.2</v>
      </c>
      <c r="F192" s="97">
        <f>IF('Indicator Data'!AS195="No data","x",ROUND(IF('Indicator Data'!AS195&gt;F$195,0,IF('Indicator Data'!AS195&lt;F$194,10,(F$195-'Indicator Data'!AS195)/(F$195-F$194)*10)),1))</f>
        <v>6.1</v>
      </c>
      <c r="G192" s="98">
        <f t="shared" si="17"/>
        <v>6.2</v>
      </c>
      <c r="H192" s="99">
        <f t="shared" si="18"/>
        <v>4.9000000000000004</v>
      </c>
      <c r="I192" s="97">
        <f>IF('Indicator Data'!AV195="No data","x",ROUND(IF('Indicator Data'!AV195^2&gt;I$195,0,IF('Indicator Data'!AV195^2&lt;I$194,10,(I$195-'Indicator Data'!AV195^2)/(I$195-I$194)*10)),1))</f>
        <v>3</v>
      </c>
      <c r="J192" s="97">
        <f>IF(OR('Indicator Data'!AU195=0,'Indicator Data'!AU195="No data"),"x",ROUND(IF('Indicator Data'!AU195&gt;J$195,0,IF('Indicator Data'!AU195&lt;J$194,10,(J$195-'Indicator Data'!AU195)/(J$195-J$194)*10)),1))</f>
        <v>7.2</v>
      </c>
      <c r="K192" s="97">
        <f>IF('Indicator Data'!AW195="No data","x",ROUND(IF('Indicator Data'!AW195&gt;K$195,0,IF('Indicator Data'!AW195&lt;K$194,10,(K$195-'Indicator Data'!AW195)/(K$195-K$194)*10)),1))</f>
        <v>7.9</v>
      </c>
      <c r="L192" s="97">
        <f>IF('Indicator Data'!AX195="No data","x",ROUND(IF('Indicator Data'!AX195&gt;L$195,0,IF('Indicator Data'!AX195&lt;L$194,10,(L$195-'Indicator Data'!AX195)/(L$195-L$194)*10)),1))</f>
        <v>6.4</v>
      </c>
      <c r="M192" s="98">
        <f t="shared" si="19"/>
        <v>6.1</v>
      </c>
      <c r="N192" s="148">
        <f>IF('Indicator Data'!AY195="No data","x",'Indicator Data'!AY195/'Indicator Data'!BE195*100)</f>
        <v>4.1700856885349546</v>
      </c>
      <c r="O192" s="97">
        <f t="shared" si="20"/>
        <v>9.6999999999999993</v>
      </c>
      <c r="P192" s="97">
        <f>IF('Indicator Data'!AZ195="No data","x",ROUND(IF('Indicator Data'!AZ195&gt;P$195,0,IF('Indicator Data'!AZ195&lt;P$194,10,(P$195-'Indicator Data'!AZ195)/(P$195-P$194)*10)),1))</f>
        <v>6.2</v>
      </c>
      <c r="Q192" s="97">
        <f>IF('Indicator Data'!BA195="No data","x",ROUND(IF('Indicator Data'!BA195&gt;Q$195,0,IF('Indicator Data'!BA195&lt;Q$194,10,(Q$195-'Indicator Data'!BA195)/(Q$195-Q$194)*10)),1))</f>
        <v>6.9</v>
      </c>
      <c r="R192" s="98">
        <f t="shared" si="21"/>
        <v>7.6</v>
      </c>
      <c r="S192" s="97">
        <f>IF('Indicator Data'!Y195="No data","x",ROUND(IF('Indicator Data'!Y195&gt;S$195,0,IF('Indicator Data'!Y195&lt;S$194,10,(S$195-'Indicator Data'!Y195)/(S$195-S$194)*10)),1))</f>
        <v>9.6</v>
      </c>
      <c r="T192" s="97">
        <f>IF('Indicator Data'!Z195="No data","x",ROUND(IF('Indicator Data'!Z195&gt;T$195,0,IF('Indicator Data'!Z195&lt;T$194,10,(T$195-'Indicator Data'!Z195)/(T$195-T$194)*10)),1))</f>
        <v>1.5</v>
      </c>
      <c r="U192" s="97">
        <f>IF('Indicator Data'!AC195="No data","x",ROUND(IF('Indicator Data'!AC195&gt;U$195,0,IF('Indicator Data'!AC195&lt;U$194,10,(U$195-'Indicator Data'!AC195)/(U$195-U$194)*10)),1))</f>
        <v>9.5</v>
      </c>
      <c r="V192" s="97">
        <f>IF('Indicator Data'!AD195="No data","x",ROUND(IF('Indicator Data'!AD195&gt;V$195,10,IF('Indicator Data'!AD195&lt;V$194,0,10-(V$195-'Indicator Data'!AD195)/(V$195-V$194)*10)),1))</f>
        <v>2.5</v>
      </c>
      <c r="W192" s="98">
        <f t="shared" si="22"/>
        <v>5.8</v>
      </c>
      <c r="X192" s="99">
        <f t="shared" si="23"/>
        <v>6.5</v>
      </c>
      <c r="Y192" s="184"/>
    </row>
    <row r="193" spans="1:25" s="4" customFormat="1" x14ac:dyDescent="0.25">
      <c r="A193" s="131" t="s">
        <v>357</v>
      </c>
      <c r="B193" s="51" t="s">
        <v>356</v>
      </c>
      <c r="C193" s="97">
        <f>IF('Indicator Data'!AR196="No data","x",ROUND(IF('Indicator Data'!AR196&gt;C$195,0,IF('Indicator Data'!AR196&lt;C$194,10,(C$195-'Indicator Data'!AR196)/(C$195-C$194)*10)),1))</f>
        <v>2.6</v>
      </c>
      <c r="D193" s="98">
        <f t="shared" si="16"/>
        <v>2.6</v>
      </c>
      <c r="E193" s="97">
        <f>IF('Indicator Data'!AT196="No data","x",ROUND(IF('Indicator Data'!AT196&gt;E$195,0,IF('Indicator Data'!AT196&lt;E$194,10,(E$195-'Indicator Data'!AT196)/(E$195-E$194)*10)),1))</f>
        <v>7.8</v>
      </c>
      <c r="F193" s="97">
        <f>IF('Indicator Data'!AS196="No data","x",ROUND(IF('Indicator Data'!AS196&gt;F$195,0,IF('Indicator Data'!AS196&lt;F$194,10,(F$195-'Indicator Data'!AS196)/(F$195-F$194)*10)),1))</f>
        <v>7.3</v>
      </c>
      <c r="G193" s="98">
        <f t="shared" si="17"/>
        <v>7.6</v>
      </c>
      <c r="H193" s="99">
        <f t="shared" si="18"/>
        <v>5.0999999999999996</v>
      </c>
      <c r="I193" s="97">
        <f>IF('Indicator Data'!AV196="No data","x",ROUND(IF('Indicator Data'!AV196^2&gt;I$195,0,IF('Indicator Data'!AV196^2&lt;I$194,10,(I$195-'Indicator Data'!AV196^2)/(I$195-I$194)*10)),1))</f>
        <v>2.7</v>
      </c>
      <c r="J193" s="97">
        <f>IF(OR('Indicator Data'!AU196=0,'Indicator Data'!AU196="No data"),"x",ROUND(IF('Indicator Data'!AU196&gt;J$195,0,IF('Indicator Data'!AU196&lt;J$194,10,(J$195-'Indicator Data'!AU196)/(J$195-J$194)*10)),1))</f>
        <v>6.8</v>
      </c>
      <c r="K193" s="97">
        <f>IF('Indicator Data'!AW196="No data","x",ROUND(IF('Indicator Data'!AW196&gt;K$195,0,IF('Indicator Data'!AW196&lt;K$194,10,(K$195-'Indicator Data'!AW196)/(K$195-K$194)*10)),1))</f>
        <v>8.4</v>
      </c>
      <c r="L193" s="97">
        <f>IF('Indicator Data'!AX196="No data","x",ROUND(IF('Indicator Data'!AX196&gt;L$195,0,IF('Indicator Data'!AX196&lt;L$194,10,(L$195-'Indicator Data'!AX196)/(L$195-L$194)*10)),1))</f>
        <v>5.9</v>
      </c>
      <c r="M193" s="98">
        <f t="shared" si="19"/>
        <v>6</v>
      </c>
      <c r="N193" s="148">
        <f>IF('Indicator Data'!AY196="No data","x",'Indicator Data'!AY196/'Indicator Data'!BE196*100)</f>
        <v>12.666408168540777</v>
      </c>
      <c r="O193" s="97">
        <f t="shared" si="20"/>
        <v>8.8000000000000007</v>
      </c>
      <c r="P193" s="97">
        <f>IF('Indicator Data'!AZ196="No data","x",ROUND(IF('Indicator Data'!AZ196&gt;P$195,0,IF('Indicator Data'!AZ196&lt;P$194,10,(P$195-'Indicator Data'!AZ196)/(P$195-P$194)*10)),1))</f>
        <v>7</v>
      </c>
      <c r="Q193" s="97">
        <f>IF('Indicator Data'!BA196="No data","x",ROUND(IF('Indicator Data'!BA196&gt;Q$195,0,IF('Indicator Data'!BA196&lt;Q$194,10,(Q$195-'Indicator Data'!BA196)/(Q$195-Q$194)*10)),1))</f>
        <v>4.5999999999999996</v>
      </c>
      <c r="R193" s="98">
        <f t="shared" si="21"/>
        <v>6.8</v>
      </c>
      <c r="S193" s="97">
        <f>IF('Indicator Data'!Y196="No data","x",ROUND(IF('Indicator Data'!Y196&gt;S$195,0,IF('Indicator Data'!Y196&lt;S$194,10,(S$195-'Indicator Data'!Y196)/(S$195-S$194)*10)),1))</f>
        <v>9.8000000000000007</v>
      </c>
      <c r="T193" s="97">
        <f>IF('Indicator Data'!Z196="No data","x",ROUND(IF('Indicator Data'!Z196&gt;T$195,0,IF('Indicator Data'!Z196&lt;T$194,10,(T$195-'Indicator Data'!Z196)/(T$195-T$194)*10)),1))</f>
        <v>1</v>
      </c>
      <c r="U193" s="97">
        <f>IF('Indicator Data'!AC196="No data","x",ROUND(IF('Indicator Data'!AC196&gt;U$195,0,IF('Indicator Data'!AC196&lt;U$194,10,(U$195-'Indicator Data'!AC196)/(U$195-U$194)*10)),1))</f>
        <v>9.8000000000000007</v>
      </c>
      <c r="V193" s="97">
        <f>IF('Indicator Data'!AD196="No data","x",ROUND(IF('Indicator Data'!AD196&gt;V$195,10,IF('Indicator Data'!AD196&lt;V$194,0,10-(V$195-'Indicator Data'!AD196)/(V$195-V$194)*10)),1))</f>
        <v>4.9000000000000004</v>
      </c>
      <c r="W193" s="98">
        <f t="shared" si="22"/>
        <v>6.4</v>
      </c>
      <c r="X193" s="99">
        <f t="shared" si="23"/>
        <v>6.4</v>
      </c>
      <c r="Y193" s="184"/>
    </row>
    <row r="194" spans="1:25" s="4" customFormat="1" x14ac:dyDescent="0.25">
      <c r="A194" s="100"/>
      <c r="B194" s="101" t="s">
        <v>390</v>
      </c>
      <c r="C194" s="102">
        <v>1</v>
      </c>
      <c r="D194" s="103"/>
      <c r="E194" s="102">
        <v>0</v>
      </c>
      <c r="F194" s="104">
        <v>-2.5</v>
      </c>
      <c r="G194" s="105"/>
      <c r="H194" s="105"/>
      <c r="I194" s="102">
        <v>900</v>
      </c>
      <c r="J194" s="102">
        <v>0</v>
      </c>
      <c r="K194" s="102">
        <v>0</v>
      </c>
      <c r="L194" s="102">
        <v>5</v>
      </c>
      <c r="M194" s="105"/>
      <c r="N194" s="105"/>
      <c r="O194" s="102">
        <v>1</v>
      </c>
      <c r="P194" s="102">
        <v>10</v>
      </c>
      <c r="Q194" s="102">
        <v>50</v>
      </c>
      <c r="R194" s="105"/>
      <c r="S194" s="102">
        <v>0</v>
      </c>
      <c r="T194" s="102">
        <v>60</v>
      </c>
      <c r="U194" s="102">
        <v>50</v>
      </c>
      <c r="V194" s="102">
        <v>0</v>
      </c>
      <c r="W194" s="106"/>
      <c r="X194" s="105"/>
      <c r="Y194" s="184"/>
    </row>
    <row r="195" spans="1:25" s="4" customFormat="1" x14ac:dyDescent="0.25">
      <c r="A195" s="100"/>
      <c r="B195" s="101" t="s">
        <v>391</v>
      </c>
      <c r="C195" s="102">
        <v>5</v>
      </c>
      <c r="D195" s="103"/>
      <c r="E195" s="102">
        <v>100</v>
      </c>
      <c r="F195" s="104">
        <v>2.5</v>
      </c>
      <c r="G195" s="105"/>
      <c r="H195" s="105"/>
      <c r="I195" s="102">
        <v>10000</v>
      </c>
      <c r="J195" s="102">
        <v>100</v>
      </c>
      <c r="K195" s="102">
        <v>100</v>
      </c>
      <c r="L195" s="102">
        <v>200</v>
      </c>
      <c r="M195" s="105"/>
      <c r="N195" s="105"/>
      <c r="O195" s="102">
        <v>100</v>
      </c>
      <c r="P195" s="102">
        <v>100</v>
      </c>
      <c r="Q195" s="102">
        <v>100</v>
      </c>
      <c r="R195" s="105"/>
      <c r="S195" s="107">
        <v>4</v>
      </c>
      <c r="T195" s="107">
        <v>99</v>
      </c>
      <c r="U195" s="107">
        <v>3000</v>
      </c>
      <c r="V195" s="107">
        <v>900</v>
      </c>
      <c r="W195" s="107"/>
      <c r="X195" s="105"/>
      <c r="Y195" s="184"/>
    </row>
  </sheetData>
  <sortState ref="A3:W193">
    <sortCondition ref="A3:A193"/>
  </sortState>
  <mergeCells count="1">
    <mergeCell ref="A1:X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499984740745262"/>
  </sheetPr>
  <dimension ref="A1:BF196"/>
  <sheetViews>
    <sheetView showGridLines="0" workbookViewId="0">
      <pane xSplit="2" ySplit="5" topLeftCell="AN6" activePane="bottomRight" state="frozen"/>
      <selection pane="topRight" activeCell="C1" sqref="C1"/>
      <selection pane="bottomLeft" activeCell="A5" sqref="A5"/>
      <selection pane="bottomRight" sqref="A1:BE1"/>
    </sheetView>
  </sheetViews>
  <sheetFormatPr defaultRowHeight="15" x14ac:dyDescent="0.25"/>
  <cols>
    <col min="1" max="1" width="49.42578125" style="4" bestFit="1" customWidth="1"/>
    <col min="2" max="2" width="5.5703125" style="4" bestFit="1" customWidth="1"/>
    <col min="3" max="56" width="11.42578125" style="4" customWidth="1"/>
    <col min="57" max="16384" width="9.140625" style="4"/>
  </cols>
  <sheetData>
    <row r="1" spans="1:58" x14ac:dyDescent="0.25">
      <c r="A1" s="197"/>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row>
    <row r="2" spans="1:58" s="17" customFormat="1" ht="121.5" customHeight="1" x14ac:dyDescent="0.2">
      <c r="A2" s="146" t="s">
        <v>380</v>
      </c>
      <c r="B2" s="147" t="s">
        <v>358</v>
      </c>
      <c r="C2" s="143" t="s">
        <v>437</v>
      </c>
      <c r="D2" s="143" t="s">
        <v>438</v>
      </c>
      <c r="E2" s="143" t="s">
        <v>873</v>
      </c>
      <c r="F2" s="143" t="s">
        <v>874</v>
      </c>
      <c r="G2" s="143" t="s">
        <v>875</v>
      </c>
      <c r="H2" s="143" t="s">
        <v>876</v>
      </c>
      <c r="I2" s="143" t="s">
        <v>882</v>
      </c>
      <c r="J2" s="143" t="s">
        <v>813</v>
      </c>
      <c r="K2" s="143" t="s">
        <v>814</v>
      </c>
      <c r="L2" s="143" t="s">
        <v>812</v>
      </c>
      <c r="M2" s="143" t="s">
        <v>793</v>
      </c>
      <c r="N2" s="143" t="s">
        <v>838</v>
      </c>
      <c r="O2" s="143" t="s">
        <v>949</v>
      </c>
      <c r="P2" s="143" t="s">
        <v>950</v>
      </c>
      <c r="Q2" s="143" t="s">
        <v>386</v>
      </c>
      <c r="R2" s="143" t="s">
        <v>387</v>
      </c>
      <c r="S2" s="143" t="s">
        <v>489</v>
      </c>
      <c r="T2" s="143" t="s">
        <v>490</v>
      </c>
      <c r="U2" s="143" t="s">
        <v>490</v>
      </c>
      <c r="V2" s="143" t="s">
        <v>395</v>
      </c>
      <c r="W2" s="143" t="s">
        <v>482</v>
      </c>
      <c r="X2" s="143" t="s">
        <v>394</v>
      </c>
      <c r="Y2" s="143" t="s">
        <v>907</v>
      </c>
      <c r="Z2" s="143" t="s">
        <v>480</v>
      </c>
      <c r="AA2" s="143" t="s">
        <v>914</v>
      </c>
      <c r="AB2" s="143" t="s">
        <v>405</v>
      </c>
      <c r="AC2" s="143" t="s">
        <v>481</v>
      </c>
      <c r="AD2" s="143" t="s">
        <v>1007</v>
      </c>
      <c r="AE2" s="143" t="s">
        <v>475</v>
      </c>
      <c r="AF2" s="143" t="s">
        <v>385</v>
      </c>
      <c r="AG2" s="143" t="s">
        <v>483</v>
      </c>
      <c r="AH2" s="143" t="s">
        <v>484</v>
      </c>
      <c r="AI2" s="143" t="s">
        <v>484</v>
      </c>
      <c r="AJ2" s="143" t="s">
        <v>484</v>
      </c>
      <c r="AK2" s="143" t="s">
        <v>485</v>
      </c>
      <c r="AL2" s="143" t="s">
        <v>486</v>
      </c>
      <c r="AM2" s="143" t="s">
        <v>397</v>
      </c>
      <c r="AN2" s="143" t="s">
        <v>417</v>
      </c>
      <c r="AO2" s="143" t="s">
        <v>418</v>
      </c>
      <c r="AP2" s="143" t="s">
        <v>419</v>
      </c>
      <c r="AQ2" s="143" t="s">
        <v>420</v>
      </c>
      <c r="AR2" s="143" t="s">
        <v>442</v>
      </c>
      <c r="AS2" s="143" t="s">
        <v>360</v>
      </c>
      <c r="AT2" s="143" t="s">
        <v>408</v>
      </c>
      <c r="AU2" s="143" t="s">
        <v>362</v>
      </c>
      <c r="AV2" s="143" t="s">
        <v>361</v>
      </c>
      <c r="AW2" s="143" t="s">
        <v>363</v>
      </c>
      <c r="AX2" s="143" t="s">
        <v>364</v>
      </c>
      <c r="AY2" s="143" t="s">
        <v>879</v>
      </c>
      <c r="AZ2" s="143" t="s">
        <v>389</v>
      </c>
      <c r="BA2" s="143" t="s">
        <v>388</v>
      </c>
      <c r="BB2" s="143" t="s">
        <v>909</v>
      </c>
      <c r="BC2" s="143" t="s">
        <v>930</v>
      </c>
      <c r="BD2" s="143" t="s">
        <v>952</v>
      </c>
      <c r="BE2" s="143" t="s">
        <v>789</v>
      </c>
    </row>
    <row r="3" spans="1:58" x14ac:dyDescent="0.25">
      <c r="A3" s="199" t="s">
        <v>488</v>
      </c>
      <c r="B3" s="147"/>
      <c r="C3" s="162">
        <v>2014</v>
      </c>
      <c r="D3" s="162">
        <v>2014</v>
      </c>
      <c r="E3" s="162">
        <v>2014</v>
      </c>
      <c r="F3" s="162">
        <v>2014</v>
      </c>
      <c r="G3" s="162">
        <v>2014</v>
      </c>
      <c r="H3" s="162">
        <v>2014</v>
      </c>
      <c r="I3" s="162">
        <v>2014</v>
      </c>
      <c r="J3" s="162" t="s">
        <v>1122</v>
      </c>
      <c r="K3" s="162" t="s">
        <v>1122</v>
      </c>
      <c r="L3" s="162" t="s">
        <v>1122</v>
      </c>
      <c r="M3" s="162">
        <v>2017</v>
      </c>
      <c r="N3" s="162">
        <v>2017</v>
      </c>
      <c r="O3" s="162">
        <v>2016</v>
      </c>
      <c r="P3" s="162">
        <v>2016</v>
      </c>
      <c r="Q3" s="162">
        <v>2015</v>
      </c>
      <c r="R3" s="162" t="s">
        <v>1098</v>
      </c>
      <c r="S3" s="162" t="s">
        <v>1097</v>
      </c>
      <c r="T3" s="162">
        <v>2014</v>
      </c>
      <c r="U3" s="162">
        <v>2015</v>
      </c>
      <c r="V3" s="162">
        <v>2015</v>
      </c>
      <c r="W3" s="162">
        <v>2015</v>
      </c>
      <c r="X3" s="162" t="s">
        <v>1098</v>
      </c>
      <c r="Y3" s="162" t="s">
        <v>1099</v>
      </c>
      <c r="Z3" s="162">
        <v>2016</v>
      </c>
      <c r="AA3" s="162">
        <v>2015</v>
      </c>
      <c r="AB3" s="162">
        <v>2015</v>
      </c>
      <c r="AC3" s="162">
        <v>2014</v>
      </c>
      <c r="AD3" s="162">
        <v>2015</v>
      </c>
      <c r="AE3" s="162">
        <v>2012</v>
      </c>
      <c r="AF3" s="162">
        <v>2015</v>
      </c>
      <c r="AG3" s="162" t="s">
        <v>1128</v>
      </c>
      <c r="AH3" s="162">
        <v>2015</v>
      </c>
      <c r="AI3" s="162">
        <v>2016</v>
      </c>
      <c r="AJ3" s="162">
        <v>2017</v>
      </c>
      <c r="AK3" s="162">
        <v>2017</v>
      </c>
      <c r="AL3" s="162">
        <v>2017</v>
      </c>
      <c r="AM3" s="162">
        <v>2016</v>
      </c>
      <c r="AN3" s="162" t="s">
        <v>908</v>
      </c>
      <c r="AO3" s="162" t="s">
        <v>908</v>
      </c>
      <c r="AP3" s="162" t="s">
        <v>1068</v>
      </c>
      <c r="AQ3" s="162" t="s">
        <v>1069</v>
      </c>
      <c r="AR3" s="162" t="s">
        <v>948</v>
      </c>
      <c r="AS3" s="162">
        <v>2015</v>
      </c>
      <c r="AT3" s="162">
        <v>2016</v>
      </c>
      <c r="AU3" s="162">
        <v>2014</v>
      </c>
      <c r="AV3" s="162" t="s">
        <v>948</v>
      </c>
      <c r="AW3" s="162">
        <v>2015</v>
      </c>
      <c r="AX3" s="162">
        <v>2015</v>
      </c>
      <c r="AY3" s="162">
        <v>2014</v>
      </c>
      <c r="AZ3" s="162">
        <v>2015</v>
      </c>
      <c r="BA3" s="162">
        <v>2015</v>
      </c>
      <c r="BB3" s="162">
        <v>2016</v>
      </c>
      <c r="BC3" s="162">
        <v>2016</v>
      </c>
      <c r="BD3" s="162">
        <v>2014</v>
      </c>
      <c r="BE3" s="162">
        <v>2014</v>
      </c>
    </row>
    <row r="4" spans="1:58" x14ac:dyDescent="0.25">
      <c r="A4" s="199" t="s">
        <v>1127</v>
      </c>
      <c r="B4" s="147"/>
      <c r="C4" s="162"/>
      <c r="D4" s="162"/>
      <c r="E4" s="162"/>
      <c r="F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row>
    <row r="5" spans="1:58" ht="38.25" x14ac:dyDescent="0.25">
      <c r="A5" s="135" t="s">
        <v>439</v>
      </c>
      <c r="B5" s="111"/>
      <c r="C5" s="112" t="s">
        <v>868</v>
      </c>
      <c r="D5" s="112" t="s">
        <v>868</v>
      </c>
      <c r="E5" s="112" t="s">
        <v>868</v>
      </c>
      <c r="F5" s="112" t="s">
        <v>868</v>
      </c>
      <c r="G5" s="112" t="s">
        <v>868</v>
      </c>
      <c r="H5" s="112" t="s">
        <v>868</v>
      </c>
      <c r="I5" s="112" t="s">
        <v>868</v>
      </c>
      <c r="J5" s="112" t="s">
        <v>868</v>
      </c>
      <c r="K5" s="112" t="s">
        <v>472</v>
      </c>
      <c r="L5" s="112" t="s">
        <v>472</v>
      </c>
      <c r="M5" s="112" t="s">
        <v>472</v>
      </c>
      <c r="N5" s="112" t="s">
        <v>472</v>
      </c>
      <c r="O5" s="112" t="s">
        <v>441</v>
      </c>
      <c r="P5" s="112" t="s">
        <v>441</v>
      </c>
      <c r="Q5" s="112" t="s">
        <v>441</v>
      </c>
      <c r="R5" s="112" t="s">
        <v>441</v>
      </c>
      <c r="S5" s="112" t="s">
        <v>470</v>
      </c>
      <c r="T5" s="112" t="s">
        <v>758</v>
      </c>
      <c r="U5" s="112" t="s">
        <v>758</v>
      </c>
      <c r="V5" s="112" t="s">
        <v>471</v>
      </c>
      <c r="W5" s="112" t="s">
        <v>474</v>
      </c>
      <c r="X5" s="112" t="s">
        <v>472</v>
      </c>
      <c r="Y5" s="112" t="s">
        <v>913</v>
      </c>
      <c r="Z5" s="112" t="s">
        <v>472</v>
      </c>
      <c r="AA5" s="112" t="s">
        <v>473</v>
      </c>
      <c r="AB5" s="112" t="s">
        <v>472</v>
      </c>
      <c r="AC5" s="112" t="s">
        <v>955</v>
      </c>
      <c r="AD5" s="112" t="s">
        <v>1006</v>
      </c>
      <c r="AE5" s="112" t="s">
        <v>473</v>
      </c>
      <c r="AF5" s="112" t="s">
        <v>441</v>
      </c>
      <c r="AG5" s="112" t="s">
        <v>441</v>
      </c>
      <c r="AH5" s="112" t="s">
        <v>440</v>
      </c>
      <c r="AI5" s="112" t="s">
        <v>440</v>
      </c>
      <c r="AJ5" s="112" t="s">
        <v>440</v>
      </c>
      <c r="AK5" s="112" t="s">
        <v>440</v>
      </c>
      <c r="AL5" s="112" t="s">
        <v>440</v>
      </c>
      <c r="AM5" s="112" t="s">
        <v>440</v>
      </c>
      <c r="AN5" s="112" t="s">
        <v>472</v>
      </c>
      <c r="AO5" s="112" t="s">
        <v>472</v>
      </c>
      <c r="AP5" s="112" t="s">
        <v>441</v>
      </c>
      <c r="AQ5" s="112" t="s">
        <v>441</v>
      </c>
      <c r="AR5" s="112" t="s">
        <v>441</v>
      </c>
      <c r="AS5" s="112" t="s">
        <v>441</v>
      </c>
      <c r="AT5" s="112" t="s">
        <v>441</v>
      </c>
      <c r="AU5" s="112" t="s">
        <v>472</v>
      </c>
      <c r="AV5" s="112" t="s">
        <v>472</v>
      </c>
      <c r="AW5" s="112" t="s">
        <v>472</v>
      </c>
      <c r="AX5" s="112" t="s">
        <v>869</v>
      </c>
      <c r="AY5" s="112" t="s">
        <v>880</v>
      </c>
      <c r="AZ5" s="112" t="s">
        <v>472</v>
      </c>
      <c r="BA5" s="112" t="s">
        <v>472</v>
      </c>
      <c r="BB5" s="112" t="s">
        <v>487</v>
      </c>
      <c r="BC5" s="112" t="s">
        <v>440</v>
      </c>
      <c r="BD5" s="112" t="s">
        <v>440</v>
      </c>
      <c r="BE5" s="112" t="s">
        <v>790</v>
      </c>
    </row>
    <row r="6" spans="1:58" x14ac:dyDescent="0.25">
      <c r="A6" s="133" t="s">
        <v>1</v>
      </c>
      <c r="B6" s="111" t="s">
        <v>0</v>
      </c>
      <c r="C6" s="108">
        <v>63433.223190105258</v>
      </c>
      <c r="D6" s="108">
        <v>15595.223730000002</v>
      </c>
      <c r="E6" s="108">
        <v>240176.86950000003</v>
      </c>
      <c r="F6" s="108">
        <v>0</v>
      </c>
      <c r="G6" s="108">
        <v>0</v>
      </c>
      <c r="H6" s="108">
        <v>0</v>
      </c>
      <c r="I6" s="108">
        <v>0</v>
      </c>
      <c r="J6" s="108">
        <v>197272</v>
      </c>
      <c r="K6" s="109">
        <v>0.121</v>
      </c>
      <c r="L6" s="109">
        <v>0.27272727272727298</v>
      </c>
      <c r="M6" s="109">
        <v>0.995</v>
      </c>
      <c r="N6" s="109">
        <v>0.98899999999999999</v>
      </c>
      <c r="O6" s="108">
        <v>5</v>
      </c>
      <c r="P6" s="108">
        <v>0</v>
      </c>
      <c r="Q6" s="109">
        <v>0.47899999999999998</v>
      </c>
      <c r="R6" s="109">
        <v>0.29342590000000002</v>
      </c>
      <c r="S6" s="108">
        <v>1197319456</v>
      </c>
      <c r="T6" s="108">
        <v>4945.13</v>
      </c>
      <c r="U6" s="108">
        <v>4239.18</v>
      </c>
      <c r="V6" s="109">
        <v>21.323429107666001</v>
      </c>
      <c r="W6" s="110">
        <v>91.1</v>
      </c>
      <c r="X6" s="110" t="s">
        <v>443</v>
      </c>
      <c r="Y6" s="109">
        <v>0.26600000262260398</v>
      </c>
      <c r="Z6" s="108">
        <v>62</v>
      </c>
      <c r="AA6" s="108">
        <v>189</v>
      </c>
      <c r="AB6" s="110">
        <v>0.10000000149011599</v>
      </c>
      <c r="AC6" s="109">
        <v>166.51672658000001</v>
      </c>
      <c r="AD6" s="109">
        <v>396</v>
      </c>
      <c r="AE6" s="110">
        <v>0</v>
      </c>
      <c r="AF6" s="109">
        <v>0.66666407501560399</v>
      </c>
      <c r="AG6" s="109">
        <v>27.819999694824201</v>
      </c>
      <c r="AH6" s="108">
        <v>126767</v>
      </c>
      <c r="AI6" s="108">
        <v>3010</v>
      </c>
      <c r="AJ6" s="108">
        <v>9418</v>
      </c>
      <c r="AK6" s="108">
        <v>1496889</v>
      </c>
      <c r="AL6" s="108">
        <v>59771</v>
      </c>
      <c r="AM6" s="108">
        <v>383951</v>
      </c>
      <c r="AN6" s="108">
        <v>99</v>
      </c>
      <c r="AO6" s="110">
        <v>26.8</v>
      </c>
      <c r="AP6" s="110" t="s">
        <v>443</v>
      </c>
      <c r="AQ6" s="110" t="s">
        <v>443</v>
      </c>
      <c r="AR6" s="109">
        <v>2.4666666666666668</v>
      </c>
      <c r="AS6" s="109">
        <v>-1.33560407161713</v>
      </c>
      <c r="AT6" s="108">
        <v>15</v>
      </c>
      <c r="AU6" s="110">
        <v>89.5</v>
      </c>
      <c r="AV6" s="109">
        <v>38.168041229247997</v>
      </c>
      <c r="AW6" s="109">
        <v>8.2600002288818395</v>
      </c>
      <c r="AX6" s="109">
        <v>61.5776176452637</v>
      </c>
      <c r="AY6" s="108">
        <v>72000</v>
      </c>
      <c r="AZ6" s="110">
        <v>31.852952599999998</v>
      </c>
      <c r="BA6" s="110">
        <v>55.3006162</v>
      </c>
      <c r="BB6" s="108">
        <v>1876.54467773438</v>
      </c>
      <c r="BC6" s="108">
        <v>34656032</v>
      </c>
      <c r="BD6" s="108">
        <v>32175507</v>
      </c>
      <c r="BE6" s="108">
        <v>652230</v>
      </c>
      <c r="BF6" s="108"/>
    </row>
    <row r="7" spans="1:58" x14ac:dyDescent="0.25">
      <c r="A7" s="133" t="s">
        <v>3</v>
      </c>
      <c r="B7" s="111" t="s">
        <v>2</v>
      </c>
      <c r="C7" s="108">
        <v>5856.5912578526313</v>
      </c>
      <c r="D7" s="108">
        <v>0</v>
      </c>
      <c r="E7" s="108">
        <v>18115.739000000001</v>
      </c>
      <c r="F7" s="108">
        <v>48.451999999999998</v>
      </c>
      <c r="G7" s="108">
        <v>0</v>
      </c>
      <c r="H7" s="108">
        <v>0</v>
      </c>
      <c r="I7" s="108">
        <v>0</v>
      </c>
      <c r="J7" s="108">
        <v>96969</v>
      </c>
      <c r="K7" s="109">
        <v>0.03</v>
      </c>
      <c r="L7" s="109">
        <v>0.24242424242424199</v>
      </c>
      <c r="M7" s="109">
        <v>3.2000000000000001E-2</v>
      </c>
      <c r="N7" s="109">
        <v>4.0000000000000001E-3</v>
      </c>
      <c r="O7" s="108">
        <v>0</v>
      </c>
      <c r="P7" s="108">
        <v>0</v>
      </c>
      <c r="Q7" s="109">
        <v>0.76400000000000001</v>
      </c>
      <c r="R7" s="109">
        <v>4.6061000000000001E-3</v>
      </c>
      <c r="S7" s="108">
        <v>585499</v>
      </c>
      <c r="T7" s="108">
        <v>281.18</v>
      </c>
      <c r="U7" s="108">
        <v>334.27</v>
      </c>
      <c r="V7" s="109">
        <v>2.96316719055176</v>
      </c>
      <c r="W7" s="110">
        <v>14</v>
      </c>
      <c r="X7" s="110">
        <v>6.3000001907348597</v>
      </c>
      <c r="Y7" s="109">
        <v>1.1449999809265099</v>
      </c>
      <c r="Z7" s="108">
        <v>96</v>
      </c>
      <c r="AA7" s="108">
        <v>19</v>
      </c>
      <c r="AB7" s="110">
        <v>0.10000000149011599</v>
      </c>
      <c r="AC7" s="109">
        <v>614.53594606000001</v>
      </c>
      <c r="AD7" s="109">
        <v>29</v>
      </c>
      <c r="AE7" s="110" t="s">
        <v>443</v>
      </c>
      <c r="AF7" s="109">
        <v>0.267266160487246</v>
      </c>
      <c r="AG7" s="109">
        <v>28.959999084472699</v>
      </c>
      <c r="AH7" s="108">
        <v>42300</v>
      </c>
      <c r="AI7" s="108">
        <v>4500</v>
      </c>
      <c r="AJ7" s="108">
        <v>0</v>
      </c>
      <c r="AK7" s="108">
        <v>0</v>
      </c>
      <c r="AL7" s="108">
        <v>138</v>
      </c>
      <c r="AM7" s="108">
        <v>0</v>
      </c>
      <c r="AN7" s="108">
        <v>121</v>
      </c>
      <c r="AO7" s="110">
        <v>4.9000000000000004</v>
      </c>
      <c r="AP7" s="110">
        <v>6.43</v>
      </c>
      <c r="AQ7" s="110">
        <v>10.3</v>
      </c>
      <c r="AR7" s="109" t="s">
        <v>443</v>
      </c>
      <c r="AS7" s="109">
        <v>2.78296433389187E-2</v>
      </c>
      <c r="AT7" s="108">
        <v>39</v>
      </c>
      <c r="AU7" s="110">
        <v>100</v>
      </c>
      <c r="AV7" s="109">
        <v>97.553901672363295</v>
      </c>
      <c r="AW7" s="109">
        <v>63.252933502197301</v>
      </c>
      <c r="AX7" s="109">
        <v>106.38020324707</v>
      </c>
      <c r="AY7" s="108">
        <v>19000</v>
      </c>
      <c r="AZ7" s="110">
        <v>93.233710200000004</v>
      </c>
      <c r="BA7" s="110">
        <v>95.069379499999997</v>
      </c>
      <c r="BB7" s="108">
        <v>11928.5361328125</v>
      </c>
      <c r="BC7" s="108">
        <v>2876101</v>
      </c>
      <c r="BD7" s="108">
        <v>2878105</v>
      </c>
      <c r="BE7" s="108">
        <v>27400</v>
      </c>
      <c r="BF7" s="108"/>
    </row>
    <row r="8" spans="1:58" x14ac:dyDescent="0.25">
      <c r="A8" s="133" t="s">
        <v>5</v>
      </c>
      <c r="B8" s="111" t="s">
        <v>4</v>
      </c>
      <c r="C8" s="108">
        <v>53431.618217894735</v>
      </c>
      <c r="D8" s="108">
        <v>0</v>
      </c>
      <c r="E8" s="108">
        <v>106912.27100000001</v>
      </c>
      <c r="F8" s="108">
        <v>2.1859999999999999</v>
      </c>
      <c r="G8" s="108">
        <v>0</v>
      </c>
      <c r="H8" s="108">
        <v>0</v>
      </c>
      <c r="I8" s="108">
        <v>0</v>
      </c>
      <c r="J8" s="108">
        <v>0</v>
      </c>
      <c r="K8" s="109">
        <v>0</v>
      </c>
      <c r="L8" s="109">
        <v>0.24242424242424199</v>
      </c>
      <c r="M8" s="109">
        <v>0.84799999999999998</v>
      </c>
      <c r="N8" s="109">
        <v>0.40899999999999997</v>
      </c>
      <c r="O8" s="108">
        <v>0</v>
      </c>
      <c r="P8" s="108">
        <v>0</v>
      </c>
      <c r="Q8" s="109">
        <v>0.745</v>
      </c>
      <c r="R8" s="109" t="s">
        <v>443</v>
      </c>
      <c r="S8" s="108">
        <v>78946782</v>
      </c>
      <c r="T8" s="108">
        <v>160.72</v>
      </c>
      <c r="U8" s="108">
        <v>88.25</v>
      </c>
      <c r="V8" s="109">
        <v>5.4995678365230602E-2</v>
      </c>
      <c r="W8" s="110">
        <v>25.5</v>
      </c>
      <c r="X8" s="110">
        <v>3</v>
      </c>
      <c r="Y8" s="109">
        <v>1.2070000171661399</v>
      </c>
      <c r="Z8" s="108">
        <v>94</v>
      </c>
      <c r="AA8" s="108">
        <v>75</v>
      </c>
      <c r="AB8" s="110">
        <v>0.10000000149011599</v>
      </c>
      <c r="AC8" s="109">
        <v>932.10028378000004</v>
      </c>
      <c r="AD8" s="109">
        <v>140</v>
      </c>
      <c r="AE8" s="110">
        <v>0</v>
      </c>
      <c r="AF8" s="109">
        <v>0.42908975331066801</v>
      </c>
      <c r="AG8" s="109" t="s">
        <v>443</v>
      </c>
      <c r="AH8" s="108">
        <v>35000</v>
      </c>
      <c r="AI8" s="108">
        <v>0</v>
      </c>
      <c r="AJ8" s="108">
        <v>125000</v>
      </c>
      <c r="AK8" s="108">
        <v>2540</v>
      </c>
      <c r="AL8" s="108">
        <v>94232</v>
      </c>
      <c r="AM8" s="108">
        <v>5</v>
      </c>
      <c r="AN8" s="108">
        <v>144</v>
      </c>
      <c r="AO8" s="110">
        <v>4.9000000000000004</v>
      </c>
      <c r="AP8" s="110">
        <v>5.1100000000000003</v>
      </c>
      <c r="AQ8" s="110">
        <v>5.5</v>
      </c>
      <c r="AR8" s="109">
        <v>3.5833333333333335</v>
      </c>
      <c r="AS8" s="109">
        <v>-0.50621795654296897</v>
      </c>
      <c r="AT8" s="108">
        <v>34</v>
      </c>
      <c r="AU8" s="110">
        <v>100</v>
      </c>
      <c r="AV8" s="109">
        <v>79.6083984375</v>
      </c>
      <c r="AW8" s="109">
        <v>38.200000762939503</v>
      </c>
      <c r="AX8" s="109">
        <v>113.03109741210901</v>
      </c>
      <c r="AY8" s="108">
        <v>110000</v>
      </c>
      <c r="AZ8" s="110">
        <v>87.595800299999993</v>
      </c>
      <c r="BA8" s="110">
        <v>83.571376000000001</v>
      </c>
      <c r="BB8" s="108">
        <v>15074.9248046875</v>
      </c>
      <c r="BC8" s="108">
        <v>40606052</v>
      </c>
      <c r="BD8" s="108">
        <v>39484583</v>
      </c>
      <c r="BE8" s="108">
        <v>2381740</v>
      </c>
      <c r="BF8" s="108"/>
    </row>
    <row r="9" spans="1:58" x14ac:dyDescent="0.25">
      <c r="A9" s="133" t="s">
        <v>7</v>
      </c>
      <c r="B9" s="111" t="s">
        <v>6</v>
      </c>
      <c r="C9" s="108">
        <v>0</v>
      </c>
      <c r="D9" s="108">
        <v>0</v>
      </c>
      <c r="E9" s="108">
        <v>66248.297999999995</v>
      </c>
      <c r="F9" s="108">
        <v>0</v>
      </c>
      <c r="G9" s="108">
        <v>0</v>
      </c>
      <c r="H9" s="108">
        <v>0</v>
      </c>
      <c r="I9" s="108">
        <v>0</v>
      </c>
      <c r="J9" s="108">
        <v>132239</v>
      </c>
      <c r="K9" s="109">
        <v>0.182</v>
      </c>
      <c r="L9" s="109">
        <v>3.03030303030303E-2</v>
      </c>
      <c r="M9" s="109">
        <v>0.91600000000000004</v>
      </c>
      <c r="N9" s="109">
        <v>0.25900000000000001</v>
      </c>
      <c r="O9" s="108">
        <v>0</v>
      </c>
      <c r="P9" s="108">
        <v>0</v>
      </c>
      <c r="Q9" s="109">
        <v>0.53300000000000003</v>
      </c>
      <c r="R9" s="109" t="s">
        <v>443</v>
      </c>
      <c r="S9" s="108">
        <v>26459414</v>
      </c>
      <c r="T9" s="108">
        <v>235.39</v>
      </c>
      <c r="U9" s="108">
        <v>380.09</v>
      </c>
      <c r="V9" s="109">
        <v>0.38855016231536899</v>
      </c>
      <c r="W9" s="110">
        <v>156.89999389648401</v>
      </c>
      <c r="X9" s="110">
        <v>15.6000003814697</v>
      </c>
      <c r="Y9" s="109">
        <v>0.16599999368190799</v>
      </c>
      <c r="Z9" s="108">
        <v>49</v>
      </c>
      <c r="AA9" s="108">
        <v>370</v>
      </c>
      <c r="AB9" s="110">
        <v>2.2000000476837198</v>
      </c>
      <c r="AC9" s="109">
        <v>239.01023293</v>
      </c>
      <c r="AD9" s="109">
        <v>477</v>
      </c>
      <c r="AE9" s="110">
        <v>101</v>
      </c>
      <c r="AF9" s="109" t="s">
        <v>443</v>
      </c>
      <c r="AG9" s="109">
        <v>42.720001220703097</v>
      </c>
      <c r="AH9" s="108">
        <v>5490</v>
      </c>
      <c r="AI9" s="108">
        <v>9899</v>
      </c>
      <c r="AJ9" s="108">
        <v>0</v>
      </c>
      <c r="AK9" s="108">
        <v>0</v>
      </c>
      <c r="AL9" s="108">
        <v>49187</v>
      </c>
      <c r="AM9" s="108">
        <v>0</v>
      </c>
      <c r="AN9" s="108">
        <v>122</v>
      </c>
      <c r="AO9" s="110">
        <v>14.2</v>
      </c>
      <c r="AP9" s="110">
        <v>7.22</v>
      </c>
      <c r="AQ9" s="110">
        <v>13.7</v>
      </c>
      <c r="AR9" s="109">
        <v>2.9</v>
      </c>
      <c r="AS9" s="109">
        <v>-1.01203572750092</v>
      </c>
      <c r="AT9" s="108">
        <v>18</v>
      </c>
      <c r="AU9" s="110">
        <v>32</v>
      </c>
      <c r="AV9" s="109">
        <v>71.164161682128906</v>
      </c>
      <c r="AW9" s="109">
        <v>12.3999996185303</v>
      </c>
      <c r="AX9" s="109">
        <v>60.843894958496101</v>
      </c>
      <c r="AY9" s="108">
        <v>51000</v>
      </c>
      <c r="AZ9" s="110">
        <v>51.593703699999999</v>
      </c>
      <c r="BA9" s="110">
        <v>48.963239399999999</v>
      </c>
      <c r="BB9" s="108">
        <v>6499.06689453125</v>
      </c>
      <c r="BC9" s="108">
        <v>28813464</v>
      </c>
      <c r="BD9" s="108">
        <v>24975505</v>
      </c>
      <c r="BE9" s="108">
        <v>1246700</v>
      </c>
      <c r="BF9" s="108"/>
    </row>
    <row r="10" spans="1:58" x14ac:dyDescent="0.25">
      <c r="A10" s="133" t="s">
        <v>9</v>
      </c>
      <c r="B10" s="111" t="s">
        <v>8</v>
      </c>
      <c r="C10" s="108">
        <v>9.0355415866315791</v>
      </c>
      <c r="D10" s="108">
        <v>9.0355415866315791</v>
      </c>
      <c r="E10" s="108" t="s">
        <v>443</v>
      </c>
      <c r="F10" s="108">
        <v>0</v>
      </c>
      <c r="G10" s="108">
        <v>1682.1010327076001</v>
      </c>
      <c r="H10" s="108">
        <v>531.18979980239999</v>
      </c>
      <c r="I10" s="108">
        <v>864.1350000000001</v>
      </c>
      <c r="J10" s="108">
        <v>0</v>
      </c>
      <c r="K10" s="109">
        <v>0</v>
      </c>
      <c r="L10" s="109">
        <v>6.0606060606060601E-2</v>
      </c>
      <c r="M10" s="109">
        <v>4.0000000000000001E-3</v>
      </c>
      <c r="N10" s="109">
        <v>4.5999999999999999E-2</v>
      </c>
      <c r="O10" s="108">
        <v>0</v>
      </c>
      <c r="P10" s="108">
        <v>0</v>
      </c>
      <c r="Q10" s="109">
        <v>0.78600000000000003</v>
      </c>
      <c r="R10" s="109" t="s">
        <v>443</v>
      </c>
      <c r="S10" s="108">
        <v>1231263</v>
      </c>
      <c r="T10" s="108">
        <v>2.5499999999999998</v>
      </c>
      <c r="U10" s="108">
        <v>1.49</v>
      </c>
      <c r="V10" s="109">
        <v>0.112504720687866</v>
      </c>
      <c r="W10" s="110">
        <v>8.1000003814697301</v>
      </c>
      <c r="X10" s="110" t="s">
        <v>443</v>
      </c>
      <c r="Y10" s="109" t="s">
        <v>443</v>
      </c>
      <c r="Z10" s="108">
        <v>98</v>
      </c>
      <c r="AA10" s="108">
        <v>7.5</v>
      </c>
      <c r="AB10" s="110" t="s">
        <v>443</v>
      </c>
      <c r="AC10" s="109">
        <v>1208.07584636</v>
      </c>
      <c r="AD10" s="109" t="s">
        <v>443</v>
      </c>
      <c r="AE10" s="110" t="s">
        <v>443</v>
      </c>
      <c r="AF10" s="109" t="s">
        <v>443</v>
      </c>
      <c r="AG10" s="109" t="s">
        <v>443</v>
      </c>
      <c r="AH10" s="108">
        <v>0</v>
      </c>
      <c r="AI10" s="108">
        <v>0</v>
      </c>
      <c r="AJ10" s="108">
        <v>0</v>
      </c>
      <c r="AK10" s="108">
        <v>0</v>
      </c>
      <c r="AL10" s="108">
        <v>4</v>
      </c>
      <c r="AM10" s="108">
        <v>0</v>
      </c>
      <c r="AN10" s="108">
        <v>115</v>
      </c>
      <c r="AO10" s="110">
        <v>6.2</v>
      </c>
      <c r="AP10" s="110">
        <v>2.63</v>
      </c>
      <c r="AQ10" s="110" t="s">
        <v>443</v>
      </c>
      <c r="AR10" s="109">
        <v>2.833333333333333</v>
      </c>
      <c r="AS10" s="109">
        <v>0.210274502635002</v>
      </c>
      <c r="AT10" s="108" t="s">
        <v>443</v>
      </c>
      <c r="AU10" s="110">
        <v>96.442985534667997</v>
      </c>
      <c r="AV10" s="109">
        <v>98.949996948242202</v>
      </c>
      <c r="AW10" s="109">
        <v>65.199996948242202</v>
      </c>
      <c r="AX10" s="109">
        <v>137.22201538085901</v>
      </c>
      <c r="AY10" s="108">
        <v>980</v>
      </c>
      <c r="AZ10" s="110">
        <v>91.4</v>
      </c>
      <c r="BA10" s="110">
        <v>97.866524400000003</v>
      </c>
      <c r="BB10" s="108">
        <v>22413.484375</v>
      </c>
      <c r="BC10" s="108">
        <v>100963</v>
      </c>
      <c r="BD10" s="108">
        <v>91182</v>
      </c>
      <c r="BE10" s="108">
        <v>440</v>
      </c>
      <c r="BF10" s="108"/>
    </row>
    <row r="11" spans="1:58" x14ac:dyDescent="0.25">
      <c r="A11" s="133" t="s">
        <v>11</v>
      </c>
      <c r="B11" s="111" t="s">
        <v>10</v>
      </c>
      <c r="C11" s="108">
        <v>18977.851375789473</v>
      </c>
      <c r="D11" s="108">
        <v>902.03388417894735</v>
      </c>
      <c r="E11" s="108">
        <v>226996.04800000001</v>
      </c>
      <c r="F11" s="108">
        <v>0</v>
      </c>
      <c r="G11" s="108">
        <v>0</v>
      </c>
      <c r="H11" s="108">
        <v>0</v>
      </c>
      <c r="I11" s="108">
        <v>0</v>
      </c>
      <c r="J11" s="108">
        <v>0</v>
      </c>
      <c r="K11" s="109">
        <v>6.0999999999999999E-2</v>
      </c>
      <c r="L11" s="109">
        <v>0.15151515151515199</v>
      </c>
      <c r="M11" s="109">
        <v>0.112</v>
      </c>
      <c r="N11" s="109">
        <v>0.04</v>
      </c>
      <c r="O11" s="108">
        <v>0</v>
      </c>
      <c r="P11" s="108">
        <v>0</v>
      </c>
      <c r="Q11" s="109">
        <v>0.82699999999999996</v>
      </c>
      <c r="R11" s="109">
        <v>1.4565099999999999E-2</v>
      </c>
      <c r="S11" s="108">
        <v>1430102</v>
      </c>
      <c r="T11" s="108">
        <v>48.79</v>
      </c>
      <c r="U11" s="108">
        <v>-23.29</v>
      </c>
      <c r="V11" s="109">
        <v>-4.0607838891446599E-3</v>
      </c>
      <c r="W11" s="110">
        <v>12.5</v>
      </c>
      <c r="X11" s="110">
        <v>2.2999999523162802</v>
      </c>
      <c r="Y11" s="109">
        <v>3.8589999675750701</v>
      </c>
      <c r="Z11" s="108">
        <v>90</v>
      </c>
      <c r="AA11" s="108">
        <v>25</v>
      </c>
      <c r="AB11" s="110">
        <v>0.40000000596046398</v>
      </c>
      <c r="AC11" s="109">
        <v>1137.2434228899999</v>
      </c>
      <c r="AD11" s="109">
        <v>52</v>
      </c>
      <c r="AE11" s="110" t="s">
        <v>443</v>
      </c>
      <c r="AF11" s="109">
        <v>0.36181526035093903</v>
      </c>
      <c r="AG11" s="109">
        <v>42.669998168945298</v>
      </c>
      <c r="AH11" s="108">
        <v>145633</v>
      </c>
      <c r="AI11" s="108">
        <v>85769</v>
      </c>
      <c r="AJ11" s="108">
        <v>51443</v>
      </c>
      <c r="AK11" s="108">
        <v>0</v>
      </c>
      <c r="AL11" s="108">
        <v>3293</v>
      </c>
      <c r="AM11" s="108">
        <v>0</v>
      </c>
      <c r="AN11" s="108">
        <v>151</v>
      </c>
      <c r="AO11" s="110">
        <v>4.9000000000000004</v>
      </c>
      <c r="AP11" s="110" t="s">
        <v>443</v>
      </c>
      <c r="AQ11" s="110" t="s">
        <v>443</v>
      </c>
      <c r="AR11" s="109">
        <v>3.5</v>
      </c>
      <c r="AS11" s="109">
        <v>-8.7074145674705505E-2</v>
      </c>
      <c r="AT11" s="108">
        <v>36</v>
      </c>
      <c r="AU11" s="110">
        <v>100</v>
      </c>
      <c r="AV11" s="109">
        <v>98.089973449707003</v>
      </c>
      <c r="AW11" s="109">
        <v>69.400924682617202</v>
      </c>
      <c r="AX11" s="109">
        <v>143.907791137695</v>
      </c>
      <c r="AY11" s="108">
        <v>520000</v>
      </c>
      <c r="AZ11" s="110">
        <v>96.355067899999995</v>
      </c>
      <c r="BA11" s="110">
        <v>99.074060500000002</v>
      </c>
      <c r="BB11" s="108">
        <v>19934.373046875</v>
      </c>
      <c r="BC11" s="108">
        <v>43847432</v>
      </c>
      <c r="BD11" s="108">
        <v>43234600</v>
      </c>
      <c r="BE11" s="108">
        <v>2736690</v>
      </c>
      <c r="BF11" s="108"/>
    </row>
    <row r="12" spans="1:58" x14ac:dyDescent="0.25">
      <c r="A12" s="133" t="s">
        <v>13</v>
      </c>
      <c r="B12" s="111" t="s">
        <v>12</v>
      </c>
      <c r="C12" s="108">
        <v>6347.6716138315787</v>
      </c>
      <c r="D12" s="108">
        <v>1715.4723300799999</v>
      </c>
      <c r="E12" s="108">
        <v>16671.0435</v>
      </c>
      <c r="F12" s="108">
        <v>0</v>
      </c>
      <c r="G12" s="108">
        <v>0</v>
      </c>
      <c r="H12" s="108">
        <v>0</v>
      </c>
      <c r="I12" s="108">
        <v>0</v>
      </c>
      <c r="J12" s="108">
        <v>9000</v>
      </c>
      <c r="K12" s="109">
        <v>0.03</v>
      </c>
      <c r="L12" s="109">
        <v>0.18181818181818199</v>
      </c>
      <c r="M12" s="109">
        <v>0.14000000000000001</v>
      </c>
      <c r="N12" s="109">
        <v>8.1000000000000003E-2</v>
      </c>
      <c r="O12" s="108">
        <v>0</v>
      </c>
      <c r="P12" s="108">
        <v>0</v>
      </c>
      <c r="Q12" s="109">
        <v>0.74299999999999999</v>
      </c>
      <c r="R12" s="109">
        <v>2.2295000000000001E-3</v>
      </c>
      <c r="S12" s="108">
        <v>5366304</v>
      </c>
      <c r="T12" s="108">
        <v>267.70999999999998</v>
      </c>
      <c r="U12" s="108">
        <v>347.64</v>
      </c>
      <c r="V12" s="109">
        <v>3.1705794334411599</v>
      </c>
      <c r="W12" s="110">
        <v>14.1000003814697</v>
      </c>
      <c r="X12" s="110">
        <v>5.3000001907348597</v>
      </c>
      <c r="Y12" s="109">
        <v>2.6979999542236301</v>
      </c>
      <c r="Z12" s="108">
        <v>97</v>
      </c>
      <c r="AA12" s="108">
        <v>41</v>
      </c>
      <c r="AB12" s="110">
        <v>0.20000000298023199</v>
      </c>
      <c r="AC12" s="109">
        <v>362.12527877000002</v>
      </c>
      <c r="AD12" s="109">
        <v>25</v>
      </c>
      <c r="AE12" s="110" t="s">
        <v>443</v>
      </c>
      <c r="AF12" s="109">
        <v>0.29313461009981301</v>
      </c>
      <c r="AG12" s="109">
        <v>31.4799995422363</v>
      </c>
      <c r="AH12" s="108">
        <v>0</v>
      </c>
      <c r="AI12" s="108">
        <v>750</v>
      </c>
      <c r="AJ12" s="108">
        <v>0</v>
      </c>
      <c r="AK12" s="108">
        <v>8400</v>
      </c>
      <c r="AL12" s="108">
        <v>17886</v>
      </c>
      <c r="AM12" s="108">
        <v>0</v>
      </c>
      <c r="AN12" s="108">
        <v>120</v>
      </c>
      <c r="AO12" s="110">
        <v>5.8</v>
      </c>
      <c r="AP12" s="110">
        <v>8.8699999999999992</v>
      </c>
      <c r="AQ12" s="110">
        <v>11.9</v>
      </c>
      <c r="AR12" s="109">
        <v>2</v>
      </c>
      <c r="AS12" s="109">
        <v>-0.135414749383926</v>
      </c>
      <c r="AT12" s="108">
        <v>33</v>
      </c>
      <c r="AU12" s="110">
        <v>100</v>
      </c>
      <c r="AV12" s="109">
        <v>99.768417358398395</v>
      </c>
      <c r="AW12" s="109">
        <v>58.249332427978501</v>
      </c>
      <c r="AX12" s="109">
        <v>115.1455078125</v>
      </c>
      <c r="AY12" s="108">
        <v>20000</v>
      </c>
      <c r="AZ12" s="110">
        <v>89.495083899999997</v>
      </c>
      <c r="BA12" s="110">
        <v>100</v>
      </c>
      <c r="BB12" s="108">
        <v>8817.9541015625</v>
      </c>
      <c r="BC12" s="108">
        <v>2924816</v>
      </c>
      <c r="BD12" s="108">
        <v>3005184</v>
      </c>
      <c r="BE12" s="108">
        <v>28480</v>
      </c>
      <c r="BF12" s="108"/>
    </row>
    <row r="13" spans="1:58" x14ac:dyDescent="0.25">
      <c r="A13" s="133" t="s">
        <v>15</v>
      </c>
      <c r="B13" s="111" t="s">
        <v>14</v>
      </c>
      <c r="C13" s="108">
        <v>18687.576429621051</v>
      </c>
      <c r="D13" s="108">
        <v>0</v>
      </c>
      <c r="E13" s="108">
        <v>83053.057000000001</v>
      </c>
      <c r="F13" s="108">
        <v>81.55</v>
      </c>
      <c r="G13" s="108">
        <v>35042.611632726999</v>
      </c>
      <c r="H13" s="108">
        <v>2205.1219882074001</v>
      </c>
      <c r="I13" s="108">
        <v>35993.643000000004</v>
      </c>
      <c r="J13" s="108">
        <v>212121</v>
      </c>
      <c r="K13" s="109">
        <v>0.121</v>
      </c>
      <c r="L13" s="109">
        <v>0.21212121212121199</v>
      </c>
      <c r="M13" s="109">
        <v>1.2999999999999999E-2</v>
      </c>
      <c r="N13" s="109">
        <v>3.0000000000000001E-3</v>
      </c>
      <c r="O13" s="108">
        <v>0</v>
      </c>
      <c r="P13" s="108">
        <v>0</v>
      </c>
      <c r="Q13" s="109">
        <v>0.93899999999999995</v>
      </c>
      <c r="R13" s="109" t="s">
        <v>443</v>
      </c>
      <c r="S13" s="108">
        <v>0</v>
      </c>
      <c r="T13" s="108">
        <v>0</v>
      </c>
      <c r="U13" s="108">
        <v>0</v>
      </c>
      <c r="V13" s="109" t="s">
        <v>443</v>
      </c>
      <c r="W13" s="110">
        <v>3.7999999523162802</v>
      </c>
      <c r="X13" s="110">
        <v>0.20000000298023199</v>
      </c>
      <c r="Y13" s="109">
        <v>3.27300000190735</v>
      </c>
      <c r="Z13" s="108">
        <v>95</v>
      </c>
      <c r="AA13" s="108">
        <v>6</v>
      </c>
      <c r="AB13" s="110">
        <v>0.20000000298023199</v>
      </c>
      <c r="AC13" s="109">
        <v>4357.26078332</v>
      </c>
      <c r="AD13" s="109">
        <v>6</v>
      </c>
      <c r="AE13" s="110" t="s">
        <v>443</v>
      </c>
      <c r="AF13" s="109">
        <v>0.11972686082581201</v>
      </c>
      <c r="AG13" s="109">
        <v>34.939998626708999</v>
      </c>
      <c r="AH13" s="108">
        <v>8655</v>
      </c>
      <c r="AI13" s="108">
        <v>2836</v>
      </c>
      <c r="AJ13" s="108">
        <v>143</v>
      </c>
      <c r="AK13" s="108">
        <v>0</v>
      </c>
      <c r="AL13" s="108">
        <v>42188</v>
      </c>
      <c r="AM13" s="108">
        <v>0</v>
      </c>
      <c r="AN13" s="108">
        <v>133</v>
      </c>
      <c r="AO13" s="110">
        <v>4.9000000000000004</v>
      </c>
      <c r="AP13" s="110">
        <v>1.36</v>
      </c>
      <c r="AQ13" s="110" t="s">
        <v>443</v>
      </c>
      <c r="AR13" s="109">
        <v>4.05</v>
      </c>
      <c r="AS13" s="109">
        <v>1.5582971572876001</v>
      </c>
      <c r="AT13" s="108">
        <v>79</v>
      </c>
      <c r="AU13" s="110">
        <v>100</v>
      </c>
      <c r="AV13" s="109" t="s">
        <v>443</v>
      </c>
      <c r="AW13" s="109">
        <v>84.560516357421903</v>
      </c>
      <c r="AX13" s="109">
        <v>132.80050659179699</v>
      </c>
      <c r="AY13" s="108">
        <v>770000</v>
      </c>
      <c r="AZ13" s="110">
        <v>100</v>
      </c>
      <c r="BA13" s="110">
        <v>100</v>
      </c>
      <c r="BB13" s="108">
        <v>46789.92578125</v>
      </c>
      <c r="BC13" s="108">
        <v>24127160</v>
      </c>
      <c r="BD13" s="108">
        <v>23696832</v>
      </c>
      <c r="BE13" s="108">
        <v>7682300</v>
      </c>
      <c r="BF13" s="108"/>
    </row>
    <row r="14" spans="1:58" x14ac:dyDescent="0.25">
      <c r="A14" s="133" t="s">
        <v>17</v>
      </c>
      <c r="B14" s="111" t="s">
        <v>16</v>
      </c>
      <c r="C14" s="108">
        <v>9243.1881159368404</v>
      </c>
      <c r="D14" s="108">
        <v>0</v>
      </c>
      <c r="E14" s="108">
        <v>50722.720499999996</v>
      </c>
      <c r="F14" s="108">
        <v>0</v>
      </c>
      <c r="G14" s="108">
        <v>0</v>
      </c>
      <c r="H14" s="108">
        <v>0</v>
      </c>
      <c r="I14" s="108">
        <v>0</v>
      </c>
      <c r="J14" s="108">
        <v>0</v>
      </c>
      <c r="K14" s="109">
        <v>0</v>
      </c>
      <c r="L14" s="109">
        <v>3.03030303030303E-2</v>
      </c>
      <c r="M14" s="109">
        <v>4.0000000000000001E-3</v>
      </c>
      <c r="N14" s="109">
        <v>4.0000000000000001E-3</v>
      </c>
      <c r="O14" s="108">
        <v>0</v>
      </c>
      <c r="P14" s="108">
        <v>0</v>
      </c>
      <c r="Q14" s="109">
        <v>0.89300000000000002</v>
      </c>
      <c r="R14" s="109" t="s">
        <v>443</v>
      </c>
      <c r="S14" s="108">
        <v>3699998</v>
      </c>
      <c r="T14" s="108">
        <v>0</v>
      </c>
      <c r="U14" s="108">
        <v>0</v>
      </c>
      <c r="V14" s="109" t="s">
        <v>443</v>
      </c>
      <c r="W14" s="110">
        <v>3.5</v>
      </c>
      <c r="X14" s="110" t="s">
        <v>443</v>
      </c>
      <c r="Y14" s="109">
        <v>5.1500000953674299</v>
      </c>
      <c r="Z14" s="108">
        <v>95</v>
      </c>
      <c r="AA14" s="108">
        <v>7.5999999046325701</v>
      </c>
      <c r="AB14" s="110" t="s">
        <v>443</v>
      </c>
      <c r="AC14" s="109">
        <v>5038.8816446000001</v>
      </c>
      <c r="AD14" s="109">
        <v>4</v>
      </c>
      <c r="AE14" s="110" t="s">
        <v>443</v>
      </c>
      <c r="AF14" s="109">
        <v>7.8390284111125794E-2</v>
      </c>
      <c r="AG14" s="109">
        <v>30.4799995422363</v>
      </c>
      <c r="AH14" s="108">
        <v>0</v>
      </c>
      <c r="AI14" s="108">
        <v>0</v>
      </c>
      <c r="AJ14" s="108">
        <v>0</v>
      </c>
      <c r="AK14" s="108">
        <v>0</v>
      </c>
      <c r="AL14" s="108">
        <v>0</v>
      </c>
      <c r="AM14" s="108">
        <v>0</v>
      </c>
      <c r="AN14" s="108">
        <v>151</v>
      </c>
      <c r="AO14" s="110">
        <v>4.9000000000000004</v>
      </c>
      <c r="AP14" s="110">
        <v>1.43</v>
      </c>
      <c r="AQ14" s="110">
        <v>5.9</v>
      </c>
      <c r="AR14" s="109">
        <v>4.1833333333333336</v>
      </c>
      <c r="AS14" s="109">
        <v>1.4736092090606701</v>
      </c>
      <c r="AT14" s="108">
        <v>75</v>
      </c>
      <c r="AU14" s="110">
        <v>100</v>
      </c>
      <c r="AV14" s="109" t="s">
        <v>443</v>
      </c>
      <c r="AW14" s="109">
        <v>83.926300048828097</v>
      </c>
      <c r="AX14" s="109">
        <v>157.40826416015599</v>
      </c>
      <c r="AY14" s="108">
        <v>290000</v>
      </c>
      <c r="AZ14" s="110">
        <v>100</v>
      </c>
      <c r="BA14" s="110">
        <v>100</v>
      </c>
      <c r="BB14" s="108">
        <v>50077.83203125</v>
      </c>
      <c r="BC14" s="108">
        <v>8747358</v>
      </c>
      <c r="BD14" s="108">
        <v>8443801</v>
      </c>
      <c r="BE14" s="108">
        <v>82409</v>
      </c>
      <c r="BF14" s="108"/>
    </row>
    <row r="15" spans="1:58" x14ac:dyDescent="0.25">
      <c r="A15" s="133" t="s">
        <v>19</v>
      </c>
      <c r="B15" s="111" t="s">
        <v>18</v>
      </c>
      <c r="C15" s="108">
        <v>18006.645804926313</v>
      </c>
      <c r="D15" s="108">
        <v>5036.2823540842101</v>
      </c>
      <c r="E15" s="108">
        <v>40465.3845</v>
      </c>
      <c r="F15" s="108">
        <v>0</v>
      </c>
      <c r="G15" s="108">
        <v>0</v>
      </c>
      <c r="H15" s="108">
        <v>0</v>
      </c>
      <c r="I15" s="108">
        <v>0</v>
      </c>
      <c r="J15" s="108">
        <v>0</v>
      </c>
      <c r="K15" s="109">
        <v>0.03</v>
      </c>
      <c r="L15" s="109">
        <v>0.30303030303030298</v>
      </c>
      <c r="M15" s="109">
        <v>0.82299999999999995</v>
      </c>
      <c r="N15" s="109">
        <v>0.18</v>
      </c>
      <c r="O15" s="108">
        <v>0</v>
      </c>
      <c r="P15" s="108">
        <v>0</v>
      </c>
      <c r="Q15" s="109">
        <v>0.75900000000000001</v>
      </c>
      <c r="R15" s="109">
        <v>9.2669999999999992E-3</v>
      </c>
      <c r="S15" s="108">
        <v>2814608</v>
      </c>
      <c r="T15" s="108">
        <v>216.77</v>
      </c>
      <c r="U15" s="108">
        <v>69.7</v>
      </c>
      <c r="V15" s="109">
        <v>0.13654202222824099</v>
      </c>
      <c r="W15" s="110">
        <v>31.700000762939499</v>
      </c>
      <c r="X15" s="110">
        <v>4.9000000953674299</v>
      </c>
      <c r="Y15" s="109">
        <v>3.40199995040894</v>
      </c>
      <c r="Z15" s="108">
        <v>98</v>
      </c>
      <c r="AA15" s="108">
        <v>69</v>
      </c>
      <c r="AB15" s="110">
        <v>0.20000000298023199</v>
      </c>
      <c r="AC15" s="109">
        <v>1047.3005977600001</v>
      </c>
      <c r="AD15" s="109">
        <v>25</v>
      </c>
      <c r="AE15" s="110">
        <v>0</v>
      </c>
      <c r="AF15" s="109">
        <v>0.32552041635446299</v>
      </c>
      <c r="AG15" s="109">
        <v>16.639999389648398</v>
      </c>
      <c r="AH15" s="108">
        <v>0</v>
      </c>
      <c r="AI15" s="108">
        <v>0</v>
      </c>
      <c r="AJ15" s="108">
        <v>0</v>
      </c>
      <c r="AK15" s="108">
        <v>582307</v>
      </c>
      <c r="AL15" s="108">
        <v>1193</v>
      </c>
      <c r="AM15" s="108">
        <v>0</v>
      </c>
      <c r="AN15" s="108">
        <v>127</v>
      </c>
      <c r="AO15" s="110">
        <v>4.9000000000000004</v>
      </c>
      <c r="AP15" s="110" t="s">
        <v>443</v>
      </c>
      <c r="AQ15" s="110" t="s">
        <v>443</v>
      </c>
      <c r="AR15" s="109" t="s">
        <v>443</v>
      </c>
      <c r="AS15" s="109">
        <v>-0.23323146998882299</v>
      </c>
      <c r="AT15" s="108">
        <v>30</v>
      </c>
      <c r="AU15" s="110">
        <v>100</v>
      </c>
      <c r="AV15" s="109">
        <v>99.805259704589801</v>
      </c>
      <c r="AW15" s="109">
        <v>77</v>
      </c>
      <c r="AX15" s="109">
        <v>111.28263092041</v>
      </c>
      <c r="AY15" s="108">
        <v>26000</v>
      </c>
      <c r="AZ15" s="110">
        <v>89.349071699999996</v>
      </c>
      <c r="BA15" s="110">
        <v>86.997767499999995</v>
      </c>
      <c r="BB15" s="108">
        <v>17253.255859375</v>
      </c>
      <c r="BC15" s="108">
        <v>9762274</v>
      </c>
      <c r="BD15" s="108">
        <v>9703086</v>
      </c>
      <c r="BE15" s="108">
        <v>82658</v>
      </c>
      <c r="BF15" s="108"/>
    </row>
    <row r="16" spans="1:58" x14ac:dyDescent="0.25">
      <c r="A16" s="133" t="s">
        <v>21</v>
      </c>
      <c r="B16" s="111" t="s">
        <v>20</v>
      </c>
      <c r="C16" s="108">
        <v>0</v>
      </c>
      <c r="D16" s="108">
        <v>0</v>
      </c>
      <c r="E16" s="108" t="s">
        <v>443</v>
      </c>
      <c r="F16" s="108">
        <v>0</v>
      </c>
      <c r="G16" s="108">
        <v>7155.7897526809993</v>
      </c>
      <c r="H16" s="108">
        <v>2259.7230797940001</v>
      </c>
      <c r="I16" s="108">
        <v>19256.883000000002</v>
      </c>
      <c r="J16" s="108">
        <v>0</v>
      </c>
      <c r="K16" s="109">
        <v>0</v>
      </c>
      <c r="L16" s="109">
        <v>0.15151515151515199</v>
      </c>
      <c r="M16" s="109">
        <v>4.0000000000000001E-3</v>
      </c>
      <c r="N16" s="109">
        <v>2.8000000000000001E-2</v>
      </c>
      <c r="O16" s="108">
        <v>0</v>
      </c>
      <c r="P16" s="108">
        <v>0</v>
      </c>
      <c r="Q16" s="109">
        <v>0.79200000000000004</v>
      </c>
      <c r="R16" s="109" t="s">
        <v>443</v>
      </c>
      <c r="S16" s="108">
        <v>722864</v>
      </c>
      <c r="T16" s="108">
        <v>0</v>
      </c>
      <c r="U16" s="108">
        <v>0</v>
      </c>
      <c r="V16" s="109" t="s">
        <v>443</v>
      </c>
      <c r="W16" s="110">
        <v>12.1000003814697</v>
      </c>
      <c r="X16" s="110" t="s">
        <v>443</v>
      </c>
      <c r="Y16" s="109">
        <v>2.8180000782012899</v>
      </c>
      <c r="Z16" s="108">
        <v>89</v>
      </c>
      <c r="AA16" s="108">
        <v>18</v>
      </c>
      <c r="AB16" s="110">
        <v>3.2000000476837198</v>
      </c>
      <c r="AC16" s="109">
        <v>1818.7684929</v>
      </c>
      <c r="AD16" s="109">
        <v>80</v>
      </c>
      <c r="AE16" s="110" t="s">
        <v>443</v>
      </c>
      <c r="AF16" s="109">
        <v>0.36186787743541199</v>
      </c>
      <c r="AG16" s="109" t="s">
        <v>443</v>
      </c>
      <c r="AH16" s="108">
        <v>6710</v>
      </c>
      <c r="AI16" s="108">
        <v>0</v>
      </c>
      <c r="AJ16" s="108">
        <v>0</v>
      </c>
      <c r="AK16" s="108">
        <v>0</v>
      </c>
      <c r="AL16" s="108">
        <v>13</v>
      </c>
      <c r="AM16" s="108">
        <v>0</v>
      </c>
      <c r="AN16" s="108">
        <v>115</v>
      </c>
      <c r="AO16" s="110">
        <v>4.9000000000000004</v>
      </c>
      <c r="AP16" s="110">
        <v>1.62</v>
      </c>
      <c r="AQ16" s="110">
        <v>5.4</v>
      </c>
      <c r="AR16" s="109" t="s">
        <v>443</v>
      </c>
      <c r="AS16" s="109">
        <v>0.70510399341583296</v>
      </c>
      <c r="AT16" s="108">
        <v>66</v>
      </c>
      <c r="AU16" s="110">
        <v>100</v>
      </c>
      <c r="AV16" s="109" t="s">
        <v>443</v>
      </c>
      <c r="AW16" s="109">
        <v>78</v>
      </c>
      <c r="AX16" s="109">
        <v>80.293075561523395</v>
      </c>
      <c r="AY16" s="108">
        <v>4800</v>
      </c>
      <c r="AZ16" s="110">
        <v>92.011074699999995</v>
      </c>
      <c r="BA16" s="110">
        <v>98.353756599999997</v>
      </c>
      <c r="BB16" s="108">
        <v>23173.033203125</v>
      </c>
      <c r="BC16" s="108">
        <v>391232</v>
      </c>
      <c r="BD16" s="108">
        <v>385415</v>
      </c>
      <c r="BE16" s="108">
        <v>10010</v>
      </c>
      <c r="BF16" s="108"/>
    </row>
    <row r="17" spans="1:58" x14ac:dyDescent="0.25">
      <c r="A17" s="133" t="s">
        <v>23</v>
      </c>
      <c r="B17" s="111" t="s">
        <v>22</v>
      </c>
      <c r="C17" s="108">
        <v>0</v>
      </c>
      <c r="D17" s="108">
        <v>0</v>
      </c>
      <c r="E17" s="108" t="s">
        <v>443</v>
      </c>
      <c r="F17" s="108">
        <v>0</v>
      </c>
      <c r="G17" s="108">
        <v>0</v>
      </c>
      <c r="H17" s="108">
        <v>0</v>
      </c>
      <c r="I17" s="108">
        <v>0</v>
      </c>
      <c r="J17" s="108">
        <v>0</v>
      </c>
      <c r="K17" s="109">
        <v>0</v>
      </c>
      <c r="L17" s="109">
        <v>0.45454545454545497</v>
      </c>
      <c r="M17" s="109">
        <v>4.4999999999999998E-2</v>
      </c>
      <c r="N17" s="109">
        <v>5.0000000000000001E-3</v>
      </c>
      <c r="O17" s="108">
        <v>0</v>
      </c>
      <c r="P17" s="108">
        <v>0</v>
      </c>
      <c r="Q17" s="109">
        <v>0.82399999999999995</v>
      </c>
      <c r="R17" s="109" t="s">
        <v>443</v>
      </c>
      <c r="S17" s="108">
        <v>0</v>
      </c>
      <c r="T17" s="108">
        <v>0</v>
      </c>
      <c r="U17" s="108">
        <v>0</v>
      </c>
      <c r="V17" s="109" t="s">
        <v>443</v>
      </c>
      <c r="W17" s="110">
        <v>6.1999998092651403</v>
      </c>
      <c r="X17" s="110" t="s">
        <v>443</v>
      </c>
      <c r="Y17" s="109">
        <v>0.91500002145767201</v>
      </c>
      <c r="Z17" s="108">
        <v>99</v>
      </c>
      <c r="AA17" s="108">
        <v>18</v>
      </c>
      <c r="AB17" s="110" t="s">
        <v>443</v>
      </c>
      <c r="AC17" s="109">
        <v>2272.8959049499999</v>
      </c>
      <c r="AD17" s="109">
        <v>15</v>
      </c>
      <c r="AE17" s="110" t="s">
        <v>443</v>
      </c>
      <c r="AF17" s="109">
        <v>0.233452607607681</v>
      </c>
      <c r="AG17" s="109" t="s">
        <v>443</v>
      </c>
      <c r="AH17" s="108">
        <v>0</v>
      </c>
      <c r="AI17" s="108">
        <v>0</v>
      </c>
      <c r="AJ17" s="108">
        <v>0</v>
      </c>
      <c r="AK17" s="108">
        <v>0</v>
      </c>
      <c r="AL17" s="108">
        <v>271</v>
      </c>
      <c r="AM17" s="108">
        <v>0</v>
      </c>
      <c r="AN17" s="108">
        <v>135</v>
      </c>
      <c r="AO17" s="110">
        <v>4.9000000000000004</v>
      </c>
      <c r="AP17" s="110">
        <v>2.2400000000000002</v>
      </c>
      <c r="AQ17" s="110">
        <v>18.5</v>
      </c>
      <c r="AR17" s="109">
        <v>3.4833333333333329</v>
      </c>
      <c r="AS17" s="109">
        <v>0.57386380434036299</v>
      </c>
      <c r="AT17" s="108">
        <v>43</v>
      </c>
      <c r="AU17" s="110">
        <v>100</v>
      </c>
      <c r="AV17" s="109">
        <v>95.717262268066406</v>
      </c>
      <c r="AW17" s="109">
        <v>93.478302001953097</v>
      </c>
      <c r="AX17" s="109">
        <v>185.261962890625</v>
      </c>
      <c r="AY17" s="108">
        <v>3400</v>
      </c>
      <c r="AZ17" s="110">
        <v>99.197632499999997</v>
      </c>
      <c r="BA17" s="110">
        <v>100</v>
      </c>
      <c r="BB17" s="108">
        <v>47333.84765625</v>
      </c>
      <c r="BC17" s="108">
        <v>1425171</v>
      </c>
      <c r="BD17" s="108">
        <v>2751796</v>
      </c>
      <c r="BE17" s="108">
        <v>760</v>
      </c>
      <c r="BF17" s="108"/>
    </row>
    <row r="18" spans="1:58" x14ac:dyDescent="0.25">
      <c r="A18" s="133" t="s">
        <v>25</v>
      </c>
      <c r="B18" s="111" t="s">
        <v>24</v>
      </c>
      <c r="C18" s="108">
        <v>266067.19812842103</v>
      </c>
      <c r="D18" s="108">
        <v>25241.569003368419</v>
      </c>
      <c r="E18" s="108">
        <v>3479568.0005000001</v>
      </c>
      <c r="F18" s="108">
        <v>2110.3020000000001</v>
      </c>
      <c r="G18" s="108">
        <v>670447.31607736007</v>
      </c>
      <c r="H18" s="108">
        <v>21869.650454728999</v>
      </c>
      <c r="I18" s="108">
        <v>360723.98400000005</v>
      </c>
      <c r="J18" s="108">
        <v>151515</v>
      </c>
      <c r="K18" s="109">
        <v>6.0999999999999999E-2</v>
      </c>
      <c r="L18" s="109">
        <v>0.15151515151515199</v>
      </c>
      <c r="M18" s="109">
        <v>0.9</v>
      </c>
      <c r="N18" s="109">
        <v>0.61599999999999999</v>
      </c>
      <c r="O18" s="108">
        <v>0</v>
      </c>
      <c r="P18" s="108">
        <v>0</v>
      </c>
      <c r="Q18" s="109">
        <v>0.57899999999999996</v>
      </c>
      <c r="R18" s="109">
        <v>0.1884286</v>
      </c>
      <c r="S18" s="108">
        <v>107906925</v>
      </c>
      <c r="T18" s="108">
        <v>2422.64</v>
      </c>
      <c r="U18" s="108">
        <v>2570.2399999999998</v>
      </c>
      <c r="V18" s="109">
        <v>1.2372235059738199</v>
      </c>
      <c r="W18" s="110">
        <v>37.599998474121101</v>
      </c>
      <c r="X18" s="110">
        <v>32.599998474121101</v>
      </c>
      <c r="Y18" s="109">
        <v>0.356000006198883</v>
      </c>
      <c r="Z18" s="108">
        <v>94</v>
      </c>
      <c r="AA18" s="108">
        <v>225</v>
      </c>
      <c r="AB18" s="110">
        <v>0.10000000149011599</v>
      </c>
      <c r="AC18" s="109">
        <v>88.075857429999999</v>
      </c>
      <c r="AD18" s="109">
        <v>176</v>
      </c>
      <c r="AE18" s="110">
        <v>14</v>
      </c>
      <c r="AF18" s="109">
        <v>0.52027552111682795</v>
      </c>
      <c r="AG18" s="109">
        <v>31.9799995422363</v>
      </c>
      <c r="AH18" s="108">
        <v>4033104</v>
      </c>
      <c r="AI18" s="108">
        <v>3103625</v>
      </c>
      <c r="AJ18" s="108">
        <v>3300000</v>
      </c>
      <c r="AK18" s="108">
        <v>426438</v>
      </c>
      <c r="AL18" s="108">
        <v>276207</v>
      </c>
      <c r="AM18" s="108">
        <v>0</v>
      </c>
      <c r="AN18" s="108">
        <v>108</v>
      </c>
      <c r="AO18" s="110">
        <v>16.399999999999999</v>
      </c>
      <c r="AP18" s="110">
        <v>7.99</v>
      </c>
      <c r="AQ18" s="110">
        <v>4.5</v>
      </c>
      <c r="AR18" s="109">
        <v>3.7833333333333328</v>
      </c>
      <c r="AS18" s="109">
        <v>-0.72782224416732799</v>
      </c>
      <c r="AT18" s="108">
        <v>26</v>
      </c>
      <c r="AU18" s="110">
        <v>62.400001525878899</v>
      </c>
      <c r="AV18" s="109">
        <v>61.493831634521499</v>
      </c>
      <c r="AW18" s="109">
        <v>14.3999996185303</v>
      </c>
      <c r="AX18" s="109">
        <v>83.360992431640597</v>
      </c>
      <c r="AY18" s="108">
        <v>24000</v>
      </c>
      <c r="AZ18" s="110">
        <v>60.558993000000001</v>
      </c>
      <c r="BA18" s="110">
        <v>86.853716199999994</v>
      </c>
      <c r="BB18" s="108">
        <v>3580.69409179688</v>
      </c>
      <c r="BC18" s="108">
        <v>162951552</v>
      </c>
      <c r="BD18" s="108">
        <v>160921198</v>
      </c>
      <c r="BE18" s="108">
        <v>130170</v>
      </c>
      <c r="BF18" s="108"/>
    </row>
    <row r="19" spans="1:58" x14ac:dyDescent="0.25">
      <c r="A19" s="133" t="s">
        <v>27</v>
      </c>
      <c r="B19" s="111" t="s">
        <v>26</v>
      </c>
      <c r="C19" s="108">
        <v>0</v>
      </c>
      <c r="D19" s="108">
        <v>0</v>
      </c>
      <c r="E19" s="108" t="s">
        <v>443</v>
      </c>
      <c r="F19" s="108">
        <v>1.706</v>
      </c>
      <c r="G19" s="108">
        <v>3777.3426187699997</v>
      </c>
      <c r="H19" s="108">
        <v>539.62037410999994</v>
      </c>
      <c r="I19" s="108">
        <v>307.77600000000001</v>
      </c>
      <c r="J19" s="108">
        <v>0</v>
      </c>
      <c r="K19" s="109">
        <v>0.03</v>
      </c>
      <c r="L19" s="109" t="s">
        <v>443</v>
      </c>
      <c r="M19" s="109">
        <v>2E-3</v>
      </c>
      <c r="N19" s="109">
        <v>3.0000000000000001E-3</v>
      </c>
      <c r="O19" s="108">
        <v>0</v>
      </c>
      <c r="P19" s="108">
        <v>0</v>
      </c>
      <c r="Q19" s="109">
        <v>0.79500000000000004</v>
      </c>
      <c r="R19" s="109">
        <v>4.1340999999999999E-3</v>
      </c>
      <c r="S19" s="108">
        <v>1374860</v>
      </c>
      <c r="T19" s="108">
        <v>0</v>
      </c>
      <c r="U19" s="108">
        <v>0</v>
      </c>
      <c r="V19" s="109" t="s">
        <v>443</v>
      </c>
      <c r="W19" s="110">
        <v>13</v>
      </c>
      <c r="X19" s="110">
        <v>3.5</v>
      </c>
      <c r="Y19" s="109">
        <v>1.8109999895095801</v>
      </c>
      <c r="Z19" s="108">
        <v>92</v>
      </c>
      <c r="AA19" s="108">
        <v>0</v>
      </c>
      <c r="AB19" s="110">
        <v>1.6000000238418599</v>
      </c>
      <c r="AC19" s="109">
        <v>1013.96688192</v>
      </c>
      <c r="AD19" s="109">
        <v>27</v>
      </c>
      <c r="AE19" s="110" t="s">
        <v>443</v>
      </c>
      <c r="AF19" s="109">
        <v>0.29140957811373502</v>
      </c>
      <c r="AG19" s="109" t="s">
        <v>443</v>
      </c>
      <c r="AH19" s="108">
        <v>0</v>
      </c>
      <c r="AI19" s="108">
        <v>0</v>
      </c>
      <c r="AJ19" s="108">
        <v>0</v>
      </c>
      <c r="AK19" s="108">
        <v>0</v>
      </c>
      <c r="AL19" s="108">
        <v>0</v>
      </c>
      <c r="AM19" s="108">
        <v>0</v>
      </c>
      <c r="AN19" s="108">
        <v>125</v>
      </c>
      <c r="AO19" s="110">
        <v>4.9000000000000004</v>
      </c>
      <c r="AP19" s="110">
        <v>2.39</v>
      </c>
      <c r="AQ19" s="110">
        <v>5.4</v>
      </c>
      <c r="AR19" s="109">
        <v>3.9</v>
      </c>
      <c r="AS19" s="109">
        <v>1.00253105163574</v>
      </c>
      <c r="AT19" s="108">
        <v>61</v>
      </c>
      <c r="AU19" s="110">
        <v>100</v>
      </c>
      <c r="AV19" s="109" t="s">
        <v>443</v>
      </c>
      <c r="AW19" s="109">
        <v>76.110000610351605</v>
      </c>
      <c r="AX19" s="109">
        <v>116.456680297852</v>
      </c>
      <c r="AY19" s="108">
        <v>1800</v>
      </c>
      <c r="AZ19" s="110">
        <v>96.209153999999998</v>
      </c>
      <c r="BA19" s="110">
        <v>99.742940399999995</v>
      </c>
      <c r="BB19" s="108">
        <v>16815.5703125</v>
      </c>
      <c r="BC19" s="108">
        <v>284996</v>
      </c>
      <c r="BD19" s="108">
        <v>282399</v>
      </c>
      <c r="BE19" s="108">
        <v>430</v>
      </c>
      <c r="BF19" s="108"/>
    </row>
    <row r="20" spans="1:58" x14ac:dyDescent="0.25">
      <c r="A20" s="133" t="s">
        <v>29</v>
      </c>
      <c r="B20" s="111" t="s">
        <v>28</v>
      </c>
      <c r="C20" s="108">
        <v>0</v>
      </c>
      <c r="D20" s="108">
        <v>0</v>
      </c>
      <c r="E20" s="108">
        <v>69544.152499999997</v>
      </c>
      <c r="F20" s="108">
        <v>0</v>
      </c>
      <c r="G20" s="108">
        <v>0</v>
      </c>
      <c r="H20" s="108">
        <v>0</v>
      </c>
      <c r="I20" s="108">
        <v>0</v>
      </c>
      <c r="J20" s="108">
        <v>0</v>
      </c>
      <c r="K20" s="109">
        <v>0</v>
      </c>
      <c r="L20" s="109">
        <v>0.18181818181818199</v>
      </c>
      <c r="M20" s="109">
        <v>6.8000000000000005E-2</v>
      </c>
      <c r="N20" s="109">
        <v>5.1999999999999998E-2</v>
      </c>
      <c r="O20" s="108">
        <v>0</v>
      </c>
      <c r="P20" s="108">
        <v>0</v>
      </c>
      <c r="Q20" s="109">
        <v>0.79600000000000004</v>
      </c>
      <c r="R20" s="109">
        <v>1.4621E-3</v>
      </c>
      <c r="S20" s="108">
        <v>691448</v>
      </c>
      <c r="T20" s="108">
        <v>120.92</v>
      </c>
      <c r="U20" s="108">
        <v>104.59</v>
      </c>
      <c r="V20" s="109">
        <v>0.19370172917842901</v>
      </c>
      <c r="W20" s="110">
        <v>4.5999999046325701</v>
      </c>
      <c r="X20" s="110">
        <v>1.29999995231628</v>
      </c>
      <c r="Y20" s="109">
        <v>3.9249999523162802</v>
      </c>
      <c r="Z20" s="108">
        <v>98</v>
      </c>
      <c r="AA20" s="108">
        <v>55</v>
      </c>
      <c r="AB20" s="110">
        <v>0.60000002384185802</v>
      </c>
      <c r="AC20" s="109">
        <v>1030.9924107899999</v>
      </c>
      <c r="AD20" s="109">
        <v>4</v>
      </c>
      <c r="AE20" s="110" t="s">
        <v>443</v>
      </c>
      <c r="AF20" s="109">
        <v>0.14357342086226099</v>
      </c>
      <c r="AG20" s="109">
        <v>27.180000305175799</v>
      </c>
      <c r="AH20" s="108">
        <v>0</v>
      </c>
      <c r="AI20" s="108">
        <v>0</v>
      </c>
      <c r="AJ20" s="108">
        <v>50539</v>
      </c>
      <c r="AK20" s="108">
        <v>0</v>
      </c>
      <c r="AL20" s="108">
        <v>1650</v>
      </c>
      <c r="AM20" s="108">
        <v>0</v>
      </c>
      <c r="AN20" s="108">
        <v>132</v>
      </c>
      <c r="AO20" s="110">
        <v>4.9000000000000004</v>
      </c>
      <c r="AP20" s="110">
        <v>5.29</v>
      </c>
      <c r="AQ20" s="110" t="s">
        <v>443</v>
      </c>
      <c r="AR20" s="109">
        <v>3.8833333333333329</v>
      </c>
      <c r="AS20" s="109">
        <v>-0.476236432790756</v>
      </c>
      <c r="AT20" s="108">
        <v>40</v>
      </c>
      <c r="AU20" s="110">
        <v>100</v>
      </c>
      <c r="AV20" s="109">
        <v>99.722038269042997</v>
      </c>
      <c r="AW20" s="109">
        <v>62.230361938476598</v>
      </c>
      <c r="AX20" s="109">
        <v>123.63600158691401</v>
      </c>
      <c r="AY20" s="108">
        <v>200000</v>
      </c>
      <c r="AZ20" s="110">
        <v>94.323844899999997</v>
      </c>
      <c r="BA20" s="110">
        <v>99.718261999999996</v>
      </c>
      <c r="BB20" s="108">
        <v>18060.412109375</v>
      </c>
      <c r="BC20" s="108">
        <v>9507120</v>
      </c>
      <c r="BD20" s="108">
        <v>9460886</v>
      </c>
      <c r="BE20" s="108">
        <v>202910</v>
      </c>
      <c r="BF20" s="108"/>
    </row>
    <row r="21" spans="1:58" x14ac:dyDescent="0.25">
      <c r="A21" s="133" t="s">
        <v>31</v>
      </c>
      <c r="B21" s="111" t="s">
        <v>30</v>
      </c>
      <c r="C21" s="108">
        <v>4649.6166472000004</v>
      </c>
      <c r="D21" s="108">
        <v>0</v>
      </c>
      <c r="E21" s="108">
        <v>22396.712499999998</v>
      </c>
      <c r="F21" s="108">
        <v>0</v>
      </c>
      <c r="G21" s="108">
        <v>0</v>
      </c>
      <c r="H21" s="108">
        <v>0</v>
      </c>
      <c r="I21" s="108">
        <v>0</v>
      </c>
      <c r="J21" s="108">
        <v>0</v>
      </c>
      <c r="K21" s="109">
        <v>0</v>
      </c>
      <c r="L21" s="109">
        <v>3.03030303030303E-2</v>
      </c>
      <c r="M21" s="109">
        <v>0.623</v>
      </c>
      <c r="N21" s="109">
        <v>0.34399999999999997</v>
      </c>
      <c r="O21" s="108">
        <v>0</v>
      </c>
      <c r="P21" s="108">
        <v>0</v>
      </c>
      <c r="Q21" s="109">
        <v>0.89600000000000002</v>
      </c>
      <c r="R21" s="109" t="s">
        <v>443</v>
      </c>
      <c r="S21" s="108">
        <v>1416493</v>
      </c>
      <c r="T21" s="108">
        <v>0</v>
      </c>
      <c r="U21" s="108">
        <v>0</v>
      </c>
      <c r="V21" s="109" t="s">
        <v>443</v>
      </c>
      <c r="W21" s="110">
        <v>4.0999999046325701</v>
      </c>
      <c r="X21" s="110" t="s">
        <v>443</v>
      </c>
      <c r="Y21" s="109">
        <v>4.8870000839233398</v>
      </c>
      <c r="Z21" s="108">
        <v>96</v>
      </c>
      <c r="AA21" s="108">
        <v>9.3999996185302699</v>
      </c>
      <c r="AB21" s="110" t="s">
        <v>443</v>
      </c>
      <c r="AC21" s="109">
        <v>4391.5951443100003</v>
      </c>
      <c r="AD21" s="109">
        <v>7</v>
      </c>
      <c r="AE21" s="110" t="s">
        <v>443</v>
      </c>
      <c r="AF21" s="109">
        <v>7.3095263815169606E-2</v>
      </c>
      <c r="AG21" s="109">
        <v>27.590000152587901</v>
      </c>
      <c r="AH21" s="108">
        <v>0</v>
      </c>
      <c r="AI21" s="108">
        <v>0</v>
      </c>
      <c r="AJ21" s="108">
        <v>0</v>
      </c>
      <c r="AK21" s="108">
        <v>0</v>
      </c>
      <c r="AL21" s="108">
        <v>42168</v>
      </c>
      <c r="AM21" s="108">
        <v>0</v>
      </c>
      <c r="AN21" s="108">
        <v>151</v>
      </c>
      <c r="AO21" s="110">
        <v>4.9000000000000004</v>
      </c>
      <c r="AP21" s="110">
        <v>1.68</v>
      </c>
      <c r="AQ21" s="110">
        <v>6</v>
      </c>
      <c r="AR21" s="109" t="s">
        <v>443</v>
      </c>
      <c r="AS21" s="109">
        <v>1.4413592815399201</v>
      </c>
      <c r="AT21" s="108">
        <v>77</v>
      </c>
      <c r="AU21" s="110">
        <v>100</v>
      </c>
      <c r="AV21" s="109" t="s">
        <v>443</v>
      </c>
      <c r="AW21" s="109">
        <v>85.052902221679702</v>
      </c>
      <c r="AX21" s="109">
        <v>115.690788269043</v>
      </c>
      <c r="AY21" s="108">
        <v>150000</v>
      </c>
      <c r="AZ21" s="110">
        <v>99.4847994</v>
      </c>
      <c r="BA21" s="110">
        <v>100</v>
      </c>
      <c r="BB21" s="108">
        <v>46383.23828125</v>
      </c>
      <c r="BC21" s="108">
        <v>11348159</v>
      </c>
      <c r="BD21" s="108">
        <v>11191791</v>
      </c>
      <c r="BE21" s="108">
        <v>30280</v>
      </c>
      <c r="BF21" s="108"/>
    </row>
    <row r="22" spans="1:58" x14ac:dyDescent="0.25">
      <c r="A22" s="133" t="s">
        <v>33</v>
      </c>
      <c r="B22" s="111" t="s">
        <v>32</v>
      </c>
      <c r="C22" s="108">
        <v>307.61849235368419</v>
      </c>
      <c r="D22" s="108">
        <v>0</v>
      </c>
      <c r="E22" s="108">
        <v>5856.2685000000001</v>
      </c>
      <c r="F22" s="108">
        <v>0.104</v>
      </c>
      <c r="G22" s="108">
        <v>3838.0136829420007</v>
      </c>
      <c r="H22" s="108">
        <v>472.48844382000004</v>
      </c>
      <c r="I22" s="108">
        <v>4723.5309999999999</v>
      </c>
      <c r="J22" s="108">
        <v>0</v>
      </c>
      <c r="K22" s="109">
        <v>0</v>
      </c>
      <c r="L22" s="109">
        <v>6.0606060606060601E-2</v>
      </c>
      <c r="M22" s="109">
        <v>3.4000000000000002E-2</v>
      </c>
      <c r="N22" s="109">
        <v>1.7999999999999999E-2</v>
      </c>
      <c r="O22" s="108">
        <v>0</v>
      </c>
      <c r="P22" s="108">
        <v>0</v>
      </c>
      <c r="Q22" s="109">
        <v>0.70599999999999996</v>
      </c>
      <c r="R22" s="109">
        <v>3.0412999999999999E-2</v>
      </c>
      <c r="S22" s="108">
        <v>80000</v>
      </c>
      <c r="T22" s="108">
        <v>37.56</v>
      </c>
      <c r="U22" s="108">
        <v>27.29</v>
      </c>
      <c r="V22" s="109">
        <v>1.65687155723572</v>
      </c>
      <c r="W22" s="110">
        <v>16.5</v>
      </c>
      <c r="X22" s="110">
        <v>6.1999998092651403</v>
      </c>
      <c r="Y22" s="109">
        <v>0.82800000905990601</v>
      </c>
      <c r="Z22" s="108">
        <v>95</v>
      </c>
      <c r="AA22" s="108">
        <v>25</v>
      </c>
      <c r="AB22" s="110">
        <v>1.5</v>
      </c>
      <c r="AC22" s="109">
        <v>488.73545494000001</v>
      </c>
      <c r="AD22" s="109">
        <v>28</v>
      </c>
      <c r="AE22" s="110">
        <v>0</v>
      </c>
      <c r="AF22" s="109">
        <v>0.37523759269691298</v>
      </c>
      <c r="AG22" s="109" t="s">
        <v>443</v>
      </c>
      <c r="AH22" s="108">
        <v>20000</v>
      </c>
      <c r="AI22" s="108">
        <v>10355</v>
      </c>
      <c r="AJ22" s="108">
        <v>0</v>
      </c>
      <c r="AK22" s="108">
        <v>0</v>
      </c>
      <c r="AL22" s="108">
        <v>0</v>
      </c>
      <c r="AM22" s="108">
        <v>0</v>
      </c>
      <c r="AN22" s="108">
        <v>124</v>
      </c>
      <c r="AO22" s="110">
        <v>6.2</v>
      </c>
      <c r="AP22" s="110">
        <v>3.03</v>
      </c>
      <c r="AQ22" s="110">
        <v>27.9</v>
      </c>
      <c r="AR22" s="109" t="s">
        <v>443</v>
      </c>
      <c r="AS22" s="109">
        <v>-0.69650912284851096</v>
      </c>
      <c r="AT22" s="108" t="s">
        <v>443</v>
      </c>
      <c r="AU22" s="110">
        <v>92.451248168945298</v>
      </c>
      <c r="AV22" s="109">
        <v>82.776817321777301</v>
      </c>
      <c r="AW22" s="109">
        <v>41.590000152587898</v>
      </c>
      <c r="AX22" s="109">
        <v>48.907070159912102</v>
      </c>
      <c r="AY22" s="108">
        <v>6000</v>
      </c>
      <c r="AZ22" s="110">
        <v>90.539646399999995</v>
      </c>
      <c r="BA22" s="110">
        <v>99.504312499999997</v>
      </c>
      <c r="BB22" s="108">
        <v>8448.04296875</v>
      </c>
      <c r="BC22" s="108">
        <v>366954</v>
      </c>
      <c r="BD22" s="108">
        <v>357547</v>
      </c>
      <c r="BE22" s="108">
        <v>22810</v>
      </c>
      <c r="BF22" s="108"/>
    </row>
    <row r="23" spans="1:58" x14ac:dyDescent="0.25">
      <c r="A23" s="133" t="s">
        <v>35</v>
      </c>
      <c r="B23" s="111" t="s">
        <v>34</v>
      </c>
      <c r="C23" s="108">
        <v>0</v>
      </c>
      <c r="D23" s="108">
        <v>0</v>
      </c>
      <c r="E23" s="108">
        <v>59820.669000000009</v>
      </c>
      <c r="F23" s="108">
        <v>0</v>
      </c>
      <c r="G23" s="108">
        <v>0</v>
      </c>
      <c r="H23" s="108">
        <v>0</v>
      </c>
      <c r="I23" s="108">
        <v>0</v>
      </c>
      <c r="J23" s="108">
        <v>0</v>
      </c>
      <c r="K23" s="109">
        <v>0</v>
      </c>
      <c r="L23" s="109">
        <v>3.03030303030303E-2</v>
      </c>
      <c r="M23" s="109">
        <v>0.33800000000000002</v>
      </c>
      <c r="N23" s="109">
        <v>0.13600000000000001</v>
      </c>
      <c r="O23" s="108">
        <v>0</v>
      </c>
      <c r="P23" s="108">
        <v>0</v>
      </c>
      <c r="Q23" s="109">
        <v>0.48499999999999999</v>
      </c>
      <c r="R23" s="109">
        <v>0.3425127</v>
      </c>
      <c r="S23" s="108">
        <v>3384474</v>
      </c>
      <c r="T23" s="108">
        <v>599.32000000000005</v>
      </c>
      <c r="U23" s="108">
        <v>430.22</v>
      </c>
      <c r="V23" s="109">
        <v>5.2059817314147896</v>
      </c>
      <c r="W23" s="110">
        <v>99.5</v>
      </c>
      <c r="X23" s="110">
        <v>18</v>
      </c>
      <c r="Y23" s="109">
        <v>5.9000000357627903E-2</v>
      </c>
      <c r="Z23" s="108">
        <v>74</v>
      </c>
      <c r="AA23" s="108">
        <v>60</v>
      </c>
      <c r="AB23" s="110">
        <v>1.1000000238418599</v>
      </c>
      <c r="AC23" s="109">
        <v>85.608360750000003</v>
      </c>
      <c r="AD23" s="109">
        <v>405</v>
      </c>
      <c r="AE23" s="110">
        <v>80</v>
      </c>
      <c r="AF23" s="109">
        <v>0.61268894779622496</v>
      </c>
      <c r="AG23" s="109">
        <v>43.439998626708999</v>
      </c>
      <c r="AH23" s="108">
        <v>0</v>
      </c>
      <c r="AI23" s="108">
        <v>281</v>
      </c>
      <c r="AJ23" s="108">
        <v>0</v>
      </c>
      <c r="AK23" s="108">
        <v>0</v>
      </c>
      <c r="AL23" s="108">
        <v>809</v>
      </c>
      <c r="AM23" s="108">
        <v>0</v>
      </c>
      <c r="AN23" s="108">
        <v>127</v>
      </c>
      <c r="AO23" s="110">
        <v>7.5</v>
      </c>
      <c r="AP23" s="110">
        <v>8.07</v>
      </c>
      <c r="AQ23" s="110">
        <v>21.8</v>
      </c>
      <c r="AR23" s="109">
        <v>2.7833333333333332</v>
      </c>
      <c r="AS23" s="109">
        <v>-0.617992043495178</v>
      </c>
      <c r="AT23" s="108">
        <v>36</v>
      </c>
      <c r="AU23" s="110">
        <v>34.099998474121101</v>
      </c>
      <c r="AV23" s="109">
        <v>38.447139739990199</v>
      </c>
      <c r="AW23" s="109">
        <v>6.7877030372619602</v>
      </c>
      <c r="AX23" s="109">
        <v>85.644325256347699</v>
      </c>
      <c r="AY23" s="108">
        <v>13000</v>
      </c>
      <c r="AZ23" s="110">
        <v>19.718905500000002</v>
      </c>
      <c r="BA23" s="110">
        <v>77.904522</v>
      </c>
      <c r="BB23" s="108">
        <v>2168.21044921875</v>
      </c>
      <c r="BC23" s="108">
        <v>10872298</v>
      </c>
      <c r="BD23" s="108">
        <v>10845967</v>
      </c>
      <c r="BE23" s="108">
        <v>112760</v>
      </c>
      <c r="BF23" s="108"/>
    </row>
    <row r="24" spans="1:58" x14ac:dyDescent="0.25">
      <c r="A24" s="133" t="s">
        <v>37</v>
      </c>
      <c r="B24" s="111" t="s">
        <v>36</v>
      </c>
      <c r="C24" s="108">
        <v>1549.1391132000001</v>
      </c>
      <c r="D24" s="108">
        <v>361.03700043368423</v>
      </c>
      <c r="E24" s="108">
        <v>5560.6304999999993</v>
      </c>
      <c r="F24" s="108">
        <v>0</v>
      </c>
      <c r="G24" s="108">
        <v>0</v>
      </c>
      <c r="H24" s="108">
        <v>0</v>
      </c>
      <c r="I24" s="108">
        <v>0</v>
      </c>
      <c r="J24" s="108">
        <v>0</v>
      </c>
      <c r="K24" s="109">
        <v>0</v>
      </c>
      <c r="L24" s="109">
        <v>0</v>
      </c>
      <c r="M24" s="109">
        <v>5.3999999999999999E-2</v>
      </c>
      <c r="N24" s="109">
        <v>3.0000000000000001E-3</v>
      </c>
      <c r="O24" s="108">
        <v>0</v>
      </c>
      <c r="P24" s="108">
        <v>0</v>
      </c>
      <c r="Q24" s="109">
        <v>0.60699999999999998</v>
      </c>
      <c r="R24" s="109">
        <v>0.12796350000000001</v>
      </c>
      <c r="S24" s="108">
        <v>1514322</v>
      </c>
      <c r="T24" s="108">
        <v>130.63999999999999</v>
      </c>
      <c r="U24" s="108">
        <v>97.28</v>
      </c>
      <c r="V24" s="109">
        <v>5.1866865158081099</v>
      </c>
      <c r="W24" s="110">
        <v>32.900001525878899</v>
      </c>
      <c r="X24" s="110">
        <v>12.800000190734901</v>
      </c>
      <c r="Y24" s="109">
        <v>0.25900000333786</v>
      </c>
      <c r="Z24" s="108">
        <v>97</v>
      </c>
      <c r="AA24" s="108">
        <v>155</v>
      </c>
      <c r="AB24" s="110">
        <v>0.10000000149011599</v>
      </c>
      <c r="AC24" s="109">
        <v>281.09634273</v>
      </c>
      <c r="AD24" s="109">
        <v>148</v>
      </c>
      <c r="AE24" s="110">
        <v>0</v>
      </c>
      <c r="AF24" s="109">
        <v>0.47728728842290302</v>
      </c>
      <c r="AG24" s="109">
        <v>38.650001525878899</v>
      </c>
      <c r="AH24" s="108">
        <v>0</v>
      </c>
      <c r="AI24" s="108">
        <v>0</v>
      </c>
      <c r="AJ24" s="108">
        <v>0</v>
      </c>
      <c r="AK24" s="108">
        <v>0</v>
      </c>
      <c r="AL24" s="108">
        <v>0</v>
      </c>
      <c r="AM24" s="108">
        <v>0</v>
      </c>
      <c r="AN24" s="108">
        <v>110</v>
      </c>
      <c r="AO24" s="110">
        <v>15.7</v>
      </c>
      <c r="AP24" s="110">
        <v>5.07</v>
      </c>
      <c r="AQ24" s="110">
        <v>6.4</v>
      </c>
      <c r="AR24" s="109">
        <v>3.2166666666666672</v>
      </c>
      <c r="AS24" s="109">
        <v>0.40628629922866799</v>
      </c>
      <c r="AT24" s="108">
        <v>65</v>
      </c>
      <c r="AU24" s="110">
        <v>100</v>
      </c>
      <c r="AV24" s="109">
        <v>63.906818389892599</v>
      </c>
      <c r="AW24" s="109">
        <v>39.799999237060497</v>
      </c>
      <c r="AX24" s="109">
        <v>87.119377136230497</v>
      </c>
      <c r="AY24" s="108">
        <v>1600</v>
      </c>
      <c r="AZ24" s="110">
        <v>50.400342100000003</v>
      </c>
      <c r="BA24" s="110">
        <v>99.998840900000005</v>
      </c>
      <c r="BB24" s="108">
        <v>8743.9853515625</v>
      </c>
      <c r="BC24" s="108">
        <v>797765</v>
      </c>
      <c r="BD24" s="108">
        <v>624581</v>
      </c>
      <c r="BE24" s="108">
        <v>38394</v>
      </c>
      <c r="BF24" s="108"/>
    </row>
    <row r="25" spans="1:58" x14ac:dyDescent="0.25">
      <c r="A25" s="133" t="s">
        <v>843</v>
      </c>
      <c r="B25" s="111" t="s">
        <v>38</v>
      </c>
      <c r="C25" s="108">
        <v>20353.464557010528</v>
      </c>
      <c r="D25" s="108">
        <v>0</v>
      </c>
      <c r="E25" s="108">
        <v>74179.915499999988</v>
      </c>
      <c r="F25" s="108">
        <v>0</v>
      </c>
      <c r="G25" s="108">
        <v>0</v>
      </c>
      <c r="H25" s="108">
        <v>0</v>
      </c>
      <c r="I25" s="108">
        <v>0</v>
      </c>
      <c r="J25" s="108">
        <v>47111</v>
      </c>
      <c r="K25" s="109">
        <v>0.30299999999999999</v>
      </c>
      <c r="L25" s="109">
        <v>0</v>
      </c>
      <c r="M25" s="109">
        <v>0.76600000000000001</v>
      </c>
      <c r="N25" s="109">
        <v>5.7000000000000002E-2</v>
      </c>
      <c r="O25" s="108">
        <v>0</v>
      </c>
      <c r="P25" s="108">
        <v>0</v>
      </c>
      <c r="Q25" s="109">
        <v>0.67400000000000004</v>
      </c>
      <c r="R25" s="109">
        <v>9.6584000000000003E-2</v>
      </c>
      <c r="S25" s="108">
        <v>17141959</v>
      </c>
      <c r="T25" s="108">
        <v>674.57</v>
      </c>
      <c r="U25" s="108">
        <v>786.74</v>
      </c>
      <c r="V25" s="109">
        <v>2.4683434963226301</v>
      </c>
      <c r="W25" s="110">
        <v>38.400001525878899</v>
      </c>
      <c r="X25" s="110">
        <v>4.5</v>
      </c>
      <c r="Y25" s="109">
        <v>0.42</v>
      </c>
      <c r="Z25" s="108">
        <v>99</v>
      </c>
      <c r="AA25" s="108">
        <v>117</v>
      </c>
      <c r="AB25" s="110">
        <v>0.30000001192092901</v>
      </c>
      <c r="AC25" s="109">
        <v>427.41129647999998</v>
      </c>
      <c r="AD25" s="109">
        <v>206</v>
      </c>
      <c r="AE25" s="110">
        <v>0</v>
      </c>
      <c r="AF25" s="109">
        <v>0.44558403443998101</v>
      </c>
      <c r="AG25" s="109">
        <v>48.400001525878899</v>
      </c>
      <c r="AH25" s="108">
        <v>96890</v>
      </c>
      <c r="AI25" s="108">
        <v>670420</v>
      </c>
      <c r="AJ25" s="108">
        <v>0</v>
      </c>
      <c r="AK25" s="108">
        <v>0</v>
      </c>
      <c r="AL25" s="108">
        <v>786</v>
      </c>
      <c r="AM25" s="108">
        <v>0</v>
      </c>
      <c r="AN25" s="108">
        <v>103</v>
      </c>
      <c r="AO25" s="110">
        <v>15.9</v>
      </c>
      <c r="AP25" s="110">
        <v>5.85</v>
      </c>
      <c r="AQ25" s="110">
        <v>12.2</v>
      </c>
      <c r="AR25" s="109">
        <v>2.7666666666666666</v>
      </c>
      <c r="AS25" s="109">
        <v>-0.657609462738037</v>
      </c>
      <c r="AT25" s="108">
        <v>33</v>
      </c>
      <c r="AU25" s="110">
        <v>90.038726806640597</v>
      </c>
      <c r="AV25" s="109">
        <v>95.141921997070298</v>
      </c>
      <c r="AW25" s="109">
        <v>45.099998474121101</v>
      </c>
      <c r="AX25" s="109">
        <v>92.183853149414105</v>
      </c>
      <c r="AY25" s="108">
        <v>95000</v>
      </c>
      <c r="AZ25" s="110">
        <v>50.329057400000003</v>
      </c>
      <c r="BA25" s="110">
        <v>90.036293599999993</v>
      </c>
      <c r="BB25" s="108">
        <v>7236.08935546875</v>
      </c>
      <c r="BC25" s="108">
        <v>10887882</v>
      </c>
      <c r="BD25" s="108">
        <v>10640463</v>
      </c>
      <c r="BE25" s="108">
        <v>1083300</v>
      </c>
      <c r="BF25" s="108"/>
    </row>
    <row r="26" spans="1:58" x14ac:dyDescent="0.25">
      <c r="A26" s="133" t="s">
        <v>40</v>
      </c>
      <c r="B26" s="111" t="s">
        <v>39</v>
      </c>
      <c r="C26" s="108">
        <v>8016.1379882526317</v>
      </c>
      <c r="D26" s="108">
        <v>0</v>
      </c>
      <c r="E26" s="108">
        <v>44692.930500000002</v>
      </c>
      <c r="F26" s="108">
        <v>4.5999999999999999E-2</v>
      </c>
      <c r="G26" s="108">
        <v>0</v>
      </c>
      <c r="H26" s="108">
        <v>0</v>
      </c>
      <c r="I26" s="108">
        <v>0</v>
      </c>
      <c r="J26" s="108">
        <v>1896</v>
      </c>
      <c r="K26" s="109">
        <v>6.0999999999999999E-2</v>
      </c>
      <c r="L26" s="109">
        <v>0.12121212121212099</v>
      </c>
      <c r="M26" s="109">
        <v>8.1000000000000003E-2</v>
      </c>
      <c r="N26" s="109">
        <v>8.8999999999999996E-2</v>
      </c>
      <c r="O26" s="108">
        <v>0</v>
      </c>
      <c r="P26" s="108">
        <v>0</v>
      </c>
      <c r="Q26" s="109">
        <v>0.75</v>
      </c>
      <c r="R26" s="109">
        <v>6.3216000000000001E-3</v>
      </c>
      <c r="S26" s="108">
        <v>6088075</v>
      </c>
      <c r="T26" s="108">
        <v>629.91</v>
      </c>
      <c r="U26" s="108">
        <v>355.05</v>
      </c>
      <c r="V26" s="109">
        <v>2.1847610473632799</v>
      </c>
      <c r="W26" s="110">
        <v>5.4000000953674299</v>
      </c>
      <c r="X26" s="110">
        <v>1.5</v>
      </c>
      <c r="Y26" s="109">
        <v>1.9299999475479099</v>
      </c>
      <c r="Z26" s="108">
        <v>83</v>
      </c>
      <c r="AA26" s="108">
        <v>37</v>
      </c>
      <c r="AB26" s="110" t="s">
        <v>443</v>
      </c>
      <c r="AC26" s="109">
        <v>957.39697910999996</v>
      </c>
      <c r="AD26" s="109">
        <v>11</v>
      </c>
      <c r="AE26" s="110" t="s">
        <v>443</v>
      </c>
      <c r="AF26" s="109">
        <v>0.15834531834483101</v>
      </c>
      <c r="AG26" s="109">
        <v>33.040000915527301</v>
      </c>
      <c r="AH26" s="108">
        <v>0</v>
      </c>
      <c r="AI26" s="108">
        <v>0</v>
      </c>
      <c r="AJ26" s="108">
        <v>0</v>
      </c>
      <c r="AK26" s="108">
        <v>98300</v>
      </c>
      <c r="AL26" s="108">
        <v>5271</v>
      </c>
      <c r="AM26" s="108">
        <v>5</v>
      </c>
      <c r="AN26" s="108">
        <v>127</v>
      </c>
      <c r="AO26" s="110">
        <v>4.9000000000000004</v>
      </c>
      <c r="AP26" s="110">
        <v>4.82</v>
      </c>
      <c r="AQ26" s="110">
        <v>6.3</v>
      </c>
      <c r="AR26" s="109" t="s">
        <v>443</v>
      </c>
      <c r="AS26" s="109">
        <v>-0.54428517818450906</v>
      </c>
      <c r="AT26" s="108">
        <v>39</v>
      </c>
      <c r="AU26" s="110">
        <v>100</v>
      </c>
      <c r="AV26" s="109">
        <v>98.485763549804702</v>
      </c>
      <c r="AW26" s="109">
        <v>65.065505981445298</v>
      </c>
      <c r="AX26" s="109">
        <v>90.151962280273395</v>
      </c>
      <c r="AY26" s="108">
        <v>38000</v>
      </c>
      <c r="AZ26" s="110">
        <v>94.782081399999996</v>
      </c>
      <c r="BA26" s="110">
        <v>99.874047200000007</v>
      </c>
      <c r="BB26" s="108">
        <v>12074.751953125</v>
      </c>
      <c r="BC26" s="108">
        <v>3516816</v>
      </c>
      <c r="BD26" s="108">
        <v>3793205</v>
      </c>
      <c r="BE26" s="108">
        <v>51000</v>
      </c>
      <c r="BF26" s="108"/>
    </row>
    <row r="27" spans="1:58" x14ac:dyDescent="0.25">
      <c r="A27" s="133" t="s">
        <v>42</v>
      </c>
      <c r="B27" s="111" t="s">
        <v>41</v>
      </c>
      <c r="C27" s="108">
        <v>0</v>
      </c>
      <c r="D27" s="108">
        <v>0</v>
      </c>
      <c r="E27" s="108">
        <v>12026.559000000001</v>
      </c>
      <c r="F27" s="108">
        <v>0</v>
      </c>
      <c r="G27" s="108">
        <v>0</v>
      </c>
      <c r="H27" s="108">
        <v>0</v>
      </c>
      <c r="I27" s="108">
        <v>0</v>
      </c>
      <c r="J27" s="108">
        <v>3030</v>
      </c>
      <c r="K27" s="109">
        <v>6.0999999999999999E-2</v>
      </c>
      <c r="L27" s="109">
        <v>0.60606060606060597</v>
      </c>
      <c r="M27" s="109">
        <v>3.3000000000000002E-2</v>
      </c>
      <c r="N27" s="109">
        <v>1.2E-2</v>
      </c>
      <c r="O27" s="108">
        <v>0</v>
      </c>
      <c r="P27" s="108">
        <v>0</v>
      </c>
      <c r="Q27" s="109">
        <v>0.69799999999999995</v>
      </c>
      <c r="R27" s="109" t="s">
        <v>443</v>
      </c>
      <c r="S27" s="108">
        <v>0</v>
      </c>
      <c r="T27" s="108">
        <v>99.37</v>
      </c>
      <c r="U27" s="108">
        <v>65.58</v>
      </c>
      <c r="V27" s="109">
        <v>0.46418219804763799</v>
      </c>
      <c r="W27" s="110">
        <v>43.599998474121101</v>
      </c>
      <c r="X27" s="110">
        <v>11.199999809265099</v>
      </c>
      <c r="Y27" s="109">
        <v>0.335999995470047</v>
      </c>
      <c r="Z27" s="108">
        <v>97</v>
      </c>
      <c r="AA27" s="108">
        <v>356</v>
      </c>
      <c r="AB27" s="110">
        <v>22.200000762939499</v>
      </c>
      <c r="AC27" s="109">
        <v>870.83699002000003</v>
      </c>
      <c r="AD27" s="109">
        <v>129</v>
      </c>
      <c r="AE27" s="110">
        <v>0</v>
      </c>
      <c r="AF27" s="109">
        <v>0.43541451802318198</v>
      </c>
      <c r="AG27" s="109">
        <v>60.459999084472699</v>
      </c>
      <c r="AH27" s="108">
        <v>0</v>
      </c>
      <c r="AI27" s="108">
        <v>0</v>
      </c>
      <c r="AJ27" s="108">
        <v>3250</v>
      </c>
      <c r="AK27" s="108">
        <v>0</v>
      </c>
      <c r="AL27" s="108">
        <v>2093</v>
      </c>
      <c r="AM27" s="108">
        <v>0</v>
      </c>
      <c r="AN27" s="108">
        <v>100</v>
      </c>
      <c r="AO27" s="110">
        <v>24.1</v>
      </c>
      <c r="AP27" s="110">
        <v>2.93</v>
      </c>
      <c r="AQ27" s="110">
        <v>3.6</v>
      </c>
      <c r="AR27" s="109">
        <v>2.75</v>
      </c>
      <c r="AS27" s="109">
        <v>0.51328819990158103</v>
      </c>
      <c r="AT27" s="108">
        <v>60</v>
      </c>
      <c r="AU27" s="110">
        <v>56.482303619384801</v>
      </c>
      <c r="AV27" s="109">
        <v>88.224411010742202</v>
      </c>
      <c r="AW27" s="109">
        <v>27.5</v>
      </c>
      <c r="AX27" s="109">
        <v>169.003005981445</v>
      </c>
      <c r="AY27" s="108">
        <v>40000</v>
      </c>
      <c r="AZ27" s="110">
        <v>63.432747999999997</v>
      </c>
      <c r="BA27" s="110">
        <v>96.229326400000005</v>
      </c>
      <c r="BB27" s="108">
        <v>16734.8515625</v>
      </c>
      <c r="BC27" s="108">
        <v>2250260</v>
      </c>
      <c r="BD27" s="108">
        <v>2244915</v>
      </c>
      <c r="BE27" s="108">
        <v>566730</v>
      </c>
      <c r="BF27" s="108"/>
    </row>
    <row r="28" spans="1:58" x14ac:dyDescent="0.25">
      <c r="A28" s="133" t="s">
        <v>44</v>
      </c>
      <c r="B28" s="111" t="s">
        <v>43</v>
      </c>
      <c r="C28" s="108">
        <v>5251.2992859368414</v>
      </c>
      <c r="D28" s="108">
        <v>0</v>
      </c>
      <c r="E28" s="108">
        <v>952132.97450000001</v>
      </c>
      <c r="F28" s="108">
        <v>0</v>
      </c>
      <c r="G28" s="108">
        <v>0</v>
      </c>
      <c r="H28" s="108">
        <v>0</v>
      </c>
      <c r="I28" s="108">
        <v>0</v>
      </c>
      <c r="J28" s="108">
        <v>1327636</v>
      </c>
      <c r="K28" s="109">
        <v>0.39400000000000002</v>
      </c>
      <c r="L28" s="109">
        <v>0</v>
      </c>
      <c r="M28" s="109">
        <v>0.78900000000000003</v>
      </c>
      <c r="N28" s="109">
        <v>0.49099999999999999</v>
      </c>
      <c r="O28" s="108">
        <v>0</v>
      </c>
      <c r="P28" s="108">
        <v>4</v>
      </c>
      <c r="Q28" s="109">
        <v>0.754</v>
      </c>
      <c r="R28" s="109">
        <v>9.6871000000000006E-3</v>
      </c>
      <c r="S28" s="108">
        <v>1355990</v>
      </c>
      <c r="T28" s="108">
        <v>914.15</v>
      </c>
      <c r="U28" s="108">
        <v>998.71</v>
      </c>
      <c r="V28" s="109">
        <v>5.6592322885990101E-2</v>
      </c>
      <c r="W28" s="110">
        <v>16.399999618530298</v>
      </c>
      <c r="X28" s="110">
        <v>2.2000000476837198</v>
      </c>
      <c r="Y28" s="109">
        <v>1.8910000324249301</v>
      </c>
      <c r="Z28" s="108">
        <v>96</v>
      </c>
      <c r="AA28" s="108">
        <v>41</v>
      </c>
      <c r="AB28" s="110">
        <v>0.60000002384185802</v>
      </c>
      <c r="AC28" s="109">
        <v>1318.1720803400001</v>
      </c>
      <c r="AD28" s="109">
        <v>44</v>
      </c>
      <c r="AE28" s="110">
        <v>1</v>
      </c>
      <c r="AF28" s="109">
        <v>0.41445600997491</v>
      </c>
      <c r="AG28" s="109">
        <v>51.4799995422363</v>
      </c>
      <c r="AH28" s="108">
        <v>308547</v>
      </c>
      <c r="AI28" s="108">
        <v>51292</v>
      </c>
      <c r="AJ28" s="108">
        <v>104140</v>
      </c>
      <c r="AK28" s="108">
        <v>0</v>
      </c>
      <c r="AL28" s="108">
        <v>9689</v>
      </c>
      <c r="AM28" s="108">
        <v>0</v>
      </c>
      <c r="AN28" s="108">
        <v>135</v>
      </c>
      <c r="AO28" s="110">
        <v>4.9000000000000004</v>
      </c>
      <c r="AP28" s="110">
        <v>2.61</v>
      </c>
      <c r="AQ28" s="110">
        <v>4.4000000000000004</v>
      </c>
      <c r="AR28" s="109">
        <v>3.2833333333333328</v>
      </c>
      <c r="AS28" s="109">
        <v>-0.18901371955871599</v>
      </c>
      <c r="AT28" s="108">
        <v>40</v>
      </c>
      <c r="AU28" s="110">
        <v>99.650245666503906</v>
      </c>
      <c r="AV28" s="109">
        <v>92.586807250976605</v>
      </c>
      <c r="AW28" s="109">
        <v>59.079479217529297</v>
      </c>
      <c r="AX28" s="109">
        <v>126.59226226806599</v>
      </c>
      <c r="AY28" s="108">
        <v>900000</v>
      </c>
      <c r="AZ28" s="110">
        <v>82.775672900000004</v>
      </c>
      <c r="BA28" s="110">
        <v>98.124383100000003</v>
      </c>
      <c r="BB28" s="108">
        <v>15127.810546875</v>
      </c>
      <c r="BC28" s="108">
        <v>207652864</v>
      </c>
      <c r="BD28" s="108">
        <v>200217866</v>
      </c>
      <c r="BE28" s="108">
        <v>8459420</v>
      </c>
      <c r="BF28" s="108"/>
    </row>
    <row r="29" spans="1:58" x14ac:dyDescent="0.25">
      <c r="A29" s="133" t="s">
        <v>379</v>
      </c>
      <c r="B29" s="111" t="s">
        <v>45</v>
      </c>
      <c r="C29" s="108">
        <v>0</v>
      </c>
      <c r="D29" s="108">
        <v>0</v>
      </c>
      <c r="E29" s="108">
        <v>922.37900000000013</v>
      </c>
      <c r="F29" s="108">
        <v>0.45200000000000001</v>
      </c>
      <c r="G29" s="108">
        <v>193.00756376149999</v>
      </c>
      <c r="H29" s="108">
        <v>0</v>
      </c>
      <c r="I29" s="108">
        <v>515.65300000000002</v>
      </c>
      <c r="J29" s="108">
        <v>0</v>
      </c>
      <c r="K29" s="109">
        <v>0</v>
      </c>
      <c r="L29" s="109">
        <v>0.12121212121212099</v>
      </c>
      <c r="M29" s="109">
        <v>1E-3</v>
      </c>
      <c r="N29" s="109">
        <v>0.111</v>
      </c>
      <c r="O29" s="108">
        <v>0</v>
      </c>
      <c r="P29" s="108">
        <v>0</v>
      </c>
      <c r="Q29" s="109">
        <v>0.86499999999999999</v>
      </c>
      <c r="R29" s="109" t="s">
        <v>443</v>
      </c>
      <c r="S29" s="108">
        <v>0</v>
      </c>
      <c r="T29" s="108">
        <v>0</v>
      </c>
      <c r="U29" s="108">
        <v>0</v>
      </c>
      <c r="V29" s="109" t="s">
        <v>443</v>
      </c>
      <c r="W29" s="110">
        <v>10.199999809265099</v>
      </c>
      <c r="X29" s="110">
        <v>9.6000003814697301</v>
      </c>
      <c r="Y29" s="109">
        <v>1.442999958992</v>
      </c>
      <c r="Z29" s="108">
        <v>98</v>
      </c>
      <c r="AA29" s="108">
        <v>58</v>
      </c>
      <c r="AB29" s="110" t="s">
        <v>443</v>
      </c>
      <c r="AC29" s="109">
        <v>1777.75860876</v>
      </c>
      <c r="AD29" s="109">
        <v>23</v>
      </c>
      <c r="AE29" s="110" t="s">
        <v>443</v>
      </c>
      <c r="AF29" s="109" t="s">
        <v>443</v>
      </c>
      <c r="AG29" s="109" t="s">
        <v>443</v>
      </c>
      <c r="AH29" s="108">
        <v>0</v>
      </c>
      <c r="AI29" s="108">
        <v>0</v>
      </c>
      <c r="AJ29" s="108">
        <v>0</v>
      </c>
      <c r="AK29" s="108">
        <v>0</v>
      </c>
      <c r="AL29" s="108">
        <v>0</v>
      </c>
      <c r="AM29" s="108">
        <v>0</v>
      </c>
      <c r="AN29" s="108">
        <v>130</v>
      </c>
      <c r="AO29" s="110">
        <v>4.9000000000000004</v>
      </c>
      <c r="AP29" s="110">
        <v>2.95</v>
      </c>
      <c r="AQ29" s="110">
        <v>4.7</v>
      </c>
      <c r="AR29" s="109">
        <v>2.6166666666666667</v>
      </c>
      <c r="AS29" s="109">
        <v>1.05256199836731</v>
      </c>
      <c r="AT29" s="108">
        <v>58</v>
      </c>
      <c r="AU29" s="110">
        <v>100</v>
      </c>
      <c r="AV29" s="109">
        <v>96.656532287597699</v>
      </c>
      <c r="AW29" s="109">
        <v>71.199996948242202</v>
      </c>
      <c r="AX29" s="109">
        <v>108.13111877441401</v>
      </c>
      <c r="AY29" s="108">
        <v>1500</v>
      </c>
      <c r="AZ29" s="110" t="s">
        <v>443</v>
      </c>
      <c r="BA29" s="110" t="s">
        <v>443</v>
      </c>
      <c r="BB29" s="108">
        <v>77440.8828125</v>
      </c>
      <c r="BC29" s="108">
        <v>423196</v>
      </c>
      <c r="BD29" s="108">
        <v>419238</v>
      </c>
      <c r="BE29" s="108">
        <v>5270</v>
      </c>
      <c r="BF29" s="108"/>
    </row>
    <row r="30" spans="1:58" x14ac:dyDescent="0.25">
      <c r="A30" s="133" t="s">
        <v>47</v>
      </c>
      <c r="B30" s="111" t="s">
        <v>46</v>
      </c>
      <c r="C30" s="108">
        <v>14115.311557368421</v>
      </c>
      <c r="D30" s="108">
        <v>29.624522673684211</v>
      </c>
      <c r="E30" s="108">
        <v>33065.781000000003</v>
      </c>
      <c r="F30" s="108">
        <v>0</v>
      </c>
      <c r="G30" s="108">
        <v>0</v>
      </c>
      <c r="H30" s="108">
        <v>0</v>
      </c>
      <c r="I30" s="108">
        <v>0</v>
      </c>
      <c r="J30" s="108">
        <v>0</v>
      </c>
      <c r="K30" s="109">
        <v>0.03</v>
      </c>
      <c r="L30" s="109">
        <v>0.15151515151515199</v>
      </c>
      <c r="M30" s="109">
        <v>6.9000000000000006E-2</v>
      </c>
      <c r="N30" s="109">
        <v>4.2999999999999997E-2</v>
      </c>
      <c r="O30" s="108">
        <v>0</v>
      </c>
      <c r="P30" s="108">
        <v>0</v>
      </c>
      <c r="Q30" s="109">
        <v>0.79400000000000004</v>
      </c>
      <c r="R30" s="109" t="s">
        <v>443</v>
      </c>
      <c r="S30" s="108">
        <v>28351</v>
      </c>
      <c r="T30" s="108">
        <v>0</v>
      </c>
      <c r="U30" s="108">
        <v>0</v>
      </c>
      <c r="V30" s="109" t="s">
        <v>443</v>
      </c>
      <c r="W30" s="110">
        <v>10.3999996185303</v>
      </c>
      <c r="X30" s="110" t="s">
        <v>443</v>
      </c>
      <c r="Y30" s="109">
        <v>3.8659999370575</v>
      </c>
      <c r="Z30" s="108">
        <v>92</v>
      </c>
      <c r="AA30" s="108">
        <v>24</v>
      </c>
      <c r="AB30" s="110" t="s">
        <v>443</v>
      </c>
      <c r="AC30" s="109">
        <v>1398.87848798</v>
      </c>
      <c r="AD30" s="109">
        <v>11</v>
      </c>
      <c r="AE30" s="110" t="s">
        <v>443</v>
      </c>
      <c r="AF30" s="109">
        <v>0.22270121152588801</v>
      </c>
      <c r="AG30" s="109">
        <v>36.009998321533203</v>
      </c>
      <c r="AH30" s="108">
        <v>0</v>
      </c>
      <c r="AI30" s="108">
        <v>0</v>
      </c>
      <c r="AJ30" s="108">
        <v>0</v>
      </c>
      <c r="AK30" s="108">
        <v>0</v>
      </c>
      <c r="AL30" s="108">
        <v>17814</v>
      </c>
      <c r="AM30" s="108">
        <v>0</v>
      </c>
      <c r="AN30" s="108">
        <v>116</v>
      </c>
      <c r="AO30" s="110">
        <v>4.9000000000000004</v>
      </c>
      <c r="AP30" s="110">
        <v>3.19</v>
      </c>
      <c r="AQ30" s="110">
        <v>5.9</v>
      </c>
      <c r="AR30" s="109">
        <v>3.7166666666666672</v>
      </c>
      <c r="AS30" s="109">
        <v>0.216149657964706</v>
      </c>
      <c r="AT30" s="108">
        <v>41</v>
      </c>
      <c r="AU30" s="110">
        <v>100</v>
      </c>
      <c r="AV30" s="109">
        <v>98.388580322265597</v>
      </c>
      <c r="AW30" s="109">
        <v>56.656299591064503</v>
      </c>
      <c r="AX30" s="109">
        <v>129.27171325683599</v>
      </c>
      <c r="AY30" s="108">
        <v>84000</v>
      </c>
      <c r="AZ30" s="110">
        <v>85.982070500000006</v>
      </c>
      <c r="BA30" s="110">
        <v>99.446211300000002</v>
      </c>
      <c r="BB30" s="108">
        <v>19199.0703125</v>
      </c>
      <c r="BC30" s="108">
        <v>7127822</v>
      </c>
      <c r="BD30" s="108">
        <v>7096172</v>
      </c>
      <c r="BE30" s="108">
        <v>108560</v>
      </c>
      <c r="BF30" s="108"/>
    </row>
    <row r="31" spans="1:58" x14ac:dyDescent="0.25">
      <c r="A31" s="133" t="s">
        <v>49</v>
      </c>
      <c r="B31" s="111" t="s">
        <v>48</v>
      </c>
      <c r="C31" s="108">
        <v>0</v>
      </c>
      <c r="D31" s="108">
        <v>0</v>
      </c>
      <c r="E31" s="108">
        <v>51106.802499999998</v>
      </c>
      <c r="F31" s="108">
        <v>0</v>
      </c>
      <c r="G31" s="108">
        <v>0</v>
      </c>
      <c r="H31" s="108">
        <v>0</v>
      </c>
      <c r="I31" s="108">
        <v>0</v>
      </c>
      <c r="J31" s="108">
        <v>295342</v>
      </c>
      <c r="K31" s="109">
        <v>0.21199999999999999</v>
      </c>
      <c r="L31" s="109">
        <v>0.12121212121212099</v>
      </c>
      <c r="M31" s="109">
        <v>0.74</v>
      </c>
      <c r="N31" s="109">
        <v>0.33100000000000002</v>
      </c>
      <c r="O31" s="108">
        <v>0</v>
      </c>
      <c r="P31" s="108">
        <v>0</v>
      </c>
      <c r="Q31" s="109">
        <v>0.40200000000000002</v>
      </c>
      <c r="R31" s="109">
        <v>0.50783230000000001</v>
      </c>
      <c r="S31" s="108">
        <v>157414632</v>
      </c>
      <c r="T31" s="108">
        <v>1123.51</v>
      </c>
      <c r="U31" s="108">
        <v>997.05</v>
      </c>
      <c r="V31" s="109">
        <v>9.2220983505249006</v>
      </c>
      <c r="W31" s="110">
        <v>88.599998474121094</v>
      </c>
      <c r="X31" s="110">
        <v>26.200000762939499</v>
      </c>
      <c r="Y31" s="109">
        <v>4.6999998390674598E-2</v>
      </c>
      <c r="Z31" s="108">
        <v>88</v>
      </c>
      <c r="AA31" s="108">
        <v>52</v>
      </c>
      <c r="AB31" s="110">
        <v>0.80000001192092896</v>
      </c>
      <c r="AC31" s="109">
        <v>82.305376879999997</v>
      </c>
      <c r="AD31" s="109">
        <v>371</v>
      </c>
      <c r="AE31" s="110">
        <v>103</v>
      </c>
      <c r="AF31" s="109">
        <v>0.61514177014085103</v>
      </c>
      <c r="AG31" s="109">
        <v>35.299999237060497</v>
      </c>
      <c r="AH31" s="108">
        <v>28925</v>
      </c>
      <c r="AI31" s="108">
        <v>34893</v>
      </c>
      <c r="AJ31" s="108">
        <v>0</v>
      </c>
      <c r="AK31" s="108">
        <v>1898</v>
      </c>
      <c r="AL31" s="108">
        <v>34036</v>
      </c>
      <c r="AM31" s="108">
        <v>0</v>
      </c>
      <c r="AN31" s="108">
        <v>123</v>
      </c>
      <c r="AO31" s="110">
        <v>20.7</v>
      </c>
      <c r="AP31" s="110">
        <v>8.3699999999999992</v>
      </c>
      <c r="AQ31" s="110">
        <v>11.8</v>
      </c>
      <c r="AR31" s="109">
        <v>3.7166666666666672</v>
      </c>
      <c r="AS31" s="109">
        <v>-0.586434006690979</v>
      </c>
      <c r="AT31" s="108">
        <v>42</v>
      </c>
      <c r="AU31" s="110">
        <v>19.200000762939499</v>
      </c>
      <c r="AV31" s="109">
        <v>37.746700286865199</v>
      </c>
      <c r="AW31" s="109">
        <v>11.387645721435501</v>
      </c>
      <c r="AX31" s="109">
        <v>80.643035888671903</v>
      </c>
      <c r="AY31" s="108">
        <v>41000</v>
      </c>
      <c r="AZ31" s="110">
        <v>19.7318113</v>
      </c>
      <c r="BA31" s="110">
        <v>82.289224599999997</v>
      </c>
      <c r="BB31" s="108">
        <v>1720.12158203125</v>
      </c>
      <c r="BC31" s="108">
        <v>18646432</v>
      </c>
      <c r="BD31" s="108">
        <v>17934216</v>
      </c>
      <c r="BE31" s="108">
        <v>273600</v>
      </c>
      <c r="BF31" s="108"/>
    </row>
    <row r="32" spans="1:58" x14ac:dyDescent="0.25">
      <c r="A32" s="133" t="s">
        <v>51</v>
      </c>
      <c r="B32" s="111" t="s">
        <v>50</v>
      </c>
      <c r="C32" s="108">
        <v>11311.446048315789</v>
      </c>
      <c r="D32" s="108">
        <v>0</v>
      </c>
      <c r="E32" s="108">
        <v>32187.953000000005</v>
      </c>
      <c r="F32" s="108">
        <v>0</v>
      </c>
      <c r="G32" s="108">
        <v>0</v>
      </c>
      <c r="H32" s="108">
        <v>0</v>
      </c>
      <c r="I32" s="108">
        <v>0</v>
      </c>
      <c r="J32" s="108">
        <v>92803</v>
      </c>
      <c r="K32" s="109">
        <v>0.182</v>
      </c>
      <c r="L32" s="109">
        <v>9.0909090909090898E-2</v>
      </c>
      <c r="M32" s="109">
        <v>0.79900000000000004</v>
      </c>
      <c r="N32" s="109">
        <v>0.61799999999999999</v>
      </c>
      <c r="O32" s="108">
        <v>0</v>
      </c>
      <c r="P32" s="108">
        <v>0</v>
      </c>
      <c r="Q32" s="109">
        <v>0.40400000000000003</v>
      </c>
      <c r="R32" s="109">
        <v>0.44169619999999998</v>
      </c>
      <c r="S32" s="108">
        <v>139672009</v>
      </c>
      <c r="T32" s="108">
        <v>515.4</v>
      </c>
      <c r="U32" s="108">
        <v>366.54</v>
      </c>
      <c r="V32" s="109">
        <v>11.8617658615112</v>
      </c>
      <c r="W32" s="110">
        <v>81.699996948242202</v>
      </c>
      <c r="X32" s="110">
        <v>29.100000381469702</v>
      </c>
      <c r="Y32" s="109" t="s">
        <v>443</v>
      </c>
      <c r="Z32" s="108">
        <v>93</v>
      </c>
      <c r="AA32" s="108">
        <v>122</v>
      </c>
      <c r="AB32" s="110">
        <v>1</v>
      </c>
      <c r="AC32" s="109">
        <v>58.018619450000003</v>
      </c>
      <c r="AD32" s="109">
        <v>712</v>
      </c>
      <c r="AE32" s="110">
        <v>64</v>
      </c>
      <c r="AF32" s="109">
        <v>0.473951831172848</v>
      </c>
      <c r="AG32" s="109">
        <v>33.360000610351598</v>
      </c>
      <c r="AH32" s="108">
        <v>2870</v>
      </c>
      <c r="AI32" s="108">
        <v>193</v>
      </c>
      <c r="AJ32" s="108">
        <v>0</v>
      </c>
      <c r="AK32" s="108">
        <v>64500</v>
      </c>
      <c r="AL32" s="108">
        <v>61841</v>
      </c>
      <c r="AM32" s="108">
        <v>4117</v>
      </c>
      <c r="AN32" s="108">
        <v>101</v>
      </c>
      <c r="AO32" s="110">
        <v>31.6</v>
      </c>
      <c r="AP32" s="110">
        <v>7.04</v>
      </c>
      <c r="AQ32" s="110">
        <v>8.3000000000000007</v>
      </c>
      <c r="AR32" s="109">
        <v>3.15</v>
      </c>
      <c r="AS32" s="109">
        <v>-1.1451013088226301</v>
      </c>
      <c r="AT32" s="108">
        <v>20</v>
      </c>
      <c r="AU32" s="110">
        <v>7</v>
      </c>
      <c r="AV32" s="109">
        <v>85.49609375</v>
      </c>
      <c r="AW32" s="109">
        <v>4.8662242889404297</v>
      </c>
      <c r="AX32" s="109">
        <v>46.220958709716797</v>
      </c>
      <c r="AY32" s="108">
        <v>6000</v>
      </c>
      <c r="AZ32" s="110">
        <v>48.012909700000002</v>
      </c>
      <c r="BA32" s="110">
        <v>75.861657600000001</v>
      </c>
      <c r="BB32" s="108">
        <v>777.95648193359398</v>
      </c>
      <c r="BC32" s="108">
        <v>10524117</v>
      </c>
      <c r="BD32" s="108">
        <v>11163398</v>
      </c>
      <c r="BE32" s="108">
        <v>25680</v>
      </c>
      <c r="BF32" s="108"/>
    </row>
    <row r="33" spans="1:58" x14ac:dyDescent="0.25">
      <c r="A33" s="133" t="s">
        <v>844</v>
      </c>
      <c r="B33" s="111" t="s">
        <v>58</v>
      </c>
      <c r="C33" s="108">
        <v>0</v>
      </c>
      <c r="D33" s="108">
        <v>0</v>
      </c>
      <c r="E33" s="108" t="s">
        <v>443</v>
      </c>
      <c r="F33" s="108">
        <v>0</v>
      </c>
      <c r="G33" s="108">
        <v>0</v>
      </c>
      <c r="H33" s="108">
        <v>0</v>
      </c>
      <c r="I33" s="108">
        <v>0</v>
      </c>
      <c r="J33" s="108">
        <v>1212</v>
      </c>
      <c r="K33" s="109">
        <v>9.0999999999999998E-2</v>
      </c>
      <c r="L33" s="109">
        <v>0.42424242424242398</v>
      </c>
      <c r="M33" s="109">
        <v>4.0000000000000001E-3</v>
      </c>
      <c r="N33" s="109">
        <v>1.9E-2</v>
      </c>
      <c r="O33" s="108">
        <v>0</v>
      </c>
      <c r="P33" s="108">
        <v>0</v>
      </c>
      <c r="Q33" s="109">
        <v>0.64800000000000002</v>
      </c>
      <c r="R33" s="109" t="s">
        <v>443</v>
      </c>
      <c r="S33" s="108">
        <v>1097425</v>
      </c>
      <c r="T33" s="108">
        <v>231.39</v>
      </c>
      <c r="U33" s="108">
        <v>152.57</v>
      </c>
      <c r="V33" s="109">
        <v>10.0610456466675</v>
      </c>
      <c r="W33" s="110">
        <v>24.5</v>
      </c>
      <c r="X33" s="110" t="s">
        <v>443</v>
      </c>
      <c r="Y33" s="109">
        <v>0.30599999427795399</v>
      </c>
      <c r="Z33" s="108">
        <v>92</v>
      </c>
      <c r="AA33" s="108">
        <v>139</v>
      </c>
      <c r="AB33" s="110">
        <v>1</v>
      </c>
      <c r="AC33" s="109">
        <v>310.12388300999999</v>
      </c>
      <c r="AD33" s="109">
        <v>42</v>
      </c>
      <c r="AE33" s="110">
        <v>0</v>
      </c>
      <c r="AF33" s="109" t="s">
        <v>443</v>
      </c>
      <c r="AG33" s="109">
        <v>47.189998626708999</v>
      </c>
      <c r="AH33" s="108">
        <v>0</v>
      </c>
      <c r="AI33" s="108">
        <v>0</v>
      </c>
      <c r="AJ33" s="108">
        <v>0</v>
      </c>
      <c r="AK33" s="108">
        <v>0</v>
      </c>
      <c r="AL33" s="108">
        <v>0</v>
      </c>
      <c r="AM33" s="108">
        <v>0</v>
      </c>
      <c r="AN33" s="108">
        <v>118</v>
      </c>
      <c r="AO33" s="110">
        <v>9.4</v>
      </c>
      <c r="AP33" s="110">
        <v>5.7</v>
      </c>
      <c r="AQ33" s="110">
        <v>5.4</v>
      </c>
      <c r="AR33" s="109">
        <v>3.65</v>
      </c>
      <c r="AS33" s="109">
        <v>0.15073855221271501</v>
      </c>
      <c r="AT33" s="108">
        <v>59</v>
      </c>
      <c r="AU33" s="110">
        <v>90.187973022460895</v>
      </c>
      <c r="AV33" s="109">
        <v>88.465423583984403</v>
      </c>
      <c r="AW33" s="109">
        <v>43.019626617431598</v>
      </c>
      <c r="AX33" s="109">
        <v>127.15225982666</v>
      </c>
      <c r="AY33" s="108">
        <v>2400</v>
      </c>
      <c r="AZ33" s="110">
        <v>72.221948999999995</v>
      </c>
      <c r="BA33" s="110">
        <v>91.712029000000001</v>
      </c>
      <c r="BB33" s="108">
        <v>6553.0341796875</v>
      </c>
      <c r="BC33" s="108">
        <v>539560</v>
      </c>
      <c r="BD33" s="108">
        <v>519770</v>
      </c>
      <c r="BE33" s="108">
        <v>4030</v>
      </c>
      <c r="BF33" s="108"/>
    </row>
    <row r="34" spans="1:58" x14ac:dyDescent="0.25">
      <c r="A34" s="133" t="s">
        <v>53</v>
      </c>
      <c r="B34" s="111" t="s">
        <v>52</v>
      </c>
      <c r="C34" s="108">
        <v>0</v>
      </c>
      <c r="D34" s="108">
        <v>0</v>
      </c>
      <c r="E34" s="108">
        <v>297690.14350000001</v>
      </c>
      <c r="F34" s="108">
        <v>4.6340000000000003</v>
      </c>
      <c r="G34" s="108">
        <v>32965.222320033368</v>
      </c>
      <c r="H34" s="108">
        <v>542.84513377050007</v>
      </c>
      <c r="I34" s="108">
        <v>9206.139000000001</v>
      </c>
      <c r="J34" s="108">
        <v>274242</v>
      </c>
      <c r="K34" s="109">
        <v>0.182</v>
      </c>
      <c r="L34" s="109">
        <v>6.0606060606060601E-2</v>
      </c>
      <c r="M34" s="109">
        <v>0.54600000000000004</v>
      </c>
      <c r="N34" s="109">
        <v>0.127</v>
      </c>
      <c r="O34" s="108">
        <v>0</v>
      </c>
      <c r="P34" s="108">
        <v>0</v>
      </c>
      <c r="Q34" s="109">
        <v>0.56299999999999994</v>
      </c>
      <c r="R34" s="109">
        <v>0.14972650000000001</v>
      </c>
      <c r="S34" s="108">
        <v>15168959</v>
      </c>
      <c r="T34" s="108">
        <v>802.68</v>
      </c>
      <c r="U34" s="108">
        <v>677.06</v>
      </c>
      <c r="V34" s="109">
        <v>3.9956891536712602</v>
      </c>
      <c r="W34" s="110">
        <v>28.700000762939499</v>
      </c>
      <c r="X34" s="110">
        <v>23.899999618530298</v>
      </c>
      <c r="Y34" s="109">
        <v>0.168999999761581</v>
      </c>
      <c r="Z34" s="108">
        <v>81</v>
      </c>
      <c r="AA34" s="108">
        <v>380</v>
      </c>
      <c r="AB34" s="110">
        <v>0.60000002384185802</v>
      </c>
      <c r="AC34" s="109">
        <v>183.23122805</v>
      </c>
      <c r="AD34" s="109">
        <v>161</v>
      </c>
      <c r="AE34" s="110">
        <v>4</v>
      </c>
      <c r="AF34" s="109">
        <v>0.47893624751069502</v>
      </c>
      <c r="AG34" s="109">
        <v>30.7600002288818</v>
      </c>
      <c r="AH34" s="108">
        <v>0</v>
      </c>
      <c r="AI34" s="108">
        <v>2500000</v>
      </c>
      <c r="AJ34" s="108">
        <v>0</v>
      </c>
      <c r="AK34" s="108">
        <v>0</v>
      </c>
      <c r="AL34" s="108">
        <v>66</v>
      </c>
      <c r="AM34" s="108">
        <v>0</v>
      </c>
      <c r="AN34" s="108">
        <v>113</v>
      </c>
      <c r="AO34" s="110">
        <v>14.2</v>
      </c>
      <c r="AP34" s="110">
        <v>7.78</v>
      </c>
      <c r="AQ34" s="110">
        <v>4.7</v>
      </c>
      <c r="AR34" s="109">
        <v>2.2999999999999998</v>
      </c>
      <c r="AS34" s="109">
        <v>-0.68981808423996005</v>
      </c>
      <c r="AT34" s="108">
        <v>21</v>
      </c>
      <c r="AU34" s="110">
        <v>56.099998474121101</v>
      </c>
      <c r="AV34" s="109">
        <v>78.345939636230497</v>
      </c>
      <c r="AW34" s="109">
        <v>19</v>
      </c>
      <c r="AX34" s="109">
        <v>133.00035095214801</v>
      </c>
      <c r="AY34" s="108">
        <v>33000</v>
      </c>
      <c r="AZ34" s="110">
        <v>42.428946699999997</v>
      </c>
      <c r="BA34" s="110">
        <v>75.543033899999998</v>
      </c>
      <c r="BB34" s="108">
        <v>3735.478515625</v>
      </c>
      <c r="BC34" s="108">
        <v>15762370</v>
      </c>
      <c r="BD34" s="108">
        <v>15124204</v>
      </c>
      <c r="BE34" s="108">
        <v>176520</v>
      </c>
      <c r="BF34" s="108"/>
    </row>
    <row r="35" spans="1:58" x14ac:dyDescent="0.25">
      <c r="A35" s="133" t="s">
        <v>55</v>
      </c>
      <c r="B35" s="111" t="s">
        <v>54</v>
      </c>
      <c r="C35" s="108">
        <v>127.20157323284211</v>
      </c>
      <c r="D35" s="108">
        <v>0</v>
      </c>
      <c r="E35" s="108">
        <v>122705.54950000001</v>
      </c>
      <c r="F35" s="108">
        <v>0</v>
      </c>
      <c r="G35" s="108">
        <v>0</v>
      </c>
      <c r="H35" s="108">
        <v>0</v>
      </c>
      <c r="I35" s="108">
        <v>0</v>
      </c>
      <c r="J35" s="108">
        <v>6027</v>
      </c>
      <c r="K35" s="109">
        <v>0.121</v>
      </c>
      <c r="L35" s="109">
        <v>6.0606060606060601E-2</v>
      </c>
      <c r="M35" s="109">
        <v>0.91100000000000003</v>
      </c>
      <c r="N35" s="109">
        <v>0.70799999999999996</v>
      </c>
      <c r="O35" s="108">
        <v>0</v>
      </c>
      <c r="P35" s="108">
        <v>5</v>
      </c>
      <c r="Q35" s="109">
        <v>0.51800000000000002</v>
      </c>
      <c r="R35" s="109">
        <v>0.26031300000000002</v>
      </c>
      <c r="S35" s="108">
        <v>471972618</v>
      </c>
      <c r="T35" s="108">
        <v>856.17</v>
      </c>
      <c r="U35" s="108">
        <v>663.62</v>
      </c>
      <c r="V35" s="109">
        <v>2.3718309402465798</v>
      </c>
      <c r="W35" s="110">
        <v>87.900001525878906</v>
      </c>
      <c r="X35" s="110">
        <v>15.1000003814697</v>
      </c>
      <c r="Y35" s="109">
        <v>7.69999995827675E-2</v>
      </c>
      <c r="Z35" s="108">
        <v>78</v>
      </c>
      <c r="AA35" s="108">
        <v>212</v>
      </c>
      <c r="AB35" s="110">
        <v>4.5</v>
      </c>
      <c r="AC35" s="109">
        <v>121.92341860000001</v>
      </c>
      <c r="AD35" s="109">
        <v>596</v>
      </c>
      <c r="AE35" s="110">
        <v>65</v>
      </c>
      <c r="AF35" s="109">
        <v>0.56791286987937695</v>
      </c>
      <c r="AG35" s="109">
        <v>46.540000915527301</v>
      </c>
      <c r="AH35" s="108">
        <v>30858</v>
      </c>
      <c r="AI35" s="108">
        <v>0</v>
      </c>
      <c r="AJ35" s="108">
        <v>0</v>
      </c>
      <c r="AK35" s="108">
        <v>219305</v>
      </c>
      <c r="AL35" s="108">
        <v>328106</v>
      </c>
      <c r="AM35" s="108">
        <v>134</v>
      </c>
      <c r="AN35" s="108">
        <v>118</v>
      </c>
      <c r="AO35" s="110">
        <v>9.9</v>
      </c>
      <c r="AP35" s="110">
        <v>7.81</v>
      </c>
      <c r="AQ35" s="110">
        <v>10</v>
      </c>
      <c r="AR35" s="109">
        <v>3.9666666666666663</v>
      </c>
      <c r="AS35" s="109">
        <v>-0.763527691364288</v>
      </c>
      <c r="AT35" s="108">
        <v>26</v>
      </c>
      <c r="AU35" s="110">
        <v>56.799999237060497</v>
      </c>
      <c r="AV35" s="109">
        <v>74.985580444335895</v>
      </c>
      <c r="AW35" s="109">
        <v>20.680147171020501</v>
      </c>
      <c r="AX35" s="109">
        <v>71.845428466796903</v>
      </c>
      <c r="AY35" s="108">
        <v>37000</v>
      </c>
      <c r="AZ35" s="110">
        <v>45.801611200000004</v>
      </c>
      <c r="BA35" s="110">
        <v>75.596047900000002</v>
      </c>
      <c r="BB35" s="108">
        <v>3285.73168945313</v>
      </c>
      <c r="BC35" s="108">
        <v>23439188</v>
      </c>
      <c r="BD35" s="108">
        <v>23282630</v>
      </c>
      <c r="BE35" s="108">
        <v>472710</v>
      </c>
      <c r="BF35" s="108"/>
    </row>
    <row r="36" spans="1:58" x14ac:dyDescent="0.25">
      <c r="A36" s="133" t="s">
        <v>57</v>
      </c>
      <c r="B36" s="111" t="s">
        <v>56</v>
      </c>
      <c r="C36" s="108">
        <v>25768.280707157894</v>
      </c>
      <c r="D36" s="108">
        <v>104.42246970968421</v>
      </c>
      <c r="E36" s="108">
        <v>90877.627999999997</v>
      </c>
      <c r="F36" s="108">
        <v>63.758000000000003</v>
      </c>
      <c r="G36" s="108">
        <v>23078.510261771</v>
      </c>
      <c r="H36" s="108">
        <v>699.99702672000001</v>
      </c>
      <c r="I36" s="108">
        <v>49.056000000000004</v>
      </c>
      <c r="J36" s="108">
        <v>909</v>
      </c>
      <c r="K36" s="109">
        <v>6.0999999999999999E-2</v>
      </c>
      <c r="L36" s="109">
        <v>0.21212121212121199</v>
      </c>
      <c r="M36" s="109">
        <v>3.3000000000000002E-2</v>
      </c>
      <c r="N36" s="109">
        <v>1.7000000000000001E-2</v>
      </c>
      <c r="O36" s="108">
        <v>0</v>
      </c>
      <c r="P36" s="108">
        <v>0</v>
      </c>
      <c r="Q36" s="109">
        <v>0.92</v>
      </c>
      <c r="R36" s="109" t="s">
        <v>443</v>
      </c>
      <c r="S36" s="108">
        <v>100000</v>
      </c>
      <c r="T36" s="108">
        <v>0</v>
      </c>
      <c r="U36" s="108">
        <v>0</v>
      </c>
      <c r="V36" s="109" t="s">
        <v>443</v>
      </c>
      <c r="W36" s="110">
        <v>4.9000000953674299</v>
      </c>
      <c r="X36" s="110" t="s">
        <v>443</v>
      </c>
      <c r="Y36" s="109">
        <v>2.0680000782012899</v>
      </c>
      <c r="Z36" s="108">
        <v>90</v>
      </c>
      <c r="AA36" s="108">
        <v>5.0999999046325701</v>
      </c>
      <c r="AB36" s="110" t="s">
        <v>443</v>
      </c>
      <c r="AC36" s="109">
        <v>4640.9464967100002</v>
      </c>
      <c r="AD36" s="109">
        <v>7</v>
      </c>
      <c r="AE36" s="110" t="s">
        <v>443</v>
      </c>
      <c r="AF36" s="109">
        <v>9.7908733048228794E-2</v>
      </c>
      <c r="AG36" s="109">
        <v>33.680000305175803</v>
      </c>
      <c r="AH36" s="108">
        <v>13036</v>
      </c>
      <c r="AI36" s="108">
        <v>88300</v>
      </c>
      <c r="AJ36" s="108">
        <v>15600</v>
      </c>
      <c r="AK36" s="108">
        <v>0</v>
      </c>
      <c r="AL36" s="108">
        <v>97332</v>
      </c>
      <c r="AM36" s="108">
        <v>0</v>
      </c>
      <c r="AN36" s="108">
        <v>145</v>
      </c>
      <c r="AO36" s="110">
        <v>4.9000000000000004</v>
      </c>
      <c r="AP36" s="110">
        <v>1.25</v>
      </c>
      <c r="AQ36" s="110">
        <v>7.1</v>
      </c>
      <c r="AR36" s="109">
        <v>3.8666666666666671</v>
      </c>
      <c r="AS36" s="109">
        <v>1.7651273012161299</v>
      </c>
      <c r="AT36" s="108">
        <v>82</v>
      </c>
      <c r="AU36" s="110">
        <v>100</v>
      </c>
      <c r="AV36" s="109" t="s">
        <v>443</v>
      </c>
      <c r="AW36" s="109">
        <v>88.470001220703097</v>
      </c>
      <c r="AX36" s="109">
        <v>81.930587768554702</v>
      </c>
      <c r="AY36" s="108">
        <v>1200000</v>
      </c>
      <c r="AZ36" s="110">
        <v>99.818275200000002</v>
      </c>
      <c r="BA36" s="110">
        <v>99.818275200000002</v>
      </c>
      <c r="BB36" s="108">
        <v>44025.18359375</v>
      </c>
      <c r="BC36" s="108">
        <v>36286424</v>
      </c>
      <c r="BD36" s="108">
        <v>34738817</v>
      </c>
      <c r="BE36" s="108">
        <v>9093510</v>
      </c>
      <c r="BF36" s="108"/>
    </row>
    <row r="37" spans="1:58" x14ac:dyDescent="0.25">
      <c r="A37" s="133" t="s">
        <v>60</v>
      </c>
      <c r="B37" s="111" t="s">
        <v>59</v>
      </c>
      <c r="C37" s="108">
        <v>48.138118985684208</v>
      </c>
      <c r="D37" s="108">
        <v>0</v>
      </c>
      <c r="E37" s="108">
        <v>34996.575499999999</v>
      </c>
      <c r="F37" s="108">
        <v>0</v>
      </c>
      <c r="G37" s="108">
        <v>0</v>
      </c>
      <c r="H37" s="108">
        <v>0</v>
      </c>
      <c r="I37" s="108">
        <v>0</v>
      </c>
      <c r="J37" s="108">
        <v>0</v>
      </c>
      <c r="K37" s="109">
        <v>0</v>
      </c>
      <c r="L37" s="109">
        <v>3.03030303030303E-2</v>
      </c>
      <c r="M37" s="109">
        <v>0.96299999999999997</v>
      </c>
      <c r="N37" s="109">
        <v>0.79500000000000004</v>
      </c>
      <c r="O37" s="108">
        <v>4</v>
      </c>
      <c r="P37" s="108">
        <v>0</v>
      </c>
      <c r="Q37" s="109">
        <v>0.35199999999999998</v>
      </c>
      <c r="R37" s="109">
        <v>0.42433470000000001</v>
      </c>
      <c r="S37" s="108">
        <v>833368735</v>
      </c>
      <c r="T37" s="108">
        <v>611.01</v>
      </c>
      <c r="U37" s="108">
        <v>486.94</v>
      </c>
      <c r="V37" s="109">
        <v>30.610803604126001</v>
      </c>
      <c r="W37" s="110">
        <v>130.10000610351599</v>
      </c>
      <c r="X37" s="110">
        <v>23.5</v>
      </c>
      <c r="Y37" s="109">
        <v>4.80000004172325E-2</v>
      </c>
      <c r="Z37" s="108">
        <v>49</v>
      </c>
      <c r="AA37" s="108">
        <v>391</v>
      </c>
      <c r="AB37" s="110">
        <v>3.7000000476837198</v>
      </c>
      <c r="AC37" s="109">
        <v>24.95621963</v>
      </c>
      <c r="AD37" s="109">
        <v>882</v>
      </c>
      <c r="AE37" s="110">
        <v>115</v>
      </c>
      <c r="AF37" s="109">
        <v>0.64828953571663295</v>
      </c>
      <c r="AG37" s="109">
        <v>56.240001678466797</v>
      </c>
      <c r="AH37" s="108">
        <v>1116</v>
      </c>
      <c r="AI37" s="108">
        <v>266</v>
      </c>
      <c r="AJ37" s="108">
        <v>0</v>
      </c>
      <c r="AK37" s="108">
        <v>534000</v>
      </c>
      <c r="AL37" s="108">
        <v>11517</v>
      </c>
      <c r="AM37" s="108">
        <v>34403</v>
      </c>
      <c r="AN37" s="108">
        <v>87</v>
      </c>
      <c r="AO37" s="110">
        <v>47.7</v>
      </c>
      <c r="AP37" s="110" t="s">
        <v>443</v>
      </c>
      <c r="AQ37" s="110" t="s">
        <v>443</v>
      </c>
      <c r="AR37" s="109" t="s">
        <v>443</v>
      </c>
      <c r="AS37" s="109">
        <v>-1.7916058301925699</v>
      </c>
      <c r="AT37" s="108">
        <v>20</v>
      </c>
      <c r="AU37" s="110">
        <v>12.329725265502899</v>
      </c>
      <c r="AV37" s="109">
        <v>36.752609252929702</v>
      </c>
      <c r="AW37" s="109">
        <v>4.5632643699645996</v>
      </c>
      <c r="AX37" s="109">
        <v>20.445205688476602</v>
      </c>
      <c r="AY37" s="108">
        <v>30000</v>
      </c>
      <c r="AZ37" s="110">
        <v>21.792090999999999</v>
      </c>
      <c r="BA37" s="110">
        <v>68.455441699999994</v>
      </c>
      <c r="BB37" s="108">
        <v>698.88958740234398</v>
      </c>
      <c r="BC37" s="108">
        <v>4594621</v>
      </c>
      <c r="BD37" s="108">
        <v>4876551</v>
      </c>
      <c r="BE37" s="108">
        <v>622980</v>
      </c>
      <c r="BF37" s="108"/>
    </row>
    <row r="38" spans="1:58" x14ac:dyDescent="0.25">
      <c r="A38" s="133" t="s">
        <v>62</v>
      </c>
      <c r="B38" s="111" t="s">
        <v>61</v>
      </c>
      <c r="C38" s="108">
        <v>0</v>
      </c>
      <c r="D38" s="108">
        <v>0</v>
      </c>
      <c r="E38" s="108">
        <v>181717.02249999999</v>
      </c>
      <c r="F38" s="108">
        <v>0</v>
      </c>
      <c r="G38" s="108">
        <v>0</v>
      </c>
      <c r="H38" s="108">
        <v>0</v>
      </c>
      <c r="I38" s="108">
        <v>0</v>
      </c>
      <c r="J38" s="108">
        <v>165333</v>
      </c>
      <c r="K38" s="109">
        <v>0.152</v>
      </c>
      <c r="L38" s="109">
        <v>0.12121212121212099</v>
      </c>
      <c r="M38" s="109">
        <v>0.97799999999999998</v>
      </c>
      <c r="N38" s="109">
        <v>0.96599999999999997</v>
      </c>
      <c r="O38" s="108">
        <v>0</v>
      </c>
      <c r="P38" s="108">
        <v>5</v>
      </c>
      <c r="Q38" s="109">
        <v>0.39600000000000002</v>
      </c>
      <c r="R38" s="109">
        <v>0.54485649999999997</v>
      </c>
      <c r="S38" s="108">
        <v>784432603</v>
      </c>
      <c r="T38" s="108">
        <v>391.93</v>
      </c>
      <c r="U38" s="108">
        <v>606.66999999999996</v>
      </c>
      <c r="V38" s="109">
        <v>5.74660444259644</v>
      </c>
      <c r="W38" s="110">
        <v>138.69999694824199</v>
      </c>
      <c r="X38" s="110">
        <v>28.799999237060501</v>
      </c>
      <c r="Y38" s="109" t="s">
        <v>443</v>
      </c>
      <c r="Z38" s="108">
        <v>58</v>
      </c>
      <c r="AA38" s="108">
        <v>152</v>
      </c>
      <c r="AB38" s="110">
        <v>2</v>
      </c>
      <c r="AC38" s="109">
        <v>79.015386730000003</v>
      </c>
      <c r="AD38" s="109">
        <v>856</v>
      </c>
      <c r="AE38" s="110">
        <v>153</v>
      </c>
      <c r="AF38" s="109">
        <v>0.69462731754444595</v>
      </c>
      <c r="AG38" s="109">
        <v>43.319999694824197</v>
      </c>
      <c r="AH38" s="108">
        <v>0</v>
      </c>
      <c r="AI38" s="108">
        <v>0</v>
      </c>
      <c r="AJ38" s="108">
        <v>0</v>
      </c>
      <c r="AK38" s="108">
        <v>103670</v>
      </c>
      <c r="AL38" s="108">
        <v>380438</v>
      </c>
      <c r="AM38" s="108">
        <v>28</v>
      </c>
      <c r="AN38" s="108">
        <v>103</v>
      </c>
      <c r="AO38" s="110">
        <v>34.4</v>
      </c>
      <c r="AP38" s="110">
        <v>8.0299999999999994</v>
      </c>
      <c r="AQ38" s="110" t="s">
        <v>443</v>
      </c>
      <c r="AR38" s="109" t="s">
        <v>443</v>
      </c>
      <c r="AS38" s="109">
        <v>-1.4503635168075599</v>
      </c>
      <c r="AT38" s="108">
        <v>20</v>
      </c>
      <c r="AU38" s="110">
        <v>8.0176258087158203</v>
      </c>
      <c r="AV38" s="109">
        <v>40.018241882324197</v>
      </c>
      <c r="AW38" s="109">
        <v>2.7000000476837198</v>
      </c>
      <c r="AX38" s="109">
        <v>40.173069000244098</v>
      </c>
      <c r="AY38" s="108">
        <v>31000</v>
      </c>
      <c r="AZ38" s="110">
        <v>12.0801433</v>
      </c>
      <c r="BA38" s="110">
        <v>50.828925499999997</v>
      </c>
      <c r="BB38" s="108">
        <v>1991.24792480469</v>
      </c>
      <c r="BC38" s="108">
        <v>14452543</v>
      </c>
      <c r="BD38" s="108">
        <v>14026469</v>
      </c>
      <c r="BE38" s="108">
        <v>1259200</v>
      </c>
      <c r="BF38" s="108"/>
    </row>
    <row r="39" spans="1:58" x14ac:dyDescent="0.25">
      <c r="A39" s="133" t="s">
        <v>64</v>
      </c>
      <c r="B39" s="111" t="s">
        <v>63</v>
      </c>
      <c r="C39" s="108">
        <v>35471.232721684217</v>
      </c>
      <c r="D39" s="108">
        <v>27828.605857684212</v>
      </c>
      <c r="E39" s="108">
        <v>87129.7405</v>
      </c>
      <c r="F39" s="108">
        <v>951.66800000000001</v>
      </c>
      <c r="G39" s="108">
        <v>0</v>
      </c>
      <c r="H39" s="108">
        <v>0</v>
      </c>
      <c r="I39" s="108">
        <v>0</v>
      </c>
      <c r="J39" s="108">
        <v>0</v>
      </c>
      <c r="K39" s="109">
        <v>0.03</v>
      </c>
      <c r="L39" s="109">
        <v>0</v>
      </c>
      <c r="M39" s="109">
        <v>8.6999999999999994E-2</v>
      </c>
      <c r="N39" s="109">
        <v>5.5E-2</v>
      </c>
      <c r="O39" s="108">
        <v>0</v>
      </c>
      <c r="P39" s="108">
        <v>0</v>
      </c>
      <c r="Q39" s="109">
        <v>0.84699999999999998</v>
      </c>
      <c r="R39" s="109" t="s">
        <v>443</v>
      </c>
      <c r="S39" s="108">
        <v>7562464</v>
      </c>
      <c r="T39" s="108">
        <v>245.58</v>
      </c>
      <c r="U39" s="108">
        <v>50.25</v>
      </c>
      <c r="V39" s="109">
        <v>2.1293379366397899E-2</v>
      </c>
      <c r="W39" s="110">
        <v>8.1000003814697301</v>
      </c>
      <c r="X39" s="110">
        <v>0.5</v>
      </c>
      <c r="Y39" s="109">
        <v>1.02600002288818</v>
      </c>
      <c r="Z39" s="108">
        <v>93</v>
      </c>
      <c r="AA39" s="108">
        <v>16</v>
      </c>
      <c r="AB39" s="110">
        <v>0.30000001192092901</v>
      </c>
      <c r="AC39" s="109">
        <v>1749.3632408200001</v>
      </c>
      <c r="AD39" s="109">
        <v>22</v>
      </c>
      <c r="AE39" s="110" t="s">
        <v>443</v>
      </c>
      <c r="AF39" s="109">
        <v>0.32226891578762701</v>
      </c>
      <c r="AG39" s="109">
        <v>50.450000762939503</v>
      </c>
      <c r="AH39" s="108">
        <v>884066</v>
      </c>
      <c r="AI39" s="108">
        <v>100</v>
      </c>
      <c r="AJ39" s="108">
        <v>469</v>
      </c>
      <c r="AK39" s="108">
        <v>0</v>
      </c>
      <c r="AL39" s="108">
        <v>1737</v>
      </c>
      <c r="AM39" s="108">
        <v>0</v>
      </c>
      <c r="AN39" s="108">
        <v>127</v>
      </c>
      <c r="AO39" s="110">
        <v>4.9000000000000004</v>
      </c>
      <c r="AP39" s="110">
        <v>2.62</v>
      </c>
      <c r="AQ39" s="110">
        <v>7.4</v>
      </c>
      <c r="AR39" s="109">
        <v>3.7166666666666672</v>
      </c>
      <c r="AS39" s="109">
        <v>1.08178102970123</v>
      </c>
      <c r="AT39" s="108">
        <v>66</v>
      </c>
      <c r="AU39" s="110">
        <v>100</v>
      </c>
      <c r="AV39" s="109">
        <v>96.627548217773395</v>
      </c>
      <c r="AW39" s="109">
        <v>64.289001464843807</v>
      </c>
      <c r="AX39" s="109">
        <v>129.47038269043</v>
      </c>
      <c r="AY39" s="108">
        <v>150000</v>
      </c>
      <c r="AZ39" s="110">
        <v>99.050801100000001</v>
      </c>
      <c r="BA39" s="110">
        <v>98.996890300000004</v>
      </c>
      <c r="BB39" s="108">
        <v>23960.26953125</v>
      </c>
      <c r="BC39" s="108">
        <v>17909754</v>
      </c>
      <c r="BD39" s="108">
        <v>17878199</v>
      </c>
      <c r="BE39" s="108">
        <v>743532</v>
      </c>
      <c r="BF39" s="108"/>
    </row>
    <row r="40" spans="1:58" x14ac:dyDescent="0.25">
      <c r="A40" s="133" t="s">
        <v>376</v>
      </c>
      <c r="B40" s="111" t="s">
        <v>65</v>
      </c>
      <c r="C40" s="108">
        <v>861794.35137747379</v>
      </c>
      <c r="D40" s="108">
        <v>162729.91843136842</v>
      </c>
      <c r="E40" s="108">
        <v>9310662.0774999987</v>
      </c>
      <c r="F40" s="108">
        <v>15124.604000000001</v>
      </c>
      <c r="G40" s="108">
        <v>10094027.156582102</v>
      </c>
      <c r="H40" s="108">
        <v>2952616.5562319998</v>
      </c>
      <c r="I40" s="108">
        <v>2276166.727</v>
      </c>
      <c r="J40" s="108">
        <v>15212121</v>
      </c>
      <c r="K40" s="109">
        <v>0.97</v>
      </c>
      <c r="L40" s="109">
        <v>0</v>
      </c>
      <c r="M40" s="109">
        <v>0.67200000000000004</v>
      </c>
      <c r="N40" s="109">
        <v>0.55800000000000005</v>
      </c>
      <c r="O40" s="108">
        <v>0</v>
      </c>
      <c r="P40" s="108">
        <v>0</v>
      </c>
      <c r="Q40" s="109">
        <v>0.73799999999999999</v>
      </c>
      <c r="R40" s="109">
        <v>2.2642599999999999E-2</v>
      </c>
      <c r="S40" s="108">
        <v>3612238</v>
      </c>
      <c r="T40" s="108">
        <v>-946.83</v>
      </c>
      <c r="U40" s="108">
        <v>-331.81</v>
      </c>
      <c r="V40" s="109">
        <v>-3.0113705433905099E-3</v>
      </c>
      <c r="W40" s="110">
        <v>10.699999809265099</v>
      </c>
      <c r="X40" s="110">
        <v>3.4000000953674299</v>
      </c>
      <c r="Y40" s="109">
        <v>1.9400000572204601</v>
      </c>
      <c r="Z40" s="108">
        <v>99</v>
      </c>
      <c r="AA40" s="108">
        <v>67</v>
      </c>
      <c r="AB40" s="110">
        <v>0.1</v>
      </c>
      <c r="AC40" s="109">
        <v>730.51780313999996</v>
      </c>
      <c r="AD40" s="109">
        <v>27</v>
      </c>
      <c r="AE40" s="110">
        <v>0</v>
      </c>
      <c r="AF40" s="109">
        <v>0.16369865630208999</v>
      </c>
      <c r="AG40" s="109">
        <v>42.060001373291001</v>
      </c>
      <c r="AH40" s="108">
        <v>3777910</v>
      </c>
      <c r="AI40" s="108">
        <v>72387822</v>
      </c>
      <c r="AJ40" s="108">
        <v>4583</v>
      </c>
      <c r="AK40" s="108">
        <v>0</v>
      </c>
      <c r="AL40" s="108">
        <v>317255</v>
      </c>
      <c r="AM40" s="108">
        <v>0</v>
      </c>
      <c r="AN40" s="108">
        <v>129</v>
      </c>
      <c r="AO40" s="110">
        <v>9.3000000000000007</v>
      </c>
      <c r="AP40" s="110">
        <v>3.25</v>
      </c>
      <c r="AQ40" s="110">
        <v>8.1</v>
      </c>
      <c r="AR40" s="109">
        <v>4</v>
      </c>
      <c r="AS40" s="109">
        <v>0.42424780130386402</v>
      </c>
      <c r="AT40" s="108">
        <v>40</v>
      </c>
      <c r="AU40" s="110">
        <v>100</v>
      </c>
      <c r="AV40" s="109">
        <v>96.357452392578097</v>
      </c>
      <c r="AW40" s="109">
        <v>50.299999237060497</v>
      </c>
      <c r="AX40" s="109">
        <v>93.161422729492202</v>
      </c>
      <c r="AY40" s="108">
        <v>1000000</v>
      </c>
      <c r="AZ40" s="110">
        <v>76.465871500000006</v>
      </c>
      <c r="BA40" s="110">
        <v>95.493212299999996</v>
      </c>
      <c r="BB40" s="108">
        <v>15534.7021484375</v>
      </c>
      <c r="BC40" s="108">
        <v>1378664960</v>
      </c>
      <c r="BD40" s="108">
        <v>1366940269</v>
      </c>
      <c r="BE40" s="108">
        <v>9327489.9000000004</v>
      </c>
      <c r="BF40" s="108"/>
    </row>
    <row r="41" spans="1:58" x14ac:dyDescent="0.25">
      <c r="A41" s="133" t="s">
        <v>67</v>
      </c>
      <c r="B41" s="111" t="s">
        <v>66</v>
      </c>
      <c r="C41" s="108">
        <v>99742.089977684212</v>
      </c>
      <c r="D41" s="108">
        <v>3149.5532985894733</v>
      </c>
      <c r="E41" s="108">
        <v>285820.09299999999</v>
      </c>
      <c r="F41" s="108">
        <v>542.92399999999998</v>
      </c>
      <c r="G41" s="108">
        <v>16059.675125236281</v>
      </c>
      <c r="H41" s="108">
        <v>85.372197619740007</v>
      </c>
      <c r="I41" s="108">
        <v>53773.754000000001</v>
      </c>
      <c r="J41" s="108">
        <v>3030</v>
      </c>
      <c r="K41" s="109">
        <v>6.0999999999999999E-2</v>
      </c>
      <c r="L41" s="109">
        <v>3.03030303030303E-2</v>
      </c>
      <c r="M41" s="109">
        <v>0.92500000000000004</v>
      </c>
      <c r="N41" s="109">
        <v>0.42099999999999999</v>
      </c>
      <c r="O41" s="108">
        <v>0</v>
      </c>
      <c r="P41" s="108">
        <v>4</v>
      </c>
      <c r="Q41" s="109">
        <v>0.72699999999999998</v>
      </c>
      <c r="R41" s="109">
        <v>3.2123899999999997E-2</v>
      </c>
      <c r="S41" s="108">
        <v>139518953</v>
      </c>
      <c r="T41" s="108">
        <v>1224.22</v>
      </c>
      <c r="U41" s="108">
        <v>1347.45</v>
      </c>
      <c r="V41" s="109">
        <v>0.47116160392761203</v>
      </c>
      <c r="W41" s="110">
        <v>15.8999996185303</v>
      </c>
      <c r="X41" s="110">
        <v>3.4000000953674299</v>
      </c>
      <c r="Y41" s="109">
        <v>1.4709999561309799</v>
      </c>
      <c r="Z41" s="108">
        <v>93</v>
      </c>
      <c r="AA41" s="108">
        <v>31</v>
      </c>
      <c r="AB41" s="110">
        <v>0.5</v>
      </c>
      <c r="AC41" s="109">
        <v>961.88797029</v>
      </c>
      <c r="AD41" s="109">
        <v>64</v>
      </c>
      <c r="AE41" s="110">
        <v>1</v>
      </c>
      <c r="AF41" s="109">
        <v>0.392622537649294</v>
      </c>
      <c r="AG41" s="109">
        <v>53.5</v>
      </c>
      <c r="AH41" s="108">
        <v>859</v>
      </c>
      <c r="AI41" s="108">
        <v>2284</v>
      </c>
      <c r="AJ41" s="108">
        <v>45774</v>
      </c>
      <c r="AK41" s="108">
        <v>7245689</v>
      </c>
      <c r="AL41" s="108">
        <v>258</v>
      </c>
      <c r="AM41" s="108">
        <v>204</v>
      </c>
      <c r="AN41" s="108">
        <v>122</v>
      </c>
      <c r="AO41" s="110">
        <v>8.8000000000000007</v>
      </c>
      <c r="AP41" s="110">
        <v>2.74</v>
      </c>
      <c r="AQ41" s="110">
        <v>4.5</v>
      </c>
      <c r="AR41" s="109">
        <v>3.7833333333333328</v>
      </c>
      <c r="AS41" s="109">
        <v>-3.4857705235481297E-2</v>
      </c>
      <c r="AT41" s="108">
        <v>37</v>
      </c>
      <c r="AU41" s="110">
        <v>97.790939331054702</v>
      </c>
      <c r="AV41" s="109">
        <v>94.577056884765597</v>
      </c>
      <c r="AW41" s="109">
        <v>55.904972076416001</v>
      </c>
      <c r="AX41" s="109">
        <v>115.74477386474599</v>
      </c>
      <c r="AY41" s="108">
        <v>120000</v>
      </c>
      <c r="AZ41" s="110">
        <v>81.0978463</v>
      </c>
      <c r="BA41" s="110">
        <v>91.404130699999996</v>
      </c>
      <c r="BB41" s="108">
        <v>14157.6337890625</v>
      </c>
      <c r="BC41" s="108">
        <v>48653420</v>
      </c>
      <c r="BD41" s="108">
        <v>48084714</v>
      </c>
      <c r="BE41" s="108">
        <v>1109500</v>
      </c>
      <c r="BF41" s="108"/>
    </row>
    <row r="42" spans="1:58" x14ac:dyDescent="0.25">
      <c r="A42" s="133" t="s">
        <v>69</v>
      </c>
      <c r="B42" s="111" t="s">
        <v>68</v>
      </c>
      <c r="C42" s="108">
        <v>0</v>
      </c>
      <c r="D42" s="108">
        <v>0</v>
      </c>
      <c r="E42" s="108" t="s">
        <v>443</v>
      </c>
      <c r="F42" s="108">
        <v>8.266</v>
      </c>
      <c r="G42" s="108">
        <v>6789.3823375579996</v>
      </c>
      <c r="H42" s="108">
        <v>820.25777750499992</v>
      </c>
      <c r="I42" s="108">
        <v>0</v>
      </c>
      <c r="J42" s="108">
        <v>0</v>
      </c>
      <c r="K42" s="109">
        <v>0</v>
      </c>
      <c r="L42" s="109">
        <v>6.0606060606060601E-2</v>
      </c>
      <c r="M42" s="109">
        <v>0.111</v>
      </c>
      <c r="N42" s="109">
        <v>8.0000000000000002E-3</v>
      </c>
      <c r="O42" s="108">
        <v>0</v>
      </c>
      <c r="P42" s="108">
        <v>0</v>
      </c>
      <c r="Q42" s="109">
        <v>0.498</v>
      </c>
      <c r="R42" s="109">
        <v>0.16520580000000001</v>
      </c>
      <c r="S42" s="108">
        <v>800655</v>
      </c>
      <c r="T42" s="108">
        <v>74.95</v>
      </c>
      <c r="U42" s="108">
        <v>65.78</v>
      </c>
      <c r="V42" s="109">
        <v>11.5496673583984</v>
      </c>
      <c r="W42" s="110">
        <v>73.5</v>
      </c>
      <c r="X42" s="110">
        <v>16.899999618530298</v>
      </c>
      <c r="Y42" s="109" t="s">
        <v>443</v>
      </c>
      <c r="Z42" s="108">
        <v>99</v>
      </c>
      <c r="AA42" s="108">
        <v>35</v>
      </c>
      <c r="AB42" s="110" t="s">
        <v>443</v>
      </c>
      <c r="AC42" s="109">
        <v>100.81611783</v>
      </c>
      <c r="AD42" s="109">
        <v>335</v>
      </c>
      <c r="AE42" s="110">
        <v>70</v>
      </c>
      <c r="AF42" s="109" t="s">
        <v>443</v>
      </c>
      <c r="AG42" s="109">
        <v>55.930000305175803</v>
      </c>
      <c r="AH42" s="108">
        <v>0</v>
      </c>
      <c r="AI42" s="108">
        <v>0</v>
      </c>
      <c r="AJ42" s="108">
        <v>0</v>
      </c>
      <c r="AK42" s="108">
        <v>0</v>
      </c>
      <c r="AL42" s="108">
        <v>0</v>
      </c>
      <c r="AM42" s="108">
        <v>0</v>
      </c>
      <c r="AN42" s="108">
        <v>101</v>
      </c>
      <c r="AO42" s="110">
        <v>31.5</v>
      </c>
      <c r="AP42" s="110" t="s">
        <v>443</v>
      </c>
      <c r="AQ42" s="110" t="s">
        <v>443</v>
      </c>
      <c r="AR42" s="109">
        <v>1.9</v>
      </c>
      <c r="AS42" s="109">
        <v>-1.5220094919204701</v>
      </c>
      <c r="AT42" s="108">
        <v>24</v>
      </c>
      <c r="AU42" s="110">
        <v>73.764320373535199</v>
      </c>
      <c r="AV42" s="109">
        <v>78.137390136718807</v>
      </c>
      <c r="AW42" s="109">
        <v>7.4591612815856898</v>
      </c>
      <c r="AX42" s="109">
        <v>54.801067352294901</v>
      </c>
      <c r="AY42" s="108">
        <v>690</v>
      </c>
      <c r="AZ42" s="110">
        <v>35.818730500000001</v>
      </c>
      <c r="BA42" s="110">
        <v>90.116848300000001</v>
      </c>
      <c r="BB42" s="108">
        <v>1522.25573730469</v>
      </c>
      <c r="BC42" s="108">
        <v>795601</v>
      </c>
      <c r="BD42" s="108">
        <v>787224</v>
      </c>
      <c r="BE42" s="108">
        <v>1861</v>
      </c>
      <c r="BF42" s="108"/>
    </row>
    <row r="43" spans="1:58" x14ac:dyDescent="0.25">
      <c r="A43" s="133" t="s">
        <v>374</v>
      </c>
      <c r="B43" s="111" t="s">
        <v>71</v>
      </c>
      <c r="C43" s="108">
        <v>613.38449544000002</v>
      </c>
      <c r="D43" s="108">
        <v>0</v>
      </c>
      <c r="E43" s="108">
        <v>51776.5245</v>
      </c>
      <c r="F43" s="108">
        <v>0</v>
      </c>
      <c r="G43" s="108">
        <v>0</v>
      </c>
      <c r="H43" s="108">
        <v>0</v>
      </c>
      <c r="I43" s="108">
        <v>0</v>
      </c>
      <c r="J43" s="108">
        <v>0</v>
      </c>
      <c r="K43" s="109">
        <v>0</v>
      </c>
      <c r="L43" s="109">
        <v>3.03030303030303E-2</v>
      </c>
      <c r="M43" s="109">
        <v>0.55300000000000005</v>
      </c>
      <c r="N43" s="109">
        <v>0.248</v>
      </c>
      <c r="O43" s="108">
        <v>0</v>
      </c>
      <c r="P43" s="108">
        <v>0</v>
      </c>
      <c r="Q43" s="109">
        <v>0.59199999999999997</v>
      </c>
      <c r="R43" s="109">
        <v>0.19247069999999999</v>
      </c>
      <c r="S43" s="108">
        <v>834106</v>
      </c>
      <c r="T43" s="108">
        <v>106.21</v>
      </c>
      <c r="U43" s="108">
        <v>88.92</v>
      </c>
      <c r="V43" s="109">
        <v>1.0503566265106199</v>
      </c>
      <c r="W43" s="110">
        <v>45</v>
      </c>
      <c r="X43" s="110">
        <v>12.300000190734901</v>
      </c>
      <c r="Y43" s="109">
        <v>9.4999998807907104E-2</v>
      </c>
      <c r="Z43" s="108">
        <v>80</v>
      </c>
      <c r="AA43" s="108">
        <v>379</v>
      </c>
      <c r="AB43" s="110">
        <v>2.7999999523162802</v>
      </c>
      <c r="AC43" s="109">
        <v>322.63336555000001</v>
      </c>
      <c r="AD43" s="109">
        <v>442</v>
      </c>
      <c r="AE43" s="110">
        <v>104</v>
      </c>
      <c r="AF43" s="109">
        <v>0.59171851251813901</v>
      </c>
      <c r="AG43" s="109">
        <v>48.939998626708999</v>
      </c>
      <c r="AH43" s="108">
        <v>0</v>
      </c>
      <c r="AI43" s="108">
        <v>0</v>
      </c>
      <c r="AJ43" s="108">
        <v>0</v>
      </c>
      <c r="AK43" s="108">
        <v>81000</v>
      </c>
      <c r="AL43" s="108">
        <v>53284</v>
      </c>
      <c r="AM43" s="108">
        <v>11</v>
      </c>
      <c r="AN43" s="108">
        <v>97</v>
      </c>
      <c r="AO43" s="110">
        <v>30.5</v>
      </c>
      <c r="AP43" s="110">
        <v>6.29</v>
      </c>
      <c r="AQ43" s="110">
        <v>18.8</v>
      </c>
      <c r="AR43" s="109" t="s">
        <v>443</v>
      </c>
      <c r="AS43" s="109">
        <v>-1.0227140188217201</v>
      </c>
      <c r="AT43" s="108">
        <v>20</v>
      </c>
      <c r="AU43" s="110">
        <v>43.160961151122997</v>
      </c>
      <c r="AV43" s="109">
        <v>79.311172485351605</v>
      </c>
      <c r="AW43" s="109">
        <v>7.6159744262695304</v>
      </c>
      <c r="AX43" s="109">
        <v>111.664344787598</v>
      </c>
      <c r="AY43" s="108">
        <v>5900</v>
      </c>
      <c r="AZ43" s="110">
        <v>15.0092847</v>
      </c>
      <c r="BA43" s="110">
        <v>76.495919000000001</v>
      </c>
      <c r="BB43" s="108">
        <v>5718.7890625</v>
      </c>
      <c r="BC43" s="108">
        <v>5125821</v>
      </c>
      <c r="BD43" s="108">
        <v>4597247</v>
      </c>
      <c r="BE43" s="108">
        <v>341500</v>
      </c>
      <c r="BF43" s="108"/>
    </row>
    <row r="44" spans="1:58" x14ac:dyDescent="0.25">
      <c r="A44" s="133" t="s">
        <v>846</v>
      </c>
      <c r="B44" s="111" t="s">
        <v>70</v>
      </c>
      <c r="C44" s="108">
        <v>33041.237318736843</v>
      </c>
      <c r="D44" s="108">
        <v>0</v>
      </c>
      <c r="E44" s="108">
        <v>462443.98000000004</v>
      </c>
      <c r="F44" s="108">
        <v>0</v>
      </c>
      <c r="G44" s="108">
        <v>0</v>
      </c>
      <c r="H44" s="108">
        <v>0</v>
      </c>
      <c r="I44" s="108">
        <v>0</v>
      </c>
      <c r="J44" s="108">
        <v>9090</v>
      </c>
      <c r="K44" s="109">
        <v>0.03</v>
      </c>
      <c r="L44" s="109">
        <v>3.03030303030303E-2</v>
      </c>
      <c r="M44" s="109">
        <v>0.97699999999999998</v>
      </c>
      <c r="N44" s="109">
        <v>0.94299999999999995</v>
      </c>
      <c r="O44" s="108">
        <v>4</v>
      </c>
      <c r="P44" s="108">
        <v>4</v>
      </c>
      <c r="Q44" s="109">
        <v>0.435</v>
      </c>
      <c r="R44" s="109">
        <v>0.36861189999999999</v>
      </c>
      <c r="S44" s="108">
        <v>360889405</v>
      </c>
      <c r="T44" s="108">
        <v>2400.12</v>
      </c>
      <c r="U44" s="108">
        <v>2599.2399999999998</v>
      </c>
      <c r="V44" s="109">
        <v>7.7827167510986301</v>
      </c>
      <c r="W44" s="110">
        <v>98.300003051757798</v>
      </c>
      <c r="X44" s="110">
        <v>23.399999618530298</v>
      </c>
      <c r="Y44" s="109" t="s">
        <v>443</v>
      </c>
      <c r="Z44" s="108">
        <v>77</v>
      </c>
      <c r="AA44" s="108">
        <v>324</v>
      </c>
      <c r="AB44" s="110">
        <v>0.80000001192092896</v>
      </c>
      <c r="AC44" s="109">
        <v>32.280431610000001</v>
      </c>
      <c r="AD44" s="109">
        <v>693</v>
      </c>
      <c r="AE44" s="110">
        <v>107</v>
      </c>
      <c r="AF44" s="109">
        <v>0.66296001418365202</v>
      </c>
      <c r="AG44" s="109">
        <v>42.099998474121101</v>
      </c>
      <c r="AH44" s="108">
        <v>247563</v>
      </c>
      <c r="AI44" s="108">
        <v>15273</v>
      </c>
      <c r="AJ44" s="108">
        <v>0</v>
      </c>
      <c r="AK44" s="108">
        <v>3750000</v>
      </c>
      <c r="AL44" s="108">
        <v>469656</v>
      </c>
      <c r="AM44" s="108">
        <v>13223</v>
      </c>
      <c r="AN44" s="108">
        <v>87</v>
      </c>
      <c r="AO44" s="110">
        <v>47.7</v>
      </c>
      <c r="AP44" s="110" t="s">
        <v>443</v>
      </c>
      <c r="AQ44" s="110" t="s">
        <v>443</v>
      </c>
      <c r="AR44" s="109">
        <v>2</v>
      </c>
      <c r="AS44" s="109">
        <v>-1.6254584789276101</v>
      </c>
      <c r="AT44" s="108">
        <v>21</v>
      </c>
      <c r="AU44" s="110">
        <v>13.5</v>
      </c>
      <c r="AV44" s="109">
        <v>77.221672058105497</v>
      </c>
      <c r="AW44" s="109">
        <v>3.79999947547913</v>
      </c>
      <c r="AX44" s="109">
        <v>52.989070892333999</v>
      </c>
      <c r="AY44" s="108">
        <v>180000</v>
      </c>
      <c r="AZ44" s="110">
        <v>28.651403999999999</v>
      </c>
      <c r="BA44" s="110">
        <v>52.409114799999998</v>
      </c>
      <c r="BB44" s="108">
        <v>800.75158691406295</v>
      </c>
      <c r="BC44" s="108">
        <v>78736152</v>
      </c>
      <c r="BD44" s="108">
        <v>77048729</v>
      </c>
      <c r="BE44" s="108">
        <v>2267050</v>
      </c>
      <c r="BF44" s="108"/>
    </row>
    <row r="45" spans="1:58" x14ac:dyDescent="0.25">
      <c r="A45" s="133" t="s">
        <v>73</v>
      </c>
      <c r="B45" s="111" t="s">
        <v>72</v>
      </c>
      <c r="C45" s="108">
        <v>9742.7750558947355</v>
      </c>
      <c r="D45" s="108">
        <v>9702.0602722105268</v>
      </c>
      <c r="E45" s="108">
        <v>10937.747000000001</v>
      </c>
      <c r="F45" s="108">
        <v>282.08600000000001</v>
      </c>
      <c r="G45" s="108">
        <v>2302.4094721307997</v>
      </c>
      <c r="H45" s="108">
        <v>0</v>
      </c>
      <c r="I45" s="108">
        <v>1920.8980000000001</v>
      </c>
      <c r="J45" s="108">
        <v>0</v>
      </c>
      <c r="K45" s="109">
        <v>9.0999999999999998E-2</v>
      </c>
      <c r="L45" s="109">
        <v>0</v>
      </c>
      <c r="M45" s="109">
        <v>8.0000000000000002E-3</v>
      </c>
      <c r="N45" s="109">
        <v>5.0000000000000001E-3</v>
      </c>
      <c r="O45" s="108">
        <v>0</v>
      </c>
      <c r="P45" s="108">
        <v>0</v>
      </c>
      <c r="Q45" s="109">
        <v>0.77600000000000002</v>
      </c>
      <c r="R45" s="109" t="s">
        <v>443</v>
      </c>
      <c r="S45" s="108">
        <v>12414397</v>
      </c>
      <c r="T45" s="108">
        <v>54.55</v>
      </c>
      <c r="U45" s="108">
        <v>108.74</v>
      </c>
      <c r="V45" s="109">
        <v>0.207405045628548</v>
      </c>
      <c r="W45" s="110">
        <v>9.6999998092651403</v>
      </c>
      <c r="X45" s="110">
        <v>1.1000000238418599</v>
      </c>
      <c r="Y45" s="109">
        <v>1.1130000352859499</v>
      </c>
      <c r="Z45" s="108">
        <v>93</v>
      </c>
      <c r="AA45" s="108">
        <v>11</v>
      </c>
      <c r="AB45" s="110">
        <v>0.30000001192092901</v>
      </c>
      <c r="AC45" s="109">
        <v>1389.33691785</v>
      </c>
      <c r="AD45" s="109">
        <v>25</v>
      </c>
      <c r="AE45" s="110">
        <v>0</v>
      </c>
      <c r="AF45" s="109">
        <v>0.30802674243285999</v>
      </c>
      <c r="AG45" s="109">
        <v>48.529998779296903</v>
      </c>
      <c r="AH45" s="108">
        <v>28116</v>
      </c>
      <c r="AI45" s="108">
        <v>50000</v>
      </c>
      <c r="AJ45" s="108">
        <v>0</v>
      </c>
      <c r="AK45" s="108">
        <v>0</v>
      </c>
      <c r="AL45" s="108">
        <v>4180</v>
      </c>
      <c r="AM45" s="108">
        <v>0</v>
      </c>
      <c r="AN45" s="108">
        <v>121</v>
      </c>
      <c r="AO45" s="110">
        <v>4.9000000000000004</v>
      </c>
      <c r="AP45" s="110">
        <v>3.24</v>
      </c>
      <c r="AQ45" s="110">
        <v>7.6</v>
      </c>
      <c r="AR45" s="109">
        <v>4.4166666666666661</v>
      </c>
      <c r="AS45" s="109">
        <v>0.378883987665176</v>
      </c>
      <c r="AT45" s="108">
        <v>58</v>
      </c>
      <c r="AU45" s="110">
        <v>99.359291076660199</v>
      </c>
      <c r="AV45" s="109">
        <v>97.647247314453097</v>
      </c>
      <c r="AW45" s="109">
        <v>59.762950897216797</v>
      </c>
      <c r="AX45" s="109">
        <v>150.66204833984401</v>
      </c>
      <c r="AY45" s="108">
        <v>23000</v>
      </c>
      <c r="AZ45" s="110">
        <v>94.522395299999999</v>
      </c>
      <c r="BA45" s="110">
        <v>97.780635500000002</v>
      </c>
      <c r="BB45" s="108">
        <v>16614.087890625</v>
      </c>
      <c r="BC45" s="108">
        <v>4857274</v>
      </c>
      <c r="BD45" s="108">
        <v>4778659</v>
      </c>
      <c r="BE45" s="108">
        <v>51060</v>
      </c>
      <c r="BF45" s="108"/>
    </row>
    <row r="46" spans="1:58" x14ac:dyDescent="0.25">
      <c r="A46" s="133" t="s">
        <v>371</v>
      </c>
      <c r="B46" s="111" t="s">
        <v>74</v>
      </c>
      <c r="C46" s="108">
        <v>0</v>
      </c>
      <c r="D46" s="108">
        <v>0</v>
      </c>
      <c r="E46" s="108">
        <v>103081.22100000001</v>
      </c>
      <c r="F46" s="108">
        <v>0.16200000000000001</v>
      </c>
      <c r="G46" s="108">
        <v>0</v>
      </c>
      <c r="H46" s="108">
        <v>0</v>
      </c>
      <c r="I46" s="108">
        <v>0</v>
      </c>
      <c r="J46" s="108">
        <v>0</v>
      </c>
      <c r="K46" s="109">
        <v>0</v>
      </c>
      <c r="L46" s="109">
        <v>6.0606060606060601E-2</v>
      </c>
      <c r="M46" s="109">
        <v>0.68200000000000005</v>
      </c>
      <c r="N46" s="109">
        <v>0.39300000000000002</v>
      </c>
      <c r="O46" s="108">
        <v>0</v>
      </c>
      <c r="P46" s="108">
        <v>0</v>
      </c>
      <c r="Q46" s="109">
        <v>0.47399999999999998</v>
      </c>
      <c r="R46" s="109">
        <v>0.30691449999999998</v>
      </c>
      <c r="S46" s="108">
        <v>1092896</v>
      </c>
      <c r="T46" s="108">
        <v>925.13</v>
      </c>
      <c r="U46" s="108">
        <v>653.4</v>
      </c>
      <c r="V46" s="109">
        <v>2.05334520339966</v>
      </c>
      <c r="W46" s="110">
        <v>92.599998474121094</v>
      </c>
      <c r="X46" s="110">
        <v>15.699999809265099</v>
      </c>
      <c r="Y46" s="109">
        <v>0.143999993801117</v>
      </c>
      <c r="Z46" s="108">
        <v>77</v>
      </c>
      <c r="AA46" s="108">
        <v>159</v>
      </c>
      <c r="AB46" s="110">
        <v>3.2000000476837198</v>
      </c>
      <c r="AC46" s="109">
        <v>187.01992050000001</v>
      </c>
      <c r="AD46" s="109">
        <v>645</v>
      </c>
      <c r="AE46" s="110">
        <v>71</v>
      </c>
      <c r="AF46" s="109">
        <v>0.67203021077101199</v>
      </c>
      <c r="AG46" s="109">
        <v>43.180000305175803</v>
      </c>
      <c r="AH46" s="108">
        <v>0</v>
      </c>
      <c r="AI46" s="108">
        <v>0</v>
      </c>
      <c r="AJ46" s="108">
        <v>225</v>
      </c>
      <c r="AK46" s="108">
        <v>300889</v>
      </c>
      <c r="AL46" s="108">
        <v>1399</v>
      </c>
      <c r="AM46" s="108">
        <v>19552</v>
      </c>
      <c r="AN46" s="108">
        <v>131</v>
      </c>
      <c r="AO46" s="110">
        <v>13.3</v>
      </c>
      <c r="AP46" s="110">
        <v>6.72</v>
      </c>
      <c r="AQ46" s="110">
        <v>8.8000000000000007</v>
      </c>
      <c r="AR46" s="109">
        <v>1.8666666666666665</v>
      </c>
      <c r="AS46" s="109">
        <v>-0.65096318721771196</v>
      </c>
      <c r="AT46" s="108">
        <v>34</v>
      </c>
      <c r="AU46" s="110">
        <v>61.900001525878899</v>
      </c>
      <c r="AV46" s="109">
        <v>43.2653198242188</v>
      </c>
      <c r="AW46" s="109">
        <v>21</v>
      </c>
      <c r="AX46" s="109">
        <v>119.31097412109401</v>
      </c>
      <c r="AY46" s="108">
        <v>32000</v>
      </c>
      <c r="AZ46" s="110">
        <v>22.489561500000001</v>
      </c>
      <c r="BA46" s="110">
        <v>81.946528599999994</v>
      </c>
      <c r="BB46" s="108">
        <v>3719.62451171875</v>
      </c>
      <c r="BC46" s="108">
        <v>23695920</v>
      </c>
      <c r="BD46" s="108">
        <v>22593976</v>
      </c>
      <c r="BE46" s="108">
        <v>318000</v>
      </c>
      <c r="BF46" s="108"/>
    </row>
    <row r="47" spans="1:58" x14ac:dyDescent="0.25">
      <c r="A47" s="133" t="s">
        <v>76</v>
      </c>
      <c r="B47" s="111" t="s">
        <v>75</v>
      </c>
      <c r="C47" s="108">
        <v>6778.3380683789474</v>
      </c>
      <c r="D47" s="108">
        <v>508.46838421263158</v>
      </c>
      <c r="E47" s="108">
        <v>42168.2575</v>
      </c>
      <c r="F47" s="108">
        <v>30.423999999999999</v>
      </c>
      <c r="G47" s="108">
        <v>0</v>
      </c>
      <c r="H47" s="108">
        <v>0</v>
      </c>
      <c r="I47" s="108">
        <v>0</v>
      </c>
      <c r="J47" s="108">
        <v>0</v>
      </c>
      <c r="K47" s="109">
        <v>0.03</v>
      </c>
      <c r="L47" s="109">
        <v>0.18181818181818199</v>
      </c>
      <c r="M47" s="109">
        <v>2.1000000000000001E-2</v>
      </c>
      <c r="N47" s="109">
        <v>2.1000000000000001E-2</v>
      </c>
      <c r="O47" s="108">
        <v>0</v>
      </c>
      <c r="P47" s="108">
        <v>0</v>
      </c>
      <c r="Q47" s="109">
        <v>0.82699999999999996</v>
      </c>
      <c r="R47" s="109" t="s">
        <v>443</v>
      </c>
      <c r="S47" s="108">
        <v>1278777</v>
      </c>
      <c r="T47" s="108">
        <v>0</v>
      </c>
      <c r="U47" s="108">
        <v>0</v>
      </c>
      <c r="V47" s="109" t="s">
        <v>443</v>
      </c>
      <c r="W47" s="110">
        <v>4.3000001907348597</v>
      </c>
      <c r="X47" s="110" t="s">
        <v>443</v>
      </c>
      <c r="Y47" s="109">
        <v>3</v>
      </c>
      <c r="Z47" s="108">
        <v>90</v>
      </c>
      <c r="AA47" s="108">
        <v>13</v>
      </c>
      <c r="AB47" s="110" t="s">
        <v>443</v>
      </c>
      <c r="AC47" s="109">
        <v>1652.12229359</v>
      </c>
      <c r="AD47" s="109">
        <v>8</v>
      </c>
      <c r="AE47" s="110" t="s">
        <v>443</v>
      </c>
      <c r="AF47" s="109">
        <v>0.14128755832533199</v>
      </c>
      <c r="AG47" s="109">
        <v>31.9799995422363</v>
      </c>
      <c r="AH47" s="108">
        <v>1200</v>
      </c>
      <c r="AI47" s="108">
        <v>0</v>
      </c>
      <c r="AJ47" s="108">
        <v>0</v>
      </c>
      <c r="AK47" s="108">
        <v>0</v>
      </c>
      <c r="AL47" s="108">
        <v>304</v>
      </c>
      <c r="AM47" s="108">
        <v>44</v>
      </c>
      <c r="AN47" s="108">
        <v>121</v>
      </c>
      <c r="AO47" s="110">
        <v>4.9000000000000004</v>
      </c>
      <c r="AP47" s="110">
        <v>3.16</v>
      </c>
      <c r="AQ47" s="110">
        <v>2.7</v>
      </c>
      <c r="AR47" s="109">
        <v>3.25</v>
      </c>
      <c r="AS47" s="109">
        <v>0.50924670696258501</v>
      </c>
      <c r="AT47" s="108">
        <v>49</v>
      </c>
      <c r="AU47" s="110">
        <v>100</v>
      </c>
      <c r="AV47" s="109">
        <v>99.272590637207003</v>
      </c>
      <c r="AW47" s="109">
        <v>69.8031005859375</v>
      </c>
      <c r="AX47" s="109">
        <v>103.76667022705099</v>
      </c>
      <c r="AY47" s="108">
        <v>83000</v>
      </c>
      <c r="AZ47" s="110">
        <v>96.976693499999996</v>
      </c>
      <c r="BA47" s="110">
        <v>99.637117700000005</v>
      </c>
      <c r="BB47" s="108">
        <v>23596.244140625</v>
      </c>
      <c r="BC47" s="108">
        <v>4170600</v>
      </c>
      <c r="BD47" s="108">
        <v>4199640</v>
      </c>
      <c r="BE47" s="108">
        <v>55960</v>
      </c>
      <c r="BF47" s="108"/>
    </row>
    <row r="48" spans="1:58" x14ac:dyDescent="0.25">
      <c r="A48" s="133" t="s">
        <v>78</v>
      </c>
      <c r="B48" s="111" t="s">
        <v>77</v>
      </c>
      <c r="C48" s="108">
        <v>8353.1450113894734</v>
      </c>
      <c r="D48" s="108">
        <v>994.7895488800001</v>
      </c>
      <c r="E48" s="108">
        <v>19454.631999999998</v>
      </c>
      <c r="F48" s="108">
        <v>3.956</v>
      </c>
      <c r="G48" s="108">
        <v>213380.91307180002</v>
      </c>
      <c r="H48" s="108">
        <v>57919.865529399991</v>
      </c>
      <c r="I48" s="108">
        <v>27897.712000000003</v>
      </c>
      <c r="J48" s="108">
        <v>27878</v>
      </c>
      <c r="K48" s="109">
        <v>0.182</v>
      </c>
      <c r="L48" s="109">
        <v>0.12121212121212099</v>
      </c>
      <c r="M48" s="109">
        <v>8.0000000000000002E-3</v>
      </c>
      <c r="N48" s="109">
        <v>2.1000000000000001E-2</v>
      </c>
      <c r="O48" s="108">
        <v>0</v>
      </c>
      <c r="P48" s="108">
        <v>0</v>
      </c>
      <c r="Q48" s="109">
        <v>0.77500000000000002</v>
      </c>
      <c r="R48" s="109" t="s">
        <v>443</v>
      </c>
      <c r="S48" s="108">
        <v>10780946</v>
      </c>
      <c r="T48" s="108">
        <v>261.97000000000003</v>
      </c>
      <c r="U48" s="108">
        <v>552.95000000000005</v>
      </c>
      <c r="V48" s="109" t="s">
        <v>443</v>
      </c>
      <c r="W48" s="110">
        <v>5.5</v>
      </c>
      <c r="X48" s="110" t="s">
        <v>443</v>
      </c>
      <c r="Y48" s="109">
        <v>6.72300004959106</v>
      </c>
      <c r="Z48" s="108">
        <v>99</v>
      </c>
      <c r="AA48" s="108">
        <v>7</v>
      </c>
      <c r="AB48" s="110">
        <v>0.30000001192092901</v>
      </c>
      <c r="AC48" s="109">
        <v>2474.6167785100001</v>
      </c>
      <c r="AD48" s="109">
        <v>39</v>
      </c>
      <c r="AE48" s="110" t="s">
        <v>443</v>
      </c>
      <c r="AF48" s="109">
        <v>0.30437905782514901</v>
      </c>
      <c r="AG48" s="109" t="s">
        <v>443</v>
      </c>
      <c r="AH48" s="108">
        <v>100000</v>
      </c>
      <c r="AI48" s="108">
        <v>190000</v>
      </c>
      <c r="AJ48" s="108">
        <v>0</v>
      </c>
      <c r="AK48" s="108">
        <v>0</v>
      </c>
      <c r="AL48" s="108">
        <v>316</v>
      </c>
      <c r="AM48" s="108">
        <v>0</v>
      </c>
      <c r="AN48" s="108">
        <v>143</v>
      </c>
      <c r="AO48" s="110">
        <v>4.9000000000000004</v>
      </c>
      <c r="AP48" s="110" t="s">
        <v>443</v>
      </c>
      <c r="AQ48" s="110" t="s">
        <v>443</v>
      </c>
      <c r="AR48" s="109">
        <v>4</v>
      </c>
      <c r="AS48" s="109">
        <v>1.3740357011556599E-2</v>
      </c>
      <c r="AT48" s="108">
        <v>47</v>
      </c>
      <c r="AU48" s="110">
        <v>100</v>
      </c>
      <c r="AV48" s="109">
        <v>99.710716247558594</v>
      </c>
      <c r="AW48" s="109">
        <v>31.107969284057599</v>
      </c>
      <c r="AX48" s="109">
        <v>29.650728225708001</v>
      </c>
      <c r="AY48" s="108">
        <v>67000</v>
      </c>
      <c r="AZ48" s="110">
        <v>93.158904399999997</v>
      </c>
      <c r="BA48" s="110">
        <v>94.886602400000001</v>
      </c>
      <c r="BB48" s="108">
        <v>20648.974609375</v>
      </c>
      <c r="BC48" s="108">
        <v>11475982</v>
      </c>
      <c r="BD48" s="108">
        <v>11360092</v>
      </c>
      <c r="BE48" s="108">
        <v>106440</v>
      </c>
      <c r="BF48" s="108"/>
    </row>
    <row r="49" spans="1:58" x14ac:dyDescent="0.25">
      <c r="A49" s="133" t="s">
        <v>80</v>
      </c>
      <c r="B49" s="111" t="s">
        <v>79</v>
      </c>
      <c r="C49" s="108">
        <v>1723.5381026757896</v>
      </c>
      <c r="D49" s="108">
        <v>148.57172744336842</v>
      </c>
      <c r="E49" s="108">
        <v>72.686499999999995</v>
      </c>
      <c r="F49" s="108">
        <v>4.0199999999999996</v>
      </c>
      <c r="G49" s="108">
        <v>0</v>
      </c>
      <c r="H49" s="108">
        <v>0</v>
      </c>
      <c r="I49" s="108">
        <v>0</v>
      </c>
      <c r="J49" s="108">
        <v>0</v>
      </c>
      <c r="K49" s="109">
        <v>6.0999999999999999E-2</v>
      </c>
      <c r="L49" s="109">
        <v>0.15151515151515199</v>
      </c>
      <c r="M49" s="109">
        <v>3.3000000000000002E-2</v>
      </c>
      <c r="N49" s="109">
        <v>0.02</v>
      </c>
      <c r="O49" s="108">
        <v>0</v>
      </c>
      <c r="P49" s="108">
        <v>0</v>
      </c>
      <c r="Q49" s="109">
        <v>0.85599999999999998</v>
      </c>
      <c r="R49" s="109" t="s">
        <v>443</v>
      </c>
      <c r="S49" s="108">
        <v>0</v>
      </c>
      <c r="T49" s="108">
        <v>0</v>
      </c>
      <c r="U49" s="108">
        <v>0</v>
      </c>
      <c r="V49" s="109" t="s">
        <v>443</v>
      </c>
      <c r="W49" s="110">
        <v>2.7000000476837198</v>
      </c>
      <c r="X49" s="110" t="s">
        <v>443</v>
      </c>
      <c r="Y49" s="109">
        <v>2.3289999961853001</v>
      </c>
      <c r="Z49" s="108">
        <v>90</v>
      </c>
      <c r="AA49" s="108">
        <v>6.1999998092651403</v>
      </c>
      <c r="AB49" s="110">
        <v>0.10000000149011599</v>
      </c>
      <c r="AC49" s="109">
        <v>2062.3740575699999</v>
      </c>
      <c r="AD49" s="109">
        <v>7</v>
      </c>
      <c r="AE49" s="110" t="s">
        <v>443</v>
      </c>
      <c r="AF49" s="109">
        <v>0.11637838272378299</v>
      </c>
      <c r="AG49" s="109">
        <v>34.310001373291001</v>
      </c>
      <c r="AH49" s="108">
        <v>0</v>
      </c>
      <c r="AI49" s="108">
        <v>0</v>
      </c>
      <c r="AJ49" s="108">
        <v>0</v>
      </c>
      <c r="AK49" s="108">
        <v>272000</v>
      </c>
      <c r="AL49" s="108">
        <v>8484</v>
      </c>
      <c r="AM49" s="108">
        <v>0</v>
      </c>
      <c r="AN49" s="108">
        <v>104</v>
      </c>
      <c r="AO49" s="110">
        <v>4.9000000000000004</v>
      </c>
      <c r="AP49" s="110">
        <v>2</v>
      </c>
      <c r="AQ49" s="110">
        <v>12.7</v>
      </c>
      <c r="AR49" s="109" t="s">
        <v>443</v>
      </c>
      <c r="AS49" s="109">
        <v>1.03617107868195</v>
      </c>
      <c r="AT49" s="108">
        <v>55</v>
      </c>
      <c r="AU49" s="110">
        <v>100</v>
      </c>
      <c r="AV49" s="109">
        <v>99.059776306152301</v>
      </c>
      <c r="AW49" s="109">
        <v>71.715896606445298</v>
      </c>
      <c r="AX49" s="109">
        <v>95.400337219238295</v>
      </c>
      <c r="AY49" s="108">
        <v>19000</v>
      </c>
      <c r="AZ49" s="110">
        <v>100</v>
      </c>
      <c r="BA49" s="110">
        <v>100</v>
      </c>
      <c r="BB49" s="108">
        <v>32580.3515625</v>
      </c>
      <c r="BC49" s="108">
        <v>1170125</v>
      </c>
      <c r="BD49" s="108">
        <v>1156094</v>
      </c>
      <c r="BE49" s="108">
        <v>9240</v>
      </c>
      <c r="BF49" s="108"/>
    </row>
    <row r="50" spans="1:58" x14ac:dyDescent="0.25">
      <c r="A50" s="133" t="s">
        <v>82</v>
      </c>
      <c r="B50" s="111" t="s">
        <v>81</v>
      </c>
      <c r="C50" s="108">
        <v>2453.4790422105266</v>
      </c>
      <c r="D50" s="108">
        <v>0</v>
      </c>
      <c r="E50" s="108">
        <v>55039.35</v>
      </c>
      <c r="F50" s="108">
        <v>0</v>
      </c>
      <c r="G50" s="108">
        <v>0</v>
      </c>
      <c r="H50" s="108">
        <v>0</v>
      </c>
      <c r="I50" s="108">
        <v>0</v>
      </c>
      <c r="J50" s="108">
        <v>0</v>
      </c>
      <c r="K50" s="109">
        <v>0</v>
      </c>
      <c r="L50" s="109">
        <v>9.0909090909090898E-2</v>
      </c>
      <c r="M50" s="109">
        <v>2.3E-2</v>
      </c>
      <c r="N50" s="109">
        <v>6.0000000000000001E-3</v>
      </c>
      <c r="O50" s="108">
        <v>0</v>
      </c>
      <c r="P50" s="108">
        <v>0</v>
      </c>
      <c r="Q50" s="109">
        <v>0.878</v>
      </c>
      <c r="R50" s="109" t="s">
        <v>443</v>
      </c>
      <c r="S50" s="108">
        <v>0</v>
      </c>
      <c r="T50" s="108">
        <v>0</v>
      </c>
      <c r="U50" s="108">
        <v>0</v>
      </c>
      <c r="V50" s="109" t="s">
        <v>443</v>
      </c>
      <c r="W50" s="110">
        <v>3.4000000953674299</v>
      </c>
      <c r="X50" s="110" t="s">
        <v>443</v>
      </c>
      <c r="Y50" s="109">
        <v>3.6240000724792498</v>
      </c>
      <c r="Z50" s="108">
        <v>98</v>
      </c>
      <c r="AA50" s="108">
        <v>5.1999998092651403</v>
      </c>
      <c r="AB50" s="110">
        <v>0.10000000149011599</v>
      </c>
      <c r="AC50" s="109">
        <v>2146.32088342</v>
      </c>
      <c r="AD50" s="109">
        <v>4</v>
      </c>
      <c r="AE50" s="110" t="s">
        <v>443</v>
      </c>
      <c r="AF50" s="109">
        <v>0.12915975544365299</v>
      </c>
      <c r="AG50" s="109">
        <v>26.129999160766602</v>
      </c>
      <c r="AH50" s="108">
        <v>0</v>
      </c>
      <c r="AI50" s="108">
        <v>0</v>
      </c>
      <c r="AJ50" s="108">
        <v>0</v>
      </c>
      <c r="AK50" s="108">
        <v>0</v>
      </c>
      <c r="AL50" s="108">
        <v>3644</v>
      </c>
      <c r="AM50" s="108">
        <v>0</v>
      </c>
      <c r="AN50" s="108">
        <v>131</v>
      </c>
      <c r="AO50" s="110">
        <v>4.9000000000000004</v>
      </c>
      <c r="AP50" s="110">
        <v>2.27</v>
      </c>
      <c r="AQ50" s="110">
        <v>10.7</v>
      </c>
      <c r="AR50" s="109">
        <v>4.0166666666666675</v>
      </c>
      <c r="AS50" s="109">
        <v>1.0514956712722801</v>
      </c>
      <c r="AT50" s="108">
        <v>55</v>
      </c>
      <c r="AU50" s="110">
        <v>100</v>
      </c>
      <c r="AV50" s="109" t="s">
        <v>443</v>
      </c>
      <c r="AW50" s="109">
        <v>81.298599243164105</v>
      </c>
      <c r="AX50" s="109">
        <v>129.21057128906301</v>
      </c>
      <c r="AY50" s="108">
        <v>210000</v>
      </c>
      <c r="AZ50" s="110">
        <v>99.114684299999993</v>
      </c>
      <c r="BA50" s="110">
        <v>100</v>
      </c>
      <c r="BB50" s="108">
        <v>34711.28125</v>
      </c>
      <c r="BC50" s="108">
        <v>10561633</v>
      </c>
      <c r="BD50" s="108">
        <v>10451327</v>
      </c>
      <c r="BE50" s="108">
        <v>77240</v>
      </c>
      <c r="BF50" s="108"/>
    </row>
    <row r="51" spans="1:58" x14ac:dyDescent="0.25">
      <c r="A51" s="133" t="s">
        <v>84</v>
      </c>
      <c r="B51" s="111" t="s">
        <v>83</v>
      </c>
      <c r="C51" s="108">
        <v>0</v>
      </c>
      <c r="D51" s="108">
        <v>0</v>
      </c>
      <c r="E51" s="108">
        <v>3660.9134999999997</v>
      </c>
      <c r="F51" s="108">
        <v>0</v>
      </c>
      <c r="G51" s="108">
        <v>0</v>
      </c>
      <c r="H51" s="108">
        <v>0</v>
      </c>
      <c r="I51" s="108">
        <v>0</v>
      </c>
      <c r="J51" s="108">
        <v>0</v>
      </c>
      <c r="K51" s="109">
        <v>0.03</v>
      </c>
      <c r="L51" s="109">
        <v>0.12121212121212099</v>
      </c>
      <c r="M51" s="109">
        <v>2E-3</v>
      </c>
      <c r="N51" s="109">
        <v>2E-3</v>
      </c>
      <c r="O51" s="108">
        <v>0</v>
      </c>
      <c r="P51" s="108">
        <v>0</v>
      </c>
      <c r="Q51" s="109">
        <v>0.92500000000000004</v>
      </c>
      <c r="R51" s="109" t="s">
        <v>443</v>
      </c>
      <c r="S51" s="108">
        <v>10000000</v>
      </c>
      <c r="T51" s="108">
        <v>0</v>
      </c>
      <c r="U51" s="108">
        <v>0</v>
      </c>
      <c r="V51" s="109" t="s">
        <v>443</v>
      </c>
      <c r="W51" s="110">
        <v>3.5</v>
      </c>
      <c r="X51" s="110" t="s">
        <v>443</v>
      </c>
      <c r="Y51" s="109">
        <v>3.4849998950958301</v>
      </c>
      <c r="Z51" s="108">
        <v>94</v>
      </c>
      <c r="AA51" s="108">
        <v>6</v>
      </c>
      <c r="AB51" s="110">
        <v>0.20000000298023199</v>
      </c>
      <c r="AC51" s="109">
        <v>4782.0595139099996</v>
      </c>
      <c r="AD51" s="109">
        <v>6</v>
      </c>
      <c r="AE51" s="110" t="s">
        <v>443</v>
      </c>
      <c r="AF51" s="109">
        <v>4.1487210092322903E-2</v>
      </c>
      <c r="AG51" s="109">
        <v>29.079999923706101</v>
      </c>
      <c r="AH51" s="108">
        <v>0</v>
      </c>
      <c r="AI51" s="108">
        <v>0</v>
      </c>
      <c r="AJ51" s="108">
        <v>0</v>
      </c>
      <c r="AK51" s="108">
        <v>0</v>
      </c>
      <c r="AL51" s="108">
        <v>33507</v>
      </c>
      <c r="AM51" s="108">
        <v>0</v>
      </c>
      <c r="AN51" s="108">
        <v>132</v>
      </c>
      <c r="AO51" s="110">
        <v>4.9000000000000004</v>
      </c>
      <c r="AP51" s="110">
        <v>1.31</v>
      </c>
      <c r="AQ51" s="110">
        <v>6</v>
      </c>
      <c r="AR51" s="109">
        <v>3.9333333333333336</v>
      </c>
      <c r="AS51" s="109">
        <v>1.8493310213089</v>
      </c>
      <c r="AT51" s="108">
        <v>90</v>
      </c>
      <c r="AU51" s="110">
        <v>100</v>
      </c>
      <c r="AV51" s="109" t="s">
        <v>443</v>
      </c>
      <c r="AW51" s="109">
        <v>96.330497741699205</v>
      </c>
      <c r="AX51" s="109">
        <v>128.34193420410199</v>
      </c>
      <c r="AY51" s="108">
        <v>150000</v>
      </c>
      <c r="AZ51" s="110">
        <v>99.597225100000003</v>
      </c>
      <c r="BA51" s="110">
        <v>100</v>
      </c>
      <c r="BB51" s="108">
        <v>49695.96875</v>
      </c>
      <c r="BC51" s="108">
        <v>5731118</v>
      </c>
      <c r="BD51" s="108">
        <v>5607763</v>
      </c>
      <c r="BE51" s="108">
        <v>42430</v>
      </c>
      <c r="BF51" s="108"/>
    </row>
    <row r="52" spans="1:58" x14ac:dyDescent="0.25">
      <c r="A52" s="133" t="s">
        <v>86</v>
      </c>
      <c r="B52" s="111" t="s">
        <v>85</v>
      </c>
      <c r="C52" s="108">
        <v>1613.3141311705263</v>
      </c>
      <c r="D52" s="108">
        <v>0</v>
      </c>
      <c r="E52" s="108">
        <v>166.9975</v>
      </c>
      <c r="F52" s="108">
        <v>0.60599999999999998</v>
      </c>
      <c r="G52" s="108">
        <v>0</v>
      </c>
      <c r="H52" s="108">
        <v>0</v>
      </c>
      <c r="I52" s="108">
        <v>0</v>
      </c>
      <c r="J52" s="108">
        <v>29182</v>
      </c>
      <c r="K52" s="109">
        <v>0.21199999999999999</v>
      </c>
      <c r="L52" s="109">
        <v>0.87878787878787901</v>
      </c>
      <c r="M52" s="109">
        <v>0.33300000000000002</v>
      </c>
      <c r="N52" s="109">
        <v>4.1000000000000002E-2</v>
      </c>
      <c r="O52" s="108">
        <v>0</v>
      </c>
      <c r="P52" s="108">
        <v>0</v>
      </c>
      <c r="Q52" s="109">
        <v>0.47299999999999998</v>
      </c>
      <c r="R52" s="109">
        <v>0.12749469999999999</v>
      </c>
      <c r="S52" s="108">
        <v>72640391</v>
      </c>
      <c r="T52" s="108">
        <v>164.73</v>
      </c>
      <c r="U52" s="108">
        <v>169.56</v>
      </c>
      <c r="V52" s="109" t="s">
        <v>443</v>
      </c>
      <c r="W52" s="110">
        <v>65.300003051757798</v>
      </c>
      <c r="X52" s="110">
        <v>29.799999237060501</v>
      </c>
      <c r="Y52" s="109">
        <v>0.22900000214576699</v>
      </c>
      <c r="Z52" s="108">
        <v>75</v>
      </c>
      <c r="AA52" s="108">
        <v>378</v>
      </c>
      <c r="AB52" s="110">
        <v>1.6000000238418599</v>
      </c>
      <c r="AC52" s="109">
        <v>337.95886137999997</v>
      </c>
      <c r="AD52" s="109">
        <v>229</v>
      </c>
      <c r="AE52" s="110">
        <v>28</v>
      </c>
      <c r="AF52" s="109" t="s">
        <v>443</v>
      </c>
      <c r="AG52" s="109">
        <v>45.130001068115199</v>
      </c>
      <c r="AH52" s="108">
        <v>0</v>
      </c>
      <c r="AI52" s="108">
        <v>0</v>
      </c>
      <c r="AJ52" s="108">
        <v>0</v>
      </c>
      <c r="AK52" s="108">
        <v>0</v>
      </c>
      <c r="AL52" s="108">
        <v>51390</v>
      </c>
      <c r="AM52" s="108">
        <v>0</v>
      </c>
      <c r="AN52" s="108">
        <v>115</v>
      </c>
      <c r="AO52" s="110">
        <v>15.9</v>
      </c>
      <c r="AP52" s="110" t="s">
        <v>443</v>
      </c>
      <c r="AQ52" s="110" t="s">
        <v>443</v>
      </c>
      <c r="AR52" s="109">
        <v>2.8</v>
      </c>
      <c r="AS52" s="109">
        <v>-0.956454157829285</v>
      </c>
      <c r="AT52" s="108">
        <v>30</v>
      </c>
      <c r="AU52" s="110">
        <v>46.7273979187012</v>
      </c>
      <c r="AV52" s="109" t="s">
        <v>443</v>
      </c>
      <c r="AW52" s="109">
        <v>11.9224309921265</v>
      </c>
      <c r="AX52" s="109">
        <v>34.679843902587898</v>
      </c>
      <c r="AY52" s="108">
        <v>2600</v>
      </c>
      <c r="AZ52" s="110">
        <v>47.433913799999999</v>
      </c>
      <c r="BA52" s="110">
        <v>90.000867</v>
      </c>
      <c r="BB52" s="108">
        <v>3342.47729492188</v>
      </c>
      <c r="BC52" s="108">
        <v>942333</v>
      </c>
      <c r="BD52" s="108">
        <v>886748</v>
      </c>
      <c r="BE52" s="108">
        <v>23180</v>
      </c>
      <c r="BF52" s="108"/>
    </row>
    <row r="53" spans="1:58" x14ac:dyDescent="0.25">
      <c r="A53" s="133" t="s">
        <v>88</v>
      </c>
      <c r="B53" s="111" t="s">
        <v>87</v>
      </c>
      <c r="C53" s="108">
        <v>43.363478350315795</v>
      </c>
      <c r="D53" s="108">
        <v>0</v>
      </c>
      <c r="E53" s="108" t="s">
        <v>443</v>
      </c>
      <c r="F53" s="108">
        <v>3.59</v>
      </c>
      <c r="G53" s="108">
        <v>1171.3419931796002</v>
      </c>
      <c r="H53" s="108">
        <v>123.29915717680001</v>
      </c>
      <c r="I53" s="108">
        <v>417.23400000000004</v>
      </c>
      <c r="J53" s="108">
        <v>0</v>
      </c>
      <c r="K53" s="109">
        <v>0</v>
      </c>
      <c r="L53" s="109">
        <v>0.12121212121212099</v>
      </c>
      <c r="M53" s="109">
        <v>5.0000000000000001E-3</v>
      </c>
      <c r="N53" s="109">
        <v>2E-3</v>
      </c>
      <c r="O53" s="108">
        <v>0</v>
      </c>
      <c r="P53" s="108">
        <v>0</v>
      </c>
      <c r="Q53" s="109">
        <v>0.72599999999999998</v>
      </c>
      <c r="R53" s="109" t="s">
        <v>443</v>
      </c>
      <c r="S53" s="108">
        <v>1226526</v>
      </c>
      <c r="T53" s="108">
        <v>16.29</v>
      </c>
      <c r="U53" s="108">
        <v>11.42</v>
      </c>
      <c r="V53" s="109">
        <v>2.2849647998809801</v>
      </c>
      <c r="W53" s="110">
        <v>21.200000762939499</v>
      </c>
      <c r="X53" s="110" t="s">
        <v>443</v>
      </c>
      <c r="Y53" s="109">
        <v>1.77</v>
      </c>
      <c r="Z53" s="108">
        <v>96</v>
      </c>
      <c r="AA53" s="108">
        <v>11</v>
      </c>
      <c r="AB53" s="110" t="s">
        <v>443</v>
      </c>
      <c r="AC53" s="109">
        <v>586.90191344000004</v>
      </c>
      <c r="AD53" s="109" t="s">
        <v>443</v>
      </c>
      <c r="AE53" s="110" t="s">
        <v>443</v>
      </c>
      <c r="AF53" s="109" t="s">
        <v>443</v>
      </c>
      <c r="AG53" s="109" t="s">
        <v>443</v>
      </c>
      <c r="AH53" s="108">
        <v>28594</v>
      </c>
      <c r="AI53" s="108">
        <v>0</v>
      </c>
      <c r="AJ53" s="108">
        <v>0</v>
      </c>
      <c r="AK53" s="108">
        <v>0</v>
      </c>
      <c r="AL53" s="108">
        <v>0</v>
      </c>
      <c r="AM53" s="108">
        <v>0</v>
      </c>
      <c r="AN53" s="108">
        <v>115</v>
      </c>
      <c r="AO53" s="110">
        <v>6.2</v>
      </c>
      <c r="AP53" s="110" t="s">
        <v>443</v>
      </c>
      <c r="AQ53" s="110" t="s">
        <v>443</v>
      </c>
      <c r="AR53" s="109" t="s">
        <v>443</v>
      </c>
      <c r="AS53" s="109">
        <v>0.106443174183369</v>
      </c>
      <c r="AT53" s="108">
        <v>59</v>
      </c>
      <c r="AU53" s="110">
        <v>100</v>
      </c>
      <c r="AV53" s="109" t="s">
        <v>443</v>
      </c>
      <c r="AW53" s="109">
        <v>67.599998474121094</v>
      </c>
      <c r="AX53" s="109">
        <v>106.293342590332</v>
      </c>
      <c r="AY53" s="108">
        <v>1000</v>
      </c>
      <c r="AZ53" s="110">
        <v>81.099999999999994</v>
      </c>
      <c r="BA53" s="110">
        <v>94.4</v>
      </c>
      <c r="BB53" s="108">
        <v>10975.064453125</v>
      </c>
      <c r="BC53" s="108">
        <v>73543</v>
      </c>
      <c r="BD53" s="108">
        <v>72395</v>
      </c>
      <c r="BE53" s="108">
        <v>750</v>
      </c>
      <c r="BF53" s="108"/>
    </row>
    <row r="54" spans="1:58" x14ac:dyDescent="0.25">
      <c r="A54" s="133" t="s">
        <v>90</v>
      </c>
      <c r="B54" s="111" t="s">
        <v>89</v>
      </c>
      <c r="C54" s="108">
        <v>12508.716542589475</v>
      </c>
      <c r="D54" s="108">
        <v>5067.9717353263159</v>
      </c>
      <c r="E54" s="108">
        <v>36834.059000000001</v>
      </c>
      <c r="F54" s="108">
        <v>10.426</v>
      </c>
      <c r="G54" s="108">
        <v>196947.0497259</v>
      </c>
      <c r="H54" s="108">
        <v>55592.346710639998</v>
      </c>
      <c r="I54" s="108">
        <v>14875.011</v>
      </c>
      <c r="J54" s="108">
        <v>0</v>
      </c>
      <c r="K54" s="109">
        <v>0</v>
      </c>
      <c r="L54" s="109">
        <v>6.0606060606060601E-2</v>
      </c>
      <c r="M54" s="109">
        <v>0.23</v>
      </c>
      <c r="N54" s="109">
        <v>0.13700000000000001</v>
      </c>
      <c r="O54" s="108">
        <v>0</v>
      </c>
      <c r="P54" s="108">
        <v>0</v>
      </c>
      <c r="Q54" s="109">
        <v>0.72199999999999998</v>
      </c>
      <c r="R54" s="109">
        <v>2.4819399999999998E-2</v>
      </c>
      <c r="S54" s="108">
        <v>8195371</v>
      </c>
      <c r="T54" s="108">
        <v>166.22</v>
      </c>
      <c r="U54" s="108">
        <v>277.68</v>
      </c>
      <c r="V54" s="109">
        <v>0.42670425772666898</v>
      </c>
      <c r="W54" s="110">
        <v>30.899999618530298</v>
      </c>
      <c r="X54" s="110">
        <v>4</v>
      </c>
      <c r="Y54" s="109">
        <v>1.53</v>
      </c>
      <c r="Z54" s="108">
        <v>85</v>
      </c>
      <c r="AA54" s="108">
        <v>60</v>
      </c>
      <c r="AB54" s="110">
        <v>1</v>
      </c>
      <c r="AC54" s="109">
        <v>580.32840811999995</v>
      </c>
      <c r="AD54" s="109">
        <v>92</v>
      </c>
      <c r="AE54" s="110">
        <v>0</v>
      </c>
      <c r="AF54" s="109">
        <v>0.469747594574764</v>
      </c>
      <c r="AG54" s="109">
        <v>47.069999694824197</v>
      </c>
      <c r="AH54" s="108">
        <v>23333</v>
      </c>
      <c r="AI54" s="108">
        <v>1795400</v>
      </c>
      <c r="AJ54" s="108">
        <v>0</v>
      </c>
      <c r="AK54" s="108">
        <v>0</v>
      </c>
      <c r="AL54" s="108">
        <v>592</v>
      </c>
      <c r="AM54" s="108">
        <v>0</v>
      </c>
      <c r="AN54" s="108">
        <v>111</v>
      </c>
      <c r="AO54" s="110">
        <v>12.3</v>
      </c>
      <c r="AP54" s="110">
        <v>4.09</v>
      </c>
      <c r="AQ54" s="110">
        <v>5.2</v>
      </c>
      <c r="AR54" s="109">
        <v>3.166666666666667</v>
      </c>
      <c r="AS54" s="109">
        <v>-0.34423929452896102</v>
      </c>
      <c r="AT54" s="108">
        <v>31</v>
      </c>
      <c r="AU54" s="110">
        <v>98.470977783203097</v>
      </c>
      <c r="AV54" s="109">
        <v>92.465423583984403</v>
      </c>
      <c r="AW54" s="109">
        <v>51.930233001708999</v>
      </c>
      <c r="AX54" s="109">
        <v>82.586700439453097</v>
      </c>
      <c r="AY54" s="108">
        <v>29000</v>
      </c>
      <c r="AZ54" s="110">
        <v>83.986149299999994</v>
      </c>
      <c r="BA54" s="110">
        <v>84.700428599999995</v>
      </c>
      <c r="BB54" s="108">
        <v>15208.9140625</v>
      </c>
      <c r="BC54" s="108">
        <v>10648791</v>
      </c>
      <c r="BD54" s="108">
        <v>10502883</v>
      </c>
      <c r="BE54" s="108">
        <v>48320</v>
      </c>
      <c r="BF54" s="108"/>
    </row>
    <row r="55" spans="1:58" x14ac:dyDescent="0.25">
      <c r="A55" s="133" t="s">
        <v>93</v>
      </c>
      <c r="B55" s="111" t="s">
        <v>92</v>
      </c>
      <c r="C55" s="108">
        <v>33014.565069052631</v>
      </c>
      <c r="D55" s="108">
        <v>12481.364975999999</v>
      </c>
      <c r="E55" s="108">
        <v>128314.489</v>
      </c>
      <c r="F55" s="108">
        <v>930.976</v>
      </c>
      <c r="G55" s="108">
        <v>0</v>
      </c>
      <c r="H55" s="108">
        <v>0</v>
      </c>
      <c r="I55" s="108">
        <v>0</v>
      </c>
      <c r="J55" s="108">
        <v>4383</v>
      </c>
      <c r="K55" s="109">
        <v>9.0999999999999998E-2</v>
      </c>
      <c r="L55" s="109">
        <v>6.0606060606060601E-2</v>
      </c>
      <c r="M55" s="109">
        <v>0.34300000000000003</v>
      </c>
      <c r="N55" s="109">
        <v>3.5999999999999997E-2</v>
      </c>
      <c r="O55" s="108">
        <v>0</v>
      </c>
      <c r="P55" s="108">
        <v>0</v>
      </c>
      <c r="Q55" s="109">
        <v>0.73899999999999999</v>
      </c>
      <c r="R55" s="109">
        <v>1.4546399999999999E-2</v>
      </c>
      <c r="S55" s="108">
        <v>57526265</v>
      </c>
      <c r="T55" s="108">
        <v>163.09</v>
      </c>
      <c r="U55" s="108">
        <v>311.11</v>
      </c>
      <c r="V55" s="109">
        <v>0.316040009260178</v>
      </c>
      <c r="W55" s="110">
        <v>21.600000381469702</v>
      </c>
      <c r="X55" s="110">
        <v>6.4000000953674299</v>
      </c>
      <c r="Y55" s="109">
        <v>1.72399997711182</v>
      </c>
      <c r="Z55" s="108">
        <v>86</v>
      </c>
      <c r="AA55" s="108">
        <v>52</v>
      </c>
      <c r="AB55" s="110">
        <v>0.30000001192092901</v>
      </c>
      <c r="AC55" s="109">
        <v>1039.75658557</v>
      </c>
      <c r="AD55" s="109">
        <v>64</v>
      </c>
      <c r="AE55" s="110">
        <v>0</v>
      </c>
      <c r="AF55" s="109">
        <v>0.39053970441142699</v>
      </c>
      <c r="AG55" s="109">
        <v>45.380001068115199</v>
      </c>
      <c r="AH55" s="108">
        <v>931227</v>
      </c>
      <c r="AI55" s="108">
        <v>423466</v>
      </c>
      <c r="AJ55" s="108">
        <v>0</v>
      </c>
      <c r="AK55" s="108">
        <v>0</v>
      </c>
      <c r="AL55" s="108">
        <v>102848</v>
      </c>
      <c r="AM55" s="108">
        <v>0</v>
      </c>
      <c r="AN55" s="108">
        <v>112</v>
      </c>
      <c r="AO55" s="110">
        <v>10.9</v>
      </c>
      <c r="AP55" s="110">
        <v>3.39</v>
      </c>
      <c r="AQ55" s="110">
        <v>5.7</v>
      </c>
      <c r="AR55" s="109">
        <v>3.8166666666666673</v>
      </c>
      <c r="AS55" s="109">
        <v>-0.43587645888328602</v>
      </c>
      <c r="AT55" s="108">
        <v>31</v>
      </c>
      <c r="AU55" s="110">
        <v>98.976066589355497</v>
      </c>
      <c r="AV55" s="109">
        <v>94.515472412109403</v>
      </c>
      <c r="AW55" s="109">
        <v>48.940433502197301</v>
      </c>
      <c r="AX55" s="109">
        <v>79.429267883300795</v>
      </c>
      <c r="AY55" s="108">
        <v>62000</v>
      </c>
      <c r="AZ55" s="110">
        <v>84.688627400000001</v>
      </c>
      <c r="BA55" s="110">
        <v>86.935071100000002</v>
      </c>
      <c r="BB55" s="108">
        <v>11286.173828125</v>
      </c>
      <c r="BC55" s="108">
        <v>16385068</v>
      </c>
      <c r="BD55" s="108">
        <v>15888205</v>
      </c>
      <c r="BE55" s="108">
        <v>248360</v>
      </c>
      <c r="BF55" s="108"/>
    </row>
    <row r="56" spans="1:58" x14ac:dyDescent="0.25">
      <c r="A56" s="133" t="s">
        <v>95</v>
      </c>
      <c r="B56" s="111" t="s">
        <v>94</v>
      </c>
      <c r="C56" s="108">
        <v>112872.73492989474</v>
      </c>
      <c r="D56" s="108">
        <v>0</v>
      </c>
      <c r="E56" s="108">
        <v>708457.06300000008</v>
      </c>
      <c r="F56" s="108">
        <v>196.71199999999999</v>
      </c>
      <c r="G56" s="108">
        <v>0</v>
      </c>
      <c r="H56" s="108">
        <v>0</v>
      </c>
      <c r="I56" s="108">
        <v>0</v>
      </c>
      <c r="J56" s="108">
        <v>0</v>
      </c>
      <c r="K56" s="109">
        <v>0</v>
      </c>
      <c r="L56" s="109">
        <v>0.18181818181818199</v>
      </c>
      <c r="M56" s="109">
        <v>0.81399999999999995</v>
      </c>
      <c r="N56" s="109">
        <v>0.36399999999999999</v>
      </c>
      <c r="O56" s="108">
        <v>0</v>
      </c>
      <c r="P56" s="108">
        <v>4</v>
      </c>
      <c r="Q56" s="109">
        <v>0.69099999999999995</v>
      </c>
      <c r="R56" s="109">
        <v>1.56572E-2</v>
      </c>
      <c r="S56" s="108">
        <v>174861349</v>
      </c>
      <c r="T56" s="108">
        <v>3537.6</v>
      </c>
      <c r="U56" s="108">
        <v>2487.6999999999998</v>
      </c>
      <c r="V56" s="109">
        <v>0.74948340654373202</v>
      </c>
      <c r="W56" s="110">
        <v>24</v>
      </c>
      <c r="X56" s="110">
        <v>7</v>
      </c>
      <c r="Y56" s="109">
        <v>2.8299999237060498</v>
      </c>
      <c r="Z56" s="108">
        <v>95</v>
      </c>
      <c r="AA56" s="108">
        <v>15</v>
      </c>
      <c r="AB56" s="110">
        <v>0.10000000149011599</v>
      </c>
      <c r="AC56" s="109">
        <v>594.11025158999996</v>
      </c>
      <c r="AD56" s="109">
        <v>33</v>
      </c>
      <c r="AE56" s="110" t="s">
        <v>443</v>
      </c>
      <c r="AF56" s="109">
        <v>0.56540010028193</v>
      </c>
      <c r="AG56" s="109">
        <v>30.75</v>
      </c>
      <c r="AH56" s="108">
        <v>201</v>
      </c>
      <c r="AI56" s="108">
        <v>32572.000000000004</v>
      </c>
      <c r="AJ56" s="108">
        <v>0</v>
      </c>
      <c r="AK56" s="108">
        <v>78000</v>
      </c>
      <c r="AL56" s="108">
        <v>219720</v>
      </c>
      <c r="AM56" s="108">
        <v>0</v>
      </c>
      <c r="AN56" s="108">
        <v>152</v>
      </c>
      <c r="AO56" s="110">
        <v>4.9000000000000004</v>
      </c>
      <c r="AP56" s="110">
        <v>7.47</v>
      </c>
      <c r="AQ56" s="110">
        <v>9.8000000000000007</v>
      </c>
      <c r="AR56" s="109">
        <v>3.3166666666666673</v>
      </c>
      <c r="AS56" s="109">
        <v>-0.76189482212066695</v>
      </c>
      <c r="AT56" s="108">
        <v>34</v>
      </c>
      <c r="AU56" s="110">
        <v>99.800003051757798</v>
      </c>
      <c r="AV56" s="109">
        <v>75.842620849609403</v>
      </c>
      <c r="AW56" s="109">
        <v>35.900001525878899</v>
      </c>
      <c r="AX56" s="109">
        <v>110.99155426025401</v>
      </c>
      <c r="AY56" s="108">
        <v>83000</v>
      </c>
      <c r="AZ56" s="110">
        <v>94.720670499999997</v>
      </c>
      <c r="BA56" s="110">
        <v>99.4255663</v>
      </c>
      <c r="BB56" s="108">
        <v>11131.716796875</v>
      </c>
      <c r="BC56" s="108">
        <v>95688680</v>
      </c>
      <c r="BD56" s="108">
        <v>91359209</v>
      </c>
      <c r="BE56" s="108">
        <v>995450</v>
      </c>
      <c r="BF56" s="108"/>
    </row>
    <row r="57" spans="1:58" x14ac:dyDescent="0.25">
      <c r="A57" s="133" t="s">
        <v>97</v>
      </c>
      <c r="B57" s="111" t="s">
        <v>96</v>
      </c>
      <c r="C57" s="108">
        <v>11723.797996315789</v>
      </c>
      <c r="D57" s="108">
        <v>4938.5811359368417</v>
      </c>
      <c r="E57" s="108">
        <v>10776.512000000001</v>
      </c>
      <c r="F57" s="108">
        <v>214.078</v>
      </c>
      <c r="G57" s="108">
        <v>36552.951113499999</v>
      </c>
      <c r="H57" s="108">
        <v>869.42780487499999</v>
      </c>
      <c r="I57" s="108">
        <v>1798.94</v>
      </c>
      <c r="J57" s="108">
        <v>33333</v>
      </c>
      <c r="K57" s="109">
        <v>0.152</v>
      </c>
      <c r="L57" s="109">
        <v>3.03030303030303E-2</v>
      </c>
      <c r="M57" s="109">
        <v>0.67</v>
      </c>
      <c r="N57" s="109">
        <v>0.45</v>
      </c>
      <c r="O57" s="108">
        <v>0</v>
      </c>
      <c r="P57" s="108">
        <v>4</v>
      </c>
      <c r="Q57" s="109">
        <v>0.68</v>
      </c>
      <c r="R57" s="109" t="s">
        <v>443</v>
      </c>
      <c r="S57" s="108">
        <v>8363041</v>
      </c>
      <c r="T57" s="108">
        <v>98.08</v>
      </c>
      <c r="U57" s="108">
        <v>88.21</v>
      </c>
      <c r="V57" s="109">
        <v>0.35338264703750599</v>
      </c>
      <c r="W57" s="110">
        <v>16.799999237060501</v>
      </c>
      <c r="X57" s="110">
        <v>6.5999999046325701</v>
      </c>
      <c r="Y57" s="109">
        <v>1.5959999561309799</v>
      </c>
      <c r="Z57" s="108">
        <v>90</v>
      </c>
      <c r="AA57" s="108">
        <v>43</v>
      </c>
      <c r="AB57" s="110">
        <v>0.5</v>
      </c>
      <c r="AC57" s="109">
        <v>564.88546102999999</v>
      </c>
      <c r="AD57" s="109">
        <v>54</v>
      </c>
      <c r="AE57" s="110">
        <v>0</v>
      </c>
      <c r="AF57" s="109">
        <v>0.38439429725146401</v>
      </c>
      <c r="AG57" s="109">
        <v>41.840000152587898</v>
      </c>
      <c r="AH57" s="108">
        <v>520000</v>
      </c>
      <c r="AI57" s="108">
        <v>0</v>
      </c>
      <c r="AJ57" s="108">
        <v>0</v>
      </c>
      <c r="AK57" s="108">
        <v>0</v>
      </c>
      <c r="AL57" s="108">
        <v>45</v>
      </c>
      <c r="AM57" s="108">
        <v>0</v>
      </c>
      <c r="AN57" s="108">
        <v>114</v>
      </c>
      <c r="AO57" s="110">
        <v>12.4</v>
      </c>
      <c r="AP57" s="110">
        <v>4.28</v>
      </c>
      <c r="AQ57" s="110">
        <v>3</v>
      </c>
      <c r="AR57" s="109">
        <v>2.9333333333333331</v>
      </c>
      <c r="AS57" s="109">
        <v>-0.24252985417842901</v>
      </c>
      <c r="AT57" s="108">
        <v>36</v>
      </c>
      <c r="AU57" s="110">
        <v>95.125419616699205</v>
      </c>
      <c r="AV57" s="109">
        <v>87.648216247558594</v>
      </c>
      <c r="AW57" s="109">
        <v>26.915075302123999</v>
      </c>
      <c r="AX57" s="109">
        <v>145.25566101074199</v>
      </c>
      <c r="AY57" s="108">
        <v>11000</v>
      </c>
      <c r="AZ57" s="110">
        <v>74.992242500000003</v>
      </c>
      <c r="BA57" s="110">
        <v>93.847496500000005</v>
      </c>
      <c r="BB57" s="108">
        <v>8619.068359375</v>
      </c>
      <c r="BC57" s="108">
        <v>6344722</v>
      </c>
      <c r="BD57" s="108">
        <v>6112501</v>
      </c>
      <c r="BE57" s="108">
        <v>20720</v>
      </c>
      <c r="BF57" s="108"/>
    </row>
    <row r="58" spans="1:58" x14ac:dyDescent="0.25">
      <c r="A58" s="133" t="s">
        <v>99</v>
      </c>
      <c r="B58" s="111" t="s">
        <v>98</v>
      </c>
      <c r="C58" s="108">
        <v>0.40598229558947369</v>
      </c>
      <c r="D58" s="108">
        <v>0</v>
      </c>
      <c r="E58" s="108">
        <v>2548.9459999999999</v>
      </c>
      <c r="F58" s="108">
        <v>0</v>
      </c>
      <c r="G58" s="108">
        <v>0</v>
      </c>
      <c r="H58" s="108">
        <v>0</v>
      </c>
      <c r="I58" s="108">
        <v>0</v>
      </c>
      <c r="J58" s="108">
        <v>0</v>
      </c>
      <c r="K58" s="109">
        <v>0</v>
      </c>
      <c r="L58" s="109">
        <v>0.21212121212121199</v>
      </c>
      <c r="M58" s="109">
        <v>0.35399999999999998</v>
      </c>
      <c r="N58" s="109">
        <v>0.28399999999999997</v>
      </c>
      <c r="O58" s="108">
        <v>0</v>
      </c>
      <c r="P58" s="108">
        <v>0</v>
      </c>
      <c r="Q58" s="109">
        <v>0.59199999999999997</v>
      </c>
      <c r="R58" s="109" t="s">
        <v>443</v>
      </c>
      <c r="S58" s="108">
        <v>0</v>
      </c>
      <c r="T58" s="108">
        <v>0.52</v>
      </c>
      <c r="U58" s="108">
        <v>7.51</v>
      </c>
      <c r="V58" s="109">
        <v>9.2133000493049594E-2</v>
      </c>
      <c r="W58" s="110">
        <v>94.099998474121094</v>
      </c>
      <c r="X58" s="110">
        <v>5.5999999046325701</v>
      </c>
      <c r="Y58" s="109" t="s">
        <v>443</v>
      </c>
      <c r="Z58" s="108">
        <v>30</v>
      </c>
      <c r="AA58" s="108">
        <v>172</v>
      </c>
      <c r="AB58" s="110">
        <v>4.9000000953674299</v>
      </c>
      <c r="AC58" s="109">
        <v>1163.41614673</v>
      </c>
      <c r="AD58" s="109">
        <v>342</v>
      </c>
      <c r="AE58" s="110">
        <v>69</v>
      </c>
      <c r="AF58" s="109" t="s">
        <v>443</v>
      </c>
      <c r="AG58" s="109" t="s">
        <v>443</v>
      </c>
      <c r="AH58" s="108">
        <v>0</v>
      </c>
      <c r="AI58" s="108">
        <v>0</v>
      </c>
      <c r="AJ58" s="108">
        <v>0</v>
      </c>
      <c r="AK58" s="108">
        <v>0</v>
      </c>
      <c r="AL58" s="108">
        <v>0</v>
      </c>
      <c r="AM58" s="108">
        <v>0</v>
      </c>
      <c r="AN58" s="108">
        <v>125</v>
      </c>
      <c r="AO58" s="110">
        <v>4.9000000000000004</v>
      </c>
      <c r="AP58" s="110" t="s">
        <v>443</v>
      </c>
      <c r="AQ58" s="110" t="s">
        <v>443</v>
      </c>
      <c r="AR58" s="109" t="s">
        <v>443</v>
      </c>
      <c r="AS58" s="109">
        <v>-1.42254650592804</v>
      </c>
      <c r="AT58" s="108">
        <v>19</v>
      </c>
      <c r="AU58" s="110">
        <v>67.561370849609403</v>
      </c>
      <c r="AV58" s="109">
        <v>95.195663452148395</v>
      </c>
      <c r="AW58" s="109">
        <v>21.319999694824201</v>
      </c>
      <c r="AX58" s="109">
        <v>66.719375610351605</v>
      </c>
      <c r="AY58" s="108">
        <v>3200</v>
      </c>
      <c r="AZ58" s="110">
        <v>74.5378872</v>
      </c>
      <c r="BA58" s="110">
        <v>47.868201499999998</v>
      </c>
      <c r="BB58" s="108">
        <v>25535.10546875</v>
      </c>
      <c r="BC58" s="108">
        <v>1221490</v>
      </c>
      <c r="BD58" s="108">
        <v>835912</v>
      </c>
      <c r="BE58" s="108">
        <v>28050</v>
      </c>
      <c r="BF58" s="108"/>
    </row>
    <row r="59" spans="1:58" x14ac:dyDescent="0.25">
      <c r="A59" s="133" t="s">
        <v>101</v>
      </c>
      <c r="B59" s="111" t="s">
        <v>100</v>
      </c>
      <c r="C59" s="108">
        <v>2885.7836779999998</v>
      </c>
      <c r="D59" s="108">
        <v>0</v>
      </c>
      <c r="E59" s="108">
        <v>32695.924499999997</v>
      </c>
      <c r="F59" s="108">
        <v>0</v>
      </c>
      <c r="G59" s="108">
        <v>0</v>
      </c>
      <c r="H59" s="108">
        <v>0</v>
      </c>
      <c r="I59" s="108">
        <v>0</v>
      </c>
      <c r="J59" s="108">
        <v>169696</v>
      </c>
      <c r="K59" s="109">
        <v>9.0999999999999998E-2</v>
      </c>
      <c r="L59" s="109">
        <v>0.54545454545454497</v>
      </c>
      <c r="M59" s="109">
        <v>0.621</v>
      </c>
      <c r="N59" s="109">
        <v>0.26300000000000001</v>
      </c>
      <c r="O59" s="108">
        <v>0</v>
      </c>
      <c r="P59" s="108">
        <v>0</v>
      </c>
      <c r="Q59" s="109">
        <v>0.42</v>
      </c>
      <c r="R59" s="109" t="s">
        <v>443</v>
      </c>
      <c r="S59" s="108">
        <v>16714058</v>
      </c>
      <c r="T59" s="108">
        <v>82.07</v>
      </c>
      <c r="U59" s="108">
        <v>92.11</v>
      </c>
      <c r="V59" s="109" t="s">
        <v>443</v>
      </c>
      <c r="W59" s="110">
        <v>46.5</v>
      </c>
      <c r="X59" s="110">
        <v>38.799999237060497</v>
      </c>
      <c r="Y59" s="109" t="s">
        <v>443</v>
      </c>
      <c r="Z59" s="108">
        <v>93</v>
      </c>
      <c r="AA59" s="108">
        <v>65</v>
      </c>
      <c r="AB59" s="110">
        <v>0.60000002384185802</v>
      </c>
      <c r="AC59" s="109">
        <v>51.0405941</v>
      </c>
      <c r="AD59" s="109">
        <v>501</v>
      </c>
      <c r="AE59" s="110">
        <v>4</v>
      </c>
      <c r="AF59" s="109" t="s">
        <v>443</v>
      </c>
      <c r="AG59" s="109" t="s">
        <v>443</v>
      </c>
      <c r="AH59" s="108">
        <v>0</v>
      </c>
      <c r="AI59" s="108">
        <v>0</v>
      </c>
      <c r="AJ59" s="108">
        <v>0</v>
      </c>
      <c r="AK59" s="108">
        <v>0</v>
      </c>
      <c r="AL59" s="108">
        <v>2342</v>
      </c>
      <c r="AM59" s="108">
        <v>1</v>
      </c>
      <c r="AN59" s="108">
        <v>99</v>
      </c>
      <c r="AO59" s="110">
        <v>32</v>
      </c>
      <c r="AP59" s="110" t="s">
        <v>443</v>
      </c>
      <c r="AQ59" s="110" t="s">
        <v>443</v>
      </c>
      <c r="AR59" s="109" t="s">
        <v>443</v>
      </c>
      <c r="AS59" s="109">
        <v>-1.5996221303939799</v>
      </c>
      <c r="AT59" s="108">
        <v>18</v>
      </c>
      <c r="AU59" s="110">
        <v>45.833419799804702</v>
      </c>
      <c r="AV59" s="109">
        <v>73.845252990722699</v>
      </c>
      <c r="AW59" s="109">
        <v>1.0837330818176301</v>
      </c>
      <c r="AX59" s="109">
        <v>7.0499525070190403</v>
      </c>
      <c r="AY59" s="108">
        <v>4700</v>
      </c>
      <c r="AZ59" s="110">
        <v>15.7297057</v>
      </c>
      <c r="BA59" s="110">
        <v>57.780045600000001</v>
      </c>
      <c r="BB59" s="108">
        <v>1411.15759277344</v>
      </c>
      <c r="BC59" s="108">
        <v>5110444</v>
      </c>
      <c r="BD59" s="108">
        <v>5217210</v>
      </c>
      <c r="BE59" s="108">
        <v>101000</v>
      </c>
      <c r="BF59" s="108"/>
    </row>
    <row r="60" spans="1:58" x14ac:dyDescent="0.25">
      <c r="A60" s="133" t="s">
        <v>103</v>
      </c>
      <c r="B60" s="111" t="s">
        <v>102</v>
      </c>
      <c r="C60" s="108">
        <v>0</v>
      </c>
      <c r="D60" s="108">
        <v>0</v>
      </c>
      <c r="E60" s="108">
        <v>5461.6695</v>
      </c>
      <c r="F60" s="108">
        <v>0</v>
      </c>
      <c r="G60" s="108">
        <v>0</v>
      </c>
      <c r="H60" s="108">
        <v>0</v>
      </c>
      <c r="I60" s="108">
        <v>0</v>
      </c>
      <c r="J60" s="108">
        <v>0</v>
      </c>
      <c r="K60" s="109">
        <v>0</v>
      </c>
      <c r="L60" s="109">
        <v>0</v>
      </c>
      <c r="M60" s="109">
        <v>5.0000000000000001E-3</v>
      </c>
      <c r="N60" s="109">
        <v>1E-3</v>
      </c>
      <c r="O60" s="108">
        <v>0</v>
      </c>
      <c r="P60" s="108">
        <v>0</v>
      </c>
      <c r="Q60" s="109">
        <v>0.86499999999999999</v>
      </c>
      <c r="R60" s="109" t="s">
        <v>443</v>
      </c>
      <c r="S60" s="108">
        <v>0</v>
      </c>
      <c r="T60" s="108">
        <v>0</v>
      </c>
      <c r="U60" s="108">
        <v>0</v>
      </c>
      <c r="V60" s="109" t="s">
        <v>443</v>
      </c>
      <c r="W60" s="110">
        <v>2.9000000953674299</v>
      </c>
      <c r="X60" s="110" t="s">
        <v>443</v>
      </c>
      <c r="Y60" s="109">
        <v>3.2420001029968302</v>
      </c>
      <c r="Z60" s="108">
        <v>93</v>
      </c>
      <c r="AA60" s="108">
        <v>18</v>
      </c>
      <c r="AB60" s="110">
        <v>1.29999995231628</v>
      </c>
      <c r="AC60" s="109">
        <v>1668.3134666799999</v>
      </c>
      <c r="AD60" s="109">
        <v>9</v>
      </c>
      <c r="AE60" s="110" t="s">
        <v>443</v>
      </c>
      <c r="AF60" s="109">
        <v>0.13086458675219301</v>
      </c>
      <c r="AG60" s="109">
        <v>33.150001525878899</v>
      </c>
      <c r="AH60" s="108">
        <v>0</v>
      </c>
      <c r="AI60" s="108">
        <v>0</v>
      </c>
      <c r="AJ60" s="108">
        <v>0</v>
      </c>
      <c r="AK60" s="108">
        <v>0</v>
      </c>
      <c r="AL60" s="108">
        <v>322</v>
      </c>
      <c r="AM60" s="108">
        <v>0</v>
      </c>
      <c r="AN60" s="108">
        <v>132</v>
      </c>
      <c r="AO60" s="110">
        <v>4.9000000000000004</v>
      </c>
      <c r="AP60" s="110">
        <v>2.76</v>
      </c>
      <c r="AQ60" s="110">
        <v>7.4</v>
      </c>
      <c r="AR60" s="109" t="s">
        <v>443</v>
      </c>
      <c r="AS60" s="109">
        <v>1.0913043022155799</v>
      </c>
      <c r="AT60" s="108">
        <v>70</v>
      </c>
      <c r="AU60" s="110">
        <v>100</v>
      </c>
      <c r="AV60" s="109">
        <v>99.823509216308594</v>
      </c>
      <c r="AW60" s="109">
        <v>88.406600952148395</v>
      </c>
      <c r="AX60" s="109">
        <v>148.68807983398401</v>
      </c>
      <c r="AY60" s="108">
        <v>53000</v>
      </c>
      <c r="AZ60" s="110">
        <v>97.232365799999997</v>
      </c>
      <c r="BA60" s="110">
        <v>99.641001200000005</v>
      </c>
      <c r="BB60" s="108">
        <v>29364.720703125</v>
      </c>
      <c r="BC60" s="108">
        <v>1316481</v>
      </c>
      <c r="BD60" s="108">
        <v>1234643</v>
      </c>
      <c r="BE60" s="108">
        <v>42390</v>
      </c>
      <c r="BF60" s="108"/>
    </row>
    <row r="61" spans="1:58" x14ac:dyDescent="0.25">
      <c r="A61" s="133" t="s">
        <v>105</v>
      </c>
      <c r="B61" s="111" t="s">
        <v>104</v>
      </c>
      <c r="C61" s="108">
        <v>89933.031834105263</v>
      </c>
      <c r="D61" s="108">
        <v>0</v>
      </c>
      <c r="E61" s="108">
        <v>330075.00300000003</v>
      </c>
      <c r="F61" s="108">
        <v>0</v>
      </c>
      <c r="G61" s="108">
        <v>0</v>
      </c>
      <c r="H61" s="108">
        <v>0</v>
      </c>
      <c r="I61" s="108">
        <v>0</v>
      </c>
      <c r="J61" s="108">
        <v>1914905</v>
      </c>
      <c r="K61" s="109">
        <v>0.36399999999999999</v>
      </c>
      <c r="L61" s="109">
        <v>6.0606060606060601E-2</v>
      </c>
      <c r="M61" s="109">
        <v>0.91500000000000004</v>
      </c>
      <c r="N61" s="109">
        <v>0.76600000000000001</v>
      </c>
      <c r="O61" s="108">
        <v>0</v>
      </c>
      <c r="P61" s="108">
        <v>0</v>
      </c>
      <c r="Q61" s="109">
        <v>0.44800000000000001</v>
      </c>
      <c r="R61" s="109">
        <v>0.53713129999999998</v>
      </c>
      <c r="S61" s="108">
        <v>2242604338</v>
      </c>
      <c r="T61" s="108">
        <v>3584.72</v>
      </c>
      <c r="U61" s="108">
        <v>3233.99</v>
      </c>
      <c r="V61" s="109">
        <v>5.0371770858764604</v>
      </c>
      <c r="W61" s="110">
        <v>59.200000762939503</v>
      </c>
      <c r="X61" s="110">
        <v>25.200000762939499</v>
      </c>
      <c r="Y61" s="109">
        <v>2.19999998807907E-2</v>
      </c>
      <c r="Z61" s="108">
        <v>70</v>
      </c>
      <c r="AA61" s="108">
        <v>192</v>
      </c>
      <c r="AB61" s="110">
        <v>1.20000004768372</v>
      </c>
      <c r="AC61" s="109">
        <v>72.964352149999996</v>
      </c>
      <c r="AD61" s="109">
        <v>353</v>
      </c>
      <c r="AE61" s="110">
        <v>48</v>
      </c>
      <c r="AF61" s="109">
        <v>0.49862666375901499</v>
      </c>
      <c r="AG61" s="109">
        <v>33.169998168945298</v>
      </c>
      <c r="AH61" s="108">
        <v>10410600</v>
      </c>
      <c r="AI61" s="108">
        <v>493080</v>
      </c>
      <c r="AJ61" s="108">
        <v>0</v>
      </c>
      <c r="AK61" s="108">
        <v>588531</v>
      </c>
      <c r="AL61" s="108">
        <v>854278</v>
      </c>
      <c r="AM61" s="108">
        <v>1</v>
      </c>
      <c r="AN61" s="108">
        <v>99</v>
      </c>
      <c r="AO61" s="110">
        <v>32</v>
      </c>
      <c r="AP61" s="110">
        <v>6.25</v>
      </c>
      <c r="AQ61" s="110">
        <v>9</v>
      </c>
      <c r="AR61" s="109">
        <v>3.85</v>
      </c>
      <c r="AS61" s="109">
        <v>-0.64066952466964699</v>
      </c>
      <c r="AT61" s="108">
        <v>34</v>
      </c>
      <c r="AU61" s="110">
        <v>27.200000762939499</v>
      </c>
      <c r="AV61" s="109">
        <v>49.031520843505902</v>
      </c>
      <c r="AW61" s="109">
        <v>11.6000003814697</v>
      </c>
      <c r="AX61" s="109">
        <v>42.764030456542997</v>
      </c>
      <c r="AY61" s="108">
        <v>84000</v>
      </c>
      <c r="AZ61" s="110">
        <v>28.021381600000002</v>
      </c>
      <c r="BA61" s="110">
        <v>57.297217099999997</v>
      </c>
      <c r="BB61" s="108">
        <v>1734.91821289063</v>
      </c>
      <c r="BC61" s="108">
        <v>102403200</v>
      </c>
      <c r="BD61" s="108">
        <v>99265871</v>
      </c>
      <c r="BE61" s="108">
        <v>1000000</v>
      </c>
      <c r="BF61" s="108"/>
    </row>
    <row r="62" spans="1:58" x14ac:dyDescent="0.25">
      <c r="A62" s="133" t="s">
        <v>107</v>
      </c>
      <c r="B62" s="111" t="s">
        <v>106</v>
      </c>
      <c r="C62" s="108">
        <v>943.01447462105261</v>
      </c>
      <c r="D62" s="108">
        <v>0</v>
      </c>
      <c r="E62" s="108" t="s">
        <v>443</v>
      </c>
      <c r="F62" s="108">
        <v>23.646000000000001</v>
      </c>
      <c r="G62" s="108">
        <v>11026.515596470999</v>
      </c>
      <c r="H62" s="108">
        <v>428.04974970635999</v>
      </c>
      <c r="I62" s="108">
        <v>0</v>
      </c>
      <c r="J62" s="108">
        <v>10013</v>
      </c>
      <c r="K62" s="109">
        <v>6.0999999999999999E-2</v>
      </c>
      <c r="L62" s="109">
        <v>3.03030303030303E-2</v>
      </c>
      <c r="M62" s="109">
        <v>3.5000000000000003E-2</v>
      </c>
      <c r="N62" s="109">
        <v>2.1999999999999999E-2</v>
      </c>
      <c r="O62" s="108">
        <v>0</v>
      </c>
      <c r="P62" s="108">
        <v>0</v>
      </c>
      <c r="Q62" s="109">
        <v>0.73599999999999999</v>
      </c>
      <c r="R62" s="109" t="s">
        <v>443</v>
      </c>
      <c r="S62" s="108">
        <v>45388712</v>
      </c>
      <c r="T62" s="108">
        <v>94.24</v>
      </c>
      <c r="U62" s="108">
        <v>102.48</v>
      </c>
      <c r="V62" s="109">
        <v>2.4575774669647199</v>
      </c>
      <c r="W62" s="110">
        <v>22.399999618530298</v>
      </c>
      <c r="X62" s="110" t="s">
        <v>443</v>
      </c>
      <c r="Y62" s="109">
        <v>0.42599999904632602</v>
      </c>
      <c r="Z62" s="108">
        <v>94</v>
      </c>
      <c r="AA62" s="108">
        <v>51</v>
      </c>
      <c r="AB62" s="110">
        <v>0.10000000149011599</v>
      </c>
      <c r="AC62" s="109">
        <v>364.05091815999998</v>
      </c>
      <c r="AD62" s="109">
        <v>30</v>
      </c>
      <c r="AE62" s="110" t="s">
        <v>443</v>
      </c>
      <c r="AF62" s="109">
        <v>0.35801132922360401</v>
      </c>
      <c r="AG62" s="109">
        <v>42.779998779296903</v>
      </c>
      <c r="AH62" s="108">
        <v>67000</v>
      </c>
      <c r="AI62" s="108">
        <v>355000</v>
      </c>
      <c r="AJ62" s="108">
        <v>0</v>
      </c>
      <c r="AK62" s="108">
        <v>0</v>
      </c>
      <c r="AL62" s="108">
        <v>12</v>
      </c>
      <c r="AM62" s="108">
        <v>0</v>
      </c>
      <c r="AN62" s="108">
        <v>124</v>
      </c>
      <c r="AO62" s="110">
        <v>4.9000000000000004</v>
      </c>
      <c r="AP62" s="110">
        <v>5.13</v>
      </c>
      <c r="AQ62" s="110">
        <v>8.3000000000000007</v>
      </c>
      <c r="AR62" s="109">
        <v>4.95</v>
      </c>
      <c r="AS62" s="109">
        <v>-0.29235106706619302</v>
      </c>
      <c r="AT62" s="108" t="s">
        <v>443</v>
      </c>
      <c r="AU62" s="110">
        <v>100</v>
      </c>
      <c r="AV62" s="109" t="s">
        <v>443</v>
      </c>
      <c r="AW62" s="109">
        <v>46.328727722167997</v>
      </c>
      <c r="AX62" s="109">
        <v>108.20217132568401</v>
      </c>
      <c r="AY62" s="108">
        <v>3400</v>
      </c>
      <c r="AZ62" s="110">
        <v>91.120577699999998</v>
      </c>
      <c r="BA62" s="110">
        <v>95.691067899999993</v>
      </c>
      <c r="BB62" s="108">
        <v>9560.525390625</v>
      </c>
      <c r="BC62" s="108">
        <v>898760</v>
      </c>
      <c r="BD62" s="108">
        <v>802376</v>
      </c>
      <c r="BE62" s="108">
        <v>18270</v>
      </c>
      <c r="BF62" s="108"/>
    </row>
    <row r="63" spans="1:58" x14ac:dyDescent="0.25">
      <c r="A63" s="133" t="s">
        <v>109</v>
      </c>
      <c r="B63" s="111" t="s">
        <v>108</v>
      </c>
      <c r="C63" s="108">
        <v>0</v>
      </c>
      <c r="D63" s="108">
        <v>0</v>
      </c>
      <c r="E63" s="108" t="s">
        <v>443</v>
      </c>
      <c r="F63" s="108">
        <v>0</v>
      </c>
      <c r="G63" s="108">
        <v>0</v>
      </c>
      <c r="H63" s="108">
        <v>0</v>
      </c>
      <c r="I63" s="108">
        <v>0</v>
      </c>
      <c r="J63" s="108">
        <v>0</v>
      </c>
      <c r="K63" s="109">
        <v>0</v>
      </c>
      <c r="L63" s="109">
        <v>0</v>
      </c>
      <c r="M63" s="109">
        <v>3.0000000000000001E-3</v>
      </c>
      <c r="N63" s="109">
        <v>6.0000000000000001E-3</v>
      </c>
      <c r="O63" s="108">
        <v>0</v>
      </c>
      <c r="P63" s="108">
        <v>0</v>
      </c>
      <c r="Q63" s="109">
        <v>0.89500000000000002</v>
      </c>
      <c r="R63" s="109" t="s">
        <v>443</v>
      </c>
      <c r="S63" s="108">
        <v>0</v>
      </c>
      <c r="T63" s="108">
        <v>0</v>
      </c>
      <c r="U63" s="108">
        <v>0</v>
      </c>
      <c r="V63" s="109" t="s">
        <v>443</v>
      </c>
      <c r="W63" s="110">
        <v>2.2999999523162802</v>
      </c>
      <c r="X63" s="110" t="s">
        <v>443</v>
      </c>
      <c r="Y63" s="109">
        <v>2.9049999713897701</v>
      </c>
      <c r="Z63" s="108">
        <v>94</v>
      </c>
      <c r="AA63" s="108">
        <v>5.5999999046325701</v>
      </c>
      <c r="AB63" s="110" t="s">
        <v>443</v>
      </c>
      <c r="AC63" s="109">
        <v>3701.1411273399999</v>
      </c>
      <c r="AD63" s="109">
        <v>3</v>
      </c>
      <c r="AE63" s="110" t="s">
        <v>443</v>
      </c>
      <c r="AF63" s="109">
        <v>5.6446134054791999E-2</v>
      </c>
      <c r="AG63" s="109">
        <v>27.120000839233398</v>
      </c>
      <c r="AH63" s="108">
        <v>0</v>
      </c>
      <c r="AI63" s="108">
        <v>0</v>
      </c>
      <c r="AJ63" s="108">
        <v>0</v>
      </c>
      <c r="AK63" s="108">
        <v>0</v>
      </c>
      <c r="AL63" s="108">
        <v>18401</v>
      </c>
      <c r="AM63" s="108">
        <v>0</v>
      </c>
      <c r="AN63" s="108">
        <v>131</v>
      </c>
      <c r="AO63" s="110">
        <v>4.9000000000000004</v>
      </c>
      <c r="AP63" s="110">
        <v>1.6</v>
      </c>
      <c r="AQ63" s="110">
        <v>6.2</v>
      </c>
      <c r="AR63" s="109">
        <v>4.1166666666666663</v>
      </c>
      <c r="AS63" s="109">
        <v>1.8225005865096999</v>
      </c>
      <c r="AT63" s="108">
        <v>89</v>
      </c>
      <c r="AU63" s="110">
        <v>100</v>
      </c>
      <c r="AV63" s="109" t="s">
        <v>443</v>
      </c>
      <c r="AW63" s="109">
        <v>92.651298522949205</v>
      </c>
      <c r="AX63" s="109">
        <v>135.49995422363301</v>
      </c>
      <c r="AY63" s="108">
        <v>260000</v>
      </c>
      <c r="AZ63" s="110">
        <v>97.6456582</v>
      </c>
      <c r="BA63" s="110">
        <v>100</v>
      </c>
      <c r="BB63" s="108">
        <v>43052.7265625</v>
      </c>
      <c r="BC63" s="108">
        <v>5495096</v>
      </c>
      <c r="BD63" s="108">
        <v>5438029</v>
      </c>
      <c r="BE63" s="108">
        <v>303890</v>
      </c>
      <c r="BF63" s="108"/>
    </row>
    <row r="64" spans="1:58" x14ac:dyDescent="0.25">
      <c r="A64" s="133" t="s">
        <v>111</v>
      </c>
      <c r="B64" s="111" t="s">
        <v>110</v>
      </c>
      <c r="C64" s="108">
        <v>10661.446504252632</v>
      </c>
      <c r="D64" s="108">
        <v>0</v>
      </c>
      <c r="E64" s="108">
        <v>266263.75450000004</v>
      </c>
      <c r="F64" s="108">
        <v>21.106000000000002</v>
      </c>
      <c r="G64" s="108">
        <v>0</v>
      </c>
      <c r="H64" s="108">
        <v>0</v>
      </c>
      <c r="I64" s="108">
        <v>0</v>
      </c>
      <c r="J64" s="108">
        <v>0</v>
      </c>
      <c r="K64" s="109">
        <v>9.0999999999999998E-2</v>
      </c>
      <c r="L64" s="109">
        <v>9.0909090909090898E-2</v>
      </c>
      <c r="M64" s="109">
        <v>0.13100000000000001</v>
      </c>
      <c r="N64" s="109">
        <v>0.217</v>
      </c>
      <c r="O64" s="108">
        <v>0</v>
      </c>
      <c r="P64" s="108">
        <v>0</v>
      </c>
      <c r="Q64" s="109">
        <v>0.89700000000000002</v>
      </c>
      <c r="R64" s="109" t="s">
        <v>443</v>
      </c>
      <c r="S64" s="108">
        <v>0</v>
      </c>
      <c r="T64" s="108">
        <v>0</v>
      </c>
      <c r="U64" s="108">
        <v>0</v>
      </c>
      <c r="V64" s="109" t="s">
        <v>443</v>
      </c>
      <c r="W64" s="110">
        <v>4.3000001907348597</v>
      </c>
      <c r="X64" s="110" t="s">
        <v>443</v>
      </c>
      <c r="Y64" s="109">
        <v>3.22699999809265</v>
      </c>
      <c r="Z64" s="108">
        <v>90</v>
      </c>
      <c r="AA64" s="108">
        <v>8.1999998092651403</v>
      </c>
      <c r="AB64" s="110" t="s">
        <v>443</v>
      </c>
      <c r="AC64" s="109">
        <v>4508.1345659299996</v>
      </c>
      <c r="AD64" s="109">
        <v>8</v>
      </c>
      <c r="AE64" s="110" t="s">
        <v>443</v>
      </c>
      <c r="AF64" s="109">
        <v>0.10210938326897601</v>
      </c>
      <c r="AG64" s="109">
        <v>33.099998474121101</v>
      </c>
      <c r="AH64" s="108">
        <v>0</v>
      </c>
      <c r="AI64" s="108">
        <v>24</v>
      </c>
      <c r="AJ64" s="108">
        <v>0</v>
      </c>
      <c r="AK64" s="108">
        <v>0</v>
      </c>
      <c r="AL64" s="108">
        <v>304546</v>
      </c>
      <c r="AM64" s="108">
        <v>0</v>
      </c>
      <c r="AN64" s="108">
        <v>141</v>
      </c>
      <c r="AO64" s="110">
        <v>4.9000000000000004</v>
      </c>
      <c r="AP64" s="110">
        <v>1.7</v>
      </c>
      <c r="AQ64" s="110">
        <v>4.8</v>
      </c>
      <c r="AR64" s="109">
        <v>3.833333333333333</v>
      </c>
      <c r="AS64" s="109">
        <v>1.44315981864929</v>
      </c>
      <c r="AT64" s="108">
        <v>69</v>
      </c>
      <c r="AU64" s="110">
        <v>100</v>
      </c>
      <c r="AV64" s="109" t="s">
        <v>443</v>
      </c>
      <c r="AW64" s="109">
        <v>84.694503784179702</v>
      </c>
      <c r="AX64" s="109">
        <v>102.613159179688</v>
      </c>
      <c r="AY64" s="108">
        <v>1400000</v>
      </c>
      <c r="AZ64" s="110">
        <v>98.652003699999995</v>
      </c>
      <c r="BA64" s="110">
        <v>100</v>
      </c>
      <c r="BB64" s="108">
        <v>41466.265625</v>
      </c>
      <c r="BC64" s="108">
        <v>66896108</v>
      </c>
      <c r="BD64" s="108">
        <v>63690783</v>
      </c>
      <c r="BE64" s="108">
        <v>547660</v>
      </c>
      <c r="BF64" s="108"/>
    </row>
    <row r="65" spans="1:58" x14ac:dyDescent="0.25">
      <c r="A65" s="133" t="s">
        <v>113</v>
      </c>
      <c r="B65" s="111" t="s">
        <v>112</v>
      </c>
      <c r="C65" s="108">
        <v>591.11730870315796</v>
      </c>
      <c r="D65" s="108">
        <v>0</v>
      </c>
      <c r="E65" s="108">
        <v>10717.710500000001</v>
      </c>
      <c r="F65" s="108">
        <v>0</v>
      </c>
      <c r="G65" s="108">
        <v>0</v>
      </c>
      <c r="H65" s="108">
        <v>0</v>
      </c>
      <c r="I65" s="108">
        <v>0</v>
      </c>
      <c r="J65" s="108">
        <v>0</v>
      </c>
      <c r="K65" s="109">
        <v>0</v>
      </c>
      <c r="L65" s="109">
        <v>9.0909090909090898E-2</v>
      </c>
      <c r="M65" s="109">
        <v>0.88800000000000001</v>
      </c>
      <c r="N65" s="109">
        <v>0.26400000000000001</v>
      </c>
      <c r="O65" s="108">
        <v>0</v>
      </c>
      <c r="P65" s="108">
        <v>0</v>
      </c>
      <c r="Q65" s="109">
        <v>0.69699999999999995</v>
      </c>
      <c r="R65" s="109">
        <v>7.2532899999999997E-2</v>
      </c>
      <c r="S65" s="108">
        <v>0</v>
      </c>
      <c r="T65" s="108">
        <v>111.27</v>
      </c>
      <c r="U65" s="108">
        <v>98.77</v>
      </c>
      <c r="V65" s="109">
        <v>0.75580859184265103</v>
      </c>
      <c r="W65" s="110">
        <v>50.799999237060497</v>
      </c>
      <c r="X65" s="110">
        <v>6.5</v>
      </c>
      <c r="Y65" s="109" t="s">
        <v>443</v>
      </c>
      <c r="Z65" s="108">
        <v>64</v>
      </c>
      <c r="AA65" s="108">
        <v>465</v>
      </c>
      <c r="AB65" s="110">
        <v>3.7999999523162802</v>
      </c>
      <c r="AC65" s="109">
        <v>599.26416401999995</v>
      </c>
      <c r="AD65" s="109">
        <v>291</v>
      </c>
      <c r="AE65" s="110">
        <v>67</v>
      </c>
      <c r="AF65" s="109">
        <v>0.54195481025749903</v>
      </c>
      <c r="AG65" s="109">
        <v>42.180000305175803</v>
      </c>
      <c r="AH65" s="108">
        <v>0</v>
      </c>
      <c r="AI65" s="108">
        <v>0</v>
      </c>
      <c r="AJ65" s="108">
        <v>0</v>
      </c>
      <c r="AK65" s="108">
        <v>0</v>
      </c>
      <c r="AL65" s="108">
        <v>931</v>
      </c>
      <c r="AM65" s="108">
        <v>1</v>
      </c>
      <c r="AN65" s="108">
        <v>125</v>
      </c>
      <c r="AO65" s="110">
        <v>4.9000000000000004</v>
      </c>
      <c r="AP65" s="110">
        <v>5.22</v>
      </c>
      <c r="AQ65" s="110">
        <v>21</v>
      </c>
      <c r="AR65" s="109">
        <v>2.3166666666666669</v>
      </c>
      <c r="AS65" s="109">
        <v>-0.73222154378891002</v>
      </c>
      <c r="AT65" s="108">
        <v>35</v>
      </c>
      <c r="AU65" s="110">
        <v>89.494194030761705</v>
      </c>
      <c r="AV65" s="109">
        <v>83.237876892089801</v>
      </c>
      <c r="AW65" s="109">
        <v>23.5</v>
      </c>
      <c r="AX65" s="109">
        <v>168.91752624511699</v>
      </c>
      <c r="AY65" s="108">
        <v>4500</v>
      </c>
      <c r="AZ65" s="110">
        <v>41.858578000000001</v>
      </c>
      <c r="BA65" s="110">
        <v>93.246170199999995</v>
      </c>
      <c r="BB65" s="108">
        <v>18107.599609375</v>
      </c>
      <c r="BC65" s="108">
        <v>1979786</v>
      </c>
      <c r="BD65" s="108">
        <v>1712861</v>
      </c>
      <c r="BE65" s="108">
        <v>257670</v>
      </c>
      <c r="BF65" s="108"/>
    </row>
    <row r="66" spans="1:58" x14ac:dyDescent="0.25">
      <c r="A66" s="133" t="s">
        <v>115</v>
      </c>
      <c r="B66" s="111" t="s">
        <v>114</v>
      </c>
      <c r="C66" s="108">
        <v>0</v>
      </c>
      <c r="D66" s="108">
        <v>0</v>
      </c>
      <c r="E66" s="108">
        <v>6006.9930000000004</v>
      </c>
      <c r="F66" s="108">
        <v>0.51400000000000001</v>
      </c>
      <c r="G66" s="108">
        <v>0</v>
      </c>
      <c r="H66" s="108">
        <v>0</v>
      </c>
      <c r="I66" s="108">
        <v>0</v>
      </c>
      <c r="J66" s="108">
        <v>14881</v>
      </c>
      <c r="K66" s="109">
        <v>9.0999999999999998E-2</v>
      </c>
      <c r="L66" s="109">
        <v>6.0606060606060601E-2</v>
      </c>
      <c r="M66" s="109">
        <v>0.20300000000000001</v>
      </c>
      <c r="N66" s="109">
        <v>0.128</v>
      </c>
      <c r="O66" s="108">
        <v>0</v>
      </c>
      <c r="P66" s="108">
        <v>0</v>
      </c>
      <c r="Q66" s="109">
        <v>0.45200000000000001</v>
      </c>
      <c r="R66" s="109">
        <v>0.28910259999999999</v>
      </c>
      <c r="S66" s="108">
        <v>4468549</v>
      </c>
      <c r="T66" s="108">
        <v>101.53</v>
      </c>
      <c r="U66" s="108">
        <v>107.85</v>
      </c>
      <c r="V66" s="109">
        <v>11.852054595947299</v>
      </c>
      <c r="W66" s="110">
        <v>68.900001525878906</v>
      </c>
      <c r="X66" s="110">
        <v>16.399999618530298</v>
      </c>
      <c r="Y66" s="109">
        <v>3.7999998778104803E-2</v>
      </c>
      <c r="Z66" s="108">
        <v>97</v>
      </c>
      <c r="AA66" s="108">
        <v>174</v>
      </c>
      <c r="AB66" s="110">
        <v>1.79999995231628</v>
      </c>
      <c r="AC66" s="109">
        <v>118.42800642</v>
      </c>
      <c r="AD66" s="109">
        <v>706</v>
      </c>
      <c r="AE66" s="110">
        <v>84</v>
      </c>
      <c r="AF66" s="109">
        <v>0.64068563005290602</v>
      </c>
      <c r="AG66" s="109">
        <v>47.330001831054702</v>
      </c>
      <c r="AH66" s="108">
        <v>0</v>
      </c>
      <c r="AI66" s="108">
        <v>0</v>
      </c>
      <c r="AJ66" s="108">
        <v>0</v>
      </c>
      <c r="AK66" s="108">
        <v>0</v>
      </c>
      <c r="AL66" s="108">
        <v>7940</v>
      </c>
      <c r="AM66" s="108">
        <v>0</v>
      </c>
      <c r="AN66" s="108">
        <v>132</v>
      </c>
      <c r="AO66" s="110">
        <v>5.3</v>
      </c>
      <c r="AP66" s="110">
        <v>7.25</v>
      </c>
      <c r="AQ66" s="110">
        <v>2.7</v>
      </c>
      <c r="AR66" s="109">
        <v>3.8166666666666673</v>
      </c>
      <c r="AS66" s="109">
        <v>-0.89269345998764005</v>
      </c>
      <c r="AT66" s="108">
        <v>26</v>
      </c>
      <c r="AU66" s="110">
        <v>47.210514068603501</v>
      </c>
      <c r="AV66" s="109">
        <v>55.572761535644503</v>
      </c>
      <c r="AW66" s="109">
        <v>17.119819641113299</v>
      </c>
      <c r="AX66" s="109">
        <v>131.26322937011699</v>
      </c>
      <c r="AY66" s="108">
        <v>4200</v>
      </c>
      <c r="AZ66" s="110">
        <v>58.875447299999998</v>
      </c>
      <c r="BA66" s="110">
        <v>90.247253799999996</v>
      </c>
      <c r="BB66" s="108">
        <v>1689.07556152344</v>
      </c>
      <c r="BC66" s="108">
        <v>2038501</v>
      </c>
      <c r="BD66" s="108">
        <v>1985865</v>
      </c>
      <c r="BE66" s="108">
        <v>10120</v>
      </c>
      <c r="BF66" s="108"/>
    </row>
    <row r="67" spans="1:58" x14ac:dyDescent="0.25">
      <c r="A67" s="133" t="s">
        <v>117</v>
      </c>
      <c r="B67" s="111" t="s">
        <v>116</v>
      </c>
      <c r="C67" s="108">
        <v>8026.2196853894739</v>
      </c>
      <c r="D67" s="108">
        <v>1486.6884176736842</v>
      </c>
      <c r="E67" s="108">
        <v>31174.593500000003</v>
      </c>
      <c r="F67" s="108">
        <v>0</v>
      </c>
      <c r="G67" s="108">
        <v>0</v>
      </c>
      <c r="H67" s="108">
        <v>0</v>
      </c>
      <c r="I67" s="108">
        <v>0</v>
      </c>
      <c r="J67" s="108">
        <v>21090</v>
      </c>
      <c r="K67" s="109">
        <v>0.03</v>
      </c>
      <c r="L67" s="109">
        <v>0.21212121212121199</v>
      </c>
      <c r="M67" s="109">
        <v>0.28799999999999998</v>
      </c>
      <c r="N67" s="109">
        <v>0.126</v>
      </c>
      <c r="O67" s="108">
        <v>0</v>
      </c>
      <c r="P67" s="108">
        <v>0</v>
      </c>
      <c r="Q67" s="109">
        <v>0.76900000000000002</v>
      </c>
      <c r="R67" s="109">
        <v>8.2771000000000008E-3</v>
      </c>
      <c r="S67" s="108">
        <v>1907939</v>
      </c>
      <c r="T67" s="108">
        <v>562.45000000000005</v>
      </c>
      <c r="U67" s="108">
        <v>447.67</v>
      </c>
      <c r="V67" s="109">
        <v>3.2893087863922101</v>
      </c>
      <c r="W67" s="110">
        <v>11.8999996185303</v>
      </c>
      <c r="X67" s="110">
        <v>1.1000000238418599</v>
      </c>
      <c r="Y67" s="109">
        <v>4.2719998359680202</v>
      </c>
      <c r="Z67" s="108">
        <v>93</v>
      </c>
      <c r="AA67" s="108">
        <v>99</v>
      </c>
      <c r="AB67" s="110">
        <v>0.40000000596046398</v>
      </c>
      <c r="AC67" s="109">
        <v>627.74076410999999</v>
      </c>
      <c r="AD67" s="109">
        <v>36</v>
      </c>
      <c r="AE67" s="110">
        <v>0</v>
      </c>
      <c r="AF67" s="109">
        <v>0.36077963702690002</v>
      </c>
      <c r="AG67" s="109">
        <v>40.090000152587898</v>
      </c>
      <c r="AH67" s="108">
        <v>10320</v>
      </c>
      <c r="AI67" s="108">
        <v>0</v>
      </c>
      <c r="AJ67" s="108">
        <v>0</v>
      </c>
      <c r="AK67" s="108">
        <v>207765</v>
      </c>
      <c r="AL67" s="108">
        <v>2125</v>
      </c>
      <c r="AM67" s="108">
        <v>0</v>
      </c>
      <c r="AN67" s="108">
        <v>116</v>
      </c>
      <c r="AO67" s="110">
        <v>7.4</v>
      </c>
      <c r="AP67" s="110" t="s">
        <v>443</v>
      </c>
      <c r="AQ67" s="110" t="s">
        <v>443</v>
      </c>
      <c r="AR67" s="109">
        <v>3.1333333333333333</v>
      </c>
      <c r="AS67" s="109">
        <v>0.40131881833076499</v>
      </c>
      <c r="AT67" s="108">
        <v>57</v>
      </c>
      <c r="AU67" s="110">
        <v>100</v>
      </c>
      <c r="AV67" s="109">
        <v>99.759620666503906</v>
      </c>
      <c r="AW67" s="109">
        <v>45.158374786377003</v>
      </c>
      <c r="AX67" s="109">
        <v>128.95059204101599</v>
      </c>
      <c r="AY67" s="108">
        <v>57000</v>
      </c>
      <c r="AZ67" s="110">
        <v>86.256185299999999</v>
      </c>
      <c r="BA67" s="110">
        <v>100</v>
      </c>
      <c r="BB67" s="108">
        <v>9996.935546875</v>
      </c>
      <c r="BC67" s="108">
        <v>3719300</v>
      </c>
      <c r="BD67" s="108">
        <v>3964013</v>
      </c>
      <c r="BE67" s="108">
        <v>69490</v>
      </c>
      <c r="BF67" s="108"/>
    </row>
    <row r="68" spans="1:58" x14ac:dyDescent="0.25">
      <c r="A68" s="133" t="s">
        <v>119</v>
      </c>
      <c r="B68" s="111" t="s">
        <v>118</v>
      </c>
      <c r="C68" s="108">
        <v>8364.3543173684211</v>
      </c>
      <c r="D68" s="108">
        <v>0</v>
      </c>
      <c r="E68" s="108">
        <v>222081.5655</v>
      </c>
      <c r="F68" s="108">
        <v>0</v>
      </c>
      <c r="G68" s="108">
        <v>0</v>
      </c>
      <c r="H68" s="108">
        <v>0</v>
      </c>
      <c r="I68" s="108">
        <v>0</v>
      </c>
      <c r="J68" s="108">
        <v>0</v>
      </c>
      <c r="K68" s="109">
        <v>0</v>
      </c>
      <c r="L68" s="109">
        <v>3.03030303030303E-2</v>
      </c>
      <c r="M68" s="109">
        <v>3.2000000000000001E-2</v>
      </c>
      <c r="N68" s="109">
        <v>4.9000000000000002E-2</v>
      </c>
      <c r="O68" s="108">
        <v>0</v>
      </c>
      <c r="P68" s="108">
        <v>0</v>
      </c>
      <c r="Q68" s="109">
        <v>0.92600000000000005</v>
      </c>
      <c r="R68" s="109" t="s">
        <v>443</v>
      </c>
      <c r="S68" s="108">
        <v>2754123</v>
      </c>
      <c r="T68" s="108">
        <v>0</v>
      </c>
      <c r="U68" s="108">
        <v>0</v>
      </c>
      <c r="V68" s="109" t="s">
        <v>443</v>
      </c>
      <c r="W68" s="110">
        <v>3.7000000476837198</v>
      </c>
      <c r="X68" s="110">
        <v>1.1000000238418599</v>
      </c>
      <c r="Y68" s="109">
        <v>3.8889999389648402</v>
      </c>
      <c r="Z68" s="108">
        <v>97</v>
      </c>
      <c r="AA68" s="108">
        <v>8.1000003814697301</v>
      </c>
      <c r="AB68" s="110" t="s">
        <v>443</v>
      </c>
      <c r="AC68" s="109">
        <v>5182.1140491799997</v>
      </c>
      <c r="AD68" s="109">
        <v>6</v>
      </c>
      <c r="AE68" s="110" t="s">
        <v>443</v>
      </c>
      <c r="AF68" s="109">
        <v>6.6459848010946301E-2</v>
      </c>
      <c r="AG68" s="109">
        <v>30.129999160766602</v>
      </c>
      <c r="AH68" s="108">
        <v>0</v>
      </c>
      <c r="AI68" s="108">
        <v>0</v>
      </c>
      <c r="AJ68" s="108">
        <v>0</v>
      </c>
      <c r="AK68" s="108">
        <v>0</v>
      </c>
      <c r="AL68" s="108">
        <v>669482</v>
      </c>
      <c r="AM68" s="108">
        <v>0</v>
      </c>
      <c r="AN68" s="108">
        <v>139</v>
      </c>
      <c r="AO68" s="110">
        <v>4.9000000000000004</v>
      </c>
      <c r="AP68" s="110">
        <v>1.54</v>
      </c>
      <c r="AQ68" s="110">
        <v>5.6</v>
      </c>
      <c r="AR68" s="109">
        <v>3.9333333333333327</v>
      </c>
      <c r="AS68" s="109">
        <v>1.73972916603088</v>
      </c>
      <c r="AT68" s="108">
        <v>81</v>
      </c>
      <c r="AU68" s="110">
        <v>100</v>
      </c>
      <c r="AV68" s="109" t="s">
        <v>443</v>
      </c>
      <c r="AW68" s="109">
        <v>87.589797973632798</v>
      </c>
      <c r="AX68" s="109">
        <v>116.712280273438</v>
      </c>
      <c r="AY68" s="108">
        <v>1800000</v>
      </c>
      <c r="AZ68" s="110">
        <v>99.219123800000006</v>
      </c>
      <c r="BA68" s="110">
        <v>100</v>
      </c>
      <c r="BB68" s="108">
        <v>48729.58984375</v>
      </c>
      <c r="BC68" s="108">
        <v>82667688</v>
      </c>
      <c r="BD68" s="108">
        <v>80067798</v>
      </c>
      <c r="BE68" s="108">
        <v>348570</v>
      </c>
      <c r="BF68" s="108"/>
    </row>
    <row r="69" spans="1:58" x14ac:dyDescent="0.25">
      <c r="A69" s="133" t="s">
        <v>121</v>
      </c>
      <c r="B69" s="111" t="s">
        <v>120</v>
      </c>
      <c r="C69" s="108">
        <v>0</v>
      </c>
      <c r="D69" s="108">
        <v>0</v>
      </c>
      <c r="E69" s="108">
        <v>80759.922499999986</v>
      </c>
      <c r="F69" s="108">
        <v>4.72</v>
      </c>
      <c r="G69" s="108">
        <v>0</v>
      </c>
      <c r="H69" s="108">
        <v>0</v>
      </c>
      <c r="I69" s="108">
        <v>0</v>
      </c>
      <c r="J69" s="108">
        <v>0</v>
      </c>
      <c r="K69" s="109">
        <v>0</v>
      </c>
      <c r="L69" s="109">
        <v>6.0606060606060601E-2</v>
      </c>
      <c r="M69" s="109">
        <v>0.49199999999999999</v>
      </c>
      <c r="N69" s="109">
        <v>3.2000000000000001E-2</v>
      </c>
      <c r="O69" s="108">
        <v>0</v>
      </c>
      <c r="P69" s="108">
        <v>0</v>
      </c>
      <c r="Q69" s="109">
        <v>0.57899999999999996</v>
      </c>
      <c r="R69" s="109">
        <v>0.14722679999999999</v>
      </c>
      <c r="S69" s="108">
        <v>9933354</v>
      </c>
      <c r="T69" s="108">
        <v>1123.72</v>
      </c>
      <c r="U69" s="108">
        <v>1768.29</v>
      </c>
      <c r="V69" s="109">
        <v>4.8564047813415501</v>
      </c>
      <c r="W69" s="110">
        <v>61.599998474121101</v>
      </c>
      <c r="X69" s="110">
        <v>11</v>
      </c>
      <c r="Y69" s="109">
        <v>9.6000000834464999E-2</v>
      </c>
      <c r="Z69" s="108">
        <v>89</v>
      </c>
      <c r="AA69" s="108">
        <v>160</v>
      </c>
      <c r="AB69" s="110">
        <v>1.6000000238418599</v>
      </c>
      <c r="AC69" s="109">
        <v>145.36813142</v>
      </c>
      <c r="AD69" s="109">
        <v>319</v>
      </c>
      <c r="AE69" s="110">
        <v>67</v>
      </c>
      <c r="AF69" s="109">
        <v>0.546521362811764</v>
      </c>
      <c r="AG69" s="109">
        <v>42.7700004577637</v>
      </c>
      <c r="AH69" s="108">
        <v>5465</v>
      </c>
      <c r="AI69" s="108">
        <v>172</v>
      </c>
      <c r="AJ69" s="108">
        <v>22</v>
      </c>
      <c r="AK69" s="108">
        <v>0</v>
      </c>
      <c r="AL69" s="108">
        <v>11865</v>
      </c>
      <c r="AM69" s="108">
        <v>0</v>
      </c>
      <c r="AN69" s="108">
        <v>150</v>
      </c>
      <c r="AO69" s="110">
        <v>4.9000000000000004</v>
      </c>
      <c r="AP69" s="110">
        <v>5.4</v>
      </c>
      <c r="AQ69" s="110">
        <v>18.3</v>
      </c>
      <c r="AR69" s="109">
        <v>3.6333333333333329</v>
      </c>
      <c r="AS69" s="109">
        <v>-0.25561481714248702</v>
      </c>
      <c r="AT69" s="108">
        <v>43</v>
      </c>
      <c r="AU69" s="110">
        <v>78.300003051757798</v>
      </c>
      <c r="AV69" s="109">
        <v>76.575897216796903</v>
      </c>
      <c r="AW69" s="109">
        <v>23.4781284332275</v>
      </c>
      <c r="AX69" s="109">
        <v>129.73599243164099</v>
      </c>
      <c r="AY69" s="108">
        <v>42000</v>
      </c>
      <c r="AZ69" s="110">
        <v>14.8710577</v>
      </c>
      <c r="BA69" s="110">
        <v>88.680040500000004</v>
      </c>
      <c r="BB69" s="108">
        <v>4293.57275390625</v>
      </c>
      <c r="BC69" s="108">
        <v>28206728</v>
      </c>
      <c r="BD69" s="108">
        <v>27291161</v>
      </c>
      <c r="BE69" s="108">
        <v>227540</v>
      </c>
      <c r="BF69" s="108"/>
    </row>
    <row r="70" spans="1:58" x14ac:dyDescent="0.25">
      <c r="A70" s="133" t="s">
        <v>123</v>
      </c>
      <c r="B70" s="111" t="s">
        <v>122</v>
      </c>
      <c r="C70" s="108">
        <v>14134.31611111579</v>
      </c>
      <c r="D70" s="108">
        <v>829.33559233684218</v>
      </c>
      <c r="E70" s="108">
        <v>11105.622499999999</v>
      </c>
      <c r="F70" s="108">
        <v>333.82</v>
      </c>
      <c r="G70" s="108">
        <v>0</v>
      </c>
      <c r="H70" s="108">
        <v>0</v>
      </c>
      <c r="I70" s="108">
        <v>0</v>
      </c>
      <c r="J70" s="108">
        <v>0</v>
      </c>
      <c r="K70" s="109">
        <v>0.03</v>
      </c>
      <c r="L70" s="109">
        <v>0.12121212121212099</v>
      </c>
      <c r="M70" s="109">
        <v>0.17499999999999999</v>
      </c>
      <c r="N70" s="109">
        <v>0.28499999999999998</v>
      </c>
      <c r="O70" s="108">
        <v>0</v>
      </c>
      <c r="P70" s="108">
        <v>0</v>
      </c>
      <c r="Q70" s="109">
        <v>0.86599999999999999</v>
      </c>
      <c r="R70" s="109" t="s">
        <v>443</v>
      </c>
      <c r="S70" s="108">
        <v>769747773</v>
      </c>
      <c r="T70" s="108">
        <v>0</v>
      </c>
      <c r="U70" s="108">
        <v>0</v>
      </c>
      <c r="V70" s="109" t="s">
        <v>443</v>
      </c>
      <c r="W70" s="110">
        <v>4.5999999046325701</v>
      </c>
      <c r="X70" s="110" t="s">
        <v>443</v>
      </c>
      <c r="Y70" s="109">
        <v>6.1669998168945304</v>
      </c>
      <c r="Z70" s="108">
        <v>97</v>
      </c>
      <c r="AA70" s="108">
        <v>4.5</v>
      </c>
      <c r="AB70" s="110">
        <v>0.30000001192092901</v>
      </c>
      <c r="AC70" s="109">
        <v>2098.05225625</v>
      </c>
      <c r="AD70" s="109">
        <v>3</v>
      </c>
      <c r="AE70" s="110" t="s">
        <v>443</v>
      </c>
      <c r="AF70" s="109">
        <v>0.119151703863371</v>
      </c>
      <c r="AG70" s="109">
        <v>36.680000305175803</v>
      </c>
      <c r="AH70" s="108">
        <v>0</v>
      </c>
      <c r="AI70" s="108">
        <v>200</v>
      </c>
      <c r="AJ70" s="108">
        <v>731</v>
      </c>
      <c r="AK70" s="108">
        <v>0</v>
      </c>
      <c r="AL70" s="108">
        <v>46427</v>
      </c>
      <c r="AM70" s="108">
        <v>0</v>
      </c>
      <c r="AN70" s="108">
        <v>134</v>
      </c>
      <c r="AO70" s="110">
        <v>4.9000000000000004</v>
      </c>
      <c r="AP70" s="110">
        <v>2.5499999999999998</v>
      </c>
      <c r="AQ70" s="110">
        <v>11.2</v>
      </c>
      <c r="AR70" s="109">
        <v>4.0833333333333339</v>
      </c>
      <c r="AS70" s="109">
        <v>0.249212890863419</v>
      </c>
      <c r="AT70" s="108">
        <v>44</v>
      </c>
      <c r="AU70" s="110">
        <v>100</v>
      </c>
      <c r="AV70" s="109">
        <v>95.292869567871094</v>
      </c>
      <c r="AW70" s="109">
        <v>66.834999084472699</v>
      </c>
      <c r="AX70" s="109">
        <v>113.98374176025401</v>
      </c>
      <c r="AY70" s="108">
        <v>170000</v>
      </c>
      <c r="AZ70" s="110">
        <v>98.975555400000005</v>
      </c>
      <c r="BA70" s="110">
        <v>100</v>
      </c>
      <c r="BB70" s="108">
        <v>26783.025390625</v>
      </c>
      <c r="BC70" s="108">
        <v>10746740</v>
      </c>
      <c r="BD70" s="108">
        <v>10832552</v>
      </c>
      <c r="BE70" s="108">
        <v>128900</v>
      </c>
      <c r="BF70" s="108"/>
    </row>
    <row r="71" spans="1:58" x14ac:dyDescent="0.25">
      <c r="A71" s="133" t="s">
        <v>125</v>
      </c>
      <c r="B71" s="111" t="s">
        <v>124</v>
      </c>
      <c r="C71" s="108">
        <v>16.512612095873685</v>
      </c>
      <c r="D71" s="108">
        <v>0</v>
      </c>
      <c r="E71" s="108" t="s">
        <v>443</v>
      </c>
      <c r="F71" s="108">
        <v>0</v>
      </c>
      <c r="G71" s="108">
        <v>575.56809336035997</v>
      </c>
      <c r="H71" s="108">
        <v>44.771241379849997</v>
      </c>
      <c r="I71" s="108">
        <v>0</v>
      </c>
      <c r="J71" s="108">
        <v>0</v>
      </c>
      <c r="K71" s="109">
        <v>0.03</v>
      </c>
      <c r="L71" s="109" t="s">
        <v>443</v>
      </c>
      <c r="M71" s="109">
        <v>5.0000000000000001E-3</v>
      </c>
      <c r="N71" s="109">
        <v>1E-3</v>
      </c>
      <c r="O71" s="108">
        <v>0</v>
      </c>
      <c r="P71" s="108">
        <v>0</v>
      </c>
      <c r="Q71" s="109">
        <v>0.754</v>
      </c>
      <c r="R71" s="109" t="s">
        <v>443</v>
      </c>
      <c r="S71" s="108">
        <v>0</v>
      </c>
      <c r="T71" s="108">
        <v>39.71</v>
      </c>
      <c r="U71" s="108">
        <v>23.22</v>
      </c>
      <c r="V71" s="109">
        <v>2.4432580471038801</v>
      </c>
      <c r="W71" s="110">
        <v>11.800000190734901</v>
      </c>
      <c r="X71" s="110" t="s">
        <v>443</v>
      </c>
      <c r="Y71" s="109" t="s">
        <v>443</v>
      </c>
      <c r="Z71" s="108">
        <v>95</v>
      </c>
      <c r="AA71" s="108">
        <v>5.4000000953674299</v>
      </c>
      <c r="AB71" s="110" t="s">
        <v>443</v>
      </c>
      <c r="AC71" s="109">
        <v>728.31317013</v>
      </c>
      <c r="AD71" s="109">
        <v>27</v>
      </c>
      <c r="AE71" s="110" t="s">
        <v>443</v>
      </c>
      <c r="AF71" s="109" t="s">
        <v>443</v>
      </c>
      <c r="AG71" s="109" t="s">
        <v>443</v>
      </c>
      <c r="AH71" s="108">
        <v>0</v>
      </c>
      <c r="AI71" s="108">
        <v>0</v>
      </c>
      <c r="AJ71" s="108">
        <v>0</v>
      </c>
      <c r="AK71" s="108">
        <v>0</v>
      </c>
      <c r="AL71" s="108">
        <v>1</v>
      </c>
      <c r="AM71" s="108">
        <v>0</v>
      </c>
      <c r="AN71" s="108">
        <v>115</v>
      </c>
      <c r="AO71" s="110">
        <v>6.2</v>
      </c>
      <c r="AP71" s="110">
        <v>3.35</v>
      </c>
      <c r="AQ71" s="110" t="s">
        <v>443</v>
      </c>
      <c r="AR71" s="109">
        <v>3.1333333333333333</v>
      </c>
      <c r="AS71" s="109">
        <v>-0.20241039991378801</v>
      </c>
      <c r="AT71" s="108">
        <v>56</v>
      </c>
      <c r="AU71" s="110">
        <v>90.807334899902301</v>
      </c>
      <c r="AV71" s="109" t="s">
        <v>443</v>
      </c>
      <c r="AW71" s="109">
        <v>53.810001373291001</v>
      </c>
      <c r="AX71" s="109">
        <v>112.252799987793</v>
      </c>
      <c r="AY71" s="108">
        <v>790</v>
      </c>
      <c r="AZ71" s="110">
        <v>98.014883699999999</v>
      </c>
      <c r="BA71" s="110">
        <v>96.616491999999994</v>
      </c>
      <c r="BB71" s="108">
        <v>13927.50390625</v>
      </c>
      <c r="BC71" s="108">
        <v>107317</v>
      </c>
      <c r="BD71" s="108">
        <v>105981</v>
      </c>
      <c r="BE71" s="108">
        <v>340</v>
      </c>
      <c r="BF71" s="108"/>
    </row>
    <row r="72" spans="1:58" x14ac:dyDescent="0.25">
      <c r="A72" s="133" t="s">
        <v>127</v>
      </c>
      <c r="B72" s="111" t="s">
        <v>126</v>
      </c>
      <c r="C72" s="108">
        <v>33534.329890315785</v>
      </c>
      <c r="D72" s="108">
        <v>15990.579285726315</v>
      </c>
      <c r="E72" s="108">
        <v>75890.391000000003</v>
      </c>
      <c r="F72" s="108">
        <v>170.81800000000001</v>
      </c>
      <c r="G72" s="108">
        <v>108765.45019424001</v>
      </c>
      <c r="H72" s="108">
        <v>8268.7230361871498</v>
      </c>
      <c r="I72" s="108">
        <v>2041.355</v>
      </c>
      <c r="J72" s="108">
        <v>128881</v>
      </c>
      <c r="K72" s="109">
        <v>0.182</v>
      </c>
      <c r="L72" s="109">
        <v>0</v>
      </c>
      <c r="M72" s="109">
        <v>0.55500000000000005</v>
      </c>
      <c r="N72" s="109">
        <v>0.14399999999999999</v>
      </c>
      <c r="O72" s="108">
        <v>0</v>
      </c>
      <c r="P72" s="108">
        <v>0</v>
      </c>
      <c r="Q72" s="109">
        <v>0.64</v>
      </c>
      <c r="R72" s="109" t="s">
        <v>443</v>
      </c>
      <c r="S72" s="108">
        <v>36602433</v>
      </c>
      <c r="T72" s="108">
        <v>279.83999999999997</v>
      </c>
      <c r="U72" s="108">
        <v>408.47</v>
      </c>
      <c r="V72" s="109">
        <v>0.65670633316039995</v>
      </c>
      <c r="W72" s="110">
        <v>29.100000381469702</v>
      </c>
      <c r="X72" s="110">
        <v>12.6000003814697</v>
      </c>
      <c r="Y72" s="109">
        <v>0.93199998140335105</v>
      </c>
      <c r="Z72" s="108">
        <v>86</v>
      </c>
      <c r="AA72" s="108">
        <v>25</v>
      </c>
      <c r="AB72" s="110">
        <v>0.60000002384185802</v>
      </c>
      <c r="AC72" s="109">
        <v>472.85084974</v>
      </c>
      <c r="AD72" s="109">
        <v>88</v>
      </c>
      <c r="AE72" s="110">
        <v>0</v>
      </c>
      <c r="AF72" s="109">
        <v>0.49401227757385602</v>
      </c>
      <c r="AG72" s="109">
        <v>48.659999847412102</v>
      </c>
      <c r="AH72" s="108">
        <v>57957</v>
      </c>
      <c r="AI72" s="108">
        <v>101</v>
      </c>
      <c r="AJ72" s="108">
        <v>0</v>
      </c>
      <c r="AK72" s="108">
        <v>256560</v>
      </c>
      <c r="AL72" s="108">
        <v>300</v>
      </c>
      <c r="AM72" s="108">
        <v>0</v>
      </c>
      <c r="AN72" s="108">
        <v>116</v>
      </c>
      <c r="AO72" s="110">
        <v>15.6</v>
      </c>
      <c r="AP72" s="110">
        <v>7.11</v>
      </c>
      <c r="AQ72" s="110">
        <v>5.5</v>
      </c>
      <c r="AR72" s="109">
        <v>2.8</v>
      </c>
      <c r="AS72" s="109">
        <v>-0.71374344825744596</v>
      </c>
      <c r="AT72" s="108">
        <v>28</v>
      </c>
      <c r="AU72" s="110">
        <v>85.494369506835895</v>
      </c>
      <c r="AV72" s="109">
        <v>79.074211120605497</v>
      </c>
      <c r="AW72" s="109">
        <v>27.100000381469702</v>
      </c>
      <c r="AX72" s="109">
        <v>111.48130035400401</v>
      </c>
      <c r="AY72" s="108">
        <v>21000</v>
      </c>
      <c r="AZ72" s="110">
        <v>63.854660000000003</v>
      </c>
      <c r="BA72" s="110">
        <v>92.794843299999997</v>
      </c>
      <c r="BB72" s="108">
        <v>7946.771484375</v>
      </c>
      <c r="BC72" s="108">
        <v>16582469</v>
      </c>
      <c r="BD72" s="108">
        <v>16301556</v>
      </c>
      <c r="BE72" s="108">
        <v>107160</v>
      </c>
      <c r="BF72" s="108"/>
    </row>
    <row r="73" spans="1:58" x14ac:dyDescent="0.25">
      <c r="A73" s="133" t="s">
        <v>129</v>
      </c>
      <c r="B73" s="111" t="s">
        <v>128</v>
      </c>
      <c r="C73" s="108">
        <v>0</v>
      </c>
      <c r="D73" s="108">
        <v>0</v>
      </c>
      <c r="E73" s="108">
        <v>67840.455000000002</v>
      </c>
      <c r="F73" s="108">
        <v>1.9139999999999999</v>
      </c>
      <c r="G73" s="108">
        <v>0</v>
      </c>
      <c r="H73" s="108">
        <v>0</v>
      </c>
      <c r="I73" s="108">
        <v>0</v>
      </c>
      <c r="J73" s="108">
        <v>0</v>
      </c>
      <c r="K73" s="109">
        <v>0.03</v>
      </c>
      <c r="L73" s="109">
        <v>3.03030303030303E-2</v>
      </c>
      <c r="M73" s="109">
        <v>0.71699999999999997</v>
      </c>
      <c r="N73" s="109">
        <v>0.11600000000000001</v>
      </c>
      <c r="O73" s="108">
        <v>0</v>
      </c>
      <c r="P73" s="108">
        <v>0</v>
      </c>
      <c r="Q73" s="109">
        <v>0.41399999999999998</v>
      </c>
      <c r="R73" s="109">
        <v>0.42542730000000001</v>
      </c>
      <c r="S73" s="108">
        <v>56594249</v>
      </c>
      <c r="T73" s="108">
        <v>563.17999999999995</v>
      </c>
      <c r="U73" s="108">
        <v>538.45000000000005</v>
      </c>
      <c r="V73" s="109">
        <v>8.6488952636718803</v>
      </c>
      <c r="W73" s="110">
        <v>93.699996948242202</v>
      </c>
      <c r="X73" s="110">
        <v>16.299999237060501</v>
      </c>
      <c r="Y73" s="109">
        <v>0.10000000149011599</v>
      </c>
      <c r="Z73" s="108">
        <v>54</v>
      </c>
      <c r="AA73" s="108">
        <v>177</v>
      </c>
      <c r="AB73" s="110">
        <v>1.6000000238418599</v>
      </c>
      <c r="AC73" s="109">
        <v>68.458215229999993</v>
      </c>
      <c r="AD73" s="109">
        <v>679</v>
      </c>
      <c r="AE73" s="110">
        <v>105</v>
      </c>
      <c r="AF73" s="109" t="s">
        <v>443</v>
      </c>
      <c r="AG73" s="109">
        <v>33.7299995422363</v>
      </c>
      <c r="AH73" s="108">
        <v>30120</v>
      </c>
      <c r="AI73" s="108">
        <v>0</v>
      </c>
      <c r="AJ73" s="108">
        <v>0</v>
      </c>
      <c r="AK73" s="108">
        <v>0</v>
      </c>
      <c r="AL73" s="108">
        <v>5068</v>
      </c>
      <c r="AM73" s="108">
        <v>0</v>
      </c>
      <c r="AN73" s="108">
        <v>118</v>
      </c>
      <c r="AO73" s="110">
        <v>16.399999999999999</v>
      </c>
      <c r="AP73" s="110">
        <v>9.9</v>
      </c>
      <c r="AQ73" s="110">
        <v>7.3</v>
      </c>
      <c r="AR73" s="109">
        <v>3</v>
      </c>
      <c r="AS73" s="109">
        <v>-1.13575387001038</v>
      </c>
      <c r="AT73" s="108">
        <v>27</v>
      </c>
      <c r="AU73" s="110">
        <v>27.6412677764893</v>
      </c>
      <c r="AV73" s="109">
        <v>30.4727897644043</v>
      </c>
      <c r="AW73" s="109">
        <v>4.6999998092651403</v>
      </c>
      <c r="AX73" s="109">
        <v>87.173660278320298</v>
      </c>
      <c r="AY73" s="108">
        <v>34000</v>
      </c>
      <c r="AZ73" s="110">
        <v>20.099141800000002</v>
      </c>
      <c r="BA73" s="110">
        <v>76.814032600000004</v>
      </c>
      <c r="BB73" s="108">
        <v>1310.68725585938</v>
      </c>
      <c r="BC73" s="108">
        <v>12395924</v>
      </c>
      <c r="BD73" s="108">
        <v>12468813</v>
      </c>
      <c r="BE73" s="108">
        <v>245720</v>
      </c>
      <c r="BF73" s="108"/>
    </row>
    <row r="74" spans="1:58" x14ac:dyDescent="0.25">
      <c r="A74" s="133" t="s">
        <v>372</v>
      </c>
      <c r="B74" s="111" t="s">
        <v>130</v>
      </c>
      <c r="C74" s="108">
        <v>0</v>
      </c>
      <c r="D74" s="108">
        <v>0</v>
      </c>
      <c r="E74" s="108">
        <v>7368.8265000000001</v>
      </c>
      <c r="F74" s="108">
        <v>1.0980000000000001</v>
      </c>
      <c r="G74" s="108">
        <v>0</v>
      </c>
      <c r="H74" s="108">
        <v>0</v>
      </c>
      <c r="I74" s="108">
        <v>0</v>
      </c>
      <c r="J74" s="108">
        <v>4000</v>
      </c>
      <c r="K74" s="109">
        <v>6.0999999999999999E-2</v>
      </c>
      <c r="L74" s="109">
        <v>3.03030303030303E-2</v>
      </c>
      <c r="M74" s="109">
        <v>0.45200000000000001</v>
      </c>
      <c r="N74" s="109">
        <v>0.16500000000000001</v>
      </c>
      <c r="O74" s="108">
        <v>0</v>
      </c>
      <c r="P74" s="108">
        <v>0</v>
      </c>
      <c r="Q74" s="109">
        <v>0.42399999999999999</v>
      </c>
      <c r="R74" s="109">
        <v>0.49487690000000001</v>
      </c>
      <c r="S74" s="108">
        <v>2647861</v>
      </c>
      <c r="T74" s="108">
        <v>110.26</v>
      </c>
      <c r="U74" s="108">
        <v>95.08</v>
      </c>
      <c r="V74" s="109">
        <v>9.0292577743530291</v>
      </c>
      <c r="W74" s="110">
        <v>92.5</v>
      </c>
      <c r="X74" s="110">
        <v>17</v>
      </c>
      <c r="Y74" s="109">
        <v>4.5000001788139302E-2</v>
      </c>
      <c r="Z74" s="108">
        <v>81</v>
      </c>
      <c r="AA74" s="108">
        <v>373</v>
      </c>
      <c r="AB74" s="110">
        <v>3.7000000476837198</v>
      </c>
      <c r="AC74" s="109">
        <v>90.959108349999994</v>
      </c>
      <c r="AD74" s="109">
        <v>549</v>
      </c>
      <c r="AE74" s="110">
        <v>96</v>
      </c>
      <c r="AF74" s="109" t="s">
        <v>443</v>
      </c>
      <c r="AG74" s="109">
        <v>50.659999847412102</v>
      </c>
      <c r="AH74" s="108">
        <v>0</v>
      </c>
      <c r="AI74" s="108">
        <v>0</v>
      </c>
      <c r="AJ74" s="108">
        <v>0</v>
      </c>
      <c r="AK74" s="108">
        <v>0</v>
      </c>
      <c r="AL74" s="108">
        <v>9263</v>
      </c>
      <c r="AM74" s="108">
        <v>0</v>
      </c>
      <c r="AN74" s="108">
        <v>110</v>
      </c>
      <c r="AO74" s="110">
        <v>20.7</v>
      </c>
      <c r="AP74" s="110" t="s">
        <v>443</v>
      </c>
      <c r="AQ74" s="110" t="s">
        <v>443</v>
      </c>
      <c r="AR74" s="109">
        <v>1.8666666666666665</v>
      </c>
      <c r="AS74" s="109">
        <v>-1.6229590177536</v>
      </c>
      <c r="AT74" s="108">
        <v>16</v>
      </c>
      <c r="AU74" s="110">
        <v>17.200000762939499</v>
      </c>
      <c r="AV74" s="109">
        <v>59.772850036621101</v>
      </c>
      <c r="AW74" s="109">
        <v>3.5407068729400599</v>
      </c>
      <c r="AX74" s="109">
        <v>69.274963378906307</v>
      </c>
      <c r="AY74" s="108">
        <v>3400</v>
      </c>
      <c r="AZ74" s="110">
        <v>20.849952999999999</v>
      </c>
      <c r="BA74" s="110">
        <v>79.290779200000003</v>
      </c>
      <c r="BB74" s="108">
        <v>1581.71044921875</v>
      </c>
      <c r="BC74" s="108">
        <v>1815698</v>
      </c>
      <c r="BD74" s="108">
        <v>1838219</v>
      </c>
      <c r="BE74" s="108">
        <v>28120</v>
      </c>
      <c r="BF74" s="108"/>
    </row>
    <row r="75" spans="1:58" x14ac:dyDescent="0.25">
      <c r="A75" s="133" t="s">
        <v>132</v>
      </c>
      <c r="B75" s="111" t="s">
        <v>131</v>
      </c>
      <c r="C75" s="108">
        <v>0</v>
      </c>
      <c r="D75" s="108">
        <v>0</v>
      </c>
      <c r="E75" s="108">
        <v>5948.9975000000004</v>
      </c>
      <c r="F75" s="108">
        <v>0.39600000000000002</v>
      </c>
      <c r="G75" s="108">
        <v>0</v>
      </c>
      <c r="H75" s="108">
        <v>0</v>
      </c>
      <c r="I75" s="108">
        <v>0</v>
      </c>
      <c r="J75" s="108">
        <v>18400</v>
      </c>
      <c r="K75" s="109">
        <v>9.0999999999999998E-2</v>
      </c>
      <c r="L75" s="109">
        <v>9.0909090909090898E-2</v>
      </c>
      <c r="M75" s="109">
        <v>6.9000000000000006E-2</v>
      </c>
      <c r="N75" s="109">
        <v>8.0000000000000002E-3</v>
      </c>
      <c r="O75" s="108">
        <v>0</v>
      </c>
      <c r="P75" s="108">
        <v>0</v>
      </c>
      <c r="Q75" s="109">
        <v>0.63800000000000001</v>
      </c>
      <c r="R75" s="109">
        <v>3.1288099999999999E-2</v>
      </c>
      <c r="S75" s="108">
        <v>0</v>
      </c>
      <c r="T75" s="108">
        <v>160.61000000000001</v>
      </c>
      <c r="U75" s="108">
        <v>30.91</v>
      </c>
      <c r="V75" s="109">
        <v>0.96480011940002397</v>
      </c>
      <c r="W75" s="110">
        <v>39.400001525878899</v>
      </c>
      <c r="X75" s="110">
        <v>8.5</v>
      </c>
      <c r="Y75" s="109">
        <v>0.21400000154972099</v>
      </c>
      <c r="Z75" s="108">
        <v>99</v>
      </c>
      <c r="AA75" s="108">
        <v>93</v>
      </c>
      <c r="AB75" s="110">
        <v>1.5</v>
      </c>
      <c r="AC75" s="109">
        <v>378.78631014000001</v>
      </c>
      <c r="AD75" s="109">
        <v>229</v>
      </c>
      <c r="AE75" s="110">
        <v>24</v>
      </c>
      <c r="AF75" s="109">
        <v>0.50827639494431598</v>
      </c>
      <c r="AG75" s="109" t="s">
        <v>443</v>
      </c>
      <c r="AH75" s="108">
        <v>199000</v>
      </c>
      <c r="AI75" s="108">
        <v>0</v>
      </c>
      <c r="AJ75" s="108">
        <v>0</v>
      </c>
      <c r="AK75" s="108">
        <v>0</v>
      </c>
      <c r="AL75" s="108">
        <v>11</v>
      </c>
      <c r="AM75" s="108">
        <v>0</v>
      </c>
      <c r="AN75" s="108">
        <v>118</v>
      </c>
      <c r="AO75" s="110">
        <v>10.6</v>
      </c>
      <c r="AP75" s="110" t="s">
        <v>443</v>
      </c>
      <c r="AQ75" s="110" t="s">
        <v>443</v>
      </c>
      <c r="AR75" s="109" t="s">
        <v>443</v>
      </c>
      <c r="AS75" s="109">
        <v>-0.336635172367096</v>
      </c>
      <c r="AT75" s="108">
        <v>34</v>
      </c>
      <c r="AU75" s="110">
        <v>86.900001525878906</v>
      </c>
      <c r="AV75" s="109">
        <v>87.535316467285199</v>
      </c>
      <c r="AW75" s="109">
        <v>38.200000762939503</v>
      </c>
      <c r="AX75" s="109">
        <v>67.185562133789105</v>
      </c>
      <c r="AY75" s="108">
        <v>4200</v>
      </c>
      <c r="AZ75" s="110">
        <v>83.650173199999998</v>
      </c>
      <c r="BA75" s="110">
        <v>98.275407299999998</v>
      </c>
      <c r="BB75" s="108">
        <v>7818.900390625</v>
      </c>
      <c r="BC75" s="108">
        <v>773303</v>
      </c>
      <c r="BD75" s="108">
        <v>745427</v>
      </c>
      <c r="BE75" s="108">
        <v>196850</v>
      </c>
      <c r="BF75" s="108"/>
    </row>
    <row r="76" spans="1:58" x14ac:dyDescent="0.25">
      <c r="A76" s="133" t="s">
        <v>134</v>
      </c>
      <c r="B76" s="111" t="s">
        <v>133</v>
      </c>
      <c r="C76" s="108">
        <v>18642.756407094734</v>
      </c>
      <c r="D76" s="108">
        <v>0</v>
      </c>
      <c r="E76" s="108">
        <v>30298.709499999997</v>
      </c>
      <c r="F76" s="108">
        <v>26.84</v>
      </c>
      <c r="G76" s="108">
        <v>196273.7541397</v>
      </c>
      <c r="H76" s="108">
        <v>21873.807582092002</v>
      </c>
      <c r="I76" s="108">
        <v>24634.377</v>
      </c>
      <c r="J76" s="108">
        <v>170757</v>
      </c>
      <c r="K76" s="109">
        <v>0.152</v>
      </c>
      <c r="L76" s="109">
        <v>3.03030303030303E-2</v>
      </c>
      <c r="M76" s="109">
        <v>0.83</v>
      </c>
      <c r="N76" s="109">
        <v>0.3</v>
      </c>
      <c r="O76" s="108">
        <v>0</v>
      </c>
      <c r="P76" s="108">
        <v>0</v>
      </c>
      <c r="Q76" s="109">
        <v>0.49299999999999999</v>
      </c>
      <c r="R76" s="109">
        <v>0.24150099999999999</v>
      </c>
      <c r="S76" s="108">
        <v>388010877</v>
      </c>
      <c r="T76" s="108">
        <v>1082.3599999999999</v>
      </c>
      <c r="U76" s="108">
        <v>1042.67</v>
      </c>
      <c r="V76" s="109">
        <v>11.9028482437134</v>
      </c>
      <c r="W76" s="110">
        <v>69</v>
      </c>
      <c r="X76" s="110">
        <v>11.6000003814697</v>
      </c>
      <c r="Y76" s="109">
        <v>0.23</v>
      </c>
      <c r="Z76" s="108">
        <v>53</v>
      </c>
      <c r="AA76" s="108">
        <v>194</v>
      </c>
      <c r="AB76" s="110">
        <v>1.70000004768372</v>
      </c>
      <c r="AC76" s="109">
        <v>130.84864328</v>
      </c>
      <c r="AD76" s="109">
        <v>359</v>
      </c>
      <c r="AE76" s="110">
        <v>5</v>
      </c>
      <c r="AF76" s="109">
        <v>0.59341001384296899</v>
      </c>
      <c r="AG76" s="109">
        <v>60.790000915527301</v>
      </c>
      <c r="AH76" s="108">
        <v>66969</v>
      </c>
      <c r="AI76" s="108">
        <v>5801040</v>
      </c>
      <c r="AJ76" s="108">
        <v>0</v>
      </c>
      <c r="AK76" s="108">
        <v>0</v>
      </c>
      <c r="AL76" s="108">
        <v>5</v>
      </c>
      <c r="AM76" s="108">
        <v>0</v>
      </c>
      <c r="AN76" s="108">
        <v>87</v>
      </c>
      <c r="AO76" s="110">
        <v>53.4</v>
      </c>
      <c r="AP76" s="110">
        <v>9.73</v>
      </c>
      <c r="AQ76" s="110">
        <v>3.4</v>
      </c>
      <c r="AR76" s="109">
        <v>2.333333333333333</v>
      </c>
      <c r="AS76" s="109">
        <v>-2.00214624404907</v>
      </c>
      <c r="AT76" s="108">
        <v>20</v>
      </c>
      <c r="AU76" s="110">
        <v>37.940109252929702</v>
      </c>
      <c r="AV76" s="109">
        <v>60.6893501281738</v>
      </c>
      <c r="AW76" s="109">
        <v>12.197766304016101</v>
      </c>
      <c r="AX76" s="109">
        <v>69.903038024902301</v>
      </c>
      <c r="AY76" s="108">
        <v>23000</v>
      </c>
      <c r="AZ76" s="110">
        <v>27.6049817</v>
      </c>
      <c r="BA76" s="110">
        <v>57.736357099999999</v>
      </c>
      <c r="BB76" s="108">
        <v>1784.18212890625</v>
      </c>
      <c r="BC76" s="108">
        <v>10847334</v>
      </c>
      <c r="BD76" s="108">
        <v>10681797</v>
      </c>
      <c r="BE76" s="108">
        <v>27560</v>
      </c>
      <c r="BF76" s="108"/>
    </row>
    <row r="77" spans="1:58" x14ac:dyDescent="0.25">
      <c r="A77" s="133" t="s">
        <v>136</v>
      </c>
      <c r="B77" s="111" t="s">
        <v>135</v>
      </c>
      <c r="C77" s="108">
        <v>16632.579646105263</v>
      </c>
      <c r="D77" s="108">
        <v>0</v>
      </c>
      <c r="E77" s="108">
        <v>47293.364999999998</v>
      </c>
      <c r="F77" s="108">
        <v>64.153999999999996</v>
      </c>
      <c r="G77" s="108">
        <v>53482.214609743256</v>
      </c>
      <c r="H77" s="108">
        <v>3830.998470264904</v>
      </c>
      <c r="I77" s="108">
        <v>2731.5859999999998</v>
      </c>
      <c r="J77" s="108">
        <v>35070</v>
      </c>
      <c r="K77" s="109">
        <v>0.27300000000000002</v>
      </c>
      <c r="L77" s="109">
        <v>3.03030303030303E-2</v>
      </c>
      <c r="M77" s="109">
        <v>0.43099999999999999</v>
      </c>
      <c r="N77" s="109">
        <v>4.4999999999999998E-2</v>
      </c>
      <c r="O77" s="108">
        <v>0</v>
      </c>
      <c r="P77" s="108">
        <v>0</v>
      </c>
      <c r="Q77" s="109">
        <v>0.625</v>
      </c>
      <c r="R77" s="109">
        <v>9.8091700000000004E-2</v>
      </c>
      <c r="S77" s="108">
        <v>18089775</v>
      </c>
      <c r="T77" s="108">
        <v>606.29</v>
      </c>
      <c r="U77" s="108">
        <v>537</v>
      </c>
      <c r="V77" s="109">
        <v>2.7604355812072798</v>
      </c>
      <c r="W77" s="110">
        <v>20.399999618530298</v>
      </c>
      <c r="X77" s="110">
        <v>7.0999999046325701</v>
      </c>
      <c r="Y77" s="109" t="s">
        <v>443</v>
      </c>
      <c r="Z77" s="108">
        <v>88</v>
      </c>
      <c r="AA77" s="108">
        <v>43</v>
      </c>
      <c r="AB77" s="110">
        <v>0.40000000596046398</v>
      </c>
      <c r="AC77" s="109">
        <v>399.74980914999998</v>
      </c>
      <c r="AD77" s="109">
        <v>129</v>
      </c>
      <c r="AE77" s="110">
        <v>0</v>
      </c>
      <c r="AF77" s="109">
        <v>0.460537163520649</v>
      </c>
      <c r="AG77" s="109">
        <v>50.639999389648402</v>
      </c>
      <c r="AH77" s="108">
        <v>0</v>
      </c>
      <c r="AI77" s="108">
        <v>450651</v>
      </c>
      <c r="AJ77" s="108">
        <v>400</v>
      </c>
      <c r="AK77" s="108">
        <v>190000</v>
      </c>
      <c r="AL77" s="108">
        <v>16</v>
      </c>
      <c r="AM77" s="108">
        <v>0</v>
      </c>
      <c r="AN77" s="108">
        <v>122</v>
      </c>
      <c r="AO77" s="110">
        <v>12.2</v>
      </c>
      <c r="AP77" s="110">
        <v>4.76</v>
      </c>
      <c r="AQ77" s="110">
        <v>4.8</v>
      </c>
      <c r="AR77" s="109">
        <v>2.916666666666667</v>
      </c>
      <c r="AS77" s="109">
        <v>-0.81861352920532204</v>
      </c>
      <c r="AT77" s="108">
        <v>30</v>
      </c>
      <c r="AU77" s="110">
        <v>88.653770446777301</v>
      </c>
      <c r="AV77" s="109">
        <v>88.424583435058594</v>
      </c>
      <c r="AW77" s="109">
        <v>20.356866836547901</v>
      </c>
      <c r="AX77" s="109">
        <v>95.542106628417997</v>
      </c>
      <c r="AY77" s="108">
        <v>15000</v>
      </c>
      <c r="AZ77" s="110">
        <v>82.646659499999998</v>
      </c>
      <c r="BA77" s="110">
        <v>91.236452099999994</v>
      </c>
      <c r="BB77" s="108">
        <v>4738.07958984375</v>
      </c>
      <c r="BC77" s="108">
        <v>9112867</v>
      </c>
      <c r="BD77" s="108">
        <v>7892275</v>
      </c>
      <c r="BE77" s="108">
        <v>111890</v>
      </c>
      <c r="BF77" s="108"/>
    </row>
    <row r="78" spans="1:58" x14ac:dyDescent="0.25">
      <c r="A78" s="133" t="s">
        <v>138</v>
      </c>
      <c r="B78" s="111" t="s">
        <v>137</v>
      </c>
      <c r="C78" s="108">
        <v>9377.04202023158</v>
      </c>
      <c r="D78" s="108">
        <v>0</v>
      </c>
      <c r="E78" s="108">
        <v>108209.86099999999</v>
      </c>
      <c r="F78" s="108">
        <v>0</v>
      </c>
      <c r="G78" s="108">
        <v>0</v>
      </c>
      <c r="H78" s="108">
        <v>0</v>
      </c>
      <c r="I78" s="108">
        <v>0</v>
      </c>
      <c r="J78" s="108">
        <v>0</v>
      </c>
      <c r="K78" s="109">
        <v>9.0999999999999998E-2</v>
      </c>
      <c r="L78" s="109">
        <v>0.18181818181818199</v>
      </c>
      <c r="M78" s="109">
        <v>1.4E-2</v>
      </c>
      <c r="N78" s="109">
        <v>0.02</v>
      </c>
      <c r="O78" s="108">
        <v>0</v>
      </c>
      <c r="P78" s="108">
        <v>0</v>
      </c>
      <c r="Q78" s="109">
        <v>0.83599999999999997</v>
      </c>
      <c r="R78" s="109" t="s">
        <v>443</v>
      </c>
      <c r="S78" s="108">
        <v>132045</v>
      </c>
      <c r="T78" s="108">
        <v>0</v>
      </c>
      <c r="U78" s="108">
        <v>0</v>
      </c>
      <c r="V78" s="109" t="s">
        <v>443</v>
      </c>
      <c r="W78" s="110">
        <v>5.9000000953674299</v>
      </c>
      <c r="X78" s="110" t="s">
        <v>443</v>
      </c>
      <c r="Y78" s="109">
        <v>3.0799999237060498</v>
      </c>
      <c r="Z78" s="108">
        <v>99</v>
      </c>
      <c r="AA78" s="108">
        <v>9.3000001907348597</v>
      </c>
      <c r="AB78" s="110" t="s">
        <v>443</v>
      </c>
      <c r="AC78" s="109">
        <v>1826.67506469</v>
      </c>
      <c r="AD78" s="109">
        <v>17</v>
      </c>
      <c r="AE78" s="110" t="s">
        <v>443</v>
      </c>
      <c r="AF78" s="109">
        <v>0.25199963899824801</v>
      </c>
      <c r="AG78" s="109">
        <v>30.549999237060501</v>
      </c>
      <c r="AH78" s="108">
        <v>0</v>
      </c>
      <c r="AI78" s="108">
        <v>2282</v>
      </c>
      <c r="AJ78" s="108">
        <v>1298</v>
      </c>
      <c r="AK78" s="108">
        <v>0</v>
      </c>
      <c r="AL78" s="108">
        <v>4748</v>
      </c>
      <c r="AM78" s="108">
        <v>0</v>
      </c>
      <c r="AN78" s="108">
        <v>109</v>
      </c>
      <c r="AO78" s="110">
        <v>4.9000000000000004</v>
      </c>
      <c r="AP78" s="110">
        <v>2.4300000000000002</v>
      </c>
      <c r="AQ78" s="110">
        <v>5.8</v>
      </c>
      <c r="AR78" s="109">
        <v>4.4333333333333336</v>
      </c>
      <c r="AS78" s="109">
        <v>0.49179479479789701</v>
      </c>
      <c r="AT78" s="108">
        <v>48</v>
      </c>
      <c r="AU78" s="110">
        <v>100</v>
      </c>
      <c r="AV78" s="109">
        <v>99.380882263183594</v>
      </c>
      <c r="AW78" s="109">
        <v>72.834701538085895</v>
      </c>
      <c r="AX78" s="109">
        <v>118.911666870117</v>
      </c>
      <c r="AY78" s="108">
        <v>160000</v>
      </c>
      <c r="AZ78" s="110">
        <v>97.9895365</v>
      </c>
      <c r="BA78" s="110">
        <v>100</v>
      </c>
      <c r="BB78" s="108">
        <v>26680.59375</v>
      </c>
      <c r="BC78" s="108">
        <v>9817958</v>
      </c>
      <c r="BD78" s="108">
        <v>9768186</v>
      </c>
      <c r="BE78" s="108">
        <v>90530</v>
      </c>
      <c r="BF78" s="108"/>
    </row>
    <row r="79" spans="1:58" x14ac:dyDescent="0.25">
      <c r="A79" s="133" t="s">
        <v>140</v>
      </c>
      <c r="B79" s="111" t="s">
        <v>139</v>
      </c>
      <c r="C79" s="108">
        <v>500.98977689473679</v>
      </c>
      <c r="D79" s="108">
        <v>119.8306265991579</v>
      </c>
      <c r="E79" s="108" t="s">
        <v>443</v>
      </c>
      <c r="F79" s="108">
        <v>0</v>
      </c>
      <c r="G79" s="108">
        <v>0</v>
      </c>
      <c r="H79" s="108">
        <v>0</v>
      </c>
      <c r="I79" s="108">
        <v>0</v>
      </c>
      <c r="J79" s="108">
        <v>0</v>
      </c>
      <c r="K79" s="109">
        <v>0</v>
      </c>
      <c r="L79" s="109" t="s">
        <v>443</v>
      </c>
      <c r="M79" s="109">
        <v>0</v>
      </c>
      <c r="N79" s="109">
        <v>1E-3</v>
      </c>
      <c r="O79" s="108">
        <v>0</v>
      </c>
      <c r="P79" s="108">
        <v>0</v>
      </c>
      <c r="Q79" s="109">
        <v>0.92100000000000004</v>
      </c>
      <c r="R79" s="109" t="s">
        <v>443</v>
      </c>
      <c r="S79" s="108">
        <v>0</v>
      </c>
      <c r="T79" s="108">
        <v>0</v>
      </c>
      <c r="U79" s="108">
        <v>0</v>
      </c>
      <c r="V79" s="109" t="s">
        <v>443</v>
      </c>
      <c r="W79" s="110">
        <v>2</v>
      </c>
      <c r="X79" s="110" t="s">
        <v>443</v>
      </c>
      <c r="Y79" s="109">
        <v>3.7909998893737802</v>
      </c>
      <c r="Z79" s="108">
        <v>91</v>
      </c>
      <c r="AA79" s="108">
        <v>2.4000000953674299</v>
      </c>
      <c r="AB79" s="110" t="s">
        <v>443</v>
      </c>
      <c r="AC79" s="109">
        <v>3881.7037317700001</v>
      </c>
      <c r="AD79" s="109">
        <v>3</v>
      </c>
      <c r="AE79" s="110" t="s">
        <v>443</v>
      </c>
      <c r="AF79" s="109">
        <v>5.1298533891617197E-2</v>
      </c>
      <c r="AG79" s="109">
        <v>26.940000534057599</v>
      </c>
      <c r="AH79" s="108">
        <v>0</v>
      </c>
      <c r="AI79" s="108">
        <v>0</v>
      </c>
      <c r="AJ79" s="108">
        <v>0</v>
      </c>
      <c r="AK79" s="108">
        <v>0</v>
      </c>
      <c r="AL79" s="108">
        <v>179</v>
      </c>
      <c r="AM79" s="108">
        <v>0</v>
      </c>
      <c r="AN79" s="108">
        <v>131</v>
      </c>
      <c r="AO79" s="110">
        <v>4.9000000000000004</v>
      </c>
      <c r="AP79" s="110">
        <v>1.77</v>
      </c>
      <c r="AQ79" s="110">
        <v>5.4</v>
      </c>
      <c r="AR79" s="109" t="s">
        <v>443</v>
      </c>
      <c r="AS79" s="109">
        <v>1.5009250640869101</v>
      </c>
      <c r="AT79" s="108">
        <v>78</v>
      </c>
      <c r="AU79" s="110">
        <v>100</v>
      </c>
      <c r="AV79" s="109" t="s">
        <v>443</v>
      </c>
      <c r="AW79" s="109">
        <v>98.199996948242202</v>
      </c>
      <c r="AX79" s="109">
        <v>114.014572143555</v>
      </c>
      <c r="AY79" s="108">
        <v>24000</v>
      </c>
      <c r="AZ79" s="110">
        <v>98.777351499999995</v>
      </c>
      <c r="BA79" s="110">
        <v>100</v>
      </c>
      <c r="BB79" s="108">
        <v>51398.92578125</v>
      </c>
      <c r="BC79" s="108">
        <v>334252</v>
      </c>
      <c r="BD79" s="108">
        <v>323554</v>
      </c>
      <c r="BE79" s="108">
        <v>100250</v>
      </c>
      <c r="BF79" s="108"/>
    </row>
    <row r="80" spans="1:58" x14ac:dyDescent="0.25">
      <c r="A80" s="133" t="s">
        <v>142</v>
      </c>
      <c r="B80" s="111" t="s">
        <v>141</v>
      </c>
      <c r="C80" s="108">
        <v>819761.92756631575</v>
      </c>
      <c r="D80" s="108">
        <v>84880.465739578955</v>
      </c>
      <c r="E80" s="108">
        <v>9591464.8114999998</v>
      </c>
      <c r="F80" s="108">
        <v>4018.0540000000001</v>
      </c>
      <c r="G80" s="108">
        <v>1624079.1482864202</v>
      </c>
      <c r="H80" s="108">
        <v>33568.950440347151</v>
      </c>
      <c r="I80" s="108">
        <v>1115992.1580000001</v>
      </c>
      <c r="J80" s="108">
        <v>29732575</v>
      </c>
      <c r="K80" s="109">
        <v>0.21199999999999999</v>
      </c>
      <c r="L80" s="109">
        <v>0.12121212121212099</v>
      </c>
      <c r="M80" s="109">
        <v>0.97299999999999998</v>
      </c>
      <c r="N80" s="109">
        <v>0.47499999999999998</v>
      </c>
      <c r="O80" s="108">
        <v>0</v>
      </c>
      <c r="P80" s="108">
        <v>4</v>
      </c>
      <c r="Q80" s="109">
        <v>0.624</v>
      </c>
      <c r="R80" s="109">
        <v>0.28248180000000001</v>
      </c>
      <c r="S80" s="108">
        <v>26997896</v>
      </c>
      <c r="T80" s="108">
        <v>2992.31</v>
      </c>
      <c r="U80" s="108">
        <v>3163.07</v>
      </c>
      <c r="V80" s="109">
        <v>0.15155407786369299</v>
      </c>
      <c r="W80" s="110">
        <v>47.700000762939503</v>
      </c>
      <c r="X80" s="110">
        <v>43.5</v>
      </c>
      <c r="Y80" s="109">
        <v>0.70200002193450906</v>
      </c>
      <c r="Z80" s="108">
        <v>88</v>
      </c>
      <c r="AA80" s="108">
        <v>217</v>
      </c>
      <c r="AB80" s="110">
        <v>0.30000001192092901</v>
      </c>
      <c r="AC80" s="109">
        <v>267.40862498000001</v>
      </c>
      <c r="AD80" s="109">
        <v>174</v>
      </c>
      <c r="AE80" s="110">
        <v>4</v>
      </c>
      <c r="AF80" s="109">
        <v>0.52990425652335404</v>
      </c>
      <c r="AG80" s="109">
        <v>33.900001525878899</v>
      </c>
      <c r="AH80" s="108">
        <v>16557569</v>
      </c>
      <c r="AI80" s="108">
        <v>3816813</v>
      </c>
      <c r="AJ80" s="108">
        <v>0</v>
      </c>
      <c r="AK80" s="108">
        <v>800980</v>
      </c>
      <c r="AL80" s="108">
        <v>197851</v>
      </c>
      <c r="AM80" s="108">
        <v>0</v>
      </c>
      <c r="AN80" s="108">
        <v>108</v>
      </c>
      <c r="AO80" s="110">
        <v>15.2</v>
      </c>
      <c r="AP80" s="110">
        <v>4.68</v>
      </c>
      <c r="AQ80" s="110">
        <v>8.4</v>
      </c>
      <c r="AR80" s="109">
        <v>4.2666666666666666</v>
      </c>
      <c r="AS80" s="109">
        <v>0.100586175918579</v>
      </c>
      <c r="AT80" s="108">
        <v>40</v>
      </c>
      <c r="AU80" s="110">
        <v>79.169258117675795</v>
      </c>
      <c r="AV80" s="109">
        <v>72.225303649902301</v>
      </c>
      <c r="AW80" s="109">
        <v>26</v>
      </c>
      <c r="AX80" s="109">
        <v>78.841361999511705</v>
      </c>
      <c r="AY80" s="108">
        <v>730000</v>
      </c>
      <c r="AZ80" s="110">
        <v>39.626621800000002</v>
      </c>
      <c r="BA80" s="110">
        <v>94.090878799999999</v>
      </c>
      <c r="BB80" s="108">
        <v>6572.3369140625</v>
      </c>
      <c r="BC80" s="108">
        <v>1324171392</v>
      </c>
      <c r="BD80" s="108">
        <v>1309444627</v>
      </c>
      <c r="BE80" s="108">
        <v>2973190</v>
      </c>
      <c r="BF80" s="108"/>
    </row>
    <row r="81" spans="1:58" x14ac:dyDescent="0.25">
      <c r="A81" s="133" t="s">
        <v>144</v>
      </c>
      <c r="B81" s="111" t="s">
        <v>143</v>
      </c>
      <c r="C81" s="108">
        <v>428041.8141242105</v>
      </c>
      <c r="D81" s="108">
        <v>7304.0700040210531</v>
      </c>
      <c r="E81" s="108">
        <v>1319175.9005</v>
      </c>
      <c r="F81" s="108">
        <v>10468.464</v>
      </c>
      <c r="G81" s="108">
        <v>113406.4065524</v>
      </c>
      <c r="H81" s="108">
        <v>8302.5961158250011</v>
      </c>
      <c r="I81" s="108">
        <v>537898.04800000007</v>
      </c>
      <c r="J81" s="108">
        <v>32818</v>
      </c>
      <c r="K81" s="109">
        <v>0.182</v>
      </c>
      <c r="L81" s="109">
        <v>3.03030303030303E-2</v>
      </c>
      <c r="M81" s="109">
        <v>0.94199999999999995</v>
      </c>
      <c r="N81" s="109">
        <v>0.58199999999999996</v>
      </c>
      <c r="O81" s="108">
        <v>0</v>
      </c>
      <c r="P81" s="108">
        <v>0</v>
      </c>
      <c r="Q81" s="109">
        <v>0.68899999999999995</v>
      </c>
      <c r="R81" s="109">
        <v>2.4362600000000002E-2</v>
      </c>
      <c r="S81" s="108">
        <v>44007006</v>
      </c>
      <c r="T81" s="108">
        <v>-381.79</v>
      </c>
      <c r="U81" s="108">
        <v>-42.69</v>
      </c>
      <c r="V81" s="109">
        <v>-5.1248436793685003E-3</v>
      </c>
      <c r="W81" s="110">
        <v>27.200000762939499</v>
      </c>
      <c r="X81" s="110">
        <v>19.899999618530298</v>
      </c>
      <c r="Y81" s="109">
        <v>0.20399999618530301</v>
      </c>
      <c r="Z81" s="108">
        <v>76</v>
      </c>
      <c r="AA81" s="108">
        <v>395</v>
      </c>
      <c r="AB81" s="110">
        <v>0.5</v>
      </c>
      <c r="AC81" s="109">
        <v>299.40513923999998</v>
      </c>
      <c r="AD81" s="109">
        <v>126</v>
      </c>
      <c r="AE81" s="110">
        <v>10</v>
      </c>
      <c r="AF81" s="109">
        <v>0.46700603303414401</v>
      </c>
      <c r="AG81" s="109">
        <v>35.569999694824197</v>
      </c>
      <c r="AH81" s="108">
        <v>438630</v>
      </c>
      <c r="AI81" s="108">
        <v>481805</v>
      </c>
      <c r="AJ81" s="108">
        <v>25028</v>
      </c>
      <c r="AK81" s="108">
        <v>7160</v>
      </c>
      <c r="AL81" s="108">
        <v>7827</v>
      </c>
      <c r="AM81" s="108">
        <v>0</v>
      </c>
      <c r="AN81" s="108">
        <v>121</v>
      </c>
      <c r="AO81" s="110">
        <v>7.6</v>
      </c>
      <c r="AP81" s="110">
        <v>6.73</v>
      </c>
      <c r="AQ81" s="110">
        <v>10.7</v>
      </c>
      <c r="AR81" s="109">
        <v>3.666666666666667</v>
      </c>
      <c r="AS81" s="109">
        <v>-0.224536433815956</v>
      </c>
      <c r="AT81" s="108">
        <v>37</v>
      </c>
      <c r="AU81" s="110">
        <v>97.010002136230497</v>
      </c>
      <c r="AV81" s="109">
        <v>95.437683105468807</v>
      </c>
      <c r="AW81" s="109">
        <v>21.976068496704102</v>
      </c>
      <c r="AX81" s="109">
        <v>132.34820556640599</v>
      </c>
      <c r="AY81" s="108">
        <v>180000</v>
      </c>
      <c r="AZ81" s="110">
        <v>60.827153000000003</v>
      </c>
      <c r="BA81" s="110">
        <v>87.373810800000001</v>
      </c>
      <c r="BB81" s="108">
        <v>11612.06640625</v>
      </c>
      <c r="BC81" s="108">
        <v>261115456</v>
      </c>
      <c r="BD81" s="108">
        <v>256821038</v>
      </c>
      <c r="BE81" s="108">
        <v>1811570</v>
      </c>
      <c r="BF81" s="108"/>
    </row>
    <row r="82" spans="1:58" x14ac:dyDescent="0.25">
      <c r="A82" s="133" t="s">
        <v>847</v>
      </c>
      <c r="B82" s="111" t="s">
        <v>145</v>
      </c>
      <c r="C82" s="108">
        <v>163072.60773789475</v>
      </c>
      <c r="D82" s="108">
        <v>89869.428293684206</v>
      </c>
      <c r="E82" s="108">
        <v>311209.94949999999</v>
      </c>
      <c r="F82" s="108">
        <v>70.817999999999998</v>
      </c>
      <c r="G82" s="108">
        <v>670.16131969950004</v>
      </c>
      <c r="H82" s="108">
        <v>0</v>
      </c>
      <c r="I82" s="108">
        <v>4424.5800000000008</v>
      </c>
      <c r="J82" s="108">
        <v>1121212</v>
      </c>
      <c r="K82" s="109">
        <v>0.03</v>
      </c>
      <c r="L82" s="109">
        <v>0.18181818181818199</v>
      </c>
      <c r="M82" s="109">
        <v>0.66300000000000003</v>
      </c>
      <c r="N82" s="109">
        <v>0.48799999999999999</v>
      </c>
      <c r="O82" s="108">
        <v>0</v>
      </c>
      <c r="P82" s="108">
        <v>0</v>
      </c>
      <c r="Q82" s="109">
        <v>0.77400000000000002</v>
      </c>
      <c r="R82" s="109" t="s">
        <v>443</v>
      </c>
      <c r="S82" s="108">
        <v>61175606</v>
      </c>
      <c r="T82" s="108">
        <v>81.209999999999994</v>
      </c>
      <c r="U82" s="108">
        <v>111.26</v>
      </c>
      <c r="V82" s="109" t="s">
        <v>443</v>
      </c>
      <c r="W82" s="110">
        <v>15.5</v>
      </c>
      <c r="X82" s="110" t="s">
        <v>443</v>
      </c>
      <c r="Y82" s="109">
        <v>0.88999998569488503</v>
      </c>
      <c r="Z82" s="108">
        <v>99</v>
      </c>
      <c r="AA82" s="108">
        <v>16</v>
      </c>
      <c r="AB82" s="110">
        <v>0.10000000149011599</v>
      </c>
      <c r="AC82" s="109">
        <v>1081.6715053600001</v>
      </c>
      <c r="AD82" s="109">
        <v>25</v>
      </c>
      <c r="AE82" s="110">
        <v>0</v>
      </c>
      <c r="AF82" s="109">
        <v>0.509047263299093</v>
      </c>
      <c r="AG82" s="109">
        <v>37.349998474121101</v>
      </c>
      <c r="AH82" s="108">
        <v>26430</v>
      </c>
      <c r="AI82" s="108">
        <v>2000</v>
      </c>
      <c r="AJ82" s="108">
        <v>2262</v>
      </c>
      <c r="AK82" s="108">
        <v>0</v>
      </c>
      <c r="AL82" s="108">
        <v>979435</v>
      </c>
      <c r="AM82" s="108">
        <v>11</v>
      </c>
      <c r="AN82" s="108">
        <v>138</v>
      </c>
      <c r="AO82" s="110">
        <v>4.9000000000000004</v>
      </c>
      <c r="AP82" s="110">
        <v>4.47</v>
      </c>
      <c r="AQ82" s="110">
        <v>13</v>
      </c>
      <c r="AR82" s="109">
        <v>3.2333333333333329</v>
      </c>
      <c r="AS82" s="109">
        <v>-0.20181292295455899</v>
      </c>
      <c r="AT82" s="108">
        <v>29</v>
      </c>
      <c r="AU82" s="110">
        <v>99.441680908203097</v>
      </c>
      <c r="AV82" s="109">
        <v>87.172531127929702</v>
      </c>
      <c r="AW82" s="109">
        <v>44.082874298095703</v>
      </c>
      <c r="AX82" s="109">
        <v>93.384826660156307</v>
      </c>
      <c r="AY82" s="108">
        <v>160000</v>
      </c>
      <c r="AZ82" s="110">
        <v>90.004383399999995</v>
      </c>
      <c r="BA82" s="110">
        <v>96.196658999999997</v>
      </c>
      <c r="BB82" s="108">
        <v>17046.439453125</v>
      </c>
      <c r="BC82" s="108">
        <v>80277424</v>
      </c>
      <c r="BD82" s="108">
        <v>78957672</v>
      </c>
      <c r="BE82" s="108">
        <v>1628550</v>
      </c>
      <c r="BF82" s="108"/>
    </row>
    <row r="83" spans="1:58" x14ac:dyDescent="0.25">
      <c r="A83" s="133" t="s">
        <v>147</v>
      </c>
      <c r="B83" s="111" t="s">
        <v>146</v>
      </c>
      <c r="C83" s="108">
        <v>36033.179207157889</v>
      </c>
      <c r="D83" s="108">
        <v>4306.1820389473687</v>
      </c>
      <c r="E83" s="108">
        <v>533473.37699999998</v>
      </c>
      <c r="F83" s="108">
        <v>0</v>
      </c>
      <c r="G83" s="108">
        <v>0</v>
      </c>
      <c r="H83" s="108">
        <v>0</v>
      </c>
      <c r="I83" s="108">
        <v>0</v>
      </c>
      <c r="J83" s="108">
        <v>0</v>
      </c>
      <c r="K83" s="109">
        <v>0.03</v>
      </c>
      <c r="L83" s="109">
        <v>0.18181818181818199</v>
      </c>
      <c r="M83" s="109">
        <v>0.997</v>
      </c>
      <c r="N83" s="109">
        <v>0.96399999999999997</v>
      </c>
      <c r="O83" s="108">
        <v>0</v>
      </c>
      <c r="P83" s="108">
        <v>5</v>
      </c>
      <c r="Q83" s="109">
        <v>0.64900000000000002</v>
      </c>
      <c r="R83" s="109">
        <v>5.2433E-2</v>
      </c>
      <c r="S83" s="108">
        <v>3699841983</v>
      </c>
      <c r="T83" s="108">
        <v>1371.06</v>
      </c>
      <c r="U83" s="108">
        <v>1485.03</v>
      </c>
      <c r="V83" s="109">
        <v>0.83269327878952004</v>
      </c>
      <c r="W83" s="110">
        <v>32</v>
      </c>
      <c r="X83" s="110">
        <v>8.5</v>
      </c>
      <c r="Y83" s="109">
        <v>0.60699999332428001</v>
      </c>
      <c r="Z83" s="108">
        <v>66</v>
      </c>
      <c r="AA83" s="108">
        <v>43</v>
      </c>
      <c r="AB83" s="110" t="s">
        <v>443</v>
      </c>
      <c r="AC83" s="109">
        <v>667.00735288999999</v>
      </c>
      <c r="AD83" s="109">
        <v>50</v>
      </c>
      <c r="AE83" s="110" t="s">
        <v>443</v>
      </c>
      <c r="AF83" s="109">
        <v>0.52512442884744903</v>
      </c>
      <c r="AG83" s="109">
        <v>29.540000915527301</v>
      </c>
      <c r="AH83" s="108">
        <v>67217</v>
      </c>
      <c r="AI83" s="108">
        <v>0</v>
      </c>
      <c r="AJ83" s="108">
        <v>0</v>
      </c>
      <c r="AK83" s="108">
        <v>3351132</v>
      </c>
      <c r="AL83" s="108">
        <v>275657</v>
      </c>
      <c r="AM83" s="108">
        <v>157</v>
      </c>
      <c r="AN83" s="108">
        <v>118</v>
      </c>
      <c r="AO83" s="110">
        <v>22.8</v>
      </c>
      <c r="AP83" s="110">
        <v>5.0599999999999996</v>
      </c>
      <c r="AQ83" s="110">
        <v>16.399999999999999</v>
      </c>
      <c r="AR83" s="109">
        <v>1.6333333333333335</v>
      </c>
      <c r="AS83" s="109">
        <v>-1.26926493644714</v>
      </c>
      <c r="AT83" s="108">
        <v>17</v>
      </c>
      <c r="AU83" s="110">
        <v>98.790603637695298</v>
      </c>
      <c r="AV83" s="109">
        <v>79.721763610839801</v>
      </c>
      <c r="AW83" s="109">
        <v>17.219999313354499</v>
      </c>
      <c r="AX83" s="109">
        <v>93.827491760253906</v>
      </c>
      <c r="AY83" s="108">
        <v>48000</v>
      </c>
      <c r="AZ83" s="110">
        <v>85.610887500000004</v>
      </c>
      <c r="BA83" s="110">
        <v>86.576805399999998</v>
      </c>
      <c r="BB83" s="108">
        <v>17353.478515625</v>
      </c>
      <c r="BC83" s="108">
        <v>37202572</v>
      </c>
      <c r="BD83" s="108">
        <v>36311217</v>
      </c>
      <c r="BE83" s="108">
        <v>434320</v>
      </c>
      <c r="BF83" s="108"/>
    </row>
    <row r="84" spans="1:58" x14ac:dyDescent="0.25">
      <c r="A84" s="133" t="s">
        <v>149</v>
      </c>
      <c r="B84" s="111" t="s">
        <v>148</v>
      </c>
      <c r="C84" s="108">
        <v>0</v>
      </c>
      <c r="D84" s="108">
        <v>0</v>
      </c>
      <c r="E84" s="108">
        <v>14296.948</v>
      </c>
      <c r="F84" s="108">
        <v>2.54</v>
      </c>
      <c r="G84" s="108">
        <v>0</v>
      </c>
      <c r="H84" s="108">
        <v>0</v>
      </c>
      <c r="I84" s="108">
        <v>0</v>
      </c>
      <c r="J84" s="108">
        <v>0</v>
      </c>
      <c r="K84" s="109">
        <v>0</v>
      </c>
      <c r="L84" s="109">
        <v>3.03030303030303E-2</v>
      </c>
      <c r="M84" s="109">
        <v>2E-3</v>
      </c>
      <c r="N84" s="109">
        <v>4.0000000000000001E-3</v>
      </c>
      <c r="O84" s="108">
        <v>0</v>
      </c>
      <c r="P84" s="108">
        <v>0</v>
      </c>
      <c r="Q84" s="109">
        <v>0.92300000000000004</v>
      </c>
      <c r="R84" s="109" t="s">
        <v>443</v>
      </c>
      <c r="S84" s="108">
        <v>357933</v>
      </c>
      <c r="T84" s="108">
        <v>0</v>
      </c>
      <c r="U84" s="108">
        <v>0</v>
      </c>
      <c r="V84" s="109" t="s">
        <v>443</v>
      </c>
      <c r="W84" s="110">
        <v>3.5999999046325701</v>
      </c>
      <c r="X84" s="110" t="s">
        <v>443</v>
      </c>
      <c r="Y84" s="109">
        <v>2.7890000343322798</v>
      </c>
      <c r="Z84" s="108">
        <v>92</v>
      </c>
      <c r="AA84" s="108">
        <v>7.1999998092651403</v>
      </c>
      <c r="AB84" s="110">
        <v>0.30000001192092901</v>
      </c>
      <c r="AC84" s="109">
        <v>3801.06423038</v>
      </c>
      <c r="AD84" s="109">
        <v>8</v>
      </c>
      <c r="AE84" s="110" t="s">
        <v>443</v>
      </c>
      <c r="AF84" s="109">
        <v>0.12663230586684501</v>
      </c>
      <c r="AG84" s="109">
        <v>32.5200004577637</v>
      </c>
      <c r="AH84" s="108">
        <v>0</v>
      </c>
      <c r="AI84" s="108">
        <v>0</v>
      </c>
      <c r="AJ84" s="108">
        <v>0</v>
      </c>
      <c r="AK84" s="108">
        <v>0</v>
      </c>
      <c r="AL84" s="108">
        <v>5731</v>
      </c>
      <c r="AM84" s="108">
        <v>0</v>
      </c>
      <c r="AN84" s="108">
        <v>146</v>
      </c>
      <c r="AO84" s="110">
        <v>4.9000000000000004</v>
      </c>
      <c r="AP84" s="110">
        <v>1.23</v>
      </c>
      <c r="AQ84" s="110">
        <v>3.3</v>
      </c>
      <c r="AR84" s="109" t="s">
        <v>443</v>
      </c>
      <c r="AS84" s="109">
        <v>1.5365725755691499</v>
      </c>
      <c r="AT84" s="108">
        <v>73</v>
      </c>
      <c r="AU84" s="110">
        <v>100</v>
      </c>
      <c r="AV84" s="109" t="s">
        <v>443</v>
      </c>
      <c r="AW84" s="109">
        <v>80.122398376464801</v>
      </c>
      <c r="AX84" s="109">
        <v>103.70548248291</v>
      </c>
      <c r="AY84" s="108">
        <v>110000</v>
      </c>
      <c r="AZ84" s="110">
        <v>90.482320599999994</v>
      </c>
      <c r="BA84" s="110">
        <v>97.875501200000002</v>
      </c>
      <c r="BB84" s="108">
        <v>68882.875</v>
      </c>
      <c r="BC84" s="108">
        <v>4773095</v>
      </c>
      <c r="BD84" s="108">
        <v>4628717</v>
      </c>
      <c r="BE84" s="108">
        <v>68890</v>
      </c>
      <c r="BF84" s="108"/>
    </row>
    <row r="85" spans="1:58" x14ac:dyDescent="0.25">
      <c r="A85" s="133" t="s">
        <v>151</v>
      </c>
      <c r="B85" s="111" t="s">
        <v>150</v>
      </c>
      <c r="C85" s="108">
        <v>16681.387442589472</v>
      </c>
      <c r="D85" s="108">
        <v>0</v>
      </c>
      <c r="E85" s="108">
        <v>4279.8969999999999</v>
      </c>
      <c r="F85" s="108">
        <v>7.5179999999999998</v>
      </c>
      <c r="G85" s="108">
        <v>0</v>
      </c>
      <c r="H85" s="108">
        <v>0</v>
      </c>
      <c r="I85" s="108">
        <v>0</v>
      </c>
      <c r="J85" s="108">
        <v>0</v>
      </c>
      <c r="K85" s="109">
        <v>0.03</v>
      </c>
      <c r="L85" s="109">
        <v>0.48484848484848497</v>
      </c>
      <c r="M85" s="109">
        <v>0.57599999999999996</v>
      </c>
      <c r="N85" s="109">
        <v>0.14799999999999999</v>
      </c>
      <c r="O85" s="108">
        <v>0</v>
      </c>
      <c r="P85" s="108">
        <v>0</v>
      </c>
      <c r="Q85" s="109">
        <v>0.89900000000000002</v>
      </c>
      <c r="R85" s="109" t="s">
        <v>443</v>
      </c>
      <c r="S85" s="108">
        <v>2784368</v>
      </c>
      <c r="T85" s="108">
        <v>0</v>
      </c>
      <c r="U85" s="108">
        <v>0</v>
      </c>
      <c r="V85" s="109" t="s">
        <v>443</v>
      </c>
      <c r="W85" s="110">
        <v>4</v>
      </c>
      <c r="X85" s="110" t="s">
        <v>443</v>
      </c>
      <c r="Y85" s="109">
        <v>3.3440001010894802</v>
      </c>
      <c r="Z85" s="108">
        <v>97</v>
      </c>
      <c r="AA85" s="108">
        <v>4</v>
      </c>
      <c r="AB85" s="110" t="s">
        <v>443</v>
      </c>
      <c r="AC85" s="109">
        <v>2599.13225388</v>
      </c>
      <c r="AD85" s="109">
        <v>5</v>
      </c>
      <c r="AE85" s="110" t="s">
        <v>443</v>
      </c>
      <c r="AF85" s="109">
        <v>0.103144990568294</v>
      </c>
      <c r="AG85" s="109">
        <v>42.779998779296903</v>
      </c>
      <c r="AH85" s="108">
        <v>200</v>
      </c>
      <c r="AI85" s="108">
        <v>60137</v>
      </c>
      <c r="AJ85" s="108">
        <v>0</v>
      </c>
      <c r="AK85" s="108">
        <v>0</v>
      </c>
      <c r="AL85" s="108">
        <v>32946</v>
      </c>
      <c r="AM85" s="108">
        <v>0</v>
      </c>
      <c r="AN85" s="108">
        <v>161</v>
      </c>
      <c r="AO85" s="110">
        <v>4.9000000000000004</v>
      </c>
      <c r="AP85" s="110">
        <v>2.2000000000000002</v>
      </c>
      <c r="AQ85" s="110">
        <v>5.9</v>
      </c>
      <c r="AR85" s="109" t="s">
        <v>443</v>
      </c>
      <c r="AS85" s="109">
        <v>1.37515532970428</v>
      </c>
      <c r="AT85" s="108">
        <v>64</v>
      </c>
      <c r="AU85" s="110">
        <v>100</v>
      </c>
      <c r="AV85" s="109" t="s">
        <v>443</v>
      </c>
      <c r="AW85" s="109">
        <v>78.885177612304702</v>
      </c>
      <c r="AX85" s="109">
        <v>133.46754455566401</v>
      </c>
      <c r="AY85" s="108">
        <v>46000</v>
      </c>
      <c r="AZ85" s="110">
        <v>100</v>
      </c>
      <c r="BA85" s="110">
        <v>100</v>
      </c>
      <c r="BB85" s="108">
        <v>37901.34765625</v>
      </c>
      <c r="BC85" s="108">
        <v>8547100</v>
      </c>
      <c r="BD85" s="108">
        <v>8038376</v>
      </c>
      <c r="BE85" s="108">
        <v>21640</v>
      </c>
      <c r="BF85" s="108"/>
    </row>
    <row r="86" spans="1:58" x14ac:dyDescent="0.25">
      <c r="A86" s="133" t="s">
        <v>153</v>
      </c>
      <c r="B86" s="111" t="s">
        <v>152</v>
      </c>
      <c r="C86" s="108">
        <v>84395.012204210521</v>
      </c>
      <c r="D86" s="108">
        <v>0</v>
      </c>
      <c r="E86" s="108">
        <v>142119.948</v>
      </c>
      <c r="F86" s="108">
        <v>409.21199999999999</v>
      </c>
      <c r="G86" s="108">
        <v>0</v>
      </c>
      <c r="H86" s="108">
        <v>0</v>
      </c>
      <c r="I86" s="108">
        <v>0</v>
      </c>
      <c r="J86" s="108">
        <v>0</v>
      </c>
      <c r="K86" s="109">
        <v>9.0999999999999998E-2</v>
      </c>
      <c r="L86" s="109">
        <v>0.12121212121212099</v>
      </c>
      <c r="M86" s="109">
        <v>4.2999999999999997E-2</v>
      </c>
      <c r="N86" s="109">
        <v>7.5999999999999998E-2</v>
      </c>
      <c r="O86" s="108">
        <v>0</v>
      </c>
      <c r="P86" s="108">
        <v>0</v>
      </c>
      <c r="Q86" s="109">
        <v>0.88700000000000001</v>
      </c>
      <c r="R86" s="109" t="s">
        <v>443</v>
      </c>
      <c r="S86" s="108">
        <v>2267896</v>
      </c>
      <c r="T86" s="108">
        <v>0</v>
      </c>
      <c r="U86" s="108">
        <v>0</v>
      </c>
      <c r="V86" s="109" t="s">
        <v>443</v>
      </c>
      <c r="W86" s="110">
        <v>3.5</v>
      </c>
      <c r="X86" s="110" t="s">
        <v>443</v>
      </c>
      <c r="Y86" s="109">
        <v>3.7639999389648402</v>
      </c>
      <c r="Z86" s="108">
        <v>85</v>
      </c>
      <c r="AA86" s="108">
        <v>5.8000001907348597</v>
      </c>
      <c r="AB86" s="110">
        <v>0.40000000596046398</v>
      </c>
      <c r="AC86" s="109">
        <v>3238.88900053</v>
      </c>
      <c r="AD86" s="109">
        <v>4</v>
      </c>
      <c r="AE86" s="110" t="s">
        <v>443</v>
      </c>
      <c r="AF86" s="109">
        <v>8.4572087944824098E-2</v>
      </c>
      <c r="AG86" s="109">
        <v>35.159999847412102</v>
      </c>
      <c r="AH86" s="108">
        <v>550</v>
      </c>
      <c r="AI86" s="108">
        <v>30573</v>
      </c>
      <c r="AJ86" s="108">
        <v>11</v>
      </c>
      <c r="AK86" s="108">
        <v>0</v>
      </c>
      <c r="AL86" s="108">
        <v>147370</v>
      </c>
      <c r="AM86" s="108">
        <v>0</v>
      </c>
      <c r="AN86" s="108">
        <v>140</v>
      </c>
      <c r="AO86" s="110">
        <v>4.9000000000000004</v>
      </c>
      <c r="AP86" s="110">
        <v>2.0099999999999998</v>
      </c>
      <c r="AQ86" s="110">
        <v>5</v>
      </c>
      <c r="AR86" s="109">
        <v>4.0333333333333332</v>
      </c>
      <c r="AS86" s="109">
        <v>0.45399916172027599</v>
      </c>
      <c r="AT86" s="108">
        <v>47</v>
      </c>
      <c r="AU86" s="110">
        <v>100</v>
      </c>
      <c r="AV86" s="109">
        <v>99.015792846679702</v>
      </c>
      <c r="AW86" s="109">
        <v>65.571601867675795</v>
      </c>
      <c r="AX86" s="109">
        <v>151.31851196289099</v>
      </c>
      <c r="AY86" s="108">
        <v>710000</v>
      </c>
      <c r="AZ86" s="110">
        <v>99.546267700000001</v>
      </c>
      <c r="BA86" s="110">
        <v>100</v>
      </c>
      <c r="BB86" s="108">
        <v>38160.671875</v>
      </c>
      <c r="BC86" s="108">
        <v>60600592</v>
      </c>
      <c r="BD86" s="108">
        <v>59362802</v>
      </c>
      <c r="BE86" s="108">
        <v>294140</v>
      </c>
      <c r="BF86" s="108"/>
    </row>
    <row r="87" spans="1:58" x14ac:dyDescent="0.25">
      <c r="A87" s="133" t="s">
        <v>155</v>
      </c>
      <c r="B87" s="111" t="s">
        <v>154</v>
      </c>
      <c r="C87" s="108">
        <v>3367.3309759578947</v>
      </c>
      <c r="D87" s="108">
        <v>0</v>
      </c>
      <c r="E87" s="108">
        <v>5913.4099999999989</v>
      </c>
      <c r="F87" s="108">
        <v>0</v>
      </c>
      <c r="G87" s="108">
        <v>51292.667154819996</v>
      </c>
      <c r="H87" s="108">
        <v>5963.8451865879997</v>
      </c>
      <c r="I87" s="108">
        <v>15793.587</v>
      </c>
      <c r="J87" s="108">
        <v>2774</v>
      </c>
      <c r="K87" s="109">
        <v>6.0999999999999999E-2</v>
      </c>
      <c r="L87" s="109">
        <v>6.0606060606060601E-2</v>
      </c>
      <c r="M87" s="109">
        <v>9.2999999999999999E-2</v>
      </c>
      <c r="N87" s="109">
        <v>1.2E-2</v>
      </c>
      <c r="O87" s="108">
        <v>0</v>
      </c>
      <c r="P87" s="108">
        <v>0</v>
      </c>
      <c r="Q87" s="109">
        <v>0.73</v>
      </c>
      <c r="R87" s="109">
        <v>1.1081499999999999E-2</v>
      </c>
      <c r="S87" s="108">
        <v>108155</v>
      </c>
      <c r="T87" s="108">
        <v>93.47</v>
      </c>
      <c r="U87" s="108">
        <v>56.84</v>
      </c>
      <c r="V87" s="109">
        <v>0.41122797131538402</v>
      </c>
      <c r="W87" s="110">
        <v>15.699999809265099</v>
      </c>
      <c r="X87" s="110">
        <v>2.5</v>
      </c>
      <c r="Y87" s="109">
        <v>0.41100001335143999</v>
      </c>
      <c r="Z87" s="108">
        <v>95</v>
      </c>
      <c r="AA87" s="108">
        <v>4.5999999046325701</v>
      </c>
      <c r="AB87" s="110">
        <v>1.6000000238418599</v>
      </c>
      <c r="AC87" s="109">
        <v>476.17910904000001</v>
      </c>
      <c r="AD87" s="109">
        <v>89</v>
      </c>
      <c r="AE87" s="110" t="s">
        <v>443</v>
      </c>
      <c r="AF87" s="109">
        <v>0.42220641369704698</v>
      </c>
      <c r="AG87" s="109">
        <v>45.459999084472699</v>
      </c>
      <c r="AH87" s="108">
        <v>0</v>
      </c>
      <c r="AI87" s="108">
        <v>125000</v>
      </c>
      <c r="AJ87" s="108">
        <v>0</v>
      </c>
      <c r="AK87" s="108">
        <v>0</v>
      </c>
      <c r="AL87" s="108">
        <v>15</v>
      </c>
      <c r="AM87" s="108">
        <v>0</v>
      </c>
      <c r="AN87" s="108">
        <v>118</v>
      </c>
      <c r="AO87" s="110">
        <v>8.1</v>
      </c>
      <c r="AP87" s="110">
        <v>4.96</v>
      </c>
      <c r="AQ87" s="110">
        <v>7</v>
      </c>
      <c r="AR87" s="109">
        <v>3.6833333333333327</v>
      </c>
      <c r="AS87" s="109">
        <v>0.24615310132503501</v>
      </c>
      <c r="AT87" s="108">
        <v>39</v>
      </c>
      <c r="AU87" s="110">
        <v>97.097389221191406</v>
      </c>
      <c r="AV87" s="109">
        <v>88.499900817871094</v>
      </c>
      <c r="AW87" s="109">
        <v>43.175895690917997</v>
      </c>
      <c r="AX87" s="109">
        <v>111.51457977294901</v>
      </c>
      <c r="AY87" s="108">
        <v>8300</v>
      </c>
      <c r="AZ87" s="110">
        <v>81.784474799999998</v>
      </c>
      <c r="BA87" s="110">
        <v>93.843156500000006</v>
      </c>
      <c r="BB87" s="108">
        <v>8834.8193359375</v>
      </c>
      <c r="BC87" s="108">
        <v>2881355</v>
      </c>
      <c r="BD87" s="108">
        <v>2773953</v>
      </c>
      <c r="BE87" s="108">
        <v>10830</v>
      </c>
      <c r="BF87" s="108"/>
    </row>
    <row r="88" spans="1:58" x14ac:dyDescent="0.25">
      <c r="A88" s="133" t="s">
        <v>157</v>
      </c>
      <c r="B88" s="111" t="s">
        <v>156</v>
      </c>
      <c r="C88" s="108">
        <v>207694.99159578947</v>
      </c>
      <c r="D88" s="108">
        <v>113310.13603663158</v>
      </c>
      <c r="E88" s="108">
        <v>34751.415999999997</v>
      </c>
      <c r="F88" s="108">
        <v>36836.516000000003</v>
      </c>
      <c r="G88" s="108">
        <v>2341945.996541</v>
      </c>
      <c r="H88" s="108">
        <v>1488442.2205411501</v>
      </c>
      <c r="I88" s="108">
        <v>1284250.902</v>
      </c>
      <c r="J88" s="108">
        <v>0</v>
      </c>
      <c r="K88" s="109">
        <v>0</v>
      </c>
      <c r="L88" s="109">
        <v>3.03030303030303E-2</v>
      </c>
      <c r="M88" s="109">
        <v>2.8000000000000001E-2</v>
      </c>
      <c r="N88" s="109">
        <v>2.1999999999999999E-2</v>
      </c>
      <c r="O88" s="108">
        <v>0</v>
      </c>
      <c r="P88" s="108">
        <v>0</v>
      </c>
      <c r="Q88" s="109">
        <v>0.90300000000000002</v>
      </c>
      <c r="R88" s="109" t="s">
        <v>443</v>
      </c>
      <c r="S88" s="108">
        <v>0</v>
      </c>
      <c r="T88" s="108">
        <v>0</v>
      </c>
      <c r="U88" s="108">
        <v>0</v>
      </c>
      <c r="V88" s="109" t="s">
        <v>443</v>
      </c>
      <c r="W88" s="110">
        <v>2.7000000476837198</v>
      </c>
      <c r="X88" s="110">
        <v>3.4000000953674299</v>
      </c>
      <c r="Y88" s="109">
        <v>2.2969999313354501</v>
      </c>
      <c r="Z88" s="108">
        <v>96</v>
      </c>
      <c r="AA88" s="108">
        <v>17</v>
      </c>
      <c r="AB88" s="110">
        <v>0.1</v>
      </c>
      <c r="AC88" s="109">
        <v>3726.67637444</v>
      </c>
      <c r="AD88" s="109">
        <v>5</v>
      </c>
      <c r="AE88" s="110" t="s">
        <v>443</v>
      </c>
      <c r="AF88" s="109">
        <v>0.11622052637947</v>
      </c>
      <c r="AG88" s="109">
        <v>32.110000610351598</v>
      </c>
      <c r="AH88" s="108">
        <v>117266</v>
      </c>
      <c r="AI88" s="108">
        <v>436528</v>
      </c>
      <c r="AJ88" s="108">
        <v>0</v>
      </c>
      <c r="AK88" s="108">
        <v>0</v>
      </c>
      <c r="AL88" s="108">
        <v>2514</v>
      </c>
      <c r="AM88" s="108">
        <v>0</v>
      </c>
      <c r="AN88" s="108">
        <v>112</v>
      </c>
      <c r="AO88" s="110">
        <v>4.9000000000000004</v>
      </c>
      <c r="AP88" s="110">
        <v>1.89</v>
      </c>
      <c r="AQ88" s="110">
        <v>5.6</v>
      </c>
      <c r="AR88" s="109">
        <v>4.2333333333333334</v>
      </c>
      <c r="AS88" s="109">
        <v>1.79138791561127</v>
      </c>
      <c r="AT88" s="108">
        <v>72</v>
      </c>
      <c r="AU88" s="110">
        <v>100</v>
      </c>
      <c r="AV88" s="109" t="s">
        <v>443</v>
      </c>
      <c r="AW88" s="109">
        <v>93.329414367675795</v>
      </c>
      <c r="AX88" s="109">
        <v>125.053764343262</v>
      </c>
      <c r="AY88" s="108">
        <v>1400000</v>
      </c>
      <c r="AZ88" s="110">
        <v>100</v>
      </c>
      <c r="BA88" s="110">
        <v>100</v>
      </c>
      <c r="BB88" s="108">
        <v>41469.85546875</v>
      </c>
      <c r="BC88" s="108">
        <v>126994512</v>
      </c>
      <c r="BD88" s="108">
        <v>126051017</v>
      </c>
      <c r="BE88" s="108">
        <v>364500</v>
      </c>
      <c r="BF88" s="108"/>
    </row>
    <row r="89" spans="1:58" x14ac:dyDescent="0.25">
      <c r="A89" s="133" t="s">
        <v>159</v>
      </c>
      <c r="B89" s="111" t="s">
        <v>158</v>
      </c>
      <c r="C89" s="108">
        <v>15914.069903052632</v>
      </c>
      <c r="D89" s="108">
        <v>0</v>
      </c>
      <c r="E89" s="108">
        <v>7196.0674999999992</v>
      </c>
      <c r="F89" s="108">
        <v>0</v>
      </c>
      <c r="G89" s="108">
        <v>0</v>
      </c>
      <c r="H89" s="108">
        <v>0</v>
      </c>
      <c r="I89" s="108">
        <v>0</v>
      </c>
      <c r="J89" s="108">
        <v>10000</v>
      </c>
      <c r="K89" s="109">
        <v>6.0999999999999999E-2</v>
      </c>
      <c r="L89" s="109">
        <v>0.30303030303030298</v>
      </c>
      <c r="M89" s="109">
        <v>0.185</v>
      </c>
      <c r="N89" s="109">
        <v>3.1E-2</v>
      </c>
      <c r="O89" s="108">
        <v>0</v>
      </c>
      <c r="P89" s="108">
        <v>0</v>
      </c>
      <c r="Q89" s="109">
        <v>0.74199999999999999</v>
      </c>
      <c r="R89" s="109">
        <v>4.2903000000000004E-3</v>
      </c>
      <c r="S89" s="108">
        <v>2334371716</v>
      </c>
      <c r="T89" s="108">
        <v>2697.14</v>
      </c>
      <c r="U89" s="108">
        <v>2150</v>
      </c>
      <c r="V89" s="109">
        <v>5.7975115776062003</v>
      </c>
      <c r="W89" s="110">
        <v>17.899999618530298</v>
      </c>
      <c r="X89" s="110">
        <v>3</v>
      </c>
      <c r="Y89" s="109">
        <v>2.5580000877380402</v>
      </c>
      <c r="Z89" s="108">
        <v>96</v>
      </c>
      <c r="AA89" s="108">
        <v>7</v>
      </c>
      <c r="AB89" s="110" t="s">
        <v>443</v>
      </c>
      <c r="AC89" s="109">
        <v>797.59333290999996</v>
      </c>
      <c r="AD89" s="109">
        <v>58</v>
      </c>
      <c r="AE89" s="110" t="s">
        <v>443</v>
      </c>
      <c r="AF89" s="109">
        <v>0.47753223875421502</v>
      </c>
      <c r="AG89" s="109">
        <v>33.659999847412102</v>
      </c>
      <c r="AH89" s="108">
        <v>0</v>
      </c>
      <c r="AI89" s="108">
        <v>0</v>
      </c>
      <c r="AJ89" s="108">
        <v>0</v>
      </c>
      <c r="AK89" s="108">
        <v>0</v>
      </c>
      <c r="AL89" s="108">
        <v>5071355</v>
      </c>
      <c r="AM89" s="108">
        <v>0</v>
      </c>
      <c r="AN89" s="108">
        <v>138</v>
      </c>
      <c r="AO89" s="110">
        <v>4.9000000000000004</v>
      </c>
      <c r="AP89" s="110">
        <v>4.5</v>
      </c>
      <c r="AQ89" s="110">
        <v>6.1</v>
      </c>
      <c r="AR89" s="109">
        <v>2.5499999999999998</v>
      </c>
      <c r="AS89" s="109">
        <v>0.135806679725647</v>
      </c>
      <c r="AT89" s="108">
        <v>48</v>
      </c>
      <c r="AU89" s="110">
        <v>100</v>
      </c>
      <c r="AV89" s="109">
        <v>98.014350891113295</v>
      </c>
      <c r="AW89" s="109">
        <v>53.400001525878899</v>
      </c>
      <c r="AX89" s="109">
        <v>179.43301391601599</v>
      </c>
      <c r="AY89" s="108">
        <v>29000</v>
      </c>
      <c r="AZ89" s="110">
        <v>98.634742799999998</v>
      </c>
      <c r="BA89" s="110">
        <v>96.934078600000007</v>
      </c>
      <c r="BB89" s="108">
        <v>9050.072265625</v>
      </c>
      <c r="BC89" s="108">
        <v>9455802</v>
      </c>
      <c r="BD89" s="108">
        <v>7577449</v>
      </c>
      <c r="BE89" s="108">
        <v>88780</v>
      </c>
      <c r="BF89" s="108"/>
    </row>
    <row r="90" spans="1:58" x14ac:dyDescent="0.25">
      <c r="A90" s="133" t="s">
        <v>161</v>
      </c>
      <c r="B90" s="111" t="s">
        <v>160</v>
      </c>
      <c r="C90" s="108">
        <v>15416.855493157895</v>
      </c>
      <c r="D90" s="108">
        <v>8644.0557495578942</v>
      </c>
      <c r="E90" s="108">
        <v>92048.188500000004</v>
      </c>
      <c r="F90" s="108">
        <v>0</v>
      </c>
      <c r="G90" s="108">
        <v>0</v>
      </c>
      <c r="H90" s="108">
        <v>0</v>
      </c>
      <c r="I90" s="108">
        <v>0</v>
      </c>
      <c r="J90" s="108">
        <v>0</v>
      </c>
      <c r="K90" s="109">
        <v>0</v>
      </c>
      <c r="L90" s="109">
        <v>0.39393939393939398</v>
      </c>
      <c r="M90" s="109">
        <v>0.38200000000000001</v>
      </c>
      <c r="N90" s="109">
        <v>4.2000000000000003E-2</v>
      </c>
      <c r="O90" s="108">
        <v>0</v>
      </c>
      <c r="P90" s="108">
        <v>0</v>
      </c>
      <c r="Q90" s="109">
        <v>0.79400000000000004</v>
      </c>
      <c r="R90" s="109">
        <v>3.9113999999999998E-3</v>
      </c>
      <c r="S90" s="108">
        <v>5002448</v>
      </c>
      <c r="T90" s="108">
        <v>92.87</v>
      </c>
      <c r="U90" s="108">
        <v>82.64</v>
      </c>
      <c r="V90" s="109">
        <v>4.7783114016056102E-2</v>
      </c>
      <c r="W90" s="110">
        <v>14.1000003814697</v>
      </c>
      <c r="X90" s="110">
        <v>3.7000000476837198</v>
      </c>
      <c r="Y90" s="109">
        <v>3.6170001029968302</v>
      </c>
      <c r="Z90" s="108">
        <v>99</v>
      </c>
      <c r="AA90" s="108">
        <v>89</v>
      </c>
      <c r="AB90" s="110">
        <v>0.20000000298023199</v>
      </c>
      <c r="AC90" s="109">
        <v>1068.06212381</v>
      </c>
      <c r="AD90" s="109">
        <v>12</v>
      </c>
      <c r="AE90" s="110" t="s">
        <v>443</v>
      </c>
      <c r="AF90" s="109">
        <v>0.202381137099054</v>
      </c>
      <c r="AG90" s="109">
        <v>26.350000381469702</v>
      </c>
      <c r="AH90" s="108">
        <v>12670</v>
      </c>
      <c r="AI90" s="108">
        <v>0</v>
      </c>
      <c r="AJ90" s="108">
        <v>0</v>
      </c>
      <c r="AK90" s="108">
        <v>0</v>
      </c>
      <c r="AL90" s="108">
        <v>653</v>
      </c>
      <c r="AM90" s="108">
        <v>0</v>
      </c>
      <c r="AN90" s="108">
        <v>137</v>
      </c>
      <c r="AO90" s="110">
        <v>4.9000000000000004</v>
      </c>
      <c r="AP90" s="110" t="s">
        <v>443</v>
      </c>
      <c r="AQ90" s="110" t="s">
        <v>443</v>
      </c>
      <c r="AR90" s="109">
        <v>3.4666666666666672</v>
      </c>
      <c r="AS90" s="109">
        <v>-5.2971247583627701E-2</v>
      </c>
      <c r="AT90" s="108">
        <v>29</v>
      </c>
      <c r="AU90" s="110">
        <v>100</v>
      </c>
      <c r="AV90" s="109">
        <v>99.787849426269503</v>
      </c>
      <c r="AW90" s="109">
        <v>72.866012573242202</v>
      </c>
      <c r="AX90" s="109">
        <v>187.173904418945</v>
      </c>
      <c r="AY90" s="108">
        <v>160000</v>
      </c>
      <c r="AZ90" s="110">
        <v>97.541103100000001</v>
      </c>
      <c r="BA90" s="110">
        <v>92.940909700000006</v>
      </c>
      <c r="BB90" s="108">
        <v>25263.810546875</v>
      </c>
      <c r="BC90" s="108">
        <v>17797032</v>
      </c>
      <c r="BD90" s="108">
        <v>17570219</v>
      </c>
      <c r="BE90" s="108">
        <v>2699700</v>
      </c>
      <c r="BF90" s="108"/>
    </row>
    <row r="91" spans="1:58" x14ac:dyDescent="0.25">
      <c r="A91" s="133" t="s">
        <v>163</v>
      </c>
      <c r="B91" s="111" t="s">
        <v>162</v>
      </c>
      <c r="C91" s="108">
        <v>29408.84427894737</v>
      </c>
      <c r="D91" s="108">
        <v>0</v>
      </c>
      <c r="E91" s="108">
        <v>138079.44499999998</v>
      </c>
      <c r="F91" s="108">
        <v>33.188000000000002</v>
      </c>
      <c r="G91" s="108">
        <v>0</v>
      </c>
      <c r="H91" s="108">
        <v>0</v>
      </c>
      <c r="I91" s="108">
        <v>0</v>
      </c>
      <c r="J91" s="108">
        <v>1503169</v>
      </c>
      <c r="K91" s="109">
        <v>0.36399999999999999</v>
      </c>
      <c r="L91" s="109">
        <v>0.12121212121212099</v>
      </c>
      <c r="M91" s="109">
        <v>0.93799999999999994</v>
      </c>
      <c r="N91" s="109">
        <v>0.50900000000000001</v>
      </c>
      <c r="O91" s="108">
        <v>0</v>
      </c>
      <c r="P91" s="108">
        <v>0</v>
      </c>
      <c r="Q91" s="109">
        <v>0.55500000000000005</v>
      </c>
      <c r="R91" s="109">
        <v>0.1662488</v>
      </c>
      <c r="S91" s="108">
        <v>606707853</v>
      </c>
      <c r="T91" s="108">
        <v>2661.32</v>
      </c>
      <c r="U91" s="108">
        <v>2473.7800000000002</v>
      </c>
      <c r="V91" s="109">
        <v>3.9214391708374001</v>
      </c>
      <c r="W91" s="110">
        <v>49.400001525878899</v>
      </c>
      <c r="X91" s="110">
        <v>11</v>
      </c>
      <c r="Y91" s="109">
        <v>0.19799999892711601</v>
      </c>
      <c r="Z91" s="108">
        <v>75</v>
      </c>
      <c r="AA91" s="108">
        <v>233</v>
      </c>
      <c r="AB91" s="110">
        <v>5.9000000953674299</v>
      </c>
      <c r="AC91" s="109">
        <v>168.98178730000001</v>
      </c>
      <c r="AD91" s="109">
        <v>510</v>
      </c>
      <c r="AE91" s="110">
        <v>50</v>
      </c>
      <c r="AF91" s="109">
        <v>0.56467248639951995</v>
      </c>
      <c r="AG91" s="109">
        <v>48.509998321533203</v>
      </c>
      <c r="AH91" s="108">
        <v>248758</v>
      </c>
      <c r="AI91" s="108">
        <v>1265600</v>
      </c>
      <c r="AJ91" s="108">
        <v>25000</v>
      </c>
      <c r="AK91" s="108">
        <v>138428</v>
      </c>
      <c r="AL91" s="108">
        <v>480070</v>
      </c>
      <c r="AM91" s="108">
        <v>4</v>
      </c>
      <c r="AN91" s="108">
        <v>102</v>
      </c>
      <c r="AO91" s="110">
        <v>21.2</v>
      </c>
      <c r="AP91" s="110">
        <v>5.84</v>
      </c>
      <c r="AQ91" s="110">
        <v>6</v>
      </c>
      <c r="AR91" s="109">
        <v>3.45</v>
      </c>
      <c r="AS91" s="109">
        <v>-0.28513628244400002</v>
      </c>
      <c r="AT91" s="108">
        <v>26</v>
      </c>
      <c r="AU91" s="110">
        <v>36</v>
      </c>
      <c r="AV91" s="109">
        <v>78.023399353027301</v>
      </c>
      <c r="AW91" s="109">
        <v>45.622798919677699</v>
      </c>
      <c r="AX91" s="109">
        <v>80.678199768066406</v>
      </c>
      <c r="AY91" s="108">
        <v>60000</v>
      </c>
      <c r="AZ91" s="110">
        <v>30.109853300000001</v>
      </c>
      <c r="BA91" s="110">
        <v>63.195580700000001</v>
      </c>
      <c r="BB91" s="108">
        <v>3155.9404296875</v>
      </c>
      <c r="BC91" s="108">
        <v>48461568</v>
      </c>
      <c r="BD91" s="108">
        <v>44544820</v>
      </c>
      <c r="BE91" s="108">
        <v>569140</v>
      </c>
      <c r="BF91" s="108"/>
    </row>
    <row r="92" spans="1:58" x14ac:dyDescent="0.25">
      <c r="A92" s="133" t="s">
        <v>165</v>
      </c>
      <c r="B92" s="111" t="s">
        <v>164</v>
      </c>
      <c r="C92" s="108">
        <v>0</v>
      </c>
      <c r="D92" s="108">
        <v>0</v>
      </c>
      <c r="E92" s="108" t="s">
        <v>443</v>
      </c>
      <c r="F92" s="108">
        <v>4.0019999999999998</v>
      </c>
      <c r="G92" s="108">
        <v>0.95750001526000006</v>
      </c>
      <c r="H92" s="108">
        <v>0</v>
      </c>
      <c r="I92" s="108">
        <v>0</v>
      </c>
      <c r="J92" s="108">
        <v>2545</v>
      </c>
      <c r="K92" s="109">
        <v>0.03</v>
      </c>
      <c r="L92" s="109" t="s">
        <v>443</v>
      </c>
      <c r="M92" s="109">
        <v>0.01</v>
      </c>
      <c r="N92" s="109">
        <v>7.0000000000000001E-3</v>
      </c>
      <c r="O92" s="108">
        <v>0</v>
      </c>
      <c r="P92" s="108">
        <v>0</v>
      </c>
      <c r="Q92" s="109">
        <v>0.58799999999999997</v>
      </c>
      <c r="R92" s="109" t="s">
        <v>443</v>
      </c>
      <c r="S92" s="108">
        <v>250000</v>
      </c>
      <c r="T92" s="108">
        <v>80.66</v>
      </c>
      <c r="U92" s="108">
        <v>64.95</v>
      </c>
      <c r="V92" s="109">
        <v>19.143701553344702</v>
      </c>
      <c r="W92" s="110">
        <v>55.900001525878899</v>
      </c>
      <c r="X92" s="110">
        <v>14.8999996185303</v>
      </c>
      <c r="Y92" s="109">
        <v>0.37599998712539701</v>
      </c>
      <c r="Z92" s="108">
        <v>80</v>
      </c>
      <c r="AA92" s="108">
        <v>551</v>
      </c>
      <c r="AB92" s="110" t="s">
        <v>443</v>
      </c>
      <c r="AC92" s="109">
        <v>183.56233104</v>
      </c>
      <c r="AD92" s="109">
        <v>90</v>
      </c>
      <c r="AE92" s="110" t="s">
        <v>443</v>
      </c>
      <c r="AF92" s="109" t="s">
        <v>443</v>
      </c>
      <c r="AG92" s="109">
        <v>37.610000610351598</v>
      </c>
      <c r="AH92" s="108">
        <v>1500</v>
      </c>
      <c r="AI92" s="108">
        <v>0</v>
      </c>
      <c r="AJ92" s="108">
        <v>0</v>
      </c>
      <c r="AK92" s="108">
        <v>0</v>
      </c>
      <c r="AL92" s="108">
        <v>0</v>
      </c>
      <c r="AM92" s="108">
        <v>0</v>
      </c>
      <c r="AN92" s="108">
        <v>138</v>
      </c>
      <c r="AO92" s="110">
        <v>4.9000000000000004</v>
      </c>
      <c r="AP92" s="110" t="s">
        <v>443</v>
      </c>
      <c r="AQ92" s="110" t="s">
        <v>443</v>
      </c>
      <c r="AR92" s="109" t="s">
        <v>443</v>
      </c>
      <c r="AS92" s="109">
        <v>-0.50213414430618297</v>
      </c>
      <c r="AT92" s="108" t="s">
        <v>443</v>
      </c>
      <c r="AU92" s="110">
        <v>48.078517913818402</v>
      </c>
      <c r="AV92" s="109" t="s">
        <v>443</v>
      </c>
      <c r="AW92" s="109">
        <v>12.997484207153301</v>
      </c>
      <c r="AX92" s="109">
        <v>38.842308044433601</v>
      </c>
      <c r="AY92" s="108">
        <v>750</v>
      </c>
      <c r="AZ92" s="110">
        <v>39.747998699999997</v>
      </c>
      <c r="BA92" s="110">
        <v>66.876036200000001</v>
      </c>
      <c r="BB92" s="108">
        <v>2047.23156738281</v>
      </c>
      <c r="BC92" s="108">
        <v>114395</v>
      </c>
      <c r="BD92" s="108">
        <v>109552</v>
      </c>
      <c r="BE92" s="108">
        <v>810</v>
      </c>
      <c r="BF92" s="108"/>
    </row>
    <row r="93" spans="1:58" x14ac:dyDescent="0.25">
      <c r="A93" s="133" t="s">
        <v>845</v>
      </c>
      <c r="B93" s="111" t="s">
        <v>166</v>
      </c>
      <c r="C93" s="108">
        <v>165.36818766842106</v>
      </c>
      <c r="D93" s="108">
        <v>0</v>
      </c>
      <c r="E93" s="108">
        <v>251318.13500000001</v>
      </c>
      <c r="F93" s="108">
        <v>1.3740000000000001</v>
      </c>
      <c r="G93" s="108">
        <v>312442.03987444501</v>
      </c>
      <c r="H93" s="108">
        <v>34209.961328249999</v>
      </c>
      <c r="I93" s="108">
        <v>50417.684000000008</v>
      </c>
      <c r="J93" s="108">
        <v>636363</v>
      </c>
      <c r="K93" s="109">
        <v>6.0999999999999999E-2</v>
      </c>
      <c r="L93" s="109">
        <v>0</v>
      </c>
      <c r="M93" s="109">
        <v>0.12</v>
      </c>
      <c r="N93" s="109">
        <v>0.125</v>
      </c>
      <c r="O93" s="108">
        <v>0</v>
      </c>
      <c r="P93" s="108">
        <v>0</v>
      </c>
      <c r="Q93" s="109" t="s">
        <v>443</v>
      </c>
      <c r="R93" s="109" t="s">
        <v>443</v>
      </c>
      <c r="S93" s="108">
        <v>28911108</v>
      </c>
      <c r="T93" s="108">
        <v>153.54</v>
      </c>
      <c r="U93" s="108">
        <v>131.43</v>
      </c>
      <c r="V93" s="109" t="s">
        <v>443</v>
      </c>
      <c r="W93" s="110">
        <v>24.899999618530298</v>
      </c>
      <c r="X93" s="110">
        <v>15.199999809265099</v>
      </c>
      <c r="Y93" s="109" t="s">
        <v>443</v>
      </c>
      <c r="Z93" s="108">
        <v>99</v>
      </c>
      <c r="AA93" s="108">
        <v>561</v>
      </c>
      <c r="AB93" s="110" t="s">
        <v>443</v>
      </c>
      <c r="AC93" s="109" t="s">
        <v>443</v>
      </c>
      <c r="AD93" s="109">
        <v>82</v>
      </c>
      <c r="AE93" s="110">
        <v>0</v>
      </c>
      <c r="AF93" s="109" t="s">
        <v>443</v>
      </c>
      <c r="AG93" s="109" t="s">
        <v>443</v>
      </c>
      <c r="AH93" s="108">
        <v>18003541</v>
      </c>
      <c r="AI93" s="108">
        <v>600000</v>
      </c>
      <c r="AJ93" s="108">
        <v>0</v>
      </c>
      <c r="AK93" s="108">
        <v>0</v>
      </c>
      <c r="AL93" s="108">
        <v>0</v>
      </c>
      <c r="AM93" s="108">
        <v>0</v>
      </c>
      <c r="AN93" s="108">
        <v>88</v>
      </c>
      <c r="AO93" s="110">
        <v>41.6</v>
      </c>
      <c r="AP93" s="110" t="s">
        <v>443</v>
      </c>
      <c r="AQ93" s="110" t="s">
        <v>443</v>
      </c>
      <c r="AR93" s="109" t="s">
        <v>443</v>
      </c>
      <c r="AS93" s="109">
        <v>-1.6327326297760001</v>
      </c>
      <c r="AT93" s="108">
        <v>12</v>
      </c>
      <c r="AU93" s="110">
        <v>32.372749328613303</v>
      </c>
      <c r="AV93" s="109">
        <v>99.999237060546903</v>
      </c>
      <c r="AW93" s="109">
        <v>0</v>
      </c>
      <c r="AX93" s="109">
        <v>12.879976272583001</v>
      </c>
      <c r="AY93" s="108">
        <v>35000</v>
      </c>
      <c r="AZ93" s="110">
        <v>81.913523999999995</v>
      </c>
      <c r="BA93" s="110">
        <v>99.699220800000006</v>
      </c>
      <c r="BB93" s="108">
        <v>1700</v>
      </c>
      <c r="BC93" s="108">
        <v>25368620</v>
      </c>
      <c r="BD93" s="108">
        <v>25092394</v>
      </c>
      <c r="BE93" s="108">
        <v>120410</v>
      </c>
      <c r="BF93" s="108"/>
    </row>
    <row r="94" spans="1:58" x14ac:dyDescent="0.25">
      <c r="A94" s="133" t="s">
        <v>849</v>
      </c>
      <c r="B94" s="111" t="s">
        <v>297</v>
      </c>
      <c r="C94" s="108">
        <v>0</v>
      </c>
      <c r="D94" s="108">
        <v>0</v>
      </c>
      <c r="E94" s="108">
        <v>67267.434500000003</v>
      </c>
      <c r="F94" s="108">
        <v>344.75</v>
      </c>
      <c r="G94" s="108">
        <v>938164.35604300001</v>
      </c>
      <c r="H94" s="108">
        <v>250711.75876912003</v>
      </c>
      <c r="I94" s="108">
        <v>64336.103000000003</v>
      </c>
      <c r="J94" s="108">
        <v>0</v>
      </c>
      <c r="K94" s="109">
        <v>0.03</v>
      </c>
      <c r="L94" s="109">
        <v>0</v>
      </c>
      <c r="M94" s="109">
        <v>0.10299999999999999</v>
      </c>
      <c r="N94" s="109">
        <v>2.1000000000000001E-2</v>
      </c>
      <c r="O94" s="108">
        <v>0</v>
      </c>
      <c r="P94" s="108">
        <v>0</v>
      </c>
      <c r="Q94" s="109">
        <v>0.90100000000000002</v>
      </c>
      <c r="R94" s="109" t="s">
        <v>443</v>
      </c>
      <c r="S94" s="108">
        <v>1196466</v>
      </c>
      <c r="T94" s="108">
        <v>0</v>
      </c>
      <c r="U94" s="108">
        <v>0</v>
      </c>
      <c r="V94" s="109" t="s">
        <v>443</v>
      </c>
      <c r="W94" s="110">
        <v>3.4000000953674299</v>
      </c>
      <c r="X94" s="110">
        <v>0.60000002384185802</v>
      </c>
      <c r="Y94" s="109">
        <v>2.1429998874664302</v>
      </c>
      <c r="Z94" s="108">
        <v>98</v>
      </c>
      <c r="AA94" s="108">
        <v>80</v>
      </c>
      <c r="AB94" s="110" t="s">
        <v>443</v>
      </c>
      <c r="AC94" s="109">
        <v>2530.57164113</v>
      </c>
      <c r="AD94" s="109">
        <v>11</v>
      </c>
      <c r="AE94" s="110">
        <v>0</v>
      </c>
      <c r="AF94" s="109">
        <v>6.6630245626799103E-2</v>
      </c>
      <c r="AG94" s="109" t="s">
        <v>443</v>
      </c>
      <c r="AH94" s="108">
        <v>185</v>
      </c>
      <c r="AI94" s="108">
        <v>31332</v>
      </c>
      <c r="AJ94" s="108">
        <v>0</v>
      </c>
      <c r="AK94" s="108">
        <v>0</v>
      </c>
      <c r="AL94" s="108">
        <v>1807</v>
      </c>
      <c r="AM94" s="108">
        <v>0</v>
      </c>
      <c r="AN94" s="108">
        <v>142</v>
      </c>
      <c r="AO94" s="110">
        <v>4.9000000000000004</v>
      </c>
      <c r="AP94" s="110">
        <v>1.85</v>
      </c>
      <c r="AQ94" s="110">
        <v>9.1</v>
      </c>
      <c r="AR94" s="109">
        <v>4.4000000000000004</v>
      </c>
      <c r="AS94" s="109">
        <v>1.0260921716690099</v>
      </c>
      <c r="AT94" s="108">
        <v>53</v>
      </c>
      <c r="AU94" s="110">
        <v>100</v>
      </c>
      <c r="AV94" s="109">
        <v>97.9659423828125</v>
      </c>
      <c r="AW94" s="109">
        <v>89.896255493164105</v>
      </c>
      <c r="AX94" s="109">
        <v>118.4619140625</v>
      </c>
      <c r="AY94" s="108">
        <v>100000</v>
      </c>
      <c r="AZ94" s="110">
        <v>100</v>
      </c>
      <c r="BA94" s="110">
        <v>97.6</v>
      </c>
      <c r="BB94" s="108">
        <v>35750.76953125</v>
      </c>
      <c r="BC94" s="108">
        <v>51245708</v>
      </c>
      <c r="BD94" s="108">
        <v>50194512</v>
      </c>
      <c r="BE94" s="108">
        <v>97100</v>
      </c>
      <c r="BF94" s="108"/>
    </row>
    <row r="95" spans="1:58" x14ac:dyDescent="0.25">
      <c r="A95" s="133" t="s">
        <v>168</v>
      </c>
      <c r="B95" s="111" t="s">
        <v>167</v>
      </c>
      <c r="C95" s="108">
        <v>7158.9482192842106</v>
      </c>
      <c r="D95" s="108">
        <v>0</v>
      </c>
      <c r="E95" s="108">
        <v>684.37850000000003</v>
      </c>
      <c r="F95" s="108">
        <v>0</v>
      </c>
      <c r="G95" s="108">
        <v>0</v>
      </c>
      <c r="H95" s="108">
        <v>0</v>
      </c>
      <c r="I95" s="108">
        <v>0</v>
      </c>
      <c r="J95" s="108">
        <v>0</v>
      </c>
      <c r="K95" s="109">
        <v>0</v>
      </c>
      <c r="L95" s="109">
        <v>0.18181818181818199</v>
      </c>
      <c r="M95" s="109">
        <v>4.2999999999999997E-2</v>
      </c>
      <c r="N95" s="109">
        <v>5.0000000000000001E-3</v>
      </c>
      <c r="O95" s="108">
        <v>0</v>
      </c>
      <c r="P95" s="108">
        <v>0</v>
      </c>
      <c r="Q95" s="109">
        <v>0.8</v>
      </c>
      <c r="R95" s="109" t="s">
        <v>443</v>
      </c>
      <c r="S95" s="108">
        <v>-17003773</v>
      </c>
      <c r="T95" s="108">
        <v>0</v>
      </c>
      <c r="U95" s="108">
        <v>0</v>
      </c>
      <c r="V95" s="109" t="s">
        <v>443</v>
      </c>
      <c r="W95" s="110">
        <v>8.6000003814697301</v>
      </c>
      <c r="X95" s="110">
        <v>3</v>
      </c>
      <c r="Y95" s="109">
        <v>2.7000000476837198</v>
      </c>
      <c r="Z95" s="108">
        <v>93</v>
      </c>
      <c r="AA95" s="108">
        <v>22</v>
      </c>
      <c r="AB95" s="110" t="s">
        <v>443</v>
      </c>
      <c r="AC95" s="109">
        <v>2319.6046497100001</v>
      </c>
      <c r="AD95" s="109">
        <v>4</v>
      </c>
      <c r="AE95" s="110" t="s">
        <v>443</v>
      </c>
      <c r="AF95" s="109">
        <v>0.33496193088752602</v>
      </c>
      <c r="AG95" s="109" t="s">
        <v>443</v>
      </c>
      <c r="AH95" s="108">
        <v>0</v>
      </c>
      <c r="AI95" s="108">
        <v>0</v>
      </c>
      <c r="AJ95" s="108">
        <v>0</v>
      </c>
      <c r="AK95" s="108">
        <v>0</v>
      </c>
      <c r="AL95" s="108">
        <v>939</v>
      </c>
      <c r="AM95" s="108">
        <v>0</v>
      </c>
      <c r="AN95" s="108">
        <v>135</v>
      </c>
      <c r="AO95" s="110">
        <v>4.9000000000000004</v>
      </c>
      <c r="AP95" s="110">
        <v>2.6</v>
      </c>
      <c r="AQ95" s="110">
        <v>3.7</v>
      </c>
      <c r="AR95" s="109" t="s">
        <v>443</v>
      </c>
      <c r="AS95" s="109">
        <v>-2.4442000314593301E-2</v>
      </c>
      <c r="AT95" s="108">
        <v>41</v>
      </c>
      <c r="AU95" s="110">
        <v>100</v>
      </c>
      <c r="AV95" s="109">
        <v>96.117706298828097</v>
      </c>
      <c r="AW95" s="109">
        <v>82.079116821289105</v>
      </c>
      <c r="AX95" s="109">
        <v>231.76319885253901</v>
      </c>
      <c r="AY95" s="108">
        <v>9300</v>
      </c>
      <c r="AZ95" s="110">
        <v>100</v>
      </c>
      <c r="BA95" s="110">
        <v>98.999999700000004</v>
      </c>
      <c r="BB95" s="108">
        <v>73817.078125</v>
      </c>
      <c r="BC95" s="108">
        <v>4052584</v>
      </c>
      <c r="BD95" s="108">
        <v>3885868</v>
      </c>
      <c r="BE95" s="108">
        <v>17820</v>
      </c>
      <c r="BF95" s="108"/>
    </row>
    <row r="96" spans="1:58" x14ac:dyDescent="0.25">
      <c r="A96" s="133" t="s">
        <v>170</v>
      </c>
      <c r="B96" s="111" t="s">
        <v>169</v>
      </c>
      <c r="C96" s="108">
        <v>12356.678969263157</v>
      </c>
      <c r="D96" s="108">
        <v>12126.544406842106</v>
      </c>
      <c r="E96" s="108">
        <v>39819.315000000002</v>
      </c>
      <c r="F96" s="108">
        <v>0</v>
      </c>
      <c r="G96" s="108">
        <v>0</v>
      </c>
      <c r="H96" s="108">
        <v>0</v>
      </c>
      <c r="I96" s="108">
        <v>0</v>
      </c>
      <c r="J96" s="108">
        <v>60606</v>
      </c>
      <c r="K96" s="109">
        <v>0.03</v>
      </c>
      <c r="L96" s="109">
        <v>0.27272727272727298</v>
      </c>
      <c r="M96" s="109">
        <v>0.29399999999999998</v>
      </c>
      <c r="N96" s="109">
        <v>2.1999999999999999E-2</v>
      </c>
      <c r="O96" s="108">
        <v>0</v>
      </c>
      <c r="P96" s="108">
        <v>0</v>
      </c>
      <c r="Q96" s="109">
        <v>0.66400000000000003</v>
      </c>
      <c r="R96" s="109">
        <v>7.9042999999999995E-3</v>
      </c>
      <c r="S96" s="108">
        <v>4578193</v>
      </c>
      <c r="T96" s="108">
        <v>626.70000000000005</v>
      </c>
      <c r="U96" s="108">
        <v>769</v>
      </c>
      <c r="V96" s="109">
        <v>11.9779195785522</v>
      </c>
      <c r="W96" s="110">
        <v>21.299999237060501</v>
      </c>
      <c r="X96" s="110">
        <v>2.7999999523162802</v>
      </c>
      <c r="Y96" s="109">
        <v>1.96899998188019</v>
      </c>
      <c r="Z96" s="108">
        <v>97</v>
      </c>
      <c r="AA96" s="108">
        <v>144</v>
      </c>
      <c r="AB96" s="110">
        <v>0.20000000298023199</v>
      </c>
      <c r="AC96" s="109">
        <v>215.05762806999999</v>
      </c>
      <c r="AD96" s="109">
        <v>76</v>
      </c>
      <c r="AE96" s="110">
        <v>0</v>
      </c>
      <c r="AF96" s="109">
        <v>0.39445766974955299</v>
      </c>
      <c r="AG96" s="109">
        <v>26.819999694824201</v>
      </c>
      <c r="AH96" s="108">
        <v>16780</v>
      </c>
      <c r="AI96" s="108">
        <v>0</v>
      </c>
      <c r="AJ96" s="108">
        <v>55</v>
      </c>
      <c r="AK96" s="108">
        <v>0</v>
      </c>
      <c r="AL96" s="108">
        <v>339</v>
      </c>
      <c r="AM96" s="108">
        <v>0</v>
      </c>
      <c r="AN96" s="108">
        <v>122</v>
      </c>
      <c r="AO96" s="110">
        <v>6</v>
      </c>
      <c r="AP96" s="110" t="s">
        <v>443</v>
      </c>
      <c r="AQ96" s="110" t="s">
        <v>443</v>
      </c>
      <c r="AR96" s="109">
        <v>3.5333333333333328</v>
      </c>
      <c r="AS96" s="109">
        <v>-0.90176206827163696</v>
      </c>
      <c r="AT96" s="108">
        <v>28</v>
      </c>
      <c r="AU96" s="110">
        <v>99.800003051757798</v>
      </c>
      <c r="AV96" s="109">
        <v>99.501319885253906</v>
      </c>
      <c r="AW96" s="109">
        <v>30.247043609619102</v>
      </c>
      <c r="AX96" s="109">
        <v>132.79721069335901</v>
      </c>
      <c r="AY96" s="108">
        <v>38000</v>
      </c>
      <c r="AZ96" s="110">
        <v>93.284028899999996</v>
      </c>
      <c r="BA96" s="110">
        <v>89.965219599999998</v>
      </c>
      <c r="BB96" s="108">
        <v>3551.15258789063</v>
      </c>
      <c r="BC96" s="108">
        <v>6082700</v>
      </c>
      <c r="BD96" s="108">
        <v>5924973</v>
      </c>
      <c r="BE96" s="108">
        <v>191800</v>
      </c>
      <c r="BF96" s="108"/>
    </row>
    <row r="97" spans="1:58" x14ac:dyDescent="0.25">
      <c r="A97" s="133" t="s">
        <v>848</v>
      </c>
      <c r="B97" s="111" t="s">
        <v>171</v>
      </c>
      <c r="C97" s="108">
        <v>6641.4174261684202</v>
      </c>
      <c r="D97" s="108">
        <v>0</v>
      </c>
      <c r="E97" s="108">
        <v>121980.91400000002</v>
      </c>
      <c r="F97" s="108">
        <v>0</v>
      </c>
      <c r="G97" s="108">
        <v>59910.733723796999</v>
      </c>
      <c r="H97" s="108">
        <v>3029.1933261499998</v>
      </c>
      <c r="I97" s="108">
        <v>0</v>
      </c>
      <c r="J97" s="108">
        <v>22727</v>
      </c>
      <c r="K97" s="109">
        <v>0.121</v>
      </c>
      <c r="L97" s="109">
        <v>0</v>
      </c>
      <c r="M97" s="109">
        <v>0.19700000000000001</v>
      </c>
      <c r="N97" s="109">
        <v>4.2999999999999997E-2</v>
      </c>
      <c r="O97" s="108">
        <v>0</v>
      </c>
      <c r="P97" s="108">
        <v>0</v>
      </c>
      <c r="Q97" s="109">
        <v>0.58599999999999997</v>
      </c>
      <c r="R97" s="109">
        <v>0.18592</v>
      </c>
      <c r="S97" s="108">
        <v>2628328</v>
      </c>
      <c r="T97" s="108">
        <v>474.42</v>
      </c>
      <c r="U97" s="108">
        <v>471.09</v>
      </c>
      <c r="V97" s="109">
        <v>3.4260177612304701</v>
      </c>
      <c r="W97" s="110">
        <v>66.699996948242202</v>
      </c>
      <c r="X97" s="110">
        <v>26.5</v>
      </c>
      <c r="Y97" s="109">
        <v>0.181999996304512</v>
      </c>
      <c r="Z97" s="108">
        <v>76</v>
      </c>
      <c r="AA97" s="108">
        <v>182</v>
      </c>
      <c r="AB97" s="110">
        <v>0.30000001192092901</v>
      </c>
      <c r="AC97" s="109">
        <v>98.467782369999995</v>
      </c>
      <c r="AD97" s="109">
        <v>197</v>
      </c>
      <c r="AE97" s="110">
        <v>10</v>
      </c>
      <c r="AF97" s="109">
        <v>0.46750018600873999</v>
      </c>
      <c r="AG97" s="109">
        <v>37.889999389648402</v>
      </c>
      <c r="AH97" s="108">
        <v>47940</v>
      </c>
      <c r="AI97" s="108">
        <v>26328</v>
      </c>
      <c r="AJ97" s="108">
        <v>0</v>
      </c>
      <c r="AK97" s="108">
        <v>0</v>
      </c>
      <c r="AL97" s="108">
        <v>0</v>
      </c>
      <c r="AM97" s="108">
        <v>0</v>
      </c>
      <c r="AN97" s="108">
        <v>104</v>
      </c>
      <c r="AO97" s="110">
        <v>18.5</v>
      </c>
      <c r="AP97" s="110">
        <v>8.6199999999999992</v>
      </c>
      <c r="AQ97" s="110">
        <v>3.6</v>
      </c>
      <c r="AR97" s="109">
        <v>2.5666666666666669</v>
      </c>
      <c r="AS97" s="109">
        <v>-0.49899369478225702</v>
      </c>
      <c r="AT97" s="108">
        <v>30</v>
      </c>
      <c r="AU97" s="110">
        <v>78.0885009765625</v>
      </c>
      <c r="AV97" s="109">
        <v>79.867462158203097</v>
      </c>
      <c r="AW97" s="109">
        <v>18.200000762939499</v>
      </c>
      <c r="AX97" s="109">
        <v>53.096107482910199</v>
      </c>
      <c r="AY97" s="108">
        <v>25000</v>
      </c>
      <c r="AZ97" s="110">
        <v>70.886562499999997</v>
      </c>
      <c r="BA97" s="110">
        <v>75.660745000000006</v>
      </c>
      <c r="BB97" s="108">
        <v>6186.083984375</v>
      </c>
      <c r="BC97" s="108">
        <v>6758353</v>
      </c>
      <c r="BD97" s="108">
        <v>6771085</v>
      </c>
      <c r="BE97" s="108">
        <v>230800</v>
      </c>
      <c r="BF97" s="108"/>
    </row>
    <row r="98" spans="1:58" x14ac:dyDescent="0.25">
      <c r="A98" s="133" t="s">
        <v>378</v>
      </c>
      <c r="B98" s="111" t="s">
        <v>172</v>
      </c>
      <c r="C98" s="108">
        <v>0</v>
      </c>
      <c r="D98" s="108">
        <v>0</v>
      </c>
      <c r="E98" s="108">
        <v>21696.354499999998</v>
      </c>
      <c r="F98" s="108">
        <v>0</v>
      </c>
      <c r="G98" s="108">
        <v>0</v>
      </c>
      <c r="H98" s="108">
        <v>0</v>
      </c>
      <c r="I98" s="108">
        <v>0</v>
      </c>
      <c r="J98" s="108">
        <v>0</v>
      </c>
      <c r="K98" s="109">
        <v>0</v>
      </c>
      <c r="L98" s="109">
        <v>0.12121212121212099</v>
      </c>
      <c r="M98" s="109">
        <v>1.4999999999999999E-2</v>
      </c>
      <c r="N98" s="109">
        <v>0.01</v>
      </c>
      <c r="O98" s="108">
        <v>0</v>
      </c>
      <c r="P98" s="108">
        <v>0</v>
      </c>
      <c r="Q98" s="109">
        <v>0.83</v>
      </c>
      <c r="R98" s="109" t="s">
        <v>443</v>
      </c>
      <c r="S98" s="108">
        <v>0</v>
      </c>
      <c r="T98" s="108">
        <v>0</v>
      </c>
      <c r="U98" s="108">
        <v>0</v>
      </c>
      <c r="V98" s="109" t="s">
        <v>443</v>
      </c>
      <c r="W98" s="110">
        <v>7.9000000953674299</v>
      </c>
      <c r="X98" s="110" t="s">
        <v>443</v>
      </c>
      <c r="Y98" s="109">
        <v>3.5789999961853001</v>
      </c>
      <c r="Z98" s="108">
        <v>93</v>
      </c>
      <c r="AA98" s="108">
        <v>41</v>
      </c>
      <c r="AB98" s="110">
        <v>0.69999998807907104</v>
      </c>
      <c r="AC98" s="109">
        <v>940.30243923</v>
      </c>
      <c r="AD98" s="109">
        <v>18</v>
      </c>
      <c r="AE98" s="110" t="s">
        <v>443</v>
      </c>
      <c r="AF98" s="109">
        <v>0.190734603736539</v>
      </c>
      <c r="AG98" s="109">
        <v>35.4799995422363</v>
      </c>
      <c r="AH98" s="108">
        <v>0</v>
      </c>
      <c r="AI98" s="108">
        <v>0</v>
      </c>
      <c r="AJ98" s="108">
        <v>0</v>
      </c>
      <c r="AK98" s="108">
        <v>0</v>
      </c>
      <c r="AL98" s="108">
        <v>349</v>
      </c>
      <c r="AM98" s="108">
        <v>0</v>
      </c>
      <c r="AN98" s="108">
        <v>135</v>
      </c>
      <c r="AO98" s="110">
        <v>4.9000000000000004</v>
      </c>
      <c r="AP98" s="110">
        <v>2.86</v>
      </c>
      <c r="AQ98" s="110">
        <v>7.9</v>
      </c>
      <c r="AR98" s="109" t="s">
        <v>443</v>
      </c>
      <c r="AS98" s="109">
        <v>1.09790086746216</v>
      </c>
      <c r="AT98" s="108">
        <v>57</v>
      </c>
      <c r="AU98" s="110">
        <v>100</v>
      </c>
      <c r="AV98" s="109">
        <v>99.892692565917997</v>
      </c>
      <c r="AW98" s="109">
        <v>79.200599670410199</v>
      </c>
      <c r="AX98" s="109">
        <v>126.97452545166</v>
      </c>
      <c r="AY98" s="108">
        <v>56000</v>
      </c>
      <c r="AZ98" s="110">
        <v>87.789270299999998</v>
      </c>
      <c r="BA98" s="110">
        <v>99.328479799999997</v>
      </c>
      <c r="BB98" s="108">
        <v>26031.00390625</v>
      </c>
      <c r="BC98" s="108">
        <v>1960424</v>
      </c>
      <c r="BD98" s="108">
        <v>1961791</v>
      </c>
      <c r="BE98" s="108">
        <v>62200</v>
      </c>
      <c r="BF98" s="108"/>
    </row>
    <row r="99" spans="1:58" x14ac:dyDescent="0.25">
      <c r="A99" s="133" t="s">
        <v>174</v>
      </c>
      <c r="B99" s="111" t="s">
        <v>173</v>
      </c>
      <c r="C99" s="108">
        <v>12122.095879578947</v>
      </c>
      <c r="D99" s="108">
        <v>0</v>
      </c>
      <c r="E99" s="108">
        <v>631.31799999999998</v>
      </c>
      <c r="F99" s="108">
        <v>17.134</v>
      </c>
      <c r="G99" s="108">
        <v>0</v>
      </c>
      <c r="H99" s="108">
        <v>0</v>
      </c>
      <c r="I99" s="108">
        <v>0</v>
      </c>
      <c r="J99" s="108">
        <v>0</v>
      </c>
      <c r="K99" s="109">
        <v>0</v>
      </c>
      <c r="L99" s="109">
        <v>0.15151515151515199</v>
      </c>
      <c r="M99" s="109">
        <v>0.77100000000000002</v>
      </c>
      <c r="N99" s="109">
        <v>0.10100000000000001</v>
      </c>
      <c r="O99" s="108">
        <v>0</v>
      </c>
      <c r="P99" s="108">
        <v>0</v>
      </c>
      <c r="Q99" s="109">
        <v>0.76300000000000001</v>
      </c>
      <c r="R99" s="109" t="s">
        <v>443</v>
      </c>
      <c r="S99" s="108">
        <v>3333487199</v>
      </c>
      <c r="T99" s="108">
        <v>821.02</v>
      </c>
      <c r="U99" s="108">
        <v>975.17</v>
      </c>
      <c r="V99" s="109">
        <v>2.0949456691741899</v>
      </c>
      <c r="W99" s="110">
        <v>8.3000001907348597</v>
      </c>
      <c r="X99" s="110" t="s">
        <v>443</v>
      </c>
      <c r="Y99" s="109">
        <v>3.2000000476837198</v>
      </c>
      <c r="Z99" s="108">
        <v>79</v>
      </c>
      <c r="AA99" s="108">
        <v>13</v>
      </c>
      <c r="AB99" s="110">
        <v>0.10000000149011599</v>
      </c>
      <c r="AC99" s="109">
        <v>987.38532955000005</v>
      </c>
      <c r="AD99" s="109">
        <v>15</v>
      </c>
      <c r="AE99" s="110" t="s">
        <v>443</v>
      </c>
      <c r="AF99" s="109">
        <v>0.381129374682671</v>
      </c>
      <c r="AG99" s="109" t="s">
        <v>443</v>
      </c>
      <c r="AH99" s="108">
        <v>1001692</v>
      </c>
      <c r="AI99" s="108">
        <v>0</v>
      </c>
      <c r="AJ99" s="108">
        <v>0</v>
      </c>
      <c r="AK99" s="108">
        <v>15000</v>
      </c>
      <c r="AL99" s="108">
        <v>1984943</v>
      </c>
      <c r="AM99" s="108">
        <v>0</v>
      </c>
      <c r="AN99" s="108">
        <v>135</v>
      </c>
      <c r="AO99" s="110">
        <v>4.9000000000000004</v>
      </c>
      <c r="AP99" s="110" t="s">
        <v>443</v>
      </c>
      <c r="AQ99" s="110" t="s">
        <v>443</v>
      </c>
      <c r="AR99" s="109">
        <v>3.1166666666666667</v>
      </c>
      <c r="AS99" s="109">
        <v>-0.47065165638923601</v>
      </c>
      <c r="AT99" s="108">
        <v>28</v>
      </c>
      <c r="AU99" s="110">
        <v>100</v>
      </c>
      <c r="AV99" s="109">
        <v>94.051101684570298</v>
      </c>
      <c r="AW99" s="109">
        <v>74</v>
      </c>
      <c r="AX99" s="109">
        <v>87.066230773925795</v>
      </c>
      <c r="AY99" s="108">
        <v>11000</v>
      </c>
      <c r="AZ99" s="110">
        <v>80.669733199999996</v>
      </c>
      <c r="BA99" s="110">
        <v>98.951089400000001</v>
      </c>
      <c r="BB99" s="108">
        <v>13995.65234375</v>
      </c>
      <c r="BC99" s="108">
        <v>6006668</v>
      </c>
      <c r="BD99" s="108">
        <v>5832086</v>
      </c>
      <c r="BE99" s="108">
        <v>10230</v>
      </c>
      <c r="BF99" s="108"/>
    </row>
    <row r="100" spans="1:58" x14ac:dyDescent="0.25">
      <c r="A100" s="133" t="s">
        <v>176</v>
      </c>
      <c r="B100" s="111" t="s">
        <v>175</v>
      </c>
      <c r="C100" s="108">
        <v>0</v>
      </c>
      <c r="D100" s="108">
        <v>0</v>
      </c>
      <c r="E100" s="108">
        <v>7938.7830000000004</v>
      </c>
      <c r="F100" s="108">
        <v>0</v>
      </c>
      <c r="G100" s="108">
        <v>0</v>
      </c>
      <c r="H100" s="108">
        <v>0</v>
      </c>
      <c r="I100" s="108">
        <v>0</v>
      </c>
      <c r="J100" s="108">
        <v>91242</v>
      </c>
      <c r="K100" s="109">
        <v>0.152</v>
      </c>
      <c r="L100" s="109">
        <v>9.0909090909090898E-2</v>
      </c>
      <c r="M100" s="109">
        <v>0.45800000000000002</v>
      </c>
      <c r="N100" s="109">
        <v>5.5E-2</v>
      </c>
      <c r="O100" s="108">
        <v>0</v>
      </c>
      <c r="P100" s="108">
        <v>0</v>
      </c>
      <c r="Q100" s="109">
        <v>0.497</v>
      </c>
      <c r="R100" s="109">
        <v>0.22722310000000001</v>
      </c>
      <c r="S100" s="108">
        <v>29544674</v>
      </c>
      <c r="T100" s="108">
        <v>107.17</v>
      </c>
      <c r="U100" s="108">
        <v>83.14</v>
      </c>
      <c r="V100" s="109">
        <v>3.17978096008301</v>
      </c>
      <c r="W100" s="110">
        <v>90.199996948242202</v>
      </c>
      <c r="X100" s="110">
        <v>10.300000190734901</v>
      </c>
      <c r="Y100" s="109" t="s">
        <v>443</v>
      </c>
      <c r="Z100" s="108">
        <v>90</v>
      </c>
      <c r="AA100" s="108">
        <v>788</v>
      </c>
      <c r="AB100" s="110">
        <v>22.700000762939499</v>
      </c>
      <c r="AC100" s="109">
        <v>276.04193164999998</v>
      </c>
      <c r="AD100" s="109">
        <v>487</v>
      </c>
      <c r="AE100" s="110" t="s">
        <v>443</v>
      </c>
      <c r="AF100" s="109">
        <v>0.54947546977649298</v>
      </c>
      <c r="AG100" s="109">
        <v>54.180000305175803</v>
      </c>
      <c r="AH100" s="108">
        <v>0</v>
      </c>
      <c r="AI100" s="108">
        <v>979000</v>
      </c>
      <c r="AJ100" s="108">
        <v>0</v>
      </c>
      <c r="AK100" s="108">
        <v>0</v>
      </c>
      <c r="AL100" s="108">
        <v>45</v>
      </c>
      <c r="AM100" s="108">
        <v>0</v>
      </c>
      <c r="AN100" s="108">
        <v>116</v>
      </c>
      <c r="AO100" s="110">
        <v>11.2</v>
      </c>
      <c r="AP100" s="110">
        <v>4.43</v>
      </c>
      <c r="AQ100" s="110">
        <v>6.4</v>
      </c>
      <c r="AR100" s="109">
        <v>1.6333333333333335</v>
      </c>
      <c r="AS100" s="109">
        <v>-0.67317026853561401</v>
      </c>
      <c r="AT100" s="108">
        <v>39</v>
      </c>
      <c r="AU100" s="110">
        <v>27.799999237060501</v>
      </c>
      <c r="AV100" s="109">
        <v>79.360931396484403</v>
      </c>
      <c r="AW100" s="109">
        <v>16.0717067718506</v>
      </c>
      <c r="AX100" s="109">
        <v>105.524040222168</v>
      </c>
      <c r="AY100" s="108">
        <v>5500</v>
      </c>
      <c r="AZ100" s="110">
        <v>30.2696173</v>
      </c>
      <c r="BA100" s="110">
        <v>81.768261699999996</v>
      </c>
      <c r="BB100" s="108">
        <v>3029.33544921875</v>
      </c>
      <c r="BC100" s="108">
        <v>2203821</v>
      </c>
      <c r="BD100" s="108">
        <v>2123729</v>
      </c>
      <c r="BE100" s="108">
        <v>30360</v>
      </c>
      <c r="BF100" s="108"/>
    </row>
    <row r="101" spans="1:58" x14ac:dyDescent="0.25">
      <c r="A101" s="133" t="s">
        <v>178</v>
      </c>
      <c r="B101" s="111" t="s">
        <v>177</v>
      </c>
      <c r="C101" s="108">
        <v>0</v>
      </c>
      <c r="D101" s="108">
        <v>0</v>
      </c>
      <c r="E101" s="108">
        <v>41763.659999999996</v>
      </c>
      <c r="F101" s="108">
        <v>4.4459999999999997</v>
      </c>
      <c r="G101" s="108">
        <v>0</v>
      </c>
      <c r="H101" s="108">
        <v>0</v>
      </c>
      <c r="I101" s="108">
        <v>0</v>
      </c>
      <c r="J101" s="108">
        <v>0</v>
      </c>
      <c r="K101" s="109">
        <v>0</v>
      </c>
      <c r="L101" s="109">
        <v>3.03030303030303E-2</v>
      </c>
      <c r="M101" s="109">
        <v>0.34399999999999997</v>
      </c>
      <c r="N101" s="109">
        <v>6.4000000000000001E-2</v>
      </c>
      <c r="O101" s="108">
        <v>0</v>
      </c>
      <c r="P101" s="108">
        <v>0</v>
      </c>
      <c r="Q101" s="109">
        <v>0.42699999999999999</v>
      </c>
      <c r="R101" s="109">
        <v>0.35618719999999998</v>
      </c>
      <c r="S101" s="108">
        <v>271722283</v>
      </c>
      <c r="T101" s="108">
        <v>749.61</v>
      </c>
      <c r="U101" s="108">
        <v>1094.46</v>
      </c>
      <c r="V101" s="109">
        <v>62.39794921875</v>
      </c>
      <c r="W101" s="110">
        <v>69.900001525878906</v>
      </c>
      <c r="X101" s="110">
        <v>15.300000190734901</v>
      </c>
      <c r="Y101" s="109">
        <v>1.4000000432133701E-2</v>
      </c>
      <c r="Z101" s="108">
        <v>80</v>
      </c>
      <c r="AA101" s="108">
        <v>308</v>
      </c>
      <c r="AB101" s="110">
        <v>1.1000000238418599</v>
      </c>
      <c r="AC101" s="109">
        <v>98.285891640000003</v>
      </c>
      <c r="AD101" s="109">
        <v>725</v>
      </c>
      <c r="AE101" s="110">
        <v>69</v>
      </c>
      <c r="AF101" s="109">
        <v>0.64871083548040298</v>
      </c>
      <c r="AG101" s="109">
        <v>36.4799995422363</v>
      </c>
      <c r="AH101" s="108">
        <v>0</v>
      </c>
      <c r="AI101" s="108">
        <v>15431</v>
      </c>
      <c r="AJ101" s="108">
        <v>0</v>
      </c>
      <c r="AK101" s="108">
        <v>0</v>
      </c>
      <c r="AL101" s="108">
        <v>12725</v>
      </c>
      <c r="AM101" s="108">
        <v>0</v>
      </c>
      <c r="AN101" s="108">
        <v>109</v>
      </c>
      <c r="AO101" s="110">
        <v>31.9</v>
      </c>
      <c r="AP101" s="110" t="s">
        <v>443</v>
      </c>
      <c r="AQ101" s="110" t="s">
        <v>443</v>
      </c>
      <c r="AR101" s="109" t="s">
        <v>443</v>
      </c>
      <c r="AS101" s="109">
        <v>-1.3672908544540401</v>
      </c>
      <c r="AT101" s="108">
        <v>37</v>
      </c>
      <c r="AU101" s="110">
        <v>9.1406345367431605</v>
      </c>
      <c r="AV101" s="109">
        <v>47.600139617919901</v>
      </c>
      <c r="AW101" s="109">
        <v>5.9038677215576199</v>
      </c>
      <c r="AX101" s="109">
        <v>81.093582153320298</v>
      </c>
      <c r="AY101" s="108">
        <v>8700</v>
      </c>
      <c r="AZ101" s="110">
        <v>16.889448300000002</v>
      </c>
      <c r="BA101" s="110">
        <v>75.550462699999997</v>
      </c>
      <c r="BB101" s="108">
        <v>812.88671875</v>
      </c>
      <c r="BC101" s="108">
        <v>4613823</v>
      </c>
      <c r="BD101" s="108">
        <v>4462363</v>
      </c>
      <c r="BE101" s="108">
        <v>96320</v>
      </c>
      <c r="BF101" s="108"/>
    </row>
    <row r="102" spans="1:58" x14ac:dyDescent="0.25">
      <c r="A102" s="133" t="s">
        <v>180</v>
      </c>
      <c r="B102" s="111" t="s">
        <v>179</v>
      </c>
      <c r="C102" s="108">
        <v>10628.300301957895</v>
      </c>
      <c r="D102" s="108">
        <v>0</v>
      </c>
      <c r="E102" s="108">
        <v>5136.8635000000004</v>
      </c>
      <c r="F102" s="108">
        <v>93.462000000000003</v>
      </c>
      <c r="G102" s="108">
        <v>0</v>
      </c>
      <c r="H102" s="108">
        <v>0</v>
      </c>
      <c r="I102" s="108">
        <v>0</v>
      </c>
      <c r="J102" s="108">
        <v>0</v>
      </c>
      <c r="K102" s="109">
        <v>0</v>
      </c>
      <c r="L102" s="109">
        <v>0.54545454545454497</v>
      </c>
      <c r="M102" s="109">
        <v>0.99299999999999999</v>
      </c>
      <c r="N102" s="109">
        <v>0.84799999999999998</v>
      </c>
      <c r="O102" s="108">
        <v>5</v>
      </c>
      <c r="P102" s="108">
        <v>0</v>
      </c>
      <c r="Q102" s="109">
        <v>0.71599999999999997</v>
      </c>
      <c r="R102" s="109">
        <v>5.0978000000000004E-3</v>
      </c>
      <c r="S102" s="108">
        <v>192001955</v>
      </c>
      <c r="T102" s="108">
        <v>210.33</v>
      </c>
      <c r="U102" s="108">
        <v>157.61000000000001</v>
      </c>
      <c r="V102" s="109" t="s">
        <v>443</v>
      </c>
      <c r="W102" s="110">
        <v>13.3999996185303</v>
      </c>
      <c r="X102" s="110">
        <v>5.5999999046325701</v>
      </c>
      <c r="Y102" s="109">
        <v>1.8999999761581401</v>
      </c>
      <c r="Z102" s="108">
        <v>97</v>
      </c>
      <c r="AA102" s="108">
        <v>40</v>
      </c>
      <c r="AB102" s="110" t="s">
        <v>443</v>
      </c>
      <c r="AC102" s="109">
        <v>806.22574483000005</v>
      </c>
      <c r="AD102" s="109">
        <v>9</v>
      </c>
      <c r="AE102" s="110" t="s">
        <v>443</v>
      </c>
      <c r="AF102" s="109">
        <v>0.16729102361568099</v>
      </c>
      <c r="AG102" s="109" t="s">
        <v>443</v>
      </c>
      <c r="AH102" s="108">
        <v>0</v>
      </c>
      <c r="AI102" s="108">
        <v>0</v>
      </c>
      <c r="AJ102" s="108">
        <v>0</v>
      </c>
      <c r="AK102" s="108">
        <v>240188</v>
      </c>
      <c r="AL102" s="108">
        <v>9310</v>
      </c>
      <c r="AM102" s="108">
        <v>0</v>
      </c>
      <c r="AN102" s="108">
        <v>132</v>
      </c>
      <c r="AO102" s="110">
        <v>5.6</v>
      </c>
      <c r="AP102" s="110" t="s">
        <v>443</v>
      </c>
      <c r="AQ102" s="110" t="s">
        <v>443</v>
      </c>
      <c r="AR102" s="109" t="s">
        <v>443</v>
      </c>
      <c r="AS102" s="109">
        <v>-1.69719386100769</v>
      </c>
      <c r="AT102" s="108">
        <v>14</v>
      </c>
      <c r="AU102" s="110">
        <v>98.446029663085895</v>
      </c>
      <c r="AV102" s="109">
        <v>91.388870239257798</v>
      </c>
      <c r="AW102" s="109">
        <v>19.016078948974599</v>
      </c>
      <c r="AX102" s="109">
        <v>157.00291442871099</v>
      </c>
      <c r="AY102" s="108">
        <v>62000</v>
      </c>
      <c r="AZ102" s="110">
        <v>96.564092900000006</v>
      </c>
      <c r="BA102" s="110" t="s">
        <v>443</v>
      </c>
      <c r="BB102" s="108">
        <v>14154.2578125</v>
      </c>
      <c r="BC102" s="108">
        <v>6293253</v>
      </c>
      <c r="BD102" s="108">
        <v>6245460</v>
      </c>
      <c r="BE102" s="108">
        <v>1759540</v>
      </c>
      <c r="BF102" s="108"/>
    </row>
    <row r="103" spans="1:58" x14ac:dyDescent="0.25">
      <c r="A103" s="133" t="s">
        <v>182</v>
      </c>
      <c r="B103" s="111" t="s">
        <v>181</v>
      </c>
      <c r="C103" s="108">
        <v>85.3368365351579</v>
      </c>
      <c r="D103" s="108">
        <v>0</v>
      </c>
      <c r="E103" s="108" t="s">
        <v>443</v>
      </c>
      <c r="F103" s="108">
        <v>0</v>
      </c>
      <c r="G103" s="108">
        <v>0</v>
      </c>
      <c r="H103" s="108">
        <v>0</v>
      </c>
      <c r="I103" s="108">
        <v>0</v>
      </c>
      <c r="J103" s="108">
        <v>0</v>
      </c>
      <c r="K103" s="109">
        <v>0</v>
      </c>
      <c r="L103" s="109" t="s">
        <v>443</v>
      </c>
      <c r="M103" s="109">
        <v>0</v>
      </c>
      <c r="N103" s="109">
        <v>1.4999999999999999E-2</v>
      </c>
      <c r="O103" s="108">
        <v>0</v>
      </c>
      <c r="P103" s="108">
        <v>0</v>
      </c>
      <c r="Q103" s="109">
        <v>0.91200000000000003</v>
      </c>
      <c r="R103" s="109" t="s">
        <v>443</v>
      </c>
      <c r="S103" s="108">
        <v>0</v>
      </c>
      <c r="T103" s="108">
        <v>0</v>
      </c>
      <c r="U103" s="108">
        <v>0</v>
      </c>
      <c r="V103" s="109" t="s">
        <v>443</v>
      </c>
      <c r="W103" s="110" t="s">
        <v>443</v>
      </c>
      <c r="X103" s="110" t="s">
        <v>443</v>
      </c>
      <c r="Y103" s="109" t="s">
        <v>443</v>
      </c>
      <c r="Z103" s="108" t="s">
        <v>443</v>
      </c>
      <c r="AA103" s="108" t="s">
        <v>443</v>
      </c>
      <c r="AB103" s="110" t="s">
        <v>443</v>
      </c>
      <c r="AC103" s="109" t="s">
        <v>443</v>
      </c>
      <c r="AD103" s="109" t="s">
        <v>443</v>
      </c>
      <c r="AE103" s="110" t="s">
        <v>443</v>
      </c>
      <c r="AF103" s="109" t="s">
        <v>443</v>
      </c>
      <c r="AG103" s="109" t="s">
        <v>443</v>
      </c>
      <c r="AH103" s="108">
        <v>0</v>
      </c>
      <c r="AI103" s="108">
        <v>0</v>
      </c>
      <c r="AJ103" s="108">
        <v>0</v>
      </c>
      <c r="AK103" s="108">
        <v>0</v>
      </c>
      <c r="AL103" s="108">
        <v>163</v>
      </c>
      <c r="AM103" s="108">
        <v>0</v>
      </c>
      <c r="AN103" s="108">
        <v>136</v>
      </c>
      <c r="AO103" s="110">
        <v>4.9000000000000004</v>
      </c>
      <c r="AP103" s="110" t="s">
        <v>443</v>
      </c>
      <c r="AQ103" s="110" t="s">
        <v>443</v>
      </c>
      <c r="AR103" s="109" t="s">
        <v>443</v>
      </c>
      <c r="AS103" s="109">
        <v>1.66543793678284</v>
      </c>
      <c r="AT103" s="108" t="s">
        <v>443</v>
      </c>
      <c r="AU103" s="110">
        <v>100</v>
      </c>
      <c r="AV103" s="109" t="s">
        <v>443</v>
      </c>
      <c r="AW103" s="109">
        <v>96.641197204589801</v>
      </c>
      <c r="AX103" s="109">
        <v>108.814498901367</v>
      </c>
      <c r="AY103" s="108">
        <v>1100</v>
      </c>
      <c r="AZ103" s="110" t="s">
        <v>443</v>
      </c>
      <c r="BA103" s="110" t="s">
        <v>443</v>
      </c>
      <c r="BB103" s="108" t="s">
        <v>443</v>
      </c>
      <c r="BC103" s="108">
        <v>37666</v>
      </c>
      <c r="BD103" s="108">
        <v>37113</v>
      </c>
      <c r="BE103" s="108">
        <v>160</v>
      </c>
      <c r="BF103" s="108"/>
    </row>
    <row r="104" spans="1:58" x14ac:dyDescent="0.25">
      <c r="A104" s="133" t="s">
        <v>184</v>
      </c>
      <c r="B104" s="111" t="s">
        <v>183</v>
      </c>
      <c r="C104" s="108">
        <v>0</v>
      </c>
      <c r="D104" s="108">
        <v>0</v>
      </c>
      <c r="E104" s="108">
        <v>16132.000499999998</v>
      </c>
      <c r="F104" s="108">
        <v>0</v>
      </c>
      <c r="G104" s="108">
        <v>0</v>
      </c>
      <c r="H104" s="108">
        <v>0</v>
      </c>
      <c r="I104" s="108">
        <v>0</v>
      </c>
      <c r="J104" s="108">
        <v>0</v>
      </c>
      <c r="K104" s="109">
        <v>6.0999999999999999E-2</v>
      </c>
      <c r="L104" s="109">
        <v>0.15151515151515199</v>
      </c>
      <c r="M104" s="109">
        <v>3.0000000000000001E-3</v>
      </c>
      <c r="N104" s="109">
        <v>2E-3</v>
      </c>
      <c r="O104" s="108">
        <v>0</v>
      </c>
      <c r="P104" s="108">
        <v>0</v>
      </c>
      <c r="Q104" s="109">
        <v>0.84799999999999998</v>
      </c>
      <c r="R104" s="109" t="s">
        <v>443</v>
      </c>
      <c r="S104" s="108">
        <v>0</v>
      </c>
      <c r="T104" s="108">
        <v>0</v>
      </c>
      <c r="U104" s="108">
        <v>0</v>
      </c>
      <c r="V104" s="109" t="s">
        <v>443</v>
      </c>
      <c r="W104" s="110">
        <v>5.1999998092651403</v>
      </c>
      <c r="X104" s="110" t="s">
        <v>443</v>
      </c>
      <c r="Y104" s="109">
        <v>4.1160001754760698</v>
      </c>
      <c r="Z104" s="108">
        <v>94</v>
      </c>
      <c r="AA104" s="108">
        <v>56</v>
      </c>
      <c r="AB104" s="110" t="s">
        <v>443</v>
      </c>
      <c r="AC104" s="109">
        <v>1718.0232903900001</v>
      </c>
      <c r="AD104" s="109">
        <v>10</v>
      </c>
      <c r="AE104" s="110" t="s">
        <v>443</v>
      </c>
      <c r="AF104" s="109">
        <v>0.12096956098278901</v>
      </c>
      <c r="AG104" s="109">
        <v>35.150001525878899</v>
      </c>
      <c r="AH104" s="108">
        <v>0</v>
      </c>
      <c r="AI104" s="108">
        <v>0</v>
      </c>
      <c r="AJ104" s="108">
        <v>0</v>
      </c>
      <c r="AK104" s="108">
        <v>0</v>
      </c>
      <c r="AL104" s="108">
        <v>1093</v>
      </c>
      <c r="AM104" s="108">
        <v>0</v>
      </c>
      <c r="AN104" s="108">
        <v>144</v>
      </c>
      <c r="AO104" s="110">
        <v>4.9000000000000004</v>
      </c>
      <c r="AP104" s="110">
        <v>3.5</v>
      </c>
      <c r="AQ104" s="110">
        <v>5.5</v>
      </c>
      <c r="AR104" s="109" t="s">
        <v>443</v>
      </c>
      <c r="AS104" s="109">
        <v>1.20091080665588</v>
      </c>
      <c r="AT104" s="108">
        <v>59</v>
      </c>
      <c r="AU104" s="110">
        <v>100</v>
      </c>
      <c r="AV104" s="109">
        <v>99.823280334472699</v>
      </c>
      <c r="AW104" s="109">
        <v>71.377998352050795</v>
      </c>
      <c r="AX104" s="109">
        <v>139.51638793945301</v>
      </c>
      <c r="AY104" s="108">
        <v>88000</v>
      </c>
      <c r="AZ104" s="110">
        <v>92.395920099999998</v>
      </c>
      <c r="BA104" s="110">
        <v>96.559684300000001</v>
      </c>
      <c r="BB104" s="108">
        <v>29966.126953125</v>
      </c>
      <c r="BC104" s="108">
        <v>2872298</v>
      </c>
      <c r="BD104" s="108">
        <v>2866429</v>
      </c>
      <c r="BE104" s="108">
        <v>62674</v>
      </c>
      <c r="BF104" s="108"/>
    </row>
    <row r="105" spans="1:58" x14ac:dyDescent="0.25">
      <c r="A105" s="133" t="s">
        <v>186</v>
      </c>
      <c r="B105" s="111" t="s">
        <v>185</v>
      </c>
      <c r="C105" s="108">
        <v>0</v>
      </c>
      <c r="D105" s="108">
        <v>0</v>
      </c>
      <c r="E105" s="108">
        <v>996.43</v>
      </c>
      <c r="F105" s="108">
        <v>0</v>
      </c>
      <c r="G105" s="108">
        <v>0</v>
      </c>
      <c r="H105" s="108">
        <v>0</v>
      </c>
      <c r="I105" s="108">
        <v>0</v>
      </c>
      <c r="J105" s="108">
        <v>0</v>
      </c>
      <c r="K105" s="109">
        <v>0</v>
      </c>
      <c r="L105" s="109">
        <v>0</v>
      </c>
      <c r="M105" s="109">
        <v>1E-3</v>
      </c>
      <c r="N105" s="109">
        <v>0</v>
      </c>
      <c r="O105" s="108">
        <v>0</v>
      </c>
      <c r="P105" s="108">
        <v>0</v>
      </c>
      <c r="Q105" s="109">
        <v>0.89800000000000002</v>
      </c>
      <c r="R105" s="109" t="s">
        <v>443</v>
      </c>
      <c r="S105" s="108">
        <v>0</v>
      </c>
      <c r="T105" s="108">
        <v>0</v>
      </c>
      <c r="U105" s="108">
        <v>0</v>
      </c>
      <c r="V105" s="109" t="s">
        <v>443</v>
      </c>
      <c r="W105" s="110">
        <v>1.8999999761581401</v>
      </c>
      <c r="X105" s="110" t="s">
        <v>443</v>
      </c>
      <c r="Y105" s="109">
        <v>2.9200000762939502</v>
      </c>
      <c r="Z105" s="108">
        <v>99</v>
      </c>
      <c r="AA105" s="108">
        <v>6.0999999046325701</v>
      </c>
      <c r="AB105" s="110" t="s">
        <v>443</v>
      </c>
      <c r="AC105" s="109">
        <v>6812.0803478500002</v>
      </c>
      <c r="AD105" s="109">
        <v>10</v>
      </c>
      <c r="AE105" s="110" t="s">
        <v>443</v>
      </c>
      <c r="AF105" s="109">
        <v>7.4584632225491901E-2</v>
      </c>
      <c r="AG105" s="109">
        <v>34.790000915527301</v>
      </c>
      <c r="AH105" s="108">
        <v>0</v>
      </c>
      <c r="AI105" s="108">
        <v>0</v>
      </c>
      <c r="AJ105" s="108">
        <v>0</v>
      </c>
      <c r="AK105" s="108">
        <v>0</v>
      </c>
      <c r="AL105" s="108">
        <v>2046</v>
      </c>
      <c r="AM105" s="108">
        <v>0</v>
      </c>
      <c r="AN105" s="108">
        <v>136</v>
      </c>
      <c r="AO105" s="110">
        <v>4.9000000000000004</v>
      </c>
      <c r="AP105" s="110">
        <v>1.27</v>
      </c>
      <c r="AQ105" s="110">
        <v>8.9</v>
      </c>
      <c r="AR105" s="109" t="s">
        <v>443</v>
      </c>
      <c r="AS105" s="109">
        <v>1.72477066516876</v>
      </c>
      <c r="AT105" s="108">
        <v>81</v>
      </c>
      <c r="AU105" s="110">
        <v>100</v>
      </c>
      <c r="AV105" s="109" t="s">
        <v>443</v>
      </c>
      <c r="AW105" s="109">
        <v>97.334098815917997</v>
      </c>
      <c r="AX105" s="109">
        <v>148.51057434082</v>
      </c>
      <c r="AY105" s="108">
        <v>14000</v>
      </c>
      <c r="AZ105" s="110">
        <v>97.600784899999994</v>
      </c>
      <c r="BA105" s="110">
        <v>100</v>
      </c>
      <c r="BB105" s="108">
        <v>105881.7578125</v>
      </c>
      <c r="BC105" s="108">
        <v>582972</v>
      </c>
      <c r="BD105" s="108">
        <v>561653</v>
      </c>
      <c r="BE105" s="108">
        <v>2590</v>
      </c>
      <c r="BF105" s="108"/>
    </row>
    <row r="106" spans="1:58" x14ac:dyDescent="0.25">
      <c r="A106" s="133" t="s">
        <v>189</v>
      </c>
      <c r="B106" s="111" t="s">
        <v>188</v>
      </c>
      <c r="C106" s="108">
        <v>0</v>
      </c>
      <c r="D106" s="108">
        <v>0</v>
      </c>
      <c r="E106" s="108">
        <v>236148.31050000002</v>
      </c>
      <c r="F106" s="108">
        <v>162.09399999999999</v>
      </c>
      <c r="G106" s="108">
        <v>370752.03595330002</v>
      </c>
      <c r="H106" s="108">
        <v>74833.585378930002</v>
      </c>
      <c r="I106" s="108">
        <v>44965.054000000004</v>
      </c>
      <c r="J106" s="108">
        <v>111372</v>
      </c>
      <c r="K106" s="109">
        <v>0.21199999999999999</v>
      </c>
      <c r="L106" s="109">
        <v>3.03030303030303E-2</v>
      </c>
      <c r="M106" s="109">
        <v>0.12</v>
      </c>
      <c r="N106" s="109">
        <v>2.5999999999999999E-2</v>
      </c>
      <c r="O106" s="108">
        <v>0</v>
      </c>
      <c r="P106" s="108">
        <v>0</v>
      </c>
      <c r="Q106" s="109">
        <v>0.51200000000000001</v>
      </c>
      <c r="R106" s="109">
        <v>0.4200547</v>
      </c>
      <c r="S106" s="108">
        <v>128982838</v>
      </c>
      <c r="T106" s="108">
        <v>586.24</v>
      </c>
      <c r="U106" s="108">
        <v>677.01</v>
      </c>
      <c r="V106" s="109">
        <v>7.2309374809265101</v>
      </c>
      <c r="W106" s="110">
        <v>49.599998474121101</v>
      </c>
      <c r="X106" s="110" t="s">
        <v>443</v>
      </c>
      <c r="Y106" s="109">
        <v>0.16099999845027901</v>
      </c>
      <c r="Z106" s="108">
        <v>58</v>
      </c>
      <c r="AA106" s="108">
        <v>236</v>
      </c>
      <c r="AB106" s="110">
        <v>0.40000000596046398</v>
      </c>
      <c r="AC106" s="109">
        <v>43.704767779999997</v>
      </c>
      <c r="AD106" s="109">
        <v>353</v>
      </c>
      <c r="AE106" s="110">
        <v>41</v>
      </c>
      <c r="AF106" s="109" t="s">
        <v>443</v>
      </c>
      <c r="AG106" s="109">
        <v>40.630001068115199</v>
      </c>
      <c r="AH106" s="108">
        <v>206437</v>
      </c>
      <c r="AI106" s="108">
        <v>1140000</v>
      </c>
      <c r="AJ106" s="108">
        <v>434253</v>
      </c>
      <c r="AK106" s="108">
        <v>0</v>
      </c>
      <c r="AL106" s="108">
        <v>28</v>
      </c>
      <c r="AM106" s="108">
        <v>0</v>
      </c>
      <c r="AN106" s="108">
        <v>97</v>
      </c>
      <c r="AO106" s="110">
        <v>33</v>
      </c>
      <c r="AP106" s="110">
        <v>7.07</v>
      </c>
      <c r="AQ106" s="110">
        <v>3.5</v>
      </c>
      <c r="AR106" s="109">
        <v>3.1333333333333333</v>
      </c>
      <c r="AS106" s="109">
        <v>-1.2920991182327299</v>
      </c>
      <c r="AT106" s="108">
        <v>26</v>
      </c>
      <c r="AU106" s="110">
        <v>16.8189811706543</v>
      </c>
      <c r="AV106" s="109">
        <v>64.656303405761705</v>
      </c>
      <c r="AW106" s="109">
        <v>4.17397212982178</v>
      </c>
      <c r="AX106" s="109">
        <v>46.015350341796903</v>
      </c>
      <c r="AY106" s="108">
        <v>46000</v>
      </c>
      <c r="AZ106" s="110">
        <v>11.9951814</v>
      </c>
      <c r="BA106" s="110">
        <v>51.525145700000003</v>
      </c>
      <c r="BB106" s="108">
        <v>1506.00939941406</v>
      </c>
      <c r="BC106" s="108">
        <v>24894552</v>
      </c>
      <c r="BD106" s="108">
        <v>23057804</v>
      </c>
      <c r="BE106" s="108">
        <v>581540</v>
      </c>
      <c r="BF106" s="108"/>
    </row>
    <row r="107" spans="1:58" x14ac:dyDescent="0.25">
      <c r="A107" s="133" t="s">
        <v>191</v>
      </c>
      <c r="B107" s="111" t="s">
        <v>190</v>
      </c>
      <c r="C107" s="108">
        <v>15143.403007663157</v>
      </c>
      <c r="D107" s="108">
        <v>0</v>
      </c>
      <c r="E107" s="108">
        <v>73828.932499999995</v>
      </c>
      <c r="F107" s="108">
        <v>0</v>
      </c>
      <c r="G107" s="108">
        <v>6336.1001541050009</v>
      </c>
      <c r="H107" s="108">
        <v>0</v>
      </c>
      <c r="I107" s="108">
        <v>0</v>
      </c>
      <c r="J107" s="108">
        <v>856930</v>
      </c>
      <c r="K107" s="109">
        <v>0.24199999999999999</v>
      </c>
      <c r="L107" s="109">
        <v>9.0909090909090898E-2</v>
      </c>
      <c r="M107" s="109">
        <v>0.105</v>
      </c>
      <c r="N107" s="109">
        <v>2.1999999999999999E-2</v>
      </c>
      <c r="O107" s="108">
        <v>0</v>
      </c>
      <c r="P107" s="108">
        <v>0</v>
      </c>
      <c r="Q107" s="109">
        <v>0.47599999999999998</v>
      </c>
      <c r="R107" s="109">
        <v>0.27284419999999998</v>
      </c>
      <c r="S107" s="108">
        <v>234926612</v>
      </c>
      <c r="T107" s="108">
        <v>931.45</v>
      </c>
      <c r="U107" s="108">
        <v>1049.3900000000001</v>
      </c>
      <c r="V107" s="109">
        <v>16.907550811767599</v>
      </c>
      <c r="W107" s="110">
        <v>64</v>
      </c>
      <c r="X107" s="110">
        <v>16.700000762939499</v>
      </c>
      <c r="Y107" s="109">
        <v>1.8999999389052401E-2</v>
      </c>
      <c r="Z107" s="108">
        <v>81</v>
      </c>
      <c r="AA107" s="108">
        <v>193</v>
      </c>
      <c r="AB107" s="110">
        <v>9.1000003814697301</v>
      </c>
      <c r="AC107" s="109">
        <v>93.482086940000002</v>
      </c>
      <c r="AD107" s="109">
        <v>634</v>
      </c>
      <c r="AE107" s="110">
        <v>63</v>
      </c>
      <c r="AF107" s="109">
        <v>0.614085331382757</v>
      </c>
      <c r="AG107" s="109">
        <v>46.119998931884801</v>
      </c>
      <c r="AH107" s="108">
        <v>3439688</v>
      </c>
      <c r="AI107" s="108">
        <v>2800</v>
      </c>
      <c r="AJ107" s="108">
        <v>55921</v>
      </c>
      <c r="AK107" s="108">
        <v>0</v>
      </c>
      <c r="AL107" s="108">
        <v>11922</v>
      </c>
      <c r="AM107" s="108">
        <v>0</v>
      </c>
      <c r="AN107" s="108">
        <v>111</v>
      </c>
      <c r="AO107" s="110">
        <v>20.7</v>
      </c>
      <c r="AP107" s="110">
        <v>7.63</v>
      </c>
      <c r="AQ107" s="110">
        <v>23.6</v>
      </c>
      <c r="AR107" s="109">
        <v>3.416666666666667</v>
      </c>
      <c r="AS107" s="109">
        <v>-0.67486935853958097</v>
      </c>
      <c r="AT107" s="108">
        <v>31</v>
      </c>
      <c r="AU107" s="110">
        <v>11.8999996185303</v>
      </c>
      <c r="AV107" s="109">
        <v>65.963829040527301</v>
      </c>
      <c r="AW107" s="109">
        <v>9.2981481552124006</v>
      </c>
      <c r="AX107" s="109">
        <v>35.336421966552699</v>
      </c>
      <c r="AY107" s="108">
        <v>18000</v>
      </c>
      <c r="AZ107" s="110">
        <v>41.003374899999997</v>
      </c>
      <c r="BA107" s="110">
        <v>90.183049699999998</v>
      </c>
      <c r="BB107" s="108">
        <v>1169.31372070313</v>
      </c>
      <c r="BC107" s="108">
        <v>18091576</v>
      </c>
      <c r="BD107" s="108">
        <v>16936702</v>
      </c>
      <c r="BE107" s="108">
        <v>94280</v>
      </c>
      <c r="BF107" s="108"/>
    </row>
    <row r="108" spans="1:58" x14ac:dyDescent="0.25">
      <c r="A108" s="133" t="s">
        <v>193</v>
      </c>
      <c r="B108" s="111" t="s">
        <v>192</v>
      </c>
      <c r="C108" s="108">
        <v>23035.158238526317</v>
      </c>
      <c r="D108" s="108">
        <v>0</v>
      </c>
      <c r="E108" s="108">
        <v>180134.239</v>
      </c>
      <c r="F108" s="108">
        <v>52.655999999999999</v>
      </c>
      <c r="G108" s="108">
        <v>3239.0518092849998</v>
      </c>
      <c r="H108" s="108">
        <v>0</v>
      </c>
      <c r="I108" s="108">
        <v>19722.056999999997</v>
      </c>
      <c r="J108" s="108">
        <v>66818</v>
      </c>
      <c r="K108" s="109">
        <v>6.0999999999999999E-2</v>
      </c>
      <c r="L108" s="109">
        <v>6.0606060606060601E-2</v>
      </c>
      <c r="M108" s="109">
        <v>0.48599999999999999</v>
      </c>
      <c r="N108" s="109">
        <v>1.2999999999999999E-2</v>
      </c>
      <c r="O108" s="108">
        <v>0</v>
      </c>
      <c r="P108" s="108">
        <v>0</v>
      </c>
      <c r="Q108" s="109">
        <v>0.78900000000000003</v>
      </c>
      <c r="R108" s="109" t="s">
        <v>443</v>
      </c>
      <c r="S108" s="108">
        <v>2699195</v>
      </c>
      <c r="T108" s="108">
        <v>20.059999999999999</v>
      </c>
      <c r="U108" s="108">
        <v>-0.59</v>
      </c>
      <c r="V108" s="109">
        <v>-2.04878597287461E-4</v>
      </c>
      <c r="W108" s="110">
        <v>7</v>
      </c>
      <c r="X108" s="110">
        <v>12.8999996185303</v>
      </c>
      <c r="Y108" s="109">
        <v>1.1979999542236299</v>
      </c>
      <c r="Z108" s="108">
        <v>96</v>
      </c>
      <c r="AA108" s="108">
        <v>89</v>
      </c>
      <c r="AB108" s="110">
        <v>0.40000000596046398</v>
      </c>
      <c r="AC108" s="109">
        <v>1040.23279265</v>
      </c>
      <c r="AD108" s="109">
        <v>40</v>
      </c>
      <c r="AE108" s="110">
        <v>1</v>
      </c>
      <c r="AF108" s="109">
        <v>0.29097987359017202</v>
      </c>
      <c r="AG108" s="109">
        <v>46.259998321533203</v>
      </c>
      <c r="AH108" s="108">
        <v>3010</v>
      </c>
      <c r="AI108" s="108">
        <v>31841</v>
      </c>
      <c r="AJ108" s="108">
        <v>0</v>
      </c>
      <c r="AK108" s="108">
        <v>0</v>
      </c>
      <c r="AL108" s="108">
        <v>92263</v>
      </c>
      <c r="AM108" s="108">
        <v>0</v>
      </c>
      <c r="AN108" s="108">
        <v>129</v>
      </c>
      <c r="AO108" s="110">
        <v>4.9000000000000004</v>
      </c>
      <c r="AP108" s="110">
        <v>2.91</v>
      </c>
      <c r="AQ108" s="110">
        <v>4.3</v>
      </c>
      <c r="AR108" s="109">
        <v>3.95</v>
      </c>
      <c r="AS108" s="109">
        <v>0.964427709579468</v>
      </c>
      <c r="AT108" s="108">
        <v>49</v>
      </c>
      <c r="AU108" s="110">
        <v>100</v>
      </c>
      <c r="AV108" s="109">
        <v>94.636993408203097</v>
      </c>
      <c r="AW108" s="109">
        <v>71.064064025878906</v>
      </c>
      <c r="AX108" s="109">
        <v>143.91290283203099</v>
      </c>
      <c r="AY108" s="108">
        <v>69000</v>
      </c>
      <c r="AZ108" s="110">
        <v>96.012081199999997</v>
      </c>
      <c r="BA108" s="110">
        <v>98.227043600000002</v>
      </c>
      <c r="BB108" s="108">
        <v>27680.76953125</v>
      </c>
      <c r="BC108" s="108">
        <v>31187264</v>
      </c>
      <c r="BD108" s="108">
        <v>30172021</v>
      </c>
      <c r="BE108" s="108">
        <v>328550</v>
      </c>
      <c r="BF108" s="108"/>
    </row>
    <row r="109" spans="1:58" x14ac:dyDescent="0.25">
      <c r="A109" s="133" t="s">
        <v>195</v>
      </c>
      <c r="B109" s="111" t="s">
        <v>194</v>
      </c>
      <c r="C109" s="108">
        <v>0</v>
      </c>
      <c r="D109" s="108">
        <v>0</v>
      </c>
      <c r="E109" s="108" t="s">
        <v>443</v>
      </c>
      <c r="F109" s="108">
        <v>121.242</v>
      </c>
      <c r="G109" s="108">
        <v>0</v>
      </c>
      <c r="H109" s="108">
        <v>0</v>
      </c>
      <c r="I109" s="108">
        <v>0</v>
      </c>
      <c r="J109" s="108">
        <v>0</v>
      </c>
      <c r="K109" s="109">
        <v>0</v>
      </c>
      <c r="L109" s="109" t="s">
        <v>443</v>
      </c>
      <c r="M109" s="109">
        <v>1.2999999999999999E-2</v>
      </c>
      <c r="N109" s="109">
        <v>2.8000000000000001E-2</v>
      </c>
      <c r="O109" s="108">
        <v>0</v>
      </c>
      <c r="P109" s="108">
        <v>0</v>
      </c>
      <c r="Q109" s="109">
        <v>0.70099999999999996</v>
      </c>
      <c r="R109" s="109">
        <v>7.4999999999999997E-3</v>
      </c>
      <c r="S109" s="108">
        <v>88333</v>
      </c>
      <c r="T109" s="108">
        <v>22.54</v>
      </c>
      <c r="U109" s="108">
        <v>26.83</v>
      </c>
      <c r="V109" s="109">
        <v>0.86277985572814897</v>
      </c>
      <c r="W109" s="110">
        <v>8.6000003814697301</v>
      </c>
      <c r="X109" s="110">
        <v>17.799999237060501</v>
      </c>
      <c r="Y109" s="109">
        <v>1.41499996185303</v>
      </c>
      <c r="Z109" s="108">
        <v>99</v>
      </c>
      <c r="AA109" s="108">
        <v>53</v>
      </c>
      <c r="AB109" s="110">
        <v>0.10000000149011599</v>
      </c>
      <c r="AC109" s="109">
        <v>1995.8422550400001</v>
      </c>
      <c r="AD109" s="109">
        <v>68</v>
      </c>
      <c r="AE109" s="110" t="s">
        <v>443</v>
      </c>
      <c r="AF109" s="109">
        <v>0.31212344404923997</v>
      </c>
      <c r="AG109" s="109">
        <v>36.779998779296903</v>
      </c>
      <c r="AH109" s="108">
        <v>0</v>
      </c>
      <c r="AI109" s="108">
        <v>0</v>
      </c>
      <c r="AJ109" s="108">
        <v>0</v>
      </c>
      <c r="AK109" s="108">
        <v>0</v>
      </c>
      <c r="AL109" s="108">
        <v>0</v>
      </c>
      <c r="AM109" s="108">
        <v>0</v>
      </c>
      <c r="AN109" s="108">
        <v>131</v>
      </c>
      <c r="AO109" s="110">
        <v>5.2</v>
      </c>
      <c r="AP109" s="110">
        <v>3.51</v>
      </c>
      <c r="AQ109" s="110">
        <v>14.2</v>
      </c>
      <c r="AR109" s="109">
        <v>2.6833333333333331</v>
      </c>
      <c r="AS109" s="109">
        <v>-0.38202518224716198</v>
      </c>
      <c r="AT109" s="108">
        <v>36</v>
      </c>
      <c r="AU109" s="110">
        <v>100</v>
      </c>
      <c r="AV109" s="109">
        <v>99.321022033691406</v>
      </c>
      <c r="AW109" s="109">
        <v>54.461956024169901</v>
      </c>
      <c r="AX109" s="109">
        <v>206.65621948242199</v>
      </c>
      <c r="AY109" s="108">
        <v>680</v>
      </c>
      <c r="AZ109" s="110">
        <v>97.942069599999996</v>
      </c>
      <c r="BA109" s="110">
        <v>98.646576199999998</v>
      </c>
      <c r="BB109" s="108">
        <v>13198.8798828125</v>
      </c>
      <c r="BC109" s="108">
        <v>417492</v>
      </c>
      <c r="BD109" s="108">
        <v>357602</v>
      </c>
      <c r="BE109" s="108">
        <v>300</v>
      </c>
      <c r="BF109" s="108"/>
    </row>
    <row r="110" spans="1:58" x14ac:dyDescent="0.25">
      <c r="A110" s="133" t="s">
        <v>197</v>
      </c>
      <c r="B110" s="111" t="s">
        <v>196</v>
      </c>
      <c r="C110" s="108">
        <v>0</v>
      </c>
      <c r="D110" s="108">
        <v>0</v>
      </c>
      <c r="E110" s="108">
        <v>149312.30300000001</v>
      </c>
      <c r="F110" s="108">
        <v>0</v>
      </c>
      <c r="G110" s="108">
        <v>0</v>
      </c>
      <c r="H110" s="108">
        <v>0</v>
      </c>
      <c r="I110" s="108">
        <v>0</v>
      </c>
      <c r="J110" s="108">
        <v>164454</v>
      </c>
      <c r="K110" s="109">
        <v>0.182</v>
      </c>
      <c r="L110" s="109">
        <v>9.0909090909090898E-2</v>
      </c>
      <c r="M110" s="109">
        <v>0.94099999999999995</v>
      </c>
      <c r="N110" s="109">
        <v>0.876</v>
      </c>
      <c r="O110" s="108">
        <v>0</v>
      </c>
      <c r="P110" s="108">
        <v>0</v>
      </c>
      <c r="Q110" s="109">
        <v>0.442</v>
      </c>
      <c r="R110" s="109">
        <v>0.45609840000000001</v>
      </c>
      <c r="S110" s="108">
        <v>512926707</v>
      </c>
      <c r="T110" s="108">
        <v>1235.92</v>
      </c>
      <c r="U110" s="108">
        <v>1200.45</v>
      </c>
      <c r="V110" s="109">
        <v>9.7184848785400408</v>
      </c>
      <c r="W110" s="110">
        <v>114.699996948242</v>
      </c>
      <c r="X110" s="110">
        <v>27.899999618530298</v>
      </c>
      <c r="Y110" s="109">
        <v>8.2999996840953799E-2</v>
      </c>
      <c r="Z110" s="108">
        <v>75</v>
      </c>
      <c r="AA110" s="108">
        <v>57</v>
      </c>
      <c r="AB110" s="110">
        <v>1.29999995231628</v>
      </c>
      <c r="AC110" s="109">
        <v>108.09989826</v>
      </c>
      <c r="AD110" s="109">
        <v>587</v>
      </c>
      <c r="AE110" s="110">
        <v>92</v>
      </c>
      <c r="AF110" s="109">
        <v>0.68855276417617695</v>
      </c>
      <c r="AG110" s="109">
        <v>33.040000915527301</v>
      </c>
      <c r="AH110" s="108">
        <v>2000</v>
      </c>
      <c r="AI110" s="108">
        <v>9500</v>
      </c>
      <c r="AJ110" s="108">
        <v>0</v>
      </c>
      <c r="AK110" s="108">
        <v>51961</v>
      </c>
      <c r="AL110" s="108">
        <v>17512</v>
      </c>
      <c r="AM110" s="108">
        <v>9758</v>
      </c>
      <c r="AN110" s="108">
        <v>137</v>
      </c>
      <c r="AO110" s="110">
        <v>4.9000000000000004</v>
      </c>
      <c r="AP110" s="110">
        <v>7.67</v>
      </c>
      <c r="AQ110" s="110">
        <v>9.4</v>
      </c>
      <c r="AR110" s="109">
        <v>3.05</v>
      </c>
      <c r="AS110" s="109">
        <v>-0.911282539367676</v>
      </c>
      <c r="AT110" s="108">
        <v>32</v>
      </c>
      <c r="AU110" s="110">
        <v>27.293140411376999</v>
      </c>
      <c r="AV110" s="109">
        <v>33.068870544433601</v>
      </c>
      <c r="AW110" s="109">
        <v>10.3369245529175</v>
      </c>
      <c r="AX110" s="109">
        <v>139.61186218261699</v>
      </c>
      <c r="AY110" s="108">
        <v>110000</v>
      </c>
      <c r="AZ110" s="110">
        <v>24.670747800000001</v>
      </c>
      <c r="BA110" s="110">
        <v>77.021926899999997</v>
      </c>
      <c r="BB110" s="108">
        <v>2117.21826171875</v>
      </c>
      <c r="BC110" s="108">
        <v>17994836</v>
      </c>
      <c r="BD110" s="108">
        <v>17010512</v>
      </c>
      <c r="BE110" s="108">
        <v>1220190</v>
      </c>
      <c r="BF110" s="108"/>
    </row>
    <row r="111" spans="1:58" x14ac:dyDescent="0.25">
      <c r="A111" s="133" t="s">
        <v>199</v>
      </c>
      <c r="B111" s="111" t="s">
        <v>198</v>
      </c>
      <c r="C111" s="108">
        <v>0</v>
      </c>
      <c r="D111" s="108">
        <v>0</v>
      </c>
      <c r="E111" s="108" t="s">
        <v>443</v>
      </c>
      <c r="F111" s="108">
        <v>8.5519999999999996</v>
      </c>
      <c r="G111" s="108">
        <v>0</v>
      </c>
      <c r="H111" s="108">
        <v>0</v>
      </c>
      <c r="I111" s="108">
        <v>0</v>
      </c>
      <c r="J111" s="108">
        <v>0</v>
      </c>
      <c r="K111" s="109">
        <v>0</v>
      </c>
      <c r="L111" s="109">
        <v>0.15151515151515199</v>
      </c>
      <c r="M111" s="109">
        <v>1E-3</v>
      </c>
      <c r="N111" s="109">
        <v>0</v>
      </c>
      <c r="O111" s="108">
        <v>0</v>
      </c>
      <c r="P111" s="108">
        <v>0</v>
      </c>
      <c r="Q111" s="109">
        <v>0.85599999999999998</v>
      </c>
      <c r="R111" s="109" t="s">
        <v>443</v>
      </c>
      <c r="S111" s="108">
        <v>254582</v>
      </c>
      <c r="T111" s="108">
        <v>0</v>
      </c>
      <c r="U111" s="108">
        <v>0</v>
      </c>
      <c r="V111" s="109" t="s">
        <v>443</v>
      </c>
      <c r="W111" s="110">
        <v>6.4000000953674299</v>
      </c>
      <c r="X111" s="110" t="s">
        <v>443</v>
      </c>
      <c r="Y111" s="109">
        <v>3.9079999923706099</v>
      </c>
      <c r="Z111" s="108">
        <v>93</v>
      </c>
      <c r="AA111" s="108">
        <v>8.8000001907348597</v>
      </c>
      <c r="AB111" s="110" t="s">
        <v>443</v>
      </c>
      <c r="AC111" s="109">
        <v>3071.6276507799998</v>
      </c>
      <c r="AD111" s="109">
        <v>9</v>
      </c>
      <c r="AE111" s="110" t="s">
        <v>443</v>
      </c>
      <c r="AF111" s="109">
        <v>0.21723879523902301</v>
      </c>
      <c r="AG111" s="109" t="s">
        <v>443</v>
      </c>
      <c r="AH111" s="108">
        <v>0</v>
      </c>
      <c r="AI111" s="108">
        <v>0</v>
      </c>
      <c r="AJ111" s="108">
        <v>0</v>
      </c>
      <c r="AK111" s="108">
        <v>0</v>
      </c>
      <c r="AL111" s="108">
        <v>7948</v>
      </c>
      <c r="AM111" s="108">
        <v>0</v>
      </c>
      <c r="AN111" s="108">
        <v>136</v>
      </c>
      <c r="AO111" s="110">
        <v>4.9000000000000004</v>
      </c>
      <c r="AP111" s="110">
        <v>2.59</v>
      </c>
      <c r="AQ111" s="110">
        <v>8.6</v>
      </c>
      <c r="AR111" s="109" t="s">
        <v>443</v>
      </c>
      <c r="AS111" s="109">
        <v>0.85095900297164895</v>
      </c>
      <c r="AT111" s="108">
        <v>55</v>
      </c>
      <c r="AU111" s="110">
        <v>100</v>
      </c>
      <c r="AV111" s="109">
        <v>94.066612243652301</v>
      </c>
      <c r="AW111" s="109">
        <v>76.183998107910199</v>
      </c>
      <c r="AX111" s="109">
        <v>129.29791259765599</v>
      </c>
      <c r="AY111" s="108">
        <v>2700</v>
      </c>
      <c r="AZ111" s="110">
        <v>100</v>
      </c>
      <c r="BA111" s="110">
        <v>100</v>
      </c>
      <c r="BB111" s="108">
        <v>37899.2109375</v>
      </c>
      <c r="BC111" s="108">
        <v>436947</v>
      </c>
      <c r="BD111" s="108">
        <v>416897</v>
      </c>
      <c r="BE111" s="108">
        <v>320</v>
      </c>
      <c r="BF111" s="108"/>
    </row>
    <row r="112" spans="1:58" x14ac:dyDescent="0.25">
      <c r="A112" s="133" t="s">
        <v>201</v>
      </c>
      <c r="B112" s="111" t="s">
        <v>200</v>
      </c>
      <c r="C112" s="108">
        <v>0</v>
      </c>
      <c r="D112" s="108">
        <v>0</v>
      </c>
      <c r="E112" s="108" t="s">
        <v>443</v>
      </c>
      <c r="F112" s="108">
        <v>0.91</v>
      </c>
      <c r="G112" s="108">
        <v>10.336673493243001</v>
      </c>
      <c r="H112" s="108">
        <v>0.13695882749550001</v>
      </c>
      <c r="I112" s="108">
        <v>0</v>
      </c>
      <c r="J112" s="108">
        <v>829</v>
      </c>
      <c r="K112" s="109">
        <v>6.0999999999999999E-2</v>
      </c>
      <c r="L112" s="109" t="s">
        <v>443</v>
      </c>
      <c r="M112" s="109">
        <v>3.0000000000000001E-3</v>
      </c>
      <c r="N112" s="109">
        <v>7.8E-2</v>
      </c>
      <c r="O112" s="108">
        <v>0</v>
      </c>
      <c r="P112" s="108">
        <v>0</v>
      </c>
      <c r="Q112" s="109" t="s">
        <v>443</v>
      </c>
      <c r="R112" s="109" t="s">
        <v>443</v>
      </c>
      <c r="S112" s="108">
        <v>2934133</v>
      </c>
      <c r="T112" s="108">
        <v>55.7</v>
      </c>
      <c r="U112" s="108">
        <v>57.06</v>
      </c>
      <c r="V112" s="109">
        <v>23.981580734252901</v>
      </c>
      <c r="W112" s="110">
        <v>36</v>
      </c>
      <c r="X112" s="110">
        <v>13</v>
      </c>
      <c r="Y112" s="109">
        <v>0.43799999356269798</v>
      </c>
      <c r="Z112" s="108">
        <v>75</v>
      </c>
      <c r="AA112" s="108">
        <v>344</v>
      </c>
      <c r="AB112" s="110" t="s">
        <v>443</v>
      </c>
      <c r="AC112" s="109">
        <v>679.56758645000002</v>
      </c>
      <c r="AD112" s="109" t="s">
        <v>443</v>
      </c>
      <c r="AE112" s="110" t="s">
        <v>443</v>
      </c>
      <c r="AF112" s="109" t="s">
        <v>443</v>
      </c>
      <c r="AG112" s="109" t="s">
        <v>443</v>
      </c>
      <c r="AH112" s="108">
        <v>0</v>
      </c>
      <c r="AI112" s="108">
        <v>21000</v>
      </c>
      <c r="AJ112" s="108">
        <v>0</v>
      </c>
      <c r="AK112" s="108">
        <v>0</v>
      </c>
      <c r="AL112" s="108">
        <v>0</v>
      </c>
      <c r="AM112" s="108">
        <v>0</v>
      </c>
      <c r="AN112" s="108">
        <v>114</v>
      </c>
      <c r="AO112" s="110">
        <v>14.2</v>
      </c>
      <c r="AP112" s="110" t="s">
        <v>443</v>
      </c>
      <c r="AQ112" s="110" t="s">
        <v>443</v>
      </c>
      <c r="AR112" s="109">
        <v>2.083333333333333</v>
      </c>
      <c r="AS112" s="109">
        <v>-1.5973597764968901</v>
      </c>
      <c r="AT112" s="108" t="s">
        <v>443</v>
      </c>
      <c r="AU112" s="110">
        <v>90.019790649414105</v>
      </c>
      <c r="AV112" s="109">
        <v>98.265083312988295</v>
      </c>
      <c r="AW112" s="109">
        <v>19.282442092895501</v>
      </c>
      <c r="AX112" s="109">
        <v>29.2491455078125</v>
      </c>
      <c r="AY112" s="108">
        <v>260</v>
      </c>
      <c r="AZ112" s="110">
        <v>76.860689500000007</v>
      </c>
      <c r="BA112" s="110">
        <v>94.618129699999997</v>
      </c>
      <c r="BB112" s="108">
        <v>4072.3544921875</v>
      </c>
      <c r="BC112" s="108">
        <v>53066</v>
      </c>
      <c r="BD112" s="108">
        <v>50924</v>
      </c>
      <c r="BE112" s="108">
        <v>180</v>
      </c>
      <c r="BF112" s="108"/>
    </row>
    <row r="113" spans="1:58" x14ac:dyDescent="0.25">
      <c r="A113" s="133" t="s">
        <v>203</v>
      </c>
      <c r="B113" s="111" t="s">
        <v>202</v>
      </c>
      <c r="C113" s="108">
        <v>0</v>
      </c>
      <c r="D113" s="108">
        <v>0</v>
      </c>
      <c r="E113" s="108">
        <v>48521.126500000006</v>
      </c>
      <c r="F113" s="108">
        <v>1.1040000000000001</v>
      </c>
      <c r="G113" s="108">
        <v>0</v>
      </c>
      <c r="H113" s="108">
        <v>0</v>
      </c>
      <c r="I113" s="108">
        <v>0</v>
      </c>
      <c r="J113" s="108">
        <v>91785</v>
      </c>
      <c r="K113" s="109">
        <v>0.152</v>
      </c>
      <c r="L113" s="109">
        <v>0.33333333333333298</v>
      </c>
      <c r="M113" s="109">
        <v>0.45500000000000002</v>
      </c>
      <c r="N113" s="109">
        <v>0.193</v>
      </c>
      <c r="O113" s="108">
        <v>0</v>
      </c>
      <c r="P113" s="108">
        <v>0</v>
      </c>
      <c r="Q113" s="109">
        <v>0.51300000000000001</v>
      </c>
      <c r="R113" s="109">
        <v>0.29147620000000002</v>
      </c>
      <c r="S113" s="108">
        <v>128069721</v>
      </c>
      <c r="T113" s="108">
        <v>260.70999999999998</v>
      </c>
      <c r="U113" s="108">
        <v>318.11</v>
      </c>
      <c r="V113" s="109">
        <v>6.8208980560302699</v>
      </c>
      <c r="W113" s="110">
        <v>84.699996948242202</v>
      </c>
      <c r="X113" s="110">
        <v>19.5</v>
      </c>
      <c r="Y113" s="109">
        <v>0.129999995231628</v>
      </c>
      <c r="Z113" s="108">
        <v>70</v>
      </c>
      <c r="AA113" s="108">
        <v>107</v>
      </c>
      <c r="AB113" s="110">
        <v>0.60000002384185802</v>
      </c>
      <c r="AC113" s="109">
        <v>148.10751933</v>
      </c>
      <c r="AD113" s="109">
        <v>602</v>
      </c>
      <c r="AE113" s="110">
        <v>67</v>
      </c>
      <c r="AF113" s="109">
        <v>0.62649687617267802</v>
      </c>
      <c r="AG113" s="109">
        <v>32.419998168945298</v>
      </c>
      <c r="AH113" s="108">
        <v>0</v>
      </c>
      <c r="AI113" s="108">
        <v>0</v>
      </c>
      <c r="AJ113" s="108">
        <v>0</v>
      </c>
      <c r="AK113" s="108">
        <v>0</v>
      </c>
      <c r="AL113" s="108">
        <v>79006</v>
      </c>
      <c r="AM113" s="108">
        <v>0</v>
      </c>
      <c r="AN113" s="108">
        <v>132</v>
      </c>
      <c r="AO113" s="110">
        <v>5.6</v>
      </c>
      <c r="AP113" s="110">
        <v>10.09</v>
      </c>
      <c r="AQ113" s="110">
        <v>3.1</v>
      </c>
      <c r="AR113" s="109">
        <v>3.0666666666666669</v>
      </c>
      <c r="AS113" s="109">
        <v>-1.02858769893646</v>
      </c>
      <c r="AT113" s="108">
        <v>27</v>
      </c>
      <c r="AU113" s="110">
        <v>38.799999237060497</v>
      </c>
      <c r="AV113" s="109">
        <v>52.123561859130902</v>
      </c>
      <c r="AW113" s="109">
        <v>15.1991262435913</v>
      </c>
      <c r="AX113" s="109">
        <v>89.320663452148395</v>
      </c>
      <c r="AY113" s="108">
        <v>15000</v>
      </c>
      <c r="AZ113" s="110">
        <v>40.005230099999999</v>
      </c>
      <c r="BA113" s="110">
        <v>57.888390399999999</v>
      </c>
      <c r="BB113" s="108">
        <v>3853.53466796875</v>
      </c>
      <c r="BC113" s="108">
        <v>4301018</v>
      </c>
      <c r="BD113" s="108">
        <v>3919015</v>
      </c>
      <c r="BE113" s="108">
        <v>1030700</v>
      </c>
      <c r="BF113" s="108"/>
    </row>
    <row r="114" spans="1:58" x14ac:dyDescent="0.25">
      <c r="A114" s="133" t="s">
        <v>205</v>
      </c>
      <c r="B114" s="111" t="s">
        <v>204</v>
      </c>
      <c r="C114" s="108">
        <v>0</v>
      </c>
      <c r="D114" s="108">
        <v>0</v>
      </c>
      <c r="E114" s="108" t="s">
        <v>443</v>
      </c>
      <c r="F114" s="108">
        <v>5.8979999999999997</v>
      </c>
      <c r="G114" s="108">
        <v>23665.99693438</v>
      </c>
      <c r="H114" s="108">
        <v>17436.474994280001</v>
      </c>
      <c r="I114" s="108">
        <v>429.40800000000007</v>
      </c>
      <c r="J114" s="108">
        <v>0</v>
      </c>
      <c r="K114" s="109">
        <v>0.03</v>
      </c>
      <c r="L114" s="109">
        <v>6.0606060606060601E-2</v>
      </c>
      <c r="M114" s="109">
        <v>0.02</v>
      </c>
      <c r="N114" s="109">
        <v>3.0000000000000001E-3</v>
      </c>
      <c r="O114" s="108">
        <v>0</v>
      </c>
      <c r="P114" s="108">
        <v>0</v>
      </c>
      <c r="Q114" s="109">
        <v>0.78100000000000003</v>
      </c>
      <c r="R114" s="109" t="s">
        <v>443</v>
      </c>
      <c r="S114" s="108">
        <v>0</v>
      </c>
      <c r="T114" s="108">
        <v>44.52</v>
      </c>
      <c r="U114" s="108">
        <v>76.55</v>
      </c>
      <c r="V114" s="109">
        <v>0.66012597084045399</v>
      </c>
      <c r="W114" s="110">
        <v>13.5</v>
      </c>
      <c r="X114" s="110" t="s">
        <v>443</v>
      </c>
      <c r="Y114" s="109" t="s">
        <v>443</v>
      </c>
      <c r="Z114" s="108">
        <v>92</v>
      </c>
      <c r="AA114" s="108">
        <v>22</v>
      </c>
      <c r="AB114" s="110">
        <v>0.89999997615814198</v>
      </c>
      <c r="AC114" s="109">
        <v>896.15816959999995</v>
      </c>
      <c r="AD114" s="109">
        <v>53</v>
      </c>
      <c r="AE114" s="110" t="s">
        <v>443</v>
      </c>
      <c r="AF114" s="109">
        <v>0.37988144719389599</v>
      </c>
      <c r="AG114" s="109">
        <v>35.840000152587898</v>
      </c>
      <c r="AH114" s="108">
        <v>0</v>
      </c>
      <c r="AI114" s="108">
        <v>0</v>
      </c>
      <c r="AJ114" s="108">
        <v>0</v>
      </c>
      <c r="AK114" s="108">
        <v>0</v>
      </c>
      <c r="AL114" s="108">
        <v>0</v>
      </c>
      <c r="AM114" s="108">
        <v>0</v>
      </c>
      <c r="AN114" s="108">
        <v>129</v>
      </c>
      <c r="AO114" s="110">
        <v>4.9000000000000004</v>
      </c>
      <c r="AP114" s="110">
        <v>4.9000000000000004</v>
      </c>
      <c r="AQ114" s="110">
        <v>11.7</v>
      </c>
      <c r="AR114" s="109">
        <v>3.7</v>
      </c>
      <c r="AS114" s="109">
        <v>1.03581547737122</v>
      </c>
      <c r="AT114" s="108">
        <v>54</v>
      </c>
      <c r="AU114" s="110">
        <v>99.166175842285199</v>
      </c>
      <c r="AV114" s="109">
        <v>90.616043090820298</v>
      </c>
      <c r="AW114" s="109">
        <v>50.139320373535199</v>
      </c>
      <c r="AX114" s="109">
        <v>140.57328796386699</v>
      </c>
      <c r="AY114" s="108">
        <v>2800</v>
      </c>
      <c r="AZ114" s="110">
        <v>93.149146299999998</v>
      </c>
      <c r="BA114" s="110">
        <v>99.856969800000002</v>
      </c>
      <c r="BB114" s="108">
        <v>21087.75</v>
      </c>
      <c r="BC114" s="108">
        <v>1263473</v>
      </c>
      <c r="BD114" s="108">
        <v>1267997</v>
      </c>
      <c r="BE114" s="108">
        <v>2030</v>
      </c>
      <c r="BF114" s="108"/>
    </row>
    <row r="115" spans="1:58" x14ac:dyDescent="0.25">
      <c r="A115" s="133" t="s">
        <v>207</v>
      </c>
      <c r="B115" s="111" t="s">
        <v>206</v>
      </c>
      <c r="C115" s="108">
        <v>173417.26957684208</v>
      </c>
      <c r="D115" s="108">
        <v>28381.221963578948</v>
      </c>
      <c r="E115" s="108">
        <v>552683.00550000009</v>
      </c>
      <c r="F115" s="108">
        <v>123.848</v>
      </c>
      <c r="G115" s="108">
        <v>1534201.0508742998</v>
      </c>
      <c r="H115" s="108">
        <v>516569.77418445004</v>
      </c>
      <c r="I115" s="108">
        <v>87482.01400000001</v>
      </c>
      <c r="J115" s="108">
        <v>77727</v>
      </c>
      <c r="K115" s="109">
        <v>0.182</v>
      </c>
      <c r="L115" s="109">
        <v>3.03030303030303E-2</v>
      </c>
      <c r="M115" s="109">
        <v>0.97599999999999998</v>
      </c>
      <c r="N115" s="109">
        <v>0.78700000000000003</v>
      </c>
      <c r="O115" s="108">
        <v>0</v>
      </c>
      <c r="P115" s="108">
        <v>5</v>
      </c>
      <c r="Q115" s="109">
        <v>0.76200000000000001</v>
      </c>
      <c r="R115" s="109">
        <v>2.3980899999999999E-2</v>
      </c>
      <c r="S115" s="108">
        <v>496524</v>
      </c>
      <c r="T115" s="108">
        <v>814.89</v>
      </c>
      <c r="U115" s="108">
        <v>308.88</v>
      </c>
      <c r="V115" s="109">
        <v>2.7033366262912799E-2</v>
      </c>
      <c r="W115" s="110">
        <v>13.199999809265099</v>
      </c>
      <c r="X115" s="110">
        <v>2.7999999523162802</v>
      </c>
      <c r="Y115" s="109">
        <v>2.0950000286102299</v>
      </c>
      <c r="Z115" s="108">
        <v>96</v>
      </c>
      <c r="AA115" s="108">
        <v>21</v>
      </c>
      <c r="AB115" s="110">
        <v>0.20000000298023199</v>
      </c>
      <c r="AC115" s="109">
        <v>1121.9887776</v>
      </c>
      <c r="AD115" s="109">
        <v>38</v>
      </c>
      <c r="AE115" s="110">
        <v>0</v>
      </c>
      <c r="AF115" s="109">
        <v>0.34533413290405002</v>
      </c>
      <c r="AG115" s="109">
        <v>48.209999084472699</v>
      </c>
      <c r="AH115" s="108">
        <v>21791</v>
      </c>
      <c r="AI115" s="108">
        <v>74500</v>
      </c>
      <c r="AJ115" s="108">
        <v>0</v>
      </c>
      <c r="AK115" s="108">
        <v>310527</v>
      </c>
      <c r="AL115" s="108">
        <v>6202</v>
      </c>
      <c r="AM115" s="108">
        <v>0</v>
      </c>
      <c r="AN115" s="108">
        <v>130</v>
      </c>
      <c r="AO115" s="110">
        <v>4.9000000000000004</v>
      </c>
      <c r="AP115" s="110">
        <v>3.74</v>
      </c>
      <c r="AQ115" s="110">
        <v>4.7</v>
      </c>
      <c r="AR115" s="109">
        <v>2.9666666666666668</v>
      </c>
      <c r="AS115" s="109">
        <v>0.21091040968895</v>
      </c>
      <c r="AT115" s="108">
        <v>30</v>
      </c>
      <c r="AU115" s="110">
        <v>99.172927856445298</v>
      </c>
      <c r="AV115" s="109">
        <v>94.545593261718807</v>
      </c>
      <c r="AW115" s="109">
        <v>57.431041717529297</v>
      </c>
      <c r="AX115" s="109">
        <v>85.304420471191406</v>
      </c>
      <c r="AY115" s="108">
        <v>360000</v>
      </c>
      <c r="AZ115" s="110">
        <v>85.157210899999995</v>
      </c>
      <c r="BA115" s="110">
        <v>96.110478599999993</v>
      </c>
      <c r="BB115" s="108">
        <v>17861.568359375</v>
      </c>
      <c r="BC115" s="108">
        <v>127540424</v>
      </c>
      <c r="BD115" s="108">
        <v>125838549</v>
      </c>
      <c r="BE115" s="108">
        <v>1943950</v>
      </c>
      <c r="BF115" s="108"/>
    </row>
    <row r="116" spans="1:58" x14ac:dyDescent="0.25">
      <c r="A116" s="133" t="s">
        <v>754</v>
      </c>
      <c r="B116" s="111" t="s">
        <v>208</v>
      </c>
      <c r="C116" s="108">
        <v>26.238988669473684</v>
      </c>
      <c r="D116" s="108">
        <v>0</v>
      </c>
      <c r="E116" s="108" t="s">
        <v>443</v>
      </c>
      <c r="F116" s="108">
        <v>1.94</v>
      </c>
      <c r="G116" s="108">
        <v>916.41005995490002</v>
      </c>
      <c r="H116" s="108">
        <v>137.54519527218997</v>
      </c>
      <c r="I116" s="108">
        <v>154.27199999999999</v>
      </c>
      <c r="J116" s="108">
        <v>3903</v>
      </c>
      <c r="K116" s="109">
        <v>6.0999999999999999E-2</v>
      </c>
      <c r="L116" s="109">
        <v>0.39393939393939398</v>
      </c>
      <c r="M116" s="109">
        <v>6.0000000000000001E-3</v>
      </c>
      <c r="N116" s="109">
        <v>1.2999999999999999E-2</v>
      </c>
      <c r="O116" s="108">
        <v>0</v>
      </c>
      <c r="P116" s="108">
        <v>0</v>
      </c>
      <c r="Q116" s="109">
        <v>0.63800000000000001</v>
      </c>
      <c r="R116" s="109" t="s">
        <v>443</v>
      </c>
      <c r="S116" s="108">
        <v>40893978</v>
      </c>
      <c r="T116" s="108">
        <v>117.01</v>
      </c>
      <c r="U116" s="108">
        <v>81.39</v>
      </c>
      <c r="V116" s="109">
        <v>21.950519561767599</v>
      </c>
      <c r="W116" s="110">
        <v>34.700000762939503</v>
      </c>
      <c r="X116" s="110">
        <v>15</v>
      </c>
      <c r="Y116" s="109">
        <v>0.17700000107288399</v>
      </c>
      <c r="Z116" s="108">
        <v>70</v>
      </c>
      <c r="AA116" s="108">
        <v>124</v>
      </c>
      <c r="AB116" s="110" t="s">
        <v>443</v>
      </c>
      <c r="AC116" s="109">
        <v>472.64895538000002</v>
      </c>
      <c r="AD116" s="109">
        <v>100</v>
      </c>
      <c r="AE116" s="110" t="s">
        <v>443</v>
      </c>
      <c r="AF116" s="109" t="s">
        <v>443</v>
      </c>
      <c r="AG116" s="109" t="s">
        <v>443</v>
      </c>
      <c r="AH116" s="108">
        <v>35000</v>
      </c>
      <c r="AI116" s="108">
        <v>100000</v>
      </c>
      <c r="AJ116" s="108">
        <v>0</v>
      </c>
      <c r="AK116" s="108">
        <v>0</v>
      </c>
      <c r="AL116" s="108">
        <v>4</v>
      </c>
      <c r="AM116" s="108">
        <v>0</v>
      </c>
      <c r="AN116" s="108">
        <v>114</v>
      </c>
      <c r="AO116" s="110">
        <v>14.2</v>
      </c>
      <c r="AP116" s="110" t="s">
        <v>443</v>
      </c>
      <c r="AQ116" s="110" t="s">
        <v>443</v>
      </c>
      <c r="AR116" s="109">
        <v>2.6</v>
      </c>
      <c r="AS116" s="109">
        <v>-0.41716101765632602</v>
      </c>
      <c r="AT116" s="108" t="s">
        <v>443</v>
      </c>
      <c r="AU116" s="110">
        <v>71.694160461425795</v>
      </c>
      <c r="AV116" s="109" t="s">
        <v>443</v>
      </c>
      <c r="AW116" s="109">
        <v>31.501081466674801</v>
      </c>
      <c r="AX116" s="109">
        <v>30.3170471191406</v>
      </c>
      <c r="AY116" s="108">
        <v>380</v>
      </c>
      <c r="AZ116" s="110">
        <v>57.076392900000002</v>
      </c>
      <c r="BA116" s="110">
        <v>89.028336199999998</v>
      </c>
      <c r="BB116" s="108">
        <v>3593.22802734375</v>
      </c>
      <c r="BC116" s="108">
        <v>104937</v>
      </c>
      <c r="BD116" s="108">
        <v>99242</v>
      </c>
      <c r="BE116" s="108">
        <v>700</v>
      </c>
      <c r="BF116" s="108"/>
    </row>
    <row r="117" spans="1:58" x14ac:dyDescent="0.25">
      <c r="A117" s="133" t="s">
        <v>850</v>
      </c>
      <c r="B117" s="111" t="s">
        <v>209</v>
      </c>
      <c r="C117" s="108">
        <v>6877.2092027789467</v>
      </c>
      <c r="D117" s="108">
        <v>0</v>
      </c>
      <c r="E117" s="108">
        <v>33016.625500000002</v>
      </c>
      <c r="F117" s="108">
        <v>0</v>
      </c>
      <c r="G117" s="108">
        <v>0</v>
      </c>
      <c r="H117" s="108">
        <v>0</v>
      </c>
      <c r="I117" s="108">
        <v>0</v>
      </c>
      <c r="J117" s="108">
        <v>6551</v>
      </c>
      <c r="K117" s="109">
        <v>9.0999999999999998E-2</v>
      </c>
      <c r="L117" s="109">
        <v>0.21212121212121199</v>
      </c>
      <c r="M117" s="109">
        <v>0.14000000000000001</v>
      </c>
      <c r="N117" s="109">
        <v>1.4E-2</v>
      </c>
      <c r="O117" s="108">
        <v>0</v>
      </c>
      <c r="P117" s="108">
        <v>0</v>
      </c>
      <c r="Q117" s="109">
        <v>0.69899999999999995</v>
      </c>
      <c r="R117" s="109">
        <v>4.1305999999999999E-3</v>
      </c>
      <c r="S117" s="108">
        <v>0</v>
      </c>
      <c r="T117" s="108">
        <v>517.88</v>
      </c>
      <c r="U117" s="108">
        <v>312.56</v>
      </c>
      <c r="V117" s="109">
        <v>4.4823675155639604</v>
      </c>
      <c r="W117" s="110">
        <v>15.800000190734901</v>
      </c>
      <c r="X117" s="110">
        <v>2.2000000476837198</v>
      </c>
      <c r="Y117" s="109">
        <v>2.9839999675750701</v>
      </c>
      <c r="Z117" s="108">
        <v>88</v>
      </c>
      <c r="AA117" s="108">
        <v>152</v>
      </c>
      <c r="AB117" s="110">
        <v>0.60000002384185802</v>
      </c>
      <c r="AC117" s="109">
        <v>514.21019947000002</v>
      </c>
      <c r="AD117" s="109">
        <v>23</v>
      </c>
      <c r="AE117" s="110" t="s">
        <v>443</v>
      </c>
      <c r="AF117" s="109">
        <v>0.23231943344964401</v>
      </c>
      <c r="AG117" s="109">
        <v>26.829999923706101</v>
      </c>
      <c r="AH117" s="108">
        <v>0</v>
      </c>
      <c r="AI117" s="108">
        <v>0</v>
      </c>
      <c r="AJ117" s="108">
        <v>0</v>
      </c>
      <c r="AK117" s="108">
        <v>0</v>
      </c>
      <c r="AL117" s="108">
        <v>432</v>
      </c>
      <c r="AM117" s="108">
        <v>0</v>
      </c>
      <c r="AN117" s="108">
        <v>116</v>
      </c>
      <c r="AO117" s="110">
        <v>4.9000000000000004</v>
      </c>
      <c r="AP117" s="110">
        <v>4.82</v>
      </c>
      <c r="AQ117" s="110">
        <v>5.7</v>
      </c>
      <c r="AR117" s="109">
        <v>2.5333333333333332</v>
      </c>
      <c r="AS117" s="109">
        <v>-0.63101041316986095</v>
      </c>
      <c r="AT117" s="108">
        <v>30</v>
      </c>
      <c r="AU117" s="110">
        <v>100</v>
      </c>
      <c r="AV117" s="109">
        <v>99.244392395019503</v>
      </c>
      <c r="AW117" s="109">
        <v>49.836940765380902</v>
      </c>
      <c r="AX117" s="109">
        <v>108.03964996337901</v>
      </c>
      <c r="AY117" s="108">
        <v>42000</v>
      </c>
      <c r="AZ117" s="110">
        <v>76.426169700000003</v>
      </c>
      <c r="BA117" s="110">
        <v>88.375502100000006</v>
      </c>
      <c r="BB117" s="108">
        <v>5333.61474609375</v>
      </c>
      <c r="BC117" s="108">
        <v>3552000</v>
      </c>
      <c r="BD117" s="108">
        <v>4034138</v>
      </c>
      <c r="BE117" s="108">
        <v>32854</v>
      </c>
      <c r="BF117" s="108"/>
    </row>
    <row r="118" spans="1:58" x14ac:dyDescent="0.25">
      <c r="A118" s="133" t="s">
        <v>211</v>
      </c>
      <c r="B118" s="111" t="s">
        <v>210</v>
      </c>
      <c r="C118" s="108">
        <v>1876.8908966189474</v>
      </c>
      <c r="D118" s="108">
        <v>382.4730514084211</v>
      </c>
      <c r="E118" s="108">
        <v>17604.7925</v>
      </c>
      <c r="F118" s="108">
        <v>0</v>
      </c>
      <c r="G118" s="108">
        <v>0</v>
      </c>
      <c r="H118" s="108">
        <v>0</v>
      </c>
      <c r="I118" s="108">
        <v>0</v>
      </c>
      <c r="J118" s="108">
        <v>13636</v>
      </c>
      <c r="K118" s="109">
        <v>0.03</v>
      </c>
      <c r="L118" s="109">
        <v>0.24242424242424199</v>
      </c>
      <c r="M118" s="109">
        <v>0.183</v>
      </c>
      <c r="N118" s="109">
        <v>5.8999999999999997E-2</v>
      </c>
      <c r="O118" s="108">
        <v>0</v>
      </c>
      <c r="P118" s="108">
        <v>0</v>
      </c>
      <c r="Q118" s="109">
        <v>0.73499999999999999</v>
      </c>
      <c r="R118" s="109">
        <v>4.73219E-2</v>
      </c>
      <c r="S118" s="108">
        <v>11723944</v>
      </c>
      <c r="T118" s="108">
        <v>317.08999999999997</v>
      </c>
      <c r="U118" s="108">
        <v>235.5</v>
      </c>
      <c r="V118" s="109">
        <v>2.1850969791412398</v>
      </c>
      <c r="W118" s="110">
        <v>22.399999618530298</v>
      </c>
      <c r="X118" s="110">
        <v>1.6000000238418599</v>
      </c>
      <c r="Y118" s="109">
        <v>2.8369998931884801</v>
      </c>
      <c r="Z118" s="108">
        <v>98</v>
      </c>
      <c r="AA118" s="108">
        <v>428</v>
      </c>
      <c r="AB118" s="110">
        <v>0.10000000149011599</v>
      </c>
      <c r="AC118" s="109">
        <v>565.07024751999995</v>
      </c>
      <c r="AD118" s="109">
        <v>44</v>
      </c>
      <c r="AE118" s="110" t="s">
        <v>443</v>
      </c>
      <c r="AF118" s="109">
        <v>0.27819221162762298</v>
      </c>
      <c r="AG118" s="109">
        <v>32.040000915527301</v>
      </c>
      <c r="AH118" s="108">
        <v>965000</v>
      </c>
      <c r="AI118" s="108">
        <v>157000</v>
      </c>
      <c r="AJ118" s="108">
        <v>0</v>
      </c>
      <c r="AK118" s="108">
        <v>0</v>
      </c>
      <c r="AL118" s="108">
        <v>8</v>
      </c>
      <c r="AM118" s="108">
        <v>0</v>
      </c>
      <c r="AN118" s="108">
        <v>109</v>
      </c>
      <c r="AO118" s="110">
        <v>20.5</v>
      </c>
      <c r="AP118" s="110">
        <v>4.78</v>
      </c>
      <c r="AQ118" s="110">
        <v>16.7</v>
      </c>
      <c r="AR118" s="109">
        <v>2.95</v>
      </c>
      <c r="AS118" s="109">
        <v>-0.40359732508659402</v>
      </c>
      <c r="AT118" s="108">
        <v>38</v>
      </c>
      <c r="AU118" s="110">
        <v>85.567695617675795</v>
      </c>
      <c r="AV118" s="109">
        <v>98.367637634277301</v>
      </c>
      <c r="AW118" s="109">
        <v>21.436031341552699</v>
      </c>
      <c r="AX118" s="109">
        <v>104.964195251465</v>
      </c>
      <c r="AY118" s="108">
        <v>65000</v>
      </c>
      <c r="AZ118" s="110">
        <v>59.716597399999998</v>
      </c>
      <c r="BA118" s="110">
        <v>64.424796000000001</v>
      </c>
      <c r="BB118" s="108">
        <v>12220.3935546875</v>
      </c>
      <c r="BC118" s="108">
        <v>3027398</v>
      </c>
      <c r="BD118" s="108">
        <v>2844357</v>
      </c>
      <c r="BE118" s="108">
        <v>1553560</v>
      </c>
      <c r="BF118" s="108"/>
    </row>
    <row r="119" spans="1:58" x14ac:dyDescent="0.25">
      <c r="A119" s="133" t="s">
        <v>213</v>
      </c>
      <c r="B119" s="111" t="s">
        <v>212</v>
      </c>
      <c r="C119" s="108">
        <v>1003.8758846947368</v>
      </c>
      <c r="D119" s="108">
        <v>0</v>
      </c>
      <c r="E119" s="108">
        <v>5133.0370000000003</v>
      </c>
      <c r="F119" s="108">
        <v>9.68</v>
      </c>
      <c r="G119" s="108">
        <v>0</v>
      </c>
      <c r="H119" s="108">
        <v>0</v>
      </c>
      <c r="I119" s="108">
        <v>0</v>
      </c>
      <c r="J119" s="108">
        <v>0</v>
      </c>
      <c r="K119" s="109">
        <v>0</v>
      </c>
      <c r="L119" s="109">
        <v>0.12121212121212099</v>
      </c>
      <c r="M119" s="109">
        <v>1.4999999999999999E-2</v>
      </c>
      <c r="N119" s="109">
        <v>1.7999999999999999E-2</v>
      </c>
      <c r="O119" s="108">
        <v>0</v>
      </c>
      <c r="P119" s="108">
        <v>0</v>
      </c>
      <c r="Q119" s="109">
        <v>0.80700000000000005</v>
      </c>
      <c r="R119" s="109">
        <v>1.8136999999999999E-3</v>
      </c>
      <c r="S119" s="108">
        <v>70069</v>
      </c>
      <c r="T119" s="108">
        <v>100.42</v>
      </c>
      <c r="U119" s="108">
        <v>99.96</v>
      </c>
      <c r="V119" s="109">
        <v>2.424560546875</v>
      </c>
      <c r="W119" s="110">
        <v>4.6999998092651403</v>
      </c>
      <c r="X119" s="110">
        <v>1</v>
      </c>
      <c r="Y119" s="109">
        <v>2.34299993515015</v>
      </c>
      <c r="Z119" s="108">
        <v>47</v>
      </c>
      <c r="AA119" s="108">
        <v>21</v>
      </c>
      <c r="AB119" s="110" t="s">
        <v>443</v>
      </c>
      <c r="AC119" s="109">
        <v>888.16736185000002</v>
      </c>
      <c r="AD119" s="109">
        <v>7</v>
      </c>
      <c r="AE119" s="110" t="s">
        <v>443</v>
      </c>
      <c r="AF119" s="109">
        <v>0.15609406667027401</v>
      </c>
      <c r="AG119" s="109">
        <v>31.930000305175799</v>
      </c>
      <c r="AH119" s="108">
        <v>0</v>
      </c>
      <c r="AI119" s="108">
        <v>0</v>
      </c>
      <c r="AJ119" s="108">
        <v>0</v>
      </c>
      <c r="AK119" s="108">
        <v>0</v>
      </c>
      <c r="AL119" s="108">
        <v>974</v>
      </c>
      <c r="AM119" s="108">
        <v>0</v>
      </c>
      <c r="AN119" s="108">
        <v>136</v>
      </c>
      <c r="AO119" s="110">
        <v>4.9000000000000004</v>
      </c>
      <c r="AP119" s="110">
        <v>5.58</v>
      </c>
      <c r="AQ119" s="110" t="s">
        <v>443</v>
      </c>
      <c r="AR119" s="109">
        <v>3.4</v>
      </c>
      <c r="AS119" s="109">
        <v>0.161196574568748</v>
      </c>
      <c r="AT119" s="108">
        <v>45</v>
      </c>
      <c r="AU119" s="110">
        <v>100</v>
      </c>
      <c r="AV119" s="109">
        <v>98.719947814941406</v>
      </c>
      <c r="AW119" s="109">
        <v>64.564994812011705</v>
      </c>
      <c r="AX119" s="109">
        <v>162.15594482421901</v>
      </c>
      <c r="AY119" s="108">
        <v>11000</v>
      </c>
      <c r="AZ119" s="110">
        <v>95.908655100000004</v>
      </c>
      <c r="BA119" s="110">
        <v>99.700911899999994</v>
      </c>
      <c r="BB119" s="108">
        <v>16853.828125</v>
      </c>
      <c r="BC119" s="108">
        <v>622781</v>
      </c>
      <c r="BD119" s="108">
        <v>622232</v>
      </c>
      <c r="BE119" s="108">
        <v>13450</v>
      </c>
      <c r="BF119" s="108"/>
    </row>
    <row r="120" spans="1:58" x14ac:dyDescent="0.25">
      <c r="A120" s="133" t="s">
        <v>215</v>
      </c>
      <c r="B120" s="111" t="s">
        <v>214</v>
      </c>
      <c r="C120" s="108">
        <v>13536.626827831578</v>
      </c>
      <c r="D120" s="108">
        <v>0</v>
      </c>
      <c r="E120" s="108">
        <v>152079.09299999999</v>
      </c>
      <c r="F120" s="108">
        <v>103.596</v>
      </c>
      <c r="G120" s="108">
        <v>0</v>
      </c>
      <c r="H120" s="108">
        <v>0</v>
      </c>
      <c r="I120" s="108">
        <v>0</v>
      </c>
      <c r="J120" s="108">
        <v>8333</v>
      </c>
      <c r="K120" s="109">
        <v>6.0999999999999999E-2</v>
      </c>
      <c r="L120" s="109">
        <v>0.27272727272727298</v>
      </c>
      <c r="M120" s="109">
        <v>0.48599999999999999</v>
      </c>
      <c r="N120" s="109">
        <v>0.21199999999999999</v>
      </c>
      <c r="O120" s="108">
        <v>0</v>
      </c>
      <c r="P120" s="108">
        <v>0</v>
      </c>
      <c r="Q120" s="109">
        <v>0.64700000000000002</v>
      </c>
      <c r="R120" s="109">
        <v>6.9283200000000003E-2</v>
      </c>
      <c r="S120" s="108">
        <v>7380707</v>
      </c>
      <c r="T120" s="108">
        <v>2240.4299999999998</v>
      </c>
      <c r="U120" s="108">
        <v>1368.86</v>
      </c>
      <c r="V120" s="109">
        <v>1.3868038654327399</v>
      </c>
      <c r="W120" s="110">
        <v>27.600000381469702</v>
      </c>
      <c r="X120" s="110">
        <v>3.0999999046325701</v>
      </c>
      <c r="Y120" s="109">
        <v>0.62000000476837203</v>
      </c>
      <c r="Z120" s="108">
        <v>99</v>
      </c>
      <c r="AA120" s="108">
        <v>107</v>
      </c>
      <c r="AB120" s="110">
        <v>0.10000000149011599</v>
      </c>
      <c r="AC120" s="109">
        <v>446.63974242</v>
      </c>
      <c r="AD120" s="109">
        <v>121</v>
      </c>
      <c r="AE120" s="110" t="s">
        <v>443</v>
      </c>
      <c r="AF120" s="109">
        <v>0.49358292534026499</v>
      </c>
      <c r="AG120" s="109">
        <v>40.720001220703097</v>
      </c>
      <c r="AH120" s="108">
        <v>0</v>
      </c>
      <c r="AI120" s="108">
        <v>750000</v>
      </c>
      <c r="AJ120" s="108">
        <v>900000</v>
      </c>
      <c r="AK120" s="108">
        <v>0</v>
      </c>
      <c r="AL120" s="108">
        <v>4771</v>
      </c>
      <c r="AM120" s="108">
        <v>0</v>
      </c>
      <c r="AN120" s="108">
        <v>144</v>
      </c>
      <c r="AO120" s="110">
        <v>4.9000000000000004</v>
      </c>
      <c r="AP120" s="110">
        <v>5.67</v>
      </c>
      <c r="AQ120" s="110">
        <v>4.9000000000000004</v>
      </c>
      <c r="AR120" s="109">
        <v>2.75</v>
      </c>
      <c r="AS120" s="109">
        <v>-6.0515675693750402E-2</v>
      </c>
      <c r="AT120" s="108">
        <v>37</v>
      </c>
      <c r="AU120" s="110">
        <v>91.599998474121094</v>
      </c>
      <c r="AV120" s="109">
        <v>71.710548400878906</v>
      </c>
      <c r="AW120" s="109">
        <v>57.080001831054702</v>
      </c>
      <c r="AX120" s="109">
        <v>126.87232208252</v>
      </c>
      <c r="AY120" s="108">
        <v>130000</v>
      </c>
      <c r="AZ120" s="110">
        <v>76.710706999999999</v>
      </c>
      <c r="BA120" s="110">
        <v>85.424841400000005</v>
      </c>
      <c r="BB120" s="108">
        <v>7837.904296875</v>
      </c>
      <c r="BC120" s="108">
        <v>35276784</v>
      </c>
      <c r="BD120" s="108">
        <v>34276871</v>
      </c>
      <c r="BE120" s="108">
        <v>446300</v>
      </c>
      <c r="BF120" s="108"/>
    </row>
    <row r="121" spans="1:58" x14ac:dyDescent="0.25">
      <c r="A121" s="133" t="s">
        <v>217</v>
      </c>
      <c r="B121" s="111" t="s">
        <v>216</v>
      </c>
      <c r="C121" s="108">
        <v>7310.2094459368427</v>
      </c>
      <c r="D121" s="108">
        <v>0</v>
      </c>
      <c r="E121" s="108">
        <v>193742.1985</v>
      </c>
      <c r="F121" s="108">
        <v>37.58</v>
      </c>
      <c r="G121" s="108">
        <v>106048.51975476</v>
      </c>
      <c r="H121" s="108">
        <v>3905.0432782655503</v>
      </c>
      <c r="I121" s="108">
        <v>51126.388999999996</v>
      </c>
      <c r="J121" s="108">
        <v>282045</v>
      </c>
      <c r="K121" s="109">
        <v>0.33300000000000002</v>
      </c>
      <c r="L121" s="109">
        <v>0.18181818181818199</v>
      </c>
      <c r="M121" s="109">
        <v>0.56899999999999995</v>
      </c>
      <c r="N121" s="109">
        <v>0.185</v>
      </c>
      <c r="O121" s="108">
        <v>0</v>
      </c>
      <c r="P121" s="108">
        <v>0</v>
      </c>
      <c r="Q121" s="109">
        <v>0.41799999999999998</v>
      </c>
      <c r="R121" s="109">
        <v>0.3900151</v>
      </c>
      <c r="S121" s="108">
        <v>112613114</v>
      </c>
      <c r="T121" s="108">
        <v>2106.0100000000002</v>
      </c>
      <c r="U121" s="108">
        <v>1815.03</v>
      </c>
      <c r="V121" s="109">
        <v>12.453245162963899</v>
      </c>
      <c r="W121" s="110">
        <v>78.5</v>
      </c>
      <c r="X121" s="110">
        <v>15.6000003814697</v>
      </c>
      <c r="Y121" s="109">
        <v>3.9999999105930301E-2</v>
      </c>
      <c r="Z121" s="108">
        <v>91</v>
      </c>
      <c r="AA121" s="108">
        <v>551</v>
      </c>
      <c r="AB121" s="110">
        <v>10.5</v>
      </c>
      <c r="AC121" s="109">
        <v>79.320694160000002</v>
      </c>
      <c r="AD121" s="109">
        <v>489</v>
      </c>
      <c r="AE121" s="110">
        <v>71</v>
      </c>
      <c r="AF121" s="109">
        <v>0.57386598084915197</v>
      </c>
      <c r="AG121" s="109">
        <v>45.580001831054702</v>
      </c>
      <c r="AH121" s="108">
        <v>177645</v>
      </c>
      <c r="AI121" s="108">
        <v>2473300</v>
      </c>
      <c r="AJ121" s="108">
        <v>750102</v>
      </c>
      <c r="AK121" s="108">
        <v>15128</v>
      </c>
      <c r="AL121" s="108">
        <v>4671</v>
      </c>
      <c r="AM121" s="108">
        <v>5755</v>
      </c>
      <c r="AN121" s="108">
        <v>110</v>
      </c>
      <c r="AO121" s="110">
        <v>25.3</v>
      </c>
      <c r="AP121" s="110">
        <v>8.61</v>
      </c>
      <c r="AQ121" s="110">
        <v>6.7</v>
      </c>
      <c r="AR121" s="109">
        <v>4.1500000000000004</v>
      </c>
      <c r="AS121" s="109">
        <v>-0.74171745777130105</v>
      </c>
      <c r="AT121" s="108">
        <v>27</v>
      </c>
      <c r="AU121" s="110">
        <v>21.219984054565401</v>
      </c>
      <c r="AV121" s="109">
        <v>58.836551666259801</v>
      </c>
      <c r="AW121" s="109">
        <v>9</v>
      </c>
      <c r="AX121" s="109">
        <v>74.238845825195298</v>
      </c>
      <c r="AY121" s="108">
        <v>41000</v>
      </c>
      <c r="AZ121" s="110">
        <v>20.504614199999999</v>
      </c>
      <c r="BA121" s="110">
        <v>51.058230700000003</v>
      </c>
      <c r="BB121" s="108">
        <v>1217.11145019531</v>
      </c>
      <c r="BC121" s="108">
        <v>28829476</v>
      </c>
      <c r="BD121" s="108">
        <v>27811023</v>
      </c>
      <c r="BE121" s="108">
        <v>786380</v>
      </c>
      <c r="BF121" s="108"/>
    </row>
    <row r="122" spans="1:58" x14ac:dyDescent="0.25">
      <c r="A122" s="133" t="s">
        <v>370</v>
      </c>
      <c r="B122" s="111" t="s">
        <v>218</v>
      </c>
      <c r="C122" s="108">
        <v>105138.57974610526</v>
      </c>
      <c r="D122" s="108">
        <v>27385.094743789472</v>
      </c>
      <c r="E122" s="108">
        <v>902753.90599999996</v>
      </c>
      <c r="F122" s="108">
        <v>1125.25</v>
      </c>
      <c r="G122" s="108">
        <v>195162.17707239999</v>
      </c>
      <c r="H122" s="108">
        <v>2033.0968379745002</v>
      </c>
      <c r="I122" s="108">
        <v>108464.315</v>
      </c>
      <c r="J122" s="108">
        <v>0</v>
      </c>
      <c r="K122" s="109">
        <v>0</v>
      </c>
      <c r="L122" s="109">
        <v>6.0606060606060601E-2</v>
      </c>
      <c r="M122" s="109">
        <v>0.94399999999999995</v>
      </c>
      <c r="N122" s="109">
        <v>0.58299999999999996</v>
      </c>
      <c r="O122" s="108">
        <v>0</v>
      </c>
      <c r="P122" s="108">
        <v>4</v>
      </c>
      <c r="Q122" s="109">
        <v>0.55600000000000005</v>
      </c>
      <c r="R122" s="109" t="s">
        <v>443</v>
      </c>
      <c r="S122" s="108">
        <v>476769588</v>
      </c>
      <c r="T122" s="108">
        <v>1384.51</v>
      </c>
      <c r="U122" s="108">
        <v>1168.52</v>
      </c>
      <c r="V122" s="109">
        <v>1.9872965812683101</v>
      </c>
      <c r="W122" s="110">
        <v>50</v>
      </c>
      <c r="X122" s="110">
        <v>22.600000381469702</v>
      </c>
      <c r="Y122" s="109">
        <v>0.61199998855590798</v>
      </c>
      <c r="Z122" s="108">
        <v>91</v>
      </c>
      <c r="AA122" s="108">
        <v>365</v>
      </c>
      <c r="AB122" s="110">
        <v>0.80000001192092896</v>
      </c>
      <c r="AC122" s="109">
        <v>103.46613421000001</v>
      </c>
      <c r="AD122" s="109">
        <v>178</v>
      </c>
      <c r="AE122" s="110">
        <v>11</v>
      </c>
      <c r="AF122" s="109">
        <v>0.37356104374021298</v>
      </c>
      <c r="AG122" s="109" t="s">
        <v>443</v>
      </c>
      <c r="AH122" s="108">
        <v>9015200</v>
      </c>
      <c r="AI122" s="108">
        <v>953350</v>
      </c>
      <c r="AJ122" s="108">
        <v>22420</v>
      </c>
      <c r="AK122" s="108">
        <v>618327</v>
      </c>
      <c r="AL122" s="108">
        <v>0</v>
      </c>
      <c r="AM122" s="108">
        <v>74</v>
      </c>
      <c r="AN122" s="108">
        <v>113</v>
      </c>
      <c r="AO122" s="110">
        <v>14.2</v>
      </c>
      <c r="AP122" s="110">
        <v>8.49</v>
      </c>
      <c r="AQ122" s="110">
        <v>8.1</v>
      </c>
      <c r="AR122" s="109">
        <v>2.15</v>
      </c>
      <c r="AS122" s="109">
        <v>-1.2379392385482799</v>
      </c>
      <c r="AT122" s="108">
        <v>28</v>
      </c>
      <c r="AU122" s="110">
        <v>52</v>
      </c>
      <c r="AV122" s="109">
        <v>93.090049743652301</v>
      </c>
      <c r="AW122" s="109">
        <v>21.799999237060501</v>
      </c>
      <c r="AX122" s="109">
        <v>76.672843933105497</v>
      </c>
      <c r="AY122" s="108">
        <v>47000</v>
      </c>
      <c r="AZ122" s="110">
        <v>79.554483700000006</v>
      </c>
      <c r="BA122" s="110">
        <v>80.638338599999997</v>
      </c>
      <c r="BB122" s="108">
        <v>5772.8955078125</v>
      </c>
      <c r="BC122" s="108">
        <v>52885224</v>
      </c>
      <c r="BD122" s="108">
        <v>53781311</v>
      </c>
      <c r="BE122" s="108">
        <v>653290</v>
      </c>
      <c r="BF122" s="108"/>
    </row>
    <row r="123" spans="1:58" x14ac:dyDescent="0.25">
      <c r="A123" s="133" t="s">
        <v>220</v>
      </c>
      <c r="B123" s="111" t="s">
        <v>219</v>
      </c>
      <c r="C123" s="108">
        <v>0</v>
      </c>
      <c r="D123" s="108">
        <v>0</v>
      </c>
      <c r="E123" s="108">
        <v>20197.872500000001</v>
      </c>
      <c r="F123" s="108">
        <v>0</v>
      </c>
      <c r="G123" s="108">
        <v>0</v>
      </c>
      <c r="H123" s="108">
        <v>0</v>
      </c>
      <c r="I123" s="108">
        <v>0</v>
      </c>
      <c r="J123" s="108">
        <v>51339</v>
      </c>
      <c r="K123" s="109">
        <v>0.21199999999999999</v>
      </c>
      <c r="L123" s="109">
        <v>0.27272727272727298</v>
      </c>
      <c r="M123" s="109">
        <v>0.08</v>
      </c>
      <c r="N123" s="109">
        <v>6.0000000000000001E-3</v>
      </c>
      <c r="O123" s="108">
        <v>0</v>
      </c>
      <c r="P123" s="108">
        <v>0</v>
      </c>
      <c r="Q123" s="109">
        <v>0.64</v>
      </c>
      <c r="R123" s="109">
        <v>0.20454729999999999</v>
      </c>
      <c r="S123" s="108">
        <v>1250000</v>
      </c>
      <c r="T123" s="108">
        <v>226.22</v>
      </c>
      <c r="U123" s="108">
        <v>142.4</v>
      </c>
      <c r="V123" s="109">
        <v>1.24306404590607</v>
      </c>
      <c r="W123" s="110">
        <v>45.400001525878899</v>
      </c>
      <c r="X123" s="110">
        <v>13.199999809265099</v>
      </c>
      <c r="Y123" s="109">
        <v>0.37400001287460299</v>
      </c>
      <c r="Z123" s="108">
        <v>85</v>
      </c>
      <c r="AA123" s="108">
        <v>489</v>
      </c>
      <c r="AB123" s="110">
        <v>13.300000190734901</v>
      </c>
      <c r="AC123" s="109">
        <v>869.29535580000004</v>
      </c>
      <c r="AD123" s="109">
        <v>265</v>
      </c>
      <c r="AE123" s="110">
        <v>0</v>
      </c>
      <c r="AF123" s="109">
        <v>0.47380014046142199</v>
      </c>
      <c r="AG123" s="109">
        <v>60.970001220703097</v>
      </c>
      <c r="AH123" s="108">
        <v>11500</v>
      </c>
      <c r="AI123" s="108">
        <v>0</v>
      </c>
      <c r="AJ123" s="108">
        <v>2502</v>
      </c>
      <c r="AK123" s="108">
        <v>0</v>
      </c>
      <c r="AL123" s="108">
        <v>1757</v>
      </c>
      <c r="AM123" s="108">
        <v>8</v>
      </c>
      <c r="AN123" s="108">
        <v>89</v>
      </c>
      <c r="AO123" s="110">
        <v>42.3</v>
      </c>
      <c r="AP123" s="110">
        <v>3.45</v>
      </c>
      <c r="AQ123" s="110">
        <v>7.2</v>
      </c>
      <c r="AR123" s="109">
        <v>3.3</v>
      </c>
      <c r="AS123" s="109">
        <v>0.25781685113906899</v>
      </c>
      <c r="AT123" s="108">
        <v>52</v>
      </c>
      <c r="AU123" s="110">
        <v>49.5637817382813</v>
      </c>
      <c r="AV123" s="109">
        <v>90.820503234863295</v>
      </c>
      <c r="AW123" s="109">
        <v>22.307014465331999</v>
      </c>
      <c r="AX123" s="109">
        <v>102.101264953613</v>
      </c>
      <c r="AY123" s="108">
        <v>58000</v>
      </c>
      <c r="AZ123" s="110">
        <v>34.390583399999997</v>
      </c>
      <c r="BA123" s="110">
        <v>90.9602194</v>
      </c>
      <c r="BB123" s="108">
        <v>10584.962890625</v>
      </c>
      <c r="BC123" s="108">
        <v>2479713</v>
      </c>
      <c r="BD123" s="108">
        <v>2304188</v>
      </c>
      <c r="BE123" s="108">
        <v>823290</v>
      </c>
      <c r="BF123" s="108"/>
    </row>
    <row r="124" spans="1:58" x14ac:dyDescent="0.25">
      <c r="A124" s="133" t="s">
        <v>222</v>
      </c>
      <c r="B124" s="111" t="s">
        <v>221</v>
      </c>
      <c r="C124" s="108">
        <v>0</v>
      </c>
      <c r="D124" s="108">
        <v>0</v>
      </c>
      <c r="E124" s="108" t="s">
        <v>443</v>
      </c>
      <c r="F124" s="108">
        <v>9.1999999999999998E-2</v>
      </c>
      <c r="G124" s="108">
        <v>0</v>
      </c>
      <c r="H124" s="108">
        <v>0</v>
      </c>
      <c r="I124" s="108">
        <v>0</v>
      </c>
      <c r="J124" s="108">
        <v>0</v>
      </c>
      <c r="K124" s="109">
        <v>0</v>
      </c>
      <c r="L124" s="109" t="s">
        <v>443</v>
      </c>
      <c r="M124" s="109">
        <v>6.0000000000000001E-3</v>
      </c>
      <c r="N124" s="109">
        <v>8.0000000000000002E-3</v>
      </c>
      <c r="O124" s="108">
        <v>0</v>
      </c>
      <c r="P124" s="108">
        <v>0</v>
      </c>
      <c r="Q124" s="109" t="s">
        <v>443</v>
      </c>
      <c r="R124" s="109" t="s">
        <v>443</v>
      </c>
      <c r="S124" s="108">
        <v>0</v>
      </c>
      <c r="T124" s="108">
        <v>22.52</v>
      </c>
      <c r="U124" s="108">
        <v>31.25</v>
      </c>
      <c r="V124" s="109">
        <v>25.106184005737301</v>
      </c>
      <c r="W124" s="110">
        <v>35.400001525878899</v>
      </c>
      <c r="X124" s="110">
        <v>4.8000001907348597</v>
      </c>
      <c r="Y124" s="109">
        <v>0.71399998664856001</v>
      </c>
      <c r="Z124" s="108">
        <v>98</v>
      </c>
      <c r="AA124" s="108">
        <v>113</v>
      </c>
      <c r="AB124" s="110" t="s">
        <v>443</v>
      </c>
      <c r="AC124" s="109">
        <v>511.53701581000001</v>
      </c>
      <c r="AD124" s="109" t="s">
        <v>443</v>
      </c>
      <c r="AE124" s="110" t="s">
        <v>443</v>
      </c>
      <c r="AF124" s="109" t="s">
        <v>443</v>
      </c>
      <c r="AG124" s="109" t="s">
        <v>443</v>
      </c>
      <c r="AH124" s="108">
        <v>0</v>
      </c>
      <c r="AI124" s="108">
        <v>0</v>
      </c>
      <c r="AJ124" s="108">
        <v>0</v>
      </c>
      <c r="AK124" s="108">
        <v>0</v>
      </c>
      <c r="AL124" s="108">
        <v>506</v>
      </c>
      <c r="AM124" s="108">
        <v>0</v>
      </c>
      <c r="AN124" s="108">
        <v>114</v>
      </c>
      <c r="AO124" s="110">
        <v>14.2</v>
      </c>
      <c r="AP124" s="110" t="s">
        <v>443</v>
      </c>
      <c r="AQ124" s="110" t="s">
        <v>443</v>
      </c>
      <c r="AR124" s="109">
        <v>1.7666666666666664</v>
      </c>
      <c r="AS124" s="109">
        <v>-0.56581240892410301</v>
      </c>
      <c r="AT124" s="108" t="s">
        <v>443</v>
      </c>
      <c r="AU124" s="110">
        <v>99.214393615722699</v>
      </c>
      <c r="AV124" s="109" t="s">
        <v>443</v>
      </c>
      <c r="AW124" s="109">
        <v>54</v>
      </c>
      <c r="AX124" s="109">
        <v>67.783096313476605</v>
      </c>
      <c r="AY124" s="108">
        <v>46</v>
      </c>
      <c r="AZ124" s="110">
        <v>65.596894800000001</v>
      </c>
      <c r="BA124" s="110">
        <v>96.525608300000002</v>
      </c>
      <c r="BB124" s="108">
        <v>13970.154296875</v>
      </c>
      <c r="BC124" s="108">
        <v>13049</v>
      </c>
      <c r="BD124" s="108">
        <v>10200</v>
      </c>
      <c r="BE124" s="108">
        <v>21</v>
      </c>
      <c r="BF124" s="108"/>
    </row>
    <row r="125" spans="1:58" x14ac:dyDescent="0.25">
      <c r="A125" s="133" t="s">
        <v>224</v>
      </c>
      <c r="B125" s="111" t="s">
        <v>223</v>
      </c>
      <c r="C125" s="108">
        <v>59594.939474947365</v>
      </c>
      <c r="D125" s="108">
        <v>41261.955574105261</v>
      </c>
      <c r="E125" s="108">
        <v>177256.83099999998</v>
      </c>
      <c r="F125" s="108">
        <v>0</v>
      </c>
      <c r="G125" s="108">
        <v>429.4952746765</v>
      </c>
      <c r="H125" s="108">
        <v>0</v>
      </c>
      <c r="I125" s="108">
        <v>0</v>
      </c>
      <c r="J125" s="108">
        <v>15242</v>
      </c>
      <c r="K125" s="109">
        <v>6.0999999999999999E-2</v>
      </c>
      <c r="L125" s="109">
        <v>6.0606060606060601E-2</v>
      </c>
      <c r="M125" s="109">
        <v>0.76200000000000001</v>
      </c>
      <c r="N125" s="109">
        <v>0.26400000000000001</v>
      </c>
      <c r="O125" s="108">
        <v>0</v>
      </c>
      <c r="P125" s="108">
        <v>0</v>
      </c>
      <c r="Q125" s="109">
        <v>0.55800000000000005</v>
      </c>
      <c r="R125" s="109">
        <v>0.11633930000000001</v>
      </c>
      <c r="S125" s="108">
        <v>569229703</v>
      </c>
      <c r="T125" s="108">
        <v>883.82</v>
      </c>
      <c r="U125" s="108">
        <v>1215.76</v>
      </c>
      <c r="V125" s="109">
        <v>5.6135149002075204</v>
      </c>
      <c r="W125" s="110">
        <v>35.799999237060497</v>
      </c>
      <c r="X125" s="110">
        <v>29.100000381469702</v>
      </c>
      <c r="Y125" s="109" t="s">
        <v>443</v>
      </c>
      <c r="Z125" s="108">
        <v>83</v>
      </c>
      <c r="AA125" s="108">
        <v>156</v>
      </c>
      <c r="AB125" s="110">
        <v>0.20000000298023199</v>
      </c>
      <c r="AC125" s="109">
        <v>137.3973226</v>
      </c>
      <c r="AD125" s="109">
        <v>258</v>
      </c>
      <c r="AE125" s="110">
        <v>0</v>
      </c>
      <c r="AF125" s="109">
        <v>0.49741102361067402</v>
      </c>
      <c r="AG125" s="109">
        <v>32.75</v>
      </c>
      <c r="AH125" s="108">
        <v>5640301</v>
      </c>
      <c r="AI125" s="108">
        <v>20574</v>
      </c>
      <c r="AJ125" s="108">
        <v>0</v>
      </c>
      <c r="AK125" s="108">
        <v>50000</v>
      </c>
      <c r="AL125" s="108">
        <v>25249</v>
      </c>
      <c r="AM125" s="108">
        <v>0</v>
      </c>
      <c r="AN125" s="108">
        <v>121</v>
      </c>
      <c r="AO125" s="110">
        <v>7.8</v>
      </c>
      <c r="AP125" s="110">
        <v>9.5</v>
      </c>
      <c r="AQ125" s="110">
        <v>10.199999999999999</v>
      </c>
      <c r="AR125" s="109">
        <v>2.85</v>
      </c>
      <c r="AS125" s="109">
        <v>-1.0434798002243</v>
      </c>
      <c r="AT125" s="108">
        <v>29</v>
      </c>
      <c r="AU125" s="110">
        <v>84.900001525878906</v>
      </c>
      <c r="AV125" s="109">
        <v>64.663642883300795</v>
      </c>
      <c r="AW125" s="109">
        <v>17.581617355346701</v>
      </c>
      <c r="AX125" s="109">
        <v>96.749107360839801</v>
      </c>
      <c r="AY125" s="108">
        <v>22000</v>
      </c>
      <c r="AZ125" s="110">
        <v>45.793182000000002</v>
      </c>
      <c r="BA125" s="110">
        <v>91.607604699999996</v>
      </c>
      <c r="BB125" s="108">
        <v>2467.84106445313</v>
      </c>
      <c r="BC125" s="108">
        <v>28982772</v>
      </c>
      <c r="BD125" s="108">
        <v>28037446</v>
      </c>
      <c r="BE125" s="108">
        <v>143350</v>
      </c>
      <c r="BF125" s="108"/>
    </row>
    <row r="126" spans="1:58" x14ac:dyDescent="0.25">
      <c r="A126" s="133" t="s">
        <v>226</v>
      </c>
      <c r="B126" s="111" t="s">
        <v>225</v>
      </c>
      <c r="C126" s="108">
        <v>1233.4803071494737</v>
      </c>
      <c r="D126" s="108">
        <v>0</v>
      </c>
      <c r="E126" s="108">
        <v>89711.066999999995</v>
      </c>
      <c r="F126" s="108">
        <v>0</v>
      </c>
      <c r="G126" s="108">
        <v>0</v>
      </c>
      <c r="H126" s="108">
        <v>0</v>
      </c>
      <c r="I126" s="108">
        <v>0</v>
      </c>
      <c r="J126" s="108">
        <v>0</v>
      </c>
      <c r="K126" s="109">
        <v>0</v>
      </c>
      <c r="L126" s="109">
        <v>3.03030303030303E-2</v>
      </c>
      <c r="M126" s="109">
        <v>4.0000000000000001E-3</v>
      </c>
      <c r="N126" s="109">
        <v>2E-3</v>
      </c>
      <c r="O126" s="108">
        <v>0</v>
      </c>
      <c r="P126" s="108">
        <v>0</v>
      </c>
      <c r="Q126" s="109">
        <v>0.92400000000000004</v>
      </c>
      <c r="R126" s="109" t="s">
        <v>443</v>
      </c>
      <c r="S126" s="108">
        <v>0</v>
      </c>
      <c r="T126" s="108">
        <v>0</v>
      </c>
      <c r="U126" s="108">
        <v>0</v>
      </c>
      <c r="V126" s="109" t="s">
        <v>443</v>
      </c>
      <c r="W126" s="110">
        <v>3.7999999523162802</v>
      </c>
      <c r="X126" s="110" t="s">
        <v>443</v>
      </c>
      <c r="Y126" s="109">
        <v>2.8589999675750701</v>
      </c>
      <c r="Z126" s="108">
        <v>94</v>
      </c>
      <c r="AA126" s="108">
        <v>5.8000001907348597</v>
      </c>
      <c r="AB126" s="110" t="s">
        <v>443</v>
      </c>
      <c r="AC126" s="109">
        <v>5201.6963765999999</v>
      </c>
      <c r="AD126" s="109">
        <v>7</v>
      </c>
      <c r="AE126" s="110" t="s">
        <v>443</v>
      </c>
      <c r="AF126" s="109">
        <v>4.3606862968317402E-2</v>
      </c>
      <c r="AG126" s="109">
        <v>27.9899997711182</v>
      </c>
      <c r="AH126" s="108">
        <v>0</v>
      </c>
      <c r="AI126" s="108">
        <v>0</v>
      </c>
      <c r="AJ126" s="108">
        <v>0</v>
      </c>
      <c r="AK126" s="108">
        <v>0</v>
      </c>
      <c r="AL126" s="108">
        <v>101744</v>
      </c>
      <c r="AM126" s="108">
        <v>0</v>
      </c>
      <c r="AN126" s="108">
        <v>123</v>
      </c>
      <c r="AO126" s="110">
        <v>4.9000000000000004</v>
      </c>
      <c r="AP126" s="110">
        <v>1.38</v>
      </c>
      <c r="AQ126" s="110">
        <v>5.6</v>
      </c>
      <c r="AR126" s="109">
        <v>4.3166666666666664</v>
      </c>
      <c r="AS126" s="109">
        <v>1.8417928218841599</v>
      </c>
      <c r="AT126" s="108">
        <v>83</v>
      </c>
      <c r="AU126" s="110">
        <v>100</v>
      </c>
      <c r="AV126" s="109" t="s">
        <v>443</v>
      </c>
      <c r="AW126" s="109">
        <v>93.096496582031307</v>
      </c>
      <c r="AX126" s="109">
        <v>123.53842926025401</v>
      </c>
      <c r="AY126" s="108">
        <v>210000</v>
      </c>
      <c r="AZ126" s="110">
        <v>97.726219599999993</v>
      </c>
      <c r="BA126" s="110">
        <v>100</v>
      </c>
      <c r="BB126" s="108">
        <v>50898.08984375</v>
      </c>
      <c r="BC126" s="108">
        <v>17018408</v>
      </c>
      <c r="BD126" s="108">
        <v>16801212</v>
      </c>
      <c r="BE126" s="108">
        <v>33730</v>
      </c>
      <c r="BF126" s="108"/>
    </row>
    <row r="127" spans="1:58" x14ac:dyDescent="0.25">
      <c r="A127" s="133" t="s">
        <v>228</v>
      </c>
      <c r="B127" s="111" t="s">
        <v>227</v>
      </c>
      <c r="C127" s="108">
        <v>7590.5579613263162</v>
      </c>
      <c r="D127" s="108">
        <v>3620.7990450526318</v>
      </c>
      <c r="E127" s="108">
        <v>12538.163</v>
      </c>
      <c r="F127" s="108">
        <v>28.314</v>
      </c>
      <c r="G127" s="108">
        <v>8687.4885972849988</v>
      </c>
      <c r="H127" s="108">
        <v>0</v>
      </c>
      <c r="I127" s="108">
        <v>6035.3420000000015</v>
      </c>
      <c r="J127" s="108">
        <v>0</v>
      </c>
      <c r="K127" s="109">
        <v>6.0999999999999999E-2</v>
      </c>
      <c r="L127" s="109">
        <v>6.0606060606060601E-2</v>
      </c>
      <c r="M127" s="109">
        <v>7.0000000000000001E-3</v>
      </c>
      <c r="N127" s="109">
        <v>4.0000000000000001E-3</v>
      </c>
      <c r="O127" s="108">
        <v>0</v>
      </c>
      <c r="P127" s="108">
        <v>0</v>
      </c>
      <c r="Q127" s="109">
        <v>0.91500000000000004</v>
      </c>
      <c r="R127" s="109" t="s">
        <v>443</v>
      </c>
      <c r="S127" s="108">
        <v>-11745</v>
      </c>
      <c r="T127" s="108">
        <v>0</v>
      </c>
      <c r="U127" s="108">
        <v>0</v>
      </c>
      <c r="V127" s="109" t="s">
        <v>443</v>
      </c>
      <c r="W127" s="110">
        <v>5.6999998092651403</v>
      </c>
      <c r="X127" s="110" t="s">
        <v>443</v>
      </c>
      <c r="Y127" s="109">
        <v>2.7349998950958301</v>
      </c>
      <c r="Z127" s="108">
        <v>92</v>
      </c>
      <c r="AA127" s="108">
        <v>7.4000000953674299</v>
      </c>
      <c r="AB127" s="110" t="s">
        <v>443</v>
      </c>
      <c r="AC127" s="109">
        <v>4018.3078187800002</v>
      </c>
      <c r="AD127" s="109">
        <v>11</v>
      </c>
      <c r="AE127" s="110" t="s">
        <v>443</v>
      </c>
      <c r="AF127" s="109">
        <v>0.157796553707724</v>
      </c>
      <c r="AG127" s="109" t="s">
        <v>443</v>
      </c>
      <c r="AH127" s="108">
        <v>500</v>
      </c>
      <c r="AI127" s="108">
        <v>350</v>
      </c>
      <c r="AJ127" s="108">
        <v>0</v>
      </c>
      <c r="AK127" s="108">
        <v>0</v>
      </c>
      <c r="AL127" s="108">
        <v>1421</v>
      </c>
      <c r="AM127" s="108">
        <v>0</v>
      </c>
      <c r="AN127" s="108">
        <v>128</v>
      </c>
      <c r="AO127" s="110">
        <v>4.9000000000000004</v>
      </c>
      <c r="AP127" s="110">
        <v>1.96</v>
      </c>
      <c r="AQ127" s="110" t="s">
        <v>443</v>
      </c>
      <c r="AR127" s="109">
        <v>3.95</v>
      </c>
      <c r="AS127" s="109">
        <v>1.89010941982269</v>
      </c>
      <c r="AT127" s="108">
        <v>90</v>
      </c>
      <c r="AU127" s="110">
        <v>100</v>
      </c>
      <c r="AV127" s="109" t="s">
        <v>443</v>
      </c>
      <c r="AW127" s="109">
        <v>88.222885131835895</v>
      </c>
      <c r="AX127" s="109">
        <v>121.834587097168</v>
      </c>
      <c r="AY127" s="108">
        <v>110000</v>
      </c>
      <c r="AZ127" s="110" t="s">
        <v>443</v>
      </c>
      <c r="BA127" s="110">
        <v>100</v>
      </c>
      <c r="BB127" s="108">
        <v>39058.69140625</v>
      </c>
      <c r="BC127" s="108">
        <v>4692700</v>
      </c>
      <c r="BD127" s="108">
        <v>4360150</v>
      </c>
      <c r="BE127" s="108">
        <v>263310</v>
      </c>
      <c r="BF127" s="108"/>
    </row>
    <row r="128" spans="1:58" x14ac:dyDescent="0.25">
      <c r="A128" s="133" t="s">
        <v>230</v>
      </c>
      <c r="B128" s="111" t="s">
        <v>229</v>
      </c>
      <c r="C128" s="108">
        <v>11659.695429136842</v>
      </c>
      <c r="D128" s="108">
        <v>5383.4261781684208</v>
      </c>
      <c r="E128" s="108">
        <v>39145.65</v>
      </c>
      <c r="F128" s="108">
        <v>248.3</v>
      </c>
      <c r="G128" s="108">
        <v>19141.821598875202</v>
      </c>
      <c r="H128" s="108">
        <v>279.47028247950004</v>
      </c>
      <c r="I128" s="108">
        <v>4346.4250000000002</v>
      </c>
      <c r="J128" s="108">
        <v>30696</v>
      </c>
      <c r="K128" s="109">
        <v>0.152</v>
      </c>
      <c r="L128" s="109">
        <v>6.0606060606060601E-2</v>
      </c>
      <c r="M128" s="109">
        <v>0.34399999999999997</v>
      </c>
      <c r="N128" s="109">
        <v>8.3000000000000004E-2</v>
      </c>
      <c r="O128" s="108">
        <v>0</v>
      </c>
      <c r="P128" s="108">
        <v>0</v>
      </c>
      <c r="Q128" s="109">
        <v>0.64500000000000002</v>
      </c>
      <c r="R128" s="109">
        <v>8.8418399999999994E-2</v>
      </c>
      <c r="S128" s="108">
        <v>5114235</v>
      </c>
      <c r="T128" s="108">
        <v>430.81</v>
      </c>
      <c r="U128" s="108">
        <v>454.15</v>
      </c>
      <c r="V128" s="109">
        <v>3.6617200374603298</v>
      </c>
      <c r="W128" s="110">
        <v>22.100000381469702</v>
      </c>
      <c r="X128" s="110">
        <v>5.6999998092651403</v>
      </c>
      <c r="Y128" s="109">
        <v>0.84</v>
      </c>
      <c r="Z128" s="108">
        <v>99</v>
      </c>
      <c r="AA128" s="108">
        <v>51</v>
      </c>
      <c r="AB128" s="110">
        <v>0.30000001192092901</v>
      </c>
      <c r="AC128" s="109">
        <v>444.61846220000001</v>
      </c>
      <c r="AD128" s="109">
        <v>150</v>
      </c>
      <c r="AE128" s="110">
        <v>0</v>
      </c>
      <c r="AF128" s="109">
        <v>0.46233989130373399</v>
      </c>
      <c r="AG128" s="109">
        <v>47.049999237060497</v>
      </c>
      <c r="AH128" s="108">
        <v>3750</v>
      </c>
      <c r="AI128" s="108">
        <v>10570</v>
      </c>
      <c r="AJ128" s="108">
        <v>0</v>
      </c>
      <c r="AK128" s="108">
        <v>0</v>
      </c>
      <c r="AL128" s="108">
        <v>331</v>
      </c>
      <c r="AM128" s="108">
        <v>0</v>
      </c>
      <c r="AN128" s="108">
        <v>117</v>
      </c>
      <c r="AO128" s="110">
        <v>16.600000000000001</v>
      </c>
      <c r="AP128" s="110">
        <v>4.54</v>
      </c>
      <c r="AQ128" s="110">
        <v>6.4</v>
      </c>
      <c r="AR128" s="109">
        <v>3.1333333333333333</v>
      </c>
      <c r="AS128" s="109">
        <v>-0.80302226543426503</v>
      </c>
      <c r="AT128" s="108">
        <v>26</v>
      </c>
      <c r="AU128" s="110">
        <v>81.853073120117202</v>
      </c>
      <c r="AV128" s="109">
        <v>82.471847534179702</v>
      </c>
      <c r="AW128" s="109">
        <v>19.704292297363299</v>
      </c>
      <c r="AX128" s="109">
        <v>116.10548400878901</v>
      </c>
      <c r="AY128" s="108">
        <v>18000</v>
      </c>
      <c r="AZ128" s="110">
        <v>67.900858499999998</v>
      </c>
      <c r="BA128" s="110">
        <v>86.978571099999996</v>
      </c>
      <c r="BB128" s="108">
        <v>5541.27734375</v>
      </c>
      <c r="BC128" s="108">
        <v>6149928</v>
      </c>
      <c r="BD128" s="108">
        <v>6068622</v>
      </c>
      <c r="BE128" s="108">
        <v>120340</v>
      </c>
      <c r="BF128" s="108"/>
    </row>
    <row r="129" spans="1:58" x14ac:dyDescent="0.25">
      <c r="A129" s="133" t="s">
        <v>232</v>
      </c>
      <c r="B129" s="111" t="s">
        <v>231</v>
      </c>
      <c r="C129" s="108">
        <v>0</v>
      </c>
      <c r="D129" s="108">
        <v>0</v>
      </c>
      <c r="E129" s="108">
        <v>173417.41750000001</v>
      </c>
      <c r="F129" s="108">
        <v>0</v>
      </c>
      <c r="G129" s="108">
        <v>0</v>
      </c>
      <c r="H129" s="108">
        <v>0</v>
      </c>
      <c r="I129" s="108">
        <v>0</v>
      </c>
      <c r="J129" s="108">
        <v>688217</v>
      </c>
      <c r="K129" s="109">
        <v>0.24199999999999999</v>
      </c>
      <c r="L129" s="109">
        <v>0.12121212121212099</v>
      </c>
      <c r="M129" s="109">
        <v>0.95899999999999996</v>
      </c>
      <c r="N129" s="109">
        <v>0.89</v>
      </c>
      <c r="O129" s="108">
        <v>0</v>
      </c>
      <c r="P129" s="108">
        <v>5</v>
      </c>
      <c r="Q129" s="109">
        <v>0.35299999999999998</v>
      </c>
      <c r="R129" s="109">
        <v>0.58388890000000004</v>
      </c>
      <c r="S129" s="108">
        <v>699638638</v>
      </c>
      <c r="T129" s="108">
        <v>917.78</v>
      </c>
      <c r="U129" s="108">
        <v>865.87</v>
      </c>
      <c r="V129" s="109">
        <v>12.2308759689331</v>
      </c>
      <c r="W129" s="110">
        <v>95.5</v>
      </c>
      <c r="X129" s="110">
        <v>37.900001525878899</v>
      </c>
      <c r="Y129" s="109">
        <v>1.8999999389052401E-2</v>
      </c>
      <c r="Z129" s="108">
        <v>74</v>
      </c>
      <c r="AA129" s="108">
        <v>95</v>
      </c>
      <c r="AB129" s="110">
        <v>0.5</v>
      </c>
      <c r="AC129" s="109">
        <v>53.530402039999998</v>
      </c>
      <c r="AD129" s="109">
        <v>553</v>
      </c>
      <c r="AE129" s="110">
        <v>131</v>
      </c>
      <c r="AF129" s="109">
        <v>0.69546071428017997</v>
      </c>
      <c r="AG129" s="109">
        <v>33.990001678466797</v>
      </c>
      <c r="AH129" s="108">
        <v>2678535</v>
      </c>
      <c r="AI129" s="108">
        <v>126344</v>
      </c>
      <c r="AJ129" s="108">
        <v>1294</v>
      </c>
      <c r="AK129" s="108">
        <v>141845</v>
      </c>
      <c r="AL129" s="108">
        <v>162476</v>
      </c>
      <c r="AM129" s="108">
        <v>0</v>
      </c>
      <c r="AN129" s="108">
        <v>125</v>
      </c>
      <c r="AO129" s="110">
        <v>9.5</v>
      </c>
      <c r="AP129" s="110">
        <v>7.24</v>
      </c>
      <c r="AQ129" s="110">
        <v>9.4</v>
      </c>
      <c r="AR129" s="109">
        <v>2.9</v>
      </c>
      <c r="AS129" s="109">
        <v>-0.60729223489761397</v>
      </c>
      <c r="AT129" s="108">
        <v>35</v>
      </c>
      <c r="AU129" s="110">
        <v>14.309644699096699</v>
      </c>
      <c r="AV129" s="109">
        <v>19.1026000976563</v>
      </c>
      <c r="AW129" s="109">
        <v>2.22016525268555</v>
      </c>
      <c r="AX129" s="109">
        <v>46.495864868164098</v>
      </c>
      <c r="AY129" s="108">
        <v>49000</v>
      </c>
      <c r="AZ129" s="110">
        <v>10.8836394</v>
      </c>
      <c r="BA129" s="110">
        <v>58.246313399999998</v>
      </c>
      <c r="BB129" s="108">
        <v>978.40216064453102</v>
      </c>
      <c r="BC129" s="108">
        <v>20672988</v>
      </c>
      <c r="BD129" s="108">
        <v>19875569</v>
      </c>
      <c r="BE129" s="108">
        <v>1266700</v>
      </c>
      <c r="BF129" s="108"/>
    </row>
    <row r="130" spans="1:58" x14ac:dyDescent="0.25">
      <c r="A130" s="133" t="s">
        <v>234</v>
      </c>
      <c r="B130" s="111" t="s">
        <v>233</v>
      </c>
      <c r="C130" s="108">
        <v>0</v>
      </c>
      <c r="D130" s="108">
        <v>0</v>
      </c>
      <c r="E130" s="108">
        <v>1044508.2930000001</v>
      </c>
      <c r="F130" s="108">
        <v>0</v>
      </c>
      <c r="G130" s="108">
        <v>0</v>
      </c>
      <c r="H130" s="108">
        <v>0</v>
      </c>
      <c r="I130" s="108">
        <v>0</v>
      </c>
      <c r="J130" s="108">
        <v>0</v>
      </c>
      <c r="K130" s="109">
        <v>0</v>
      </c>
      <c r="L130" s="109">
        <v>3.03030303030303E-2</v>
      </c>
      <c r="M130" s="109">
        <v>0.99199999999999999</v>
      </c>
      <c r="N130" s="109">
        <v>0.96499999999999997</v>
      </c>
      <c r="O130" s="108">
        <v>0</v>
      </c>
      <c r="P130" s="108">
        <v>5</v>
      </c>
      <c r="Q130" s="109">
        <v>0.52700000000000002</v>
      </c>
      <c r="R130" s="109">
        <v>0.27887230000000002</v>
      </c>
      <c r="S130" s="108">
        <v>1274470140</v>
      </c>
      <c r="T130" s="108">
        <v>2479.02</v>
      </c>
      <c r="U130" s="108">
        <v>2431.6</v>
      </c>
      <c r="V130" s="109">
        <v>0.51699978113174405</v>
      </c>
      <c r="W130" s="110">
        <v>108.800003051758</v>
      </c>
      <c r="X130" s="110">
        <v>19.799999237060501</v>
      </c>
      <c r="Y130" s="109">
        <v>0.395000010728836</v>
      </c>
      <c r="Z130" s="108">
        <v>51</v>
      </c>
      <c r="AA130" s="108">
        <v>322</v>
      </c>
      <c r="AB130" s="110">
        <v>3.0999999046325701</v>
      </c>
      <c r="AC130" s="109">
        <v>216.87117050000001</v>
      </c>
      <c r="AD130" s="109">
        <v>814</v>
      </c>
      <c r="AE130" s="110">
        <v>107</v>
      </c>
      <c r="AF130" s="109" t="s">
        <v>443</v>
      </c>
      <c r="AG130" s="109">
        <v>42.970001220703097</v>
      </c>
      <c r="AH130" s="108">
        <v>102528</v>
      </c>
      <c r="AI130" s="108">
        <v>17255</v>
      </c>
      <c r="AJ130" s="108">
        <v>0</v>
      </c>
      <c r="AK130" s="108">
        <v>1752308</v>
      </c>
      <c r="AL130" s="108">
        <v>1367</v>
      </c>
      <c r="AM130" s="108">
        <v>0</v>
      </c>
      <c r="AN130" s="108">
        <v>123</v>
      </c>
      <c r="AO130" s="110">
        <v>7</v>
      </c>
      <c r="AP130" s="110">
        <v>6.33</v>
      </c>
      <c r="AQ130" s="110">
        <v>4</v>
      </c>
      <c r="AR130" s="109">
        <v>3.9</v>
      </c>
      <c r="AS130" s="109">
        <v>-0.95197808742523204</v>
      </c>
      <c r="AT130" s="108">
        <v>28</v>
      </c>
      <c r="AU130" s="110">
        <v>57.652137756347699</v>
      </c>
      <c r="AV130" s="109">
        <v>59.568080902099602</v>
      </c>
      <c r="AW130" s="109">
        <v>47.442550659179702</v>
      </c>
      <c r="AX130" s="109">
        <v>82.185737609863295</v>
      </c>
      <c r="AY130" s="108">
        <v>98000</v>
      </c>
      <c r="AZ130" s="110">
        <v>28.9532135</v>
      </c>
      <c r="BA130" s="110">
        <v>68.528737500000005</v>
      </c>
      <c r="BB130" s="108">
        <v>5867.14208984375</v>
      </c>
      <c r="BC130" s="108">
        <v>185989632</v>
      </c>
      <c r="BD130" s="108">
        <v>181804659</v>
      </c>
      <c r="BE130" s="108">
        <v>910770</v>
      </c>
      <c r="BF130" s="108"/>
    </row>
    <row r="131" spans="1:58" x14ac:dyDescent="0.25">
      <c r="A131" s="133" t="s">
        <v>236</v>
      </c>
      <c r="B131" s="111" t="s">
        <v>235</v>
      </c>
      <c r="C131" s="108">
        <v>155.46018474463159</v>
      </c>
      <c r="D131" s="108">
        <v>0</v>
      </c>
      <c r="E131" s="108" t="s">
        <v>443</v>
      </c>
      <c r="F131" s="108">
        <v>0</v>
      </c>
      <c r="G131" s="108">
        <v>0</v>
      </c>
      <c r="H131" s="108">
        <v>0</v>
      </c>
      <c r="I131" s="108">
        <v>0</v>
      </c>
      <c r="J131" s="108">
        <v>0</v>
      </c>
      <c r="K131" s="109">
        <v>0</v>
      </c>
      <c r="L131" s="109">
        <v>0</v>
      </c>
      <c r="M131" s="109">
        <v>3.0000000000000001E-3</v>
      </c>
      <c r="N131" s="109">
        <v>5.0000000000000001E-3</v>
      </c>
      <c r="O131" s="108">
        <v>0</v>
      </c>
      <c r="P131" s="108">
        <v>0</v>
      </c>
      <c r="Q131" s="109">
        <v>0.94899999999999995</v>
      </c>
      <c r="R131" s="109" t="s">
        <v>443</v>
      </c>
      <c r="S131" s="108">
        <v>0</v>
      </c>
      <c r="T131" s="108">
        <v>0</v>
      </c>
      <c r="U131" s="108">
        <v>0</v>
      </c>
      <c r="V131" s="109" t="s">
        <v>443</v>
      </c>
      <c r="W131" s="110">
        <v>2.5999999046325701</v>
      </c>
      <c r="X131" s="110" t="s">
        <v>443</v>
      </c>
      <c r="Y131" s="109">
        <v>4.2810001373290998</v>
      </c>
      <c r="Z131" s="108">
        <v>96</v>
      </c>
      <c r="AA131" s="108">
        <v>6.3000001907348597</v>
      </c>
      <c r="AB131" s="110">
        <v>0.20000000298023199</v>
      </c>
      <c r="AC131" s="109">
        <v>6346.6154633699998</v>
      </c>
      <c r="AD131" s="109">
        <v>5</v>
      </c>
      <c r="AE131" s="110" t="s">
        <v>443</v>
      </c>
      <c r="AF131" s="109">
        <v>5.2565158337404098E-2</v>
      </c>
      <c r="AG131" s="109">
        <v>25.899999618530298</v>
      </c>
      <c r="AH131" s="108">
        <v>0</v>
      </c>
      <c r="AI131" s="108">
        <v>0</v>
      </c>
      <c r="AJ131" s="108">
        <v>0</v>
      </c>
      <c r="AK131" s="108">
        <v>0</v>
      </c>
      <c r="AL131" s="108">
        <v>59522</v>
      </c>
      <c r="AM131" s="108">
        <v>0</v>
      </c>
      <c r="AN131" s="108">
        <v>138</v>
      </c>
      <c r="AO131" s="110">
        <v>4.9000000000000004</v>
      </c>
      <c r="AP131" s="110">
        <v>1.51</v>
      </c>
      <c r="AQ131" s="110">
        <v>11.3</v>
      </c>
      <c r="AR131" s="109">
        <v>4.0833333333333339</v>
      </c>
      <c r="AS131" s="109">
        <v>1.8622260093689</v>
      </c>
      <c r="AT131" s="108">
        <v>85</v>
      </c>
      <c r="AU131" s="110">
        <v>100</v>
      </c>
      <c r="AV131" s="109" t="s">
        <v>443</v>
      </c>
      <c r="AW131" s="109">
        <v>96.810302734375</v>
      </c>
      <c r="AX131" s="109">
        <v>113.57704925537099</v>
      </c>
      <c r="AY131" s="108">
        <v>140000</v>
      </c>
      <c r="AZ131" s="110">
        <v>98.058583200000001</v>
      </c>
      <c r="BA131" s="110">
        <v>100</v>
      </c>
      <c r="BB131" s="108">
        <v>59301.671875</v>
      </c>
      <c r="BC131" s="108">
        <v>5232929</v>
      </c>
      <c r="BD131" s="108">
        <v>5100635</v>
      </c>
      <c r="BE131" s="108">
        <v>304250</v>
      </c>
      <c r="BF131" s="108"/>
    </row>
    <row r="132" spans="1:58" x14ac:dyDescent="0.25">
      <c r="A132" s="133" t="s">
        <v>239</v>
      </c>
      <c r="B132" s="111" t="s">
        <v>238</v>
      </c>
      <c r="C132" s="108">
        <v>8154.8861882315796</v>
      </c>
      <c r="D132" s="108">
        <v>74.322647399999994</v>
      </c>
      <c r="E132" s="108">
        <v>11897.592000000001</v>
      </c>
      <c r="F132" s="108">
        <v>1094.77</v>
      </c>
      <c r="G132" s="108">
        <v>7181.1138566970003</v>
      </c>
      <c r="H132" s="108">
        <v>0</v>
      </c>
      <c r="I132" s="108">
        <v>20752.184000000001</v>
      </c>
      <c r="J132" s="108">
        <v>0</v>
      </c>
      <c r="K132" s="109">
        <v>0</v>
      </c>
      <c r="L132" s="109">
        <v>0.39393939393939398</v>
      </c>
      <c r="M132" s="109">
        <v>3.4000000000000002E-2</v>
      </c>
      <c r="N132" s="109">
        <v>2E-3</v>
      </c>
      <c r="O132" s="108">
        <v>0</v>
      </c>
      <c r="P132" s="108">
        <v>0</v>
      </c>
      <c r="Q132" s="109">
        <v>0.79600000000000004</v>
      </c>
      <c r="R132" s="109" t="s">
        <v>443</v>
      </c>
      <c r="S132" s="108">
        <v>6677</v>
      </c>
      <c r="T132" s="108">
        <v>0</v>
      </c>
      <c r="U132" s="108">
        <v>0</v>
      </c>
      <c r="V132" s="109" t="s">
        <v>443</v>
      </c>
      <c r="W132" s="110">
        <v>11.6000003814697</v>
      </c>
      <c r="X132" s="110">
        <v>8.6000003814697301</v>
      </c>
      <c r="Y132" s="109">
        <v>2.4289999008178702</v>
      </c>
      <c r="Z132" s="108">
        <v>99</v>
      </c>
      <c r="AA132" s="108">
        <v>8.3999996185302699</v>
      </c>
      <c r="AB132" s="110">
        <v>0.20000000298023199</v>
      </c>
      <c r="AC132" s="109">
        <v>1441.96769341</v>
      </c>
      <c r="AD132" s="109">
        <v>17</v>
      </c>
      <c r="AE132" s="110" t="s">
        <v>443</v>
      </c>
      <c r="AF132" s="109">
        <v>0.28140843967947299</v>
      </c>
      <c r="AG132" s="109" t="s">
        <v>443</v>
      </c>
      <c r="AH132" s="108">
        <v>6000</v>
      </c>
      <c r="AI132" s="108">
        <v>0</v>
      </c>
      <c r="AJ132" s="108">
        <v>0</v>
      </c>
      <c r="AK132" s="108">
        <v>0</v>
      </c>
      <c r="AL132" s="108">
        <v>317</v>
      </c>
      <c r="AM132" s="108">
        <v>0</v>
      </c>
      <c r="AN132" s="108">
        <v>129</v>
      </c>
      <c r="AO132" s="110">
        <v>4.9000000000000004</v>
      </c>
      <c r="AP132" s="110">
        <v>3.28</v>
      </c>
      <c r="AQ132" s="110">
        <v>9.1999999999999993</v>
      </c>
      <c r="AR132" s="109" t="s">
        <v>443</v>
      </c>
      <c r="AS132" s="109">
        <v>9.3591451644897503E-2</v>
      </c>
      <c r="AT132" s="108">
        <v>45</v>
      </c>
      <c r="AU132" s="110">
        <v>100</v>
      </c>
      <c r="AV132" s="109">
        <v>93.971649169921903</v>
      </c>
      <c r="AW132" s="109">
        <v>74.174163818359403</v>
      </c>
      <c r="AX132" s="109">
        <v>159.86054992675801</v>
      </c>
      <c r="AY132" s="108">
        <v>42000</v>
      </c>
      <c r="AZ132" s="110">
        <v>96.743553000000006</v>
      </c>
      <c r="BA132" s="110">
        <v>93.398453000000003</v>
      </c>
      <c r="BB132" s="108">
        <v>42737.12890625</v>
      </c>
      <c r="BC132" s="108">
        <v>4424762</v>
      </c>
      <c r="BD132" s="108">
        <v>4482020</v>
      </c>
      <c r="BE132" s="108">
        <v>309500</v>
      </c>
      <c r="BF132" s="108"/>
    </row>
    <row r="133" spans="1:58" x14ac:dyDescent="0.25">
      <c r="A133" s="133" t="s">
        <v>241</v>
      </c>
      <c r="B133" s="111" t="s">
        <v>240</v>
      </c>
      <c r="C133" s="108">
        <v>374608.25003368419</v>
      </c>
      <c r="D133" s="108">
        <v>6607.4127914105266</v>
      </c>
      <c r="E133" s="108">
        <v>2122351.2820000001</v>
      </c>
      <c r="F133" s="108">
        <v>80.727999999999994</v>
      </c>
      <c r="G133" s="108">
        <v>87762.767121429992</v>
      </c>
      <c r="H133" s="108">
        <v>8.1610669510499996</v>
      </c>
      <c r="I133" s="108">
        <v>25732.545000000002</v>
      </c>
      <c r="J133" s="108">
        <v>66666</v>
      </c>
      <c r="K133" s="109">
        <v>0.03</v>
      </c>
      <c r="L133" s="109">
        <v>0.18181818181818199</v>
      </c>
      <c r="M133" s="109">
        <v>0.98299999999999998</v>
      </c>
      <c r="N133" s="109">
        <v>0.80600000000000005</v>
      </c>
      <c r="O133" s="108">
        <v>5</v>
      </c>
      <c r="P133" s="108">
        <v>4</v>
      </c>
      <c r="Q133" s="109">
        <v>0.55000000000000004</v>
      </c>
      <c r="R133" s="109">
        <v>0.2372427</v>
      </c>
      <c r="S133" s="108">
        <v>759639656</v>
      </c>
      <c r="T133" s="108">
        <v>3614.77</v>
      </c>
      <c r="U133" s="108">
        <v>3790.44</v>
      </c>
      <c r="V133" s="109">
        <v>1.31813168525696</v>
      </c>
      <c r="W133" s="110">
        <v>81.099998474121094</v>
      </c>
      <c r="X133" s="110">
        <v>31.600000381469702</v>
      </c>
      <c r="Y133" s="109">
        <v>0.82700002193450906</v>
      </c>
      <c r="Z133" s="108">
        <v>61</v>
      </c>
      <c r="AA133" s="108">
        <v>270</v>
      </c>
      <c r="AB133" s="110">
        <v>0.10000000149011599</v>
      </c>
      <c r="AC133" s="109">
        <v>128.98872466</v>
      </c>
      <c r="AD133" s="109">
        <v>178</v>
      </c>
      <c r="AE133" s="110">
        <v>2</v>
      </c>
      <c r="AF133" s="109">
        <v>0.54557337978408804</v>
      </c>
      <c r="AG133" s="109">
        <v>29.590000152587901</v>
      </c>
      <c r="AH133" s="108">
        <v>2160165</v>
      </c>
      <c r="AI133" s="108">
        <v>11095</v>
      </c>
      <c r="AJ133" s="108">
        <v>11263</v>
      </c>
      <c r="AK133" s="108">
        <v>280319</v>
      </c>
      <c r="AL133" s="108">
        <v>1352560</v>
      </c>
      <c r="AM133" s="108">
        <v>7</v>
      </c>
      <c r="AN133" s="108">
        <v>108</v>
      </c>
      <c r="AO133" s="110">
        <v>22</v>
      </c>
      <c r="AP133" s="110">
        <v>7.14</v>
      </c>
      <c r="AQ133" s="110">
        <v>13.2</v>
      </c>
      <c r="AR133" s="109">
        <v>3.3833333333333329</v>
      </c>
      <c r="AS133" s="109">
        <v>-0.66135817766189597</v>
      </c>
      <c r="AT133" s="108">
        <v>32</v>
      </c>
      <c r="AU133" s="110">
        <v>97.534843444824205</v>
      </c>
      <c r="AV133" s="109">
        <v>56.440311431884801</v>
      </c>
      <c r="AW133" s="109">
        <v>18</v>
      </c>
      <c r="AX133" s="109">
        <v>66.9166259765625</v>
      </c>
      <c r="AY133" s="108">
        <v>100000</v>
      </c>
      <c r="AZ133" s="110">
        <v>63.503075600000003</v>
      </c>
      <c r="BA133" s="110">
        <v>91.444637799999995</v>
      </c>
      <c r="BB133" s="108">
        <v>5249.2880859375</v>
      </c>
      <c r="BC133" s="108">
        <v>193203472</v>
      </c>
      <c r="BD133" s="108">
        <v>188664885</v>
      </c>
      <c r="BE133" s="108">
        <v>770880</v>
      </c>
      <c r="BF133" s="108"/>
    </row>
    <row r="134" spans="1:58" x14ac:dyDescent="0.25">
      <c r="A134" s="133" t="s">
        <v>243</v>
      </c>
      <c r="B134" s="111" t="s">
        <v>242</v>
      </c>
      <c r="C134" s="108">
        <v>3.1008273354315787</v>
      </c>
      <c r="D134" s="108">
        <v>0</v>
      </c>
      <c r="E134" s="108" t="s">
        <v>443</v>
      </c>
      <c r="F134" s="108">
        <v>1.4</v>
      </c>
      <c r="G134" s="108">
        <v>345.36120681989996</v>
      </c>
      <c r="H134" s="108">
        <v>37.676261986808001</v>
      </c>
      <c r="I134" s="108">
        <v>44.895000000000003</v>
      </c>
      <c r="J134" s="108">
        <v>0</v>
      </c>
      <c r="K134" s="109">
        <v>0</v>
      </c>
      <c r="L134" s="109">
        <v>0.12121212121212099</v>
      </c>
      <c r="M134" s="109">
        <v>3.0000000000000001E-3</v>
      </c>
      <c r="N134" s="109">
        <v>5.0000000000000001E-3</v>
      </c>
      <c r="O134" s="108">
        <v>0</v>
      </c>
      <c r="P134" s="108">
        <v>0</v>
      </c>
      <c r="Q134" s="109">
        <v>0.78800000000000003</v>
      </c>
      <c r="R134" s="109" t="s">
        <v>443</v>
      </c>
      <c r="S134" s="108">
        <v>643379</v>
      </c>
      <c r="T134" s="108">
        <v>23.48</v>
      </c>
      <c r="U134" s="108">
        <v>13.93</v>
      </c>
      <c r="V134" s="109">
        <v>5.0416212081909197</v>
      </c>
      <c r="W134" s="110">
        <v>16.399999618530298</v>
      </c>
      <c r="X134" s="110">
        <v>2.2000000000000002</v>
      </c>
      <c r="Y134" s="109">
        <v>1.3810000419616699</v>
      </c>
      <c r="Z134" s="108">
        <v>96</v>
      </c>
      <c r="AA134" s="108">
        <v>76</v>
      </c>
      <c r="AB134" s="110" t="s">
        <v>443</v>
      </c>
      <c r="AC134" s="109">
        <v>1428.8793470200001</v>
      </c>
      <c r="AD134" s="109" t="s">
        <v>443</v>
      </c>
      <c r="AE134" s="110" t="s">
        <v>443</v>
      </c>
      <c r="AF134" s="109" t="s">
        <v>443</v>
      </c>
      <c r="AG134" s="109" t="s">
        <v>443</v>
      </c>
      <c r="AH134" s="108">
        <v>0</v>
      </c>
      <c r="AI134" s="108">
        <v>0</v>
      </c>
      <c r="AJ134" s="108">
        <v>0</v>
      </c>
      <c r="AK134" s="108">
        <v>0</v>
      </c>
      <c r="AL134" s="108">
        <v>1</v>
      </c>
      <c r="AM134" s="108">
        <v>0</v>
      </c>
      <c r="AN134" s="108">
        <v>114</v>
      </c>
      <c r="AO134" s="110">
        <v>14.2</v>
      </c>
      <c r="AP134" s="110" t="s">
        <v>443</v>
      </c>
      <c r="AQ134" s="110" t="s">
        <v>443</v>
      </c>
      <c r="AR134" s="109">
        <v>2.6333333333333333</v>
      </c>
      <c r="AS134" s="109">
        <v>-0.56581240892410301</v>
      </c>
      <c r="AT134" s="108" t="s">
        <v>443</v>
      </c>
      <c r="AU134" s="110">
        <v>99.810302734375</v>
      </c>
      <c r="AV134" s="109">
        <v>99.523971557617202</v>
      </c>
      <c r="AW134" s="109" t="s">
        <v>443</v>
      </c>
      <c r="AX134" s="109">
        <v>111.5166015625</v>
      </c>
      <c r="AY134" s="108">
        <v>280</v>
      </c>
      <c r="AZ134" s="110">
        <v>100</v>
      </c>
      <c r="BA134" s="110">
        <v>95.3</v>
      </c>
      <c r="BB134" s="108">
        <v>15373.2587890625</v>
      </c>
      <c r="BC134" s="108">
        <v>21503</v>
      </c>
      <c r="BD134" s="108">
        <v>20963</v>
      </c>
      <c r="BE134" s="108">
        <v>460</v>
      </c>
      <c r="BF134" s="108"/>
    </row>
    <row r="135" spans="1:58" x14ac:dyDescent="0.25">
      <c r="A135" s="133" t="s">
        <v>393</v>
      </c>
      <c r="B135" s="111" t="s">
        <v>237</v>
      </c>
      <c r="C135" s="108">
        <v>8250.8662424631584</v>
      </c>
      <c r="D135" s="108">
        <v>0</v>
      </c>
      <c r="E135" s="108">
        <v>3368.8360000000002</v>
      </c>
      <c r="F135" s="108">
        <v>8.0939999999999994</v>
      </c>
      <c r="G135" s="108">
        <v>0</v>
      </c>
      <c r="H135" s="108">
        <v>0</v>
      </c>
      <c r="I135" s="108">
        <v>0</v>
      </c>
      <c r="J135" s="108">
        <v>0</v>
      </c>
      <c r="K135" s="109">
        <v>0</v>
      </c>
      <c r="L135" s="109">
        <v>0</v>
      </c>
      <c r="M135" s="109">
        <v>0.34100000000000003</v>
      </c>
      <c r="N135" s="109">
        <v>0.28299999999999997</v>
      </c>
      <c r="O135" s="108">
        <v>0</v>
      </c>
      <c r="P135" s="108">
        <v>0</v>
      </c>
      <c r="Q135" s="109">
        <v>0.68400000000000005</v>
      </c>
      <c r="R135" s="109">
        <v>5.4345000000000001E-3</v>
      </c>
      <c r="S135" s="108">
        <v>1394430776</v>
      </c>
      <c r="T135" s="108">
        <v>2487.1999999999998</v>
      </c>
      <c r="U135" s="108">
        <v>1873.15</v>
      </c>
      <c r="V135" s="109">
        <v>13.021278381347701</v>
      </c>
      <c r="W135" s="110">
        <v>21.100000381469702</v>
      </c>
      <c r="X135" s="110">
        <v>1.3999999761581401</v>
      </c>
      <c r="Y135" s="109">
        <v>2.02</v>
      </c>
      <c r="Z135" s="108">
        <v>98.8</v>
      </c>
      <c r="AA135" s="108">
        <v>5.8000001907348597</v>
      </c>
      <c r="AB135" s="110" t="s">
        <v>443</v>
      </c>
      <c r="AC135" s="110" t="s">
        <v>443</v>
      </c>
      <c r="AD135" s="110">
        <v>45</v>
      </c>
      <c r="AE135" s="110" t="s">
        <v>443</v>
      </c>
      <c r="AF135" s="109" t="s">
        <v>443</v>
      </c>
      <c r="AG135" s="109">
        <v>34.459999084472699</v>
      </c>
      <c r="AH135" s="108">
        <v>31050</v>
      </c>
      <c r="AI135" s="108">
        <v>0</v>
      </c>
      <c r="AJ135" s="108">
        <v>0</v>
      </c>
      <c r="AK135" s="108">
        <v>173322</v>
      </c>
      <c r="AL135" s="108">
        <v>4507084</v>
      </c>
      <c r="AM135" s="108">
        <v>0</v>
      </c>
      <c r="AN135" s="108">
        <v>135</v>
      </c>
      <c r="AO135" s="110">
        <v>8.4</v>
      </c>
      <c r="AP135" s="110" t="s">
        <v>443</v>
      </c>
      <c r="AQ135" s="110" t="s">
        <v>443</v>
      </c>
      <c r="AR135" s="109">
        <v>2.7</v>
      </c>
      <c r="AS135" s="109">
        <v>-0.50473982095718395</v>
      </c>
      <c r="AT135" s="108" t="s">
        <v>443</v>
      </c>
      <c r="AU135" s="110">
        <v>99.900001525878906</v>
      </c>
      <c r="AV135" s="109">
        <v>96.668037414550795</v>
      </c>
      <c r="AW135" s="109">
        <v>57.424190521240199</v>
      </c>
      <c r="AX135" s="109">
        <v>77.624610900878906</v>
      </c>
      <c r="AY135" s="108">
        <v>17000</v>
      </c>
      <c r="AZ135" s="110">
        <v>92.332310699999994</v>
      </c>
      <c r="BA135" s="110">
        <v>58.352230200000001</v>
      </c>
      <c r="BB135" s="108">
        <v>2943.40454101563</v>
      </c>
      <c r="BC135" s="108">
        <v>4551566</v>
      </c>
      <c r="BD135" s="108">
        <v>4656303</v>
      </c>
      <c r="BE135" s="108">
        <v>6020</v>
      </c>
      <c r="BF135" s="108"/>
    </row>
    <row r="136" spans="1:58" x14ac:dyDescent="0.25">
      <c r="A136" s="133" t="s">
        <v>245</v>
      </c>
      <c r="B136" s="111" t="s">
        <v>244</v>
      </c>
      <c r="C136" s="108">
        <v>5414.2209709263161</v>
      </c>
      <c r="D136" s="108">
        <v>1190.2978661010527</v>
      </c>
      <c r="E136" s="108">
        <v>6529.3294999999998</v>
      </c>
      <c r="F136" s="108">
        <v>219.99799999999999</v>
      </c>
      <c r="G136" s="108">
        <v>1196.8140667499999</v>
      </c>
      <c r="H136" s="108">
        <v>0</v>
      </c>
      <c r="I136" s="108">
        <v>3597.9590000000003</v>
      </c>
      <c r="J136" s="108">
        <v>0</v>
      </c>
      <c r="K136" s="109">
        <v>6.0999999999999999E-2</v>
      </c>
      <c r="L136" s="109">
        <v>3.03030303030303E-2</v>
      </c>
      <c r="M136" s="109">
        <v>3.3000000000000002E-2</v>
      </c>
      <c r="N136" s="109">
        <v>2E-3</v>
      </c>
      <c r="O136" s="108">
        <v>0</v>
      </c>
      <c r="P136" s="108">
        <v>0</v>
      </c>
      <c r="Q136" s="109">
        <v>0.78800000000000003</v>
      </c>
      <c r="R136" s="109" t="s">
        <v>443</v>
      </c>
      <c r="S136" s="108">
        <v>4551679</v>
      </c>
      <c r="T136" s="108">
        <v>-193.26</v>
      </c>
      <c r="U136" s="108">
        <v>8.77</v>
      </c>
      <c r="V136" s="109">
        <v>1.8327193334698701E-2</v>
      </c>
      <c r="W136" s="110">
        <v>17</v>
      </c>
      <c r="X136" s="110">
        <v>3.9000000953674299</v>
      </c>
      <c r="Y136" s="109">
        <v>1.59</v>
      </c>
      <c r="Z136" s="108">
        <v>90</v>
      </c>
      <c r="AA136" s="108">
        <v>50</v>
      </c>
      <c r="AB136" s="110">
        <v>0.69999998807907104</v>
      </c>
      <c r="AC136" s="109">
        <v>1676.95228529</v>
      </c>
      <c r="AD136" s="109">
        <v>94</v>
      </c>
      <c r="AE136" s="110">
        <v>0</v>
      </c>
      <c r="AF136" s="109">
        <v>0.45738898473531903</v>
      </c>
      <c r="AG136" s="109">
        <v>50.700000762939503</v>
      </c>
      <c r="AH136" s="108">
        <v>3500</v>
      </c>
      <c r="AI136" s="108">
        <v>12000</v>
      </c>
      <c r="AJ136" s="108">
        <v>0</v>
      </c>
      <c r="AK136" s="108">
        <v>0</v>
      </c>
      <c r="AL136" s="108">
        <v>17350</v>
      </c>
      <c r="AM136" s="108">
        <v>0</v>
      </c>
      <c r="AN136" s="108">
        <v>121</v>
      </c>
      <c r="AO136" s="110">
        <v>9.5</v>
      </c>
      <c r="AP136" s="110">
        <v>2.95</v>
      </c>
      <c r="AQ136" s="110">
        <v>2.1</v>
      </c>
      <c r="AR136" s="109">
        <v>3.3</v>
      </c>
      <c r="AS136" s="109">
        <v>0.29727488756179798</v>
      </c>
      <c r="AT136" s="108">
        <v>38</v>
      </c>
      <c r="AU136" s="110">
        <v>91.596961975097699</v>
      </c>
      <c r="AV136" s="109">
        <v>95.038230895996094</v>
      </c>
      <c r="AW136" s="109">
        <v>51.2054252624512</v>
      </c>
      <c r="AX136" s="109">
        <v>174.19432067871099</v>
      </c>
      <c r="AY136" s="108">
        <v>12000</v>
      </c>
      <c r="AZ136" s="110">
        <v>74.992289099999994</v>
      </c>
      <c r="BA136" s="110">
        <v>94.684575699999996</v>
      </c>
      <c r="BB136" s="108">
        <v>23014.689453125</v>
      </c>
      <c r="BC136" s="108">
        <v>4034119</v>
      </c>
      <c r="BD136" s="108">
        <v>3851354</v>
      </c>
      <c r="BE136" s="108">
        <v>74340</v>
      </c>
      <c r="BF136" s="108"/>
    </row>
    <row r="137" spans="1:58" x14ac:dyDescent="0.25">
      <c r="A137" s="133" t="s">
        <v>247</v>
      </c>
      <c r="B137" s="111" t="s">
        <v>246</v>
      </c>
      <c r="C137" s="108">
        <v>13529.628883410525</v>
      </c>
      <c r="D137" s="108">
        <v>1211.2421945115789</v>
      </c>
      <c r="E137" s="108">
        <v>41534.289499999999</v>
      </c>
      <c r="F137" s="108">
        <v>96.852000000000004</v>
      </c>
      <c r="G137" s="108">
        <v>2307.0518594064001</v>
      </c>
      <c r="H137" s="108">
        <v>0</v>
      </c>
      <c r="I137" s="108">
        <v>7758.1640000000007</v>
      </c>
      <c r="J137" s="108">
        <v>91515</v>
      </c>
      <c r="K137" s="109">
        <v>6.0999999999999999E-2</v>
      </c>
      <c r="L137" s="109">
        <v>0</v>
      </c>
      <c r="M137" s="109">
        <v>0.45300000000000001</v>
      </c>
      <c r="N137" s="109">
        <v>7.4999999999999997E-2</v>
      </c>
      <c r="O137" s="108">
        <v>0</v>
      </c>
      <c r="P137" s="108">
        <v>0</v>
      </c>
      <c r="Q137" s="109">
        <v>0.51600000000000001</v>
      </c>
      <c r="R137" s="109" t="s">
        <v>443</v>
      </c>
      <c r="S137" s="108">
        <v>24469374</v>
      </c>
      <c r="T137" s="108">
        <v>579.76</v>
      </c>
      <c r="U137" s="108">
        <v>589.74</v>
      </c>
      <c r="V137" s="109" t="s">
        <v>443</v>
      </c>
      <c r="W137" s="110">
        <v>57.299999237060497</v>
      </c>
      <c r="X137" s="110">
        <v>27.899999618530298</v>
      </c>
      <c r="Y137" s="109">
        <v>5.7999998331069898E-2</v>
      </c>
      <c r="Z137" s="108">
        <v>70</v>
      </c>
      <c r="AA137" s="108">
        <v>432</v>
      </c>
      <c r="AB137" s="110">
        <v>0.80000001192092896</v>
      </c>
      <c r="AC137" s="109">
        <v>109.48832118999999</v>
      </c>
      <c r="AD137" s="109">
        <v>215</v>
      </c>
      <c r="AE137" s="110">
        <v>40</v>
      </c>
      <c r="AF137" s="109">
        <v>0.59494356374006896</v>
      </c>
      <c r="AG137" s="109">
        <v>43.880001068115199</v>
      </c>
      <c r="AH137" s="108">
        <v>2029199</v>
      </c>
      <c r="AI137" s="108">
        <v>0</v>
      </c>
      <c r="AJ137" s="108">
        <v>0</v>
      </c>
      <c r="AK137" s="108">
        <v>8420</v>
      </c>
      <c r="AL137" s="108">
        <v>9536</v>
      </c>
      <c r="AM137" s="108">
        <v>0</v>
      </c>
      <c r="AN137" s="108">
        <v>114</v>
      </c>
      <c r="AO137" s="110">
        <v>14.2</v>
      </c>
      <c r="AP137" s="110" t="s">
        <v>443</v>
      </c>
      <c r="AQ137" s="110" t="s">
        <v>443</v>
      </c>
      <c r="AR137" s="109">
        <v>2.333333333333333</v>
      </c>
      <c r="AS137" s="109">
        <v>-0.62090712785720803</v>
      </c>
      <c r="AT137" s="108">
        <v>28</v>
      </c>
      <c r="AU137" s="110">
        <v>20.264450073242202</v>
      </c>
      <c r="AV137" s="109">
        <v>63.4334907531738</v>
      </c>
      <c r="AW137" s="109">
        <v>7.9000000953674299</v>
      </c>
      <c r="AX137" s="109">
        <v>46.646808624267599</v>
      </c>
      <c r="AY137" s="108">
        <v>14000</v>
      </c>
      <c r="AZ137" s="110">
        <v>18.924413699999999</v>
      </c>
      <c r="BA137" s="110">
        <v>39.962569899999998</v>
      </c>
      <c r="BB137" s="108">
        <v>2760.82666015625</v>
      </c>
      <c r="BC137" s="108">
        <v>8084991</v>
      </c>
      <c r="BD137" s="108">
        <v>7596348</v>
      </c>
      <c r="BE137" s="108">
        <v>452860</v>
      </c>
      <c r="BF137" s="108"/>
    </row>
    <row r="138" spans="1:58" x14ac:dyDescent="0.25">
      <c r="A138" s="133" t="s">
        <v>249</v>
      </c>
      <c r="B138" s="111" t="s">
        <v>248</v>
      </c>
      <c r="C138" s="108">
        <v>0</v>
      </c>
      <c r="D138" s="108">
        <v>0</v>
      </c>
      <c r="E138" s="108">
        <v>29139.279500000004</v>
      </c>
      <c r="F138" s="108">
        <v>0</v>
      </c>
      <c r="G138" s="108">
        <v>0</v>
      </c>
      <c r="H138" s="108">
        <v>0</v>
      </c>
      <c r="I138" s="108">
        <v>0</v>
      </c>
      <c r="J138" s="108">
        <v>53875</v>
      </c>
      <c r="K138" s="109">
        <v>0.21199999999999999</v>
      </c>
      <c r="L138" s="109">
        <v>0</v>
      </c>
      <c r="M138" s="109">
        <v>0.22600000000000001</v>
      </c>
      <c r="N138" s="109">
        <v>6.7000000000000004E-2</v>
      </c>
      <c r="O138" s="108">
        <v>0</v>
      </c>
      <c r="P138" s="108">
        <v>0</v>
      </c>
      <c r="Q138" s="109">
        <v>0.69299999999999995</v>
      </c>
      <c r="R138" s="109" t="s">
        <v>443</v>
      </c>
      <c r="S138" s="108">
        <v>5151985</v>
      </c>
      <c r="T138" s="108">
        <v>62.44</v>
      </c>
      <c r="U138" s="108">
        <v>56.19</v>
      </c>
      <c r="V138" s="109">
        <v>0.21793262660503401</v>
      </c>
      <c r="W138" s="110">
        <v>20.5</v>
      </c>
      <c r="X138" s="110">
        <v>2.5999999046325701</v>
      </c>
      <c r="Y138" s="109">
        <v>1.22699999809265</v>
      </c>
      <c r="Z138" s="108">
        <v>99</v>
      </c>
      <c r="AA138" s="108">
        <v>41</v>
      </c>
      <c r="AB138" s="110">
        <v>0.40000000596046398</v>
      </c>
      <c r="AC138" s="109">
        <v>872.92836492000004</v>
      </c>
      <c r="AD138" s="109">
        <v>132</v>
      </c>
      <c r="AE138" s="110">
        <v>0</v>
      </c>
      <c r="AF138" s="109">
        <v>0.46422783393269501</v>
      </c>
      <c r="AG138" s="109">
        <v>51.669998168945298</v>
      </c>
      <c r="AH138" s="108">
        <v>150175</v>
      </c>
      <c r="AI138" s="108">
        <v>0</v>
      </c>
      <c r="AJ138" s="108">
        <v>0</v>
      </c>
      <c r="AK138" s="108">
        <v>0</v>
      </c>
      <c r="AL138" s="108">
        <v>204</v>
      </c>
      <c r="AM138" s="108">
        <v>0</v>
      </c>
      <c r="AN138" s="108">
        <v>115</v>
      </c>
      <c r="AO138" s="110">
        <v>10.4</v>
      </c>
      <c r="AP138" s="110">
        <v>4.33</v>
      </c>
      <c r="AQ138" s="110">
        <v>11.2</v>
      </c>
      <c r="AR138" s="109">
        <v>3.5166666666666671</v>
      </c>
      <c r="AS138" s="109">
        <v>-0.94503539800643899</v>
      </c>
      <c r="AT138" s="108">
        <v>30</v>
      </c>
      <c r="AU138" s="110">
        <v>99.000717163085895</v>
      </c>
      <c r="AV138" s="109">
        <v>95.536109924316406</v>
      </c>
      <c r="AW138" s="109">
        <v>44.381595611572301</v>
      </c>
      <c r="AX138" s="109">
        <v>105.38954925537099</v>
      </c>
      <c r="AY138" s="108">
        <v>74000</v>
      </c>
      <c r="AZ138" s="110">
        <v>88.597886900000006</v>
      </c>
      <c r="BA138" s="110">
        <v>97.9626734</v>
      </c>
      <c r="BB138" s="108">
        <v>9576.5615234375</v>
      </c>
      <c r="BC138" s="108">
        <v>6725308</v>
      </c>
      <c r="BD138" s="108">
        <v>6721983</v>
      </c>
      <c r="BE138" s="108">
        <v>397300</v>
      </c>
      <c r="BF138" s="108"/>
    </row>
    <row r="139" spans="1:58" x14ac:dyDescent="0.25">
      <c r="A139" s="133" t="s">
        <v>251</v>
      </c>
      <c r="B139" s="111" t="s">
        <v>250</v>
      </c>
      <c r="C139" s="108">
        <v>52407.779505684208</v>
      </c>
      <c r="D139" s="108">
        <v>25385.541342315788</v>
      </c>
      <c r="E139" s="108">
        <v>181407.1355</v>
      </c>
      <c r="F139" s="108">
        <v>1598.8920000000001</v>
      </c>
      <c r="G139" s="108">
        <v>0</v>
      </c>
      <c r="H139" s="108">
        <v>0</v>
      </c>
      <c r="I139" s="108">
        <v>0</v>
      </c>
      <c r="J139" s="108">
        <v>100651</v>
      </c>
      <c r="K139" s="109">
        <v>0.152</v>
      </c>
      <c r="L139" s="109">
        <v>9.0909090909090898E-2</v>
      </c>
      <c r="M139" s="109">
        <v>0.35899999999999999</v>
      </c>
      <c r="N139" s="109">
        <v>2.8000000000000001E-2</v>
      </c>
      <c r="O139" s="108">
        <v>0</v>
      </c>
      <c r="P139" s="108">
        <v>0</v>
      </c>
      <c r="Q139" s="109">
        <v>0.74</v>
      </c>
      <c r="R139" s="109">
        <v>4.3195900000000002E-2</v>
      </c>
      <c r="S139" s="108">
        <v>21230262</v>
      </c>
      <c r="T139" s="108">
        <v>328.46</v>
      </c>
      <c r="U139" s="108">
        <v>331.76</v>
      </c>
      <c r="V139" s="109">
        <v>0.18273463845252999</v>
      </c>
      <c r="W139" s="110">
        <v>16.899999618530298</v>
      </c>
      <c r="X139" s="110">
        <v>3.5</v>
      </c>
      <c r="Y139" s="109">
        <v>1.1319999694824201</v>
      </c>
      <c r="Z139" s="108">
        <v>88</v>
      </c>
      <c r="AA139" s="108">
        <v>119</v>
      </c>
      <c r="AB139" s="110">
        <v>0.30000001192092901</v>
      </c>
      <c r="AC139" s="109">
        <v>656.18008382000005</v>
      </c>
      <c r="AD139" s="109">
        <v>68</v>
      </c>
      <c r="AE139" s="110">
        <v>1</v>
      </c>
      <c r="AF139" s="109">
        <v>0.38514731848655998</v>
      </c>
      <c r="AG139" s="109">
        <v>44.139999389648402</v>
      </c>
      <c r="AH139" s="108">
        <v>351260</v>
      </c>
      <c r="AI139" s="108">
        <v>21493</v>
      </c>
      <c r="AJ139" s="108">
        <v>1601353</v>
      </c>
      <c r="AK139" s="108">
        <v>62237</v>
      </c>
      <c r="AL139" s="108">
        <v>1649</v>
      </c>
      <c r="AM139" s="108">
        <v>0</v>
      </c>
      <c r="AN139" s="108">
        <v>121</v>
      </c>
      <c r="AO139" s="110">
        <v>7.5</v>
      </c>
      <c r="AP139" s="110">
        <v>3.87</v>
      </c>
      <c r="AQ139" s="110">
        <v>3.4</v>
      </c>
      <c r="AR139" s="109">
        <v>3.55</v>
      </c>
      <c r="AS139" s="109">
        <v>-0.27753046154975902</v>
      </c>
      <c r="AT139" s="108">
        <v>35</v>
      </c>
      <c r="AU139" s="110">
        <v>92.919990539550795</v>
      </c>
      <c r="AV139" s="109">
        <v>94.374351501464801</v>
      </c>
      <c r="AW139" s="109">
        <v>40.900001525878899</v>
      </c>
      <c r="AX139" s="109">
        <v>109.866905212402</v>
      </c>
      <c r="AY139" s="108">
        <v>84000</v>
      </c>
      <c r="AZ139" s="110">
        <v>76.193446199999997</v>
      </c>
      <c r="BA139" s="110">
        <v>86.697263300000003</v>
      </c>
      <c r="BB139" s="108">
        <v>13022.017578125</v>
      </c>
      <c r="BC139" s="108">
        <v>31773840</v>
      </c>
      <c r="BD139" s="108">
        <v>30954875</v>
      </c>
      <c r="BE139" s="108">
        <v>1280000</v>
      </c>
      <c r="BF139" s="108"/>
    </row>
    <row r="140" spans="1:58" x14ac:dyDescent="0.25">
      <c r="A140" s="133" t="s">
        <v>253</v>
      </c>
      <c r="B140" s="111" t="s">
        <v>252</v>
      </c>
      <c r="C140" s="108">
        <v>155286.68607978948</v>
      </c>
      <c r="D140" s="108">
        <v>90564.89129368421</v>
      </c>
      <c r="E140" s="108">
        <v>484210.21049999993</v>
      </c>
      <c r="F140" s="108">
        <v>3150.3159999999998</v>
      </c>
      <c r="G140" s="108">
        <v>1672238.3039329003</v>
      </c>
      <c r="H140" s="108">
        <v>1181120.16425185</v>
      </c>
      <c r="I140" s="108">
        <v>753194.03700000001</v>
      </c>
      <c r="J140" s="108">
        <v>122365</v>
      </c>
      <c r="K140" s="109">
        <v>0.182</v>
      </c>
      <c r="L140" s="109">
        <v>3.03030303030303E-2</v>
      </c>
      <c r="M140" s="109">
        <v>0.89600000000000002</v>
      </c>
      <c r="N140" s="109">
        <v>0.66</v>
      </c>
      <c r="O140" s="108">
        <v>0</v>
      </c>
      <c r="P140" s="108">
        <v>4</v>
      </c>
      <c r="Q140" s="109">
        <v>0.68200000000000005</v>
      </c>
      <c r="R140" s="109">
        <v>3.2807500000000003E-2</v>
      </c>
      <c r="S140" s="108">
        <v>65850801</v>
      </c>
      <c r="T140" s="108">
        <v>677.45</v>
      </c>
      <c r="U140" s="108">
        <v>515.32000000000005</v>
      </c>
      <c r="V140" s="109">
        <v>0.145511329174042</v>
      </c>
      <c r="W140" s="110">
        <v>28</v>
      </c>
      <c r="X140" s="110">
        <v>20.200000762939499</v>
      </c>
      <c r="Y140" s="109" t="s">
        <v>443</v>
      </c>
      <c r="Z140" s="108">
        <v>80</v>
      </c>
      <c r="AA140" s="108">
        <v>322</v>
      </c>
      <c r="AB140" s="110">
        <v>0.10000000149011599</v>
      </c>
      <c r="AC140" s="109">
        <v>328.87213835</v>
      </c>
      <c r="AD140" s="109">
        <v>114</v>
      </c>
      <c r="AE140" s="110">
        <v>0</v>
      </c>
      <c r="AF140" s="109">
        <v>0.435904426738212</v>
      </c>
      <c r="AG140" s="109">
        <v>43.040000915527301</v>
      </c>
      <c r="AH140" s="108">
        <v>4016201</v>
      </c>
      <c r="AI140" s="108">
        <v>5534812</v>
      </c>
      <c r="AJ140" s="108">
        <v>1604857</v>
      </c>
      <c r="AK140" s="108">
        <v>499276</v>
      </c>
      <c r="AL140" s="108">
        <v>408</v>
      </c>
      <c r="AM140" s="108">
        <v>0</v>
      </c>
      <c r="AN140" s="108">
        <v>119</v>
      </c>
      <c r="AO140" s="110">
        <v>13.5</v>
      </c>
      <c r="AP140" s="110">
        <v>6.84</v>
      </c>
      <c r="AQ140" s="110">
        <v>2.6</v>
      </c>
      <c r="AR140" s="109">
        <v>3.6166666666666671</v>
      </c>
      <c r="AS140" s="109">
        <v>0.10709220916032799</v>
      </c>
      <c r="AT140" s="108">
        <v>35</v>
      </c>
      <c r="AU140" s="110">
        <v>89.125770568847699</v>
      </c>
      <c r="AV140" s="109">
        <v>96.618026733398395</v>
      </c>
      <c r="AW140" s="109">
        <v>40.700000762939503</v>
      </c>
      <c r="AX140" s="109">
        <v>118.125541687012</v>
      </c>
      <c r="AY140" s="108">
        <v>150000</v>
      </c>
      <c r="AZ140" s="110">
        <v>73.934905000000001</v>
      </c>
      <c r="BA140" s="110">
        <v>91.791846899999996</v>
      </c>
      <c r="BB140" s="108">
        <v>7806.21142578125</v>
      </c>
      <c r="BC140" s="108">
        <v>103320224</v>
      </c>
      <c r="BD140" s="108">
        <v>99622248</v>
      </c>
      <c r="BE140" s="108">
        <v>298170</v>
      </c>
      <c r="BF140" s="108"/>
    </row>
    <row r="141" spans="1:58" x14ac:dyDescent="0.25">
      <c r="A141" s="133" t="s">
        <v>255</v>
      </c>
      <c r="B141" s="111" t="s">
        <v>254</v>
      </c>
      <c r="C141" s="108">
        <v>2968.0126879157897</v>
      </c>
      <c r="D141" s="108">
        <v>0</v>
      </c>
      <c r="E141" s="108">
        <v>171179.37649999998</v>
      </c>
      <c r="F141" s="108">
        <v>0</v>
      </c>
      <c r="G141" s="108">
        <v>0</v>
      </c>
      <c r="H141" s="108">
        <v>0</v>
      </c>
      <c r="I141" s="108">
        <v>0</v>
      </c>
      <c r="J141" s="108">
        <v>0</v>
      </c>
      <c r="K141" s="109">
        <v>0</v>
      </c>
      <c r="L141" s="109">
        <v>9.0909090909090898E-2</v>
      </c>
      <c r="M141" s="109">
        <v>7.0000000000000001E-3</v>
      </c>
      <c r="N141" s="109">
        <v>1.2999999999999999E-2</v>
      </c>
      <c r="O141" s="108">
        <v>0</v>
      </c>
      <c r="P141" s="108">
        <v>0</v>
      </c>
      <c r="Q141" s="109">
        <v>0.85499999999999998</v>
      </c>
      <c r="R141" s="109" t="s">
        <v>443</v>
      </c>
      <c r="S141" s="108">
        <v>0</v>
      </c>
      <c r="T141" s="108">
        <v>0</v>
      </c>
      <c r="U141" s="108">
        <v>0</v>
      </c>
      <c r="V141" s="109" t="s">
        <v>443</v>
      </c>
      <c r="W141" s="110">
        <v>5.1999998092651403</v>
      </c>
      <c r="X141" s="110" t="s">
        <v>443</v>
      </c>
      <c r="Y141" s="109">
        <v>2.2190001010894802</v>
      </c>
      <c r="Z141" s="108">
        <v>96</v>
      </c>
      <c r="AA141" s="108">
        <v>19</v>
      </c>
      <c r="AB141" s="110">
        <v>0.10000000149011599</v>
      </c>
      <c r="AC141" s="109">
        <v>1570.4464691799999</v>
      </c>
      <c r="AD141" s="109">
        <v>3</v>
      </c>
      <c r="AE141" s="110" t="s">
        <v>443</v>
      </c>
      <c r="AF141" s="109">
        <v>0.137015303217847</v>
      </c>
      <c r="AG141" s="109">
        <v>32.080001831054702</v>
      </c>
      <c r="AH141" s="108">
        <v>0</v>
      </c>
      <c r="AI141" s="108">
        <v>3</v>
      </c>
      <c r="AJ141" s="108">
        <v>0</v>
      </c>
      <c r="AK141" s="108">
        <v>0</v>
      </c>
      <c r="AL141" s="108">
        <v>11747</v>
      </c>
      <c r="AM141" s="108">
        <v>0</v>
      </c>
      <c r="AN141" s="108">
        <v>139</v>
      </c>
      <c r="AO141" s="110">
        <v>4.9000000000000004</v>
      </c>
      <c r="AP141" s="110">
        <v>2.65</v>
      </c>
      <c r="AQ141" s="110">
        <v>7</v>
      </c>
      <c r="AR141" s="109">
        <v>3.2833333333333328</v>
      </c>
      <c r="AS141" s="109">
        <v>0.79975652694702104</v>
      </c>
      <c r="AT141" s="108">
        <v>62</v>
      </c>
      <c r="AU141" s="110">
        <v>100</v>
      </c>
      <c r="AV141" s="109">
        <v>99.787422180175795</v>
      </c>
      <c r="AW141" s="109">
        <v>67.997001647949205</v>
      </c>
      <c r="AX141" s="109">
        <v>148.70655822753901</v>
      </c>
      <c r="AY141" s="108">
        <v>610000</v>
      </c>
      <c r="AZ141" s="110">
        <v>97.210426999999996</v>
      </c>
      <c r="BA141" s="110">
        <v>98.346251199999998</v>
      </c>
      <c r="BB141" s="108">
        <v>27810.517578125</v>
      </c>
      <c r="BC141" s="108">
        <v>37948016</v>
      </c>
      <c r="BD141" s="108">
        <v>38348330</v>
      </c>
      <c r="BE141" s="108">
        <v>304150</v>
      </c>
      <c r="BF141" s="108"/>
    </row>
    <row r="142" spans="1:58" x14ac:dyDescent="0.25">
      <c r="A142" s="133" t="s">
        <v>257</v>
      </c>
      <c r="B142" s="111" t="s">
        <v>256</v>
      </c>
      <c r="C142" s="108">
        <v>16936.840075263157</v>
      </c>
      <c r="D142" s="108">
        <v>0</v>
      </c>
      <c r="E142" s="108">
        <v>17629.66</v>
      </c>
      <c r="F142" s="108">
        <v>6.9619999999999997</v>
      </c>
      <c r="G142" s="108">
        <v>414.44020640550002</v>
      </c>
      <c r="H142" s="108">
        <v>0</v>
      </c>
      <c r="I142" s="108">
        <v>0</v>
      </c>
      <c r="J142" s="108">
        <v>0</v>
      </c>
      <c r="K142" s="109">
        <v>6.0999999999999999E-2</v>
      </c>
      <c r="L142" s="109">
        <v>0.12121212121212099</v>
      </c>
      <c r="M142" s="109">
        <v>2E-3</v>
      </c>
      <c r="N142" s="109">
        <v>5.0000000000000001E-3</v>
      </c>
      <c r="O142" s="108">
        <v>0</v>
      </c>
      <c r="P142" s="108">
        <v>0</v>
      </c>
      <c r="Q142" s="109">
        <v>0.84299999999999997</v>
      </c>
      <c r="R142" s="109" t="s">
        <v>443</v>
      </c>
      <c r="S142" s="108">
        <v>50000</v>
      </c>
      <c r="T142" s="108">
        <v>0</v>
      </c>
      <c r="U142" s="108">
        <v>0</v>
      </c>
      <c r="V142" s="109" t="s">
        <v>443</v>
      </c>
      <c r="W142" s="110">
        <v>3.5999999046325701</v>
      </c>
      <c r="X142" s="110" t="s">
        <v>443</v>
      </c>
      <c r="Y142" s="109">
        <v>4.0999999046325701</v>
      </c>
      <c r="Z142" s="108">
        <v>98</v>
      </c>
      <c r="AA142" s="108">
        <v>23</v>
      </c>
      <c r="AB142" s="110" t="s">
        <v>443</v>
      </c>
      <c r="AC142" s="109">
        <v>2689.9423357800001</v>
      </c>
      <c r="AD142" s="109">
        <v>10</v>
      </c>
      <c r="AE142" s="110" t="s">
        <v>443</v>
      </c>
      <c r="AF142" s="109">
        <v>9.0773691693429401E-2</v>
      </c>
      <c r="AG142" s="109">
        <v>36.040000915527301</v>
      </c>
      <c r="AH142" s="108">
        <v>0</v>
      </c>
      <c r="AI142" s="108">
        <v>1161</v>
      </c>
      <c r="AJ142" s="108">
        <v>704</v>
      </c>
      <c r="AK142" s="108">
        <v>0</v>
      </c>
      <c r="AL142" s="108">
        <v>1194</v>
      </c>
      <c r="AM142" s="108">
        <v>0</v>
      </c>
      <c r="AN142" s="108">
        <v>132</v>
      </c>
      <c r="AO142" s="110">
        <v>4.9000000000000004</v>
      </c>
      <c r="AP142" s="110">
        <v>2.4700000000000002</v>
      </c>
      <c r="AQ142" s="110">
        <v>9</v>
      </c>
      <c r="AR142" s="109">
        <v>3.95</v>
      </c>
      <c r="AS142" s="109">
        <v>1.2324576377868699</v>
      </c>
      <c r="AT142" s="108">
        <v>62</v>
      </c>
      <c r="AU142" s="110">
        <v>100</v>
      </c>
      <c r="AV142" s="109">
        <v>95.428108215332003</v>
      </c>
      <c r="AW142" s="109">
        <v>68.632896423339801</v>
      </c>
      <c r="AX142" s="109">
        <v>110.411666870117</v>
      </c>
      <c r="AY142" s="108">
        <v>160000</v>
      </c>
      <c r="AZ142" s="110">
        <v>99.669039100000006</v>
      </c>
      <c r="BA142" s="110">
        <v>100</v>
      </c>
      <c r="BB142" s="108">
        <v>30624.173828125</v>
      </c>
      <c r="BC142" s="108">
        <v>10324611</v>
      </c>
      <c r="BD142" s="108">
        <v>10268976</v>
      </c>
      <c r="BE142" s="108">
        <v>91470</v>
      </c>
      <c r="BF142" s="108"/>
    </row>
    <row r="143" spans="1:58" x14ac:dyDescent="0.25">
      <c r="A143" s="133" t="s">
        <v>259</v>
      </c>
      <c r="B143" s="111" t="s">
        <v>258</v>
      </c>
      <c r="C143" s="108">
        <v>415.72458281052627</v>
      </c>
      <c r="D143" s="108">
        <v>0</v>
      </c>
      <c r="E143" s="108">
        <v>0.46249999999999997</v>
      </c>
      <c r="F143" s="108">
        <v>0</v>
      </c>
      <c r="G143" s="108">
        <v>0</v>
      </c>
      <c r="H143" s="108">
        <v>0</v>
      </c>
      <c r="I143" s="108">
        <v>0</v>
      </c>
      <c r="J143" s="108">
        <v>0</v>
      </c>
      <c r="K143" s="109">
        <v>0</v>
      </c>
      <c r="L143" s="109">
        <v>0.18181818181818199</v>
      </c>
      <c r="M143" s="109">
        <v>7.0000000000000001E-3</v>
      </c>
      <c r="N143" s="109">
        <v>2E-3</v>
      </c>
      <c r="O143" s="108">
        <v>0</v>
      </c>
      <c r="P143" s="108">
        <v>0</v>
      </c>
      <c r="Q143" s="109">
        <v>0.85599999999999998</v>
      </c>
      <c r="R143" s="109" t="s">
        <v>443</v>
      </c>
      <c r="S143" s="108">
        <v>0</v>
      </c>
      <c r="T143" s="108">
        <v>0</v>
      </c>
      <c r="U143" s="108">
        <v>0</v>
      </c>
      <c r="V143" s="109" t="s">
        <v>443</v>
      </c>
      <c r="W143" s="110">
        <v>8</v>
      </c>
      <c r="X143" s="110" t="s">
        <v>443</v>
      </c>
      <c r="Y143" s="109">
        <v>7.7389998435974103</v>
      </c>
      <c r="Z143" s="108">
        <v>99</v>
      </c>
      <c r="AA143" s="108">
        <v>34</v>
      </c>
      <c r="AB143" s="110" t="s">
        <v>443</v>
      </c>
      <c r="AC143" s="109">
        <v>3071.1877565999998</v>
      </c>
      <c r="AD143" s="109">
        <v>13</v>
      </c>
      <c r="AE143" s="110" t="s">
        <v>443</v>
      </c>
      <c r="AF143" s="109">
        <v>0.54202707739491396</v>
      </c>
      <c r="AG143" s="109" t="s">
        <v>443</v>
      </c>
      <c r="AH143" s="108">
        <v>0</v>
      </c>
      <c r="AI143" s="108">
        <v>0</v>
      </c>
      <c r="AJ143" s="108">
        <v>0</v>
      </c>
      <c r="AK143" s="108">
        <v>0</v>
      </c>
      <c r="AL143" s="108">
        <v>177</v>
      </c>
      <c r="AM143" s="108">
        <v>0</v>
      </c>
      <c r="AN143" s="108">
        <v>135</v>
      </c>
      <c r="AO143" s="110">
        <v>4.9000000000000004</v>
      </c>
      <c r="AP143" s="110">
        <v>1.75</v>
      </c>
      <c r="AQ143" s="110">
        <v>6.3</v>
      </c>
      <c r="AR143" s="109">
        <v>3.1333333333333333</v>
      </c>
      <c r="AS143" s="109">
        <v>0.99563950300216697</v>
      </c>
      <c r="AT143" s="108">
        <v>61</v>
      </c>
      <c r="AU143" s="110">
        <v>100</v>
      </c>
      <c r="AV143" s="109">
        <v>97.757087707519503</v>
      </c>
      <c r="AW143" s="109">
        <v>92.884826660156307</v>
      </c>
      <c r="AX143" s="109">
        <v>153.58692932128901</v>
      </c>
      <c r="AY143" s="108">
        <v>11000</v>
      </c>
      <c r="AZ143" s="110">
        <v>98.018420399999997</v>
      </c>
      <c r="BA143" s="110">
        <v>100</v>
      </c>
      <c r="BB143" s="108">
        <v>127522.671875</v>
      </c>
      <c r="BC143" s="108">
        <v>2569804</v>
      </c>
      <c r="BD143" s="108">
        <v>2231272</v>
      </c>
      <c r="BE143" s="108">
        <v>11610</v>
      </c>
      <c r="BF143" s="108"/>
    </row>
    <row r="144" spans="1:58" x14ac:dyDescent="0.25">
      <c r="A144" s="133" t="s">
        <v>261</v>
      </c>
      <c r="B144" s="111" t="s">
        <v>260</v>
      </c>
      <c r="C144" s="108">
        <v>38568.074828210527</v>
      </c>
      <c r="D144" s="108">
        <v>2304.9658501052631</v>
      </c>
      <c r="E144" s="108">
        <v>171441.50599999999</v>
      </c>
      <c r="F144" s="108">
        <v>0</v>
      </c>
      <c r="G144" s="108">
        <v>0</v>
      </c>
      <c r="H144" s="108">
        <v>0</v>
      </c>
      <c r="I144" s="108">
        <v>0</v>
      </c>
      <c r="J144" s="108">
        <v>0</v>
      </c>
      <c r="K144" s="109">
        <v>0.03</v>
      </c>
      <c r="L144" s="109">
        <v>0.15151515151515199</v>
      </c>
      <c r="M144" s="109">
        <v>0.05</v>
      </c>
      <c r="N144" s="109">
        <v>3.5999999999999997E-2</v>
      </c>
      <c r="O144" s="108">
        <v>0</v>
      </c>
      <c r="P144" s="108">
        <v>0</v>
      </c>
      <c r="Q144" s="109">
        <v>0.80200000000000005</v>
      </c>
      <c r="R144" s="109" t="s">
        <v>443</v>
      </c>
      <c r="S144" s="108">
        <v>0</v>
      </c>
      <c r="T144" s="108">
        <v>0</v>
      </c>
      <c r="U144" s="108">
        <v>0</v>
      </c>
      <c r="V144" s="109" t="s">
        <v>443</v>
      </c>
      <c r="W144" s="110">
        <v>11.1000003814697</v>
      </c>
      <c r="X144" s="110" t="s">
        <v>443</v>
      </c>
      <c r="Y144" s="109">
        <v>2.4479999542236301</v>
      </c>
      <c r="Z144" s="108">
        <v>86</v>
      </c>
      <c r="AA144" s="108">
        <v>84</v>
      </c>
      <c r="AB144" s="110">
        <v>0.10000000149011599</v>
      </c>
      <c r="AC144" s="109">
        <v>1079.25833188</v>
      </c>
      <c r="AD144" s="109">
        <v>31</v>
      </c>
      <c r="AE144" s="110" t="s">
        <v>443</v>
      </c>
      <c r="AF144" s="109">
        <v>0.33854101082675198</v>
      </c>
      <c r="AG144" s="109">
        <v>27.329999923706101</v>
      </c>
      <c r="AH144" s="108">
        <v>1500</v>
      </c>
      <c r="AI144" s="108">
        <v>300</v>
      </c>
      <c r="AJ144" s="108">
        <v>0</v>
      </c>
      <c r="AK144" s="108">
        <v>0</v>
      </c>
      <c r="AL144" s="108">
        <v>2905</v>
      </c>
      <c r="AM144" s="108">
        <v>0</v>
      </c>
      <c r="AN144" s="108">
        <v>137</v>
      </c>
      <c r="AO144" s="110">
        <v>4.9000000000000004</v>
      </c>
      <c r="AP144" s="110">
        <v>3.7</v>
      </c>
      <c r="AQ144" s="110">
        <v>4.3</v>
      </c>
      <c r="AR144" s="109">
        <v>3.5</v>
      </c>
      <c r="AS144" s="109">
        <v>-3.8319572806358303E-2</v>
      </c>
      <c r="AT144" s="108">
        <v>48</v>
      </c>
      <c r="AU144" s="110">
        <v>100</v>
      </c>
      <c r="AV144" s="109">
        <v>98.757026672363295</v>
      </c>
      <c r="AW144" s="109">
        <v>55.763198852539098</v>
      </c>
      <c r="AX144" s="109">
        <v>107.14020538330099</v>
      </c>
      <c r="AY144" s="108">
        <v>200000</v>
      </c>
      <c r="AZ144" s="110">
        <v>79.076551499999994</v>
      </c>
      <c r="BA144" s="110">
        <v>100</v>
      </c>
      <c r="BB144" s="108">
        <v>23626.373046875</v>
      </c>
      <c r="BC144" s="108">
        <v>19705300</v>
      </c>
      <c r="BD144" s="108">
        <v>19322363</v>
      </c>
      <c r="BE144" s="108">
        <v>230160</v>
      </c>
      <c r="BF144" s="108"/>
    </row>
    <row r="145" spans="1:58" x14ac:dyDescent="0.25">
      <c r="A145" s="133" t="s">
        <v>377</v>
      </c>
      <c r="B145" s="111" t="s">
        <v>262</v>
      </c>
      <c r="C145" s="108">
        <v>36139.797861473686</v>
      </c>
      <c r="D145" s="108">
        <v>10414.477428442104</v>
      </c>
      <c r="E145" s="108">
        <v>1004982.3419999998</v>
      </c>
      <c r="F145" s="108">
        <v>48.264000000000003</v>
      </c>
      <c r="G145" s="108">
        <v>17904.551400466939</v>
      </c>
      <c r="H145" s="108">
        <v>533.21175000681001</v>
      </c>
      <c r="I145" s="108">
        <v>9021.2280000000028</v>
      </c>
      <c r="J145" s="108">
        <v>30303</v>
      </c>
      <c r="K145" s="109">
        <v>0.152</v>
      </c>
      <c r="L145" s="109">
        <v>0.15151515151515199</v>
      </c>
      <c r="M145" s="109">
        <v>0.77</v>
      </c>
      <c r="N145" s="109">
        <v>0.65100000000000002</v>
      </c>
      <c r="O145" s="108">
        <v>0</v>
      </c>
      <c r="P145" s="108">
        <v>0</v>
      </c>
      <c r="Q145" s="109">
        <v>0.80400000000000005</v>
      </c>
      <c r="R145" s="109" t="s">
        <v>443</v>
      </c>
      <c r="S145" s="108">
        <v>2787546</v>
      </c>
      <c r="T145" s="108">
        <v>0</v>
      </c>
      <c r="U145" s="108">
        <v>0</v>
      </c>
      <c r="V145" s="109" t="s">
        <v>443</v>
      </c>
      <c r="W145" s="110">
        <v>9.6000003814697301</v>
      </c>
      <c r="X145" s="110" t="s">
        <v>443</v>
      </c>
      <c r="Y145" s="109">
        <v>4.30889987945557</v>
      </c>
      <c r="Z145" s="108">
        <v>98</v>
      </c>
      <c r="AA145" s="108">
        <v>80</v>
      </c>
      <c r="AB145" s="110" t="s">
        <v>443</v>
      </c>
      <c r="AC145" s="109">
        <v>1835.7132779000001</v>
      </c>
      <c r="AD145" s="109">
        <v>25</v>
      </c>
      <c r="AE145" s="110" t="s">
        <v>443</v>
      </c>
      <c r="AF145" s="109">
        <v>0.270739015496331</v>
      </c>
      <c r="AG145" s="109">
        <v>41.590000152587898</v>
      </c>
      <c r="AH145" s="108">
        <v>7477</v>
      </c>
      <c r="AI145" s="108">
        <v>11696</v>
      </c>
      <c r="AJ145" s="108">
        <v>15922</v>
      </c>
      <c r="AK145" s="108">
        <v>19327</v>
      </c>
      <c r="AL145" s="108">
        <v>228990</v>
      </c>
      <c r="AM145" s="108">
        <v>56</v>
      </c>
      <c r="AN145" s="108">
        <v>136</v>
      </c>
      <c r="AO145" s="110">
        <v>4.9000000000000004</v>
      </c>
      <c r="AP145" s="110">
        <v>4.3</v>
      </c>
      <c r="AQ145" s="110">
        <v>5.2</v>
      </c>
      <c r="AR145" s="109" t="s">
        <v>443</v>
      </c>
      <c r="AS145" s="109">
        <v>-0.182619988918304</v>
      </c>
      <c r="AT145" s="108">
        <v>29</v>
      </c>
      <c r="AU145" s="110">
        <v>100</v>
      </c>
      <c r="AV145" s="109">
        <v>99.719566345214801</v>
      </c>
      <c r="AW145" s="109">
        <v>73.410003662109403</v>
      </c>
      <c r="AX145" s="109">
        <v>159.95149230957</v>
      </c>
      <c r="AY145" s="108">
        <v>1900000</v>
      </c>
      <c r="AZ145" s="110">
        <v>72.224308699999995</v>
      </c>
      <c r="BA145" s="110">
        <v>96.939147899999995</v>
      </c>
      <c r="BB145" s="108">
        <v>23162.6328125</v>
      </c>
      <c r="BC145" s="108">
        <v>144342400</v>
      </c>
      <c r="BD145" s="108">
        <v>142739873</v>
      </c>
      <c r="BE145" s="108">
        <v>16376870</v>
      </c>
      <c r="BF145" s="108"/>
    </row>
    <row r="146" spans="1:58" x14ac:dyDescent="0.25">
      <c r="A146" s="133" t="s">
        <v>264</v>
      </c>
      <c r="B146" s="111" t="s">
        <v>263</v>
      </c>
      <c r="C146" s="108">
        <v>11723.839330694736</v>
      </c>
      <c r="D146" s="108">
        <v>0</v>
      </c>
      <c r="E146" s="108">
        <v>43591.431499999999</v>
      </c>
      <c r="F146" s="108">
        <v>0</v>
      </c>
      <c r="G146" s="108">
        <v>0</v>
      </c>
      <c r="H146" s="108">
        <v>0</v>
      </c>
      <c r="I146" s="108">
        <v>0</v>
      </c>
      <c r="J146" s="108">
        <v>74440</v>
      </c>
      <c r="K146" s="109">
        <v>0.152</v>
      </c>
      <c r="L146" s="109">
        <v>0.12121212121212099</v>
      </c>
      <c r="M146" s="109">
        <v>0.71</v>
      </c>
      <c r="N146" s="109">
        <v>0.33500000000000002</v>
      </c>
      <c r="O146" s="108">
        <v>0</v>
      </c>
      <c r="P146" s="108">
        <v>0</v>
      </c>
      <c r="Q146" s="109">
        <v>0.498</v>
      </c>
      <c r="R146" s="109">
        <v>0.25349509999999997</v>
      </c>
      <c r="S146" s="108">
        <v>130503659</v>
      </c>
      <c r="T146" s="108">
        <v>1035.03</v>
      </c>
      <c r="U146" s="108">
        <v>1081.72</v>
      </c>
      <c r="V146" s="109">
        <v>13.4209804534912</v>
      </c>
      <c r="W146" s="110">
        <v>41.700000762939503</v>
      </c>
      <c r="X146" s="110">
        <v>11.699999809265099</v>
      </c>
      <c r="Y146" s="109">
        <v>5.6000001728534698E-2</v>
      </c>
      <c r="Z146" s="108">
        <v>95</v>
      </c>
      <c r="AA146" s="108">
        <v>56</v>
      </c>
      <c r="AB146" s="110">
        <v>2.9000000953674299</v>
      </c>
      <c r="AC146" s="109">
        <v>125.06543320999999</v>
      </c>
      <c r="AD146" s="109">
        <v>290</v>
      </c>
      <c r="AE146" s="110">
        <v>33</v>
      </c>
      <c r="AF146" s="109">
        <v>0.38308827243392601</v>
      </c>
      <c r="AG146" s="109">
        <v>51.340000152587898</v>
      </c>
      <c r="AH146" s="108">
        <v>3431</v>
      </c>
      <c r="AI146" s="108">
        <v>4000</v>
      </c>
      <c r="AJ146" s="108">
        <v>679</v>
      </c>
      <c r="AK146" s="108">
        <v>0</v>
      </c>
      <c r="AL146" s="108">
        <v>160872</v>
      </c>
      <c r="AM146" s="108">
        <v>6105</v>
      </c>
      <c r="AN146" s="108">
        <v>105</v>
      </c>
      <c r="AO146" s="110">
        <v>31.6</v>
      </c>
      <c r="AP146" s="110">
        <v>8.6199999999999992</v>
      </c>
      <c r="AQ146" s="110">
        <v>10.5</v>
      </c>
      <c r="AR146" s="109">
        <v>3.8</v>
      </c>
      <c r="AS146" s="109">
        <v>-3.9430532604455899E-2</v>
      </c>
      <c r="AT146" s="108">
        <v>54</v>
      </c>
      <c r="AU146" s="110">
        <v>19.799999237060501</v>
      </c>
      <c r="AV146" s="109">
        <v>71.243499755859403</v>
      </c>
      <c r="AW146" s="109">
        <v>18</v>
      </c>
      <c r="AX146" s="109">
        <v>70.482902526855497</v>
      </c>
      <c r="AY146" s="108">
        <v>8100</v>
      </c>
      <c r="AZ146" s="110">
        <v>61.644817500000002</v>
      </c>
      <c r="BA146" s="110">
        <v>76.129628199999999</v>
      </c>
      <c r="BB146" s="108">
        <v>1913.40209960938</v>
      </c>
      <c r="BC146" s="108">
        <v>11917508</v>
      </c>
      <c r="BD146" s="108">
        <v>11590557</v>
      </c>
      <c r="BE146" s="108">
        <v>24670</v>
      </c>
      <c r="BF146" s="108"/>
    </row>
    <row r="147" spans="1:58" x14ac:dyDescent="0.25">
      <c r="A147" s="133" t="s">
        <v>266</v>
      </c>
      <c r="B147" s="111" t="s">
        <v>265</v>
      </c>
      <c r="C147" s="108">
        <v>0</v>
      </c>
      <c r="D147" s="108">
        <v>0</v>
      </c>
      <c r="E147" s="108" t="s">
        <v>443</v>
      </c>
      <c r="F147" s="108">
        <v>0</v>
      </c>
      <c r="G147" s="108">
        <v>951.80447246879999</v>
      </c>
      <c r="H147" s="108">
        <v>300.56983341120002</v>
      </c>
      <c r="I147" s="108">
        <v>207.06899999999999</v>
      </c>
      <c r="J147" s="108">
        <v>0</v>
      </c>
      <c r="K147" s="109">
        <v>0</v>
      </c>
      <c r="L147" s="109">
        <v>0.27272727272727298</v>
      </c>
      <c r="M147" s="109">
        <v>2E-3</v>
      </c>
      <c r="N147" s="109">
        <v>0.01</v>
      </c>
      <c r="O147" s="108">
        <v>0</v>
      </c>
      <c r="P147" s="108">
        <v>0</v>
      </c>
      <c r="Q147" s="109">
        <v>0.76500000000000001</v>
      </c>
      <c r="R147" s="109" t="s">
        <v>443</v>
      </c>
      <c r="S147" s="108">
        <v>0</v>
      </c>
      <c r="T147" s="108">
        <v>0</v>
      </c>
      <c r="U147" s="108">
        <v>0</v>
      </c>
      <c r="V147" s="109" t="s">
        <v>443</v>
      </c>
      <c r="W147" s="110">
        <v>10.5</v>
      </c>
      <c r="X147" s="110" t="s">
        <v>443</v>
      </c>
      <c r="Y147" s="109" t="s">
        <v>443</v>
      </c>
      <c r="Z147" s="108">
        <v>98</v>
      </c>
      <c r="AA147" s="108">
        <v>5.0999999046325701</v>
      </c>
      <c r="AB147" s="110" t="s">
        <v>443</v>
      </c>
      <c r="AC147" s="109">
        <v>1151.6687693199999</v>
      </c>
      <c r="AD147" s="109" t="s">
        <v>443</v>
      </c>
      <c r="AE147" s="110" t="s">
        <v>443</v>
      </c>
      <c r="AF147" s="109" t="s">
        <v>443</v>
      </c>
      <c r="AG147" s="109" t="s">
        <v>443</v>
      </c>
      <c r="AH147" s="108">
        <v>0</v>
      </c>
      <c r="AI147" s="108">
        <v>0</v>
      </c>
      <c r="AJ147" s="108">
        <v>0</v>
      </c>
      <c r="AK147" s="108">
        <v>0</v>
      </c>
      <c r="AL147" s="108">
        <v>0</v>
      </c>
      <c r="AM147" s="108">
        <v>0</v>
      </c>
      <c r="AN147" s="108">
        <v>115</v>
      </c>
      <c r="AO147" s="110">
        <v>6.2</v>
      </c>
      <c r="AP147" s="110">
        <v>2.86</v>
      </c>
      <c r="AQ147" s="110" t="s">
        <v>443</v>
      </c>
      <c r="AR147" s="109">
        <v>3.4</v>
      </c>
      <c r="AS147" s="109">
        <v>0.106443174183369</v>
      </c>
      <c r="AT147" s="108" t="s">
        <v>443</v>
      </c>
      <c r="AU147" s="110">
        <v>100</v>
      </c>
      <c r="AV147" s="109" t="s">
        <v>443</v>
      </c>
      <c r="AW147" s="109">
        <v>75.699996948242202</v>
      </c>
      <c r="AX147" s="109">
        <v>131.84231567382801</v>
      </c>
      <c r="AY147" s="108">
        <v>430</v>
      </c>
      <c r="AZ147" s="110">
        <v>87.3</v>
      </c>
      <c r="BA147" s="110">
        <v>98.296609399999994</v>
      </c>
      <c r="BB147" s="108">
        <v>26685.994140625</v>
      </c>
      <c r="BC147" s="108">
        <v>54821</v>
      </c>
      <c r="BD147" s="108">
        <v>54979</v>
      </c>
      <c r="BE147" s="108">
        <v>260</v>
      </c>
      <c r="BF147" s="108"/>
    </row>
    <row r="148" spans="1:58" x14ac:dyDescent="0.25">
      <c r="A148" s="133" t="s">
        <v>268</v>
      </c>
      <c r="B148" s="111" t="s">
        <v>267</v>
      </c>
      <c r="C148" s="108">
        <v>250.28197400421053</v>
      </c>
      <c r="D148" s="108">
        <v>0</v>
      </c>
      <c r="E148" s="108" t="s">
        <v>443</v>
      </c>
      <c r="F148" s="108">
        <v>0</v>
      </c>
      <c r="G148" s="108">
        <v>2486.9931994599997</v>
      </c>
      <c r="H148" s="108">
        <v>355.28474277999999</v>
      </c>
      <c r="I148" s="108">
        <v>306.81599999999997</v>
      </c>
      <c r="J148" s="108">
        <v>0</v>
      </c>
      <c r="K148" s="109">
        <v>0.03</v>
      </c>
      <c r="L148" s="109">
        <v>9.0909090909090898E-2</v>
      </c>
      <c r="M148" s="109">
        <v>6.0000000000000001E-3</v>
      </c>
      <c r="N148" s="109">
        <v>2.1999999999999999E-2</v>
      </c>
      <c r="O148" s="108">
        <v>0</v>
      </c>
      <c r="P148" s="108">
        <v>0</v>
      </c>
      <c r="Q148" s="109">
        <v>0.73499999999999999</v>
      </c>
      <c r="R148" s="109">
        <v>2.8649999999999999E-3</v>
      </c>
      <c r="S148" s="108">
        <v>0</v>
      </c>
      <c r="T148" s="108">
        <v>19.37</v>
      </c>
      <c r="U148" s="108">
        <v>13.2</v>
      </c>
      <c r="V148" s="109">
        <v>0.93671441078186002</v>
      </c>
      <c r="W148" s="110">
        <v>14.300000190734901</v>
      </c>
      <c r="X148" s="110">
        <v>2.7999999523162802</v>
      </c>
      <c r="Y148" s="109">
        <v>1.29</v>
      </c>
      <c r="Z148" s="108">
        <v>99</v>
      </c>
      <c r="AA148" s="108">
        <v>8.8000001907348597</v>
      </c>
      <c r="AB148" s="110" t="s">
        <v>443</v>
      </c>
      <c r="AC148" s="109">
        <v>698.29563051000002</v>
      </c>
      <c r="AD148" s="109">
        <v>48</v>
      </c>
      <c r="AE148" s="110" t="s">
        <v>443</v>
      </c>
      <c r="AF148" s="109">
        <v>0.35354825636493198</v>
      </c>
      <c r="AG148" s="109" t="s">
        <v>443</v>
      </c>
      <c r="AH148" s="108">
        <v>0</v>
      </c>
      <c r="AI148" s="108">
        <v>1250</v>
      </c>
      <c r="AJ148" s="108">
        <v>0</v>
      </c>
      <c r="AK148" s="108">
        <v>0</v>
      </c>
      <c r="AL148" s="108">
        <v>2</v>
      </c>
      <c r="AM148" s="108">
        <v>0</v>
      </c>
      <c r="AN148" s="108">
        <v>115</v>
      </c>
      <c r="AO148" s="110">
        <v>6.2</v>
      </c>
      <c r="AP148" s="110">
        <v>3.44</v>
      </c>
      <c r="AQ148" s="110">
        <v>12.3</v>
      </c>
      <c r="AR148" s="109">
        <v>2.916666666666667</v>
      </c>
      <c r="AS148" s="109">
        <v>-8.3963938057422596E-2</v>
      </c>
      <c r="AT148" s="108">
        <v>60</v>
      </c>
      <c r="AU148" s="110">
        <v>98.163810729980497</v>
      </c>
      <c r="AV148" s="109" t="s">
        <v>443</v>
      </c>
      <c r="AW148" s="109">
        <v>52.349998474121101</v>
      </c>
      <c r="AX148" s="109">
        <v>101.516189575195</v>
      </c>
      <c r="AY148" s="108">
        <v>690</v>
      </c>
      <c r="AZ148" s="110">
        <v>90.541643899999997</v>
      </c>
      <c r="BA148" s="110">
        <v>96.330101600000006</v>
      </c>
      <c r="BB148" s="108">
        <v>11545.775390625</v>
      </c>
      <c r="BC148" s="108">
        <v>178015</v>
      </c>
      <c r="BD148" s="108">
        <v>184254</v>
      </c>
      <c r="BE148" s="108">
        <v>610</v>
      </c>
      <c r="BF148" s="108"/>
    </row>
    <row r="149" spans="1:58" x14ac:dyDescent="0.25">
      <c r="A149" s="133" t="s">
        <v>270</v>
      </c>
      <c r="B149" s="111" t="s">
        <v>269</v>
      </c>
      <c r="C149" s="108">
        <v>12.673356154968422</v>
      </c>
      <c r="D149" s="108">
        <v>0</v>
      </c>
      <c r="E149" s="108" t="s">
        <v>443</v>
      </c>
      <c r="F149" s="108">
        <v>0</v>
      </c>
      <c r="G149" s="108">
        <v>1372.8304289462003</v>
      </c>
      <c r="H149" s="108">
        <v>192.88650927275</v>
      </c>
      <c r="I149" s="108">
        <v>109.92000000000002</v>
      </c>
      <c r="J149" s="108">
        <v>0</v>
      </c>
      <c r="K149" s="109">
        <v>0.03</v>
      </c>
      <c r="L149" s="109" t="s">
        <v>443</v>
      </c>
      <c r="M149" s="109">
        <v>6.0000000000000001E-3</v>
      </c>
      <c r="N149" s="109">
        <v>0.02</v>
      </c>
      <c r="O149" s="108">
        <v>0</v>
      </c>
      <c r="P149" s="108">
        <v>0</v>
      </c>
      <c r="Q149" s="109">
        <v>0.72199999999999998</v>
      </c>
      <c r="R149" s="109" t="s">
        <v>443</v>
      </c>
      <c r="S149" s="108">
        <v>325027</v>
      </c>
      <c r="T149" s="108">
        <v>9.81</v>
      </c>
      <c r="U149" s="108">
        <v>13.22</v>
      </c>
      <c r="V149" s="109">
        <v>1.7999243736267101</v>
      </c>
      <c r="W149" s="110">
        <v>18.299999237060501</v>
      </c>
      <c r="X149" s="110" t="s">
        <v>443</v>
      </c>
      <c r="Y149" s="109">
        <v>0.95</v>
      </c>
      <c r="Z149" s="108">
        <v>99</v>
      </c>
      <c r="AA149" s="108">
        <v>7.4000000953674299</v>
      </c>
      <c r="AB149" s="110" t="s">
        <v>443</v>
      </c>
      <c r="AC149" s="109">
        <v>916.55274725000004</v>
      </c>
      <c r="AD149" s="109">
        <v>45</v>
      </c>
      <c r="AE149" s="110" t="s">
        <v>443</v>
      </c>
      <c r="AF149" s="109" t="s">
        <v>443</v>
      </c>
      <c r="AG149" s="109" t="s">
        <v>443</v>
      </c>
      <c r="AH149" s="108">
        <v>0</v>
      </c>
      <c r="AI149" s="108">
        <v>25000</v>
      </c>
      <c r="AJ149" s="108">
        <v>0</v>
      </c>
      <c r="AK149" s="108">
        <v>0</v>
      </c>
      <c r="AL149" s="108">
        <v>0</v>
      </c>
      <c r="AM149" s="108">
        <v>0</v>
      </c>
      <c r="AN149" s="108">
        <v>121</v>
      </c>
      <c r="AO149" s="110">
        <v>6.2</v>
      </c>
      <c r="AP149" s="110">
        <v>3.4</v>
      </c>
      <c r="AQ149" s="110">
        <v>4.8</v>
      </c>
      <c r="AR149" s="109" t="s">
        <v>443</v>
      </c>
      <c r="AS149" s="109">
        <v>1.94837246090174E-2</v>
      </c>
      <c r="AT149" s="108">
        <v>60</v>
      </c>
      <c r="AU149" s="110">
        <v>99.02001953125</v>
      </c>
      <c r="AV149" s="109" t="s">
        <v>443</v>
      </c>
      <c r="AW149" s="109">
        <v>51.7700004577637</v>
      </c>
      <c r="AX149" s="109">
        <v>103.654434204102</v>
      </c>
      <c r="AY149" s="108">
        <v>410</v>
      </c>
      <c r="AZ149" s="110">
        <v>76.099999999999994</v>
      </c>
      <c r="BA149" s="110">
        <v>95.060069100000007</v>
      </c>
      <c r="BB149" s="108">
        <v>11605.6103515625</v>
      </c>
      <c r="BC149" s="108">
        <v>109643</v>
      </c>
      <c r="BD149" s="108">
        <v>108680</v>
      </c>
      <c r="BE149" s="108">
        <v>390</v>
      </c>
      <c r="BF149" s="108"/>
    </row>
    <row r="150" spans="1:58" x14ac:dyDescent="0.25">
      <c r="A150" s="133" t="s">
        <v>272</v>
      </c>
      <c r="B150" s="111" t="s">
        <v>271</v>
      </c>
      <c r="C150" s="108">
        <v>0</v>
      </c>
      <c r="D150" s="108">
        <v>0</v>
      </c>
      <c r="E150" s="108" t="s">
        <v>443</v>
      </c>
      <c r="F150" s="108">
        <v>2.6339999999999999</v>
      </c>
      <c r="G150" s="108">
        <v>3214.3296079939996</v>
      </c>
      <c r="H150" s="108">
        <v>338.35048505199995</v>
      </c>
      <c r="I150" s="108">
        <v>0</v>
      </c>
      <c r="J150" s="108">
        <v>0</v>
      </c>
      <c r="K150" s="109">
        <v>0.03</v>
      </c>
      <c r="L150" s="109" t="s">
        <v>443</v>
      </c>
      <c r="M150" s="109">
        <v>5.0000000000000001E-3</v>
      </c>
      <c r="N150" s="109">
        <v>1.4E-2</v>
      </c>
      <c r="O150" s="108">
        <v>0</v>
      </c>
      <c r="P150" s="108">
        <v>0</v>
      </c>
      <c r="Q150" s="109">
        <v>0.70399999999999996</v>
      </c>
      <c r="R150" s="109" t="s">
        <v>443</v>
      </c>
      <c r="S150" s="108">
        <v>0</v>
      </c>
      <c r="T150" s="108">
        <v>90.95</v>
      </c>
      <c r="U150" s="108">
        <v>93.72</v>
      </c>
      <c r="V150" s="109">
        <v>11.893755912780801</v>
      </c>
      <c r="W150" s="110">
        <v>17.5</v>
      </c>
      <c r="X150" s="110">
        <v>2.7</v>
      </c>
      <c r="Y150" s="109">
        <v>0.47900000214576699</v>
      </c>
      <c r="Z150" s="108">
        <v>68</v>
      </c>
      <c r="AA150" s="108">
        <v>11</v>
      </c>
      <c r="AB150" s="110" t="s">
        <v>443</v>
      </c>
      <c r="AC150" s="109">
        <v>417.81388559999999</v>
      </c>
      <c r="AD150" s="109">
        <v>51</v>
      </c>
      <c r="AE150" s="110" t="s">
        <v>443</v>
      </c>
      <c r="AF150" s="109">
        <v>0.43880205524945798</v>
      </c>
      <c r="AG150" s="109">
        <v>42.689998626708999</v>
      </c>
      <c r="AH150" s="108">
        <v>0</v>
      </c>
      <c r="AI150" s="108">
        <v>0</v>
      </c>
      <c r="AJ150" s="108">
        <v>0</v>
      </c>
      <c r="AK150" s="108">
        <v>0</v>
      </c>
      <c r="AL150" s="108">
        <v>0</v>
      </c>
      <c r="AM150" s="108">
        <v>0</v>
      </c>
      <c r="AN150" s="108">
        <v>128</v>
      </c>
      <c r="AO150" s="110">
        <v>4.9000000000000004</v>
      </c>
      <c r="AP150" s="110" t="s">
        <v>443</v>
      </c>
      <c r="AQ150" s="110" t="s">
        <v>443</v>
      </c>
      <c r="AR150" s="109">
        <v>3.15</v>
      </c>
      <c r="AS150" s="109">
        <v>0.48889276385307301</v>
      </c>
      <c r="AT150" s="108">
        <v>52</v>
      </c>
      <c r="AU150" s="110">
        <v>97.900001525878906</v>
      </c>
      <c r="AV150" s="109">
        <v>99.015007019042997</v>
      </c>
      <c r="AW150" s="109">
        <v>25.407009124755898</v>
      </c>
      <c r="AX150" s="109">
        <v>58.516365051269503</v>
      </c>
      <c r="AY150" s="108">
        <v>1600</v>
      </c>
      <c r="AZ150" s="110">
        <v>91.487776100000005</v>
      </c>
      <c r="BA150" s="110">
        <v>98.980996500000003</v>
      </c>
      <c r="BB150" s="108">
        <v>6345.26416015625</v>
      </c>
      <c r="BC150" s="108">
        <v>195125</v>
      </c>
      <c r="BD150" s="108">
        <v>192798</v>
      </c>
      <c r="BE150" s="108">
        <v>2830</v>
      </c>
      <c r="BF150" s="108"/>
    </row>
    <row r="151" spans="1:58" x14ac:dyDescent="0.25">
      <c r="A151" s="133" t="s">
        <v>274</v>
      </c>
      <c r="B151" s="111" t="s">
        <v>273</v>
      </c>
      <c r="C151" s="108">
        <v>0</v>
      </c>
      <c r="D151" s="108">
        <v>0</v>
      </c>
      <c r="E151" s="108" t="s">
        <v>443</v>
      </c>
      <c r="F151" s="108">
        <v>0</v>
      </c>
      <c r="G151" s="108">
        <v>0</v>
      </c>
      <c r="H151" s="108">
        <v>0</v>
      </c>
      <c r="I151" s="108">
        <v>0</v>
      </c>
      <c r="J151" s="108">
        <v>0</v>
      </c>
      <c r="K151" s="109">
        <v>0</v>
      </c>
      <c r="L151" s="109">
        <v>0.39393939393939398</v>
      </c>
      <c r="M151" s="109">
        <v>2.1000000000000001E-2</v>
      </c>
      <c r="N151" s="109">
        <v>1E-3</v>
      </c>
      <c r="O151" s="108">
        <v>0</v>
      </c>
      <c r="P151" s="108">
        <v>0</v>
      </c>
      <c r="Q151" s="109">
        <v>0.57399999999999995</v>
      </c>
      <c r="R151" s="109">
        <v>0.21657499999999999</v>
      </c>
      <c r="S151" s="108">
        <v>0</v>
      </c>
      <c r="T151" s="108">
        <v>41.38</v>
      </c>
      <c r="U151" s="108">
        <v>48.95</v>
      </c>
      <c r="V151" s="109">
        <v>15.4104099273682</v>
      </c>
      <c r="W151" s="110">
        <v>47.299999237060497</v>
      </c>
      <c r="X151" s="110">
        <v>14.3999996185303</v>
      </c>
      <c r="Y151" s="109" t="s">
        <v>443</v>
      </c>
      <c r="Z151" s="108">
        <v>93</v>
      </c>
      <c r="AA151" s="108">
        <v>97</v>
      </c>
      <c r="AB151" s="110">
        <v>0.80000001192092896</v>
      </c>
      <c r="AC151" s="109">
        <v>299.72955882000002</v>
      </c>
      <c r="AD151" s="109">
        <v>156</v>
      </c>
      <c r="AE151" s="110">
        <v>43</v>
      </c>
      <c r="AF151" s="109">
        <v>0.52386499345433302</v>
      </c>
      <c r="AG151" s="109">
        <v>30.819999694824201</v>
      </c>
      <c r="AH151" s="108">
        <v>0</v>
      </c>
      <c r="AI151" s="108">
        <v>0</v>
      </c>
      <c r="AJ151" s="108">
        <v>0</v>
      </c>
      <c r="AK151" s="108">
        <v>0</v>
      </c>
      <c r="AL151" s="108">
        <v>0</v>
      </c>
      <c r="AM151" s="108">
        <v>0</v>
      </c>
      <c r="AN151" s="108">
        <v>119</v>
      </c>
      <c r="AO151" s="110">
        <v>6.6</v>
      </c>
      <c r="AP151" s="110">
        <v>9.1199999999999992</v>
      </c>
      <c r="AQ151" s="110" t="s">
        <v>443</v>
      </c>
      <c r="AR151" s="109" t="s">
        <v>443</v>
      </c>
      <c r="AS151" s="109">
        <v>-0.75845342874527</v>
      </c>
      <c r="AT151" s="108">
        <v>46</v>
      </c>
      <c r="AU151" s="110">
        <v>68.599998474121094</v>
      </c>
      <c r="AV151" s="109">
        <v>91.747108459472699</v>
      </c>
      <c r="AW151" s="109">
        <v>25.822248458862301</v>
      </c>
      <c r="AX151" s="109">
        <v>65.094856262207003</v>
      </c>
      <c r="AY151" s="108">
        <v>640</v>
      </c>
      <c r="AZ151" s="110">
        <v>34.706900500000003</v>
      </c>
      <c r="BA151" s="110">
        <v>97.092922900000005</v>
      </c>
      <c r="BB151" s="108">
        <v>3229.05810546875</v>
      </c>
      <c r="BC151" s="108">
        <v>199910</v>
      </c>
      <c r="BD151" s="108">
        <v>189881</v>
      </c>
      <c r="BE151" s="108">
        <v>960</v>
      </c>
      <c r="BF151" s="108"/>
    </row>
    <row r="152" spans="1:58" x14ac:dyDescent="0.25">
      <c r="A152" s="133" t="s">
        <v>276</v>
      </c>
      <c r="B152" s="111" t="s">
        <v>275</v>
      </c>
      <c r="C152" s="108">
        <v>6472.2945931789473</v>
      </c>
      <c r="D152" s="108">
        <v>0</v>
      </c>
      <c r="E152" s="108">
        <v>26827.7415</v>
      </c>
      <c r="F152" s="108">
        <v>0</v>
      </c>
      <c r="G152" s="108">
        <v>0</v>
      </c>
      <c r="H152" s="108">
        <v>0</v>
      </c>
      <c r="I152" s="108">
        <v>0</v>
      </c>
      <c r="J152" s="108">
        <v>0</v>
      </c>
      <c r="K152" s="109">
        <v>0</v>
      </c>
      <c r="L152" s="109">
        <v>0.24242424242424199</v>
      </c>
      <c r="M152" s="109">
        <v>0.57799999999999996</v>
      </c>
      <c r="N152" s="109">
        <v>0.27800000000000002</v>
      </c>
      <c r="O152" s="108">
        <v>0</v>
      </c>
      <c r="P152" s="108">
        <v>5</v>
      </c>
      <c r="Q152" s="109">
        <v>0.84699999999999998</v>
      </c>
      <c r="R152" s="109" t="s">
        <v>443</v>
      </c>
      <c r="S152" s="108">
        <v>1000</v>
      </c>
      <c r="T152" s="108">
        <v>0</v>
      </c>
      <c r="U152" s="108">
        <v>0</v>
      </c>
      <c r="V152" s="109" t="s">
        <v>443</v>
      </c>
      <c r="W152" s="110">
        <v>14.5</v>
      </c>
      <c r="X152" s="110">
        <v>5.3000001907348597</v>
      </c>
      <c r="Y152" s="109">
        <v>2.4909999370575</v>
      </c>
      <c r="Z152" s="108">
        <v>98</v>
      </c>
      <c r="AA152" s="108">
        <v>12</v>
      </c>
      <c r="AB152" s="110" t="s">
        <v>443</v>
      </c>
      <c r="AC152" s="109">
        <v>2465.9767676900001</v>
      </c>
      <c r="AD152" s="109">
        <v>12</v>
      </c>
      <c r="AE152" s="110">
        <v>0</v>
      </c>
      <c r="AF152" s="109">
        <v>0.256929909730855</v>
      </c>
      <c r="AG152" s="109" t="s">
        <v>443</v>
      </c>
      <c r="AH152" s="108">
        <v>0</v>
      </c>
      <c r="AI152" s="108">
        <v>1037</v>
      </c>
      <c r="AJ152" s="108">
        <v>0</v>
      </c>
      <c r="AK152" s="108">
        <v>0</v>
      </c>
      <c r="AL152" s="108">
        <v>140</v>
      </c>
      <c r="AM152" s="108">
        <v>0</v>
      </c>
      <c r="AN152" s="108">
        <v>137</v>
      </c>
      <c r="AO152" s="110">
        <v>4.9000000000000004</v>
      </c>
      <c r="AP152" s="110">
        <v>2.89</v>
      </c>
      <c r="AQ152" s="110">
        <v>3.8</v>
      </c>
      <c r="AR152" s="109" t="s">
        <v>443</v>
      </c>
      <c r="AS152" s="109">
        <v>0.210185751318932</v>
      </c>
      <c r="AT152" s="108">
        <v>46</v>
      </c>
      <c r="AU152" s="110">
        <v>100</v>
      </c>
      <c r="AV152" s="109">
        <v>94.842369079589801</v>
      </c>
      <c r="AW152" s="109">
        <v>69.616233825683594</v>
      </c>
      <c r="AX152" s="109">
        <v>176.58880615234401</v>
      </c>
      <c r="AY152" s="108">
        <v>130000</v>
      </c>
      <c r="AZ152" s="110">
        <v>100</v>
      </c>
      <c r="BA152" s="110">
        <v>97.034113700000006</v>
      </c>
      <c r="BB152" s="108">
        <v>54430.859375</v>
      </c>
      <c r="BC152" s="108">
        <v>32275688</v>
      </c>
      <c r="BD152" s="108">
        <v>31472107</v>
      </c>
      <c r="BE152" s="108">
        <v>2149690</v>
      </c>
      <c r="BF152" s="108"/>
    </row>
    <row r="153" spans="1:58" x14ac:dyDescent="0.25">
      <c r="A153" s="133" t="s">
        <v>278</v>
      </c>
      <c r="B153" s="111" t="s">
        <v>277</v>
      </c>
      <c r="C153" s="108">
        <v>0</v>
      </c>
      <c r="D153" s="108">
        <v>0</v>
      </c>
      <c r="E153" s="108">
        <v>56457.684500000003</v>
      </c>
      <c r="F153" s="108">
        <v>17.571999999999999</v>
      </c>
      <c r="G153" s="108">
        <v>0</v>
      </c>
      <c r="H153" s="108">
        <v>0</v>
      </c>
      <c r="I153" s="108">
        <v>0</v>
      </c>
      <c r="J153" s="108">
        <v>53748</v>
      </c>
      <c r="K153" s="109">
        <v>9.0999999999999998E-2</v>
      </c>
      <c r="L153" s="109">
        <v>0.30303030303030298</v>
      </c>
      <c r="M153" s="109">
        <v>0.56299999999999994</v>
      </c>
      <c r="N153" s="109">
        <v>5.3999999999999999E-2</v>
      </c>
      <c r="O153" s="108">
        <v>0</v>
      </c>
      <c r="P153" s="108">
        <v>0</v>
      </c>
      <c r="Q153" s="109">
        <v>0.49399999999999999</v>
      </c>
      <c r="R153" s="109">
        <v>0.27788570000000001</v>
      </c>
      <c r="S153" s="108">
        <v>38818149</v>
      </c>
      <c r="T153" s="108">
        <v>1108.75</v>
      </c>
      <c r="U153" s="108">
        <v>879.2</v>
      </c>
      <c r="V153" s="109">
        <v>6.6416339874267596</v>
      </c>
      <c r="W153" s="110">
        <v>47.200000762939503</v>
      </c>
      <c r="X153" s="110">
        <v>12.800000190734901</v>
      </c>
      <c r="Y153" s="109">
        <v>5.9000000357627903E-2</v>
      </c>
      <c r="Z153" s="108">
        <v>93</v>
      </c>
      <c r="AA153" s="108">
        <v>139</v>
      </c>
      <c r="AB153" s="110">
        <v>0.5</v>
      </c>
      <c r="AC153" s="109">
        <v>106.93550431</v>
      </c>
      <c r="AD153" s="109">
        <v>315</v>
      </c>
      <c r="AE153" s="110">
        <v>59</v>
      </c>
      <c r="AF153" s="109">
        <v>0.52106045932843803</v>
      </c>
      <c r="AG153" s="109">
        <v>40.279998779296903</v>
      </c>
      <c r="AH153" s="108">
        <v>0</v>
      </c>
      <c r="AI153" s="108">
        <v>10646</v>
      </c>
      <c r="AJ153" s="108">
        <v>0</v>
      </c>
      <c r="AK153" s="108">
        <v>24000</v>
      </c>
      <c r="AL153" s="108">
        <v>14584</v>
      </c>
      <c r="AM153" s="108">
        <v>0</v>
      </c>
      <c r="AN153" s="108">
        <v>111</v>
      </c>
      <c r="AO153" s="110">
        <v>10</v>
      </c>
      <c r="AP153" s="110">
        <v>8.3699999999999992</v>
      </c>
      <c r="AQ153" s="110">
        <v>8.6999999999999993</v>
      </c>
      <c r="AR153" s="109">
        <v>3.1166666666666667</v>
      </c>
      <c r="AS153" s="109">
        <v>-0.43514502048492398</v>
      </c>
      <c r="AT153" s="108">
        <v>45</v>
      </c>
      <c r="AU153" s="110">
        <v>61</v>
      </c>
      <c r="AV153" s="109">
        <v>55.624851226806598</v>
      </c>
      <c r="AW153" s="109">
        <v>21.690263748168899</v>
      </c>
      <c r="AX153" s="109">
        <v>99.946754455566406</v>
      </c>
      <c r="AY153" s="108">
        <v>23000</v>
      </c>
      <c r="AZ153" s="110">
        <v>47.592434900000001</v>
      </c>
      <c r="BA153" s="110">
        <v>78.523029199999996</v>
      </c>
      <c r="BB153" s="108">
        <v>2567.80053710938</v>
      </c>
      <c r="BC153" s="108">
        <v>15411614</v>
      </c>
      <c r="BD153" s="108">
        <v>15109447</v>
      </c>
      <c r="BE153" s="108">
        <v>192530</v>
      </c>
      <c r="BF153" s="108"/>
    </row>
    <row r="154" spans="1:58" x14ac:dyDescent="0.25">
      <c r="A154" s="133" t="s">
        <v>280</v>
      </c>
      <c r="B154" s="111" t="s">
        <v>279</v>
      </c>
      <c r="C154" s="108">
        <v>14266.128776905263</v>
      </c>
      <c r="D154" s="108">
        <v>0</v>
      </c>
      <c r="E154" s="108">
        <v>96337.801999999996</v>
      </c>
      <c r="F154" s="108">
        <v>0</v>
      </c>
      <c r="G154" s="108">
        <v>0</v>
      </c>
      <c r="H154" s="108">
        <v>0</v>
      </c>
      <c r="I154" s="108">
        <v>0</v>
      </c>
      <c r="J154" s="108">
        <v>0</v>
      </c>
      <c r="K154" s="109">
        <v>0</v>
      </c>
      <c r="L154" s="109">
        <v>0.15151515151515199</v>
      </c>
      <c r="M154" s="109">
        <v>0.38</v>
      </c>
      <c r="N154" s="109">
        <v>0.31900000000000001</v>
      </c>
      <c r="O154" s="108">
        <v>0</v>
      </c>
      <c r="P154" s="108">
        <v>0</v>
      </c>
      <c r="Q154" s="109">
        <v>0.77600000000000002</v>
      </c>
      <c r="R154" s="109">
        <v>1.7390999999999999E-3</v>
      </c>
      <c r="S154" s="108">
        <v>68533481</v>
      </c>
      <c r="T154" s="108">
        <v>372.03</v>
      </c>
      <c r="U154" s="108">
        <v>312.54000000000002</v>
      </c>
      <c r="V154" s="109">
        <v>0.88471549749374401</v>
      </c>
      <c r="W154" s="110">
        <v>6.6999998092651403</v>
      </c>
      <c r="X154" s="110">
        <v>1.79999995231628</v>
      </c>
      <c r="Y154" s="109">
        <v>2.11199998855591</v>
      </c>
      <c r="Z154" s="108">
        <v>82</v>
      </c>
      <c r="AA154" s="108">
        <v>21</v>
      </c>
      <c r="AB154" s="110">
        <v>0.10000000149011599</v>
      </c>
      <c r="AC154" s="109">
        <v>1312.22306804</v>
      </c>
      <c r="AD154" s="109">
        <v>17</v>
      </c>
      <c r="AE154" s="110" t="s">
        <v>443</v>
      </c>
      <c r="AF154" s="109">
        <v>0.18473119235737201</v>
      </c>
      <c r="AG154" s="109">
        <v>29.649999618530298</v>
      </c>
      <c r="AH154" s="108">
        <v>0</v>
      </c>
      <c r="AI154" s="108">
        <v>8421</v>
      </c>
      <c r="AJ154" s="108">
        <v>0</v>
      </c>
      <c r="AK154" s="108">
        <v>0</v>
      </c>
      <c r="AL154" s="108">
        <v>36522</v>
      </c>
      <c r="AM154" s="108">
        <v>166</v>
      </c>
      <c r="AN154" s="108">
        <v>108</v>
      </c>
      <c r="AO154" s="110">
        <v>4.9000000000000004</v>
      </c>
      <c r="AP154" s="110">
        <v>3.96</v>
      </c>
      <c r="AQ154" s="110">
        <v>8.5</v>
      </c>
      <c r="AR154" s="109">
        <v>3.0333333333333332</v>
      </c>
      <c r="AS154" s="109">
        <v>0.114140711724758</v>
      </c>
      <c r="AT154" s="108">
        <v>42</v>
      </c>
      <c r="AU154" s="110">
        <v>100</v>
      </c>
      <c r="AV154" s="109">
        <v>98.002891540527301</v>
      </c>
      <c r="AW154" s="109">
        <v>65.317024230957003</v>
      </c>
      <c r="AX154" s="109">
        <v>120.520027160645</v>
      </c>
      <c r="AY154" s="108">
        <v>66000</v>
      </c>
      <c r="AZ154" s="110">
        <v>96.426698599999995</v>
      </c>
      <c r="BA154" s="110">
        <v>99.158428000000001</v>
      </c>
      <c r="BB154" s="108">
        <v>14511.791015625</v>
      </c>
      <c r="BC154" s="108">
        <v>7057412</v>
      </c>
      <c r="BD154" s="108">
        <v>6831426</v>
      </c>
      <c r="BE154" s="108">
        <v>87460</v>
      </c>
      <c r="BF154" s="108"/>
    </row>
    <row r="155" spans="1:58" x14ac:dyDescent="0.25">
      <c r="A155" s="133" t="s">
        <v>282</v>
      </c>
      <c r="B155" s="111" t="s">
        <v>281</v>
      </c>
      <c r="C155" s="108">
        <v>0</v>
      </c>
      <c r="D155" s="108">
        <v>0</v>
      </c>
      <c r="E155" s="108" t="s">
        <v>443</v>
      </c>
      <c r="F155" s="108">
        <v>5.54</v>
      </c>
      <c r="G155" s="108">
        <v>3.9763898849460001E-2</v>
      </c>
      <c r="H155" s="108">
        <v>3.3136582374549998E-3</v>
      </c>
      <c r="I155" s="108">
        <v>0</v>
      </c>
      <c r="J155" s="108">
        <v>0</v>
      </c>
      <c r="K155" s="109">
        <v>0</v>
      </c>
      <c r="L155" s="109" t="s">
        <v>443</v>
      </c>
      <c r="M155" s="109">
        <v>3.0000000000000001E-3</v>
      </c>
      <c r="N155" s="109">
        <v>2E-3</v>
      </c>
      <c r="O155" s="108">
        <v>0</v>
      </c>
      <c r="P155" s="108">
        <v>0</v>
      </c>
      <c r="Q155" s="109">
        <v>0.78200000000000003</v>
      </c>
      <c r="R155" s="109" t="s">
        <v>443</v>
      </c>
      <c r="S155" s="108">
        <v>0</v>
      </c>
      <c r="T155" s="108">
        <v>12</v>
      </c>
      <c r="U155" s="108">
        <v>6.78</v>
      </c>
      <c r="V155" s="109">
        <v>0.49928769469261203</v>
      </c>
      <c r="W155" s="110">
        <v>13.6000003814697</v>
      </c>
      <c r="X155" s="110">
        <v>3.5999999046325701</v>
      </c>
      <c r="Y155" s="109">
        <v>1.06700003147125</v>
      </c>
      <c r="Z155" s="108">
        <v>97</v>
      </c>
      <c r="AA155" s="108">
        <v>9.5</v>
      </c>
      <c r="AB155" s="110" t="s">
        <v>443</v>
      </c>
      <c r="AC155" s="109">
        <v>844.33708839999997</v>
      </c>
      <c r="AD155" s="109" t="s">
        <v>443</v>
      </c>
      <c r="AE155" s="110" t="s">
        <v>443</v>
      </c>
      <c r="AF155" s="109" t="s">
        <v>443</v>
      </c>
      <c r="AG155" s="109">
        <v>42.7700004577637</v>
      </c>
      <c r="AH155" s="108">
        <v>0</v>
      </c>
      <c r="AI155" s="108">
        <v>253</v>
      </c>
      <c r="AJ155" s="108">
        <v>0</v>
      </c>
      <c r="AK155" s="108">
        <v>0</v>
      </c>
      <c r="AL155" s="108">
        <v>0</v>
      </c>
      <c r="AM155" s="108">
        <v>0</v>
      </c>
      <c r="AN155" s="108">
        <v>101</v>
      </c>
      <c r="AO155" s="110">
        <v>4.9000000000000004</v>
      </c>
      <c r="AP155" s="110">
        <v>6.65</v>
      </c>
      <c r="AQ155" s="110">
        <v>7.2</v>
      </c>
      <c r="AR155" s="109">
        <v>3.2833333333333328</v>
      </c>
      <c r="AS155" s="109">
        <v>0.42825996875762901</v>
      </c>
      <c r="AT155" s="108">
        <v>55</v>
      </c>
      <c r="AU155" s="110">
        <v>99.544181823730497</v>
      </c>
      <c r="AV155" s="109">
        <v>95.321083068847699</v>
      </c>
      <c r="AW155" s="109">
        <v>58.118698120117202</v>
      </c>
      <c r="AX155" s="109">
        <v>158.120193481445</v>
      </c>
      <c r="AY155" s="108">
        <v>380</v>
      </c>
      <c r="AZ155" s="110">
        <v>98.400068300000001</v>
      </c>
      <c r="BA155" s="110">
        <v>95.727115600000005</v>
      </c>
      <c r="BB155" s="108">
        <v>28391.328125</v>
      </c>
      <c r="BC155" s="108">
        <v>94677</v>
      </c>
      <c r="BD155" s="108">
        <v>96294</v>
      </c>
      <c r="BE155" s="108">
        <v>460</v>
      </c>
      <c r="BF155" s="108"/>
    </row>
    <row r="156" spans="1:58" x14ac:dyDescent="0.25">
      <c r="A156" s="133" t="s">
        <v>284</v>
      </c>
      <c r="B156" s="111" t="s">
        <v>283</v>
      </c>
      <c r="C156" s="108">
        <v>0</v>
      </c>
      <c r="D156" s="108">
        <v>0</v>
      </c>
      <c r="E156" s="108">
        <v>31697.783999999996</v>
      </c>
      <c r="F156" s="108">
        <v>1.9359999999999999</v>
      </c>
      <c r="G156" s="108">
        <v>0</v>
      </c>
      <c r="H156" s="108">
        <v>0</v>
      </c>
      <c r="I156" s="108">
        <v>0</v>
      </c>
      <c r="J156" s="108">
        <v>0</v>
      </c>
      <c r="K156" s="109">
        <v>0</v>
      </c>
      <c r="L156" s="109">
        <v>6.0606060606060601E-2</v>
      </c>
      <c r="M156" s="109">
        <v>0.64900000000000002</v>
      </c>
      <c r="N156" s="109">
        <v>0.185</v>
      </c>
      <c r="O156" s="108">
        <v>0</v>
      </c>
      <c r="P156" s="108">
        <v>0</v>
      </c>
      <c r="Q156" s="109">
        <v>0.42</v>
      </c>
      <c r="R156" s="109">
        <v>0.41098440000000003</v>
      </c>
      <c r="S156" s="108">
        <v>69578531</v>
      </c>
      <c r="T156" s="108">
        <v>914.14</v>
      </c>
      <c r="U156" s="108">
        <v>946.39</v>
      </c>
      <c r="V156" s="109">
        <v>22.559360504150401</v>
      </c>
      <c r="W156" s="110">
        <v>120.40000152587901</v>
      </c>
      <c r="X156" s="110">
        <v>18.100000381469702</v>
      </c>
      <c r="Y156" s="109">
        <v>2.19999998807907E-2</v>
      </c>
      <c r="Z156" s="108">
        <v>83</v>
      </c>
      <c r="AA156" s="108">
        <v>307</v>
      </c>
      <c r="AB156" s="110">
        <v>1.29999995231628</v>
      </c>
      <c r="AC156" s="109">
        <v>223.74445177999999</v>
      </c>
      <c r="AD156" s="109">
        <v>1360</v>
      </c>
      <c r="AE156" s="110">
        <v>109</v>
      </c>
      <c r="AF156" s="109">
        <v>0.650187220000495</v>
      </c>
      <c r="AG156" s="109">
        <v>33.990001678466797</v>
      </c>
      <c r="AH156" s="108">
        <v>24303</v>
      </c>
      <c r="AI156" s="108">
        <v>0</v>
      </c>
      <c r="AJ156" s="108">
        <v>0</v>
      </c>
      <c r="AK156" s="108">
        <v>0</v>
      </c>
      <c r="AL156" s="108">
        <v>683</v>
      </c>
      <c r="AM156" s="108">
        <v>3</v>
      </c>
      <c r="AN156" s="108">
        <v>111</v>
      </c>
      <c r="AO156" s="110">
        <v>22.3</v>
      </c>
      <c r="AP156" s="110">
        <v>6.83</v>
      </c>
      <c r="AQ156" s="110">
        <v>3.3</v>
      </c>
      <c r="AR156" s="109">
        <v>3.6166666666666671</v>
      </c>
      <c r="AS156" s="109">
        <v>-1.2576936483383201</v>
      </c>
      <c r="AT156" s="108">
        <v>30</v>
      </c>
      <c r="AU156" s="110">
        <v>13.0969915390015</v>
      </c>
      <c r="AV156" s="109">
        <v>48.431900024414098</v>
      </c>
      <c r="AW156" s="109">
        <v>2.5</v>
      </c>
      <c r="AX156" s="109">
        <v>89.529678344726605</v>
      </c>
      <c r="AY156" s="108">
        <v>15000</v>
      </c>
      <c r="AZ156" s="110">
        <v>13.262579000000001</v>
      </c>
      <c r="BA156" s="110">
        <v>62.643697400000001</v>
      </c>
      <c r="BB156" s="108">
        <v>1473.40380859375</v>
      </c>
      <c r="BC156" s="108">
        <v>7396190</v>
      </c>
      <c r="BD156" s="108">
        <v>6411978</v>
      </c>
      <c r="BE156" s="108">
        <v>71620</v>
      </c>
      <c r="BF156" s="108"/>
    </row>
    <row r="157" spans="1:58" x14ac:dyDescent="0.25">
      <c r="A157" s="133" t="s">
        <v>286</v>
      </c>
      <c r="B157" s="111" t="s">
        <v>285</v>
      </c>
      <c r="C157" s="108">
        <v>0</v>
      </c>
      <c r="D157" s="108">
        <v>0</v>
      </c>
      <c r="E157" s="108" t="s">
        <v>443</v>
      </c>
      <c r="F157" s="108">
        <v>0</v>
      </c>
      <c r="G157" s="108">
        <v>0</v>
      </c>
      <c r="H157" s="108">
        <v>0</v>
      </c>
      <c r="I157" s="108">
        <v>0</v>
      </c>
      <c r="J157" s="108">
        <v>0</v>
      </c>
      <c r="K157" s="109">
        <v>0</v>
      </c>
      <c r="L157" s="109">
        <v>0.24242424242424199</v>
      </c>
      <c r="M157" s="109">
        <v>1.0999999999999999E-2</v>
      </c>
      <c r="N157" s="109">
        <v>1E-3</v>
      </c>
      <c r="O157" s="108">
        <v>0</v>
      </c>
      <c r="P157" s="108">
        <v>0</v>
      </c>
      <c r="Q157" s="109">
        <v>0.92500000000000004</v>
      </c>
      <c r="R157" s="109" t="s">
        <v>443</v>
      </c>
      <c r="S157" s="108">
        <v>0</v>
      </c>
      <c r="T157" s="108">
        <v>0</v>
      </c>
      <c r="U157" s="108">
        <v>0</v>
      </c>
      <c r="V157" s="109" t="s">
        <v>443</v>
      </c>
      <c r="W157" s="110">
        <v>2.7000000476837198</v>
      </c>
      <c r="X157" s="110" t="s">
        <v>443</v>
      </c>
      <c r="Y157" s="109">
        <v>1.95000004768372</v>
      </c>
      <c r="Z157" s="108">
        <v>95</v>
      </c>
      <c r="AA157" s="108">
        <v>44</v>
      </c>
      <c r="AB157" s="110" t="s">
        <v>443</v>
      </c>
      <c r="AC157" s="109">
        <v>4046.9752878999998</v>
      </c>
      <c r="AD157" s="109">
        <v>10</v>
      </c>
      <c r="AE157" s="110" t="s">
        <v>443</v>
      </c>
      <c r="AF157" s="109">
        <v>6.8165669964825995E-2</v>
      </c>
      <c r="AG157" s="109" t="s">
        <v>443</v>
      </c>
      <c r="AH157" s="108">
        <v>0</v>
      </c>
      <c r="AI157" s="108">
        <v>13051</v>
      </c>
      <c r="AJ157" s="108">
        <v>0</v>
      </c>
      <c r="AK157" s="108">
        <v>0</v>
      </c>
      <c r="AL157" s="108">
        <v>0</v>
      </c>
      <c r="AM157" s="108">
        <v>0</v>
      </c>
      <c r="AN157" s="108">
        <v>129</v>
      </c>
      <c r="AO157" s="110">
        <v>4.9000000000000004</v>
      </c>
      <c r="AP157" s="110">
        <v>1.02</v>
      </c>
      <c r="AQ157" s="110">
        <v>4</v>
      </c>
      <c r="AR157" s="109">
        <v>4.5333333333333332</v>
      </c>
      <c r="AS157" s="109">
        <v>2.2521286010742201</v>
      </c>
      <c r="AT157" s="108">
        <v>84</v>
      </c>
      <c r="AU157" s="110">
        <v>100</v>
      </c>
      <c r="AV157" s="109">
        <v>96.774627685546903</v>
      </c>
      <c r="AW157" s="109">
        <v>82.102996826171903</v>
      </c>
      <c r="AX157" s="109">
        <v>146.13980102539099</v>
      </c>
      <c r="AY157" s="108">
        <v>5600</v>
      </c>
      <c r="AZ157" s="110">
        <v>100</v>
      </c>
      <c r="BA157" s="110">
        <v>100</v>
      </c>
      <c r="BB157" s="108">
        <v>87855.5859375</v>
      </c>
      <c r="BC157" s="108">
        <v>5607283</v>
      </c>
      <c r="BD157" s="108">
        <v>5595207</v>
      </c>
      <c r="BE157" s="108">
        <v>700</v>
      </c>
      <c r="BF157" s="108"/>
    </row>
    <row r="158" spans="1:58" x14ac:dyDescent="0.25">
      <c r="A158" s="133" t="s">
        <v>288</v>
      </c>
      <c r="B158" s="111" t="s">
        <v>287</v>
      </c>
      <c r="C158" s="108">
        <v>8915.5489012210528</v>
      </c>
      <c r="D158" s="108">
        <v>0</v>
      </c>
      <c r="E158" s="108">
        <v>53492.784</v>
      </c>
      <c r="F158" s="108">
        <v>0</v>
      </c>
      <c r="G158" s="108">
        <v>0</v>
      </c>
      <c r="H158" s="108">
        <v>0</v>
      </c>
      <c r="I158" s="108">
        <v>0</v>
      </c>
      <c r="J158" s="108">
        <v>0</v>
      </c>
      <c r="K158" s="109">
        <v>0</v>
      </c>
      <c r="L158" s="109">
        <v>0.12121212121212099</v>
      </c>
      <c r="M158" s="109">
        <v>1.4E-2</v>
      </c>
      <c r="N158" s="109">
        <v>7.0000000000000001E-3</v>
      </c>
      <c r="O158" s="108">
        <v>0</v>
      </c>
      <c r="P158" s="108">
        <v>0</v>
      </c>
      <c r="Q158" s="109">
        <v>0.84499999999999997</v>
      </c>
      <c r="R158" s="109" t="s">
        <v>443</v>
      </c>
      <c r="S158" s="108">
        <v>73500</v>
      </c>
      <c r="T158" s="108">
        <v>0</v>
      </c>
      <c r="U158" s="108">
        <v>0</v>
      </c>
      <c r="V158" s="109" t="s">
        <v>443</v>
      </c>
      <c r="W158" s="110">
        <v>7.3000001907348597</v>
      </c>
      <c r="X158" s="110" t="s">
        <v>443</v>
      </c>
      <c r="Y158" s="109">
        <v>3.3199999332428001</v>
      </c>
      <c r="Z158" s="108">
        <v>95</v>
      </c>
      <c r="AA158" s="108">
        <v>6.5</v>
      </c>
      <c r="AB158" s="110">
        <v>0.10000000149011599</v>
      </c>
      <c r="AC158" s="109">
        <v>2179.0510036199998</v>
      </c>
      <c r="AD158" s="109">
        <v>6</v>
      </c>
      <c r="AE158" s="110" t="s">
        <v>443</v>
      </c>
      <c r="AF158" s="109">
        <v>0.17949490666721299</v>
      </c>
      <c r="AG158" s="109">
        <v>26.120000839233398</v>
      </c>
      <c r="AH158" s="108">
        <v>0</v>
      </c>
      <c r="AI158" s="108">
        <v>0</v>
      </c>
      <c r="AJ158" s="108">
        <v>0</v>
      </c>
      <c r="AK158" s="108">
        <v>0</v>
      </c>
      <c r="AL158" s="108">
        <v>990</v>
      </c>
      <c r="AM158" s="108">
        <v>0</v>
      </c>
      <c r="AN158" s="108">
        <v>114</v>
      </c>
      <c r="AO158" s="110">
        <v>4.9000000000000004</v>
      </c>
      <c r="AP158" s="110">
        <v>2.6</v>
      </c>
      <c r="AQ158" s="110">
        <v>9.1999999999999993</v>
      </c>
      <c r="AR158" s="109">
        <v>3.65</v>
      </c>
      <c r="AS158" s="109">
        <v>0.84029179811477706</v>
      </c>
      <c r="AT158" s="108">
        <v>51</v>
      </c>
      <c r="AU158" s="110">
        <v>100</v>
      </c>
      <c r="AV158" s="109" t="s">
        <v>443</v>
      </c>
      <c r="AW158" s="109">
        <v>85.019515991210895</v>
      </c>
      <c r="AX158" s="109">
        <v>122.310165405273</v>
      </c>
      <c r="AY158" s="108">
        <v>84000</v>
      </c>
      <c r="AZ158" s="110">
        <v>98.824069199999997</v>
      </c>
      <c r="BA158" s="110">
        <v>100</v>
      </c>
      <c r="BB158" s="108">
        <v>30631.953125</v>
      </c>
      <c r="BC158" s="108">
        <v>5428704</v>
      </c>
      <c r="BD158" s="108">
        <v>5373096</v>
      </c>
      <c r="BE158" s="108">
        <v>48088</v>
      </c>
      <c r="BF158" s="108"/>
    </row>
    <row r="159" spans="1:58" x14ac:dyDescent="0.25">
      <c r="A159" s="133" t="s">
        <v>290</v>
      </c>
      <c r="B159" s="111" t="s">
        <v>289</v>
      </c>
      <c r="C159" s="108">
        <v>4340.4665928421055</v>
      </c>
      <c r="D159" s="108">
        <v>36.132416926947364</v>
      </c>
      <c r="E159" s="108">
        <v>9202.7055</v>
      </c>
      <c r="F159" s="108">
        <v>2.4</v>
      </c>
      <c r="G159" s="108">
        <v>0</v>
      </c>
      <c r="H159" s="108">
        <v>0</v>
      </c>
      <c r="I159" s="108">
        <v>0</v>
      </c>
      <c r="J159" s="108">
        <v>0</v>
      </c>
      <c r="K159" s="109">
        <v>0</v>
      </c>
      <c r="L159" s="109">
        <v>9.0909090909090898E-2</v>
      </c>
      <c r="M159" s="109">
        <v>4.0000000000000001E-3</v>
      </c>
      <c r="N159" s="109">
        <v>5.0000000000000001E-3</v>
      </c>
      <c r="O159" s="108">
        <v>0</v>
      </c>
      <c r="P159" s="108">
        <v>0</v>
      </c>
      <c r="Q159" s="109">
        <v>0.89</v>
      </c>
      <c r="R159" s="109" t="s">
        <v>443</v>
      </c>
      <c r="S159" s="108">
        <v>1861034</v>
      </c>
      <c r="T159" s="108">
        <v>0</v>
      </c>
      <c r="U159" s="108">
        <v>0</v>
      </c>
      <c r="V159" s="109" t="s">
        <v>443</v>
      </c>
      <c r="W159" s="110">
        <v>2.5999999046325701</v>
      </c>
      <c r="X159" s="110" t="s">
        <v>443</v>
      </c>
      <c r="Y159" s="109">
        <v>2.5160000324249299</v>
      </c>
      <c r="Z159" s="108">
        <v>92</v>
      </c>
      <c r="AA159" s="108">
        <v>7.1999998092651403</v>
      </c>
      <c r="AB159" s="110">
        <v>0.10000000149011599</v>
      </c>
      <c r="AC159" s="109">
        <v>2697.67107106</v>
      </c>
      <c r="AD159" s="109">
        <v>9</v>
      </c>
      <c r="AE159" s="110" t="s">
        <v>443</v>
      </c>
      <c r="AF159" s="109">
        <v>5.2753588800871998E-2</v>
      </c>
      <c r="AG159" s="109">
        <v>25.590000152587901</v>
      </c>
      <c r="AH159" s="108">
        <v>0</v>
      </c>
      <c r="AI159" s="108">
        <v>0</v>
      </c>
      <c r="AJ159" s="108">
        <v>0</v>
      </c>
      <c r="AK159" s="108">
        <v>0</v>
      </c>
      <c r="AL159" s="108">
        <v>462</v>
      </c>
      <c r="AM159" s="108">
        <v>0</v>
      </c>
      <c r="AN159" s="108">
        <v>125</v>
      </c>
      <c r="AO159" s="110">
        <v>4.9000000000000004</v>
      </c>
      <c r="AP159" s="110">
        <v>2.21</v>
      </c>
      <c r="AQ159" s="110">
        <v>9.4</v>
      </c>
      <c r="AR159" s="109">
        <v>4.6500000000000004</v>
      </c>
      <c r="AS159" s="109">
        <v>0.97397035360336304</v>
      </c>
      <c r="AT159" s="108">
        <v>61</v>
      </c>
      <c r="AU159" s="110">
        <v>100</v>
      </c>
      <c r="AV159" s="109">
        <v>99.714759826660199</v>
      </c>
      <c r="AW159" s="109">
        <v>73.098701477050795</v>
      </c>
      <c r="AX159" s="109">
        <v>113.21932220459</v>
      </c>
      <c r="AY159" s="108">
        <v>36000</v>
      </c>
      <c r="AZ159" s="110">
        <v>99.107251500000004</v>
      </c>
      <c r="BA159" s="110">
        <v>99.523299899999998</v>
      </c>
      <c r="BB159" s="108">
        <v>32884.5390625</v>
      </c>
      <c r="BC159" s="108">
        <v>2064845</v>
      </c>
      <c r="BD159" s="108">
        <v>2036330</v>
      </c>
      <c r="BE159" s="108">
        <v>20140</v>
      </c>
      <c r="BF159" s="108"/>
    </row>
    <row r="160" spans="1:58" x14ac:dyDescent="0.25">
      <c r="A160" s="133" t="s">
        <v>292</v>
      </c>
      <c r="B160" s="111" t="s">
        <v>291</v>
      </c>
      <c r="C160" s="108">
        <v>651.03502901263153</v>
      </c>
      <c r="D160" s="108">
        <v>431.1977708757895</v>
      </c>
      <c r="E160" s="108" t="s">
        <v>443</v>
      </c>
      <c r="F160" s="108">
        <v>40.409999999999997</v>
      </c>
      <c r="G160" s="108">
        <v>2673.1922616421398</v>
      </c>
      <c r="H160" s="108">
        <v>138.196596709</v>
      </c>
      <c r="I160" s="108">
        <v>3212.9970000000003</v>
      </c>
      <c r="J160" s="108">
        <v>11</v>
      </c>
      <c r="K160" s="109">
        <v>9.0999999999999998E-2</v>
      </c>
      <c r="L160" s="109">
        <v>0.15151515151515199</v>
      </c>
      <c r="M160" s="109">
        <v>0.16</v>
      </c>
      <c r="N160" s="109">
        <v>1.2E-2</v>
      </c>
      <c r="O160" s="108">
        <v>0</v>
      </c>
      <c r="P160" s="108">
        <v>0</v>
      </c>
      <c r="Q160" s="109">
        <v>0.51500000000000001</v>
      </c>
      <c r="R160" s="109" t="s">
        <v>443</v>
      </c>
      <c r="S160" s="108">
        <v>3106002</v>
      </c>
      <c r="T160" s="108">
        <v>198.5</v>
      </c>
      <c r="U160" s="108">
        <v>190.03</v>
      </c>
      <c r="V160" s="109">
        <v>16.950641632080099</v>
      </c>
      <c r="W160" s="110">
        <v>28.100000381469702</v>
      </c>
      <c r="X160" s="110">
        <v>11.5</v>
      </c>
      <c r="Y160" s="109">
        <v>0.22400000691413899</v>
      </c>
      <c r="Z160" s="108">
        <v>99</v>
      </c>
      <c r="AA160" s="108">
        <v>89</v>
      </c>
      <c r="AB160" s="110" t="s">
        <v>443</v>
      </c>
      <c r="AC160" s="109">
        <v>107.60977318</v>
      </c>
      <c r="AD160" s="109">
        <v>114</v>
      </c>
      <c r="AE160" s="110">
        <v>6</v>
      </c>
      <c r="AF160" s="109" t="s">
        <v>443</v>
      </c>
      <c r="AG160" s="109">
        <v>46.099998474121101</v>
      </c>
      <c r="AH160" s="108">
        <v>44496</v>
      </c>
      <c r="AI160" s="108">
        <v>10982</v>
      </c>
      <c r="AJ160" s="108">
        <v>0</v>
      </c>
      <c r="AK160" s="108">
        <v>0</v>
      </c>
      <c r="AL160" s="108">
        <v>0</v>
      </c>
      <c r="AM160" s="108">
        <v>0</v>
      </c>
      <c r="AN160" s="108">
        <v>114</v>
      </c>
      <c r="AO160" s="110">
        <v>11.3</v>
      </c>
      <c r="AP160" s="110" t="s">
        <v>443</v>
      </c>
      <c r="AQ160" s="110" t="s">
        <v>443</v>
      </c>
      <c r="AR160" s="109">
        <v>2.35</v>
      </c>
      <c r="AS160" s="109">
        <v>-1.0276671648025499</v>
      </c>
      <c r="AT160" s="108">
        <v>42</v>
      </c>
      <c r="AU160" s="110">
        <v>35.114559173583999</v>
      </c>
      <c r="AV160" s="109" t="s">
        <v>443</v>
      </c>
      <c r="AW160" s="109">
        <v>10.000465393066399</v>
      </c>
      <c r="AX160" s="109">
        <v>72.664680480957003</v>
      </c>
      <c r="AY160" s="108">
        <v>1000</v>
      </c>
      <c r="AZ160" s="110">
        <v>29.785861700000002</v>
      </c>
      <c r="BA160" s="110">
        <v>80.766045800000001</v>
      </c>
      <c r="BB160" s="108">
        <v>2235.89990234375</v>
      </c>
      <c r="BC160" s="108">
        <v>599419</v>
      </c>
      <c r="BD160" s="108">
        <v>521146</v>
      </c>
      <c r="BE160" s="108">
        <v>27990</v>
      </c>
      <c r="BF160" s="108"/>
    </row>
    <row r="161" spans="1:58" x14ac:dyDescent="0.25">
      <c r="A161" s="133" t="s">
        <v>294</v>
      </c>
      <c r="B161" s="111" t="s">
        <v>293</v>
      </c>
      <c r="C161" s="108">
        <v>736.66371914526314</v>
      </c>
      <c r="D161" s="108">
        <v>0</v>
      </c>
      <c r="E161" s="108">
        <v>134263.72750000001</v>
      </c>
      <c r="F161" s="108">
        <v>39.881999999999998</v>
      </c>
      <c r="G161" s="108">
        <v>0</v>
      </c>
      <c r="H161" s="108">
        <v>0</v>
      </c>
      <c r="I161" s="108">
        <v>959.19400000000019</v>
      </c>
      <c r="J161" s="108">
        <v>529973</v>
      </c>
      <c r="K161" s="109">
        <v>0.30299999999999999</v>
      </c>
      <c r="L161" s="109">
        <v>0.48484848484848497</v>
      </c>
      <c r="M161" s="109">
        <v>0.99099999999999999</v>
      </c>
      <c r="N161" s="109">
        <v>0.97899999999999998</v>
      </c>
      <c r="O161" s="108">
        <v>5</v>
      </c>
      <c r="P161" s="108">
        <v>0</v>
      </c>
      <c r="Q161" s="109" t="s">
        <v>443</v>
      </c>
      <c r="R161" s="109">
        <v>0.49981550000000002</v>
      </c>
      <c r="S161" s="108">
        <v>2147722925</v>
      </c>
      <c r="T161" s="108">
        <v>1109.58</v>
      </c>
      <c r="U161" s="108">
        <v>1253.55</v>
      </c>
      <c r="V161" s="109">
        <v>22.967205047607401</v>
      </c>
      <c r="W161" s="110">
        <v>136.80000305175801</v>
      </c>
      <c r="X161" s="110">
        <v>23</v>
      </c>
      <c r="Y161" s="109">
        <v>3.5000000149011598E-2</v>
      </c>
      <c r="Z161" s="108">
        <v>46</v>
      </c>
      <c r="AA161" s="108">
        <v>274</v>
      </c>
      <c r="AB161" s="110">
        <v>0.5</v>
      </c>
      <c r="AC161" s="110" t="s">
        <v>443</v>
      </c>
      <c r="AD161" s="110">
        <v>732</v>
      </c>
      <c r="AE161" s="110">
        <v>33</v>
      </c>
      <c r="AF161" s="109">
        <v>0.77300000000000002</v>
      </c>
      <c r="AG161" s="109" t="s">
        <v>443</v>
      </c>
      <c r="AH161" s="108">
        <v>5620296</v>
      </c>
      <c r="AI161" s="108">
        <v>14165</v>
      </c>
      <c r="AJ161" s="108">
        <v>13126</v>
      </c>
      <c r="AK161" s="108">
        <v>1500000</v>
      </c>
      <c r="AL161" s="108">
        <v>41470</v>
      </c>
      <c r="AM161" s="108">
        <v>36133</v>
      </c>
      <c r="AN161" s="108">
        <v>99</v>
      </c>
      <c r="AO161" s="110">
        <v>32</v>
      </c>
      <c r="AP161" s="110" t="s">
        <v>443</v>
      </c>
      <c r="AQ161" s="110" t="s">
        <v>443</v>
      </c>
      <c r="AR161" s="109" t="s">
        <v>443</v>
      </c>
      <c r="AS161" s="109">
        <v>-2.21873879432678</v>
      </c>
      <c r="AT161" s="108">
        <v>10</v>
      </c>
      <c r="AU161" s="110">
        <v>19.0597820281982</v>
      </c>
      <c r="AV161" s="109" t="s">
        <v>443</v>
      </c>
      <c r="AW161" s="109">
        <v>1.7599999904632599</v>
      </c>
      <c r="AX161" s="109">
        <v>52.469223022460902</v>
      </c>
      <c r="AY161" s="108">
        <v>190000</v>
      </c>
      <c r="AZ161" s="110">
        <v>23.6</v>
      </c>
      <c r="BA161" s="110">
        <v>31.7</v>
      </c>
      <c r="BB161" s="108">
        <v>400</v>
      </c>
      <c r="BC161" s="108">
        <v>14317996</v>
      </c>
      <c r="BD161" s="108">
        <v>10690803</v>
      </c>
      <c r="BE161" s="108">
        <v>627340</v>
      </c>
      <c r="BF161" s="108"/>
    </row>
    <row r="162" spans="1:58" x14ac:dyDescent="0.25">
      <c r="A162" s="133" t="s">
        <v>296</v>
      </c>
      <c r="B162" s="111" t="s">
        <v>295</v>
      </c>
      <c r="C162" s="108">
        <v>47.587058604000006</v>
      </c>
      <c r="D162" s="108">
        <v>0</v>
      </c>
      <c r="E162" s="108">
        <v>101849.337</v>
      </c>
      <c r="F162" s="108">
        <v>1.47</v>
      </c>
      <c r="G162" s="108">
        <v>1394.1611460347185</v>
      </c>
      <c r="H162" s="108">
        <v>0</v>
      </c>
      <c r="I162" s="108">
        <v>0.77</v>
      </c>
      <c r="J162" s="108">
        <v>611212</v>
      </c>
      <c r="K162" s="109">
        <v>0.182</v>
      </c>
      <c r="L162" s="109">
        <v>0.30303030303030298</v>
      </c>
      <c r="M162" s="109">
        <v>0.746</v>
      </c>
      <c r="N162" s="109">
        <v>0.40400000000000003</v>
      </c>
      <c r="O162" s="108">
        <v>0</v>
      </c>
      <c r="P162" s="108">
        <v>0</v>
      </c>
      <c r="Q162" s="109">
        <v>0.66600000000000004</v>
      </c>
      <c r="R162" s="109">
        <v>4.0808499999999998E-2</v>
      </c>
      <c r="S162" s="108">
        <v>7272439</v>
      </c>
      <c r="T162" s="108">
        <v>1077.22</v>
      </c>
      <c r="U162" s="108">
        <v>1420.64</v>
      </c>
      <c r="V162" s="109">
        <v>0.45895162224769598</v>
      </c>
      <c r="W162" s="110">
        <v>40.5</v>
      </c>
      <c r="X162" s="110">
        <v>8.6999998092651403</v>
      </c>
      <c r="Y162" s="109">
        <v>0.76700001955032304</v>
      </c>
      <c r="Z162" s="108">
        <v>75</v>
      </c>
      <c r="AA162" s="108">
        <v>834</v>
      </c>
      <c r="AB162" s="110">
        <v>19.200000762939499</v>
      </c>
      <c r="AC162" s="109">
        <v>1148.3724984400001</v>
      </c>
      <c r="AD162" s="109">
        <v>138</v>
      </c>
      <c r="AE162" s="110">
        <v>2</v>
      </c>
      <c r="AF162" s="109">
        <v>0.39396464871531001</v>
      </c>
      <c r="AG162" s="109">
        <v>63.380001068115199</v>
      </c>
      <c r="AH162" s="108">
        <v>2700000</v>
      </c>
      <c r="AI162" s="108">
        <v>7520</v>
      </c>
      <c r="AJ162" s="108">
        <v>10000</v>
      </c>
      <c r="AK162" s="108">
        <v>0</v>
      </c>
      <c r="AL162" s="108">
        <v>91043</v>
      </c>
      <c r="AM162" s="108">
        <v>0</v>
      </c>
      <c r="AN162" s="108">
        <v>131</v>
      </c>
      <c r="AO162" s="110">
        <v>4.9000000000000004</v>
      </c>
      <c r="AP162" s="110">
        <v>3.04</v>
      </c>
      <c r="AQ162" s="110">
        <v>6.2</v>
      </c>
      <c r="AR162" s="109">
        <v>3.45</v>
      </c>
      <c r="AS162" s="109">
        <v>0.26526665687561002</v>
      </c>
      <c r="AT162" s="108">
        <v>45</v>
      </c>
      <c r="AU162" s="110">
        <v>86</v>
      </c>
      <c r="AV162" s="109">
        <v>94.597938537597699</v>
      </c>
      <c r="AW162" s="109">
        <v>51.919116973877003</v>
      </c>
      <c r="AX162" s="109">
        <v>159.27284240722699</v>
      </c>
      <c r="AY162" s="108">
        <v>300000</v>
      </c>
      <c r="AZ162" s="110">
        <v>66.387141600000007</v>
      </c>
      <c r="BA162" s="110">
        <v>93.188374999999994</v>
      </c>
      <c r="BB162" s="108">
        <v>13225.4375</v>
      </c>
      <c r="BC162" s="108">
        <v>55908864</v>
      </c>
      <c r="BD162" s="108">
        <v>54040648</v>
      </c>
      <c r="BE162" s="108">
        <v>1213090</v>
      </c>
      <c r="BF162" s="108"/>
    </row>
    <row r="163" spans="1:58" x14ac:dyDescent="0.25">
      <c r="A163" s="133" t="s">
        <v>299</v>
      </c>
      <c r="B163" s="111" t="s">
        <v>298</v>
      </c>
      <c r="C163" s="108">
        <v>4998.623368526316</v>
      </c>
      <c r="D163" s="108">
        <v>0</v>
      </c>
      <c r="E163" s="108">
        <v>161178.50750000001</v>
      </c>
      <c r="F163" s="108">
        <v>0</v>
      </c>
      <c r="G163" s="108">
        <v>0</v>
      </c>
      <c r="H163" s="108">
        <v>0</v>
      </c>
      <c r="I163" s="108">
        <v>0</v>
      </c>
      <c r="J163" s="108">
        <v>239393</v>
      </c>
      <c r="K163" s="109">
        <v>6.0999999999999999E-2</v>
      </c>
      <c r="L163" s="109">
        <v>6.0606060606060601E-2</v>
      </c>
      <c r="M163" s="109">
        <v>0.995</v>
      </c>
      <c r="N163" s="109">
        <v>0.99399999999999999</v>
      </c>
      <c r="O163" s="108">
        <v>5</v>
      </c>
      <c r="P163" s="108">
        <v>5</v>
      </c>
      <c r="Q163" s="109">
        <v>0.41799999999999998</v>
      </c>
      <c r="R163" s="109">
        <v>0.55126640000000005</v>
      </c>
      <c r="S163" s="108">
        <v>3973494058</v>
      </c>
      <c r="T163" s="108">
        <v>1964.12</v>
      </c>
      <c r="U163" s="108">
        <v>1674.83</v>
      </c>
      <c r="V163" s="109">
        <v>21.065872192382798</v>
      </c>
      <c r="W163" s="110">
        <v>92.599998474121094</v>
      </c>
      <c r="X163" s="110">
        <v>27.600000381469702</v>
      </c>
      <c r="Y163" s="109" t="s">
        <v>443</v>
      </c>
      <c r="Z163" s="108">
        <v>20</v>
      </c>
      <c r="AA163" s="108">
        <v>146</v>
      </c>
      <c r="AB163" s="110">
        <v>2.5</v>
      </c>
      <c r="AC163" s="109">
        <v>72.822148949999999</v>
      </c>
      <c r="AD163" s="109">
        <v>789</v>
      </c>
      <c r="AE163" s="110">
        <v>55</v>
      </c>
      <c r="AF163" s="109" t="s">
        <v>443</v>
      </c>
      <c r="AG163" s="109" t="s">
        <v>443</v>
      </c>
      <c r="AH163" s="108">
        <v>1818</v>
      </c>
      <c r="AI163" s="108">
        <v>3625826</v>
      </c>
      <c r="AJ163" s="108">
        <v>0</v>
      </c>
      <c r="AK163" s="108">
        <v>1944735</v>
      </c>
      <c r="AL163" s="108">
        <v>275201</v>
      </c>
      <c r="AM163" s="108">
        <v>1</v>
      </c>
      <c r="AN163" s="108">
        <v>101</v>
      </c>
      <c r="AO163" s="110">
        <v>31.5</v>
      </c>
      <c r="AP163" s="110" t="s">
        <v>443</v>
      </c>
      <c r="AQ163" s="110" t="s">
        <v>443</v>
      </c>
      <c r="AR163" s="109" t="s">
        <v>443</v>
      </c>
      <c r="AS163" s="109">
        <v>-2.17124342918396</v>
      </c>
      <c r="AT163" s="108">
        <v>11</v>
      </c>
      <c r="AU163" s="110">
        <v>4.5304250717163104</v>
      </c>
      <c r="AV163" s="109">
        <v>31.976249694824201</v>
      </c>
      <c r="AW163" s="109">
        <v>17.929786682128899</v>
      </c>
      <c r="AX163" s="109">
        <v>23.855525970458999</v>
      </c>
      <c r="AY163" s="108">
        <v>39000</v>
      </c>
      <c r="AZ163" s="110">
        <v>6.7218929000000003</v>
      </c>
      <c r="BA163" s="110">
        <v>58.726221899999999</v>
      </c>
      <c r="BB163" s="108">
        <v>1925.20324707031</v>
      </c>
      <c r="BC163" s="108">
        <v>12230730</v>
      </c>
      <c r="BD163" s="108">
        <v>12250057</v>
      </c>
      <c r="BE163" s="108">
        <v>644329</v>
      </c>
      <c r="BF163" s="108"/>
    </row>
    <row r="164" spans="1:58" x14ac:dyDescent="0.25">
      <c r="A164" s="133" t="s">
        <v>301</v>
      </c>
      <c r="B164" s="111" t="s">
        <v>300</v>
      </c>
      <c r="C164" s="108">
        <v>32510.443133263158</v>
      </c>
      <c r="D164" s="108">
        <v>0</v>
      </c>
      <c r="E164" s="108">
        <v>122565.6155</v>
      </c>
      <c r="F164" s="108">
        <v>75.768000000000001</v>
      </c>
      <c r="G164" s="108">
        <v>0</v>
      </c>
      <c r="H164" s="108">
        <v>0</v>
      </c>
      <c r="I164" s="108">
        <v>0</v>
      </c>
      <c r="J164" s="108">
        <v>181818</v>
      </c>
      <c r="K164" s="109">
        <v>6.0999999999999999E-2</v>
      </c>
      <c r="L164" s="109">
        <v>0.12121212121212099</v>
      </c>
      <c r="M164" s="109">
        <v>0.17100000000000001</v>
      </c>
      <c r="N164" s="109">
        <v>0.40400000000000003</v>
      </c>
      <c r="O164" s="108">
        <v>0</v>
      </c>
      <c r="P164" s="108">
        <v>0</v>
      </c>
      <c r="Q164" s="109">
        <v>0.88400000000000001</v>
      </c>
      <c r="R164" s="109" t="s">
        <v>443</v>
      </c>
      <c r="S164" s="108">
        <v>0</v>
      </c>
      <c r="T164" s="108">
        <v>0</v>
      </c>
      <c r="U164" s="108">
        <v>0</v>
      </c>
      <c r="V164" s="109" t="s">
        <v>443</v>
      </c>
      <c r="W164" s="110">
        <v>4.0999999046325701</v>
      </c>
      <c r="X164" s="110" t="s">
        <v>443</v>
      </c>
      <c r="Y164" s="109">
        <v>4.9489998817443803</v>
      </c>
      <c r="Z164" s="108">
        <v>97</v>
      </c>
      <c r="AA164" s="108">
        <v>12</v>
      </c>
      <c r="AB164" s="110">
        <v>0.40000000596046398</v>
      </c>
      <c r="AC164" s="109">
        <v>2965.8183247100001</v>
      </c>
      <c r="AD164" s="109">
        <v>5</v>
      </c>
      <c r="AE164" s="110" t="s">
        <v>443</v>
      </c>
      <c r="AF164" s="109">
        <v>8.0539691139538502E-2</v>
      </c>
      <c r="AG164" s="109">
        <v>35.889999389648402</v>
      </c>
      <c r="AH164" s="108">
        <v>150</v>
      </c>
      <c r="AI164" s="108">
        <v>150</v>
      </c>
      <c r="AJ164" s="108">
        <v>1500</v>
      </c>
      <c r="AK164" s="108">
        <v>0</v>
      </c>
      <c r="AL164" s="108">
        <v>12989</v>
      </c>
      <c r="AM164" s="108">
        <v>0</v>
      </c>
      <c r="AN164" s="108">
        <v>124</v>
      </c>
      <c r="AO164" s="110">
        <v>4.9000000000000004</v>
      </c>
      <c r="AP164" s="110">
        <v>2.0099999999999998</v>
      </c>
      <c r="AQ164" s="110">
        <v>8.4</v>
      </c>
      <c r="AR164" s="109">
        <v>4.1333333333333337</v>
      </c>
      <c r="AS164" s="109">
        <v>1.1773155927658101</v>
      </c>
      <c r="AT164" s="108">
        <v>58</v>
      </c>
      <c r="AU164" s="110">
        <v>100</v>
      </c>
      <c r="AV164" s="109">
        <v>98.114509582519503</v>
      </c>
      <c r="AW164" s="109">
        <v>78.689598083496094</v>
      </c>
      <c r="AX164" s="109">
        <v>107.89518737793</v>
      </c>
      <c r="AY164" s="108">
        <v>720000</v>
      </c>
      <c r="AZ164" s="110">
        <v>99.851052100000004</v>
      </c>
      <c r="BA164" s="110">
        <v>100</v>
      </c>
      <c r="BB164" s="108">
        <v>36309.84375</v>
      </c>
      <c r="BC164" s="108">
        <v>46443960</v>
      </c>
      <c r="BD164" s="108">
        <v>45827747</v>
      </c>
      <c r="BE164" s="108">
        <v>498800</v>
      </c>
      <c r="BF164" s="108"/>
    </row>
    <row r="165" spans="1:58" x14ac:dyDescent="0.25">
      <c r="A165" s="133" t="s">
        <v>303</v>
      </c>
      <c r="B165" s="111" t="s">
        <v>302</v>
      </c>
      <c r="C165" s="108">
        <v>0</v>
      </c>
      <c r="D165" s="108">
        <v>0</v>
      </c>
      <c r="E165" s="108">
        <v>122899.36499999999</v>
      </c>
      <c r="F165" s="108">
        <v>461.24400000000003</v>
      </c>
      <c r="G165" s="108">
        <v>37659.003801165993</v>
      </c>
      <c r="H165" s="108">
        <v>0</v>
      </c>
      <c r="I165" s="108">
        <v>22303.957000000002</v>
      </c>
      <c r="J165" s="108">
        <v>249878</v>
      </c>
      <c r="K165" s="109">
        <v>0.182</v>
      </c>
      <c r="L165" s="109">
        <v>0</v>
      </c>
      <c r="M165" s="109">
        <v>0.54900000000000004</v>
      </c>
      <c r="N165" s="109">
        <v>0.129</v>
      </c>
      <c r="O165" s="108">
        <v>0</v>
      </c>
      <c r="P165" s="108">
        <v>0</v>
      </c>
      <c r="Q165" s="109">
        <v>0.76600000000000001</v>
      </c>
      <c r="R165" s="109" t="s">
        <v>443</v>
      </c>
      <c r="S165" s="108">
        <v>34090349</v>
      </c>
      <c r="T165" s="108">
        <v>491.66</v>
      </c>
      <c r="U165" s="108">
        <v>427.36</v>
      </c>
      <c r="V165" s="109">
        <v>0.54412233829498302</v>
      </c>
      <c r="W165" s="110">
        <v>9.8000001907348597</v>
      </c>
      <c r="X165" s="110">
        <v>26.299999237060501</v>
      </c>
      <c r="Y165" s="109">
        <v>0.68000000715255704</v>
      </c>
      <c r="Z165" s="108">
        <v>99</v>
      </c>
      <c r="AA165" s="108">
        <v>65</v>
      </c>
      <c r="AB165" s="110">
        <v>0.10000000149011599</v>
      </c>
      <c r="AC165" s="109">
        <v>369.17415649999998</v>
      </c>
      <c r="AD165" s="109">
        <v>30</v>
      </c>
      <c r="AE165" s="110">
        <v>0</v>
      </c>
      <c r="AF165" s="109">
        <v>0.385730517581724</v>
      </c>
      <c r="AG165" s="109">
        <v>38.580001831054702</v>
      </c>
      <c r="AH165" s="108">
        <v>27309</v>
      </c>
      <c r="AI165" s="108">
        <v>941602</v>
      </c>
      <c r="AJ165" s="108">
        <v>658490</v>
      </c>
      <c r="AK165" s="108">
        <v>43607</v>
      </c>
      <c r="AL165" s="108">
        <v>604</v>
      </c>
      <c r="AM165" s="108">
        <v>1054</v>
      </c>
      <c r="AN165" s="108">
        <v>115</v>
      </c>
      <c r="AO165" s="110">
        <v>22</v>
      </c>
      <c r="AP165" s="110">
        <v>6.88</v>
      </c>
      <c r="AQ165" s="110">
        <v>8.3000000000000007</v>
      </c>
      <c r="AR165" s="109">
        <v>3.55</v>
      </c>
      <c r="AS165" s="109">
        <v>8.7453955784440006E-3</v>
      </c>
      <c r="AT165" s="108">
        <v>36</v>
      </c>
      <c r="AU165" s="110">
        <v>92.191246032714801</v>
      </c>
      <c r="AV165" s="109">
        <v>92.614166259765597</v>
      </c>
      <c r="AW165" s="109">
        <v>29.9887371063232</v>
      </c>
      <c r="AX165" s="109">
        <v>112.829551696777</v>
      </c>
      <c r="AY165" s="108">
        <v>26000</v>
      </c>
      <c r="AZ165" s="110">
        <v>95.113068100000007</v>
      </c>
      <c r="BA165" s="110">
        <v>95.609189599999993</v>
      </c>
      <c r="BB165" s="108">
        <v>12316.1640625</v>
      </c>
      <c r="BC165" s="108">
        <v>21203000</v>
      </c>
      <c r="BD165" s="108">
        <v>20527963</v>
      </c>
      <c r="BE165" s="108">
        <v>62710</v>
      </c>
      <c r="BF165" s="108"/>
    </row>
    <row r="166" spans="1:58" x14ac:dyDescent="0.25">
      <c r="A166" s="133" t="s">
        <v>305</v>
      </c>
      <c r="B166" s="111" t="s">
        <v>304</v>
      </c>
      <c r="C166" s="108">
        <v>0</v>
      </c>
      <c r="D166" s="108">
        <v>0</v>
      </c>
      <c r="E166" s="108">
        <v>339138.18</v>
      </c>
      <c r="F166" s="108">
        <v>0</v>
      </c>
      <c r="G166" s="108">
        <v>0</v>
      </c>
      <c r="H166" s="108">
        <v>0</v>
      </c>
      <c r="I166" s="108">
        <v>0</v>
      </c>
      <c r="J166" s="108">
        <v>570000</v>
      </c>
      <c r="K166" s="109">
        <v>0.21199999999999999</v>
      </c>
      <c r="L166" s="109">
        <v>0.18181818181818199</v>
      </c>
      <c r="M166" s="109">
        <v>0.98899999999999999</v>
      </c>
      <c r="N166" s="109">
        <v>0.97399999999999998</v>
      </c>
      <c r="O166" s="108">
        <v>0</v>
      </c>
      <c r="P166" s="108">
        <v>5</v>
      </c>
      <c r="Q166" s="109">
        <v>0.49</v>
      </c>
      <c r="R166" s="109">
        <v>0.28958929999999999</v>
      </c>
      <c r="S166" s="108">
        <v>1529894096</v>
      </c>
      <c r="T166" s="108">
        <v>874.8</v>
      </c>
      <c r="U166" s="108">
        <v>899.9</v>
      </c>
      <c r="V166" s="109">
        <v>1.01865971088409</v>
      </c>
      <c r="W166" s="110">
        <v>70.099998474121094</v>
      </c>
      <c r="X166" s="110">
        <v>33</v>
      </c>
      <c r="Y166" s="109">
        <v>0.28000000119209301</v>
      </c>
      <c r="Z166" s="108">
        <v>86</v>
      </c>
      <c r="AA166" s="108">
        <v>88</v>
      </c>
      <c r="AB166" s="110">
        <v>0.30000001192092901</v>
      </c>
      <c r="AC166" s="109">
        <v>281.64049937999999</v>
      </c>
      <c r="AD166" s="109">
        <v>311</v>
      </c>
      <c r="AE166" s="110">
        <v>16</v>
      </c>
      <c r="AF166" s="109">
        <v>0.57483889048900905</v>
      </c>
      <c r="AG166" s="109">
        <v>35.389999389648402</v>
      </c>
      <c r="AH166" s="108">
        <v>800000</v>
      </c>
      <c r="AI166" s="108">
        <v>200672</v>
      </c>
      <c r="AJ166" s="108">
        <v>0</v>
      </c>
      <c r="AK166" s="108">
        <v>3300000</v>
      </c>
      <c r="AL166" s="108">
        <v>548866</v>
      </c>
      <c r="AM166" s="108">
        <v>37215</v>
      </c>
      <c r="AN166" s="108">
        <v>148</v>
      </c>
      <c r="AO166" s="110">
        <v>4.9000000000000004</v>
      </c>
      <c r="AP166" s="110" t="s">
        <v>443</v>
      </c>
      <c r="AQ166" s="110" t="s">
        <v>443</v>
      </c>
      <c r="AR166" s="109">
        <v>3.0533333333333332</v>
      </c>
      <c r="AS166" s="109">
        <v>-1.4762482643127399</v>
      </c>
      <c r="AT166" s="108">
        <v>14</v>
      </c>
      <c r="AU166" s="110">
        <v>44.900001525878899</v>
      </c>
      <c r="AV166" s="109">
        <v>58.601318359375</v>
      </c>
      <c r="AW166" s="109">
        <v>26.6149291992188</v>
      </c>
      <c r="AX166" s="109">
        <v>70.528244018554702</v>
      </c>
      <c r="AY166" s="108">
        <v>50000</v>
      </c>
      <c r="AZ166" s="110">
        <v>23.5</v>
      </c>
      <c r="BA166" s="110">
        <v>55.5</v>
      </c>
      <c r="BB166" s="108">
        <v>4730.2919921875</v>
      </c>
      <c r="BC166" s="108">
        <v>39578828</v>
      </c>
      <c r="BD166" s="108">
        <v>39866151</v>
      </c>
      <c r="BE166" s="108">
        <v>2376000</v>
      </c>
      <c r="BF166" s="108"/>
    </row>
    <row r="167" spans="1:58" x14ac:dyDescent="0.25">
      <c r="A167" s="133" t="s">
        <v>307</v>
      </c>
      <c r="B167" s="111" t="s">
        <v>306</v>
      </c>
      <c r="C167" s="108">
        <v>0</v>
      </c>
      <c r="D167" s="108">
        <v>0</v>
      </c>
      <c r="E167" s="108">
        <v>14804.61</v>
      </c>
      <c r="F167" s="108">
        <v>2.5999999999999999E-2</v>
      </c>
      <c r="G167" s="108">
        <v>0</v>
      </c>
      <c r="H167" s="108">
        <v>0</v>
      </c>
      <c r="I167" s="108">
        <v>0</v>
      </c>
      <c r="J167" s="108">
        <v>0</v>
      </c>
      <c r="K167" s="109">
        <v>0</v>
      </c>
      <c r="L167" s="109">
        <v>9.0909090909090898E-2</v>
      </c>
      <c r="M167" s="109">
        <v>1.4999999999999999E-2</v>
      </c>
      <c r="N167" s="109">
        <v>2E-3</v>
      </c>
      <c r="O167" s="108">
        <v>0</v>
      </c>
      <c r="P167" s="108">
        <v>0</v>
      </c>
      <c r="Q167" s="109">
        <v>0.72499999999999998</v>
      </c>
      <c r="R167" s="109">
        <v>3.2677499999999998E-2</v>
      </c>
      <c r="S167" s="108">
        <v>0</v>
      </c>
      <c r="T167" s="108">
        <v>13.39</v>
      </c>
      <c r="U167" s="108">
        <v>15.35</v>
      </c>
      <c r="V167" s="109">
        <v>0.31645363569259599</v>
      </c>
      <c r="W167" s="110">
        <v>21.299999237060501</v>
      </c>
      <c r="X167" s="110">
        <v>5.8000001907348597</v>
      </c>
      <c r="Y167" s="109">
        <v>1.03</v>
      </c>
      <c r="Z167" s="108">
        <v>97</v>
      </c>
      <c r="AA167" s="108">
        <v>33</v>
      </c>
      <c r="AB167" s="110">
        <v>1.1000000238418599</v>
      </c>
      <c r="AC167" s="109">
        <v>978.62888071999998</v>
      </c>
      <c r="AD167" s="109">
        <v>155</v>
      </c>
      <c r="AE167" s="110">
        <v>1</v>
      </c>
      <c r="AF167" s="109">
        <v>0.44762957820494198</v>
      </c>
      <c r="AG167" s="109" t="s">
        <v>443</v>
      </c>
      <c r="AH167" s="108">
        <v>0</v>
      </c>
      <c r="AI167" s="108">
        <v>0</v>
      </c>
      <c r="AJ167" s="108">
        <v>0</v>
      </c>
      <c r="AK167" s="108">
        <v>0</v>
      </c>
      <c r="AL167" s="108">
        <v>1</v>
      </c>
      <c r="AM167" s="108">
        <v>0</v>
      </c>
      <c r="AN167" s="108">
        <v>116</v>
      </c>
      <c r="AO167" s="110">
        <v>8</v>
      </c>
      <c r="AP167" s="110">
        <v>6.23</v>
      </c>
      <c r="AQ167" s="110">
        <v>9.6999999999999993</v>
      </c>
      <c r="AR167" s="109" t="s">
        <v>443</v>
      </c>
      <c r="AS167" s="109">
        <v>-0.356148570775986</v>
      </c>
      <c r="AT167" s="108">
        <v>45</v>
      </c>
      <c r="AU167" s="110">
        <v>100</v>
      </c>
      <c r="AV167" s="109">
        <v>95.538986206054702</v>
      </c>
      <c r="AW167" s="109">
        <v>42.763828277587898</v>
      </c>
      <c r="AX167" s="109">
        <v>180.68905639648401</v>
      </c>
      <c r="AY167" s="108">
        <v>6800</v>
      </c>
      <c r="AZ167" s="110">
        <v>79.219299300000003</v>
      </c>
      <c r="BA167" s="110">
        <v>94.794295300000002</v>
      </c>
      <c r="BB167" s="108">
        <v>14146.3427734375</v>
      </c>
      <c r="BC167" s="108">
        <v>558368</v>
      </c>
      <c r="BD167" s="108">
        <v>537673</v>
      </c>
      <c r="BE167" s="108">
        <v>156000</v>
      </c>
      <c r="BF167" s="108"/>
    </row>
    <row r="168" spans="1:58" x14ac:dyDescent="0.25">
      <c r="A168" s="133" t="s">
        <v>309</v>
      </c>
      <c r="B168" s="111" t="s">
        <v>308</v>
      </c>
      <c r="C168" s="108">
        <v>0</v>
      </c>
      <c r="D168" s="108">
        <v>0</v>
      </c>
      <c r="E168" s="108">
        <v>6526.75</v>
      </c>
      <c r="F168" s="108">
        <v>0</v>
      </c>
      <c r="G168" s="108">
        <v>161.5846871505</v>
      </c>
      <c r="H168" s="108">
        <v>0</v>
      </c>
      <c r="I168" s="108">
        <v>0</v>
      </c>
      <c r="J168" s="108">
        <v>64303</v>
      </c>
      <c r="K168" s="109">
        <v>0.152</v>
      </c>
      <c r="L168" s="109">
        <v>9.0909090909090898E-2</v>
      </c>
      <c r="M168" s="109">
        <v>0.18</v>
      </c>
      <c r="N168" s="109">
        <v>6.2E-2</v>
      </c>
      <c r="O168" s="108">
        <v>0</v>
      </c>
      <c r="P168" s="108">
        <v>0</v>
      </c>
      <c r="Q168" s="109">
        <v>0.54100000000000004</v>
      </c>
      <c r="R168" s="109">
        <v>0.1127676</v>
      </c>
      <c r="S168" s="108">
        <v>23344252</v>
      </c>
      <c r="T168" s="108">
        <v>86.37</v>
      </c>
      <c r="U168" s="108">
        <v>92.63</v>
      </c>
      <c r="V168" s="109">
        <v>2.40426802635193</v>
      </c>
      <c r="W168" s="110">
        <v>60.700000762939503</v>
      </c>
      <c r="X168" s="110">
        <v>5.8000001907348597</v>
      </c>
      <c r="Y168" s="109">
        <v>0.17000000178813901</v>
      </c>
      <c r="Z168" s="108">
        <v>89</v>
      </c>
      <c r="AA168" s="108">
        <v>565</v>
      </c>
      <c r="AB168" s="110">
        <v>28.799999237060501</v>
      </c>
      <c r="AC168" s="109">
        <v>586.82287031999999</v>
      </c>
      <c r="AD168" s="109">
        <v>389</v>
      </c>
      <c r="AE168" s="110">
        <v>1</v>
      </c>
      <c r="AF168" s="109">
        <v>0.56580794842361204</v>
      </c>
      <c r="AG168" s="109">
        <v>51.450000762939503</v>
      </c>
      <c r="AH168" s="108">
        <v>0</v>
      </c>
      <c r="AI168" s="108">
        <v>492000</v>
      </c>
      <c r="AJ168" s="108">
        <v>0</v>
      </c>
      <c r="AK168" s="108">
        <v>0</v>
      </c>
      <c r="AL168" s="108">
        <v>728</v>
      </c>
      <c r="AM168" s="108">
        <v>7</v>
      </c>
      <c r="AN168" s="108">
        <v>98</v>
      </c>
      <c r="AO168" s="110">
        <v>26.8</v>
      </c>
      <c r="AP168" s="110" t="s">
        <v>443</v>
      </c>
      <c r="AQ168" s="110" t="s">
        <v>443</v>
      </c>
      <c r="AR168" s="109">
        <v>3.2333333333333329</v>
      </c>
      <c r="AS168" s="109">
        <v>-0.52813625335693404</v>
      </c>
      <c r="AT168" s="108">
        <v>43</v>
      </c>
      <c r="AU168" s="110">
        <v>65</v>
      </c>
      <c r="AV168" s="109">
        <v>87.470191955566406</v>
      </c>
      <c r="AW168" s="109">
        <v>30.3826999664307</v>
      </c>
      <c r="AX168" s="109">
        <v>73.200004577636705</v>
      </c>
      <c r="AY168" s="108">
        <v>7200</v>
      </c>
      <c r="AZ168" s="110">
        <v>57.467450900000003</v>
      </c>
      <c r="BA168" s="110">
        <v>74.1342602</v>
      </c>
      <c r="BB168" s="108">
        <v>8342.7099609375</v>
      </c>
      <c r="BC168" s="108">
        <v>1343098</v>
      </c>
      <c r="BD168" s="108">
        <v>1276956</v>
      </c>
      <c r="BE168" s="108">
        <v>17200</v>
      </c>
      <c r="BF168" s="108"/>
    </row>
    <row r="169" spans="1:58" x14ac:dyDescent="0.25">
      <c r="A169" s="133" t="s">
        <v>311</v>
      </c>
      <c r="B169" s="111" t="s">
        <v>310</v>
      </c>
      <c r="C169" s="108">
        <v>0</v>
      </c>
      <c r="D169" s="108">
        <v>0</v>
      </c>
      <c r="E169" s="108">
        <v>12171.520500000001</v>
      </c>
      <c r="F169" s="108">
        <v>0</v>
      </c>
      <c r="G169" s="108">
        <v>0</v>
      </c>
      <c r="H169" s="108">
        <v>0</v>
      </c>
      <c r="I169" s="108">
        <v>0</v>
      </c>
      <c r="J169" s="108">
        <v>0</v>
      </c>
      <c r="K169" s="109">
        <v>0</v>
      </c>
      <c r="L169" s="109">
        <v>9.0909090909090898E-2</v>
      </c>
      <c r="M169" s="109">
        <v>8.9999999999999993E-3</v>
      </c>
      <c r="N169" s="109">
        <v>1.2999999999999999E-2</v>
      </c>
      <c r="O169" s="108">
        <v>0</v>
      </c>
      <c r="P169" s="108">
        <v>0</v>
      </c>
      <c r="Q169" s="109">
        <v>0.91300000000000003</v>
      </c>
      <c r="R169" s="109" t="s">
        <v>443</v>
      </c>
      <c r="S169" s="108">
        <v>0</v>
      </c>
      <c r="T169" s="108">
        <v>0</v>
      </c>
      <c r="U169" s="108">
        <v>0</v>
      </c>
      <c r="V169" s="109" t="s">
        <v>443</v>
      </c>
      <c r="W169" s="110">
        <v>3</v>
      </c>
      <c r="X169" s="110" t="s">
        <v>443</v>
      </c>
      <c r="Y169" s="109">
        <v>3.9260001182556201</v>
      </c>
      <c r="Z169" s="108">
        <v>97</v>
      </c>
      <c r="AA169" s="108">
        <v>9.1999998092651403</v>
      </c>
      <c r="AB169" s="110">
        <v>0.20000000298023199</v>
      </c>
      <c r="AC169" s="109">
        <v>5218.8607342400001</v>
      </c>
      <c r="AD169" s="109">
        <v>4</v>
      </c>
      <c r="AE169" s="110" t="s">
        <v>443</v>
      </c>
      <c r="AF169" s="109">
        <v>4.7569767361000999E-2</v>
      </c>
      <c r="AG169" s="109">
        <v>27.319999694824201</v>
      </c>
      <c r="AH169" s="108">
        <v>0</v>
      </c>
      <c r="AI169" s="108">
        <v>0</v>
      </c>
      <c r="AJ169" s="108">
        <v>0</v>
      </c>
      <c r="AK169" s="108">
        <v>0</v>
      </c>
      <c r="AL169" s="108">
        <v>230164</v>
      </c>
      <c r="AM169" s="108">
        <v>0</v>
      </c>
      <c r="AN169" s="108">
        <v>126</v>
      </c>
      <c r="AO169" s="110">
        <v>4.9000000000000004</v>
      </c>
      <c r="AP169" s="110">
        <v>1.46</v>
      </c>
      <c r="AQ169" s="110">
        <v>6.7</v>
      </c>
      <c r="AR169" s="109">
        <v>3.9833333333333329</v>
      </c>
      <c r="AS169" s="109">
        <v>1.8113703727722199</v>
      </c>
      <c r="AT169" s="108">
        <v>88</v>
      </c>
      <c r="AU169" s="110">
        <v>100</v>
      </c>
      <c r="AV169" s="109" t="s">
        <v>443</v>
      </c>
      <c r="AW169" s="109">
        <v>90.610198974609403</v>
      </c>
      <c r="AX169" s="109">
        <v>130.37940979003901</v>
      </c>
      <c r="AY169" s="108">
        <v>300000</v>
      </c>
      <c r="AZ169" s="110">
        <v>99.306738100000004</v>
      </c>
      <c r="BA169" s="110">
        <v>100</v>
      </c>
      <c r="BB169" s="108">
        <v>49174.86328125</v>
      </c>
      <c r="BC169" s="108">
        <v>9903122</v>
      </c>
      <c r="BD169" s="108">
        <v>9704400</v>
      </c>
      <c r="BE169" s="108">
        <v>410340</v>
      </c>
      <c r="BF169" s="108"/>
    </row>
    <row r="170" spans="1:58" x14ac:dyDescent="0.25">
      <c r="A170" s="133" t="s">
        <v>313</v>
      </c>
      <c r="B170" s="111" t="s">
        <v>312</v>
      </c>
      <c r="C170" s="108">
        <v>5950.6627934947364</v>
      </c>
      <c r="D170" s="108">
        <v>0</v>
      </c>
      <c r="E170" s="108">
        <v>24568.233500000002</v>
      </c>
      <c r="F170" s="108">
        <v>0</v>
      </c>
      <c r="G170" s="108">
        <v>0</v>
      </c>
      <c r="H170" s="108">
        <v>0</v>
      </c>
      <c r="I170" s="108">
        <v>0</v>
      </c>
      <c r="J170" s="108">
        <v>0</v>
      </c>
      <c r="K170" s="109">
        <v>0</v>
      </c>
      <c r="L170" s="109">
        <v>3.03030303030303E-2</v>
      </c>
      <c r="M170" s="109">
        <v>1.9E-2</v>
      </c>
      <c r="N170" s="109">
        <v>6.0000000000000001E-3</v>
      </c>
      <c r="O170" s="108">
        <v>0</v>
      </c>
      <c r="P170" s="108">
        <v>0</v>
      </c>
      <c r="Q170" s="109">
        <v>0.93899999999999995</v>
      </c>
      <c r="R170" s="109" t="s">
        <v>443</v>
      </c>
      <c r="S170" s="108">
        <v>438944</v>
      </c>
      <c r="T170" s="108">
        <v>0</v>
      </c>
      <c r="U170" s="108">
        <v>0</v>
      </c>
      <c r="V170" s="109" t="s">
        <v>443</v>
      </c>
      <c r="W170" s="110">
        <v>3.9000000953674299</v>
      </c>
      <c r="X170" s="110" t="s">
        <v>443</v>
      </c>
      <c r="Y170" s="109">
        <v>4.0489997863769496</v>
      </c>
      <c r="Z170" s="108">
        <v>94</v>
      </c>
      <c r="AA170" s="108">
        <v>7.4000000953674299</v>
      </c>
      <c r="AB170" s="110">
        <v>0.30000001192092901</v>
      </c>
      <c r="AC170" s="109">
        <v>6468.4955732899998</v>
      </c>
      <c r="AD170" s="109">
        <v>5</v>
      </c>
      <c r="AE170" s="110" t="s">
        <v>443</v>
      </c>
      <c r="AF170" s="109">
        <v>4.0251420795531102E-2</v>
      </c>
      <c r="AG170" s="109">
        <v>31.639999389648398</v>
      </c>
      <c r="AH170" s="108">
        <v>0</v>
      </c>
      <c r="AI170" s="108">
        <v>0</v>
      </c>
      <c r="AJ170" s="108">
        <v>0</v>
      </c>
      <c r="AK170" s="108">
        <v>0</v>
      </c>
      <c r="AL170" s="108">
        <v>82681</v>
      </c>
      <c r="AM170" s="108">
        <v>0</v>
      </c>
      <c r="AN170" s="108">
        <v>137</v>
      </c>
      <c r="AO170" s="110">
        <v>4.9000000000000004</v>
      </c>
      <c r="AP170" s="110">
        <v>1.35</v>
      </c>
      <c r="AQ170" s="110">
        <v>6.6</v>
      </c>
      <c r="AR170" s="109">
        <v>4.6500000000000004</v>
      </c>
      <c r="AS170" s="109">
        <v>2.00981998443604</v>
      </c>
      <c r="AT170" s="108">
        <v>86</v>
      </c>
      <c r="AU170" s="110">
        <v>100</v>
      </c>
      <c r="AV170" s="109" t="s">
        <v>443</v>
      </c>
      <c r="AW170" s="109">
        <v>87.970001220703097</v>
      </c>
      <c r="AX170" s="109">
        <v>142.01425170898401</v>
      </c>
      <c r="AY170" s="108">
        <v>160000</v>
      </c>
      <c r="AZ170" s="110">
        <v>99.876690400000001</v>
      </c>
      <c r="BA170" s="110">
        <v>100</v>
      </c>
      <c r="BB170" s="108">
        <v>62881.4609375</v>
      </c>
      <c r="BC170" s="108">
        <v>8372098</v>
      </c>
      <c r="BD170" s="108">
        <v>8218518</v>
      </c>
      <c r="BE170" s="108">
        <v>40000</v>
      </c>
      <c r="BF170" s="108"/>
    </row>
    <row r="171" spans="1:58" x14ac:dyDescent="0.25">
      <c r="A171" s="133" t="s">
        <v>851</v>
      </c>
      <c r="B171" s="111" t="s">
        <v>314</v>
      </c>
      <c r="C171" s="108">
        <v>31735.014669473683</v>
      </c>
      <c r="D171" s="108">
        <v>59.188864375578952</v>
      </c>
      <c r="E171" s="108">
        <v>76625.253499999992</v>
      </c>
      <c r="F171" s="108">
        <v>4.7160000000000002</v>
      </c>
      <c r="G171" s="108">
        <v>0</v>
      </c>
      <c r="H171" s="108">
        <v>0</v>
      </c>
      <c r="I171" s="108">
        <v>0</v>
      </c>
      <c r="J171" s="108">
        <v>49363</v>
      </c>
      <c r="K171" s="109">
        <v>6.0999999999999999E-2</v>
      </c>
      <c r="L171" s="109">
        <v>0.30303030303030298</v>
      </c>
      <c r="M171" s="109">
        <v>0.98199999999999998</v>
      </c>
      <c r="N171" s="109">
        <v>0.98499999999999999</v>
      </c>
      <c r="O171" s="108">
        <v>5</v>
      </c>
      <c r="P171" s="108">
        <v>0</v>
      </c>
      <c r="Q171" s="109">
        <v>0.53600000000000003</v>
      </c>
      <c r="R171" s="109">
        <v>2.8263900000000002E-2</v>
      </c>
      <c r="S171" s="108">
        <v>6499691480</v>
      </c>
      <c r="T171" s="108">
        <v>4198.2</v>
      </c>
      <c r="U171" s="108">
        <v>4881.8900000000003</v>
      </c>
      <c r="V171" s="109" t="s">
        <v>443</v>
      </c>
      <c r="W171" s="110">
        <v>12.8999996185303</v>
      </c>
      <c r="X171" s="110">
        <v>10.1000003814697</v>
      </c>
      <c r="Y171" s="109">
        <v>1.45500004291534</v>
      </c>
      <c r="Z171" s="108">
        <v>62</v>
      </c>
      <c r="AA171" s="108">
        <v>20</v>
      </c>
      <c r="AB171" s="110">
        <v>0.10000000149011599</v>
      </c>
      <c r="AC171" s="109">
        <v>375.87533693</v>
      </c>
      <c r="AD171" s="109">
        <v>68</v>
      </c>
      <c r="AE171" s="110" t="s">
        <v>443</v>
      </c>
      <c r="AF171" s="109">
        <v>0.55368238085643595</v>
      </c>
      <c r="AG171" s="109">
        <v>35.7700004577637</v>
      </c>
      <c r="AH171" s="108">
        <v>3500</v>
      </c>
      <c r="AI171" s="108">
        <v>0</v>
      </c>
      <c r="AJ171" s="108">
        <v>0</v>
      </c>
      <c r="AK171" s="108">
        <v>6278275</v>
      </c>
      <c r="AL171" s="108">
        <v>1147957</v>
      </c>
      <c r="AM171" s="108">
        <v>1</v>
      </c>
      <c r="AN171" s="108">
        <v>135</v>
      </c>
      <c r="AO171" s="110">
        <v>22.8</v>
      </c>
      <c r="AP171" s="110" t="s">
        <v>443</v>
      </c>
      <c r="AQ171" s="110" t="s">
        <v>443</v>
      </c>
      <c r="AR171" s="109">
        <v>3.15</v>
      </c>
      <c r="AS171" s="109">
        <v>-1.6338951587677</v>
      </c>
      <c r="AT171" s="108">
        <v>13</v>
      </c>
      <c r="AU171" s="110">
        <v>95.843223571777301</v>
      </c>
      <c r="AV171" s="109">
        <v>86.303932189941406</v>
      </c>
      <c r="AW171" s="109">
        <v>29.9797973632813</v>
      </c>
      <c r="AX171" s="109">
        <v>62.446426391601598</v>
      </c>
      <c r="AY171" s="108">
        <v>65000</v>
      </c>
      <c r="AZ171" s="110">
        <v>95.710095800000005</v>
      </c>
      <c r="BA171" s="110">
        <v>90.146272699999997</v>
      </c>
      <c r="BB171" s="108">
        <v>2900</v>
      </c>
      <c r="BC171" s="108">
        <v>18430452</v>
      </c>
      <c r="BD171" s="108">
        <v>18434735</v>
      </c>
      <c r="BE171" s="108">
        <v>183630</v>
      </c>
      <c r="BF171" s="108"/>
    </row>
    <row r="172" spans="1:58" x14ac:dyDescent="0.25">
      <c r="A172" s="133" t="s">
        <v>317</v>
      </c>
      <c r="B172" s="111" t="s">
        <v>316</v>
      </c>
      <c r="C172" s="108">
        <v>17852.333865136843</v>
      </c>
      <c r="D172" s="108">
        <v>11342.639309326316</v>
      </c>
      <c r="E172" s="108">
        <v>51398.873999999996</v>
      </c>
      <c r="F172" s="108">
        <v>0</v>
      </c>
      <c r="G172" s="108">
        <v>0</v>
      </c>
      <c r="H172" s="108">
        <v>0</v>
      </c>
      <c r="I172" s="108">
        <v>0</v>
      </c>
      <c r="J172" s="108">
        <v>115151</v>
      </c>
      <c r="K172" s="109">
        <v>6.0999999999999999E-2</v>
      </c>
      <c r="L172" s="109">
        <v>0.36363636363636398</v>
      </c>
      <c r="M172" s="109">
        <v>0.747</v>
      </c>
      <c r="N172" s="109">
        <v>0.28599999999999998</v>
      </c>
      <c r="O172" s="108">
        <v>0</v>
      </c>
      <c r="P172" s="108">
        <v>0</v>
      </c>
      <c r="Q172" s="109">
        <v>0.627</v>
      </c>
      <c r="R172" s="109">
        <v>3.06336E-2</v>
      </c>
      <c r="S172" s="108">
        <v>29694869</v>
      </c>
      <c r="T172" s="108">
        <v>356.46</v>
      </c>
      <c r="U172" s="108">
        <v>425.86</v>
      </c>
      <c r="V172" s="109">
        <v>4.5402417182922399</v>
      </c>
      <c r="W172" s="110">
        <v>44.799999237060497</v>
      </c>
      <c r="X172" s="110">
        <v>13.300000190734901</v>
      </c>
      <c r="Y172" s="109">
        <v>1.9179999828338601</v>
      </c>
      <c r="Z172" s="108">
        <v>97</v>
      </c>
      <c r="AA172" s="108">
        <v>87</v>
      </c>
      <c r="AB172" s="110">
        <v>0.30000001192092901</v>
      </c>
      <c r="AC172" s="109">
        <v>185.14753547999999</v>
      </c>
      <c r="AD172" s="109">
        <v>32</v>
      </c>
      <c r="AE172" s="110">
        <v>0</v>
      </c>
      <c r="AF172" s="109">
        <v>0.322360802448795</v>
      </c>
      <c r="AG172" s="109">
        <v>30.7600002288818</v>
      </c>
      <c r="AH172" s="108">
        <v>18778</v>
      </c>
      <c r="AI172" s="108">
        <v>12905</v>
      </c>
      <c r="AJ172" s="108">
        <v>0</v>
      </c>
      <c r="AK172" s="108">
        <v>0</v>
      </c>
      <c r="AL172" s="108">
        <v>2729</v>
      </c>
      <c r="AM172" s="108">
        <v>0</v>
      </c>
      <c r="AN172" s="108">
        <v>97</v>
      </c>
      <c r="AO172" s="110">
        <v>33.200000000000003</v>
      </c>
      <c r="AP172" s="110" t="s">
        <v>443</v>
      </c>
      <c r="AQ172" s="110" t="s">
        <v>443</v>
      </c>
      <c r="AR172" s="109">
        <v>3.166666666666667</v>
      </c>
      <c r="AS172" s="109">
        <v>-0.81939619779586803</v>
      </c>
      <c r="AT172" s="108">
        <v>25</v>
      </c>
      <c r="AU172" s="110">
        <v>99.989761352539105</v>
      </c>
      <c r="AV172" s="109">
        <v>99.781051635742202</v>
      </c>
      <c r="AW172" s="109">
        <v>18.9799995422363</v>
      </c>
      <c r="AX172" s="109">
        <v>98.590263366699205</v>
      </c>
      <c r="AY172" s="108">
        <v>14000</v>
      </c>
      <c r="AZ172" s="110">
        <v>95.027956900000007</v>
      </c>
      <c r="BA172" s="110">
        <v>73.773295099999999</v>
      </c>
      <c r="BB172" s="108">
        <v>2980.09033203125</v>
      </c>
      <c r="BC172" s="108">
        <v>8734951</v>
      </c>
      <c r="BD172" s="108">
        <v>8463573</v>
      </c>
      <c r="BE172" s="108">
        <v>139960</v>
      </c>
      <c r="BF172" s="108"/>
    </row>
    <row r="173" spans="1:58" x14ac:dyDescent="0.25">
      <c r="A173" s="133" t="s">
        <v>852</v>
      </c>
      <c r="B173" s="111" t="s">
        <v>318</v>
      </c>
      <c r="C173" s="108">
        <v>45577.99892231579</v>
      </c>
      <c r="D173" s="108">
        <v>0</v>
      </c>
      <c r="E173" s="108">
        <v>175722.1845</v>
      </c>
      <c r="F173" s="108">
        <v>23.402000000000001</v>
      </c>
      <c r="G173" s="108">
        <v>481.23509086300004</v>
      </c>
      <c r="H173" s="108">
        <v>0</v>
      </c>
      <c r="I173" s="108">
        <v>163.84800000000001</v>
      </c>
      <c r="J173" s="108">
        <v>383757</v>
      </c>
      <c r="K173" s="109">
        <v>0.24199999999999999</v>
      </c>
      <c r="L173" s="109">
        <v>6.0606060606060601E-2</v>
      </c>
      <c r="M173" s="109">
        <v>0.748</v>
      </c>
      <c r="N173" s="109">
        <v>0.188</v>
      </c>
      <c r="O173" s="108">
        <v>0</v>
      </c>
      <c r="P173" s="108">
        <v>0</v>
      </c>
      <c r="Q173" s="109">
        <v>0.53100000000000003</v>
      </c>
      <c r="R173" s="109">
        <v>0.33454669999999997</v>
      </c>
      <c r="S173" s="108">
        <v>243662948</v>
      </c>
      <c r="T173" s="108">
        <v>2648.73</v>
      </c>
      <c r="U173" s="108">
        <v>2580.4699999999998</v>
      </c>
      <c r="V173" s="109">
        <v>5.75134181976318</v>
      </c>
      <c r="W173" s="110">
        <v>48.700000762939503</v>
      </c>
      <c r="X173" s="110">
        <v>13.6000003814697</v>
      </c>
      <c r="Y173" s="109">
        <v>3.0999999493360499E-2</v>
      </c>
      <c r="Z173" s="108">
        <v>90</v>
      </c>
      <c r="AA173" s="108">
        <v>306</v>
      </c>
      <c r="AB173" s="110">
        <v>4.6999998092651403</v>
      </c>
      <c r="AC173" s="109">
        <v>137.49307091</v>
      </c>
      <c r="AD173" s="109">
        <v>398</v>
      </c>
      <c r="AE173" s="110">
        <v>50</v>
      </c>
      <c r="AF173" s="109">
        <v>0.54381244694858999</v>
      </c>
      <c r="AG173" s="109">
        <v>37.779998779296903</v>
      </c>
      <c r="AH173" s="108">
        <v>27138</v>
      </c>
      <c r="AI173" s="108">
        <v>279876</v>
      </c>
      <c r="AJ173" s="108">
        <v>0</v>
      </c>
      <c r="AK173" s="108">
        <v>0</v>
      </c>
      <c r="AL173" s="108">
        <v>308837</v>
      </c>
      <c r="AM173" s="108">
        <v>6</v>
      </c>
      <c r="AN173" s="108">
        <v>105</v>
      </c>
      <c r="AO173" s="110">
        <v>32.1</v>
      </c>
      <c r="AP173" s="110">
        <v>11.54</v>
      </c>
      <c r="AQ173" s="110">
        <v>4.8</v>
      </c>
      <c r="AR173" s="109">
        <v>3.583333333333333</v>
      </c>
      <c r="AS173" s="109">
        <v>-0.59887123107910201</v>
      </c>
      <c r="AT173" s="108">
        <v>32</v>
      </c>
      <c r="AU173" s="110">
        <v>15.5014495849609</v>
      </c>
      <c r="AV173" s="109">
        <v>80.3594970703125</v>
      </c>
      <c r="AW173" s="109">
        <v>5.3551440238952601</v>
      </c>
      <c r="AX173" s="109">
        <v>75.855796813964801</v>
      </c>
      <c r="AY173" s="108">
        <v>72000</v>
      </c>
      <c r="AZ173" s="110">
        <v>15.550382900000001</v>
      </c>
      <c r="BA173" s="110">
        <v>55.556247399999997</v>
      </c>
      <c r="BB173" s="108">
        <v>2786.66674804688</v>
      </c>
      <c r="BC173" s="108">
        <v>55572200</v>
      </c>
      <c r="BD173" s="108">
        <v>52199036</v>
      </c>
      <c r="BE173" s="108">
        <v>885800</v>
      </c>
      <c r="BF173" s="108"/>
    </row>
    <row r="174" spans="1:58" x14ac:dyDescent="0.25">
      <c r="A174" s="133" t="s">
        <v>320</v>
      </c>
      <c r="B174" s="111" t="s">
        <v>319</v>
      </c>
      <c r="C174" s="108">
        <v>17613.550806947369</v>
      </c>
      <c r="D174" s="108">
        <v>0</v>
      </c>
      <c r="E174" s="108">
        <v>770987.88250000007</v>
      </c>
      <c r="F174" s="108">
        <v>177.596</v>
      </c>
      <c r="G174" s="108">
        <v>147006.94415315002</v>
      </c>
      <c r="H174" s="108">
        <v>2747.6952971816663</v>
      </c>
      <c r="I174" s="108">
        <v>28931.972000000002</v>
      </c>
      <c r="J174" s="108">
        <v>908563</v>
      </c>
      <c r="K174" s="109">
        <v>0.33300000000000002</v>
      </c>
      <c r="L174" s="109">
        <v>6.0606060606060601E-2</v>
      </c>
      <c r="M174" s="109">
        <v>0.68600000000000005</v>
      </c>
      <c r="N174" s="109">
        <v>0.14099999999999999</v>
      </c>
      <c r="O174" s="108">
        <v>0</v>
      </c>
      <c r="P174" s="108">
        <v>0</v>
      </c>
      <c r="Q174" s="109">
        <v>0.74</v>
      </c>
      <c r="R174" s="109">
        <v>3.9157000000000003E-3</v>
      </c>
      <c r="S174" s="108">
        <v>55030106</v>
      </c>
      <c r="T174" s="108">
        <v>354.51</v>
      </c>
      <c r="U174" s="108">
        <v>58.67</v>
      </c>
      <c r="V174" s="109">
        <v>1.5499300323426699E-2</v>
      </c>
      <c r="W174" s="110">
        <v>12.300000190734901</v>
      </c>
      <c r="X174" s="110">
        <v>9.1999998092651403</v>
      </c>
      <c r="Y174" s="109">
        <v>0.39300000667571999</v>
      </c>
      <c r="Z174" s="108">
        <v>99</v>
      </c>
      <c r="AA174" s="108">
        <v>172</v>
      </c>
      <c r="AB174" s="110">
        <v>1.1000000238418599</v>
      </c>
      <c r="AC174" s="109">
        <v>950.14137311000002</v>
      </c>
      <c r="AD174" s="109">
        <v>20</v>
      </c>
      <c r="AE174" s="110">
        <v>1</v>
      </c>
      <c r="AF174" s="109">
        <v>0.36645414347863497</v>
      </c>
      <c r="AG174" s="109">
        <v>39.259998321533203</v>
      </c>
      <c r="AH174" s="108">
        <v>0</v>
      </c>
      <c r="AI174" s="108">
        <v>808843</v>
      </c>
      <c r="AJ174" s="108">
        <v>1600000</v>
      </c>
      <c r="AK174" s="108">
        <v>35000</v>
      </c>
      <c r="AL174" s="108">
        <v>106447</v>
      </c>
      <c r="AM174" s="108">
        <v>0</v>
      </c>
      <c r="AN174" s="108">
        <v>116</v>
      </c>
      <c r="AO174" s="110">
        <v>7.4</v>
      </c>
      <c r="AP174" s="110">
        <v>4.5199999999999996</v>
      </c>
      <c r="AQ174" s="110">
        <v>2.8</v>
      </c>
      <c r="AR174" s="109">
        <v>3.1166666666666667</v>
      </c>
      <c r="AS174" s="109">
        <v>0.356810241937637</v>
      </c>
      <c r="AT174" s="108">
        <v>35</v>
      </c>
      <c r="AU174" s="110">
        <v>100</v>
      </c>
      <c r="AV174" s="109">
        <v>93.983016967773395</v>
      </c>
      <c r="AW174" s="109">
        <v>39.316127777099602</v>
      </c>
      <c r="AX174" s="109">
        <v>125.810180664063</v>
      </c>
      <c r="AY174" s="108">
        <v>230000</v>
      </c>
      <c r="AZ174" s="110">
        <v>92.973503600000001</v>
      </c>
      <c r="BA174" s="110">
        <v>97.809613299999995</v>
      </c>
      <c r="BB174" s="108">
        <v>16916.48046875</v>
      </c>
      <c r="BC174" s="108">
        <v>68863512</v>
      </c>
      <c r="BD174" s="108">
        <v>67689472</v>
      </c>
      <c r="BE174" s="108">
        <v>510890</v>
      </c>
      <c r="BF174" s="108"/>
    </row>
    <row r="175" spans="1:58" x14ac:dyDescent="0.25">
      <c r="A175" s="133" t="s">
        <v>946</v>
      </c>
      <c r="B175" s="111" t="s">
        <v>187</v>
      </c>
      <c r="C175" s="108">
        <v>4149.9883906947371</v>
      </c>
      <c r="D175" s="108">
        <v>92.445334207789472</v>
      </c>
      <c r="E175" s="108">
        <v>11294.737500000001</v>
      </c>
      <c r="F175" s="108">
        <v>0</v>
      </c>
      <c r="G175" s="108">
        <v>0</v>
      </c>
      <c r="H175" s="108">
        <v>0</v>
      </c>
      <c r="I175" s="108">
        <v>0</v>
      </c>
      <c r="J175" s="108">
        <v>303</v>
      </c>
      <c r="K175" s="109">
        <v>0.03</v>
      </c>
      <c r="L175" s="109">
        <v>0.15151515151515199</v>
      </c>
      <c r="M175" s="109">
        <v>0.125</v>
      </c>
      <c r="N175" s="109">
        <v>8.5999999999999993E-2</v>
      </c>
      <c r="O175" s="108">
        <v>0</v>
      </c>
      <c r="P175" s="108">
        <v>0</v>
      </c>
      <c r="Q175" s="109">
        <v>0.748</v>
      </c>
      <c r="R175" s="109">
        <v>6.5611000000000003E-3</v>
      </c>
      <c r="S175" s="108">
        <v>53322785</v>
      </c>
      <c r="T175" s="108">
        <v>211.96</v>
      </c>
      <c r="U175" s="108">
        <v>214.34</v>
      </c>
      <c r="V175" s="109">
        <v>2.2017915248870898</v>
      </c>
      <c r="W175" s="110">
        <v>5.5</v>
      </c>
      <c r="X175" s="110">
        <v>1.29999995231628</v>
      </c>
      <c r="Y175" s="109">
        <v>2.6270000934600799</v>
      </c>
      <c r="Z175" s="108">
        <v>82</v>
      </c>
      <c r="AA175" s="108">
        <v>13</v>
      </c>
      <c r="AB175" s="110">
        <v>0.10000000149011599</v>
      </c>
      <c r="AC175" s="109">
        <v>851.15265665000004</v>
      </c>
      <c r="AD175" s="109">
        <v>8</v>
      </c>
      <c r="AE175" s="110" t="s">
        <v>443</v>
      </c>
      <c r="AF175" s="109">
        <v>0.16016306883662901</v>
      </c>
      <c r="AG175" s="109">
        <v>44.049999237060497</v>
      </c>
      <c r="AH175" s="108">
        <v>105030</v>
      </c>
      <c r="AI175" s="108">
        <v>33682</v>
      </c>
      <c r="AJ175" s="108">
        <v>2220</v>
      </c>
      <c r="AK175" s="108">
        <v>150</v>
      </c>
      <c r="AL175" s="108">
        <v>637</v>
      </c>
      <c r="AM175" s="108">
        <v>0</v>
      </c>
      <c r="AN175" s="108">
        <v>119</v>
      </c>
      <c r="AO175" s="110">
        <v>4.9000000000000004</v>
      </c>
      <c r="AP175" s="110">
        <v>5.08</v>
      </c>
      <c r="AQ175" s="110">
        <v>7.9</v>
      </c>
      <c r="AR175" s="109">
        <v>3.4833333333333329</v>
      </c>
      <c r="AS175" s="109">
        <v>0.12611375749111201</v>
      </c>
      <c r="AT175" s="108">
        <v>37</v>
      </c>
      <c r="AU175" s="110">
        <v>100</v>
      </c>
      <c r="AV175" s="109">
        <v>97.843757629394503</v>
      </c>
      <c r="AW175" s="109">
        <v>70.380203247070298</v>
      </c>
      <c r="AX175" s="109">
        <v>105.37840270996099</v>
      </c>
      <c r="AY175" s="108">
        <v>14000</v>
      </c>
      <c r="AZ175" s="110">
        <v>90.911133899999996</v>
      </c>
      <c r="BA175" s="110">
        <v>99.3986017</v>
      </c>
      <c r="BB175" s="108">
        <v>15121.251953125</v>
      </c>
      <c r="BC175" s="108">
        <v>2081206</v>
      </c>
      <c r="BD175" s="108">
        <v>2066809</v>
      </c>
      <c r="BE175" s="108">
        <v>25220</v>
      </c>
      <c r="BF175" s="108"/>
    </row>
    <row r="176" spans="1:58" x14ac:dyDescent="0.25">
      <c r="A176" s="133" t="s">
        <v>373</v>
      </c>
      <c r="B176" s="111" t="s">
        <v>91</v>
      </c>
      <c r="C176" s="108">
        <v>2253.9975150736841</v>
      </c>
      <c r="D176" s="108">
        <v>0</v>
      </c>
      <c r="E176" s="108">
        <v>1361.0630000000001</v>
      </c>
      <c r="F176" s="108">
        <v>1.8839999999999999</v>
      </c>
      <c r="G176" s="108">
        <v>7014.6462736200001</v>
      </c>
      <c r="H176" s="108">
        <v>583.72846539</v>
      </c>
      <c r="I176" s="108">
        <v>1775.174</v>
      </c>
      <c r="J176" s="108">
        <v>3636</v>
      </c>
      <c r="K176" s="109">
        <v>6.0999999999999999E-2</v>
      </c>
      <c r="L176" s="109">
        <v>0</v>
      </c>
      <c r="M176" s="109">
        <v>0.14499999999999999</v>
      </c>
      <c r="N176" s="109">
        <v>2.8000000000000001E-2</v>
      </c>
      <c r="O176" s="108">
        <v>0</v>
      </c>
      <c r="P176" s="108">
        <v>0</v>
      </c>
      <c r="Q176" s="109">
        <v>0.60599999999999998</v>
      </c>
      <c r="R176" s="109">
        <v>0.32215820000000001</v>
      </c>
      <c r="S176" s="108">
        <v>10559478</v>
      </c>
      <c r="T176" s="108">
        <v>249.54</v>
      </c>
      <c r="U176" s="108">
        <v>212.29</v>
      </c>
      <c r="V176" s="109">
        <v>7.7704977989196804</v>
      </c>
      <c r="W176" s="110">
        <v>52.599998474121101</v>
      </c>
      <c r="X176" s="110">
        <v>45.299999237060497</v>
      </c>
      <c r="Y176" s="109">
        <v>7.2999998927116394E-2</v>
      </c>
      <c r="Z176" s="108">
        <v>78</v>
      </c>
      <c r="AA176" s="108">
        <v>498</v>
      </c>
      <c r="AB176" s="110" t="s">
        <v>443</v>
      </c>
      <c r="AC176" s="109">
        <v>101.53536611</v>
      </c>
      <c r="AD176" s="109">
        <v>215</v>
      </c>
      <c r="AE176" s="110">
        <v>16</v>
      </c>
      <c r="AF176" s="109" t="s">
        <v>443</v>
      </c>
      <c r="AG176" s="109">
        <v>31.559999465942401</v>
      </c>
      <c r="AH176" s="108">
        <v>2003</v>
      </c>
      <c r="AI176" s="108">
        <v>120000</v>
      </c>
      <c r="AJ176" s="108">
        <v>0</v>
      </c>
      <c r="AK176" s="108">
        <v>0</v>
      </c>
      <c r="AL176" s="108">
        <v>0</v>
      </c>
      <c r="AM176" s="108">
        <v>0</v>
      </c>
      <c r="AN176" s="108">
        <v>106</v>
      </c>
      <c r="AO176" s="110">
        <v>26.9</v>
      </c>
      <c r="AP176" s="110" t="s">
        <v>443</v>
      </c>
      <c r="AQ176" s="110" t="s">
        <v>443</v>
      </c>
      <c r="AR176" s="109">
        <v>2.4833333333333334</v>
      </c>
      <c r="AS176" s="109">
        <v>-1.0453567504882799</v>
      </c>
      <c r="AT176" s="108">
        <v>35</v>
      </c>
      <c r="AU176" s="110">
        <v>45.380237579345703</v>
      </c>
      <c r="AV176" s="109">
        <v>64.066139221191406</v>
      </c>
      <c r="AW176" s="109">
        <v>13.3999996185303</v>
      </c>
      <c r="AX176" s="109">
        <v>117.39631652832</v>
      </c>
      <c r="AY176" s="108">
        <v>2900</v>
      </c>
      <c r="AZ176" s="110">
        <v>40.633239799999998</v>
      </c>
      <c r="BA176" s="110">
        <v>71.895029100000002</v>
      </c>
      <c r="BB176" s="108">
        <v>2290.34716796875</v>
      </c>
      <c r="BC176" s="108">
        <v>1268671</v>
      </c>
      <c r="BD176" s="108">
        <v>1151243</v>
      </c>
      <c r="BE176" s="108">
        <v>14870</v>
      </c>
      <c r="BF176" s="108"/>
    </row>
    <row r="177" spans="1:58" x14ac:dyDescent="0.25">
      <c r="A177" s="133" t="s">
        <v>322</v>
      </c>
      <c r="B177" s="111" t="s">
        <v>321</v>
      </c>
      <c r="C177" s="108">
        <v>0</v>
      </c>
      <c r="D177" s="108">
        <v>0</v>
      </c>
      <c r="E177" s="108">
        <v>26236.146499999999</v>
      </c>
      <c r="F177" s="108">
        <v>0</v>
      </c>
      <c r="G177" s="108">
        <v>0</v>
      </c>
      <c r="H177" s="108">
        <v>0</v>
      </c>
      <c r="I177" s="108">
        <v>0</v>
      </c>
      <c r="J177" s="108">
        <v>12121</v>
      </c>
      <c r="K177" s="109">
        <v>0.03</v>
      </c>
      <c r="L177" s="109">
        <v>6.0606060606060601E-2</v>
      </c>
      <c r="M177" s="109">
        <v>0.52800000000000002</v>
      </c>
      <c r="N177" s="109">
        <v>0.14799999999999999</v>
      </c>
      <c r="O177" s="108">
        <v>0</v>
      </c>
      <c r="P177" s="108">
        <v>0</v>
      </c>
      <c r="Q177" s="109">
        <v>0.48699999999999999</v>
      </c>
      <c r="R177" s="109">
        <v>0.24244889999999999</v>
      </c>
      <c r="S177" s="108">
        <v>837071</v>
      </c>
      <c r="T177" s="108">
        <v>210.96</v>
      </c>
      <c r="U177" s="108">
        <v>199.62</v>
      </c>
      <c r="V177" s="109">
        <v>5.3790044784545898</v>
      </c>
      <c r="W177" s="110">
        <v>78.400001525878906</v>
      </c>
      <c r="X177" s="110">
        <v>16.200000762939499</v>
      </c>
      <c r="Y177" s="109">
        <v>5.2999999374151202E-2</v>
      </c>
      <c r="Z177" s="108">
        <v>87</v>
      </c>
      <c r="AA177" s="108">
        <v>52</v>
      </c>
      <c r="AB177" s="110">
        <v>2.4000000953674299</v>
      </c>
      <c r="AC177" s="109">
        <v>76.253009460000001</v>
      </c>
      <c r="AD177" s="109">
        <v>368</v>
      </c>
      <c r="AE177" s="110">
        <v>83</v>
      </c>
      <c r="AF177" s="109">
        <v>0.555502695853622</v>
      </c>
      <c r="AG177" s="109">
        <v>46.0200004577637</v>
      </c>
      <c r="AH177" s="108">
        <v>324</v>
      </c>
      <c r="AI177" s="108">
        <v>0</v>
      </c>
      <c r="AJ177" s="108">
        <v>0</v>
      </c>
      <c r="AK177" s="108">
        <v>1500</v>
      </c>
      <c r="AL177" s="108">
        <v>12491</v>
      </c>
      <c r="AM177" s="108">
        <v>5</v>
      </c>
      <c r="AN177" s="108">
        <v>122</v>
      </c>
      <c r="AO177" s="110">
        <v>11.4</v>
      </c>
      <c r="AP177" s="110">
        <v>6.81</v>
      </c>
      <c r="AQ177" s="110">
        <v>15.5</v>
      </c>
      <c r="AR177" s="109">
        <v>1.3166666666666667</v>
      </c>
      <c r="AS177" s="109">
        <v>-1.17909812927246</v>
      </c>
      <c r="AT177" s="108">
        <v>32</v>
      </c>
      <c r="AU177" s="110">
        <v>45.700000762939503</v>
      </c>
      <c r="AV177" s="109">
        <v>66.537590026855497</v>
      </c>
      <c r="AW177" s="109">
        <v>7.1199998855590803</v>
      </c>
      <c r="AX177" s="109">
        <v>64.948440551757798</v>
      </c>
      <c r="AY177" s="108">
        <v>13000</v>
      </c>
      <c r="AZ177" s="110">
        <v>11.618638799999999</v>
      </c>
      <c r="BA177" s="110">
        <v>63.059168999999997</v>
      </c>
      <c r="BB177" s="108">
        <v>1490.92651367188</v>
      </c>
      <c r="BC177" s="108">
        <v>7606374</v>
      </c>
      <c r="BD177" s="108">
        <v>7289038</v>
      </c>
      <c r="BE177" s="108">
        <v>54390</v>
      </c>
      <c r="BF177" s="108"/>
    </row>
    <row r="178" spans="1:58" x14ac:dyDescent="0.25">
      <c r="A178" s="133" t="s">
        <v>324</v>
      </c>
      <c r="B178" s="111" t="s">
        <v>323</v>
      </c>
      <c r="C178" s="108">
        <v>0</v>
      </c>
      <c r="D178" s="108">
        <v>0</v>
      </c>
      <c r="E178" s="108" t="s">
        <v>443</v>
      </c>
      <c r="F178" s="108">
        <v>3.2000000000000001E-2</v>
      </c>
      <c r="G178" s="108">
        <v>1938.973387233</v>
      </c>
      <c r="H178" s="108">
        <v>612.30738544200005</v>
      </c>
      <c r="I178" s="108">
        <v>17.564</v>
      </c>
      <c r="J178" s="108">
        <v>0</v>
      </c>
      <c r="K178" s="109">
        <v>0.03</v>
      </c>
      <c r="L178" s="109" t="s">
        <v>443</v>
      </c>
      <c r="M178" s="109">
        <v>6.0000000000000001E-3</v>
      </c>
      <c r="N178" s="109">
        <v>0.01</v>
      </c>
      <c r="O178" s="108">
        <v>0</v>
      </c>
      <c r="P178" s="108">
        <v>0</v>
      </c>
      <c r="Q178" s="109">
        <v>0.72099999999999997</v>
      </c>
      <c r="R178" s="109" t="s">
        <v>443</v>
      </c>
      <c r="S178" s="108">
        <v>1234969</v>
      </c>
      <c r="T178" s="108">
        <v>80.33</v>
      </c>
      <c r="U178" s="108">
        <v>68.400000000000006</v>
      </c>
      <c r="V178" s="109">
        <v>15.669014930725099</v>
      </c>
      <c r="W178" s="110">
        <v>16.700000762939499</v>
      </c>
      <c r="X178" s="110">
        <v>1.8999999761581401</v>
      </c>
      <c r="Y178" s="109">
        <v>0.56300002336502097</v>
      </c>
      <c r="Z178" s="108">
        <v>84</v>
      </c>
      <c r="AA178" s="108">
        <v>15</v>
      </c>
      <c r="AB178" s="110" t="s">
        <v>443</v>
      </c>
      <c r="AC178" s="109">
        <v>269.76719936000001</v>
      </c>
      <c r="AD178" s="109">
        <v>124</v>
      </c>
      <c r="AE178" s="110" t="s">
        <v>443</v>
      </c>
      <c r="AF178" s="109">
        <v>0.65867399030476304</v>
      </c>
      <c r="AG178" s="109">
        <v>38.099998474121101</v>
      </c>
      <c r="AH178" s="108">
        <v>0</v>
      </c>
      <c r="AI178" s="108">
        <v>392</v>
      </c>
      <c r="AJ178" s="108">
        <v>0</v>
      </c>
      <c r="AK178" s="108">
        <v>0</v>
      </c>
      <c r="AL178" s="108">
        <v>0</v>
      </c>
      <c r="AM178" s="108">
        <v>0</v>
      </c>
      <c r="AN178" s="108">
        <v>114</v>
      </c>
      <c r="AO178" s="110">
        <v>14.2</v>
      </c>
      <c r="AP178" s="110" t="s">
        <v>443</v>
      </c>
      <c r="AQ178" s="110" t="s">
        <v>443</v>
      </c>
      <c r="AR178" s="109">
        <v>2.666666666666667</v>
      </c>
      <c r="AS178" s="109">
        <v>-0.32945367693901101</v>
      </c>
      <c r="AT178" s="108" t="s">
        <v>443</v>
      </c>
      <c r="AU178" s="110">
        <v>95.251747131347699</v>
      </c>
      <c r="AV178" s="109">
        <v>99.397857666015597</v>
      </c>
      <c r="AW178" s="109">
        <v>44.999519348144503</v>
      </c>
      <c r="AX178" s="109">
        <v>65.614456176757798</v>
      </c>
      <c r="AY178" s="108">
        <v>720</v>
      </c>
      <c r="AZ178" s="110">
        <v>91.016084000000006</v>
      </c>
      <c r="BA178" s="110">
        <v>99.623985899999994</v>
      </c>
      <c r="BB178" s="108">
        <v>5752.310546875</v>
      </c>
      <c r="BC178" s="108">
        <v>107122</v>
      </c>
      <c r="BD178" s="108">
        <v>105826</v>
      </c>
      <c r="BE178" s="108">
        <v>720</v>
      </c>
      <c r="BF178" s="108"/>
    </row>
    <row r="179" spans="1:58" x14ac:dyDescent="0.25">
      <c r="A179" s="133" t="s">
        <v>326</v>
      </c>
      <c r="B179" s="111" t="s">
        <v>325</v>
      </c>
      <c r="C179" s="108">
        <v>1887.4907379936842</v>
      </c>
      <c r="D179" s="108">
        <v>0.3334759712210526</v>
      </c>
      <c r="E179" s="108">
        <v>198.38900000000001</v>
      </c>
      <c r="F179" s="108">
        <v>0</v>
      </c>
      <c r="G179" s="108">
        <v>2918.7421946996001</v>
      </c>
      <c r="H179" s="108">
        <v>1.6782360792150001E-2</v>
      </c>
      <c r="I179" s="108">
        <v>2148</v>
      </c>
      <c r="J179" s="108">
        <v>0</v>
      </c>
      <c r="K179" s="109">
        <v>0.03</v>
      </c>
      <c r="L179" s="109">
        <v>0.12121212121212099</v>
      </c>
      <c r="M179" s="109">
        <v>6.6000000000000003E-2</v>
      </c>
      <c r="N179" s="109">
        <v>4.0000000000000001E-3</v>
      </c>
      <c r="O179" s="108">
        <v>0</v>
      </c>
      <c r="P179" s="108">
        <v>0</v>
      </c>
      <c r="Q179" s="109">
        <v>0.78</v>
      </c>
      <c r="R179" s="109">
        <v>6.6499999999999997E-3</v>
      </c>
      <c r="S179" s="108">
        <v>0</v>
      </c>
      <c r="T179" s="108">
        <v>0</v>
      </c>
      <c r="U179" s="108">
        <v>0</v>
      </c>
      <c r="V179" s="109" t="s">
        <v>443</v>
      </c>
      <c r="W179" s="110">
        <v>20.399999618530298</v>
      </c>
      <c r="X179" s="110" t="s">
        <v>443</v>
      </c>
      <c r="Y179" s="109">
        <v>1.17499995231628</v>
      </c>
      <c r="Z179" s="108">
        <v>86</v>
      </c>
      <c r="AA179" s="108">
        <v>17</v>
      </c>
      <c r="AB179" s="110">
        <v>1.20000004768372</v>
      </c>
      <c r="AC179" s="109">
        <v>1815.6549045700001</v>
      </c>
      <c r="AD179" s="109">
        <v>63</v>
      </c>
      <c r="AE179" s="110" t="s">
        <v>443</v>
      </c>
      <c r="AF179" s="109">
        <v>0.32413903930652599</v>
      </c>
      <c r="AG179" s="109" t="s">
        <v>443</v>
      </c>
      <c r="AH179" s="108">
        <v>0</v>
      </c>
      <c r="AI179" s="108">
        <v>0</v>
      </c>
      <c r="AJ179" s="108">
        <v>0</v>
      </c>
      <c r="AK179" s="108">
        <v>0</v>
      </c>
      <c r="AL179" s="108">
        <v>109</v>
      </c>
      <c r="AM179" s="108">
        <v>0</v>
      </c>
      <c r="AN179" s="108">
        <v>124</v>
      </c>
      <c r="AO179" s="110">
        <v>7.4</v>
      </c>
      <c r="AP179" s="110">
        <v>4.04</v>
      </c>
      <c r="AQ179" s="110">
        <v>16.5</v>
      </c>
      <c r="AR179" s="109">
        <v>3.2333333333333329</v>
      </c>
      <c r="AS179" s="109">
        <v>0.23712810873985299</v>
      </c>
      <c r="AT179" s="108">
        <v>35</v>
      </c>
      <c r="AU179" s="110">
        <v>100</v>
      </c>
      <c r="AV179" s="109">
        <v>98.969581604003906</v>
      </c>
      <c r="AW179" s="109">
        <v>69.198471069335895</v>
      </c>
      <c r="AX179" s="109">
        <v>157.67272949218801</v>
      </c>
      <c r="AY179" s="108">
        <v>8900</v>
      </c>
      <c r="AZ179" s="110">
        <v>91.515908899999999</v>
      </c>
      <c r="BA179" s="110">
        <v>95.142634200000003</v>
      </c>
      <c r="BB179" s="108">
        <v>31907.77734375</v>
      </c>
      <c r="BC179" s="108">
        <v>1364962</v>
      </c>
      <c r="BD179" s="108">
        <v>1353472</v>
      </c>
      <c r="BE179" s="108">
        <v>5130</v>
      </c>
      <c r="BF179" s="108"/>
    </row>
    <row r="180" spans="1:58" x14ac:dyDescent="0.25">
      <c r="A180" s="133" t="s">
        <v>328</v>
      </c>
      <c r="B180" s="111" t="s">
        <v>327</v>
      </c>
      <c r="C180" s="108">
        <v>11567.992824063158</v>
      </c>
      <c r="D180" s="108">
        <v>0</v>
      </c>
      <c r="E180" s="108">
        <v>21161.069500000001</v>
      </c>
      <c r="F180" s="108">
        <v>104.006</v>
      </c>
      <c r="G180" s="108">
        <v>0</v>
      </c>
      <c r="H180" s="108">
        <v>0</v>
      </c>
      <c r="I180" s="108">
        <v>0</v>
      </c>
      <c r="J180" s="108">
        <v>0</v>
      </c>
      <c r="K180" s="109">
        <v>0.03</v>
      </c>
      <c r="L180" s="109">
        <v>0.33333333333333298</v>
      </c>
      <c r="M180" s="109">
        <v>0.45900000000000002</v>
      </c>
      <c r="N180" s="109">
        <v>4.7E-2</v>
      </c>
      <c r="O180" s="108">
        <v>0</v>
      </c>
      <c r="P180" s="108">
        <v>0</v>
      </c>
      <c r="Q180" s="109">
        <v>0.72499999999999998</v>
      </c>
      <c r="R180" s="109">
        <v>5.8129000000000002E-3</v>
      </c>
      <c r="S180" s="108">
        <v>11713898</v>
      </c>
      <c r="T180" s="108">
        <v>922.72</v>
      </c>
      <c r="U180" s="108">
        <v>474.55</v>
      </c>
      <c r="V180" s="109">
        <v>1.13462126255035</v>
      </c>
      <c r="W180" s="110">
        <v>14</v>
      </c>
      <c r="X180" s="110">
        <v>2.2999999523162802</v>
      </c>
      <c r="Y180" s="109">
        <v>1.2220000028610201</v>
      </c>
      <c r="Z180" s="108">
        <v>96</v>
      </c>
      <c r="AA180" s="108">
        <v>37</v>
      </c>
      <c r="AB180" s="110">
        <v>0.10000000149011599</v>
      </c>
      <c r="AC180" s="109">
        <v>785.31749078999997</v>
      </c>
      <c r="AD180" s="109">
        <v>62</v>
      </c>
      <c r="AE180" s="110" t="s">
        <v>443</v>
      </c>
      <c r="AF180" s="109">
        <v>0.28882479225062002</v>
      </c>
      <c r="AG180" s="109">
        <v>35.810001373291001</v>
      </c>
      <c r="AH180" s="108">
        <v>0</v>
      </c>
      <c r="AI180" s="108">
        <v>0</v>
      </c>
      <c r="AJ180" s="108">
        <v>0</v>
      </c>
      <c r="AK180" s="108">
        <v>0</v>
      </c>
      <c r="AL180" s="108">
        <v>649</v>
      </c>
      <c r="AM180" s="108">
        <v>0</v>
      </c>
      <c r="AN180" s="108">
        <v>148</v>
      </c>
      <c r="AO180" s="110">
        <v>4.9000000000000004</v>
      </c>
      <c r="AP180" s="110">
        <v>3.86</v>
      </c>
      <c r="AQ180" s="110">
        <v>4.7</v>
      </c>
      <c r="AR180" s="109">
        <v>2.4333333333333331</v>
      </c>
      <c r="AS180" s="109">
        <v>-0.103892669081688</v>
      </c>
      <c r="AT180" s="108">
        <v>41</v>
      </c>
      <c r="AU180" s="110">
        <v>99.800003051757798</v>
      </c>
      <c r="AV180" s="109">
        <v>81.054191589355497</v>
      </c>
      <c r="AW180" s="109">
        <v>48.5198364257813</v>
      </c>
      <c r="AX180" s="109">
        <v>129.93150329589801</v>
      </c>
      <c r="AY180" s="108">
        <v>55000</v>
      </c>
      <c r="AZ180" s="110">
        <v>91.594667099999995</v>
      </c>
      <c r="BA180" s="110">
        <v>97.746627399999994</v>
      </c>
      <c r="BB180" s="108">
        <v>11598.548828125</v>
      </c>
      <c r="BC180" s="108">
        <v>11403248</v>
      </c>
      <c r="BD180" s="108">
        <v>11224936</v>
      </c>
      <c r="BE180" s="108">
        <v>155360</v>
      </c>
      <c r="BF180" s="108"/>
    </row>
    <row r="181" spans="1:58" x14ac:dyDescent="0.25">
      <c r="A181" s="133" t="s">
        <v>330</v>
      </c>
      <c r="B181" s="111" t="s">
        <v>329</v>
      </c>
      <c r="C181" s="108">
        <v>134405.00323536841</v>
      </c>
      <c r="D181" s="108">
        <v>56843.640763157899</v>
      </c>
      <c r="E181" s="108">
        <v>232051.78650000002</v>
      </c>
      <c r="F181" s="108">
        <v>104.29600000000001</v>
      </c>
      <c r="G181" s="108">
        <v>0</v>
      </c>
      <c r="H181" s="108">
        <v>0</v>
      </c>
      <c r="I181" s="108">
        <v>0</v>
      </c>
      <c r="J181" s="108">
        <v>0</v>
      </c>
      <c r="K181" s="109">
        <v>0</v>
      </c>
      <c r="L181" s="109">
        <v>0.15151515151515199</v>
      </c>
      <c r="M181" s="109">
        <v>0.96099999999999997</v>
      </c>
      <c r="N181" s="109">
        <v>0.78300000000000003</v>
      </c>
      <c r="O181" s="108">
        <v>4</v>
      </c>
      <c r="P181" s="108">
        <v>5</v>
      </c>
      <c r="Q181" s="109">
        <v>0.76700000000000002</v>
      </c>
      <c r="R181" s="109" t="s">
        <v>443</v>
      </c>
      <c r="S181" s="108">
        <v>1959187728</v>
      </c>
      <c r="T181" s="108">
        <v>3446.85</v>
      </c>
      <c r="U181" s="108">
        <v>2144.7600000000002</v>
      </c>
      <c r="V181" s="109">
        <v>0.25240141153335599</v>
      </c>
      <c r="W181" s="110">
        <v>13.5</v>
      </c>
      <c r="X181" s="110">
        <v>1.8999999761581401</v>
      </c>
      <c r="Y181" s="109">
        <v>1.7109999656677199</v>
      </c>
      <c r="Z181" s="108">
        <v>98</v>
      </c>
      <c r="AA181" s="108">
        <v>18</v>
      </c>
      <c r="AB181" s="110" t="s">
        <v>443</v>
      </c>
      <c r="AC181" s="109">
        <v>1036.46529379</v>
      </c>
      <c r="AD181" s="109">
        <v>16</v>
      </c>
      <c r="AE181" s="110">
        <v>0</v>
      </c>
      <c r="AF181" s="109">
        <v>0.32762037427784702</v>
      </c>
      <c r="AG181" s="109">
        <v>40.169998168945298</v>
      </c>
      <c r="AH181" s="108">
        <v>6500</v>
      </c>
      <c r="AI181" s="108">
        <v>0</v>
      </c>
      <c r="AJ181" s="108">
        <v>0</v>
      </c>
      <c r="AK181" s="108">
        <v>1108000</v>
      </c>
      <c r="AL181" s="108">
        <v>3152366</v>
      </c>
      <c r="AM181" s="108">
        <v>0</v>
      </c>
      <c r="AN181" s="108">
        <v>156</v>
      </c>
      <c r="AO181" s="110">
        <v>4.9000000000000004</v>
      </c>
      <c r="AP181" s="110">
        <v>3.79</v>
      </c>
      <c r="AQ181" s="110">
        <v>12.9</v>
      </c>
      <c r="AR181" s="109">
        <v>4.1666666666666661</v>
      </c>
      <c r="AS181" s="109">
        <v>0.232910796999931</v>
      </c>
      <c r="AT181" s="108">
        <v>41</v>
      </c>
      <c r="AU181" s="110">
        <v>100</v>
      </c>
      <c r="AV181" s="109">
        <v>95.688102722167997</v>
      </c>
      <c r="AW181" s="109">
        <v>53.744979858398402</v>
      </c>
      <c r="AX181" s="109">
        <v>96.021347045898395</v>
      </c>
      <c r="AY181" s="108">
        <v>400000</v>
      </c>
      <c r="AZ181" s="110">
        <v>94.871084999999994</v>
      </c>
      <c r="BA181" s="110">
        <v>100</v>
      </c>
      <c r="BB181" s="108">
        <v>24243.923828125</v>
      </c>
      <c r="BC181" s="108">
        <v>79512424</v>
      </c>
      <c r="BD181" s="108">
        <v>78415488</v>
      </c>
      <c r="BE181" s="108">
        <v>769630</v>
      </c>
      <c r="BF181" s="108"/>
    </row>
    <row r="182" spans="1:58" x14ac:dyDescent="0.25">
      <c r="A182" s="133" t="s">
        <v>332</v>
      </c>
      <c r="B182" s="111" t="s">
        <v>331</v>
      </c>
      <c r="C182" s="108">
        <v>10643.366471852631</v>
      </c>
      <c r="D182" s="108">
        <v>3781.0408554736841</v>
      </c>
      <c r="E182" s="108">
        <v>33450.311000000002</v>
      </c>
      <c r="F182" s="108">
        <v>0</v>
      </c>
      <c r="G182" s="108">
        <v>0</v>
      </c>
      <c r="H182" s="108">
        <v>0</v>
      </c>
      <c r="I182" s="108">
        <v>0</v>
      </c>
      <c r="J182" s="108">
        <v>0</v>
      </c>
      <c r="K182" s="109">
        <v>0</v>
      </c>
      <c r="L182" s="109">
        <v>0.27272727272727298</v>
      </c>
      <c r="M182" s="109">
        <v>0.123</v>
      </c>
      <c r="N182" s="109">
        <v>1.4E-2</v>
      </c>
      <c r="O182" s="108">
        <v>0</v>
      </c>
      <c r="P182" s="108">
        <v>0</v>
      </c>
      <c r="Q182" s="109">
        <v>0.69199999999999995</v>
      </c>
      <c r="R182" s="109">
        <v>1.1087100000000001E-2</v>
      </c>
      <c r="S182" s="108">
        <v>0</v>
      </c>
      <c r="T182" s="108">
        <v>34.479999999999997</v>
      </c>
      <c r="U182" s="108">
        <v>23.62</v>
      </c>
      <c r="V182" s="109">
        <v>6.9207742810249301E-2</v>
      </c>
      <c r="W182" s="110">
        <v>51.400001525878899</v>
      </c>
      <c r="X182" s="110" t="s">
        <v>443</v>
      </c>
      <c r="Y182" s="109">
        <v>2.3889999389648402</v>
      </c>
      <c r="Z182" s="108">
        <v>99</v>
      </c>
      <c r="AA182" s="108">
        <v>70</v>
      </c>
      <c r="AB182" s="110" t="s">
        <v>443</v>
      </c>
      <c r="AC182" s="109">
        <v>319.89865997999999</v>
      </c>
      <c r="AD182" s="109">
        <v>42</v>
      </c>
      <c r="AE182" s="110" t="s">
        <v>443</v>
      </c>
      <c r="AF182" s="109" t="s">
        <v>443</v>
      </c>
      <c r="AG182" s="109" t="s">
        <v>443</v>
      </c>
      <c r="AH182" s="108">
        <v>0</v>
      </c>
      <c r="AI182" s="108">
        <v>0</v>
      </c>
      <c r="AJ182" s="108">
        <v>0</v>
      </c>
      <c r="AK182" s="108">
        <v>0</v>
      </c>
      <c r="AL182" s="108">
        <v>27</v>
      </c>
      <c r="AM182" s="108">
        <v>0</v>
      </c>
      <c r="AN182" s="108">
        <v>129</v>
      </c>
      <c r="AO182" s="110">
        <v>4.9000000000000004</v>
      </c>
      <c r="AP182" s="110" t="s">
        <v>443</v>
      </c>
      <c r="AQ182" s="110" t="s">
        <v>443</v>
      </c>
      <c r="AR182" s="109" t="s">
        <v>443</v>
      </c>
      <c r="AS182" s="109">
        <v>-0.87437391281127896</v>
      </c>
      <c r="AT182" s="108">
        <v>22</v>
      </c>
      <c r="AU182" s="110">
        <v>100</v>
      </c>
      <c r="AV182" s="109">
        <v>99.692932128906307</v>
      </c>
      <c r="AW182" s="109">
        <v>14.9967746734619</v>
      </c>
      <c r="AX182" s="109">
        <v>145.93875122070301</v>
      </c>
      <c r="AY182" s="108">
        <v>20000</v>
      </c>
      <c r="AZ182" s="110">
        <v>62.7</v>
      </c>
      <c r="BA182" s="110">
        <v>60.4</v>
      </c>
      <c r="BB182" s="108">
        <v>16880.40625</v>
      </c>
      <c r="BC182" s="108">
        <v>5662544</v>
      </c>
      <c r="BD182" s="108">
        <v>5365940</v>
      </c>
      <c r="BE182" s="108">
        <v>469930</v>
      </c>
      <c r="BF182" s="108"/>
    </row>
    <row r="183" spans="1:58" x14ac:dyDescent="0.25">
      <c r="A183" s="133" t="s">
        <v>334</v>
      </c>
      <c r="B183" s="111" t="s">
        <v>333</v>
      </c>
      <c r="C183" s="108">
        <v>0</v>
      </c>
      <c r="D183" s="108">
        <v>0</v>
      </c>
      <c r="E183" s="108" t="s">
        <v>443</v>
      </c>
      <c r="F183" s="108">
        <v>0.76400000000000001</v>
      </c>
      <c r="G183" s="108">
        <v>4.4451555540549998</v>
      </c>
      <c r="H183" s="108">
        <v>0</v>
      </c>
      <c r="I183" s="108">
        <v>0</v>
      </c>
      <c r="J183" s="108">
        <v>0</v>
      </c>
      <c r="K183" s="109">
        <v>0.03</v>
      </c>
      <c r="L183" s="109" t="s">
        <v>443</v>
      </c>
      <c r="M183" s="109">
        <v>3.0000000000000001E-3</v>
      </c>
      <c r="N183" s="109">
        <v>4.2000000000000003E-2</v>
      </c>
      <c r="O183" s="108">
        <v>0</v>
      </c>
      <c r="P183" s="108">
        <v>0</v>
      </c>
      <c r="Q183" s="109" t="s">
        <v>443</v>
      </c>
      <c r="R183" s="109" t="s">
        <v>443</v>
      </c>
      <c r="S183" s="108">
        <v>681284</v>
      </c>
      <c r="T183" s="108">
        <v>34.299999999999997</v>
      </c>
      <c r="U183" s="108">
        <v>49.65</v>
      </c>
      <c r="V183" s="109">
        <v>89.199440002441406</v>
      </c>
      <c r="W183" s="110">
        <v>27.100000381469702</v>
      </c>
      <c r="X183" s="110">
        <v>1.6000000238418599</v>
      </c>
      <c r="Y183" s="109">
        <v>1.0909999608993499</v>
      </c>
      <c r="Z183" s="108">
        <v>96</v>
      </c>
      <c r="AA183" s="108">
        <v>232</v>
      </c>
      <c r="AB183" s="110" t="s">
        <v>443</v>
      </c>
      <c r="AC183" s="109">
        <v>585.04230955000003</v>
      </c>
      <c r="AD183" s="109" t="s">
        <v>443</v>
      </c>
      <c r="AE183" s="110" t="s">
        <v>443</v>
      </c>
      <c r="AF183" s="109" t="s">
        <v>443</v>
      </c>
      <c r="AG183" s="109" t="s">
        <v>443</v>
      </c>
      <c r="AH183" s="108">
        <v>4613</v>
      </c>
      <c r="AI183" s="108">
        <v>0</v>
      </c>
      <c r="AJ183" s="108">
        <v>0</v>
      </c>
      <c r="AK183" s="108">
        <v>0</v>
      </c>
      <c r="AL183" s="108">
        <v>0</v>
      </c>
      <c r="AM183" s="108">
        <v>0</v>
      </c>
      <c r="AN183" s="108">
        <v>114</v>
      </c>
      <c r="AO183" s="110">
        <v>14.2</v>
      </c>
      <c r="AP183" s="110" t="s">
        <v>443</v>
      </c>
      <c r="AQ183" s="110" t="s">
        <v>443</v>
      </c>
      <c r="AR183" s="109" t="s">
        <v>443</v>
      </c>
      <c r="AS183" s="109">
        <v>-0.96908962726592995</v>
      </c>
      <c r="AT183" s="108" t="s">
        <v>443</v>
      </c>
      <c r="AU183" s="110">
        <v>98.530220031738295</v>
      </c>
      <c r="AV183" s="109" t="s">
        <v>443</v>
      </c>
      <c r="AW183" s="109">
        <v>42.700000762939503</v>
      </c>
      <c r="AX183" s="109">
        <v>40.3388481140137</v>
      </c>
      <c r="AY183" s="108">
        <v>47</v>
      </c>
      <c r="AZ183" s="110">
        <v>83.3</v>
      </c>
      <c r="BA183" s="110">
        <v>97.696640500000001</v>
      </c>
      <c r="BB183" s="108">
        <v>3651.9775390625</v>
      </c>
      <c r="BC183" s="108">
        <v>11097</v>
      </c>
      <c r="BD183" s="108">
        <v>9593</v>
      </c>
      <c r="BE183" s="108">
        <v>30</v>
      </c>
      <c r="BF183" s="108"/>
    </row>
    <row r="184" spans="1:58" x14ac:dyDescent="0.25">
      <c r="A184" s="133" t="s">
        <v>336</v>
      </c>
      <c r="B184" s="111" t="s">
        <v>335</v>
      </c>
      <c r="C184" s="108">
        <v>32238.785152421053</v>
      </c>
      <c r="D184" s="108">
        <v>0</v>
      </c>
      <c r="E184" s="108">
        <v>98660.491999999998</v>
      </c>
      <c r="F184" s="108">
        <v>0</v>
      </c>
      <c r="G184" s="108">
        <v>0</v>
      </c>
      <c r="H184" s="108">
        <v>0</v>
      </c>
      <c r="I184" s="108">
        <v>0</v>
      </c>
      <c r="J184" s="108">
        <v>134848</v>
      </c>
      <c r="K184" s="109">
        <v>0.21199999999999999</v>
      </c>
      <c r="L184" s="109">
        <v>9.0909090909090898E-2</v>
      </c>
      <c r="M184" s="109">
        <v>0.81</v>
      </c>
      <c r="N184" s="109">
        <v>0.58399999999999996</v>
      </c>
      <c r="O184" s="108">
        <v>0</v>
      </c>
      <c r="P184" s="108">
        <v>0</v>
      </c>
      <c r="Q184" s="109">
        <v>0.49299999999999999</v>
      </c>
      <c r="R184" s="109">
        <v>0.35896159999999999</v>
      </c>
      <c r="S184" s="108">
        <v>536069211</v>
      </c>
      <c r="T184" s="108">
        <v>1634.66</v>
      </c>
      <c r="U184" s="108">
        <v>1628.25</v>
      </c>
      <c r="V184" s="109">
        <v>5.9398946762084996</v>
      </c>
      <c r="W184" s="110">
        <v>54.599998474121101</v>
      </c>
      <c r="X184" s="110">
        <v>14.1000003814697</v>
      </c>
      <c r="Y184" s="109">
        <v>0.116999998688698</v>
      </c>
      <c r="Z184" s="108">
        <v>82</v>
      </c>
      <c r="AA184" s="108">
        <v>202</v>
      </c>
      <c r="AB184" s="110">
        <v>7.0999999046325701</v>
      </c>
      <c r="AC184" s="109">
        <v>132.58798788999999</v>
      </c>
      <c r="AD184" s="109">
        <v>343</v>
      </c>
      <c r="AE184" s="110">
        <v>58</v>
      </c>
      <c r="AF184" s="109">
        <v>0.52243432824634695</v>
      </c>
      <c r="AG184" s="109">
        <v>42.369998931884801</v>
      </c>
      <c r="AH184" s="108">
        <v>0</v>
      </c>
      <c r="AI184" s="108">
        <v>11590</v>
      </c>
      <c r="AJ184" s="108">
        <v>0</v>
      </c>
      <c r="AK184" s="108">
        <v>53000</v>
      </c>
      <c r="AL184" s="108">
        <v>1333669</v>
      </c>
      <c r="AM184" s="108">
        <v>0</v>
      </c>
      <c r="AN184" s="108">
        <v>108</v>
      </c>
      <c r="AO184" s="110">
        <v>25.5</v>
      </c>
      <c r="AP184" s="110">
        <v>5.2</v>
      </c>
      <c r="AQ184" s="110">
        <v>21.8</v>
      </c>
      <c r="AR184" s="109" t="s">
        <v>443</v>
      </c>
      <c r="AS184" s="109">
        <v>-0.48298698663711498</v>
      </c>
      <c r="AT184" s="108">
        <v>25</v>
      </c>
      <c r="AU184" s="110">
        <v>20.399999618530298</v>
      </c>
      <c r="AV184" s="109">
        <v>73.809837341308594</v>
      </c>
      <c r="AW184" s="109">
        <v>19.2210998535156</v>
      </c>
      <c r="AX184" s="109">
        <v>50.372787475585902</v>
      </c>
      <c r="AY184" s="108">
        <v>46000</v>
      </c>
      <c r="AZ184" s="110">
        <v>19.077763399999998</v>
      </c>
      <c r="BA184" s="110">
        <v>79.010012200000006</v>
      </c>
      <c r="BB184" s="108">
        <v>1848.78674316406</v>
      </c>
      <c r="BC184" s="108">
        <v>41487964</v>
      </c>
      <c r="BD184" s="108">
        <v>38923657</v>
      </c>
      <c r="BE184" s="108">
        <v>199810</v>
      </c>
      <c r="BF184" s="108"/>
    </row>
    <row r="185" spans="1:58" x14ac:dyDescent="0.25">
      <c r="A185" s="133" t="s">
        <v>338</v>
      </c>
      <c r="B185" s="111" t="s">
        <v>337</v>
      </c>
      <c r="C185" s="108">
        <v>7021.9834473473684</v>
      </c>
      <c r="D185" s="108">
        <v>0</v>
      </c>
      <c r="E185" s="108">
        <v>303118.95150000008</v>
      </c>
      <c r="F185" s="108">
        <v>0</v>
      </c>
      <c r="G185" s="108">
        <v>0</v>
      </c>
      <c r="H185" s="108">
        <v>0</v>
      </c>
      <c r="I185" s="108">
        <v>0</v>
      </c>
      <c r="J185" s="108">
        <v>0</v>
      </c>
      <c r="K185" s="109">
        <v>0.03</v>
      </c>
      <c r="L185" s="109">
        <v>0.18181818181818199</v>
      </c>
      <c r="M185" s="109">
        <v>0.97899999999999998</v>
      </c>
      <c r="N185" s="109">
        <v>0.95</v>
      </c>
      <c r="O185" s="108">
        <v>0</v>
      </c>
      <c r="P185" s="108">
        <v>5</v>
      </c>
      <c r="Q185" s="109">
        <v>0.74299999999999999</v>
      </c>
      <c r="R185" s="109">
        <v>1.2308E-3</v>
      </c>
      <c r="S185" s="108">
        <v>630123489</v>
      </c>
      <c r="T185" s="108">
        <v>1409.01</v>
      </c>
      <c r="U185" s="108">
        <v>1457.65</v>
      </c>
      <c r="V185" s="109">
        <v>1.6210477352142301</v>
      </c>
      <c r="W185" s="110">
        <v>9</v>
      </c>
      <c r="X185" s="110" t="s">
        <v>443</v>
      </c>
      <c r="Y185" s="109">
        <v>3.5429999828338601</v>
      </c>
      <c r="Z185" s="108">
        <v>42</v>
      </c>
      <c r="AA185" s="108">
        <v>91</v>
      </c>
      <c r="AB185" s="110">
        <v>0.89999997615814198</v>
      </c>
      <c r="AC185" s="109">
        <v>584.23599725999998</v>
      </c>
      <c r="AD185" s="109">
        <v>24</v>
      </c>
      <c r="AE185" s="110" t="s">
        <v>443</v>
      </c>
      <c r="AF185" s="109">
        <v>0.28405708879639202</v>
      </c>
      <c r="AG185" s="109">
        <v>24.090000152587901</v>
      </c>
      <c r="AH185" s="108">
        <v>0</v>
      </c>
      <c r="AI185" s="108">
        <v>200</v>
      </c>
      <c r="AJ185" s="108">
        <v>0</v>
      </c>
      <c r="AK185" s="108">
        <v>1593466</v>
      </c>
      <c r="AL185" s="108">
        <v>3302</v>
      </c>
      <c r="AM185" s="108">
        <v>8</v>
      </c>
      <c r="AN185" s="108">
        <v>126</v>
      </c>
      <c r="AO185" s="110">
        <v>4.9000000000000004</v>
      </c>
      <c r="AP185" s="110">
        <v>5.23</v>
      </c>
      <c r="AQ185" s="110">
        <v>3.9</v>
      </c>
      <c r="AR185" s="109" t="s">
        <v>443</v>
      </c>
      <c r="AS185" s="109">
        <v>-0.51378494501113903</v>
      </c>
      <c r="AT185" s="108">
        <v>29</v>
      </c>
      <c r="AU185" s="110">
        <v>100</v>
      </c>
      <c r="AV185" s="109">
        <v>99.764106750488295</v>
      </c>
      <c r="AW185" s="109">
        <v>49.259998321533203</v>
      </c>
      <c r="AX185" s="109">
        <v>144.02317810058599</v>
      </c>
      <c r="AY185" s="108">
        <v>430000</v>
      </c>
      <c r="AZ185" s="110">
        <v>95.937862999999993</v>
      </c>
      <c r="BA185" s="110">
        <v>96.212932800000004</v>
      </c>
      <c r="BB185" s="108">
        <v>8271.7802734375</v>
      </c>
      <c r="BC185" s="108">
        <v>45004644</v>
      </c>
      <c r="BD185" s="108">
        <v>44384984</v>
      </c>
      <c r="BE185" s="108">
        <v>579320</v>
      </c>
      <c r="BF185" s="108"/>
    </row>
    <row r="186" spans="1:58" x14ac:dyDescent="0.25">
      <c r="A186" s="133" t="s">
        <v>340</v>
      </c>
      <c r="B186" s="111" t="s">
        <v>339</v>
      </c>
      <c r="C186" s="108">
        <v>16775.803100189474</v>
      </c>
      <c r="D186" s="108">
        <v>8720.0090063157895</v>
      </c>
      <c r="E186" s="108">
        <v>19178.983500000002</v>
      </c>
      <c r="F186" s="108">
        <v>115.72199999999999</v>
      </c>
      <c r="G186" s="108">
        <v>628.40791336500001</v>
      </c>
      <c r="H186" s="108">
        <v>0</v>
      </c>
      <c r="I186" s="108">
        <v>2771.1480000000001</v>
      </c>
      <c r="J186" s="108">
        <v>0</v>
      </c>
      <c r="K186" s="109">
        <v>0</v>
      </c>
      <c r="L186" s="109">
        <v>0.24242424242424199</v>
      </c>
      <c r="M186" s="109">
        <v>5.0000000000000001E-3</v>
      </c>
      <c r="N186" s="109">
        <v>2E-3</v>
      </c>
      <c r="O186" s="108">
        <v>0</v>
      </c>
      <c r="P186" s="108">
        <v>0</v>
      </c>
      <c r="Q186" s="109">
        <v>0.84</v>
      </c>
      <c r="R186" s="109" t="s">
        <v>443</v>
      </c>
      <c r="S186" s="108">
        <v>700000</v>
      </c>
      <c r="T186" s="108">
        <v>0</v>
      </c>
      <c r="U186" s="108">
        <v>0</v>
      </c>
      <c r="V186" s="109" t="s">
        <v>443</v>
      </c>
      <c r="W186" s="110">
        <v>6.8000001907348597</v>
      </c>
      <c r="X186" s="110" t="s">
        <v>443</v>
      </c>
      <c r="Y186" s="109">
        <v>2.5329999923706099</v>
      </c>
      <c r="Z186" s="108">
        <v>99</v>
      </c>
      <c r="AA186" s="108">
        <v>1.6000000238418599</v>
      </c>
      <c r="AB186" s="110" t="s">
        <v>443</v>
      </c>
      <c r="AC186" s="109">
        <v>2405.36771937</v>
      </c>
      <c r="AD186" s="109">
        <v>6</v>
      </c>
      <c r="AE186" s="110" t="s">
        <v>443</v>
      </c>
      <c r="AF186" s="109">
        <v>0.23225263717502601</v>
      </c>
      <c r="AG186" s="109" t="s">
        <v>443</v>
      </c>
      <c r="AH186" s="108">
        <v>0</v>
      </c>
      <c r="AI186" s="108">
        <v>0</v>
      </c>
      <c r="AJ186" s="108">
        <v>0</v>
      </c>
      <c r="AK186" s="108">
        <v>0</v>
      </c>
      <c r="AL186" s="108">
        <v>895</v>
      </c>
      <c r="AM186" s="108">
        <v>0</v>
      </c>
      <c r="AN186" s="108">
        <v>132</v>
      </c>
      <c r="AO186" s="110">
        <v>4.9000000000000004</v>
      </c>
      <c r="AP186" s="110" t="s">
        <v>443</v>
      </c>
      <c r="AQ186" s="110" t="s">
        <v>443</v>
      </c>
      <c r="AR186" s="109">
        <v>4.1500000000000004</v>
      </c>
      <c r="AS186" s="109">
        <v>1.5369008779525799</v>
      </c>
      <c r="AT186" s="108">
        <v>66</v>
      </c>
      <c r="AU186" s="110">
        <v>100</v>
      </c>
      <c r="AV186" s="109">
        <v>92.986366271972699</v>
      </c>
      <c r="AW186" s="109">
        <v>91.243408203125</v>
      </c>
      <c r="AX186" s="109">
        <v>187.34814453125</v>
      </c>
      <c r="AY186" s="108">
        <v>40000</v>
      </c>
      <c r="AZ186" s="110">
        <v>97.557106899999994</v>
      </c>
      <c r="BA186" s="110">
        <v>99.639286400000003</v>
      </c>
      <c r="BB186" s="108">
        <v>72418.609375</v>
      </c>
      <c r="BC186" s="108">
        <v>9269612</v>
      </c>
      <c r="BD186" s="108">
        <v>9148037</v>
      </c>
      <c r="BE186" s="108">
        <v>83600</v>
      </c>
      <c r="BF186" s="108"/>
    </row>
    <row r="187" spans="1:58" x14ac:dyDescent="0.25">
      <c r="A187" s="133" t="s">
        <v>853</v>
      </c>
      <c r="B187" s="111" t="s">
        <v>341</v>
      </c>
      <c r="C187" s="108">
        <v>0</v>
      </c>
      <c r="D187" s="108">
        <v>0</v>
      </c>
      <c r="E187" s="108">
        <v>75716.222999999998</v>
      </c>
      <c r="F187" s="108">
        <v>4.3639999999999999</v>
      </c>
      <c r="G187" s="108">
        <v>0</v>
      </c>
      <c r="H187" s="108">
        <v>0</v>
      </c>
      <c r="I187" s="108">
        <v>0</v>
      </c>
      <c r="J187" s="108">
        <v>0</v>
      </c>
      <c r="K187" s="109">
        <v>0</v>
      </c>
      <c r="L187" s="109">
        <v>3.03030303030303E-2</v>
      </c>
      <c r="M187" s="109">
        <v>0.17899999999999999</v>
      </c>
      <c r="N187" s="109">
        <v>9.2999999999999999E-2</v>
      </c>
      <c r="O187" s="108">
        <v>0</v>
      </c>
      <c r="P187" s="108">
        <v>0</v>
      </c>
      <c r="Q187" s="109">
        <v>0.91</v>
      </c>
      <c r="R187" s="109" t="s">
        <v>443</v>
      </c>
      <c r="S187" s="108">
        <v>0</v>
      </c>
      <c r="T187" s="108">
        <v>0</v>
      </c>
      <c r="U187" s="108">
        <v>0</v>
      </c>
      <c r="V187" s="109" t="s">
        <v>443</v>
      </c>
      <c r="W187" s="110">
        <v>4.1999998092651403</v>
      </c>
      <c r="X187" s="110" t="s">
        <v>443</v>
      </c>
      <c r="Y187" s="109">
        <v>2.8059999942779501</v>
      </c>
      <c r="Z187" s="108">
        <v>92</v>
      </c>
      <c r="AA187" s="108">
        <v>10</v>
      </c>
      <c r="AB187" s="110">
        <v>0.30000001192092901</v>
      </c>
      <c r="AC187" s="109">
        <v>3376.8699652800001</v>
      </c>
      <c r="AD187" s="109">
        <v>9</v>
      </c>
      <c r="AE187" s="110" t="s">
        <v>443</v>
      </c>
      <c r="AF187" s="109">
        <v>0.13083521620626001</v>
      </c>
      <c r="AG187" s="109">
        <v>32.569999694824197</v>
      </c>
      <c r="AH187" s="108">
        <v>63600</v>
      </c>
      <c r="AI187" s="108">
        <v>0</v>
      </c>
      <c r="AJ187" s="108">
        <v>0</v>
      </c>
      <c r="AK187" s="108">
        <v>0</v>
      </c>
      <c r="AL187" s="108">
        <v>118995</v>
      </c>
      <c r="AM187" s="108">
        <v>0</v>
      </c>
      <c r="AN187" s="108">
        <v>137</v>
      </c>
      <c r="AO187" s="110">
        <v>4.9000000000000004</v>
      </c>
      <c r="AP187" s="110">
        <v>1.19</v>
      </c>
      <c r="AQ187" s="110">
        <v>5</v>
      </c>
      <c r="AR187" s="109">
        <v>4.1500000000000004</v>
      </c>
      <c r="AS187" s="109">
        <v>1.7387553453445399</v>
      </c>
      <c r="AT187" s="108">
        <v>81</v>
      </c>
      <c r="AU187" s="110">
        <v>100</v>
      </c>
      <c r="AV187" s="109" t="s">
        <v>443</v>
      </c>
      <c r="AW187" s="109">
        <v>92.000297546386705</v>
      </c>
      <c r="AX187" s="109">
        <v>125.750839233398</v>
      </c>
      <c r="AY187" s="108">
        <v>650000</v>
      </c>
      <c r="AZ187" s="110">
        <v>99.210429899999994</v>
      </c>
      <c r="BA187" s="110">
        <v>100</v>
      </c>
      <c r="BB187" s="108">
        <v>42608.91796875</v>
      </c>
      <c r="BC187" s="108">
        <v>65637240</v>
      </c>
      <c r="BD187" s="108">
        <v>64286081</v>
      </c>
      <c r="BE187" s="108">
        <v>241930</v>
      </c>
      <c r="BF187" s="108"/>
    </row>
    <row r="188" spans="1:58" x14ac:dyDescent="0.25">
      <c r="A188" s="133" t="s">
        <v>343</v>
      </c>
      <c r="B188" s="111" t="s">
        <v>342</v>
      </c>
      <c r="C188" s="108">
        <v>128292.10461642106</v>
      </c>
      <c r="D188" s="108">
        <v>50556.596989052632</v>
      </c>
      <c r="E188" s="108">
        <v>371344.21200000006</v>
      </c>
      <c r="F188" s="108">
        <v>745.77599999999995</v>
      </c>
      <c r="G188" s="108">
        <v>1027358.3759963501</v>
      </c>
      <c r="H188" s="108">
        <v>93648.711308069993</v>
      </c>
      <c r="I188" s="108">
        <v>553934.44900000002</v>
      </c>
      <c r="J188" s="108">
        <v>0</v>
      </c>
      <c r="K188" s="109">
        <v>0.39400000000000002</v>
      </c>
      <c r="L188" s="109">
        <v>0.12121212121212099</v>
      </c>
      <c r="M188" s="109">
        <v>0.47799999999999998</v>
      </c>
      <c r="N188" s="109">
        <v>0.52800000000000002</v>
      </c>
      <c r="O188" s="108">
        <v>0</v>
      </c>
      <c r="P188" s="108">
        <v>0</v>
      </c>
      <c r="Q188" s="109">
        <v>0.92</v>
      </c>
      <c r="R188" s="109" t="s">
        <v>443</v>
      </c>
      <c r="S188" s="108">
        <v>0</v>
      </c>
      <c r="T188" s="108">
        <v>0</v>
      </c>
      <c r="U188" s="108">
        <v>0</v>
      </c>
      <c r="V188" s="109" t="s">
        <v>443</v>
      </c>
      <c r="W188" s="110">
        <v>6.5</v>
      </c>
      <c r="X188" s="110">
        <v>0.5</v>
      </c>
      <c r="Y188" s="109">
        <v>2.4519999027252202</v>
      </c>
      <c r="Z188" s="108">
        <v>92</v>
      </c>
      <c r="AA188" s="108">
        <v>3.2000000476837198</v>
      </c>
      <c r="AB188" s="110" t="s">
        <v>443</v>
      </c>
      <c r="AC188" s="109">
        <v>9402.5369713300006</v>
      </c>
      <c r="AD188" s="109">
        <v>14</v>
      </c>
      <c r="AE188" s="110" t="s">
        <v>443</v>
      </c>
      <c r="AF188" s="109">
        <v>0.20318079832260899</v>
      </c>
      <c r="AG188" s="109">
        <v>41.060001373291001</v>
      </c>
      <c r="AH188" s="108">
        <v>41265</v>
      </c>
      <c r="AI188" s="108">
        <v>85119040</v>
      </c>
      <c r="AJ188" s="108">
        <v>162</v>
      </c>
      <c r="AK188" s="108">
        <v>0</v>
      </c>
      <c r="AL188" s="108">
        <v>272959</v>
      </c>
      <c r="AM188" s="108">
        <v>0</v>
      </c>
      <c r="AN188" s="108">
        <v>147</v>
      </c>
      <c r="AO188" s="110">
        <v>4.9000000000000004</v>
      </c>
      <c r="AP188" s="110">
        <v>1</v>
      </c>
      <c r="AQ188" s="110">
        <v>0</v>
      </c>
      <c r="AR188" s="109">
        <v>3.8</v>
      </c>
      <c r="AS188" s="109">
        <v>1.4619953632354701</v>
      </c>
      <c r="AT188" s="108">
        <v>74</v>
      </c>
      <c r="AU188" s="110">
        <v>100</v>
      </c>
      <c r="AV188" s="109" t="s">
        <v>443</v>
      </c>
      <c r="AW188" s="109">
        <v>74.550003051757798</v>
      </c>
      <c r="AX188" s="109">
        <v>117.58674621582</v>
      </c>
      <c r="AY188" s="108">
        <v>6600000</v>
      </c>
      <c r="AZ188" s="110">
        <v>99.988893899999994</v>
      </c>
      <c r="BA188" s="110">
        <v>99.173786300000003</v>
      </c>
      <c r="BB188" s="108">
        <v>57466.7890625</v>
      </c>
      <c r="BC188" s="108">
        <v>323127520</v>
      </c>
      <c r="BD188" s="108">
        <v>313059525</v>
      </c>
      <c r="BE188" s="108">
        <v>9147420</v>
      </c>
      <c r="BF188" s="108"/>
    </row>
    <row r="189" spans="1:58" x14ac:dyDescent="0.25">
      <c r="A189" s="133" t="s">
        <v>345</v>
      </c>
      <c r="B189" s="111" t="s">
        <v>344</v>
      </c>
      <c r="C189" s="108">
        <v>0</v>
      </c>
      <c r="D189" s="108">
        <v>0</v>
      </c>
      <c r="E189" s="108">
        <v>12165.838</v>
      </c>
      <c r="F189" s="108">
        <v>0</v>
      </c>
      <c r="G189" s="108">
        <v>0</v>
      </c>
      <c r="H189" s="108">
        <v>0</v>
      </c>
      <c r="I189" s="108">
        <v>0</v>
      </c>
      <c r="J189" s="108">
        <v>0</v>
      </c>
      <c r="K189" s="109">
        <v>0.03</v>
      </c>
      <c r="L189" s="109">
        <v>9.0909090909090898E-2</v>
      </c>
      <c r="M189" s="109">
        <v>5.0000000000000001E-3</v>
      </c>
      <c r="N189" s="109">
        <v>1.0999999999999999E-2</v>
      </c>
      <c r="O189" s="108">
        <v>0</v>
      </c>
      <c r="P189" s="108">
        <v>0</v>
      </c>
      <c r="Q189" s="109">
        <v>0.79500000000000004</v>
      </c>
      <c r="R189" s="109" t="s">
        <v>443</v>
      </c>
      <c r="S189" s="108">
        <v>4406000</v>
      </c>
      <c r="T189" s="108">
        <v>89.66</v>
      </c>
      <c r="U189" s="108">
        <v>19.16</v>
      </c>
      <c r="V189" s="109">
        <v>3.70030477643013E-2</v>
      </c>
      <c r="W189" s="110">
        <v>10.1000003814697</v>
      </c>
      <c r="X189" s="110">
        <v>4.5</v>
      </c>
      <c r="Y189" s="109">
        <v>3.7360000610351598</v>
      </c>
      <c r="Z189" s="108">
        <v>95</v>
      </c>
      <c r="AA189" s="108">
        <v>30</v>
      </c>
      <c r="AB189" s="110">
        <v>0.5</v>
      </c>
      <c r="AC189" s="109">
        <v>1792.1809730299999</v>
      </c>
      <c r="AD189" s="109">
        <v>15</v>
      </c>
      <c r="AE189" s="110" t="s">
        <v>443</v>
      </c>
      <c r="AF189" s="109">
        <v>0.28404842254717799</v>
      </c>
      <c r="AG189" s="109">
        <v>41.599998474121101</v>
      </c>
      <c r="AH189" s="108">
        <v>28326</v>
      </c>
      <c r="AI189" s="108">
        <v>10605</v>
      </c>
      <c r="AJ189" s="108">
        <v>0</v>
      </c>
      <c r="AK189" s="108">
        <v>0</v>
      </c>
      <c r="AL189" s="108">
        <v>312</v>
      </c>
      <c r="AM189" s="108">
        <v>0</v>
      </c>
      <c r="AN189" s="108">
        <v>121</v>
      </c>
      <c r="AO189" s="110">
        <v>4.9000000000000004</v>
      </c>
      <c r="AP189" s="110">
        <v>3.14</v>
      </c>
      <c r="AQ189" s="110">
        <v>6.4</v>
      </c>
      <c r="AR189" s="109">
        <v>3.416666666666667</v>
      </c>
      <c r="AS189" s="109">
        <v>0.54012429714202903</v>
      </c>
      <c r="AT189" s="108">
        <v>71</v>
      </c>
      <c r="AU189" s="110">
        <v>99.657081604003906</v>
      </c>
      <c r="AV189" s="109">
        <v>98.442100524902301</v>
      </c>
      <c r="AW189" s="109">
        <v>64.599998474121094</v>
      </c>
      <c r="AX189" s="109">
        <v>160.20964050293</v>
      </c>
      <c r="AY189" s="108">
        <v>58000</v>
      </c>
      <c r="AZ189" s="110">
        <v>96.435769500000006</v>
      </c>
      <c r="BA189" s="110">
        <v>99.712186299999999</v>
      </c>
      <c r="BB189" s="108">
        <v>21625.26953125</v>
      </c>
      <c r="BC189" s="108">
        <v>3444006</v>
      </c>
      <c r="BD189" s="108">
        <v>3394393</v>
      </c>
      <c r="BE189" s="108">
        <v>175020</v>
      </c>
      <c r="BF189" s="108"/>
    </row>
    <row r="190" spans="1:58" x14ac:dyDescent="0.25">
      <c r="A190" s="133" t="s">
        <v>347</v>
      </c>
      <c r="B190" s="111" t="s">
        <v>346</v>
      </c>
      <c r="C190" s="108">
        <v>62853.137344000002</v>
      </c>
      <c r="D190" s="108">
        <v>42111.367415789478</v>
      </c>
      <c r="E190" s="108">
        <v>160747.61750000002</v>
      </c>
      <c r="F190" s="108">
        <v>0</v>
      </c>
      <c r="G190" s="108">
        <v>0</v>
      </c>
      <c r="H190" s="108">
        <v>0</v>
      </c>
      <c r="I190" s="108">
        <v>0</v>
      </c>
      <c r="J190" s="108">
        <v>18181</v>
      </c>
      <c r="K190" s="109">
        <v>0.03</v>
      </c>
      <c r="L190" s="109">
        <v>0.45454545454545497</v>
      </c>
      <c r="M190" s="109">
        <v>0.44800000000000001</v>
      </c>
      <c r="N190" s="109">
        <v>0.129</v>
      </c>
      <c r="O190" s="108">
        <v>0</v>
      </c>
      <c r="P190" s="108">
        <v>0</v>
      </c>
      <c r="Q190" s="109">
        <v>0.70099999999999996</v>
      </c>
      <c r="R190" s="109">
        <v>1.29763E-2</v>
      </c>
      <c r="S190" s="108">
        <v>557176</v>
      </c>
      <c r="T190" s="108">
        <v>324.73</v>
      </c>
      <c r="U190" s="108">
        <v>447.83</v>
      </c>
      <c r="V190" s="109">
        <v>0.65507173538207997</v>
      </c>
      <c r="W190" s="110">
        <v>39.099998474121101</v>
      </c>
      <c r="X190" s="110">
        <v>4.4000000953674299</v>
      </c>
      <c r="Y190" s="109">
        <v>2.5339999198913601</v>
      </c>
      <c r="Z190" s="108">
        <v>99</v>
      </c>
      <c r="AA190" s="108">
        <v>79</v>
      </c>
      <c r="AB190" s="110">
        <v>0.20000000298023199</v>
      </c>
      <c r="AC190" s="109">
        <v>339.60620291999999</v>
      </c>
      <c r="AD190" s="109">
        <v>36</v>
      </c>
      <c r="AE190" s="110" t="s">
        <v>443</v>
      </c>
      <c r="AF190" s="109">
        <v>0.28689324721715198</v>
      </c>
      <c r="AG190" s="109">
        <v>35.2700004577637</v>
      </c>
      <c r="AH190" s="108">
        <v>0</v>
      </c>
      <c r="AI190" s="108">
        <v>0</v>
      </c>
      <c r="AJ190" s="108">
        <v>0</v>
      </c>
      <c r="AK190" s="108">
        <v>0</v>
      </c>
      <c r="AL190" s="108">
        <v>27</v>
      </c>
      <c r="AM190" s="108">
        <v>3</v>
      </c>
      <c r="AN190" s="108">
        <v>122</v>
      </c>
      <c r="AO190" s="110">
        <v>4.9000000000000004</v>
      </c>
      <c r="AP190" s="110" t="s">
        <v>443</v>
      </c>
      <c r="AQ190" s="110" t="s">
        <v>443</v>
      </c>
      <c r="AR190" s="109">
        <v>3.95</v>
      </c>
      <c r="AS190" s="109">
        <v>-0.68205475807189897</v>
      </c>
      <c r="AT190" s="108">
        <v>21</v>
      </c>
      <c r="AU190" s="110">
        <v>100</v>
      </c>
      <c r="AV190" s="109">
        <v>99.995193481445298</v>
      </c>
      <c r="AW190" s="109">
        <v>42.799999237060497</v>
      </c>
      <c r="AX190" s="109">
        <v>73.319923400878906</v>
      </c>
      <c r="AY190" s="108">
        <v>81000</v>
      </c>
      <c r="AZ190" s="110">
        <v>100</v>
      </c>
      <c r="BA190" s="110">
        <v>87.3</v>
      </c>
      <c r="BB190" s="108">
        <v>6514.326171875</v>
      </c>
      <c r="BC190" s="108">
        <v>31848200</v>
      </c>
      <c r="BD190" s="108">
        <v>29794255</v>
      </c>
      <c r="BE190" s="108">
        <v>425400</v>
      </c>
      <c r="BF190" s="108"/>
    </row>
    <row r="191" spans="1:58" x14ac:dyDescent="0.25">
      <c r="A191" s="133" t="s">
        <v>349</v>
      </c>
      <c r="B191" s="111" t="s">
        <v>348</v>
      </c>
      <c r="C191" s="108">
        <v>139.33965579431577</v>
      </c>
      <c r="D191" s="108">
        <v>96.659804421263146</v>
      </c>
      <c r="E191" s="108" t="s">
        <v>443</v>
      </c>
      <c r="F191" s="108">
        <v>10.353999999999999</v>
      </c>
      <c r="G191" s="108">
        <v>3288.8459643760002</v>
      </c>
      <c r="H191" s="108">
        <v>123.81950546006502</v>
      </c>
      <c r="I191" s="108">
        <v>920.51400000000012</v>
      </c>
      <c r="J191" s="108">
        <v>0</v>
      </c>
      <c r="K191" s="109">
        <v>0</v>
      </c>
      <c r="L191" s="109">
        <v>9.0909090909090898E-2</v>
      </c>
      <c r="M191" s="109">
        <v>6.0000000000000001E-3</v>
      </c>
      <c r="N191" s="109">
        <v>0.01</v>
      </c>
      <c r="O191" s="108">
        <v>0</v>
      </c>
      <c r="P191" s="108">
        <v>0</v>
      </c>
      <c r="Q191" s="109">
        <v>0.59699999999999998</v>
      </c>
      <c r="R191" s="109">
        <v>0.1345932</v>
      </c>
      <c r="S191" s="108">
        <v>41848348</v>
      </c>
      <c r="T191" s="108">
        <v>100.41</v>
      </c>
      <c r="U191" s="108">
        <v>186.56</v>
      </c>
      <c r="V191" s="109" t="s">
        <v>443</v>
      </c>
      <c r="W191" s="110">
        <v>27.5</v>
      </c>
      <c r="X191" s="110">
        <v>10.699999809265099</v>
      </c>
      <c r="Y191" s="109">
        <v>0.11599999666214</v>
      </c>
      <c r="Z191" s="108">
        <v>53</v>
      </c>
      <c r="AA191" s="108">
        <v>63</v>
      </c>
      <c r="AB191" s="110" t="s">
        <v>443</v>
      </c>
      <c r="AC191" s="109">
        <v>150.36164396999999</v>
      </c>
      <c r="AD191" s="109">
        <v>78</v>
      </c>
      <c r="AE191" s="110">
        <v>4</v>
      </c>
      <c r="AF191" s="109" t="s">
        <v>443</v>
      </c>
      <c r="AG191" s="109">
        <v>37.180000305175803</v>
      </c>
      <c r="AH191" s="108">
        <v>188000</v>
      </c>
      <c r="AI191" s="108">
        <v>351</v>
      </c>
      <c r="AJ191" s="108">
        <v>2564</v>
      </c>
      <c r="AK191" s="108">
        <v>0</v>
      </c>
      <c r="AL191" s="108">
        <v>0</v>
      </c>
      <c r="AM191" s="108">
        <v>0</v>
      </c>
      <c r="AN191" s="108">
        <v>131</v>
      </c>
      <c r="AO191" s="110">
        <v>6.4</v>
      </c>
      <c r="AP191" s="110" t="s">
        <v>443</v>
      </c>
      <c r="AQ191" s="110" t="s">
        <v>443</v>
      </c>
      <c r="AR191" s="109">
        <v>2.85</v>
      </c>
      <c r="AS191" s="109">
        <v>-0.78636556863784801</v>
      </c>
      <c r="AT191" s="108" t="s">
        <v>443</v>
      </c>
      <c r="AU191" s="110">
        <v>34.469455718994098</v>
      </c>
      <c r="AV191" s="109">
        <v>85.058677673339801</v>
      </c>
      <c r="AW191" s="109">
        <v>22.351404190063501</v>
      </c>
      <c r="AX191" s="109">
        <v>66.247047424316406</v>
      </c>
      <c r="AY191" s="108">
        <v>1000</v>
      </c>
      <c r="AZ191" s="110">
        <v>57.946553100000003</v>
      </c>
      <c r="BA191" s="110">
        <v>94.483644600000005</v>
      </c>
      <c r="BB191" s="108">
        <v>3081.37231445313</v>
      </c>
      <c r="BC191" s="108">
        <v>270402</v>
      </c>
      <c r="BD191" s="108">
        <v>227035</v>
      </c>
      <c r="BE191" s="108">
        <v>12190</v>
      </c>
      <c r="BF191" s="108"/>
    </row>
    <row r="192" spans="1:58" x14ac:dyDescent="0.25">
      <c r="A192" s="133" t="s">
        <v>854</v>
      </c>
      <c r="B192" s="111" t="s">
        <v>350</v>
      </c>
      <c r="C192" s="108">
        <v>58944.274519578947</v>
      </c>
      <c r="D192" s="108">
        <v>8264.6395169894749</v>
      </c>
      <c r="E192" s="108">
        <v>108453.99299999999</v>
      </c>
      <c r="F192" s="108">
        <v>56.76</v>
      </c>
      <c r="G192" s="108">
        <v>39350.23989769</v>
      </c>
      <c r="H192" s="108">
        <v>18.335013694550003</v>
      </c>
      <c r="I192" s="108">
        <v>61323.008000000002</v>
      </c>
      <c r="J192" s="108">
        <v>0</v>
      </c>
      <c r="K192" s="109">
        <v>0.03</v>
      </c>
      <c r="L192" s="109">
        <v>6.0606060606060601E-2</v>
      </c>
      <c r="M192" s="109">
        <v>0.8</v>
      </c>
      <c r="N192" s="109">
        <v>0.313</v>
      </c>
      <c r="O192" s="108">
        <v>0</v>
      </c>
      <c r="P192" s="108">
        <v>0</v>
      </c>
      <c r="Q192" s="109">
        <v>0.76700000000000002</v>
      </c>
      <c r="R192" s="109" t="s">
        <v>443</v>
      </c>
      <c r="S192" s="108">
        <v>1186124</v>
      </c>
      <c r="T192" s="108">
        <v>43.16</v>
      </c>
      <c r="U192" s="108">
        <v>37.06</v>
      </c>
      <c r="V192" s="109" t="s">
        <v>443</v>
      </c>
      <c r="W192" s="110">
        <v>14.8999996185303</v>
      </c>
      <c r="X192" s="110">
        <v>2.9000000953674299</v>
      </c>
      <c r="Y192" s="109" t="s">
        <v>443</v>
      </c>
      <c r="Z192" s="108">
        <v>88</v>
      </c>
      <c r="AA192" s="108">
        <v>29</v>
      </c>
      <c r="AB192" s="110">
        <v>0.5</v>
      </c>
      <c r="AC192" s="109">
        <v>922.98867425000003</v>
      </c>
      <c r="AD192" s="109">
        <v>95</v>
      </c>
      <c r="AE192" s="110">
        <v>2</v>
      </c>
      <c r="AF192" s="109">
        <v>0.460951286761421</v>
      </c>
      <c r="AG192" s="109">
        <v>46.939998626708999</v>
      </c>
      <c r="AH192" s="108">
        <v>45297</v>
      </c>
      <c r="AI192" s="108">
        <v>0</v>
      </c>
      <c r="AJ192" s="108">
        <v>0</v>
      </c>
      <c r="AK192" s="108">
        <v>0</v>
      </c>
      <c r="AL192" s="108">
        <v>172053</v>
      </c>
      <c r="AM192" s="108">
        <v>0</v>
      </c>
      <c r="AN192" s="108">
        <v>129</v>
      </c>
      <c r="AO192" s="110">
        <v>4.9000000000000004</v>
      </c>
      <c r="AP192" s="110">
        <v>4.5199999999999996</v>
      </c>
      <c r="AQ192" s="110">
        <v>12.8</v>
      </c>
      <c r="AR192" s="109">
        <v>4</v>
      </c>
      <c r="AS192" s="109">
        <v>-1.2201609611511199</v>
      </c>
      <c r="AT192" s="108">
        <v>17</v>
      </c>
      <c r="AU192" s="110">
        <v>99.107795715332003</v>
      </c>
      <c r="AV192" s="109">
        <v>95.399246215820298</v>
      </c>
      <c r="AW192" s="109">
        <v>61.869247436523402</v>
      </c>
      <c r="AX192" s="109">
        <v>92.972213745117202</v>
      </c>
      <c r="AY192" s="108">
        <v>70000</v>
      </c>
      <c r="AZ192" s="110">
        <v>94.446922499999999</v>
      </c>
      <c r="BA192" s="110">
        <v>93.110262599999999</v>
      </c>
      <c r="BB192" s="108">
        <v>18281.193359375</v>
      </c>
      <c r="BC192" s="108">
        <v>31568180</v>
      </c>
      <c r="BD192" s="108">
        <v>31025363</v>
      </c>
      <c r="BE192" s="108">
        <v>882050</v>
      </c>
      <c r="BF192" s="108"/>
    </row>
    <row r="193" spans="1:58" x14ac:dyDescent="0.25">
      <c r="A193" s="133" t="s">
        <v>375</v>
      </c>
      <c r="B193" s="111" t="s">
        <v>351</v>
      </c>
      <c r="C193" s="108">
        <v>14132.434494231578</v>
      </c>
      <c r="D193" s="108">
        <v>0</v>
      </c>
      <c r="E193" s="108">
        <v>1776529.034</v>
      </c>
      <c r="F193" s="108">
        <v>201.346</v>
      </c>
      <c r="G193" s="108">
        <v>825491.69199655007</v>
      </c>
      <c r="H193" s="108">
        <v>69805.454201219996</v>
      </c>
      <c r="I193" s="108">
        <v>449059.92000000004</v>
      </c>
      <c r="J193" s="108">
        <v>238181</v>
      </c>
      <c r="K193" s="109">
        <v>0.182</v>
      </c>
      <c r="L193" s="109">
        <v>0</v>
      </c>
      <c r="M193" s="109">
        <v>0.307</v>
      </c>
      <c r="N193" s="109">
        <v>0.109</v>
      </c>
      <c r="O193" s="108">
        <v>0</v>
      </c>
      <c r="P193" s="108">
        <v>0</v>
      </c>
      <c r="Q193" s="109">
        <v>0.68300000000000005</v>
      </c>
      <c r="R193" s="109">
        <v>1.57489E-2</v>
      </c>
      <c r="S193" s="108">
        <v>14555996</v>
      </c>
      <c r="T193" s="108">
        <v>4216.2700000000004</v>
      </c>
      <c r="U193" s="108">
        <v>3157.44</v>
      </c>
      <c r="V193" s="109">
        <v>1.7223604917526201</v>
      </c>
      <c r="W193" s="110">
        <v>21.700000762939499</v>
      </c>
      <c r="X193" s="110">
        <v>12.1000003814697</v>
      </c>
      <c r="Y193" s="109">
        <v>1.1900000572204601</v>
      </c>
      <c r="Z193" s="108">
        <v>99</v>
      </c>
      <c r="AA193" s="108">
        <v>137</v>
      </c>
      <c r="AB193" s="110">
        <v>0.5</v>
      </c>
      <c r="AC193" s="109">
        <v>390.49743035</v>
      </c>
      <c r="AD193" s="109">
        <v>54</v>
      </c>
      <c r="AE193" s="110">
        <v>0</v>
      </c>
      <c r="AF193" s="109">
        <v>0.33737605352463601</v>
      </c>
      <c r="AG193" s="109">
        <v>37.590000152587898</v>
      </c>
      <c r="AH193" s="108">
        <v>1765215</v>
      </c>
      <c r="AI193" s="108">
        <v>2503129</v>
      </c>
      <c r="AJ193" s="108">
        <v>0</v>
      </c>
      <c r="AK193" s="108">
        <v>0</v>
      </c>
      <c r="AL193" s="108">
        <v>0</v>
      </c>
      <c r="AM193" s="108">
        <v>0</v>
      </c>
      <c r="AN193" s="108">
        <v>123</v>
      </c>
      <c r="AO193" s="110">
        <v>11</v>
      </c>
      <c r="AP193" s="110" t="s">
        <v>443</v>
      </c>
      <c r="AQ193" s="110" t="s">
        <v>443</v>
      </c>
      <c r="AR193" s="109">
        <v>3.3166666666666673</v>
      </c>
      <c r="AS193" s="109">
        <v>7.69642218947411E-2</v>
      </c>
      <c r="AT193" s="108">
        <v>33</v>
      </c>
      <c r="AU193" s="110">
        <v>99.199996948242202</v>
      </c>
      <c r="AV193" s="109">
        <v>94.514266967773395</v>
      </c>
      <c r="AW193" s="109">
        <v>52.720001220703097</v>
      </c>
      <c r="AX193" s="109">
        <v>130.63967895507801</v>
      </c>
      <c r="AY193" s="108">
        <v>77000</v>
      </c>
      <c r="AZ193" s="110">
        <v>77.989128600000001</v>
      </c>
      <c r="BA193" s="110">
        <v>97.605587700000001</v>
      </c>
      <c r="BB193" s="108">
        <v>6424.1337890625</v>
      </c>
      <c r="BC193" s="108">
        <v>92701104</v>
      </c>
      <c r="BD193" s="108">
        <v>93277900</v>
      </c>
      <c r="BE193" s="108">
        <v>310070</v>
      </c>
      <c r="BF193" s="108"/>
    </row>
    <row r="194" spans="1:58" x14ac:dyDescent="0.25">
      <c r="A194" s="133" t="s">
        <v>353</v>
      </c>
      <c r="B194" s="111" t="s">
        <v>352</v>
      </c>
      <c r="C194" s="108">
        <v>0</v>
      </c>
      <c r="D194" s="108">
        <v>0</v>
      </c>
      <c r="E194" s="108">
        <v>69673.828999999998</v>
      </c>
      <c r="F194" s="108">
        <v>42.981999999999999</v>
      </c>
      <c r="G194" s="108">
        <v>0</v>
      </c>
      <c r="H194" s="108">
        <v>0</v>
      </c>
      <c r="I194" s="108">
        <v>0</v>
      </c>
      <c r="J194" s="108">
        <v>0</v>
      </c>
      <c r="K194" s="109">
        <v>0</v>
      </c>
      <c r="L194" s="109">
        <v>0.15151515151515199</v>
      </c>
      <c r="M194" s="109">
        <v>0.996</v>
      </c>
      <c r="N194" s="109">
        <v>0.96699999999999997</v>
      </c>
      <c r="O194" s="108">
        <v>5</v>
      </c>
      <c r="P194" s="108">
        <v>0</v>
      </c>
      <c r="Q194" s="109">
        <v>0.48199999999999998</v>
      </c>
      <c r="R194" s="109">
        <v>0.20038</v>
      </c>
      <c r="S194" s="108">
        <v>4878687190</v>
      </c>
      <c r="T194" s="108">
        <v>1163.45</v>
      </c>
      <c r="U194" s="108">
        <v>1531.43</v>
      </c>
      <c r="V194" s="109">
        <v>4.2095785140991202</v>
      </c>
      <c r="W194" s="110">
        <v>41.900001525878899</v>
      </c>
      <c r="X194" s="110">
        <v>39.900001525878899</v>
      </c>
      <c r="Y194" s="109">
        <v>0.196999996900558</v>
      </c>
      <c r="Z194" s="108">
        <v>70</v>
      </c>
      <c r="AA194" s="108">
        <v>48</v>
      </c>
      <c r="AB194" s="110">
        <v>0.10000000149011599</v>
      </c>
      <c r="AC194" s="109">
        <v>202.1649506</v>
      </c>
      <c r="AD194" s="109">
        <v>385</v>
      </c>
      <c r="AE194" s="110">
        <v>10</v>
      </c>
      <c r="AF194" s="109">
        <v>0.76748947226836695</v>
      </c>
      <c r="AG194" s="109">
        <v>35.889999389648402</v>
      </c>
      <c r="AH194" s="108">
        <v>128091</v>
      </c>
      <c r="AI194" s="108">
        <v>29950</v>
      </c>
      <c r="AJ194" s="108">
        <v>0</v>
      </c>
      <c r="AK194" s="108">
        <v>1980510</v>
      </c>
      <c r="AL194" s="108">
        <v>270653</v>
      </c>
      <c r="AM194" s="108">
        <v>1</v>
      </c>
      <c r="AN194" s="108">
        <v>102</v>
      </c>
      <c r="AO194" s="110">
        <v>26.1</v>
      </c>
      <c r="AP194" s="110">
        <v>7.58</v>
      </c>
      <c r="AQ194" s="110">
        <v>11</v>
      </c>
      <c r="AR194" s="109">
        <v>1.6</v>
      </c>
      <c r="AS194" s="109">
        <v>-1.64089071750641</v>
      </c>
      <c r="AT194" s="108">
        <v>14</v>
      </c>
      <c r="AU194" s="110">
        <v>72.041015625</v>
      </c>
      <c r="AV194" s="109">
        <v>69.961952209472699</v>
      </c>
      <c r="AW194" s="109">
        <v>25.099514007568398</v>
      </c>
      <c r="AX194" s="109">
        <v>67.980972290039105</v>
      </c>
      <c r="AY194" s="108">
        <v>22000</v>
      </c>
      <c r="AZ194" s="110">
        <v>53.3</v>
      </c>
      <c r="BA194" s="110">
        <v>54.9</v>
      </c>
      <c r="BB194" s="108">
        <v>2508.12817382813</v>
      </c>
      <c r="BC194" s="108">
        <v>27584212</v>
      </c>
      <c r="BD194" s="108">
        <v>26766531</v>
      </c>
      <c r="BE194" s="108">
        <v>527970</v>
      </c>
      <c r="BF194" s="108"/>
    </row>
    <row r="195" spans="1:58" x14ac:dyDescent="0.25">
      <c r="A195" s="133" t="s">
        <v>355</v>
      </c>
      <c r="B195" s="111" t="s">
        <v>354</v>
      </c>
      <c r="C195" s="108">
        <v>759.4646862168421</v>
      </c>
      <c r="D195" s="108">
        <v>0</v>
      </c>
      <c r="E195" s="108">
        <v>71130</v>
      </c>
      <c r="F195" s="108">
        <v>0</v>
      </c>
      <c r="G195" s="108">
        <v>0</v>
      </c>
      <c r="H195" s="108">
        <v>0</v>
      </c>
      <c r="I195" s="108">
        <v>0</v>
      </c>
      <c r="J195" s="108">
        <v>126460</v>
      </c>
      <c r="K195" s="109">
        <v>9.0999999999999998E-2</v>
      </c>
      <c r="L195" s="109">
        <v>3.03030303030303E-2</v>
      </c>
      <c r="M195" s="109">
        <v>0.36199999999999999</v>
      </c>
      <c r="N195" s="109">
        <v>0.03</v>
      </c>
      <c r="O195" s="108">
        <v>0</v>
      </c>
      <c r="P195" s="108">
        <v>0</v>
      </c>
      <c r="Q195" s="109">
        <v>0.57899999999999996</v>
      </c>
      <c r="R195" s="109">
        <v>0.26447549999999997</v>
      </c>
      <c r="S195" s="108">
        <v>11241863</v>
      </c>
      <c r="T195" s="108">
        <v>997.73</v>
      </c>
      <c r="U195" s="108">
        <v>797.14</v>
      </c>
      <c r="V195" s="109">
        <v>3.83102607727051</v>
      </c>
      <c r="W195" s="110">
        <v>64</v>
      </c>
      <c r="X195" s="110">
        <v>14.800000190734901</v>
      </c>
      <c r="Y195" s="109">
        <v>0.172999992966652</v>
      </c>
      <c r="Z195" s="108">
        <v>93</v>
      </c>
      <c r="AA195" s="108">
        <v>391</v>
      </c>
      <c r="AB195" s="110">
        <v>12.8999996185303</v>
      </c>
      <c r="AC195" s="109">
        <v>194.68451092999999</v>
      </c>
      <c r="AD195" s="109">
        <v>224</v>
      </c>
      <c r="AE195" s="110">
        <v>79</v>
      </c>
      <c r="AF195" s="109">
        <v>0.52614328626346296</v>
      </c>
      <c r="AG195" s="109">
        <v>55.619998931884801</v>
      </c>
      <c r="AH195" s="108">
        <v>0</v>
      </c>
      <c r="AI195" s="108">
        <v>0</v>
      </c>
      <c r="AJ195" s="108">
        <v>0</v>
      </c>
      <c r="AK195" s="108">
        <v>0</v>
      </c>
      <c r="AL195" s="108">
        <v>27586</v>
      </c>
      <c r="AM195" s="108">
        <v>0</v>
      </c>
      <c r="AN195" s="108">
        <v>92</v>
      </c>
      <c r="AO195" s="110">
        <v>47.8</v>
      </c>
      <c r="AP195" s="110">
        <v>10.1</v>
      </c>
      <c r="AQ195" s="110">
        <v>3.2</v>
      </c>
      <c r="AR195" s="109">
        <v>3.5833333333333335</v>
      </c>
      <c r="AS195" s="109">
        <v>-0.554479479789734</v>
      </c>
      <c r="AT195" s="108">
        <v>38</v>
      </c>
      <c r="AU195" s="110">
        <v>27.899999618530298</v>
      </c>
      <c r="AV195" s="109">
        <v>85.117263793945298</v>
      </c>
      <c r="AW195" s="109">
        <v>21</v>
      </c>
      <c r="AX195" s="109">
        <v>74.471778869628906</v>
      </c>
      <c r="AY195" s="108">
        <v>31000</v>
      </c>
      <c r="AZ195" s="110">
        <v>43.870900300000002</v>
      </c>
      <c r="BA195" s="110">
        <v>65.359547800000001</v>
      </c>
      <c r="BB195" s="108">
        <v>3922.33520507813</v>
      </c>
      <c r="BC195" s="108">
        <v>16591390</v>
      </c>
      <c r="BD195" s="108">
        <v>16150024</v>
      </c>
      <c r="BE195" s="108">
        <v>743390</v>
      </c>
      <c r="BF195" s="108"/>
    </row>
    <row r="196" spans="1:58" x14ac:dyDescent="0.25">
      <c r="A196" s="133" t="s">
        <v>357</v>
      </c>
      <c r="B196" s="111" t="s">
        <v>356</v>
      </c>
      <c r="C196" s="108">
        <v>2.5789853306736839</v>
      </c>
      <c r="D196" s="108">
        <v>0</v>
      </c>
      <c r="E196" s="108">
        <v>98082.028500000015</v>
      </c>
      <c r="F196" s="108">
        <v>0</v>
      </c>
      <c r="G196" s="108">
        <v>1172.9928521884501</v>
      </c>
      <c r="H196" s="108">
        <v>0</v>
      </c>
      <c r="I196" s="108">
        <v>0</v>
      </c>
      <c r="J196" s="108">
        <v>646139</v>
      </c>
      <c r="K196" s="109">
        <v>0.21199999999999999</v>
      </c>
      <c r="L196" s="109">
        <v>0.30303030303030298</v>
      </c>
      <c r="M196" s="109">
        <v>0.59399999999999997</v>
      </c>
      <c r="N196" s="109">
        <v>0.29099999999999998</v>
      </c>
      <c r="O196" s="108">
        <v>0</v>
      </c>
      <c r="P196" s="108">
        <v>0</v>
      </c>
      <c r="Q196" s="109">
        <v>0.51600000000000001</v>
      </c>
      <c r="R196" s="109">
        <v>0.12757060000000001</v>
      </c>
      <c r="S196" s="108">
        <v>252610470</v>
      </c>
      <c r="T196" s="108">
        <v>760.59</v>
      </c>
      <c r="U196" s="108">
        <v>788.09</v>
      </c>
      <c r="V196" s="109">
        <v>5.1157302856445304</v>
      </c>
      <c r="W196" s="110">
        <v>70.699996948242202</v>
      </c>
      <c r="X196" s="110">
        <v>11.199999809265099</v>
      </c>
      <c r="Y196" s="109">
        <v>8.2999996840953799E-2</v>
      </c>
      <c r="Z196" s="108">
        <v>95</v>
      </c>
      <c r="AA196" s="108">
        <v>242</v>
      </c>
      <c r="AB196" s="110">
        <v>14.699999809265099</v>
      </c>
      <c r="AC196" s="109">
        <v>114.60850655</v>
      </c>
      <c r="AD196" s="109">
        <v>443</v>
      </c>
      <c r="AE196" s="110">
        <v>18</v>
      </c>
      <c r="AF196" s="109">
        <v>0.54021535238125495</v>
      </c>
      <c r="AG196" s="109" t="s">
        <v>443</v>
      </c>
      <c r="AH196" s="108">
        <v>1490510</v>
      </c>
      <c r="AI196" s="108">
        <v>2128</v>
      </c>
      <c r="AJ196" s="108">
        <v>160128</v>
      </c>
      <c r="AK196" s="108">
        <v>0</v>
      </c>
      <c r="AL196" s="108">
        <v>13995</v>
      </c>
      <c r="AM196" s="108">
        <v>6</v>
      </c>
      <c r="AN196" s="108">
        <v>98</v>
      </c>
      <c r="AO196" s="110">
        <v>33.4</v>
      </c>
      <c r="AP196" s="110" t="s">
        <v>443</v>
      </c>
      <c r="AQ196" s="110" t="s">
        <v>443</v>
      </c>
      <c r="AR196" s="109">
        <v>3.9666666666666672</v>
      </c>
      <c r="AS196" s="109">
        <v>-1.1479687690734901</v>
      </c>
      <c r="AT196" s="108">
        <v>22</v>
      </c>
      <c r="AU196" s="110">
        <v>32.299999237060497</v>
      </c>
      <c r="AV196" s="109">
        <v>86.873481750488295</v>
      </c>
      <c r="AW196" s="109">
        <v>16.360000610351602</v>
      </c>
      <c r="AX196" s="109">
        <v>84.788803100585895</v>
      </c>
      <c r="AY196" s="108">
        <v>49000</v>
      </c>
      <c r="AZ196" s="110">
        <v>36.8312138</v>
      </c>
      <c r="BA196" s="110">
        <v>76.916652600000006</v>
      </c>
      <c r="BB196" s="108">
        <v>2006.37475585938</v>
      </c>
      <c r="BC196" s="108">
        <v>16150362</v>
      </c>
      <c r="BD196" s="108">
        <v>15536297</v>
      </c>
      <c r="BE196" s="108">
        <v>386850</v>
      </c>
      <c r="BF196" s="108"/>
    </row>
  </sheetData>
  <sortState ref="A5:BD195">
    <sortCondition ref="A5:A195"/>
  </sortState>
  <mergeCells count="1">
    <mergeCell ref="A1:BE1"/>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F194"/>
  <sheetViews>
    <sheetView showGridLines="0" workbookViewId="0">
      <pane xSplit="2" ySplit="3" topLeftCell="AN4" activePane="bottomRight" state="frozen"/>
      <selection pane="topRight" activeCell="C1" sqref="C1"/>
      <selection pane="bottomLeft" activeCell="A5" sqref="A5"/>
      <selection pane="bottomRight" sqref="A1:BE1"/>
    </sheetView>
  </sheetViews>
  <sheetFormatPr defaultRowHeight="15" x14ac:dyDescent="0.25"/>
  <cols>
    <col min="1" max="1" width="49.42578125" style="4" bestFit="1" customWidth="1"/>
    <col min="2" max="2" width="5.5703125" style="4" bestFit="1" customWidth="1"/>
    <col min="3" max="56" width="11.42578125" style="4" customWidth="1"/>
    <col min="57" max="16384" width="9.140625" style="4"/>
  </cols>
  <sheetData>
    <row r="1" spans="1:58" x14ac:dyDescent="0.25">
      <c r="A1" s="197"/>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row>
    <row r="2" spans="1:58" s="17" customFormat="1" ht="121.5" customHeight="1" x14ac:dyDescent="0.2">
      <c r="A2" s="146" t="s">
        <v>380</v>
      </c>
      <c r="B2" s="147" t="s">
        <v>358</v>
      </c>
      <c r="C2" s="143" t="s">
        <v>437</v>
      </c>
      <c r="D2" s="143" t="s">
        <v>438</v>
      </c>
      <c r="E2" s="143" t="s">
        <v>873</v>
      </c>
      <c r="F2" s="143" t="s">
        <v>874</v>
      </c>
      <c r="G2" s="143" t="s">
        <v>875</v>
      </c>
      <c r="H2" s="143" t="s">
        <v>876</v>
      </c>
      <c r="I2" s="143" t="s">
        <v>882</v>
      </c>
      <c r="J2" s="143" t="s">
        <v>813</v>
      </c>
      <c r="K2" s="143" t="s">
        <v>814</v>
      </c>
      <c r="L2" s="143" t="s">
        <v>812</v>
      </c>
      <c r="M2" s="143" t="s">
        <v>793</v>
      </c>
      <c r="N2" s="143" t="s">
        <v>838</v>
      </c>
      <c r="O2" s="143" t="s">
        <v>949</v>
      </c>
      <c r="P2" s="143" t="s">
        <v>950</v>
      </c>
      <c r="Q2" s="143" t="s">
        <v>386</v>
      </c>
      <c r="R2" s="143" t="s">
        <v>387</v>
      </c>
      <c r="S2" s="143" t="s">
        <v>489</v>
      </c>
      <c r="T2" s="143" t="s">
        <v>490</v>
      </c>
      <c r="U2" s="143" t="s">
        <v>490</v>
      </c>
      <c r="V2" s="143" t="s">
        <v>395</v>
      </c>
      <c r="W2" s="143" t="s">
        <v>482</v>
      </c>
      <c r="X2" s="143" t="s">
        <v>394</v>
      </c>
      <c r="Y2" s="143" t="s">
        <v>907</v>
      </c>
      <c r="Z2" s="143" t="s">
        <v>480</v>
      </c>
      <c r="AA2" s="143" t="s">
        <v>914</v>
      </c>
      <c r="AB2" s="143" t="s">
        <v>405</v>
      </c>
      <c r="AC2" s="143" t="s">
        <v>481</v>
      </c>
      <c r="AD2" s="143" t="s">
        <v>1005</v>
      </c>
      <c r="AE2" s="143" t="s">
        <v>475</v>
      </c>
      <c r="AF2" s="143" t="s">
        <v>385</v>
      </c>
      <c r="AG2" s="143" t="s">
        <v>483</v>
      </c>
      <c r="AH2" s="143" t="s">
        <v>484</v>
      </c>
      <c r="AI2" s="143" t="s">
        <v>484</v>
      </c>
      <c r="AJ2" s="143" t="s">
        <v>484</v>
      </c>
      <c r="AK2" s="143" t="s">
        <v>485</v>
      </c>
      <c r="AL2" s="143" t="s">
        <v>486</v>
      </c>
      <c r="AM2" s="143" t="s">
        <v>397</v>
      </c>
      <c r="AN2" s="143" t="s">
        <v>417</v>
      </c>
      <c r="AO2" s="143" t="s">
        <v>418</v>
      </c>
      <c r="AP2" s="143" t="s">
        <v>419</v>
      </c>
      <c r="AQ2" s="143" t="s">
        <v>420</v>
      </c>
      <c r="AR2" s="143" t="s">
        <v>442</v>
      </c>
      <c r="AS2" s="143" t="s">
        <v>360</v>
      </c>
      <c r="AT2" s="143" t="s">
        <v>408</v>
      </c>
      <c r="AU2" s="143" t="s">
        <v>362</v>
      </c>
      <c r="AV2" s="143" t="s">
        <v>426</v>
      </c>
      <c r="AW2" s="143" t="s">
        <v>363</v>
      </c>
      <c r="AX2" s="143" t="s">
        <v>364</v>
      </c>
      <c r="AY2" s="143" t="s">
        <v>879</v>
      </c>
      <c r="AZ2" s="143" t="s">
        <v>389</v>
      </c>
      <c r="BA2" s="143" t="s">
        <v>388</v>
      </c>
      <c r="BB2" s="143" t="s">
        <v>909</v>
      </c>
      <c r="BC2" s="143" t="s">
        <v>930</v>
      </c>
      <c r="BD2" s="143" t="s">
        <v>952</v>
      </c>
      <c r="BE2" s="143" t="s">
        <v>789</v>
      </c>
    </row>
    <row r="3" spans="1:58" x14ac:dyDescent="0.25">
      <c r="A3" s="134" t="s">
        <v>1016</v>
      </c>
      <c r="B3" s="111"/>
      <c r="C3" s="162">
        <v>2014</v>
      </c>
      <c r="D3" s="162">
        <v>2014</v>
      </c>
      <c r="E3" s="162">
        <v>2014</v>
      </c>
      <c r="F3" s="162">
        <v>2014</v>
      </c>
      <c r="G3" s="162">
        <v>2014</v>
      </c>
      <c r="H3" s="162">
        <v>2014</v>
      </c>
      <c r="I3" s="162">
        <v>2014</v>
      </c>
      <c r="J3" s="162">
        <v>2016</v>
      </c>
      <c r="K3" s="162">
        <v>2016</v>
      </c>
      <c r="L3" s="162">
        <v>2016</v>
      </c>
      <c r="M3" s="162">
        <v>2017</v>
      </c>
      <c r="N3" s="162">
        <v>2017</v>
      </c>
      <c r="O3" s="162">
        <v>2016</v>
      </c>
      <c r="P3" s="162">
        <v>2016</v>
      </c>
      <c r="Q3" s="162">
        <v>2015</v>
      </c>
      <c r="R3" s="162">
        <v>2015</v>
      </c>
      <c r="S3" s="162">
        <v>2017</v>
      </c>
      <c r="T3" s="162">
        <v>2014</v>
      </c>
      <c r="U3" s="162">
        <v>2015</v>
      </c>
      <c r="V3" s="162">
        <v>2015</v>
      </c>
      <c r="W3" s="162">
        <v>2015</v>
      </c>
      <c r="X3" s="162">
        <v>2015</v>
      </c>
      <c r="Y3" s="162">
        <v>2015</v>
      </c>
      <c r="Z3" s="162">
        <v>2016</v>
      </c>
      <c r="AA3" s="162">
        <v>2015</v>
      </c>
      <c r="AB3" s="162">
        <v>2015</v>
      </c>
      <c r="AC3" s="162">
        <v>2014</v>
      </c>
      <c r="AD3" s="162">
        <v>2015</v>
      </c>
      <c r="AE3" s="162">
        <v>2012</v>
      </c>
      <c r="AF3" s="162">
        <v>2015</v>
      </c>
      <c r="AG3" s="162">
        <v>2014</v>
      </c>
      <c r="AH3" s="162">
        <v>2015</v>
      </c>
      <c r="AI3" s="162">
        <v>2016</v>
      </c>
      <c r="AJ3" s="162">
        <v>2017</v>
      </c>
      <c r="AK3" s="162">
        <v>2017</v>
      </c>
      <c r="AL3" s="162">
        <v>2017</v>
      </c>
      <c r="AM3" s="162">
        <v>2016</v>
      </c>
      <c r="AN3" s="162">
        <v>2014</v>
      </c>
      <c r="AO3" s="162">
        <v>2014</v>
      </c>
      <c r="AP3" s="162">
        <v>2014</v>
      </c>
      <c r="AQ3" s="162">
        <v>2014</v>
      </c>
      <c r="AR3" s="162">
        <v>2015</v>
      </c>
      <c r="AS3" s="162">
        <v>2015</v>
      </c>
      <c r="AT3" s="162">
        <v>2016</v>
      </c>
      <c r="AU3" s="162">
        <v>2014</v>
      </c>
      <c r="AV3" s="162">
        <v>2015</v>
      </c>
      <c r="AW3" s="162">
        <v>2015</v>
      </c>
      <c r="AX3" s="162">
        <v>2015</v>
      </c>
      <c r="AY3" s="162">
        <v>2014</v>
      </c>
      <c r="AZ3" s="162">
        <v>2015</v>
      </c>
      <c r="BA3" s="162">
        <v>2015</v>
      </c>
      <c r="BB3" s="162">
        <v>2016</v>
      </c>
      <c r="BC3" s="162">
        <v>2016</v>
      </c>
      <c r="BD3" s="162">
        <v>2014</v>
      </c>
      <c r="BE3" s="162">
        <v>2014</v>
      </c>
    </row>
    <row r="4" spans="1:58" x14ac:dyDescent="0.25">
      <c r="A4" s="133" t="s">
        <v>1</v>
      </c>
      <c r="B4" s="111" t="s">
        <v>0</v>
      </c>
      <c r="C4" s="163">
        <v>2014</v>
      </c>
      <c r="D4" s="163">
        <v>2014</v>
      </c>
      <c r="E4" s="163">
        <v>2014</v>
      </c>
      <c r="F4" s="163">
        <v>2014</v>
      </c>
      <c r="G4" s="163">
        <v>2014</v>
      </c>
      <c r="H4" s="163">
        <v>2014</v>
      </c>
      <c r="I4" s="163">
        <v>2014</v>
      </c>
      <c r="J4" s="163">
        <v>2016</v>
      </c>
      <c r="K4" s="163">
        <v>2016</v>
      </c>
      <c r="L4" s="163">
        <v>2016</v>
      </c>
      <c r="M4" s="165">
        <v>2017</v>
      </c>
      <c r="N4" s="165">
        <v>2017</v>
      </c>
      <c r="O4" s="165">
        <v>2016</v>
      </c>
      <c r="P4" s="165">
        <v>2016</v>
      </c>
      <c r="Q4" s="165">
        <v>2015</v>
      </c>
      <c r="R4" s="165" t="s">
        <v>963</v>
      </c>
      <c r="S4" s="165">
        <v>2017</v>
      </c>
      <c r="T4" s="165">
        <v>2014</v>
      </c>
      <c r="U4" s="165">
        <v>2015</v>
      </c>
      <c r="V4" s="165" t="s">
        <v>1131</v>
      </c>
      <c r="W4" s="165">
        <v>2015</v>
      </c>
      <c r="X4" s="165" t="s">
        <v>958</v>
      </c>
      <c r="Y4" s="165">
        <v>2013</v>
      </c>
      <c r="Z4" s="165">
        <v>2016</v>
      </c>
      <c r="AA4" s="165">
        <v>2015</v>
      </c>
      <c r="AB4" s="165">
        <v>2015</v>
      </c>
      <c r="AC4" s="165">
        <v>2014</v>
      </c>
      <c r="AD4" s="165">
        <v>2015</v>
      </c>
      <c r="AE4" s="165">
        <v>2012</v>
      </c>
      <c r="AF4" s="165">
        <v>2015</v>
      </c>
      <c r="AG4" s="164">
        <v>2007</v>
      </c>
      <c r="AH4" s="165">
        <v>2015</v>
      </c>
      <c r="AI4" s="165">
        <v>2016</v>
      </c>
      <c r="AJ4" s="165">
        <v>2017</v>
      </c>
      <c r="AK4" s="167" t="s">
        <v>1133</v>
      </c>
      <c r="AL4" s="167" t="s">
        <v>1132</v>
      </c>
      <c r="AM4" s="165">
        <v>2016</v>
      </c>
      <c r="AN4" s="165">
        <v>2014</v>
      </c>
      <c r="AO4" s="165">
        <v>2014</v>
      </c>
      <c r="AP4" s="165" t="s">
        <v>958</v>
      </c>
      <c r="AQ4" s="165" t="s">
        <v>958</v>
      </c>
      <c r="AR4" s="165">
        <v>2015</v>
      </c>
      <c r="AS4" s="165">
        <v>2015</v>
      </c>
      <c r="AT4" s="165">
        <v>2016</v>
      </c>
      <c r="AU4" s="165">
        <v>2014</v>
      </c>
      <c r="AV4" s="165">
        <v>2015</v>
      </c>
      <c r="AW4" s="165">
        <v>2015</v>
      </c>
      <c r="AX4" s="165">
        <v>2015</v>
      </c>
      <c r="AY4" s="165">
        <v>2014</v>
      </c>
      <c r="AZ4" s="177">
        <v>2015</v>
      </c>
      <c r="BA4" s="177">
        <v>2015</v>
      </c>
      <c r="BB4" s="165">
        <v>2016</v>
      </c>
      <c r="BC4" s="165">
        <v>2015</v>
      </c>
      <c r="BD4" s="165">
        <v>2014</v>
      </c>
      <c r="BE4" s="165">
        <v>2014</v>
      </c>
      <c r="BF4" s="108"/>
    </row>
    <row r="5" spans="1:58" x14ac:dyDescent="0.25">
      <c r="A5" s="133" t="s">
        <v>3</v>
      </c>
      <c r="B5" s="111" t="s">
        <v>2</v>
      </c>
      <c r="C5" s="163">
        <v>2014</v>
      </c>
      <c r="D5" s="163">
        <v>2014</v>
      </c>
      <c r="E5" s="163">
        <v>2014</v>
      </c>
      <c r="F5" s="163">
        <v>2014</v>
      </c>
      <c r="G5" s="163">
        <v>2014</v>
      </c>
      <c r="H5" s="163">
        <v>2014</v>
      </c>
      <c r="I5" s="163">
        <v>2014</v>
      </c>
      <c r="J5" s="163">
        <v>2016</v>
      </c>
      <c r="K5" s="163">
        <v>2016</v>
      </c>
      <c r="L5" s="163">
        <v>2016</v>
      </c>
      <c r="M5" s="165">
        <v>2017</v>
      </c>
      <c r="N5" s="165">
        <v>2017</v>
      </c>
      <c r="O5" s="165">
        <v>2016</v>
      </c>
      <c r="P5" s="165">
        <v>2016</v>
      </c>
      <c r="Q5" s="165">
        <v>2015</v>
      </c>
      <c r="R5" s="165" t="s">
        <v>964</v>
      </c>
      <c r="S5" s="165">
        <v>2017</v>
      </c>
      <c r="T5" s="165">
        <v>2014</v>
      </c>
      <c r="U5" s="165">
        <v>2015</v>
      </c>
      <c r="V5" s="165" t="s">
        <v>1131</v>
      </c>
      <c r="W5" s="165">
        <v>2015</v>
      </c>
      <c r="X5" s="165">
        <v>2009</v>
      </c>
      <c r="Y5" s="165">
        <v>2013</v>
      </c>
      <c r="Z5" s="165">
        <v>2016</v>
      </c>
      <c r="AA5" s="165">
        <v>2015</v>
      </c>
      <c r="AB5" s="165">
        <v>2013</v>
      </c>
      <c r="AC5" s="165">
        <v>2014</v>
      </c>
      <c r="AD5" s="165">
        <v>2015</v>
      </c>
      <c r="AE5" s="165" t="s">
        <v>958</v>
      </c>
      <c r="AF5" s="165">
        <v>2015</v>
      </c>
      <c r="AG5" s="164">
        <v>2012</v>
      </c>
      <c r="AH5" s="165">
        <v>2015</v>
      </c>
      <c r="AI5" s="165">
        <v>2016</v>
      </c>
      <c r="AJ5" s="165">
        <v>2017</v>
      </c>
      <c r="AK5" s="167"/>
      <c r="AL5" s="167" t="s">
        <v>1132</v>
      </c>
      <c r="AM5" s="165">
        <v>2016</v>
      </c>
      <c r="AN5" s="165">
        <v>2014</v>
      </c>
      <c r="AO5" s="165">
        <v>2014</v>
      </c>
      <c r="AP5" s="165">
        <v>2014</v>
      </c>
      <c r="AQ5" s="165">
        <v>2014</v>
      </c>
      <c r="AR5" s="165" t="s">
        <v>958</v>
      </c>
      <c r="AS5" s="165">
        <v>2015</v>
      </c>
      <c r="AT5" s="165">
        <v>2016</v>
      </c>
      <c r="AU5" s="165">
        <v>2014</v>
      </c>
      <c r="AV5" s="165">
        <v>2015</v>
      </c>
      <c r="AW5" s="165">
        <v>2015</v>
      </c>
      <c r="AX5" s="165">
        <v>2015</v>
      </c>
      <c r="AY5" s="165">
        <v>2014</v>
      </c>
      <c r="AZ5" s="177">
        <v>2015</v>
      </c>
      <c r="BA5" s="177">
        <v>2015</v>
      </c>
      <c r="BB5" s="165">
        <v>2016</v>
      </c>
      <c r="BC5" s="165">
        <v>2015</v>
      </c>
      <c r="BD5" s="165">
        <v>2014</v>
      </c>
      <c r="BE5" s="165">
        <v>2014</v>
      </c>
      <c r="BF5" s="108"/>
    </row>
    <row r="6" spans="1:58" x14ac:dyDescent="0.25">
      <c r="A6" s="133" t="s">
        <v>5</v>
      </c>
      <c r="B6" s="111" t="s">
        <v>4</v>
      </c>
      <c r="C6" s="163">
        <v>2014</v>
      </c>
      <c r="D6" s="163">
        <v>2014</v>
      </c>
      <c r="E6" s="163">
        <v>2014</v>
      </c>
      <c r="F6" s="163">
        <v>2014</v>
      </c>
      <c r="G6" s="163">
        <v>2014</v>
      </c>
      <c r="H6" s="163">
        <v>2014</v>
      </c>
      <c r="I6" s="163">
        <v>2014</v>
      </c>
      <c r="J6" s="163">
        <v>2016</v>
      </c>
      <c r="K6" s="163">
        <v>2016</v>
      </c>
      <c r="L6" s="163">
        <v>2016</v>
      </c>
      <c r="M6" s="165">
        <v>2017</v>
      </c>
      <c r="N6" s="165">
        <v>2017</v>
      </c>
      <c r="O6" s="165">
        <v>2016</v>
      </c>
      <c r="P6" s="165">
        <v>2016</v>
      </c>
      <c r="Q6" s="165">
        <v>2015</v>
      </c>
      <c r="R6" s="165" t="s">
        <v>958</v>
      </c>
      <c r="S6" s="165">
        <v>2017</v>
      </c>
      <c r="T6" s="165">
        <v>2014</v>
      </c>
      <c r="U6" s="165">
        <v>2015</v>
      </c>
      <c r="V6" s="165" t="s">
        <v>1131</v>
      </c>
      <c r="W6" s="165">
        <v>2015</v>
      </c>
      <c r="X6" s="165">
        <v>2012</v>
      </c>
      <c r="Y6" s="165">
        <v>2010</v>
      </c>
      <c r="Z6" s="165">
        <v>2016</v>
      </c>
      <c r="AA6" s="165">
        <v>2015</v>
      </c>
      <c r="AB6" s="165">
        <v>2015</v>
      </c>
      <c r="AC6" s="165">
        <v>2014</v>
      </c>
      <c r="AD6" s="165">
        <v>2015</v>
      </c>
      <c r="AE6" s="165">
        <v>2012</v>
      </c>
      <c r="AF6" s="165">
        <v>2015</v>
      </c>
      <c r="AG6" s="164" t="s">
        <v>958</v>
      </c>
      <c r="AH6" s="165">
        <v>2015</v>
      </c>
      <c r="AI6" s="165">
        <v>2016</v>
      </c>
      <c r="AJ6" s="165">
        <v>2017</v>
      </c>
      <c r="AK6" s="167" t="s">
        <v>1132</v>
      </c>
      <c r="AL6" s="167" t="s">
        <v>1132</v>
      </c>
      <c r="AM6" s="165">
        <v>2016</v>
      </c>
      <c r="AN6" s="165">
        <v>2014</v>
      </c>
      <c r="AO6" s="165">
        <v>2014</v>
      </c>
      <c r="AP6" s="165">
        <v>2014</v>
      </c>
      <c r="AQ6" s="165">
        <v>2014</v>
      </c>
      <c r="AR6" s="165">
        <v>2011</v>
      </c>
      <c r="AS6" s="165">
        <v>2015</v>
      </c>
      <c r="AT6" s="165">
        <v>2016</v>
      </c>
      <c r="AU6" s="165">
        <v>2014</v>
      </c>
      <c r="AV6" s="165">
        <v>2015</v>
      </c>
      <c r="AW6" s="165">
        <v>2015</v>
      </c>
      <c r="AX6" s="165">
        <v>2015</v>
      </c>
      <c r="AY6" s="165">
        <v>2014</v>
      </c>
      <c r="AZ6" s="177">
        <v>2015</v>
      </c>
      <c r="BA6" s="177">
        <v>2015</v>
      </c>
      <c r="BB6" s="165">
        <v>2016</v>
      </c>
      <c r="BC6" s="165">
        <v>2015</v>
      </c>
      <c r="BD6" s="165">
        <v>2014</v>
      </c>
      <c r="BE6" s="165">
        <v>2014</v>
      </c>
      <c r="BF6" s="108"/>
    </row>
    <row r="7" spans="1:58" x14ac:dyDescent="0.25">
      <c r="A7" s="133" t="s">
        <v>7</v>
      </c>
      <c r="B7" s="111" t="s">
        <v>6</v>
      </c>
      <c r="C7" s="163">
        <v>2014</v>
      </c>
      <c r="D7" s="163">
        <v>2014</v>
      </c>
      <c r="E7" s="163">
        <v>2014</v>
      </c>
      <c r="F7" s="163">
        <v>2014</v>
      </c>
      <c r="G7" s="163">
        <v>2014</v>
      </c>
      <c r="H7" s="163">
        <v>2014</v>
      </c>
      <c r="I7" s="163">
        <v>2014</v>
      </c>
      <c r="J7" s="163">
        <v>2016</v>
      </c>
      <c r="K7" s="163">
        <v>2016</v>
      </c>
      <c r="L7" s="163">
        <v>2016</v>
      </c>
      <c r="M7" s="165">
        <v>2017</v>
      </c>
      <c r="N7" s="165">
        <v>2017</v>
      </c>
      <c r="O7" s="165">
        <v>2016</v>
      </c>
      <c r="P7" s="165">
        <v>2016</v>
      </c>
      <c r="Q7" s="165">
        <v>2015</v>
      </c>
      <c r="R7" s="165" t="s">
        <v>958</v>
      </c>
      <c r="S7" s="165">
        <v>2017</v>
      </c>
      <c r="T7" s="165">
        <v>2014</v>
      </c>
      <c r="U7" s="165">
        <v>2015</v>
      </c>
      <c r="V7" s="165" t="s">
        <v>1131</v>
      </c>
      <c r="W7" s="165">
        <v>2015</v>
      </c>
      <c r="X7" s="165">
        <v>2007</v>
      </c>
      <c r="Y7" s="165">
        <v>2009</v>
      </c>
      <c r="Z7" s="165">
        <v>2016</v>
      </c>
      <c r="AA7" s="165">
        <v>2015</v>
      </c>
      <c r="AB7" s="165">
        <v>2015</v>
      </c>
      <c r="AC7" s="165">
        <v>2014</v>
      </c>
      <c r="AD7" s="165">
        <v>2015</v>
      </c>
      <c r="AE7" s="165">
        <v>2012</v>
      </c>
      <c r="AF7" s="165" t="s">
        <v>958</v>
      </c>
      <c r="AG7" s="164">
        <v>2008</v>
      </c>
      <c r="AH7" s="165">
        <v>2015</v>
      </c>
      <c r="AI7" s="165">
        <v>2016</v>
      </c>
      <c r="AJ7" s="165">
        <v>2017</v>
      </c>
      <c r="AK7" s="167"/>
      <c r="AL7" s="167">
        <v>42955</v>
      </c>
      <c r="AM7" s="165">
        <v>2016</v>
      </c>
      <c r="AN7" s="165">
        <v>2014</v>
      </c>
      <c r="AO7" s="165">
        <v>2014</v>
      </c>
      <c r="AP7" s="165">
        <v>2013</v>
      </c>
      <c r="AQ7" s="165">
        <v>2013</v>
      </c>
      <c r="AR7" s="165">
        <v>2007</v>
      </c>
      <c r="AS7" s="165">
        <v>2015</v>
      </c>
      <c r="AT7" s="165">
        <v>2016</v>
      </c>
      <c r="AU7" s="165">
        <v>2014</v>
      </c>
      <c r="AV7" s="165">
        <v>2015</v>
      </c>
      <c r="AW7" s="165">
        <v>2015</v>
      </c>
      <c r="AX7" s="165">
        <v>2015</v>
      </c>
      <c r="AY7" s="165">
        <v>2014</v>
      </c>
      <c r="AZ7" s="177">
        <v>2015</v>
      </c>
      <c r="BA7" s="177">
        <v>2015</v>
      </c>
      <c r="BB7" s="165">
        <v>2016</v>
      </c>
      <c r="BC7" s="165">
        <v>2015</v>
      </c>
      <c r="BD7" s="165">
        <v>2014</v>
      </c>
      <c r="BE7" s="165">
        <v>2014</v>
      </c>
      <c r="BF7" s="108"/>
    </row>
    <row r="8" spans="1:58" x14ac:dyDescent="0.25">
      <c r="A8" s="133" t="s">
        <v>9</v>
      </c>
      <c r="B8" s="111" t="s">
        <v>8</v>
      </c>
      <c r="C8" s="163">
        <v>2014</v>
      </c>
      <c r="D8" s="163">
        <v>2014</v>
      </c>
      <c r="E8" s="163">
        <v>2014</v>
      </c>
      <c r="F8" s="163">
        <v>2014</v>
      </c>
      <c r="G8" s="163">
        <v>2014</v>
      </c>
      <c r="H8" s="163">
        <v>2014</v>
      </c>
      <c r="I8" s="163">
        <v>2014</v>
      </c>
      <c r="J8" s="163">
        <v>2016</v>
      </c>
      <c r="K8" s="163">
        <v>2016</v>
      </c>
      <c r="L8" s="163">
        <v>2016</v>
      </c>
      <c r="M8" s="165">
        <v>2017</v>
      </c>
      <c r="N8" s="165">
        <v>2017</v>
      </c>
      <c r="O8" s="165">
        <v>2016</v>
      </c>
      <c r="P8" s="165">
        <v>2016</v>
      </c>
      <c r="Q8" s="165">
        <v>2015</v>
      </c>
      <c r="R8" s="165" t="s">
        <v>958</v>
      </c>
      <c r="S8" s="165">
        <v>2017</v>
      </c>
      <c r="T8" s="165">
        <v>2014</v>
      </c>
      <c r="U8" s="165">
        <v>2015</v>
      </c>
      <c r="V8" s="165" t="s">
        <v>1131</v>
      </c>
      <c r="W8" s="165">
        <v>2015</v>
      </c>
      <c r="X8" s="165" t="s">
        <v>958</v>
      </c>
      <c r="Y8" s="165" t="s">
        <v>958</v>
      </c>
      <c r="Z8" s="165">
        <v>2016</v>
      </c>
      <c r="AA8" s="165">
        <v>2015</v>
      </c>
      <c r="AB8" s="165" t="s">
        <v>958</v>
      </c>
      <c r="AC8" s="165">
        <v>2014</v>
      </c>
      <c r="AD8" s="165">
        <v>2015</v>
      </c>
      <c r="AE8" s="165" t="s">
        <v>958</v>
      </c>
      <c r="AF8" s="165" t="s">
        <v>958</v>
      </c>
      <c r="AG8" s="164" t="s">
        <v>958</v>
      </c>
      <c r="AH8" s="165">
        <v>2015</v>
      </c>
      <c r="AI8" s="165">
        <v>2016</v>
      </c>
      <c r="AJ8" s="165">
        <v>2017</v>
      </c>
      <c r="AK8" s="167"/>
      <c r="AL8" s="167" t="s">
        <v>1132</v>
      </c>
      <c r="AM8" s="165">
        <v>2016</v>
      </c>
      <c r="AN8" s="165">
        <v>2014</v>
      </c>
      <c r="AO8" s="165">
        <v>2014</v>
      </c>
      <c r="AP8" s="165">
        <v>2014</v>
      </c>
      <c r="AQ8" s="165" t="s">
        <v>958</v>
      </c>
      <c r="AR8" s="165">
        <v>2009</v>
      </c>
      <c r="AS8" s="165">
        <v>2015</v>
      </c>
      <c r="AT8" s="165" t="s">
        <v>958</v>
      </c>
      <c r="AU8" s="165">
        <v>2014</v>
      </c>
      <c r="AV8" s="165">
        <v>2014</v>
      </c>
      <c r="AW8" s="165">
        <v>2015</v>
      </c>
      <c r="AX8" s="165">
        <v>2015</v>
      </c>
      <c r="AY8" s="165">
        <v>2014</v>
      </c>
      <c r="AZ8" s="177">
        <v>2011</v>
      </c>
      <c r="BA8" s="177">
        <v>2015</v>
      </c>
      <c r="BB8" s="165">
        <v>2016</v>
      </c>
      <c r="BC8" s="165">
        <v>2015</v>
      </c>
      <c r="BD8" s="165">
        <v>2014</v>
      </c>
      <c r="BE8" s="165">
        <v>2014</v>
      </c>
      <c r="BF8" s="108"/>
    </row>
    <row r="9" spans="1:58" x14ac:dyDescent="0.25">
      <c r="A9" s="133" t="s">
        <v>11</v>
      </c>
      <c r="B9" s="111" t="s">
        <v>10</v>
      </c>
      <c r="C9" s="163">
        <v>2014</v>
      </c>
      <c r="D9" s="163">
        <v>2014</v>
      </c>
      <c r="E9" s="163">
        <v>2014</v>
      </c>
      <c r="F9" s="163">
        <v>2014</v>
      </c>
      <c r="G9" s="163">
        <v>2014</v>
      </c>
      <c r="H9" s="163">
        <v>2014</v>
      </c>
      <c r="I9" s="163">
        <v>2014</v>
      </c>
      <c r="J9" s="163">
        <v>2016</v>
      </c>
      <c r="K9" s="163">
        <v>2016</v>
      </c>
      <c r="L9" s="163">
        <v>2016</v>
      </c>
      <c r="M9" s="165">
        <v>2017</v>
      </c>
      <c r="N9" s="165">
        <v>2017</v>
      </c>
      <c r="O9" s="165">
        <v>2016</v>
      </c>
      <c r="P9" s="165">
        <v>2016</v>
      </c>
      <c r="Q9" s="165">
        <v>2015</v>
      </c>
      <c r="R9" s="165" t="s">
        <v>965</v>
      </c>
      <c r="S9" s="165">
        <v>2017</v>
      </c>
      <c r="T9" s="165">
        <v>2014</v>
      </c>
      <c r="U9" s="165">
        <v>2015</v>
      </c>
      <c r="V9" s="165" t="s">
        <v>1131</v>
      </c>
      <c r="W9" s="165">
        <v>2015</v>
      </c>
      <c r="X9" s="165">
        <v>2005</v>
      </c>
      <c r="Y9" s="165">
        <v>2013</v>
      </c>
      <c r="Z9" s="165">
        <v>2016</v>
      </c>
      <c r="AA9" s="165">
        <v>2015</v>
      </c>
      <c r="AB9" s="165">
        <v>2015</v>
      </c>
      <c r="AC9" s="165">
        <v>2014</v>
      </c>
      <c r="AD9" s="165">
        <v>2015</v>
      </c>
      <c r="AE9" s="165" t="s">
        <v>958</v>
      </c>
      <c r="AF9" s="165">
        <v>2015</v>
      </c>
      <c r="AG9" s="164">
        <v>2014</v>
      </c>
      <c r="AH9" s="165">
        <v>2015</v>
      </c>
      <c r="AI9" s="165">
        <v>2016</v>
      </c>
      <c r="AJ9" s="165">
        <v>2017</v>
      </c>
      <c r="AK9" s="167"/>
      <c r="AL9" s="167" t="s">
        <v>1132</v>
      </c>
      <c r="AM9" s="165">
        <v>2016</v>
      </c>
      <c r="AN9" s="165">
        <v>2014</v>
      </c>
      <c r="AO9" s="165">
        <v>2014</v>
      </c>
      <c r="AP9" s="165" t="s">
        <v>958</v>
      </c>
      <c r="AQ9" s="165" t="s">
        <v>958</v>
      </c>
      <c r="AR9" s="165">
        <v>2015</v>
      </c>
      <c r="AS9" s="165">
        <v>2015</v>
      </c>
      <c r="AT9" s="165">
        <v>2016</v>
      </c>
      <c r="AU9" s="165">
        <v>2014</v>
      </c>
      <c r="AV9" s="165">
        <v>2015</v>
      </c>
      <c r="AW9" s="165">
        <v>2015</v>
      </c>
      <c r="AX9" s="165">
        <v>2015</v>
      </c>
      <c r="AY9" s="165">
        <v>2014</v>
      </c>
      <c r="AZ9" s="177">
        <v>2015</v>
      </c>
      <c r="BA9" s="177">
        <v>2015</v>
      </c>
      <c r="BB9" s="165">
        <v>2016</v>
      </c>
      <c r="BC9" s="165">
        <v>2015</v>
      </c>
      <c r="BD9" s="165">
        <v>2014</v>
      </c>
      <c r="BE9" s="165">
        <v>2014</v>
      </c>
      <c r="BF9" s="108"/>
    </row>
    <row r="10" spans="1:58" x14ac:dyDescent="0.25">
      <c r="A10" s="133" t="s">
        <v>13</v>
      </c>
      <c r="B10" s="111" t="s">
        <v>12</v>
      </c>
      <c r="C10" s="163">
        <v>2014</v>
      </c>
      <c r="D10" s="163">
        <v>2014</v>
      </c>
      <c r="E10" s="163">
        <v>2014</v>
      </c>
      <c r="F10" s="163">
        <v>2014</v>
      </c>
      <c r="G10" s="163">
        <v>2014</v>
      </c>
      <c r="H10" s="163">
        <v>2014</v>
      </c>
      <c r="I10" s="163">
        <v>2014</v>
      </c>
      <c r="J10" s="163">
        <v>2016</v>
      </c>
      <c r="K10" s="163">
        <v>2016</v>
      </c>
      <c r="L10" s="163">
        <v>2016</v>
      </c>
      <c r="M10" s="165">
        <v>2017</v>
      </c>
      <c r="N10" s="165">
        <v>2017</v>
      </c>
      <c r="O10" s="165">
        <v>2016</v>
      </c>
      <c r="P10" s="165">
        <v>2016</v>
      </c>
      <c r="Q10" s="165">
        <v>2015</v>
      </c>
      <c r="R10" s="165" t="s">
        <v>966</v>
      </c>
      <c r="S10" s="165">
        <v>2017</v>
      </c>
      <c r="T10" s="165">
        <v>2014</v>
      </c>
      <c r="U10" s="165">
        <v>2015</v>
      </c>
      <c r="V10" s="165" t="s">
        <v>1131</v>
      </c>
      <c r="W10" s="165">
        <v>2015</v>
      </c>
      <c r="X10" s="165">
        <v>2010</v>
      </c>
      <c r="Y10" s="165">
        <v>2013</v>
      </c>
      <c r="Z10" s="165">
        <v>2016</v>
      </c>
      <c r="AA10" s="165">
        <v>2015</v>
      </c>
      <c r="AB10" s="165">
        <v>2015</v>
      </c>
      <c r="AC10" s="165">
        <v>2014</v>
      </c>
      <c r="AD10" s="165">
        <v>2015</v>
      </c>
      <c r="AE10" s="165" t="s">
        <v>958</v>
      </c>
      <c r="AF10" s="165">
        <v>2015</v>
      </c>
      <c r="AG10" s="164">
        <v>2014</v>
      </c>
      <c r="AH10" s="165">
        <v>2015</v>
      </c>
      <c r="AI10" s="165">
        <v>2016</v>
      </c>
      <c r="AJ10" s="165">
        <v>2017</v>
      </c>
      <c r="AK10" s="167" t="s">
        <v>1132</v>
      </c>
      <c r="AL10" s="167" t="s">
        <v>1132</v>
      </c>
      <c r="AM10" s="165">
        <v>2016</v>
      </c>
      <c r="AN10" s="165">
        <v>2014</v>
      </c>
      <c r="AO10" s="165">
        <v>2014</v>
      </c>
      <c r="AP10" s="165">
        <v>2014</v>
      </c>
      <c r="AQ10" s="165">
        <v>2014</v>
      </c>
      <c r="AR10" s="165">
        <v>2011</v>
      </c>
      <c r="AS10" s="165">
        <v>2015</v>
      </c>
      <c r="AT10" s="165">
        <v>2016</v>
      </c>
      <c r="AU10" s="165">
        <v>2014</v>
      </c>
      <c r="AV10" s="165">
        <v>2015</v>
      </c>
      <c r="AW10" s="165">
        <v>2015</v>
      </c>
      <c r="AX10" s="165">
        <v>2015</v>
      </c>
      <c r="AY10" s="165">
        <v>2014</v>
      </c>
      <c r="AZ10" s="177">
        <v>2015</v>
      </c>
      <c r="BA10" s="177">
        <v>2015</v>
      </c>
      <c r="BB10" s="165">
        <v>2016</v>
      </c>
      <c r="BC10" s="165">
        <v>2015</v>
      </c>
      <c r="BD10" s="165">
        <v>2014</v>
      </c>
      <c r="BE10" s="165">
        <v>2014</v>
      </c>
      <c r="BF10" s="108"/>
    </row>
    <row r="11" spans="1:58" x14ac:dyDescent="0.25">
      <c r="A11" s="133" t="s">
        <v>15</v>
      </c>
      <c r="B11" s="111" t="s">
        <v>14</v>
      </c>
      <c r="C11" s="163">
        <v>2014</v>
      </c>
      <c r="D11" s="163">
        <v>2014</v>
      </c>
      <c r="E11" s="163">
        <v>2014</v>
      </c>
      <c r="F11" s="163">
        <v>2014</v>
      </c>
      <c r="G11" s="163">
        <v>2014</v>
      </c>
      <c r="H11" s="163">
        <v>2014</v>
      </c>
      <c r="I11" s="163">
        <v>2014</v>
      </c>
      <c r="J11" s="163">
        <v>2016</v>
      </c>
      <c r="K11" s="163">
        <v>2016</v>
      </c>
      <c r="L11" s="163">
        <v>2016</v>
      </c>
      <c r="M11" s="165">
        <v>2017</v>
      </c>
      <c r="N11" s="165">
        <v>2017</v>
      </c>
      <c r="O11" s="165">
        <v>2016</v>
      </c>
      <c r="P11" s="165">
        <v>2016</v>
      </c>
      <c r="Q11" s="165">
        <v>2015</v>
      </c>
      <c r="R11" s="165" t="s">
        <v>958</v>
      </c>
      <c r="S11" s="165">
        <v>2017</v>
      </c>
      <c r="T11" s="165">
        <v>2014</v>
      </c>
      <c r="U11" s="165">
        <v>2015</v>
      </c>
      <c r="V11" s="165" t="s">
        <v>958</v>
      </c>
      <c r="W11" s="165">
        <v>2015</v>
      </c>
      <c r="X11" s="165">
        <v>2007</v>
      </c>
      <c r="Y11" s="165">
        <v>2011</v>
      </c>
      <c r="Z11" s="165">
        <v>2016</v>
      </c>
      <c r="AA11" s="165">
        <v>2015</v>
      </c>
      <c r="AB11" s="165">
        <v>2015</v>
      </c>
      <c r="AC11" s="165">
        <v>2014</v>
      </c>
      <c r="AD11" s="165">
        <v>2015</v>
      </c>
      <c r="AE11" s="165" t="s">
        <v>958</v>
      </c>
      <c r="AF11" s="165">
        <v>2015</v>
      </c>
      <c r="AG11" s="164">
        <v>2010</v>
      </c>
      <c r="AH11" s="165">
        <v>2015</v>
      </c>
      <c r="AI11" s="165">
        <v>2016</v>
      </c>
      <c r="AJ11" s="165">
        <v>2017</v>
      </c>
      <c r="AK11" s="167"/>
      <c r="AL11" s="167" t="s">
        <v>1132</v>
      </c>
      <c r="AM11" s="165">
        <v>2016</v>
      </c>
      <c r="AN11" s="165">
        <v>2014</v>
      </c>
      <c r="AO11" s="165">
        <v>2014</v>
      </c>
      <c r="AP11" s="165">
        <v>2014</v>
      </c>
      <c r="AQ11" s="165" t="s">
        <v>958</v>
      </c>
      <c r="AR11" s="165">
        <v>2015</v>
      </c>
      <c r="AS11" s="165">
        <v>2015</v>
      </c>
      <c r="AT11" s="165">
        <v>2016</v>
      </c>
      <c r="AU11" s="165">
        <v>2014</v>
      </c>
      <c r="AV11" s="165" t="s">
        <v>958</v>
      </c>
      <c r="AW11" s="165">
        <v>2015</v>
      </c>
      <c r="AX11" s="165">
        <v>2015</v>
      </c>
      <c r="AY11" s="165">
        <v>2014</v>
      </c>
      <c r="AZ11" s="177">
        <v>2015</v>
      </c>
      <c r="BA11" s="177">
        <v>2015</v>
      </c>
      <c r="BB11" s="165">
        <v>2016</v>
      </c>
      <c r="BC11" s="165">
        <v>2015</v>
      </c>
      <c r="BD11" s="165">
        <v>2014</v>
      </c>
      <c r="BE11" s="165">
        <v>2014</v>
      </c>
      <c r="BF11" s="108"/>
    </row>
    <row r="12" spans="1:58" x14ac:dyDescent="0.25">
      <c r="A12" s="133" t="s">
        <v>17</v>
      </c>
      <c r="B12" s="111" t="s">
        <v>16</v>
      </c>
      <c r="C12" s="163">
        <v>2014</v>
      </c>
      <c r="D12" s="163">
        <v>2014</v>
      </c>
      <c r="E12" s="163">
        <v>2014</v>
      </c>
      <c r="F12" s="163">
        <v>2014</v>
      </c>
      <c r="G12" s="163">
        <v>2014</v>
      </c>
      <c r="H12" s="163">
        <v>2014</v>
      </c>
      <c r="I12" s="163">
        <v>2014</v>
      </c>
      <c r="J12" s="163">
        <v>2016</v>
      </c>
      <c r="K12" s="163">
        <v>2016</v>
      </c>
      <c r="L12" s="163">
        <v>2016</v>
      </c>
      <c r="M12" s="165">
        <v>2017</v>
      </c>
      <c r="N12" s="165">
        <v>2017</v>
      </c>
      <c r="O12" s="165">
        <v>2016</v>
      </c>
      <c r="P12" s="165">
        <v>2016</v>
      </c>
      <c r="Q12" s="165">
        <v>2015</v>
      </c>
      <c r="R12" s="165" t="s">
        <v>958</v>
      </c>
      <c r="S12" s="165">
        <v>2017</v>
      </c>
      <c r="T12" s="165">
        <v>2014</v>
      </c>
      <c r="U12" s="165">
        <v>2015</v>
      </c>
      <c r="V12" s="165" t="s">
        <v>958</v>
      </c>
      <c r="W12" s="165">
        <v>2015</v>
      </c>
      <c r="X12" s="165" t="s">
        <v>958</v>
      </c>
      <c r="Y12" s="165">
        <v>2015</v>
      </c>
      <c r="Z12" s="165">
        <v>2016</v>
      </c>
      <c r="AA12" s="165">
        <v>2015</v>
      </c>
      <c r="AB12" s="165" t="s">
        <v>958</v>
      </c>
      <c r="AC12" s="165">
        <v>2014</v>
      </c>
      <c r="AD12" s="165">
        <v>2015</v>
      </c>
      <c r="AE12" s="165" t="s">
        <v>958</v>
      </c>
      <c r="AF12" s="165">
        <v>2015</v>
      </c>
      <c r="AG12" s="164">
        <v>2012</v>
      </c>
      <c r="AH12" s="165">
        <v>2015</v>
      </c>
      <c r="AI12" s="165">
        <v>2016</v>
      </c>
      <c r="AJ12" s="165">
        <v>2017</v>
      </c>
      <c r="AK12" s="167"/>
      <c r="AL12" s="167" t="s">
        <v>1132</v>
      </c>
      <c r="AM12" s="165">
        <v>2016</v>
      </c>
      <c r="AN12" s="165">
        <v>2014</v>
      </c>
      <c r="AO12" s="165">
        <v>2014</v>
      </c>
      <c r="AP12" s="165">
        <v>2014</v>
      </c>
      <c r="AQ12" s="165">
        <v>2014</v>
      </c>
      <c r="AR12" s="165">
        <v>2015</v>
      </c>
      <c r="AS12" s="165">
        <v>2015</v>
      </c>
      <c r="AT12" s="165">
        <v>2016</v>
      </c>
      <c r="AU12" s="165">
        <v>2014</v>
      </c>
      <c r="AV12" s="165" t="s">
        <v>958</v>
      </c>
      <c r="AW12" s="165">
        <v>2015</v>
      </c>
      <c r="AX12" s="165">
        <v>2015</v>
      </c>
      <c r="AY12" s="165">
        <v>2014</v>
      </c>
      <c r="AZ12" s="177">
        <v>2015</v>
      </c>
      <c r="BA12" s="177">
        <v>2015</v>
      </c>
      <c r="BB12" s="165">
        <v>2016</v>
      </c>
      <c r="BC12" s="165">
        <v>2015</v>
      </c>
      <c r="BD12" s="165">
        <v>2014</v>
      </c>
      <c r="BE12" s="165">
        <v>2014</v>
      </c>
      <c r="BF12" s="108"/>
    </row>
    <row r="13" spans="1:58" x14ac:dyDescent="0.25">
      <c r="A13" s="133" t="s">
        <v>19</v>
      </c>
      <c r="B13" s="111" t="s">
        <v>18</v>
      </c>
      <c r="C13" s="163">
        <v>2014</v>
      </c>
      <c r="D13" s="163">
        <v>2014</v>
      </c>
      <c r="E13" s="163">
        <v>2014</v>
      </c>
      <c r="F13" s="163">
        <v>2014</v>
      </c>
      <c r="G13" s="163">
        <v>2014</v>
      </c>
      <c r="H13" s="163">
        <v>2014</v>
      </c>
      <c r="I13" s="163">
        <v>2014</v>
      </c>
      <c r="J13" s="163">
        <v>2016</v>
      </c>
      <c r="K13" s="163">
        <v>2016</v>
      </c>
      <c r="L13" s="163">
        <v>2016</v>
      </c>
      <c r="M13" s="165">
        <v>2017</v>
      </c>
      <c r="N13" s="165">
        <v>2017</v>
      </c>
      <c r="O13" s="165">
        <v>2016</v>
      </c>
      <c r="P13" s="165">
        <v>2016</v>
      </c>
      <c r="Q13" s="165">
        <v>2015</v>
      </c>
      <c r="R13" s="165" t="s">
        <v>967</v>
      </c>
      <c r="S13" s="165">
        <v>2017</v>
      </c>
      <c r="T13" s="165">
        <v>2014</v>
      </c>
      <c r="U13" s="165">
        <v>2015</v>
      </c>
      <c r="V13" s="165" t="s">
        <v>1131</v>
      </c>
      <c r="W13" s="165">
        <v>2015</v>
      </c>
      <c r="X13" s="165">
        <v>2013</v>
      </c>
      <c r="Y13" s="165">
        <v>2013</v>
      </c>
      <c r="Z13" s="165">
        <v>2016</v>
      </c>
      <c r="AA13" s="165">
        <v>2015</v>
      </c>
      <c r="AB13" s="165">
        <v>2015</v>
      </c>
      <c r="AC13" s="165">
        <v>2014</v>
      </c>
      <c r="AD13" s="165">
        <v>2015</v>
      </c>
      <c r="AE13" s="165">
        <v>2012</v>
      </c>
      <c r="AF13" s="165">
        <v>2015</v>
      </c>
      <c r="AG13" s="164">
        <v>2005</v>
      </c>
      <c r="AH13" s="165">
        <v>2015</v>
      </c>
      <c r="AI13" s="165">
        <v>2016</v>
      </c>
      <c r="AJ13" s="165">
        <v>2017</v>
      </c>
      <c r="AK13" s="167" t="s">
        <v>1132</v>
      </c>
      <c r="AL13" s="167" t="s">
        <v>1132</v>
      </c>
      <c r="AM13" s="165">
        <v>2016</v>
      </c>
      <c r="AN13" s="165">
        <v>2014</v>
      </c>
      <c r="AO13" s="165">
        <v>2014</v>
      </c>
      <c r="AP13" s="165" t="s">
        <v>958</v>
      </c>
      <c r="AQ13" s="165" t="s">
        <v>958</v>
      </c>
      <c r="AR13" s="165" t="s">
        <v>958</v>
      </c>
      <c r="AS13" s="165">
        <v>2015</v>
      </c>
      <c r="AT13" s="165">
        <v>2016</v>
      </c>
      <c r="AU13" s="165">
        <v>2014</v>
      </c>
      <c r="AV13" s="165">
        <v>2015</v>
      </c>
      <c r="AW13" s="165">
        <v>2015</v>
      </c>
      <c r="AX13" s="165">
        <v>2015</v>
      </c>
      <c r="AY13" s="165">
        <v>2014</v>
      </c>
      <c r="AZ13" s="177">
        <v>2015</v>
      </c>
      <c r="BA13" s="177">
        <v>2015</v>
      </c>
      <c r="BB13" s="165">
        <v>2016</v>
      </c>
      <c r="BC13" s="165">
        <v>2015</v>
      </c>
      <c r="BD13" s="165">
        <v>2014</v>
      </c>
      <c r="BE13" s="165">
        <v>2014</v>
      </c>
      <c r="BF13" s="108"/>
    </row>
    <row r="14" spans="1:58" x14ac:dyDescent="0.25">
      <c r="A14" s="133" t="s">
        <v>21</v>
      </c>
      <c r="B14" s="111" t="s">
        <v>20</v>
      </c>
      <c r="C14" s="163">
        <v>2014</v>
      </c>
      <c r="D14" s="163">
        <v>2014</v>
      </c>
      <c r="E14" s="163">
        <v>2014</v>
      </c>
      <c r="F14" s="163">
        <v>2014</v>
      </c>
      <c r="G14" s="163">
        <v>2014</v>
      </c>
      <c r="H14" s="163">
        <v>2014</v>
      </c>
      <c r="I14" s="163">
        <v>2014</v>
      </c>
      <c r="J14" s="163">
        <v>2016</v>
      </c>
      <c r="K14" s="163">
        <v>2016</v>
      </c>
      <c r="L14" s="163">
        <v>2016</v>
      </c>
      <c r="M14" s="165">
        <v>2017</v>
      </c>
      <c r="N14" s="165">
        <v>2017</v>
      </c>
      <c r="O14" s="165">
        <v>2016</v>
      </c>
      <c r="P14" s="165">
        <v>2016</v>
      </c>
      <c r="Q14" s="165">
        <v>2015</v>
      </c>
      <c r="R14" s="165" t="s">
        <v>958</v>
      </c>
      <c r="S14" s="165">
        <v>2017</v>
      </c>
      <c r="T14" s="165">
        <v>2014</v>
      </c>
      <c r="U14" s="165">
        <v>2015</v>
      </c>
      <c r="V14" s="165" t="s">
        <v>958</v>
      </c>
      <c r="W14" s="165">
        <v>2015</v>
      </c>
      <c r="X14" s="165" t="s">
        <v>958</v>
      </c>
      <c r="Y14" s="165">
        <v>2008</v>
      </c>
      <c r="Z14" s="165">
        <v>2016</v>
      </c>
      <c r="AA14" s="165">
        <v>2015</v>
      </c>
      <c r="AB14" s="165">
        <v>2015</v>
      </c>
      <c r="AC14" s="165">
        <v>2014</v>
      </c>
      <c r="AD14" s="165">
        <v>2015</v>
      </c>
      <c r="AE14" s="165" t="s">
        <v>958</v>
      </c>
      <c r="AF14" s="165">
        <v>2015</v>
      </c>
      <c r="AG14" s="164" t="s">
        <v>958</v>
      </c>
      <c r="AH14" s="165">
        <v>2015</v>
      </c>
      <c r="AI14" s="165">
        <v>2016</v>
      </c>
      <c r="AJ14" s="165">
        <v>2017</v>
      </c>
      <c r="AK14" s="167"/>
      <c r="AL14" s="167" t="s">
        <v>1132</v>
      </c>
      <c r="AM14" s="165">
        <v>2016</v>
      </c>
      <c r="AN14" s="165">
        <v>2014</v>
      </c>
      <c r="AO14" s="165">
        <v>2014</v>
      </c>
      <c r="AP14" s="165">
        <v>2014</v>
      </c>
      <c r="AQ14" s="165">
        <v>2014</v>
      </c>
      <c r="AR14" s="165" t="s">
        <v>958</v>
      </c>
      <c r="AS14" s="165">
        <v>2015</v>
      </c>
      <c r="AT14" s="165">
        <v>2016</v>
      </c>
      <c r="AU14" s="165">
        <v>2014</v>
      </c>
      <c r="AV14" s="165" t="s">
        <v>958</v>
      </c>
      <c r="AW14" s="165">
        <v>2015</v>
      </c>
      <c r="AX14" s="165">
        <v>2015</v>
      </c>
      <c r="AY14" s="165">
        <v>2014</v>
      </c>
      <c r="AZ14" s="177">
        <v>2015</v>
      </c>
      <c r="BA14" s="177">
        <v>2015</v>
      </c>
      <c r="BB14" s="165">
        <v>2016</v>
      </c>
      <c r="BC14" s="165">
        <v>2015</v>
      </c>
      <c r="BD14" s="165">
        <v>2014</v>
      </c>
      <c r="BE14" s="165">
        <v>2014</v>
      </c>
      <c r="BF14" s="108"/>
    </row>
    <row r="15" spans="1:58" x14ac:dyDescent="0.25">
      <c r="A15" s="133" t="s">
        <v>23</v>
      </c>
      <c r="B15" s="111" t="s">
        <v>22</v>
      </c>
      <c r="C15" s="163">
        <v>2014</v>
      </c>
      <c r="D15" s="163">
        <v>2014</v>
      </c>
      <c r="E15" s="163">
        <v>2014</v>
      </c>
      <c r="F15" s="163">
        <v>2014</v>
      </c>
      <c r="G15" s="163">
        <v>2014</v>
      </c>
      <c r="H15" s="163">
        <v>2014</v>
      </c>
      <c r="I15" s="163">
        <v>2014</v>
      </c>
      <c r="J15" s="163">
        <v>2016</v>
      </c>
      <c r="K15" s="163">
        <v>2016</v>
      </c>
      <c r="L15" s="163">
        <v>2016</v>
      </c>
      <c r="M15" s="165">
        <v>2017</v>
      </c>
      <c r="N15" s="165">
        <v>2017</v>
      </c>
      <c r="O15" s="165">
        <v>2016</v>
      </c>
      <c r="P15" s="165">
        <v>2016</v>
      </c>
      <c r="Q15" s="165">
        <v>2015</v>
      </c>
      <c r="R15" s="165" t="s">
        <v>958</v>
      </c>
      <c r="S15" s="165">
        <v>2017</v>
      </c>
      <c r="T15" s="165">
        <v>2014</v>
      </c>
      <c r="U15" s="165">
        <v>2015</v>
      </c>
      <c r="V15" s="165" t="s">
        <v>958</v>
      </c>
      <c r="W15" s="165">
        <v>2015</v>
      </c>
      <c r="X15" s="165" t="s">
        <v>958</v>
      </c>
      <c r="Y15" s="165">
        <v>2012</v>
      </c>
      <c r="Z15" s="165">
        <v>2016</v>
      </c>
      <c r="AA15" s="165">
        <v>2015</v>
      </c>
      <c r="AB15" s="165" t="s">
        <v>958</v>
      </c>
      <c r="AC15" s="165">
        <v>2014</v>
      </c>
      <c r="AD15" s="165">
        <v>2015</v>
      </c>
      <c r="AE15" s="165" t="s">
        <v>958</v>
      </c>
      <c r="AF15" s="165">
        <v>2015</v>
      </c>
      <c r="AG15" s="164" t="s">
        <v>958</v>
      </c>
      <c r="AH15" s="165">
        <v>2015</v>
      </c>
      <c r="AI15" s="165">
        <v>2016</v>
      </c>
      <c r="AJ15" s="165">
        <v>2017</v>
      </c>
      <c r="AK15" s="167"/>
      <c r="AL15" s="167" t="s">
        <v>1132</v>
      </c>
      <c r="AM15" s="165">
        <v>2016</v>
      </c>
      <c r="AN15" s="165">
        <v>2014</v>
      </c>
      <c r="AO15" s="165">
        <v>2014</v>
      </c>
      <c r="AP15" s="165">
        <v>2014</v>
      </c>
      <c r="AQ15" s="165">
        <v>2014</v>
      </c>
      <c r="AR15" s="165">
        <v>2011</v>
      </c>
      <c r="AS15" s="165">
        <v>2015</v>
      </c>
      <c r="AT15" s="165">
        <v>2016</v>
      </c>
      <c r="AU15" s="165">
        <v>2014</v>
      </c>
      <c r="AV15" s="165">
        <v>2015</v>
      </c>
      <c r="AW15" s="165">
        <v>2015</v>
      </c>
      <c r="AX15" s="165">
        <v>2015</v>
      </c>
      <c r="AY15" s="165">
        <v>2014</v>
      </c>
      <c r="AZ15" s="177">
        <v>2015</v>
      </c>
      <c r="BA15" s="177">
        <v>2015</v>
      </c>
      <c r="BB15" s="165">
        <v>2015</v>
      </c>
      <c r="BC15" s="165">
        <v>2015</v>
      </c>
      <c r="BD15" s="165">
        <v>2014</v>
      </c>
      <c r="BE15" s="165">
        <v>2014</v>
      </c>
      <c r="BF15" s="108"/>
    </row>
    <row r="16" spans="1:58" x14ac:dyDescent="0.25">
      <c r="A16" s="133" t="s">
        <v>25</v>
      </c>
      <c r="B16" s="111" t="s">
        <v>24</v>
      </c>
      <c r="C16" s="163">
        <v>2014</v>
      </c>
      <c r="D16" s="163">
        <v>2014</v>
      </c>
      <c r="E16" s="163">
        <v>2014</v>
      </c>
      <c r="F16" s="163">
        <v>2014</v>
      </c>
      <c r="G16" s="163">
        <v>2014</v>
      </c>
      <c r="H16" s="163">
        <v>2014</v>
      </c>
      <c r="I16" s="163">
        <v>2014</v>
      </c>
      <c r="J16" s="163">
        <v>2016</v>
      </c>
      <c r="K16" s="163">
        <v>2016</v>
      </c>
      <c r="L16" s="163">
        <v>2016</v>
      </c>
      <c r="M16" s="165">
        <v>2017</v>
      </c>
      <c r="N16" s="165">
        <v>2017</v>
      </c>
      <c r="O16" s="165">
        <v>2016</v>
      </c>
      <c r="P16" s="165">
        <v>2016</v>
      </c>
      <c r="Q16" s="165">
        <v>2015</v>
      </c>
      <c r="R16" s="165" t="s">
        <v>982</v>
      </c>
      <c r="S16" s="165">
        <v>2017</v>
      </c>
      <c r="T16" s="165">
        <v>2014</v>
      </c>
      <c r="U16" s="165">
        <v>2015</v>
      </c>
      <c r="V16" s="165" t="s">
        <v>1131</v>
      </c>
      <c r="W16" s="165">
        <v>2015</v>
      </c>
      <c r="X16" s="165">
        <v>2014</v>
      </c>
      <c r="Y16" s="165">
        <v>2011</v>
      </c>
      <c r="Z16" s="165">
        <v>2016</v>
      </c>
      <c r="AA16" s="165">
        <v>2015</v>
      </c>
      <c r="AB16" s="165">
        <v>2015</v>
      </c>
      <c r="AC16" s="165">
        <v>2014</v>
      </c>
      <c r="AD16" s="165">
        <v>2015</v>
      </c>
      <c r="AE16" s="165">
        <v>2012</v>
      </c>
      <c r="AF16" s="165">
        <v>2015</v>
      </c>
      <c r="AG16" s="164">
        <v>2010</v>
      </c>
      <c r="AH16" s="165">
        <v>2015</v>
      </c>
      <c r="AI16" s="165">
        <v>2016</v>
      </c>
      <c r="AJ16" s="165">
        <v>2017</v>
      </c>
      <c r="AK16" s="167" t="s">
        <v>1132</v>
      </c>
      <c r="AL16" s="167" t="s">
        <v>1132</v>
      </c>
      <c r="AM16" s="165">
        <v>2016</v>
      </c>
      <c r="AN16" s="165">
        <v>2014</v>
      </c>
      <c r="AO16" s="165">
        <v>2014</v>
      </c>
      <c r="AP16" s="165">
        <v>2014</v>
      </c>
      <c r="AQ16" s="165">
        <v>2014</v>
      </c>
      <c r="AR16" s="165">
        <v>2015</v>
      </c>
      <c r="AS16" s="165">
        <v>2015</v>
      </c>
      <c r="AT16" s="165">
        <v>2016</v>
      </c>
      <c r="AU16" s="165">
        <v>2014</v>
      </c>
      <c r="AV16" s="165">
        <v>2015</v>
      </c>
      <c r="AW16" s="165">
        <v>2015</v>
      </c>
      <c r="AX16" s="165">
        <v>2015</v>
      </c>
      <c r="AY16" s="165">
        <v>2014</v>
      </c>
      <c r="AZ16" s="177">
        <v>2015</v>
      </c>
      <c r="BA16" s="177">
        <v>2015</v>
      </c>
      <c r="BB16" s="165">
        <v>2016</v>
      </c>
      <c r="BC16" s="165">
        <v>2015</v>
      </c>
      <c r="BD16" s="165">
        <v>2014</v>
      </c>
      <c r="BE16" s="165">
        <v>2014</v>
      </c>
      <c r="BF16" s="108"/>
    </row>
    <row r="17" spans="1:58" x14ac:dyDescent="0.25">
      <c r="A17" s="133" t="s">
        <v>27</v>
      </c>
      <c r="B17" s="111" t="s">
        <v>26</v>
      </c>
      <c r="C17" s="163">
        <v>2014</v>
      </c>
      <c r="D17" s="163">
        <v>2014</v>
      </c>
      <c r="E17" s="163">
        <v>2014</v>
      </c>
      <c r="F17" s="163">
        <v>2014</v>
      </c>
      <c r="G17" s="163">
        <v>2014</v>
      </c>
      <c r="H17" s="163">
        <v>2014</v>
      </c>
      <c r="I17" s="163">
        <v>2014</v>
      </c>
      <c r="J17" s="163">
        <v>2016</v>
      </c>
      <c r="K17" s="163">
        <v>2016</v>
      </c>
      <c r="L17" s="163">
        <v>2016</v>
      </c>
      <c r="M17" s="165">
        <v>2017</v>
      </c>
      <c r="N17" s="165">
        <v>2017</v>
      </c>
      <c r="O17" s="165">
        <v>2016</v>
      </c>
      <c r="P17" s="165">
        <v>2016</v>
      </c>
      <c r="Q17" s="165">
        <v>2015</v>
      </c>
      <c r="R17" s="165" t="s">
        <v>969</v>
      </c>
      <c r="S17" s="165">
        <v>2017</v>
      </c>
      <c r="T17" s="165">
        <v>2014</v>
      </c>
      <c r="U17" s="165">
        <v>2015</v>
      </c>
      <c r="V17" s="165" t="s">
        <v>958</v>
      </c>
      <c r="W17" s="165">
        <v>2015</v>
      </c>
      <c r="X17" s="165">
        <v>2013</v>
      </c>
      <c r="Y17" s="165">
        <v>2010</v>
      </c>
      <c r="Z17" s="165">
        <v>2016</v>
      </c>
      <c r="AA17" s="165">
        <v>2015</v>
      </c>
      <c r="AB17" s="165">
        <v>2015</v>
      </c>
      <c r="AC17" s="165">
        <v>2014</v>
      </c>
      <c r="AD17" s="165">
        <v>2015</v>
      </c>
      <c r="AE17" s="165" t="s">
        <v>958</v>
      </c>
      <c r="AF17" s="165">
        <v>2015</v>
      </c>
      <c r="AG17" s="164" t="s">
        <v>958</v>
      </c>
      <c r="AH17" s="165">
        <v>2015</v>
      </c>
      <c r="AI17" s="165">
        <v>2016</v>
      </c>
      <c r="AJ17" s="165">
        <v>2017</v>
      </c>
      <c r="AK17" s="167"/>
      <c r="AL17" s="167" t="s">
        <v>1132</v>
      </c>
      <c r="AM17" s="165">
        <v>2016</v>
      </c>
      <c r="AN17" s="165">
        <v>2014</v>
      </c>
      <c r="AO17" s="165">
        <v>2014</v>
      </c>
      <c r="AP17" s="165">
        <v>2014</v>
      </c>
      <c r="AQ17" s="165">
        <v>2014</v>
      </c>
      <c r="AR17" s="165">
        <v>2011</v>
      </c>
      <c r="AS17" s="165">
        <v>2015</v>
      </c>
      <c r="AT17" s="165">
        <v>2016</v>
      </c>
      <c r="AU17" s="165">
        <v>2014</v>
      </c>
      <c r="AV17" s="165" t="s">
        <v>958</v>
      </c>
      <c r="AW17" s="165">
        <v>2015</v>
      </c>
      <c r="AX17" s="165">
        <v>2015</v>
      </c>
      <c r="AY17" s="165">
        <v>2014</v>
      </c>
      <c r="AZ17" s="177">
        <v>2015</v>
      </c>
      <c r="BA17" s="177">
        <v>2015</v>
      </c>
      <c r="BB17" s="165">
        <v>2016</v>
      </c>
      <c r="BC17" s="165">
        <v>2015</v>
      </c>
      <c r="BD17" s="165">
        <v>2014</v>
      </c>
      <c r="BE17" s="165">
        <v>2014</v>
      </c>
      <c r="BF17" s="108"/>
    </row>
    <row r="18" spans="1:58" x14ac:dyDescent="0.25">
      <c r="A18" s="133" t="s">
        <v>29</v>
      </c>
      <c r="B18" s="111" t="s">
        <v>28</v>
      </c>
      <c r="C18" s="163">
        <v>2014</v>
      </c>
      <c r="D18" s="163">
        <v>2014</v>
      </c>
      <c r="E18" s="163">
        <v>2014</v>
      </c>
      <c r="F18" s="163">
        <v>2014</v>
      </c>
      <c r="G18" s="163">
        <v>2014</v>
      </c>
      <c r="H18" s="163">
        <v>2014</v>
      </c>
      <c r="I18" s="163">
        <v>2014</v>
      </c>
      <c r="J18" s="163">
        <v>2016</v>
      </c>
      <c r="K18" s="163">
        <v>2016</v>
      </c>
      <c r="L18" s="163">
        <v>2016</v>
      </c>
      <c r="M18" s="165">
        <v>2017</v>
      </c>
      <c r="N18" s="165">
        <v>2017</v>
      </c>
      <c r="O18" s="165">
        <v>2016</v>
      </c>
      <c r="P18" s="165">
        <v>2016</v>
      </c>
      <c r="Q18" s="165">
        <v>2015</v>
      </c>
      <c r="R18" s="165" t="s">
        <v>970</v>
      </c>
      <c r="S18" s="165">
        <v>2017</v>
      </c>
      <c r="T18" s="165">
        <v>2014</v>
      </c>
      <c r="U18" s="165">
        <v>2015</v>
      </c>
      <c r="V18" s="165" t="s">
        <v>1131</v>
      </c>
      <c r="W18" s="165">
        <v>2015</v>
      </c>
      <c r="X18" s="165">
        <v>2005</v>
      </c>
      <c r="Y18" s="165">
        <v>2013</v>
      </c>
      <c r="Z18" s="165">
        <v>2016</v>
      </c>
      <c r="AA18" s="165">
        <v>2015</v>
      </c>
      <c r="AB18" s="165">
        <v>2015</v>
      </c>
      <c r="AC18" s="165">
        <v>2014</v>
      </c>
      <c r="AD18" s="165">
        <v>2015</v>
      </c>
      <c r="AE18" s="165" t="s">
        <v>958</v>
      </c>
      <c r="AF18" s="165">
        <v>2015</v>
      </c>
      <c r="AG18" s="164">
        <v>2014</v>
      </c>
      <c r="AH18" s="165">
        <v>2015</v>
      </c>
      <c r="AI18" s="165">
        <v>2016</v>
      </c>
      <c r="AJ18" s="165">
        <v>2017</v>
      </c>
      <c r="AK18" s="167"/>
      <c r="AL18" s="167" t="s">
        <v>1132</v>
      </c>
      <c r="AM18" s="165">
        <v>2016</v>
      </c>
      <c r="AN18" s="165">
        <v>2014</v>
      </c>
      <c r="AO18" s="165">
        <v>2014</v>
      </c>
      <c r="AP18" s="165">
        <v>2011</v>
      </c>
      <c r="AQ18" s="165" t="s">
        <v>958</v>
      </c>
      <c r="AR18" s="165">
        <v>2015</v>
      </c>
      <c r="AS18" s="165">
        <v>2015</v>
      </c>
      <c r="AT18" s="165">
        <v>2016</v>
      </c>
      <c r="AU18" s="165">
        <v>2014</v>
      </c>
      <c r="AV18" s="165">
        <v>2015</v>
      </c>
      <c r="AW18" s="165">
        <v>2015</v>
      </c>
      <c r="AX18" s="165">
        <v>2015</v>
      </c>
      <c r="AY18" s="165">
        <v>2014</v>
      </c>
      <c r="AZ18" s="177">
        <v>2015</v>
      </c>
      <c r="BA18" s="177">
        <v>2015</v>
      </c>
      <c r="BB18" s="165">
        <v>2016</v>
      </c>
      <c r="BC18" s="165">
        <v>2015</v>
      </c>
      <c r="BD18" s="165">
        <v>2014</v>
      </c>
      <c r="BE18" s="165">
        <v>2014</v>
      </c>
      <c r="BF18" s="108"/>
    </row>
    <row r="19" spans="1:58" x14ac:dyDescent="0.25">
      <c r="A19" s="133" t="s">
        <v>31</v>
      </c>
      <c r="B19" s="111" t="s">
        <v>30</v>
      </c>
      <c r="C19" s="163">
        <v>2014</v>
      </c>
      <c r="D19" s="163">
        <v>2014</v>
      </c>
      <c r="E19" s="163">
        <v>2014</v>
      </c>
      <c r="F19" s="163">
        <v>2014</v>
      </c>
      <c r="G19" s="163">
        <v>2014</v>
      </c>
      <c r="H19" s="163">
        <v>2014</v>
      </c>
      <c r="I19" s="163">
        <v>2014</v>
      </c>
      <c r="J19" s="163">
        <v>2016</v>
      </c>
      <c r="K19" s="163">
        <v>2016</v>
      </c>
      <c r="L19" s="163">
        <v>2016</v>
      </c>
      <c r="M19" s="165">
        <v>2017</v>
      </c>
      <c r="N19" s="165">
        <v>2017</v>
      </c>
      <c r="O19" s="165">
        <v>2016</v>
      </c>
      <c r="P19" s="165">
        <v>2016</v>
      </c>
      <c r="Q19" s="165">
        <v>2015</v>
      </c>
      <c r="R19" s="165" t="s">
        <v>958</v>
      </c>
      <c r="S19" s="165">
        <v>2017</v>
      </c>
      <c r="T19" s="165">
        <v>2014</v>
      </c>
      <c r="U19" s="165">
        <v>2015</v>
      </c>
      <c r="V19" s="165" t="s">
        <v>958</v>
      </c>
      <c r="W19" s="165">
        <v>2015</v>
      </c>
      <c r="X19" s="165" t="s">
        <v>958</v>
      </c>
      <c r="Y19" s="165">
        <v>2013</v>
      </c>
      <c r="Z19" s="165">
        <v>2016</v>
      </c>
      <c r="AA19" s="165">
        <v>2015</v>
      </c>
      <c r="AB19" s="165" t="s">
        <v>958</v>
      </c>
      <c r="AC19" s="165">
        <v>2014</v>
      </c>
      <c r="AD19" s="165">
        <v>2015</v>
      </c>
      <c r="AE19" s="165" t="s">
        <v>958</v>
      </c>
      <c r="AF19" s="165">
        <v>2015</v>
      </c>
      <c r="AG19" s="164">
        <v>2012</v>
      </c>
      <c r="AH19" s="165">
        <v>2015</v>
      </c>
      <c r="AI19" s="165">
        <v>2016</v>
      </c>
      <c r="AJ19" s="165">
        <v>2017</v>
      </c>
      <c r="AK19" s="167"/>
      <c r="AL19" s="167" t="s">
        <v>1132</v>
      </c>
      <c r="AM19" s="165">
        <v>2016</v>
      </c>
      <c r="AN19" s="165">
        <v>2014</v>
      </c>
      <c r="AO19" s="165">
        <v>2014</v>
      </c>
      <c r="AP19" s="165">
        <v>2014</v>
      </c>
      <c r="AQ19" s="165">
        <v>2014</v>
      </c>
      <c r="AR19" s="165" t="s">
        <v>958</v>
      </c>
      <c r="AS19" s="165">
        <v>2015</v>
      </c>
      <c r="AT19" s="165">
        <v>2016</v>
      </c>
      <c r="AU19" s="165">
        <v>2014</v>
      </c>
      <c r="AV19" s="165" t="s">
        <v>958</v>
      </c>
      <c r="AW19" s="165">
        <v>2015</v>
      </c>
      <c r="AX19" s="165">
        <v>2015</v>
      </c>
      <c r="AY19" s="165">
        <v>2014</v>
      </c>
      <c r="AZ19" s="177">
        <v>2015</v>
      </c>
      <c r="BA19" s="177">
        <v>2015</v>
      </c>
      <c r="BB19" s="165">
        <v>2016</v>
      </c>
      <c r="BC19" s="165">
        <v>2015</v>
      </c>
      <c r="BD19" s="165">
        <v>2014</v>
      </c>
      <c r="BE19" s="165">
        <v>2014</v>
      </c>
      <c r="BF19" s="108"/>
    </row>
    <row r="20" spans="1:58" x14ac:dyDescent="0.25">
      <c r="A20" s="133" t="s">
        <v>33</v>
      </c>
      <c r="B20" s="111" t="s">
        <v>32</v>
      </c>
      <c r="C20" s="163">
        <v>2014</v>
      </c>
      <c r="D20" s="163">
        <v>2014</v>
      </c>
      <c r="E20" s="163">
        <v>2014</v>
      </c>
      <c r="F20" s="163">
        <v>2014</v>
      </c>
      <c r="G20" s="163">
        <v>2014</v>
      </c>
      <c r="H20" s="163">
        <v>2014</v>
      </c>
      <c r="I20" s="163">
        <v>2014</v>
      </c>
      <c r="J20" s="163">
        <v>2016</v>
      </c>
      <c r="K20" s="163">
        <v>2016</v>
      </c>
      <c r="L20" s="163">
        <v>2016</v>
      </c>
      <c r="M20" s="165">
        <v>2017</v>
      </c>
      <c r="N20" s="165">
        <v>2017</v>
      </c>
      <c r="O20" s="165">
        <v>2016</v>
      </c>
      <c r="P20" s="165">
        <v>2016</v>
      </c>
      <c r="Q20" s="165">
        <v>2015</v>
      </c>
      <c r="R20" s="165" t="s">
        <v>971</v>
      </c>
      <c r="S20" s="165">
        <v>2017</v>
      </c>
      <c r="T20" s="165">
        <v>2014</v>
      </c>
      <c r="U20" s="165">
        <v>2015</v>
      </c>
      <c r="V20" s="165" t="s">
        <v>1131</v>
      </c>
      <c r="W20" s="165">
        <v>2015</v>
      </c>
      <c r="X20" s="165">
        <v>2011</v>
      </c>
      <c r="Y20" s="165">
        <v>2010</v>
      </c>
      <c r="Z20" s="165">
        <v>2016</v>
      </c>
      <c r="AA20" s="165">
        <v>2015</v>
      </c>
      <c r="AB20" s="165">
        <v>2015</v>
      </c>
      <c r="AC20" s="165">
        <v>2014</v>
      </c>
      <c r="AD20" s="165">
        <v>2015</v>
      </c>
      <c r="AE20" s="165">
        <v>2012</v>
      </c>
      <c r="AF20" s="165">
        <v>2015</v>
      </c>
      <c r="AG20" s="164" t="s">
        <v>958</v>
      </c>
      <c r="AH20" s="165">
        <v>2015</v>
      </c>
      <c r="AI20" s="165">
        <v>2016</v>
      </c>
      <c r="AJ20" s="165">
        <v>2017</v>
      </c>
      <c r="AK20" s="167"/>
      <c r="AL20" s="167" t="s">
        <v>1132</v>
      </c>
      <c r="AM20" s="165">
        <v>2016</v>
      </c>
      <c r="AN20" s="165">
        <v>2014</v>
      </c>
      <c r="AO20" s="165">
        <v>2014</v>
      </c>
      <c r="AP20" s="165">
        <v>2011</v>
      </c>
      <c r="AQ20" s="165">
        <v>2012</v>
      </c>
      <c r="AR20" s="165" t="s">
        <v>958</v>
      </c>
      <c r="AS20" s="165">
        <v>2015</v>
      </c>
      <c r="AT20" s="165" t="s">
        <v>958</v>
      </c>
      <c r="AU20" s="165">
        <v>2014</v>
      </c>
      <c r="AV20" s="165">
        <v>2015</v>
      </c>
      <c r="AW20" s="165">
        <v>2015</v>
      </c>
      <c r="AX20" s="165">
        <v>2015</v>
      </c>
      <c r="AY20" s="165">
        <v>2014</v>
      </c>
      <c r="AZ20" s="177">
        <v>2015</v>
      </c>
      <c r="BA20" s="177">
        <v>2015</v>
      </c>
      <c r="BB20" s="165">
        <v>2016</v>
      </c>
      <c r="BC20" s="165">
        <v>2015</v>
      </c>
      <c r="BD20" s="165">
        <v>2014</v>
      </c>
      <c r="BE20" s="165">
        <v>2014</v>
      </c>
      <c r="BF20" s="108"/>
    </row>
    <row r="21" spans="1:58" x14ac:dyDescent="0.25">
      <c r="A21" s="133" t="s">
        <v>35</v>
      </c>
      <c r="B21" s="111" t="s">
        <v>34</v>
      </c>
      <c r="C21" s="163">
        <v>2014</v>
      </c>
      <c r="D21" s="163">
        <v>2014</v>
      </c>
      <c r="E21" s="163">
        <v>2014</v>
      </c>
      <c r="F21" s="163">
        <v>2014</v>
      </c>
      <c r="G21" s="163">
        <v>2014</v>
      </c>
      <c r="H21" s="163">
        <v>2014</v>
      </c>
      <c r="I21" s="163">
        <v>2014</v>
      </c>
      <c r="J21" s="163">
        <v>2016</v>
      </c>
      <c r="K21" s="163">
        <v>2016</v>
      </c>
      <c r="L21" s="163">
        <v>2016</v>
      </c>
      <c r="M21" s="165">
        <v>2017</v>
      </c>
      <c r="N21" s="165">
        <v>2017</v>
      </c>
      <c r="O21" s="165">
        <v>2016</v>
      </c>
      <c r="P21" s="165">
        <v>2016</v>
      </c>
      <c r="Q21" s="165">
        <v>2015</v>
      </c>
      <c r="R21" s="165" t="s">
        <v>972</v>
      </c>
      <c r="S21" s="165">
        <v>2017</v>
      </c>
      <c r="T21" s="165">
        <v>2014</v>
      </c>
      <c r="U21" s="165">
        <v>2015</v>
      </c>
      <c r="V21" s="165" t="s">
        <v>1131</v>
      </c>
      <c r="W21" s="165">
        <v>2015</v>
      </c>
      <c r="X21" s="165">
        <v>2014</v>
      </c>
      <c r="Y21" s="165">
        <v>2010</v>
      </c>
      <c r="Z21" s="165">
        <v>2016</v>
      </c>
      <c r="AA21" s="165">
        <v>2015</v>
      </c>
      <c r="AB21" s="165">
        <v>2015</v>
      </c>
      <c r="AC21" s="165">
        <v>2014</v>
      </c>
      <c r="AD21" s="165">
        <v>2015</v>
      </c>
      <c r="AE21" s="165">
        <v>2012</v>
      </c>
      <c r="AF21" s="165">
        <v>2015</v>
      </c>
      <c r="AG21" s="164">
        <v>2011</v>
      </c>
      <c r="AH21" s="165">
        <v>2015</v>
      </c>
      <c r="AI21" s="165">
        <v>2016</v>
      </c>
      <c r="AJ21" s="165">
        <v>2017</v>
      </c>
      <c r="AK21" s="167"/>
      <c r="AL21" s="167" t="s">
        <v>1132</v>
      </c>
      <c r="AM21" s="165">
        <v>2016</v>
      </c>
      <c r="AN21" s="165">
        <v>2014</v>
      </c>
      <c r="AO21" s="165">
        <v>2014</v>
      </c>
      <c r="AP21" s="165">
        <v>2014</v>
      </c>
      <c r="AQ21" s="165">
        <v>2014</v>
      </c>
      <c r="AR21" s="165">
        <v>2015</v>
      </c>
      <c r="AS21" s="165">
        <v>2015</v>
      </c>
      <c r="AT21" s="165">
        <v>2016</v>
      </c>
      <c r="AU21" s="165">
        <v>2014</v>
      </c>
      <c r="AV21" s="165">
        <v>2015</v>
      </c>
      <c r="AW21" s="165">
        <v>2015</v>
      </c>
      <c r="AX21" s="165">
        <v>2015</v>
      </c>
      <c r="AY21" s="165">
        <v>2014</v>
      </c>
      <c r="AZ21" s="177">
        <v>2015</v>
      </c>
      <c r="BA21" s="177">
        <v>2015</v>
      </c>
      <c r="BB21" s="165">
        <v>2016</v>
      </c>
      <c r="BC21" s="165">
        <v>2015</v>
      </c>
      <c r="BD21" s="165">
        <v>2014</v>
      </c>
      <c r="BE21" s="165">
        <v>2014</v>
      </c>
      <c r="BF21" s="108"/>
    </row>
    <row r="22" spans="1:58" x14ac:dyDescent="0.25">
      <c r="A22" s="133" t="s">
        <v>37</v>
      </c>
      <c r="B22" s="111" t="s">
        <v>36</v>
      </c>
      <c r="C22" s="163">
        <v>2014</v>
      </c>
      <c r="D22" s="163">
        <v>2014</v>
      </c>
      <c r="E22" s="163">
        <v>2014</v>
      </c>
      <c r="F22" s="163">
        <v>2014</v>
      </c>
      <c r="G22" s="163">
        <v>2014</v>
      </c>
      <c r="H22" s="163">
        <v>2014</v>
      </c>
      <c r="I22" s="163">
        <v>2014</v>
      </c>
      <c r="J22" s="163">
        <v>2016</v>
      </c>
      <c r="K22" s="163">
        <v>2016</v>
      </c>
      <c r="L22" s="163">
        <v>2016</v>
      </c>
      <c r="M22" s="165">
        <v>2017</v>
      </c>
      <c r="N22" s="165">
        <v>2017</v>
      </c>
      <c r="O22" s="165">
        <v>2016</v>
      </c>
      <c r="P22" s="165">
        <v>2016</v>
      </c>
      <c r="Q22" s="165">
        <v>2015</v>
      </c>
      <c r="R22" s="165" t="s">
        <v>973</v>
      </c>
      <c r="S22" s="165">
        <v>2017</v>
      </c>
      <c r="T22" s="165">
        <v>2014</v>
      </c>
      <c r="U22" s="165">
        <v>2015</v>
      </c>
      <c r="V22" s="165" t="s">
        <v>1131</v>
      </c>
      <c r="W22" s="165">
        <v>2015</v>
      </c>
      <c r="X22" s="165">
        <v>2010</v>
      </c>
      <c r="Y22" s="165">
        <v>2012</v>
      </c>
      <c r="Z22" s="165">
        <v>2016</v>
      </c>
      <c r="AA22" s="165">
        <v>2015</v>
      </c>
      <c r="AB22" s="165">
        <v>2013</v>
      </c>
      <c r="AC22" s="165">
        <v>2014</v>
      </c>
      <c r="AD22" s="165">
        <v>2015</v>
      </c>
      <c r="AE22" s="165">
        <v>2012</v>
      </c>
      <c r="AF22" s="165">
        <v>2015</v>
      </c>
      <c r="AG22" s="164">
        <v>2012</v>
      </c>
      <c r="AH22" s="165">
        <v>2015</v>
      </c>
      <c r="AI22" s="165">
        <v>2016</v>
      </c>
      <c r="AJ22" s="165">
        <v>2017</v>
      </c>
      <c r="AK22" s="167"/>
      <c r="AL22" s="167" t="s">
        <v>1132</v>
      </c>
      <c r="AM22" s="165">
        <v>2016</v>
      </c>
      <c r="AN22" s="165">
        <v>2014</v>
      </c>
      <c r="AO22" s="165">
        <v>2014</v>
      </c>
      <c r="AP22" s="165">
        <v>2014</v>
      </c>
      <c r="AQ22" s="165">
        <v>2014</v>
      </c>
      <c r="AR22" s="165">
        <v>2015</v>
      </c>
      <c r="AS22" s="165">
        <v>2015</v>
      </c>
      <c r="AT22" s="165">
        <v>2016</v>
      </c>
      <c r="AU22" s="165">
        <v>2014</v>
      </c>
      <c r="AV22" s="165">
        <v>2015</v>
      </c>
      <c r="AW22" s="165">
        <v>2015</v>
      </c>
      <c r="AX22" s="165">
        <v>2015</v>
      </c>
      <c r="AY22" s="165">
        <v>2014</v>
      </c>
      <c r="AZ22" s="177">
        <v>2015</v>
      </c>
      <c r="BA22" s="177">
        <v>2015</v>
      </c>
      <c r="BB22" s="165">
        <v>2016</v>
      </c>
      <c r="BC22" s="165">
        <v>2015</v>
      </c>
      <c r="BD22" s="165">
        <v>2014</v>
      </c>
      <c r="BE22" s="165">
        <v>2014</v>
      </c>
      <c r="BF22" s="108"/>
    </row>
    <row r="23" spans="1:58" x14ac:dyDescent="0.25">
      <c r="A23" s="133" t="s">
        <v>843</v>
      </c>
      <c r="B23" s="111" t="s">
        <v>38</v>
      </c>
      <c r="C23" s="163">
        <v>2014</v>
      </c>
      <c r="D23" s="163">
        <v>2014</v>
      </c>
      <c r="E23" s="163">
        <v>2014</v>
      </c>
      <c r="F23" s="163">
        <v>2014</v>
      </c>
      <c r="G23" s="163">
        <v>2014</v>
      </c>
      <c r="H23" s="163">
        <v>2014</v>
      </c>
      <c r="I23" s="163">
        <v>2014</v>
      </c>
      <c r="J23" s="163">
        <v>2016</v>
      </c>
      <c r="K23" s="163">
        <v>2016</v>
      </c>
      <c r="L23" s="163">
        <v>2016</v>
      </c>
      <c r="M23" s="165">
        <v>2017</v>
      </c>
      <c r="N23" s="165">
        <v>2017</v>
      </c>
      <c r="O23" s="165">
        <v>2016</v>
      </c>
      <c r="P23" s="165">
        <v>2016</v>
      </c>
      <c r="Q23" s="165">
        <v>2015</v>
      </c>
      <c r="R23" s="165" t="s">
        <v>974</v>
      </c>
      <c r="S23" s="165">
        <v>2017</v>
      </c>
      <c r="T23" s="165">
        <v>2014</v>
      </c>
      <c r="U23" s="165">
        <v>2015</v>
      </c>
      <c r="V23" s="165" t="s">
        <v>1131</v>
      </c>
      <c r="W23" s="165">
        <v>2015</v>
      </c>
      <c r="X23" s="165">
        <v>2008</v>
      </c>
      <c r="Y23" s="165">
        <v>2012</v>
      </c>
      <c r="Z23" s="165">
        <v>2016</v>
      </c>
      <c r="AA23" s="165">
        <v>2015</v>
      </c>
      <c r="AB23" s="165">
        <v>2015</v>
      </c>
      <c r="AC23" s="165">
        <v>2014</v>
      </c>
      <c r="AD23" s="165">
        <v>2015</v>
      </c>
      <c r="AE23" s="165">
        <v>2012</v>
      </c>
      <c r="AF23" s="165">
        <v>2015</v>
      </c>
      <c r="AG23" s="164">
        <v>2014</v>
      </c>
      <c r="AH23" s="165">
        <v>2015</v>
      </c>
      <c r="AI23" s="165">
        <v>2016</v>
      </c>
      <c r="AJ23" s="165">
        <v>2017</v>
      </c>
      <c r="AK23" s="167"/>
      <c r="AL23" s="167" t="s">
        <v>1132</v>
      </c>
      <c r="AM23" s="165">
        <v>2016</v>
      </c>
      <c r="AN23" s="165">
        <v>2014</v>
      </c>
      <c r="AO23" s="165">
        <v>2014</v>
      </c>
      <c r="AP23" s="165">
        <v>2014</v>
      </c>
      <c r="AQ23" s="165">
        <v>2014</v>
      </c>
      <c r="AR23" s="165">
        <v>2011</v>
      </c>
      <c r="AS23" s="165">
        <v>2015</v>
      </c>
      <c r="AT23" s="165">
        <v>2016</v>
      </c>
      <c r="AU23" s="165">
        <v>2014</v>
      </c>
      <c r="AV23" s="165">
        <v>2015</v>
      </c>
      <c r="AW23" s="165">
        <v>2015</v>
      </c>
      <c r="AX23" s="165">
        <v>2015</v>
      </c>
      <c r="AY23" s="165">
        <v>2014</v>
      </c>
      <c r="AZ23" s="177">
        <v>2015</v>
      </c>
      <c r="BA23" s="177">
        <v>2015</v>
      </c>
      <c r="BB23" s="165">
        <v>2016</v>
      </c>
      <c r="BC23" s="165">
        <v>2015</v>
      </c>
      <c r="BD23" s="165">
        <v>2014</v>
      </c>
      <c r="BE23" s="165">
        <v>2014</v>
      </c>
      <c r="BF23" s="108"/>
    </row>
    <row r="24" spans="1:58" x14ac:dyDescent="0.25">
      <c r="A24" s="133" t="s">
        <v>40</v>
      </c>
      <c r="B24" s="111" t="s">
        <v>39</v>
      </c>
      <c r="C24" s="163">
        <v>2014</v>
      </c>
      <c r="D24" s="163">
        <v>2014</v>
      </c>
      <c r="E24" s="163">
        <v>2014</v>
      </c>
      <c r="F24" s="163">
        <v>2014</v>
      </c>
      <c r="G24" s="163">
        <v>2014</v>
      </c>
      <c r="H24" s="163">
        <v>2014</v>
      </c>
      <c r="I24" s="163">
        <v>2014</v>
      </c>
      <c r="J24" s="163">
        <v>2016</v>
      </c>
      <c r="K24" s="163">
        <v>2016</v>
      </c>
      <c r="L24" s="163">
        <v>2016</v>
      </c>
      <c r="M24" s="165">
        <v>2017</v>
      </c>
      <c r="N24" s="165">
        <v>2017</v>
      </c>
      <c r="O24" s="165">
        <v>2016</v>
      </c>
      <c r="P24" s="165">
        <v>2016</v>
      </c>
      <c r="Q24" s="165">
        <v>2015</v>
      </c>
      <c r="R24" s="165" t="s">
        <v>975</v>
      </c>
      <c r="S24" s="165">
        <v>2017</v>
      </c>
      <c r="T24" s="165">
        <v>2014</v>
      </c>
      <c r="U24" s="165">
        <v>2015</v>
      </c>
      <c r="V24" s="165" t="s">
        <v>1131</v>
      </c>
      <c r="W24" s="165">
        <v>2015</v>
      </c>
      <c r="X24" s="165">
        <v>2012</v>
      </c>
      <c r="Y24" s="165">
        <v>2013</v>
      </c>
      <c r="Z24" s="165">
        <v>2016</v>
      </c>
      <c r="AA24" s="165">
        <v>2015</v>
      </c>
      <c r="AB24" s="165" t="s">
        <v>958</v>
      </c>
      <c r="AC24" s="165">
        <v>2014</v>
      </c>
      <c r="AD24" s="165">
        <v>2015</v>
      </c>
      <c r="AE24" s="165" t="s">
        <v>958</v>
      </c>
      <c r="AF24" s="165">
        <v>2015</v>
      </c>
      <c r="AG24" s="164">
        <v>2007</v>
      </c>
      <c r="AH24" s="165">
        <v>2015</v>
      </c>
      <c r="AI24" s="165">
        <v>2016</v>
      </c>
      <c r="AJ24" s="165">
        <v>2017</v>
      </c>
      <c r="AK24" s="167" t="s">
        <v>1132</v>
      </c>
      <c r="AL24" s="167" t="s">
        <v>1132</v>
      </c>
      <c r="AM24" s="165">
        <v>2016</v>
      </c>
      <c r="AN24" s="165">
        <v>2014</v>
      </c>
      <c r="AO24" s="165">
        <v>2014</v>
      </c>
      <c r="AP24" s="165">
        <v>2011</v>
      </c>
      <c r="AQ24" s="165">
        <v>2012</v>
      </c>
      <c r="AR24" s="165" t="s">
        <v>958</v>
      </c>
      <c r="AS24" s="165">
        <v>2015</v>
      </c>
      <c r="AT24" s="165">
        <v>2016</v>
      </c>
      <c r="AU24" s="165">
        <v>2014</v>
      </c>
      <c r="AV24" s="165">
        <v>2015</v>
      </c>
      <c r="AW24" s="165">
        <v>2015</v>
      </c>
      <c r="AX24" s="165">
        <v>2015</v>
      </c>
      <c r="AY24" s="165">
        <v>2014</v>
      </c>
      <c r="AZ24" s="177">
        <v>2015</v>
      </c>
      <c r="BA24" s="177">
        <v>2015</v>
      </c>
      <c r="BB24" s="165">
        <v>2016</v>
      </c>
      <c r="BC24" s="165">
        <v>2015</v>
      </c>
      <c r="BD24" s="165">
        <v>2014</v>
      </c>
      <c r="BE24" s="165">
        <v>2014</v>
      </c>
      <c r="BF24" s="108"/>
    </row>
    <row r="25" spans="1:58" x14ac:dyDescent="0.25">
      <c r="A25" s="133" t="s">
        <v>42</v>
      </c>
      <c r="B25" s="111" t="s">
        <v>41</v>
      </c>
      <c r="C25" s="163">
        <v>2014</v>
      </c>
      <c r="D25" s="163">
        <v>2014</v>
      </c>
      <c r="E25" s="163">
        <v>2014</v>
      </c>
      <c r="F25" s="163">
        <v>2014</v>
      </c>
      <c r="G25" s="163">
        <v>2014</v>
      </c>
      <c r="H25" s="163">
        <v>2014</v>
      </c>
      <c r="I25" s="163">
        <v>2014</v>
      </c>
      <c r="J25" s="163">
        <v>2016</v>
      </c>
      <c r="K25" s="163">
        <v>2016</v>
      </c>
      <c r="L25" s="163">
        <v>2016</v>
      </c>
      <c r="M25" s="165">
        <v>2017</v>
      </c>
      <c r="N25" s="165">
        <v>2017</v>
      </c>
      <c r="O25" s="165">
        <v>2016</v>
      </c>
      <c r="P25" s="165">
        <v>2016</v>
      </c>
      <c r="Q25" s="165">
        <v>2015</v>
      </c>
      <c r="R25" s="165" t="s">
        <v>958</v>
      </c>
      <c r="S25" s="165">
        <v>2017</v>
      </c>
      <c r="T25" s="165">
        <v>2014</v>
      </c>
      <c r="U25" s="165">
        <v>2015</v>
      </c>
      <c r="V25" s="165" t="s">
        <v>1131</v>
      </c>
      <c r="W25" s="165">
        <v>2015</v>
      </c>
      <c r="X25" s="165">
        <v>2007</v>
      </c>
      <c r="Y25" s="165">
        <v>2010</v>
      </c>
      <c r="Z25" s="165">
        <v>2016</v>
      </c>
      <c r="AA25" s="165">
        <v>2015</v>
      </c>
      <c r="AB25" s="165">
        <v>2015</v>
      </c>
      <c r="AC25" s="165">
        <v>2014</v>
      </c>
      <c r="AD25" s="165">
        <v>2015</v>
      </c>
      <c r="AE25" s="165">
        <v>2012</v>
      </c>
      <c r="AF25" s="165">
        <v>2015</v>
      </c>
      <c r="AG25" s="164">
        <v>2009</v>
      </c>
      <c r="AH25" s="165">
        <v>2015</v>
      </c>
      <c r="AI25" s="165">
        <v>2016</v>
      </c>
      <c r="AJ25" s="165">
        <v>2017</v>
      </c>
      <c r="AK25" s="167"/>
      <c r="AL25" s="167" t="s">
        <v>1132</v>
      </c>
      <c r="AM25" s="165">
        <v>2016</v>
      </c>
      <c r="AN25" s="165">
        <v>2014</v>
      </c>
      <c r="AO25" s="165">
        <v>2014</v>
      </c>
      <c r="AP25" s="165">
        <v>2014</v>
      </c>
      <c r="AQ25" s="165">
        <v>2014</v>
      </c>
      <c r="AR25" s="165">
        <v>2015</v>
      </c>
      <c r="AS25" s="165">
        <v>2015</v>
      </c>
      <c r="AT25" s="165">
        <v>2016</v>
      </c>
      <c r="AU25" s="165">
        <v>2014</v>
      </c>
      <c r="AV25" s="165">
        <v>2015</v>
      </c>
      <c r="AW25" s="165">
        <v>2015</v>
      </c>
      <c r="AX25" s="165">
        <v>2015</v>
      </c>
      <c r="AY25" s="165">
        <v>2014</v>
      </c>
      <c r="AZ25" s="177">
        <v>2015</v>
      </c>
      <c r="BA25" s="177">
        <v>2015</v>
      </c>
      <c r="BB25" s="165">
        <v>2016</v>
      </c>
      <c r="BC25" s="165">
        <v>2015</v>
      </c>
      <c r="BD25" s="165">
        <v>2014</v>
      </c>
      <c r="BE25" s="165">
        <v>2014</v>
      </c>
      <c r="BF25" s="108"/>
    </row>
    <row r="26" spans="1:58" x14ac:dyDescent="0.25">
      <c r="A26" s="133" t="s">
        <v>44</v>
      </c>
      <c r="B26" s="111" t="s">
        <v>43</v>
      </c>
      <c r="C26" s="163">
        <v>2014</v>
      </c>
      <c r="D26" s="163">
        <v>2014</v>
      </c>
      <c r="E26" s="163">
        <v>2014</v>
      </c>
      <c r="F26" s="163">
        <v>2014</v>
      </c>
      <c r="G26" s="163">
        <v>2014</v>
      </c>
      <c r="H26" s="163">
        <v>2014</v>
      </c>
      <c r="I26" s="163">
        <v>2014</v>
      </c>
      <c r="J26" s="163">
        <v>2016</v>
      </c>
      <c r="K26" s="163">
        <v>2016</v>
      </c>
      <c r="L26" s="163">
        <v>2016</v>
      </c>
      <c r="M26" s="165">
        <v>2017</v>
      </c>
      <c r="N26" s="165">
        <v>2017</v>
      </c>
      <c r="O26" s="165">
        <v>2016</v>
      </c>
      <c r="P26" s="165">
        <v>2016</v>
      </c>
      <c r="Q26" s="165">
        <v>2015</v>
      </c>
      <c r="R26" s="165" t="s">
        <v>1101</v>
      </c>
      <c r="S26" s="165">
        <v>2017</v>
      </c>
      <c r="T26" s="165">
        <v>2014</v>
      </c>
      <c r="U26" s="165">
        <v>2015</v>
      </c>
      <c r="V26" s="165" t="s">
        <v>1131</v>
      </c>
      <c r="W26" s="165">
        <v>2015</v>
      </c>
      <c r="X26" s="165">
        <v>2007</v>
      </c>
      <c r="Y26" s="165">
        <v>2013</v>
      </c>
      <c r="Z26" s="165">
        <v>2016</v>
      </c>
      <c r="AA26" s="165">
        <v>2015</v>
      </c>
      <c r="AB26" s="165">
        <v>2015</v>
      </c>
      <c r="AC26" s="165">
        <v>2014</v>
      </c>
      <c r="AD26" s="165">
        <v>2015</v>
      </c>
      <c r="AE26" s="165">
        <v>2012</v>
      </c>
      <c r="AF26" s="165">
        <v>2015</v>
      </c>
      <c r="AG26" s="164">
        <v>2014</v>
      </c>
      <c r="AH26" s="165">
        <v>2015</v>
      </c>
      <c r="AI26" s="165">
        <v>2016</v>
      </c>
      <c r="AJ26" s="165">
        <v>2017</v>
      </c>
      <c r="AK26" s="167"/>
      <c r="AL26" s="167" t="s">
        <v>1132</v>
      </c>
      <c r="AM26" s="165">
        <v>2016</v>
      </c>
      <c r="AN26" s="165">
        <v>2014</v>
      </c>
      <c r="AO26" s="165">
        <v>2014</v>
      </c>
      <c r="AP26" s="165">
        <v>2014</v>
      </c>
      <c r="AQ26" s="165">
        <v>2014</v>
      </c>
      <c r="AR26" s="165">
        <v>2011</v>
      </c>
      <c r="AS26" s="165">
        <v>2015</v>
      </c>
      <c r="AT26" s="165">
        <v>2016</v>
      </c>
      <c r="AU26" s="165">
        <v>2014</v>
      </c>
      <c r="AV26" s="165">
        <v>2015</v>
      </c>
      <c r="AW26" s="165">
        <v>2015</v>
      </c>
      <c r="AX26" s="165">
        <v>2015</v>
      </c>
      <c r="AY26" s="165">
        <v>2014</v>
      </c>
      <c r="AZ26" s="177">
        <v>2015</v>
      </c>
      <c r="BA26" s="177">
        <v>2015</v>
      </c>
      <c r="BB26" s="165">
        <v>2016</v>
      </c>
      <c r="BC26" s="165">
        <v>2015</v>
      </c>
      <c r="BD26" s="165">
        <v>2014</v>
      </c>
      <c r="BE26" s="165">
        <v>2014</v>
      </c>
      <c r="BF26" s="108"/>
    </row>
    <row r="27" spans="1:58" x14ac:dyDescent="0.25">
      <c r="A27" s="133" t="s">
        <v>379</v>
      </c>
      <c r="B27" s="111" t="s">
        <v>45</v>
      </c>
      <c r="C27" s="163">
        <v>2014</v>
      </c>
      <c r="D27" s="163">
        <v>2014</v>
      </c>
      <c r="E27" s="163">
        <v>2014</v>
      </c>
      <c r="F27" s="163">
        <v>2014</v>
      </c>
      <c r="G27" s="163">
        <v>2014</v>
      </c>
      <c r="H27" s="163">
        <v>2014</v>
      </c>
      <c r="I27" s="163">
        <v>2014</v>
      </c>
      <c r="J27" s="163">
        <v>2016</v>
      </c>
      <c r="K27" s="163">
        <v>2016</v>
      </c>
      <c r="L27" s="163">
        <v>2016</v>
      </c>
      <c r="M27" s="165">
        <v>2017</v>
      </c>
      <c r="N27" s="165">
        <v>2017</v>
      </c>
      <c r="O27" s="165">
        <v>2016</v>
      </c>
      <c r="P27" s="165">
        <v>2016</v>
      </c>
      <c r="Q27" s="165">
        <v>2015</v>
      </c>
      <c r="R27" s="165" t="s">
        <v>958</v>
      </c>
      <c r="S27" s="165">
        <v>2017</v>
      </c>
      <c r="T27" s="165">
        <v>2014</v>
      </c>
      <c r="U27" s="165">
        <v>2015</v>
      </c>
      <c r="V27" s="165" t="s">
        <v>958</v>
      </c>
      <c r="W27" s="165">
        <v>2015</v>
      </c>
      <c r="X27" s="165">
        <v>2009</v>
      </c>
      <c r="Y27" s="165">
        <v>2012</v>
      </c>
      <c r="Z27" s="165">
        <v>2016</v>
      </c>
      <c r="AA27" s="165">
        <v>2015</v>
      </c>
      <c r="AB27" s="165" t="s">
        <v>958</v>
      </c>
      <c r="AC27" s="165">
        <v>2014</v>
      </c>
      <c r="AD27" s="165">
        <v>2015</v>
      </c>
      <c r="AE27" s="165" t="s">
        <v>958</v>
      </c>
      <c r="AF27" s="165" t="s">
        <v>958</v>
      </c>
      <c r="AG27" s="164" t="s">
        <v>958</v>
      </c>
      <c r="AH27" s="165">
        <v>2015</v>
      </c>
      <c r="AI27" s="165">
        <v>2016</v>
      </c>
      <c r="AJ27" s="165">
        <v>2017</v>
      </c>
      <c r="AK27" s="167"/>
      <c r="AL27" s="167" t="s">
        <v>1132</v>
      </c>
      <c r="AM27" s="165">
        <v>2016</v>
      </c>
      <c r="AN27" s="165">
        <v>2014</v>
      </c>
      <c r="AO27" s="165">
        <v>2014</v>
      </c>
      <c r="AP27" s="165">
        <v>2014</v>
      </c>
      <c r="AQ27" s="165">
        <v>2014</v>
      </c>
      <c r="AR27" s="165">
        <v>2009</v>
      </c>
      <c r="AS27" s="165">
        <v>2015</v>
      </c>
      <c r="AT27" s="165">
        <v>2016</v>
      </c>
      <c r="AU27" s="165">
        <v>2014</v>
      </c>
      <c r="AV27" s="165">
        <v>2015</v>
      </c>
      <c r="AW27" s="165">
        <v>2015</v>
      </c>
      <c r="AX27" s="165">
        <v>2015</v>
      </c>
      <c r="AY27" s="165">
        <v>2014</v>
      </c>
      <c r="AZ27" s="178"/>
      <c r="BA27" s="178"/>
      <c r="BB27" s="165">
        <v>2016</v>
      </c>
      <c r="BC27" s="165">
        <v>2015</v>
      </c>
      <c r="BD27" s="165">
        <v>2014</v>
      </c>
      <c r="BE27" s="165">
        <v>2014</v>
      </c>
      <c r="BF27" s="108"/>
    </row>
    <row r="28" spans="1:58" x14ac:dyDescent="0.25">
      <c r="A28" s="133" t="s">
        <v>47</v>
      </c>
      <c r="B28" s="111" t="s">
        <v>46</v>
      </c>
      <c r="C28" s="163">
        <v>2014</v>
      </c>
      <c r="D28" s="163">
        <v>2014</v>
      </c>
      <c r="E28" s="163">
        <v>2014</v>
      </c>
      <c r="F28" s="163">
        <v>2014</v>
      </c>
      <c r="G28" s="163">
        <v>2014</v>
      </c>
      <c r="H28" s="163">
        <v>2014</v>
      </c>
      <c r="I28" s="163">
        <v>2014</v>
      </c>
      <c r="J28" s="163">
        <v>2016</v>
      </c>
      <c r="K28" s="163">
        <v>2016</v>
      </c>
      <c r="L28" s="163">
        <v>2016</v>
      </c>
      <c r="M28" s="165">
        <v>2017</v>
      </c>
      <c r="N28" s="165">
        <v>2017</v>
      </c>
      <c r="O28" s="165">
        <v>2016</v>
      </c>
      <c r="P28" s="165">
        <v>2016</v>
      </c>
      <c r="Q28" s="165">
        <v>2015</v>
      </c>
      <c r="R28" s="165" t="s">
        <v>958</v>
      </c>
      <c r="S28" s="165">
        <v>2017</v>
      </c>
      <c r="T28" s="165">
        <v>2014</v>
      </c>
      <c r="U28" s="165">
        <v>2015</v>
      </c>
      <c r="V28" s="165" t="s">
        <v>958</v>
      </c>
      <c r="W28" s="165">
        <v>2015</v>
      </c>
      <c r="X28" s="165" t="s">
        <v>958</v>
      </c>
      <c r="Y28" s="165">
        <v>2012</v>
      </c>
      <c r="Z28" s="165">
        <v>2016</v>
      </c>
      <c r="AA28" s="165">
        <v>2015</v>
      </c>
      <c r="AB28" s="165" t="s">
        <v>958</v>
      </c>
      <c r="AC28" s="165">
        <v>2014</v>
      </c>
      <c r="AD28" s="165">
        <v>2015</v>
      </c>
      <c r="AE28" s="165" t="s">
        <v>958</v>
      </c>
      <c r="AF28" s="165">
        <v>2015</v>
      </c>
      <c r="AG28" s="164">
        <v>2012</v>
      </c>
      <c r="AH28" s="165">
        <v>2015</v>
      </c>
      <c r="AI28" s="165">
        <v>2016</v>
      </c>
      <c r="AJ28" s="165">
        <v>2017</v>
      </c>
      <c r="AK28" s="167"/>
      <c r="AL28" s="167" t="s">
        <v>1132</v>
      </c>
      <c r="AM28" s="165">
        <v>2016</v>
      </c>
      <c r="AN28" s="165">
        <v>2014</v>
      </c>
      <c r="AO28" s="165">
        <v>2014</v>
      </c>
      <c r="AP28" s="165">
        <v>2014</v>
      </c>
      <c r="AQ28" s="165">
        <v>2014</v>
      </c>
      <c r="AR28" s="165">
        <v>2015</v>
      </c>
      <c r="AS28" s="165">
        <v>2015</v>
      </c>
      <c r="AT28" s="165">
        <v>2016</v>
      </c>
      <c r="AU28" s="165">
        <v>2014</v>
      </c>
      <c r="AV28" s="165">
        <v>2015</v>
      </c>
      <c r="AW28" s="165">
        <v>2015</v>
      </c>
      <c r="AX28" s="165">
        <v>2015</v>
      </c>
      <c r="AY28" s="165">
        <v>2014</v>
      </c>
      <c r="AZ28" s="177">
        <v>2015</v>
      </c>
      <c r="BA28" s="177">
        <v>2015</v>
      </c>
      <c r="BB28" s="165">
        <v>2016</v>
      </c>
      <c r="BC28" s="165">
        <v>2015</v>
      </c>
      <c r="BD28" s="165">
        <v>2014</v>
      </c>
      <c r="BE28" s="165">
        <v>2014</v>
      </c>
      <c r="BF28" s="108"/>
    </row>
    <row r="29" spans="1:58" x14ac:dyDescent="0.25">
      <c r="A29" s="133" t="s">
        <v>49</v>
      </c>
      <c r="B29" s="111" t="s">
        <v>48</v>
      </c>
      <c r="C29" s="163">
        <v>2014</v>
      </c>
      <c r="D29" s="163">
        <v>2014</v>
      </c>
      <c r="E29" s="163">
        <v>2014</v>
      </c>
      <c r="F29" s="163">
        <v>2014</v>
      </c>
      <c r="G29" s="163">
        <v>2014</v>
      </c>
      <c r="H29" s="163">
        <v>2014</v>
      </c>
      <c r="I29" s="163">
        <v>2014</v>
      </c>
      <c r="J29" s="163">
        <v>2016</v>
      </c>
      <c r="K29" s="163">
        <v>2016</v>
      </c>
      <c r="L29" s="163">
        <v>2016</v>
      </c>
      <c r="M29" s="165">
        <v>2017</v>
      </c>
      <c r="N29" s="165">
        <v>2017</v>
      </c>
      <c r="O29" s="165">
        <v>2016</v>
      </c>
      <c r="P29" s="165">
        <v>2016</v>
      </c>
      <c r="Q29" s="165">
        <v>2015</v>
      </c>
      <c r="R29" s="165" t="s">
        <v>966</v>
      </c>
      <c r="S29" s="165">
        <v>2017</v>
      </c>
      <c r="T29" s="165">
        <v>2014</v>
      </c>
      <c r="U29" s="165">
        <v>2015</v>
      </c>
      <c r="V29" s="165" t="s">
        <v>1131</v>
      </c>
      <c r="W29" s="165">
        <v>2015</v>
      </c>
      <c r="X29" s="165">
        <v>2010</v>
      </c>
      <c r="Y29" s="165">
        <v>2010</v>
      </c>
      <c r="Z29" s="165">
        <v>2016</v>
      </c>
      <c r="AA29" s="165">
        <v>2015</v>
      </c>
      <c r="AB29" s="165">
        <v>2015</v>
      </c>
      <c r="AC29" s="165">
        <v>2014</v>
      </c>
      <c r="AD29" s="165">
        <v>2015</v>
      </c>
      <c r="AE29" s="165">
        <v>2012</v>
      </c>
      <c r="AF29" s="165">
        <v>2015</v>
      </c>
      <c r="AG29" s="164">
        <v>2014</v>
      </c>
      <c r="AH29" s="165">
        <v>2015</v>
      </c>
      <c r="AI29" s="165">
        <v>2016</v>
      </c>
      <c r="AJ29" s="165">
        <v>2017</v>
      </c>
      <c r="AK29" s="167"/>
      <c r="AL29" s="167">
        <v>42886</v>
      </c>
      <c r="AM29" s="165">
        <v>2016</v>
      </c>
      <c r="AN29" s="165">
        <v>2014</v>
      </c>
      <c r="AO29" s="165">
        <v>2014</v>
      </c>
      <c r="AP29" s="165">
        <v>2014</v>
      </c>
      <c r="AQ29" s="165">
        <v>2014</v>
      </c>
      <c r="AR29" s="165">
        <v>2015</v>
      </c>
      <c r="AS29" s="165">
        <v>2015</v>
      </c>
      <c r="AT29" s="165">
        <v>2016</v>
      </c>
      <c r="AU29" s="165">
        <v>2014</v>
      </c>
      <c r="AV29" s="165">
        <v>2015</v>
      </c>
      <c r="AW29" s="165">
        <v>2015</v>
      </c>
      <c r="AX29" s="165">
        <v>2015</v>
      </c>
      <c r="AY29" s="165">
        <v>2014</v>
      </c>
      <c r="AZ29" s="177">
        <v>2015</v>
      </c>
      <c r="BA29" s="177">
        <v>2015</v>
      </c>
      <c r="BB29" s="165">
        <v>2016</v>
      </c>
      <c r="BC29" s="165">
        <v>2015</v>
      </c>
      <c r="BD29" s="165">
        <v>2014</v>
      </c>
      <c r="BE29" s="165">
        <v>2014</v>
      </c>
      <c r="BF29" s="108"/>
    </row>
    <row r="30" spans="1:58" x14ac:dyDescent="0.25">
      <c r="A30" s="133" t="s">
        <v>51</v>
      </c>
      <c r="B30" s="111" t="s">
        <v>50</v>
      </c>
      <c r="C30" s="163">
        <v>2014</v>
      </c>
      <c r="D30" s="163">
        <v>2014</v>
      </c>
      <c r="E30" s="163">
        <v>2014</v>
      </c>
      <c r="F30" s="163">
        <v>2014</v>
      </c>
      <c r="G30" s="163">
        <v>2014</v>
      </c>
      <c r="H30" s="163">
        <v>2014</v>
      </c>
      <c r="I30" s="163">
        <v>2014</v>
      </c>
      <c r="J30" s="163">
        <v>2016</v>
      </c>
      <c r="K30" s="163">
        <v>2016</v>
      </c>
      <c r="L30" s="163">
        <v>2016</v>
      </c>
      <c r="M30" s="165">
        <v>2017</v>
      </c>
      <c r="N30" s="165">
        <v>2017</v>
      </c>
      <c r="O30" s="165">
        <v>2016</v>
      </c>
      <c r="P30" s="165">
        <v>2016</v>
      </c>
      <c r="Q30" s="165">
        <v>2015</v>
      </c>
      <c r="R30" s="165" t="s">
        <v>966</v>
      </c>
      <c r="S30" s="165">
        <v>2017</v>
      </c>
      <c r="T30" s="165">
        <v>2014</v>
      </c>
      <c r="U30" s="165">
        <v>2015</v>
      </c>
      <c r="V30" s="165" t="s">
        <v>1131</v>
      </c>
      <c r="W30" s="165">
        <v>2015</v>
      </c>
      <c r="X30" s="165">
        <v>2010</v>
      </c>
      <c r="Y30" s="165" t="s">
        <v>958</v>
      </c>
      <c r="Z30" s="165">
        <v>2016</v>
      </c>
      <c r="AA30" s="165">
        <v>2015</v>
      </c>
      <c r="AB30" s="165">
        <v>2015</v>
      </c>
      <c r="AC30" s="165">
        <v>2014</v>
      </c>
      <c r="AD30" s="165">
        <v>2015</v>
      </c>
      <c r="AE30" s="165">
        <v>2012</v>
      </c>
      <c r="AF30" s="165">
        <v>2015</v>
      </c>
      <c r="AG30" s="164">
        <v>2006</v>
      </c>
      <c r="AH30" s="165">
        <v>2015</v>
      </c>
      <c r="AI30" s="165">
        <v>2016</v>
      </c>
      <c r="AJ30" s="165">
        <v>2017</v>
      </c>
      <c r="AK30" s="167" t="s">
        <v>1133</v>
      </c>
      <c r="AL30" s="167">
        <v>42855</v>
      </c>
      <c r="AM30" s="165">
        <v>2016</v>
      </c>
      <c r="AN30" s="165">
        <v>2014</v>
      </c>
      <c r="AO30" s="165">
        <v>2014</v>
      </c>
      <c r="AP30" s="165">
        <v>2014</v>
      </c>
      <c r="AQ30" s="165">
        <v>2014</v>
      </c>
      <c r="AR30" s="165">
        <v>2015</v>
      </c>
      <c r="AS30" s="165">
        <v>2015</v>
      </c>
      <c r="AT30" s="165">
        <v>2016</v>
      </c>
      <c r="AU30" s="165">
        <v>2014</v>
      </c>
      <c r="AV30" s="165">
        <v>2015</v>
      </c>
      <c r="AW30" s="165">
        <v>2015</v>
      </c>
      <c r="AX30" s="165">
        <v>2015</v>
      </c>
      <c r="AY30" s="165">
        <v>2014</v>
      </c>
      <c r="AZ30" s="177">
        <v>2015</v>
      </c>
      <c r="BA30" s="177">
        <v>2015</v>
      </c>
      <c r="BB30" s="165">
        <v>2016</v>
      </c>
      <c r="BC30" s="165">
        <v>2015</v>
      </c>
      <c r="BD30" s="165">
        <v>2014</v>
      </c>
      <c r="BE30" s="165">
        <v>2014</v>
      </c>
      <c r="BF30" s="108"/>
    </row>
    <row r="31" spans="1:58" x14ac:dyDescent="0.25">
      <c r="A31" s="133" t="s">
        <v>844</v>
      </c>
      <c r="B31" s="111" t="s">
        <v>58</v>
      </c>
      <c r="C31" s="163">
        <v>2014</v>
      </c>
      <c r="D31" s="163">
        <v>2014</v>
      </c>
      <c r="E31" s="163">
        <v>2014</v>
      </c>
      <c r="F31" s="163">
        <v>2014</v>
      </c>
      <c r="G31" s="163">
        <v>2014</v>
      </c>
      <c r="H31" s="163">
        <v>2014</v>
      </c>
      <c r="I31" s="163">
        <v>2014</v>
      </c>
      <c r="J31" s="163">
        <v>2016</v>
      </c>
      <c r="K31" s="163">
        <v>2016</v>
      </c>
      <c r="L31" s="163">
        <v>2016</v>
      </c>
      <c r="M31" s="165">
        <v>2017</v>
      </c>
      <c r="N31" s="165">
        <v>2017</v>
      </c>
      <c r="O31" s="165">
        <v>2016</v>
      </c>
      <c r="P31" s="165">
        <v>2016</v>
      </c>
      <c r="Q31" s="165">
        <v>2015</v>
      </c>
      <c r="R31" s="165" t="s">
        <v>958</v>
      </c>
      <c r="S31" s="165">
        <v>2017</v>
      </c>
      <c r="T31" s="165">
        <v>2014</v>
      </c>
      <c r="U31" s="165">
        <v>2015</v>
      </c>
      <c r="V31" s="165" t="s">
        <v>1131</v>
      </c>
      <c r="W31" s="165">
        <v>2015</v>
      </c>
      <c r="X31" s="165" t="s">
        <v>958</v>
      </c>
      <c r="Y31" s="165">
        <v>2011</v>
      </c>
      <c r="Z31" s="165">
        <v>2016</v>
      </c>
      <c r="AA31" s="165">
        <v>2015</v>
      </c>
      <c r="AB31" s="165">
        <v>2015</v>
      </c>
      <c r="AC31" s="165">
        <v>2014</v>
      </c>
      <c r="AD31" s="165">
        <v>2015</v>
      </c>
      <c r="AE31" s="165">
        <v>2012</v>
      </c>
      <c r="AF31" s="165" t="s">
        <v>958</v>
      </c>
      <c r="AG31" s="164">
        <v>2007</v>
      </c>
      <c r="AH31" s="165">
        <v>2015</v>
      </c>
      <c r="AI31" s="165">
        <v>2016</v>
      </c>
      <c r="AJ31" s="165">
        <v>2017</v>
      </c>
      <c r="AK31" s="167"/>
      <c r="AL31" s="167"/>
      <c r="AM31" s="165">
        <v>2016</v>
      </c>
      <c r="AN31" s="165">
        <v>2014</v>
      </c>
      <c r="AO31" s="165">
        <v>2014</v>
      </c>
      <c r="AP31" s="165">
        <v>2014</v>
      </c>
      <c r="AQ31" s="165">
        <v>2014</v>
      </c>
      <c r="AR31" s="165">
        <v>2015</v>
      </c>
      <c r="AS31" s="165">
        <v>2015</v>
      </c>
      <c r="AT31" s="165">
        <v>2016</v>
      </c>
      <c r="AU31" s="165">
        <v>2014</v>
      </c>
      <c r="AV31" s="165">
        <v>2015</v>
      </c>
      <c r="AW31" s="165">
        <v>2015</v>
      </c>
      <c r="AX31" s="165">
        <v>2015</v>
      </c>
      <c r="AY31" s="165">
        <v>2014</v>
      </c>
      <c r="AZ31" s="177">
        <v>2015</v>
      </c>
      <c r="BA31" s="177">
        <v>2015</v>
      </c>
      <c r="BB31" s="165">
        <v>2016</v>
      </c>
      <c r="BC31" s="165">
        <v>2015</v>
      </c>
      <c r="BD31" s="165">
        <v>2014</v>
      </c>
      <c r="BE31" s="165">
        <v>2014</v>
      </c>
      <c r="BF31" s="108"/>
    </row>
    <row r="32" spans="1:58" x14ac:dyDescent="0.25">
      <c r="A32" s="133" t="s">
        <v>53</v>
      </c>
      <c r="B32" s="111" t="s">
        <v>52</v>
      </c>
      <c r="C32" s="163">
        <v>2014</v>
      </c>
      <c r="D32" s="163">
        <v>2014</v>
      </c>
      <c r="E32" s="163">
        <v>2014</v>
      </c>
      <c r="F32" s="163">
        <v>2014</v>
      </c>
      <c r="G32" s="163">
        <v>2014</v>
      </c>
      <c r="H32" s="163">
        <v>2014</v>
      </c>
      <c r="I32" s="163">
        <v>2014</v>
      </c>
      <c r="J32" s="163">
        <v>2016</v>
      </c>
      <c r="K32" s="163">
        <v>2016</v>
      </c>
      <c r="L32" s="163">
        <v>2016</v>
      </c>
      <c r="M32" s="165">
        <v>2017</v>
      </c>
      <c r="N32" s="165">
        <v>2017</v>
      </c>
      <c r="O32" s="165">
        <v>2016</v>
      </c>
      <c r="P32" s="165">
        <v>2016</v>
      </c>
      <c r="Q32" s="165">
        <v>2015</v>
      </c>
      <c r="R32" s="165" t="s">
        <v>982</v>
      </c>
      <c r="S32" s="165">
        <v>2017</v>
      </c>
      <c r="T32" s="165">
        <v>2014</v>
      </c>
      <c r="U32" s="165">
        <v>2015</v>
      </c>
      <c r="V32" s="165" t="s">
        <v>1131</v>
      </c>
      <c r="W32" s="165">
        <v>2015</v>
      </c>
      <c r="X32" s="165">
        <v>2014</v>
      </c>
      <c r="Y32" s="165">
        <v>2012</v>
      </c>
      <c r="Z32" s="165">
        <v>2016</v>
      </c>
      <c r="AA32" s="165">
        <v>2015</v>
      </c>
      <c r="AB32" s="165">
        <v>2015</v>
      </c>
      <c r="AC32" s="165">
        <v>2014</v>
      </c>
      <c r="AD32" s="165">
        <v>2015</v>
      </c>
      <c r="AE32" s="165">
        <v>2012</v>
      </c>
      <c r="AF32" s="165">
        <v>2015</v>
      </c>
      <c r="AG32" s="164">
        <v>2012</v>
      </c>
      <c r="AH32" s="165">
        <v>2015</v>
      </c>
      <c r="AI32" s="165">
        <v>2016</v>
      </c>
      <c r="AJ32" s="165">
        <v>2017</v>
      </c>
      <c r="AK32" s="167"/>
      <c r="AL32" s="167" t="s">
        <v>1132</v>
      </c>
      <c r="AM32" s="165">
        <v>2016</v>
      </c>
      <c r="AN32" s="165">
        <v>2014</v>
      </c>
      <c r="AO32" s="165">
        <v>2014</v>
      </c>
      <c r="AP32" s="165">
        <v>2014</v>
      </c>
      <c r="AQ32" s="165">
        <v>2014</v>
      </c>
      <c r="AR32" s="165">
        <v>2007</v>
      </c>
      <c r="AS32" s="165">
        <v>2015</v>
      </c>
      <c r="AT32" s="165">
        <v>2016</v>
      </c>
      <c r="AU32" s="165">
        <v>2014</v>
      </c>
      <c r="AV32" s="165">
        <v>2015</v>
      </c>
      <c r="AW32" s="165">
        <v>2015</v>
      </c>
      <c r="AX32" s="165">
        <v>2015</v>
      </c>
      <c r="AY32" s="165">
        <v>2014</v>
      </c>
      <c r="AZ32" s="177">
        <v>2015</v>
      </c>
      <c r="BA32" s="177">
        <v>2015</v>
      </c>
      <c r="BB32" s="165">
        <v>2016</v>
      </c>
      <c r="BC32" s="165">
        <v>2015</v>
      </c>
      <c r="BD32" s="165">
        <v>2014</v>
      </c>
      <c r="BE32" s="165">
        <v>2014</v>
      </c>
      <c r="BF32" s="108"/>
    </row>
    <row r="33" spans="1:58" x14ac:dyDescent="0.25">
      <c r="A33" s="133" t="s">
        <v>55</v>
      </c>
      <c r="B33" s="111" t="s">
        <v>54</v>
      </c>
      <c r="C33" s="163">
        <v>2014</v>
      </c>
      <c r="D33" s="163">
        <v>2014</v>
      </c>
      <c r="E33" s="163">
        <v>2014</v>
      </c>
      <c r="F33" s="163">
        <v>2014</v>
      </c>
      <c r="G33" s="163">
        <v>2014</v>
      </c>
      <c r="H33" s="163">
        <v>2014</v>
      </c>
      <c r="I33" s="163">
        <v>2014</v>
      </c>
      <c r="J33" s="163">
        <v>2016</v>
      </c>
      <c r="K33" s="163">
        <v>2016</v>
      </c>
      <c r="L33" s="163">
        <v>2016</v>
      </c>
      <c r="M33" s="165">
        <v>2017</v>
      </c>
      <c r="N33" s="165">
        <v>2017</v>
      </c>
      <c r="O33" s="165">
        <v>2016</v>
      </c>
      <c r="P33" s="165">
        <v>2016</v>
      </c>
      <c r="Q33" s="165">
        <v>2015</v>
      </c>
      <c r="R33" s="165" t="s">
        <v>968</v>
      </c>
      <c r="S33" s="165">
        <v>2017</v>
      </c>
      <c r="T33" s="165">
        <v>2014</v>
      </c>
      <c r="U33" s="165">
        <v>2015</v>
      </c>
      <c r="V33" s="165" t="s">
        <v>1131</v>
      </c>
      <c r="W33" s="165">
        <v>2015</v>
      </c>
      <c r="X33" s="165">
        <v>2011</v>
      </c>
      <c r="Y33" s="165">
        <v>2009</v>
      </c>
      <c r="Z33" s="165">
        <v>2016</v>
      </c>
      <c r="AA33" s="165">
        <v>2015</v>
      </c>
      <c r="AB33" s="165">
        <v>2015</v>
      </c>
      <c r="AC33" s="165">
        <v>2014</v>
      </c>
      <c r="AD33" s="165">
        <v>2015</v>
      </c>
      <c r="AE33" s="165">
        <v>2012</v>
      </c>
      <c r="AF33" s="165">
        <v>2015</v>
      </c>
      <c r="AG33" s="164">
        <v>2014</v>
      </c>
      <c r="AH33" s="165">
        <v>2015</v>
      </c>
      <c r="AI33" s="165">
        <v>2016</v>
      </c>
      <c r="AJ33" s="165">
        <v>2017</v>
      </c>
      <c r="AK33" s="167" t="s">
        <v>1133</v>
      </c>
      <c r="AL33" s="167">
        <v>42947</v>
      </c>
      <c r="AM33" s="165">
        <v>2016</v>
      </c>
      <c r="AN33" s="165">
        <v>2014</v>
      </c>
      <c r="AO33" s="165">
        <v>2014</v>
      </c>
      <c r="AP33" s="165">
        <v>2014</v>
      </c>
      <c r="AQ33" s="165">
        <v>2014</v>
      </c>
      <c r="AR33" s="165">
        <v>2015</v>
      </c>
      <c r="AS33" s="165">
        <v>2015</v>
      </c>
      <c r="AT33" s="165">
        <v>2016</v>
      </c>
      <c r="AU33" s="165">
        <v>2014</v>
      </c>
      <c r="AV33" s="165">
        <v>2015</v>
      </c>
      <c r="AW33" s="165">
        <v>2015</v>
      </c>
      <c r="AX33" s="165">
        <v>2015</v>
      </c>
      <c r="AY33" s="165">
        <v>2014</v>
      </c>
      <c r="AZ33" s="177">
        <v>2015</v>
      </c>
      <c r="BA33" s="177">
        <v>2015</v>
      </c>
      <c r="BB33" s="165">
        <v>2016</v>
      </c>
      <c r="BC33" s="165">
        <v>2015</v>
      </c>
      <c r="BD33" s="165">
        <v>2014</v>
      </c>
      <c r="BE33" s="165">
        <v>2014</v>
      </c>
      <c r="BF33" s="108"/>
    </row>
    <row r="34" spans="1:58" x14ac:dyDescent="0.25">
      <c r="A34" s="133" t="s">
        <v>57</v>
      </c>
      <c r="B34" s="111" t="s">
        <v>56</v>
      </c>
      <c r="C34" s="163">
        <v>2014</v>
      </c>
      <c r="D34" s="163">
        <v>2014</v>
      </c>
      <c r="E34" s="163">
        <v>2014</v>
      </c>
      <c r="F34" s="163">
        <v>2014</v>
      </c>
      <c r="G34" s="163">
        <v>2014</v>
      </c>
      <c r="H34" s="163">
        <v>2014</v>
      </c>
      <c r="I34" s="163">
        <v>2014</v>
      </c>
      <c r="J34" s="163">
        <v>2016</v>
      </c>
      <c r="K34" s="163">
        <v>2016</v>
      </c>
      <c r="L34" s="163">
        <v>2016</v>
      </c>
      <c r="M34" s="165">
        <v>2017</v>
      </c>
      <c r="N34" s="165">
        <v>2017</v>
      </c>
      <c r="O34" s="165">
        <v>2016</v>
      </c>
      <c r="P34" s="165">
        <v>2016</v>
      </c>
      <c r="Q34" s="165">
        <v>2015</v>
      </c>
      <c r="R34" s="165" t="s">
        <v>958</v>
      </c>
      <c r="S34" s="165">
        <v>2017</v>
      </c>
      <c r="T34" s="165">
        <v>2014</v>
      </c>
      <c r="U34" s="165">
        <v>2015</v>
      </c>
      <c r="V34" s="165" t="s">
        <v>958</v>
      </c>
      <c r="W34" s="165">
        <v>2015</v>
      </c>
      <c r="X34" s="165" t="s">
        <v>958</v>
      </c>
      <c r="Y34" s="165">
        <v>2010</v>
      </c>
      <c r="Z34" s="165">
        <v>2016</v>
      </c>
      <c r="AA34" s="165">
        <v>2015</v>
      </c>
      <c r="AB34" s="165" t="s">
        <v>958</v>
      </c>
      <c r="AC34" s="165">
        <v>2014</v>
      </c>
      <c r="AD34" s="165">
        <v>2015</v>
      </c>
      <c r="AE34" s="165" t="s">
        <v>958</v>
      </c>
      <c r="AF34" s="165">
        <v>2015</v>
      </c>
      <c r="AG34" s="164">
        <v>2010</v>
      </c>
      <c r="AH34" s="165">
        <v>2015</v>
      </c>
      <c r="AI34" s="165">
        <v>2016</v>
      </c>
      <c r="AJ34" s="165">
        <v>2017</v>
      </c>
      <c r="AK34" s="167"/>
      <c r="AL34" s="167" t="s">
        <v>1132</v>
      </c>
      <c r="AM34" s="165">
        <v>2016</v>
      </c>
      <c r="AN34" s="165">
        <v>2014</v>
      </c>
      <c r="AO34" s="165">
        <v>2014</v>
      </c>
      <c r="AP34" s="165">
        <v>2014</v>
      </c>
      <c r="AQ34" s="165">
        <v>2014</v>
      </c>
      <c r="AR34" s="165">
        <v>2011</v>
      </c>
      <c r="AS34" s="165">
        <v>2015</v>
      </c>
      <c r="AT34" s="165">
        <v>2016</v>
      </c>
      <c r="AU34" s="165">
        <v>2014</v>
      </c>
      <c r="AV34" s="165" t="s">
        <v>958</v>
      </c>
      <c r="AW34" s="165">
        <v>2015</v>
      </c>
      <c r="AX34" s="165">
        <v>2015</v>
      </c>
      <c r="AY34" s="165">
        <v>2014</v>
      </c>
      <c r="AZ34" s="177">
        <v>2015</v>
      </c>
      <c r="BA34" s="177">
        <v>2015</v>
      </c>
      <c r="BB34" s="165">
        <v>2016</v>
      </c>
      <c r="BC34" s="165">
        <v>2015</v>
      </c>
      <c r="BD34" s="165">
        <v>2014</v>
      </c>
      <c r="BE34" s="165">
        <v>2014</v>
      </c>
      <c r="BF34" s="108"/>
    </row>
    <row r="35" spans="1:58" x14ac:dyDescent="0.25">
      <c r="A35" s="133" t="s">
        <v>60</v>
      </c>
      <c r="B35" s="111" t="s">
        <v>59</v>
      </c>
      <c r="C35" s="163">
        <v>2014</v>
      </c>
      <c r="D35" s="163">
        <v>2014</v>
      </c>
      <c r="E35" s="163">
        <v>2014</v>
      </c>
      <c r="F35" s="163">
        <v>2014</v>
      </c>
      <c r="G35" s="163">
        <v>2014</v>
      </c>
      <c r="H35" s="163">
        <v>2014</v>
      </c>
      <c r="I35" s="163">
        <v>2014</v>
      </c>
      <c r="J35" s="163">
        <v>2016</v>
      </c>
      <c r="K35" s="163">
        <v>2016</v>
      </c>
      <c r="L35" s="163">
        <v>2016</v>
      </c>
      <c r="M35" s="165">
        <v>2017</v>
      </c>
      <c r="N35" s="165">
        <v>2017</v>
      </c>
      <c r="O35" s="165">
        <v>2016</v>
      </c>
      <c r="P35" s="165">
        <v>2016</v>
      </c>
      <c r="Q35" s="165">
        <v>2015</v>
      </c>
      <c r="R35" s="165" t="s">
        <v>973</v>
      </c>
      <c r="S35" s="165">
        <v>2017</v>
      </c>
      <c r="T35" s="165">
        <v>2014</v>
      </c>
      <c r="U35" s="165">
        <v>2015</v>
      </c>
      <c r="V35" s="165" t="s">
        <v>1131</v>
      </c>
      <c r="W35" s="165">
        <v>2015</v>
      </c>
      <c r="X35" s="165">
        <v>2010</v>
      </c>
      <c r="Y35" s="165">
        <v>2009</v>
      </c>
      <c r="Z35" s="165">
        <v>2016</v>
      </c>
      <c r="AA35" s="165">
        <v>2015</v>
      </c>
      <c r="AB35" s="165">
        <v>2015</v>
      </c>
      <c r="AC35" s="165">
        <v>2014</v>
      </c>
      <c r="AD35" s="165">
        <v>2015</v>
      </c>
      <c r="AE35" s="165">
        <v>2012</v>
      </c>
      <c r="AF35" s="165">
        <v>2015</v>
      </c>
      <c r="AG35" s="164">
        <v>2008</v>
      </c>
      <c r="AH35" s="165">
        <v>2015</v>
      </c>
      <c r="AI35" s="165">
        <v>2016</v>
      </c>
      <c r="AJ35" s="165">
        <v>2017</v>
      </c>
      <c r="AK35" s="167" t="s">
        <v>1133</v>
      </c>
      <c r="AL35" s="167">
        <v>42766</v>
      </c>
      <c r="AM35" s="165">
        <v>2016</v>
      </c>
      <c r="AN35" s="165">
        <v>2014</v>
      </c>
      <c r="AO35" s="165">
        <v>2014</v>
      </c>
      <c r="AP35" s="165" t="s">
        <v>958</v>
      </c>
      <c r="AQ35" s="165" t="s">
        <v>958</v>
      </c>
      <c r="AR35" s="165" t="s">
        <v>958</v>
      </c>
      <c r="AS35" s="165">
        <v>2015</v>
      </c>
      <c r="AT35" s="165">
        <v>2016</v>
      </c>
      <c r="AU35" s="165">
        <v>2014</v>
      </c>
      <c r="AV35" s="165">
        <v>2015</v>
      </c>
      <c r="AW35" s="165">
        <v>2015</v>
      </c>
      <c r="AX35" s="165">
        <v>2015</v>
      </c>
      <c r="AY35" s="165">
        <v>2014</v>
      </c>
      <c r="AZ35" s="177">
        <v>2015</v>
      </c>
      <c r="BA35" s="177">
        <v>2015</v>
      </c>
      <c r="BB35" s="165">
        <v>2016</v>
      </c>
      <c r="BC35" s="165">
        <v>2015</v>
      </c>
      <c r="BD35" s="165">
        <v>2014</v>
      </c>
      <c r="BE35" s="165">
        <v>2014</v>
      </c>
      <c r="BF35" s="108"/>
    </row>
    <row r="36" spans="1:58" x14ac:dyDescent="0.25">
      <c r="A36" s="133" t="s">
        <v>62</v>
      </c>
      <c r="B36" s="111" t="s">
        <v>61</v>
      </c>
      <c r="C36" s="163">
        <v>2014</v>
      </c>
      <c r="D36" s="163">
        <v>2014</v>
      </c>
      <c r="E36" s="163">
        <v>2014</v>
      </c>
      <c r="F36" s="163">
        <v>2014</v>
      </c>
      <c r="G36" s="163">
        <v>2014</v>
      </c>
      <c r="H36" s="163">
        <v>2014</v>
      </c>
      <c r="I36" s="163">
        <v>2014</v>
      </c>
      <c r="J36" s="163">
        <v>2016</v>
      </c>
      <c r="K36" s="163">
        <v>2016</v>
      </c>
      <c r="L36" s="163">
        <v>2016</v>
      </c>
      <c r="M36" s="165">
        <v>2017</v>
      </c>
      <c r="N36" s="165">
        <v>2017</v>
      </c>
      <c r="O36" s="165">
        <v>2016</v>
      </c>
      <c r="P36" s="165">
        <v>2016</v>
      </c>
      <c r="Q36" s="165">
        <v>2015</v>
      </c>
      <c r="R36" s="165" t="s">
        <v>973</v>
      </c>
      <c r="S36" s="165">
        <v>2017</v>
      </c>
      <c r="T36" s="165">
        <v>2014</v>
      </c>
      <c r="U36" s="165">
        <v>2015</v>
      </c>
      <c r="V36" s="165" t="s">
        <v>1131</v>
      </c>
      <c r="W36" s="165">
        <v>2015</v>
      </c>
      <c r="X36" s="165">
        <v>2015</v>
      </c>
      <c r="Y36" s="165" t="s">
        <v>958</v>
      </c>
      <c r="Z36" s="165">
        <v>2016</v>
      </c>
      <c r="AA36" s="165">
        <v>2015</v>
      </c>
      <c r="AB36" s="165">
        <v>2015</v>
      </c>
      <c r="AC36" s="165">
        <v>2014</v>
      </c>
      <c r="AD36" s="165">
        <v>2015</v>
      </c>
      <c r="AE36" s="165">
        <v>2012</v>
      </c>
      <c r="AF36" s="165">
        <v>2015</v>
      </c>
      <c r="AG36" s="164">
        <v>2011</v>
      </c>
      <c r="AH36" s="165">
        <v>2015</v>
      </c>
      <c r="AI36" s="165">
        <v>2016</v>
      </c>
      <c r="AJ36" s="165">
        <v>2017</v>
      </c>
      <c r="AK36" s="167" t="s">
        <v>1133</v>
      </c>
      <c r="AL36" s="167">
        <v>42947</v>
      </c>
      <c r="AM36" s="165">
        <v>2016</v>
      </c>
      <c r="AN36" s="165">
        <v>2014</v>
      </c>
      <c r="AO36" s="165">
        <v>2014</v>
      </c>
      <c r="AP36" s="165" t="s">
        <v>958</v>
      </c>
      <c r="AQ36" s="165" t="s">
        <v>958</v>
      </c>
      <c r="AR36" s="165" t="s">
        <v>958</v>
      </c>
      <c r="AS36" s="165">
        <v>2015</v>
      </c>
      <c r="AT36" s="165">
        <v>2016</v>
      </c>
      <c r="AU36" s="165">
        <v>2014</v>
      </c>
      <c r="AV36" s="165">
        <v>2015</v>
      </c>
      <c r="AW36" s="165">
        <v>2015</v>
      </c>
      <c r="AX36" s="165">
        <v>2015</v>
      </c>
      <c r="AY36" s="165">
        <v>2014</v>
      </c>
      <c r="AZ36" s="177">
        <v>2015</v>
      </c>
      <c r="BA36" s="177">
        <v>2015</v>
      </c>
      <c r="BB36" s="165">
        <v>2016</v>
      </c>
      <c r="BC36" s="165">
        <v>2015</v>
      </c>
      <c r="BD36" s="165">
        <v>2014</v>
      </c>
      <c r="BE36" s="165">
        <v>2014</v>
      </c>
      <c r="BF36" s="108"/>
    </row>
    <row r="37" spans="1:58" x14ac:dyDescent="0.25">
      <c r="A37" s="133" t="s">
        <v>64</v>
      </c>
      <c r="B37" s="111" t="s">
        <v>63</v>
      </c>
      <c r="C37" s="163">
        <v>2014</v>
      </c>
      <c r="D37" s="163">
        <v>2014</v>
      </c>
      <c r="E37" s="163">
        <v>2014</v>
      </c>
      <c r="F37" s="163">
        <v>2014</v>
      </c>
      <c r="G37" s="163">
        <v>2014</v>
      </c>
      <c r="H37" s="163">
        <v>2014</v>
      </c>
      <c r="I37" s="163">
        <v>2014</v>
      </c>
      <c r="J37" s="163">
        <v>2016</v>
      </c>
      <c r="K37" s="163">
        <v>2016</v>
      </c>
      <c r="L37" s="163">
        <v>2016</v>
      </c>
      <c r="M37" s="165">
        <v>2017</v>
      </c>
      <c r="N37" s="165">
        <v>2017</v>
      </c>
      <c r="O37" s="165">
        <v>2016</v>
      </c>
      <c r="P37" s="165">
        <v>2016</v>
      </c>
      <c r="Q37" s="165">
        <v>2015</v>
      </c>
      <c r="R37" s="165" t="s">
        <v>958</v>
      </c>
      <c r="S37" s="165">
        <v>2017</v>
      </c>
      <c r="T37" s="165">
        <v>2014</v>
      </c>
      <c r="U37" s="165">
        <v>2015</v>
      </c>
      <c r="V37" s="165" t="s">
        <v>1131</v>
      </c>
      <c r="W37" s="165">
        <v>2015</v>
      </c>
      <c r="X37" s="165">
        <v>2014</v>
      </c>
      <c r="Y37" s="165">
        <v>2010</v>
      </c>
      <c r="Z37" s="165">
        <v>2016</v>
      </c>
      <c r="AA37" s="165">
        <v>2015</v>
      </c>
      <c r="AB37" s="165">
        <v>2015</v>
      </c>
      <c r="AC37" s="165">
        <v>2014</v>
      </c>
      <c r="AD37" s="165">
        <v>2015</v>
      </c>
      <c r="AE37" s="165" t="s">
        <v>958</v>
      </c>
      <c r="AF37" s="165">
        <v>2015</v>
      </c>
      <c r="AG37" s="164">
        <v>2013</v>
      </c>
      <c r="AH37" s="165">
        <v>2015</v>
      </c>
      <c r="AI37" s="165">
        <v>2016</v>
      </c>
      <c r="AJ37" s="165">
        <v>2017</v>
      </c>
      <c r="AK37" s="167"/>
      <c r="AL37" s="167" t="s">
        <v>1132</v>
      </c>
      <c r="AM37" s="165">
        <v>2016</v>
      </c>
      <c r="AN37" s="165">
        <v>2014</v>
      </c>
      <c r="AO37" s="165">
        <v>2014</v>
      </c>
      <c r="AP37" s="165">
        <v>2014</v>
      </c>
      <c r="AQ37" s="165">
        <v>2014</v>
      </c>
      <c r="AR37" s="165">
        <v>2011</v>
      </c>
      <c r="AS37" s="165">
        <v>2015</v>
      </c>
      <c r="AT37" s="165">
        <v>2016</v>
      </c>
      <c r="AU37" s="165">
        <v>2014</v>
      </c>
      <c r="AV37" s="165">
        <v>2015</v>
      </c>
      <c r="AW37" s="165">
        <v>2015</v>
      </c>
      <c r="AX37" s="165">
        <v>2015</v>
      </c>
      <c r="AY37" s="165">
        <v>2014</v>
      </c>
      <c r="AZ37" s="177">
        <v>2015</v>
      </c>
      <c r="BA37" s="177">
        <v>2015</v>
      </c>
      <c r="BB37" s="165">
        <v>2016</v>
      </c>
      <c r="BC37" s="165">
        <v>2015</v>
      </c>
      <c r="BD37" s="165">
        <v>2014</v>
      </c>
      <c r="BE37" s="165">
        <v>2014</v>
      </c>
      <c r="BF37" s="108"/>
    </row>
    <row r="38" spans="1:58" x14ac:dyDescent="0.25">
      <c r="A38" s="133" t="s">
        <v>376</v>
      </c>
      <c r="B38" s="111" t="s">
        <v>65</v>
      </c>
      <c r="C38" s="163">
        <v>2014</v>
      </c>
      <c r="D38" s="163">
        <v>2014</v>
      </c>
      <c r="E38" s="163">
        <v>2014</v>
      </c>
      <c r="F38" s="163">
        <v>2014</v>
      </c>
      <c r="G38" s="163">
        <v>2014</v>
      </c>
      <c r="H38" s="163">
        <v>2014</v>
      </c>
      <c r="I38" s="163">
        <v>2014</v>
      </c>
      <c r="J38" s="163">
        <v>2016</v>
      </c>
      <c r="K38" s="163">
        <v>2016</v>
      </c>
      <c r="L38" s="163">
        <v>2016</v>
      </c>
      <c r="M38" s="165">
        <v>2017</v>
      </c>
      <c r="N38" s="165">
        <v>2017</v>
      </c>
      <c r="O38" s="165">
        <v>2016</v>
      </c>
      <c r="P38" s="165">
        <v>2016</v>
      </c>
      <c r="Q38" s="165">
        <v>2015</v>
      </c>
      <c r="R38" s="165" t="s">
        <v>976</v>
      </c>
      <c r="S38" s="165">
        <v>2017</v>
      </c>
      <c r="T38" s="165">
        <v>2014</v>
      </c>
      <c r="U38" s="165">
        <v>2015</v>
      </c>
      <c r="V38" s="165" t="s">
        <v>1131</v>
      </c>
      <c r="W38" s="165">
        <v>2015</v>
      </c>
      <c r="X38" s="165">
        <v>2010</v>
      </c>
      <c r="Y38" s="165">
        <v>2012</v>
      </c>
      <c r="Z38" s="165">
        <v>2016</v>
      </c>
      <c r="AA38" s="165">
        <v>2015</v>
      </c>
      <c r="AB38" s="165">
        <v>2011</v>
      </c>
      <c r="AC38" s="165">
        <v>2014</v>
      </c>
      <c r="AD38" s="165">
        <v>2015</v>
      </c>
      <c r="AE38" s="165">
        <v>2012</v>
      </c>
      <c r="AF38" s="165">
        <v>2015</v>
      </c>
      <c r="AG38" s="164">
        <v>2010</v>
      </c>
      <c r="AH38" s="165">
        <v>2015</v>
      </c>
      <c r="AI38" s="165">
        <v>2016</v>
      </c>
      <c r="AJ38" s="165">
        <v>2017</v>
      </c>
      <c r="AK38" s="167"/>
      <c r="AL38" s="167" t="s">
        <v>1132</v>
      </c>
      <c r="AM38" s="165">
        <v>2016</v>
      </c>
      <c r="AN38" s="165">
        <v>2014</v>
      </c>
      <c r="AO38" s="165">
        <v>2014</v>
      </c>
      <c r="AP38" s="165">
        <v>2014</v>
      </c>
      <c r="AQ38" s="165">
        <v>2014</v>
      </c>
      <c r="AR38" s="165">
        <v>2011</v>
      </c>
      <c r="AS38" s="165">
        <v>2015</v>
      </c>
      <c r="AT38" s="165">
        <v>2016</v>
      </c>
      <c r="AU38" s="165">
        <v>2014</v>
      </c>
      <c r="AV38" s="165">
        <v>2015</v>
      </c>
      <c r="AW38" s="165">
        <v>2015</v>
      </c>
      <c r="AX38" s="165">
        <v>2015</v>
      </c>
      <c r="AY38" s="165">
        <v>2014</v>
      </c>
      <c r="AZ38" s="177">
        <v>2015</v>
      </c>
      <c r="BA38" s="177">
        <v>2015</v>
      </c>
      <c r="BB38" s="165">
        <v>2016</v>
      </c>
      <c r="BC38" s="165">
        <v>2015</v>
      </c>
      <c r="BD38" s="165">
        <v>2014</v>
      </c>
      <c r="BE38" s="165">
        <v>2014</v>
      </c>
      <c r="BF38" s="108"/>
    </row>
    <row r="39" spans="1:58" x14ac:dyDescent="0.25">
      <c r="A39" s="133" t="s">
        <v>67</v>
      </c>
      <c r="B39" s="111" t="s">
        <v>66</v>
      </c>
      <c r="C39" s="163">
        <v>2014</v>
      </c>
      <c r="D39" s="163">
        <v>2014</v>
      </c>
      <c r="E39" s="163">
        <v>2014</v>
      </c>
      <c r="F39" s="163">
        <v>2014</v>
      </c>
      <c r="G39" s="163">
        <v>2014</v>
      </c>
      <c r="H39" s="163">
        <v>2014</v>
      </c>
      <c r="I39" s="163">
        <v>2014</v>
      </c>
      <c r="J39" s="163">
        <v>2016</v>
      </c>
      <c r="K39" s="163">
        <v>2016</v>
      </c>
      <c r="L39" s="163">
        <v>2016</v>
      </c>
      <c r="M39" s="165">
        <v>2017</v>
      </c>
      <c r="N39" s="165">
        <v>2017</v>
      </c>
      <c r="O39" s="165">
        <v>2016</v>
      </c>
      <c r="P39" s="165">
        <v>2016</v>
      </c>
      <c r="Q39" s="165">
        <v>2015</v>
      </c>
      <c r="R39" s="165" t="s">
        <v>966</v>
      </c>
      <c r="S39" s="165">
        <v>2017</v>
      </c>
      <c r="T39" s="165">
        <v>2014</v>
      </c>
      <c r="U39" s="165">
        <v>2015</v>
      </c>
      <c r="V39" s="165" t="s">
        <v>1131</v>
      </c>
      <c r="W39" s="165">
        <v>2015</v>
      </c>
      <c r="X39" s="165">
        <v>2010</v>
      </c>
      <c r="Y39" s="165">
        <v>2010</v>
      </c>
      <c r="Z39" s="165">
        <v>2016</v>
      </c>
      <c r="AA39" s="165">
        <v>2015</v>
      </c>
      <c r="AB39" s="165">
        <v>2015</v>
      </c>
      <c r="AC39" s="165">
        <v>2014</v>
      </c>
      <c r="AD39" s="165">
        <v>2015</v>
      </c>
      <c r="AE39" s="165">
        <v>2012</v>
      </c>
      <c r="AF39" s="165">
        <v>2015</v>
      </c>
      <c r="AG39" s="164">
        <v>2014</v>
      </c>
      <c r="AH39" s="165">
        <v>2015</v>
      </c>
      <c r="AI39" s="165">
        <v>2016</v>
      </c>
      <c r="AJ39" s="165">
        <v>2017</v>
      </c>
      <c r="AK39" s="167" t="s">
        <v>1132</v>
      </c>
      <c r="AL39" s="167" t="s">
        <v>1132</v>
      </c>
      <c r="AM39" s="165">
        <v>2016</v>
      </c>
      <c r="AN39" s="165">
        <v>2014</v>
      </c>
      <c r="AO39" s="165">
        <v>2014</v>
      </c>
      <c r="AP39" s="165">
        <v>2014</v>
      </c>
      <c r="AQ39" s="165">
        <v>2014</v>
      </c>
      <c r="AR39" s="165">
        <v>2015</v>
      </c>
      <c r="AS39" s="165">
        <v>2015</v>
      </c>
      <c r="AT39" s="165">
        <v>2016</v>
      </c>
      <c r="AU39" s="165">
        <v>2014</v>
      </c>
      <c r="AV39" s="165">
        <v>2015</v>
      </c>
      <c r="AW39" s="165">
        <v>2015</v>
      </c>
      <c r="AX39" s="165">
        <v>2015</v>
      </c>
      <c r="AY39" s="165">
        <v>2014</v>
      </c>
      <c r="AZ39" s="177">
        <v>2015</v>
      </c>
      <c r="BA39" s="177">
        <v>2015</v>
      </c>
      <c r="BB39" s="165">
        <v>2016</v>
      </c>
      <c r="BC39" s="165">
        <v>2015</v>
      </c>
      <c r="BD39" s="165">
        <v>2014</v>
      </c>
      <c r="BE39" s="165">
        <v>2014</v>
      </c>
      <c r="BF39" s="108"/>
    </row>
    <row r="40" spans="1:58" x14ac:dyDescent="0.25">
      <c r="A40" s="133" t="s">
        <v>69</v>
      </c>
      <c r="B40" s="111" t="s">
        <v>68</v>
      </c>
      <c r="C40" s="163">
        <v>2014</v>
      </c>
      <c r="D40" s="163">
        <v>2014</v>
      </c>
      <c r="E40" s="163">
        <v>2014</v>
      </c>
      <c r="F40" s="163">
        <v>2014</v>
      </c>
      <c r="G40" s="163">
        <v>2014</v>
      </c>
      <c r="H40" s="163">
        <v>2014</v>
      </c>
      <c r="I40" s="163">
        <v>2014</v>
      </c>
      <c r="J40" s="163">
        <v>2016</v>
      </c>
      <c r="K40" s="163">
        <v>2016</v>
      </c>
      <c r="L40" s="163">
        <v>2016</v>
      </c>
      <c r="M40" s="165">
        <v>2017</v>
      </c>
      <c r="N40" s="165">
        <v>2017</v>
      </c>
      <c r="O40" s="165">
        <v>2016</v>
      </c>
      <c r="P40" s="165">
        <v>2016</v>
      </c>
      <c r="Q40" s="165">
        <v>2015</v>
      </c>
      <c r="R40" s="165" t="s">
        <v>977</v>
      </c>
      <c r="S40" s="165">
        <v>2017</v>
      </c>
      <c r="T40" s="165">
        <v>2014</v>
      </c>
      <c r="U40" s="165">
        <v>2015</v>
      </c>
      <c r="V40" s="165" t="s">
        <v>1131</v>
      </c>
      <c r="W40" s="165">
        <v>2015</v>
      </c>
      <c r="X40" s="165">
        <v>2012</v>
      </c>
      <c r="Y40" s="165" t="s">
        <v>958</v>
      </c>
      <c r="Z40" s="165">
        <v>2016</v>
      </c>
      <c r="AA40" s="165">
        <v>2015</v>
      </c>
      <c r="AB40" s="165" t="s">
        <v>958</v>
      </c>
      <c r="AC40" s="165">
        <v>2014</v>
      </c>
      <c r="AD40" s="165">
        <v>2015</v>
      </c>
      <c r="AE40" s="165">
        <v>2012</v>
      </c>
      <c r="AF40" s="165" t="s">
        <v>958</v>
      </c>
      <c r="AG40" s="164">
        <v>2004</v>
      </c>
      <c r="AH40" s="165">
        <v>2015</v>
      </c>
      <c r="AI40" s="165">
        <v>2016</v>
      </c>
      <c r="AJ40" s="165">
        <v>2017</v>
      </c>
      <c r="AK40" s="167"/>
      <c r="AL40" s="167" t="s">
        <v>1132</v>
      </c>
      <c r="AM40" s="165">
        <v>2016</v>
      </c>
      <c r="AN40" s="165">
        <v>2014</v>
      </c>
      <c r="AO40" s="165">
        <v>2014</v>
      </c>
      <c r="AP40" s="165" t="s">
        <v>958</v>
      </c>
      <c r="AQ40" s="165" t="s">
        <v>958</v>
      </c>
      <c r="AR40" s="165">
        <v>2009</v>
      </c>
      <c r="AS40" s="165">
        <v>2015</v>
      </c>
      <c r="AT40" s="165">
        <v>2016</v>
      </c>
      <c r="AU40" s="165">
        <v>2014</v>
      </c>
      <c r="AV40" s="165">
        <v>2015</v>
      </c>
      <c r="AW40" s="165">
        <v>2015</v>
      </c>
      <c r="AX40" s="165">
        <v>2015</v>
      </c>
      <c r="AY40" s="165">
        <v>2014</v>
      </c>
      <c r="AZ40" s="177">
        <v>2015</v>
      </c>
      <c r="BA40" s="177">
        <v>2015</v>
      </c>
      <c r="BB40" s="165">
        <v>2016</v>
      </c>
      <c r="BC40" s="165">
        <v>2015</v>
      </c>
      <c r="BD40" s="165">
        <v>2014</v>
      </c>
      <c r="BE40" s="165">
        <v>2014</v>
      </c>
      <c r="BF40" s="108"/>
    </row>
    <row r="41" spans="1:58" x14ac:dyDescent="0.25">
      <c r="A41" s="133" t="s">
        <v>374</v>
      </c>
      <c r="B41" s="111" t="s">
        <v>71</v>
      </c>
      <c r="C41" s="163">
        <v>2014</v>
      </c>
      <c r="D41" s="163">
        <v>2014</v>
      </c>
      <c r="E41" s="163">
        <v>2014</v>
      </c>
      <c r="F41" s="163">
        <v>2014</v>
      </c>
      <c r="G41" s="163">
        <v>2014</v>
      </c>
      <c r="H41" s="163">
        <v>2014</v>
      </c>
      <c r="I41" s="163">
        <v>2014</v>
      </c>
      <c r="J41" s="163">
        <v>2016</v>
      </c>
      <c r="K41" s="163">
        <v>2016</v>
      </c>
      <c r="L41" s="163">
        <v>2016</v>
      </c>
      <c r="M41" s="165">
        <v>2017</v>
      </c>
      <c r="N41" s="165">
        <v>2017</v>
      </c>
      <c r="O41" s="165">
        <v>2016</v>
      </c>
      <c r="P41" s="165">
        <v>2016</v>
      </c>
      <c r="Q41" s="165">
        <v>2015</v>
      </c>
      <c r="R41" s="165" t="s">
        <v>972</v>
      </c>
      <c r="S41" s="165">
        <v>2017</v>
      </c>
      <c r="T41" s="165">
        <v>2014</v>
      </c>
      <c r="U41" s="165">
        <v>2015</v>
      </c>
      <c r="V41" s="165" t="s">
        <v>1131</v>
      </c>
      <c r="W41" s="165">
        <v>2015</v>
      </c>
      <c r="X41" s="165">
        <v>2015</v>
      </c>
      <c r="Y41" s="165">
        <v>2010</v>
      </c>
      <c r="Z41" s="165">
        <v>2016</v>
      </c>
      <c r="AA41" s="165">
        <v>2015</v>
      </c>
      <c r="AB41" s="165">
        <v>2014</v>
      </c>
      <c r="AC41" s="165">
        <v>2014</v>
      </c>
      <c r="AD41" s="165">
        <v>2015</v>
      </c>
      <c r="AE41" s="165">
        <v>2012</v>
      </c>
      <c r="AF41" s="165">
        <v>2015</v>
      </c>
      <c r="AG41" s="164">
        <v>2011</v>
      </c>
      <c r="AH41" s="165">
        <v>2015</v>
      </c>
      <c r="AI41" s="165">
        <v>2016</v>
      </c>
      <c r="AJ41" s="165">
        <v>2017</v>
      </c>
      <c r="AK41" s="167" t="s">
        <v>1133</v>
      </c>
      <c r="AL41" s="167">
        <v>42947</v>
      </c>
      <c r="AM41" s="165">
        <v>2016</v>
      </c>
      <c r="AN41" s="165">
        <v>2014</v>
      </c>
      <c r="AO41" s="165">
        <v>2014</v>
      </c>
      <c r="AP41" s="165">
        <v>2014</v>
      </c>
      <c r="AQ41" s="165">
        <v>2014</v>
      </c>
      <c r="AR41" s="165" t="s">
        <v>958</v>
      </c>
      <c r="AS41" s="165">
        <v>2015</v>
      </c>
      <c r="AT41" s="165">
        <v>2016</v>
      </c>
      <c r="AU41" s="165">
        <v>2014</v>
      </c>
      <c r="AV41" s="165">
        <v>2015</v>
      </c>
      <c r="AW41" s="165">
        <v>2015</v>
      </c>
      <c r="AX41" s="165">
        <v>2015</v>
      </c>
      <c r="AY41" s="165">
        <v>2014</v>
      </c>
      <c r="AZ41" s="177">
        <v>2015</v>
      </c>
      <c r="BA41" s="177">
        <v>2015</v>
      </c>
      <c r="BB41" s="165">
        <v>2016</v>
      </c>
      <c r="BC41" s="165">
        <v>2015</v>
      </c>
      <c r="BD41" s="165">
        <v>2014</v>
      </c>
      <c r="BE41" s="165">
        <v>2014</v>
      </c>
      <c r="BF41" s="108"/>
    </row>
    <row r="42" spans="1:58" x14ac:dyDescent="0.25">
      <c r="A42" s="133" t="s">
        <v>846</v>
      </c>
      <c r="B42" s="111" t="s">
        <v>70</v>
      </c>
      <c r="C42" s="163">
        <v>2014</v>
      </c>
      <c r="D42" s="163">
        <v>2014</v>
      </c>
      <c r="E42" s="163">
        <v>2014</v>
      </c>
      <c r="F42" s="163">
        <v>2014</v>
      </c>
      <c r="G42" s="163">
        <v>2014</v>
      </c>
      <c r="H42" s="163">
        <v>2014</v>
      </c>
      <c r="I42" s="163">
        <v>2014</v>
      </c>
      <c r="J42" s="163">
        <v>2016</v>
      </c>
      <c r="K42" s="163">
        <v>2016</v>
      </c>
      <c r="L42" s="163">
        <v>2016</v>
      </c>
      <c r="M42" s="165">
        <v>2017</v>
      </c>
      <c r="N42" s="165">
        <v>2017</v>
      </c>
      <c r="O42" s="165">
        <v>2016</v>
      </c>
      <c r="P42" s="165">
        <v>2016</v>
      </c>
      <c r="Q42" s="165">
        <v>2015</v>
      </c>
      <c r="R42" s="165" t="s">
        <v>978</v>
      </c>
      <c r="S42" s="165">
        <v>2017</v>
      </c>
      <c r="T42" s="165">
        <v>2014</v>
      </c>
      <c r="U42" s="165">
        <v>2015</v>
      </c>
      <c r="V42" s="165" t="s">
        <v>1131</v>
      </c>
      <c r="W42" s="165">
        <v>2015</v>
      </c>
      <c r="X42" s="165">
        <v>2013</v>
      </c>
      <c r="Y42" s="165" t="s">
        <v>958</v>
      </c>
      <c r="Z42" s="165">
        <v>2016</v>
      </c>
      <c r="AA42" s="165">
        <v>2015</v>
      </c>
      <c r="AB42" s="165">
        <v>2015</v>
      </c>
      <c r="AC42" s="165">
        <v>2014</v>
      </c>
      <c r="AD42" s="165">
        <v>2015</v>
      </c>
      <c r="AE42" s="165">
        <v>2012</v>
      </c>
      <c r="AF42" s="165">
        <v>2015</v>
      </c>
      <c r="AG42" s="164">
        <v>2012</v>
      </c>
      <c r="AH42" s="165">
        <v>2015</v>
      </c>
      <c r="AI42" s="165">
        <v>2016</v>
      </c>
      <c r="AJ42" s="165">
        <v>2017</v>
      </c>
      <c r="AK42" s="167" t="s">
        <v>1133</v>
      </c>
      <c r="AL42" s="167">
        <v>42916</v>
      </c>
      <c r="AM42" s="165">
        <v>2016</v>
      </c>
      <c r="AN42" s="165">
        <v>2014</v>
      </c>
      <c r="AO42" s="165">
        <v>2014</v>
      </c>
      <c r="AP42" s="165" t="s">
        <v>958</v>
      </c>
      <c r="AQ42" s="165" t="s">
        <v>958</v>
      </c>
      <c r="AR42" s="165">
        <v>2015</v>
      </c>
      <c r="AS42" s="165">
        <v>2015</v>
      </c>
      <c r="AT42" s="165">
        <v>2016</v>
      </c>
      <c r="AU42" s="165">
        <v>2014</v>
      </c>
      <c r="AV42" s="165">
        <v>2015</v>
      </c>
      <c r="AW42" s="165">
        <v>2015</v>
      </c>
      <c r="AX42" s="165">
        <v>2015</v>
      </c>
      <c r="AY42" s="165">
        <v>2014</v>
      </c>
      <c r="AZ42" s="177">
        <v>2015</v>
      </c>
      <c r="BA42" s="177">
        <v>2015</v>
      </c>
      <c r="BB42" s="165">
        <v>2016</v>
      </c>
      <c r="BC42" s="165">
        <v>2015</v>
      </c>
      <c r="BD42" s="165">
        <v>2014</v>
      </c>
      <c r="BE42" s="165">
        <v>2014</v>
      </c>
      <c r="BF42" s="108"/>
    </row>
    <row r="43" spans="1:58" x14ac:dyDescent="0.25">
      <c r="A43" s="133" t="s">
        <v>73</v>
      </c>
      <c r="B43" s="111" t="s">
        <v>72</v>
      </c>
      <c r="C43" s="163">
        <v>2014</v>
      </c>
      <c r="D43" s="163">
        <v>2014</v>
      </c>
      <c r="E43" s="163">
        <v>2014</v>
      </c>
      <c r="F43" s="163">
        <v>2014</v>
      </c>
      <c r="G43" s="163">
        <v>2014</v>
      </c>
      <c r="H43" s="163">
        <v>2014</v>
      </c>
      <c r="I43" s="163">
        <v>2014</v>
      </c>
      <c r="J43" s="163">
        <v>2016</v>
      </c>
      <c r="K43" s="163">
        <v>2016</v>
      </c>
      <c r="L43" s="163">
        <v>2016</v>
      </c>
      <c r="M43" s="165">
        <v>2017</v>
      </c>
      <c r="N43" s="165">
        <v>2017</v>
      </c>
      <c r="O43" s="165">
        <v>2016</v>
      </c>
      <c r="P43" s="165">
        <v>2016</v>
      </c>
      <c r="Q43" s="165">
        <v>2015</v>
      </c>
      <c r="R43" s="165" t="s">
        <v>958</v>
      </c>
      <c r="S43" s="165">
        <v>2017</v>
      </c>
      <c r="T43" s="165">
        <v>2014</v>
      </c>
      <c r="U43" s="165">
        <v>2015</v>
      </c>
      <c r="V43" s="165" t="s">
        <v>1131</v>
      </c>
      <c r="W43" s="165">
        <v>2015</v>
      </c>
      <c r="X43" s="165">
        <v>2008</v>
      </c>
      <c r="Y43" s="165">
        <v>2013</v>
      </c>
      <c r="Z43" s="165">
        <v>2016</v>
      </c>
      <c r="AA43" s="165">
        <v>2015</v>
      </c>
      <c r="AB43" s="165">
        <v>2015</v>
      </c>
      <c r="AC43" s="165">
        <v>2014</v>
      </c>
      <c r="AD43" s="165">
        <v>2015</v>
      </c>
      <c r="AE43" s="165">
        <v>2012</v>
      </c>
      <c r="AF43" s="165">
        <v>2015</v>
      </c>
      <c r="AG43" s="164">
        <v>2014</v>
      </c>
      <c r="AH43" s="165">
        <v>2015</v>
      </c>
      <c r="AI43" s="165">
        <v>2016</v>
      </c>
      <c r="AJ43" s="165">
        <v>2017</v>
      </c>
      <c r="AK43" s="167"/>
      <c r="AL43" s="167" t="s">
        <v>1132</v>
      </c>
      <c r="AM43" s="165">
        <v>2016</v>
      </c>
      <c r="AN43" s="165">
        <v>2014</v>
      </c>
      <c r="AO43" s="165">
        <v>2014</v>
      </c>
      <c r="AP43" s="165">
        <v>2014</v>
      </c>
      <c r="AQ43" s="165">
        <v>2014</v>
      </c>
      <c r="AR43" s="165">
        <v>2011</v>
      </c>
      <c r="AS43" s="165">
        <v>2015</v>
      </c>
      <c r="AT43" s="165">
        <v>2016</v>
      </c>
      <c r="AU43" s="165">
        <v>2014</v>
      </c>
      <c r="AV43" s="165">
        <v>2015</v>
      </c>
      <c r="AW43" s="165">
        <v>2015</v>
      </c>
      <c r="AX43" s="165">
        <v>2015</v>
      </c>
      <c r="AY43" s="165">
        <v>2014</v>
      </c>
      <c r="AZ43" s="177">
        <v>2015</v>
      </c>
      <c r="BA43" s="177">
        <v>2015</v>
      </c>
      <c r="BB43" s="165">
        <v>2016</v>
      </c>
      <c r="BC43" s="165">
        <v>2015</v>
      </c>
      <c r="BD43" s="165">
        <v>2014</v>
      </c>
      <c r="BE43" s="165">
        <v>2014</v>
      </c>
      <c r="BF43" s="108"/>
    </row>
    <row r="44" spans="1:58" x14ac:dyDescent="0.25">
      <c r="A44" s="133" t="s">
        <v>371</v>
      </c>
      <c r="B44" s="111" t="s">
        <v>74</v>
      </c>
      <c r="C44" s="163">
        <v>2014</v>
      </c>
      <c r="D44" s="163">
        <v>2014</v>
      </c>
      <c r="E44" s="163">
        <v>2014</v>
      </c>
      <c r="F44" s="163">
        <v>2014</v>
      </c>
      <c r="G44" s="163">
        <v>2014</v>
      </c>
      <c r="H44" s="163">
        <v>2014</v>
      </c>
      <c r="I44" s="163">
        <v>2014</v>
      </c>
      <c r="J44" s="163">
        <v>2016</v>
      </c>
      <c r="K44" s="163">
        <v>2016</v>
      </c>
      <c r="L44" s="163">
        <v>2016</v>
      </c>
      <c r="M44" s="165">
        <v>2017</v>
      </c>
      <c r="N44" s="165">
        <v>2017</v>
      </c>
      <c r="O44" s="165">
        <v>2016</v>
      </c>
      <c r="P44" s="165">
        <v>2016</v>
      </c>
      <c r="Q44" s="165">
        <v>2015</v>
      </c>
      <c r="R44" s="165" t="s">
        <v>972</v>
      </c>
      <c r="S44" s="165">
        <v>2017</v>
      </c>
      <c r="T44" s="165">
        <v>2014</v>
      </c>
      <c r="U44" s="165">
        <v>2015</v>
      </c>
      <c r="V44" s="165" t="s">
        <v>1131</v>
      </c>
      <c r="W44" s="165">
        <v>2015</v>
      </c>
      <c r="X44" s="165">
        <v>2012</v>
      </c>
      <c r="Y44" s="165">
        <v>2010</v>
      </c>
      <c r="Z44" s="165">
        <v>2016</v>
      </c>
      <c r="AA44" s="165">
        <v>2015</v>
      </c>
      <c r="AB44" s="165">
        <v>2015</v>
      </c>
      <c r="AC44" s="165">
        <v>2014</v>
      </c>
      <c r="AD44" s="165">
        <v>2015</v>
      </c>
      <c r="AE44" s="165">
        <v>2012</v>
      </c>
      <c r="AF44" s="165">
        <v>2015</v>
      </c>
      <c r="AG44" s="164">
        <v>2008</v>
      </c>
      <c r="AH44" s="165">
        <v>2015</v>
      </c>
      <c r="AI44" s="165">
        <v>2016</v>
      </c>
      <c r="AJ44" s="165">
        <v>2017</v>
      </c>
      <c r="AK44" s="167" t="s">
        <v>1132</v>
      </c>
      <c r="AL44" s="167" t="s">
        <v>1132</v>
      </c>
      <c r="AM44" s="165">
        <v>2016</v>
      </c>
      <c r="AN44" s="165">
        <v>2014</v>
      </c>
      <c r="AO44" s="165">
        <v>2014</v>
      </c>
      <c r="AP44" s="165">
        <v>2014</v>
      </c>
      <c r="AQ44" s="165">
        <v>2014</v>
      </c>
      <c r="AR44" s="165">
        <v>2015</v>
      </c>
      <c r="AS44" s="165">
        <v>2015</v>
      </c>
      <c r="AT44" s="165">
        <v>2016</v>
      </c>
      <c r="AU44" s="165">
        <v>2014</v>
      </c>
      <c r="AV44" s="165">
        <v>2015</v>
      </c>
      <c r="AW44" s="165">
        <v>2015</v>
      </c>
      <c r="AX44" s="165">
        <v>2015</v>
      </c>
      <c r="AY44" s="165">
        <v>2014</v>
      </c>
      <c r="AZ44" s="177">
        <v>2015</v>
      </c>
      <c r="BA44" s="177">
        <v>2015</v>
      </c>
      <c r="BB44" s="165">
        <v>2016</v>
      </c>
      <c r="BC44" s="165">
        <v>2015</v>
      </c>
      <c r="BD44" s="165">
        <v>2014</v>
      </c>
      <c r="BE44" s="165">
        <v>2014</v>
      </c>
      <c r="BF44" s="108"/>
    </row>
    <row r="45" spans="1:58" x14ac:dyDescent="0.25">
      <c r="A45" s="133" t="s">
        <v>76</v>
      </c>
      <c r="B45" s="111" t="s">
        <v>75</v>
      </c>
      <c r="C45" s="163">
        <v>2014</v>
      </c>
      <c r="D45" s="163">
        <v>2014</v>
      </c>
      <c r="E45" s="163">
        <v>2014</v>
      </c>
      <c r="F45" s="163">
        <v>2014</v>
      </c>
      <c r="G45" s="163">
        <v>2014</v>
      </c>
      <c r="H45" s="163">
        <v>2014</v>
      </c>
      <c r="I45" s="163">
        <v>2014</v>
      </c>
      <c r="J45" s="163">
        <v>2016</v>
      </c>
      <c r="K45" s="163">
        <v>2016</v>
      </c>
      <c r="L45" s="163">
        <v>2016</v>
      </c>
      <c r="M45" s="165">
        <v>2017</v>
      </c>
      <c r="N45" s="165">
        <v>2017</v>
      </c>
      <c r="O45" s="165">
        <v>2016</v>
      </c>
      <c r="P45" s="165">
        <v>2016</v>
      </c>
      <c r="Q45" s="165">
        <v>2015</v>
      </c>
      <c r="R45" s="165" t="s">
        <v>958</v>
      </c>
      <c r="S45" s="165">
        <v>2017</v>
      </c>
      <c r="T45" s="165">
        <v>2014</v>
      </c>
      <c r="U45" s="165">
        <v>2015</v>
      </c>
      <c r="V45" s="165" t="s">
        <v>958</v>
      </c>
      <c r="W45" s="165">
        <v>2015</v>
      </c>
      <c r="X45" s="165" t="s">
        <v>958</v>
      </c>
      <c r="Y45" s="165">
        <v>2012</v>
      </c>
      <c r="Z45" s="165">
        <v>2016</v>
      </c>
      <c r="AA45" s="165">
        <v>2015</v>
      </c>
      <c r="AB45" s="165" t="s">
        <v>958</v>
      </c>
      <c r="AC45" s="165">
        <v>2014</v>
      </c>
      <c r="AD45" s="165">
        <v>2015</v>
      </c>
      <c r="AE45" s="165" t="s">
        <v>958</v>
      </c>
      <c r="AF45" s="165">
        <v>2015</v>
      </c>
      <c r="AG45" s="164">
        <v>2011</v>
      </c>
      <c r="AH45" s="165">
        <v>2015</v>
      </c>
      <c r="AI45" s="165">
        <v>2016</v>
      </c>
      <c r="AJ45" s="165">
        <v>2017</v>
      </c>
      <c r="AK45" s="167"/>
      <c r="AL45" s="167" t="s">
        <v>1132</v>
      </c>
      <c r="AM45" s="165">
        <v>2016</v>
      </c>
      <c r="AN45" s="165">
        <v>2014</v>
      </c>
      <c r="AO45" s="165">
        <v>2014</v>
      </c>
      <c r="AP45" s="165">
        <v>2014</v>
      </c>
      <c r="AQ45" s="165">
        <v>2014</v>
      </c>
      <c r="AR45" s="165">
        <v>2015</v>
      </c>
      <c r="AS45" s="165">
        <v>2015</v>
      </c>
      <c r="AT45" s="165">
        <v>2016</v>
      </c>
      <c r="AU45" s="165">
        <v>2014</v>
      </c>
      <c r="AV45" s="165">
        <v>2015</v>
      </c>
      <c r="AW45" s="165">
        <v>2015</v>
      </c>
      <c r="AX45" s="165">
        <v>2015</v>
      </c>
      <c r="AY45" s="165">
        <v>2014</v>
      </c>
      <c r="AZ45" s="177">
        <v>2015</v>
      </c>
      <c r="BA45" s="177">
        <v>2015</v>
      </c>
      <c r="BB45" s="165">
        <v>2016</v>
      </c>
      <c r="BC45" s="165">
        <v>2015</v>
      </c>
      <c r="BD45" s="165">
        <v>2014</v>
      </c>
      <c r="BE45" s="165">
        <v>2014</v>
      </c>
      <c r="BF45" s="108"/>
    </row>
    <row r="46" spans="1:58" x14ac:dyDescent="0.25">
      <c r="A46" s="133" t="s">
        <v>78</v>
      </c>
      <c r="B46" s="111" t="s">
        <v>77</v>
      </c>
      <c r="C46" s="163">
        <v>2014</v>
      </c>
      <c r="D46" s="163">
        <v>2014</v>
      </c>
      <c r="E46" s="163">
        <v>2014</v>
      </c>
      <c r="F46" s="163">
        <v>2014</v>
      </c>
      <c r="G46" s="163">
        <v>2014</v>
      </c>
      <c r="H46" s="163">
        <v>2014</v>
      </c>
      <c r="I46" s="163">
        <v>2014</v>
      </c>
      <c r="J46" s="163">
        <v>2016</v>
      </c>
      <c r="K46" s="163">
        <v>2016</v>
      </c>
      <c r="L46" s="163">
        <v>2016</v>
      </c>
      <c r="M46" s="165">
        <v>2017</v>
      </c>
      <c r="N46" s="165">
        <v>2017</v>
      </c>
      <c r="O46" s="165">
        <v>2016</v>
      </c>
      <c r="P46" s="165">
        <v>2016</v>
      </c>
      <c r="Q46" s="165">
        <v>2015</v>
      </c>
      <c r="R46" s="165" t="s">
        <v>958</v>
      </c>
      <c r="S46" s="165">
        <v>2017</v>
      </c>
      <c r="T46" s="165">
        <v>2014</v>
      </c>
      <c r="U46" s="165">
        <v>2015</v>
      </c>
      <c r="V46" s="165" t="s">
        <v>958</v>
      </c>
      <c r="W46" s="165">
        <v>2015</v>
      </c>
      <c r="X46" s="165" t="s">
        <v>958</v>
      </c>
      <c r="Y46" s="165">
        <v>2010</v>
      </c>
      <c r="Z46" s="165">
        <v>2016</v>
      </c>
      <c r="AA46" s="165">
        <v>2015</v>
      </c>
      <c r="AB46" s="165">
        <v>2015</v>
      </c>
      <c r="AC46" s="165">
        <v>2014</v>
      </c>
      <c r="AD46" s="165">
        <v>2015</v>
      </c>
      <c r="AE46" s="165" t="s">
        <v>958</v>
      </c>
      <c r="AF46" s="165">
        <v>2015</v>
      </c>
      <c r="AG46" s="164" t="s">
        <v>958</v>
      </c>
      <c r="AH46" s="165">
        <v>2015</v>
      </c>
      <c r="AI46" s="165">
        <v>2016</v>
      </c>
      <c r="AJ46" s="165">
        <v>2017</v>
      </c>
      <c r="AK46" s="167"/>
      <c r="AL46" s="167" t="s">
        <v>1132</v>
      </c>
      <c r="AM46" s="165">
        <v>2016</v>
      </c>
      <c r="AN46" s="165">
        <v>2014</v>
      </c>
      <c r="AO46" s="165">
        <v>2014</v>
      </c>
      <c r="AP46" s="165" t="s">
        <v>958</v>
      </c>
      <c r="AQ46" s="165" t="s">
        <v>958</v>
      </c>
      <c r="AR46" s="165">
        <v>2011</v>
      </c>
      <c r="AS46" s="165">
        <v>2015</v>
      </c>
      <c r="AT46" s="165">
        <v>2016</v>
      </c>
      <c r="AU46" s="165">
        <v>2014</v>
      </c>
      <c r="AV46" s="165">
        <v>2015</v>
      </c>
      <c r="AW46" s="165">
        <v>2015</v>
      </c>
      <c r="AX46" s="165">
        <v>2015</v>
      </c>
      <c r="AY46" s="165">
        <v>2014</v>
      </c>
      <c r="AZ46" s="177">
        <v>2015</v>
      </c>
      <c r="BA46" s="177">
        <v>2015</v>
      </c>
      <c r="BB46" s="165">
        <v>2013</v>
      </c>
      <c r="BC46" s="165">
        <v>2015</v>
      </c>
      <c r="BD46" s="165">
        <v>2014</v>
      </c>
      <c r="BE46" s="165">
        <v>2014</v>
      </c>
      <c r="BF46" s="108"/>
    </row>
    <row r="47" spans="1:58" x14ac:dyDescent="0.25">
      <c r="A47" s="133" t="s">
        <v>80</v>
      </c>
      <c r="B47" s="111" t="s">
        <v>79</v>
      </c>
      <c r="C47" s="163">
        <v>2014</v>
      </c>
      <c r="D47" s="163">
        <v>2014</v>
      </c>
      <c r="E47" s="163">
        <v>2014</v>
      </c>
      <c r="F47" s="163">
        <v>2014</v>
      </c>
      <c r="G47" s="163">
        <v>2014</v>
      </c>
      <c r="H47" s="163">
        <v>2014</v>
      </c>
      <c r="I47" s="163">
        <v>2014</v>
      </c>
      <c r="J47" s="163">
        <v>2016</v>
      </c>
      <c r="K47" s="163">
        <v>2016</v>
      </c>
      <c r="L47" s="163">
        <v>2016</v>
      </c>
      <c r="M47" s="165">
        <v>2017</v>
      </c>
      <c r="N47" s="165">
        <v>2017</v>
      </c>
      <c r="O47" s="165">
        <v>2016</v>
      </c>
      <c r="P47" s="165">
        <v>2016</v>
      </c>
      <c r="Q47" s="165">
        <v>2015</v>
      </c>
      <c r="R47" s="165" t="s">
        <v>958</v>
      </c>
      <c r="S47" s="165">
        <v>2017</v>
      </c>
      <c r="T47" s="165">
        <v>2014</v>
      </c>
      <c r="U47" s="165">
        <v>2015</v>
      </c>
      <c r="V47" s="165" t="s">
        <v>958</v>
      </c>
      <c r="W47" s="165">
        <v>2015</v>
      </c>
      <c r="X47" s="165" t="s">
        <v>958</v>
      </c>
      <c r="Y47" s="165">
        <v>2012</v>
      </c>
      <c r="Z47" s="165">
        <v>2016</v>
      </c>
      <c r="AA47" s="165">
        <v>2015</v>
      </c>
      <c r="AB47" s="165">
        <v>2013</v>
      </c>
      <c r="AC47" s="165">
        <v>2014</v>
      </c>
      <c r="AD47" s="165">
        <v>2015</v>
      </c>
      <c r="AE47" s="165" t="s">
        <v>958</v>
      </c>
      <c r="AF47" s="165">
        <v>2015</v>
      </c>
      <c r="AG47" s="164">
        <v>2012</v>
      </c>
      <c r="AH47" s="165">
        <v>2015</v>
      </c>
      <c r="AI47" s="165">
        <v>2016</v>
      </c>
      <c r="AJ47" s="165">
        <v>2017</v>
      </c>
      <c r="AK47" s="167" t="s">
        <v>1132</v>
      </c>
      <c r="AL47" s="167" t="s">
        <v>1132</v>
      </c>
      <c r="AM47" s="165">
        <v>2016</v>
      </c>
      <c r="AN47" s="165">
        <v>2014</v>
      </c>
      <c r="AO47" s="165">
        <v>2014</v>
      </c>
      <c r="AP47" s="165">
        <v>2014</v>
      </c>
      <c r="AQ47" s="165">
        <v>2014</v>
      </c>
      <c r="AR47" s="165" t="s">
        <v>958</v>
      </c>
      <c r="AS47" s="165">
        <v>2015</v>
      </c>
      <c r="AT47" s="165">
        <v>2016</v>
      </c>
      <c r="AU47" s="165">
        <v>2014</v>
      </c>
      <c r="AV47" s="165">
        <v>2015</v>
      </c>
      <c r="AW47" s="165">
        <v>2015</v>
      </c>
      <c r="AX47" s="165">
        <v>2015</v>
      </c>
      <c r="AY47" s="165">
        <v>2014</v>
      </c>
      <c r="AZ47" s="177">
        <v>2015</v>
      </c>
      <c r="BA47" s="177">
        <v>2015</v>
      </c>
      <c r="BB47" s="165">
        <v>2016</v>
      </c>
      <c r="BC47" s="165">
        <v>2015</v>
      </c>
      <c r="BD47" s="165">
        <v>2014</v>
      </c>
      <c r="BE47" s="165">
        <v>2014</v>
      </c>
      <c r="BF47" s="108"/>
    </row>
    <row r="48" spans="1:58" x14ac:dyDescent="0.25">
      <c r="A48" s="133" t="s">
        <v>82</v>
      </c>
      <c r="B48" s="111" t="s">
        <v>81</v>
      </c>
      <c r="C48" s="163">
        <v>2014</v>
      </c>
      <c r="D48" s="163">
        <v>2014</v>
      </c>
      <c r="E48" s="163">
        <v>2014</v>
      </c>
      <c r="F48" s="163">
        <v>2014</v>
      </c>
      <c r="G48" s="163">
        <v>2014</v>
      </c>
      <c r="H48" s="163">
        <v>2014</v>
      </c>
      <c r="I48" s="163">
        <v>2014</v>
      </c>
      <c r="J48" s="163">
        <v>2016</v>
      </c>
      <c r="K48" s="163">
        <v>2016</v>
      </c>
      <c r="L48" s="163">
        <v>2016</v>
      </c>
      <c r="M48" s="165">
        <v>2017</v>
      </c>
      <c r="N48" s="165">
        <v>2017</v>
      </c>
      <c r="O48" s="165">
        <v>2016</v>
      </c>
      <c r="P48" s="165">
        <v>2016</v>
      </c>
      <c r="Q48" s="165">
        <v>2015</v>
      </c>
      <c r="R48" s="165" t="s">
        <v>958</v>
      </c>
      <c r="S48" s="165">
        <v>2017</v>
      </c>
      <c r="T48" s="165">
        <v>2014</v>
      </c>
      <c r="U48" s="165">
        <v>2015</v>
      </c>
      <c r="V48" s="165" t="s">
        <v>958</v>
      </c>
      <c r="W48" s="165">
        <v>2015</v>
      </c>
      <c r="X48" s="165" t="s">
        <v>958</v>
      </c>
      <c r="Y48" s="165">
        <v>2011</v>
      </c>
      <c r="Z48" s="165">
        <v>2016</v>
      </c>
      <c r="AA48" s="165">
        <v>2015</v>
      </c>
      <c r="AB48" s="165">
        <v>2013</v>
      </c>
      <c r="AC48" s="165">
        <v>2014</v>
      </c>
      <c r="AD48" s="165">
        <v>2015</v>
      </c>
      <c r="AE48" s="165" t="s">
        <v>958</v>
      </c>
      <c r="AF48" s="165">
        <v>2015</v>
      </c>
      <c r="AG48" s="164">
        <v>2012</v>
      </c>
      <c r="AH48" s="165">
        <v>2015</v>
      </c>
      <c r="AI48" s="165">
        <v>2016</v>
      </c>
      <c r="AJ48" s="165">
        <v>2017</v>
      </c>
      <c r="AK48" s="167"/>
      <c r="AL48" s="167" t="s">
        <v>1132</v>
      </c>
      <c r="AM48" s="165">
        <v>2016</v>
      </c>
      <c r="AN48" s="165">
        <v>2014</v>
      </c>
      <c r="AO48" s="165">
        <v>2014</v>
      </c>
      <c r="AP48" s="165">
        <v>2014</v>
      </c>
      <c r="AQ48" s="165">
        <v>2014</v>
      </c>
      <c r="AR48" s="165">
        <v>2015</v>
      </c>
      <c r="AS48" s="165">
        <v>2015</v>
      </c>
      <c r="AT48" s="165">
        <v>2016</v>
      </c>
      <c r="AU48" s="165">
        <v>2014</v>
      </c>
      <c r="AV48" s="165" t="s">
        <v>958</v>
      </c>
      <c r="AW48" s="165">
        <v>2015</v>
      </c>
      <c r="AX48" s="165">
        <v>2015</v>
      </c>
      <c r="AY48" s="165">
        <v>2014</v>
      </c>
      <c r="AZ48" s="177">
        <v>2015</v>
      </c>
      <c r="BA48" s="177">
        <v>2015</v>
      </c>
      <c r="BB48" s="165">
        <v>2016</v>
      </c>
      <c r="BC48" s="165">
        <v>2015</v>
      </c>
      <c r="BD48" s="165">
        <v>2014</v>
      </c>
      <c r="BE48" s="165">
        <v>2014</v>
      </c>
      <c r="BF48" s="108"/>
    </row>
    <row r="49" spans="1:58" x14ac:dyDescent="0.25">
      <c r="A49" s="133" t="s">
        <v>84</v>
      </c>
      <c r="B49" s="111" t="s">
        <v>83</v>
      </c>
      <c r="C49" s="163">
        <v>2014</v>
      </c>
      <c r="D49" s="163">
        <v>2014</v>
      </c>
      <c r="E49" s="163">
        <v>2014</v>
      </c>
      <c r="F49" s="163">
        <v>2014</v>
      </c>
      <c r="G49" s="163">
        <v>2014</v>
      </c>
      <c r="H49" s="163">
        <v>2014</v>
      </c>
      <c r="I49" s="163">
        <v>2014</v>
      </c>
      <c r="J49" s="163">
        <v>2016</v>
      </c>
      <c r="K49" s="163">
        <v>2016</v>
      </c>
      <c r="L49" s="163">
        <v>2016</v>
      </c>
      <c r="M49" s="165">
        <v>2017</v>
      </c>
      <c r="N49" s="165">
        <v>2017</v>
      </c>
      <c r="O49" s="165">
        <v>2016</v>
      </c>
      <c r="P49" s="165">
        <v>2016</v>
      </c>
      <c r="Q49" s="165">
        <v>2015</v>
      </c>
      <c r="R49" s="165" t="s">
        <v>958</v>
      </c>
      <c r="S49" s="165">
        <v>2017</v>
      </c>
      <c r="T49" s="165">
        <v>2014</v>
      </c>
      <c r="U49" s="165">
        <v>2015</v>
      </c>
      <c r="V49" s="165" t="s">
        <v>958</v>
      </c>
      <c r="W49" s="165">
        <v>2015</v>
      </c>
      <c r="X49" s="165" t="s">
        <v>958</v>
      </c>
      <c r="Y49" s="165">
        <v>2010</v>
      </c>
      <c r="Z49" s="165">
        <v>2016</v>
      </c>
      <c r="AA49" s="165">
        <v>2015</v>
      </c>
      <c r="AB49" s="165">
        <v>2014</v>
      </c>
      <c r="AC49" s="165">
        <v>2014</v>
      </c>
      <c r="AD49" s="165">
        <v>2015</v>
      </c>
      <c r="AE49" s="165" t="s">
        <v>958</v>
      </c>
      <c r="AF49" s="165">
        <v>2015</v>
      </c>
      <c r="AG49" s="164">
        <v>2012</v>
      </c>
      <c r="AH49" s="165">
        <v>2015</v>
      </c>
      <c r="AI49" s="165">
        <v>2016</v>
      </c>
      <c r="AJ49" s="165">
        <v>2017</v>
      </c>
      <c r="AK49" s="167"/>
      <c r="AL49" s="167" t="s">
        <v>1132</v>
      </c>
      <c r="AM49" s="165">
        <v>2016</v>
      </c>
      <c r="AN49" s="165">
        <v>2014</v>
      </c>
      <c r="AO49" s="165">
        <v>2014</v>
      </c>
      <c r="AP49" s="165">
        <v>2014</v>
      </c>
      <c r="AQ49" s="165">
        <v>2014</v>
      </c>
      <c r="AR49" s="165">
        <v>2015</v>
      </c>
      <c r="AS49" s="165">
        <v>2015</v>
      </c>
      <c r="AT49" s="165">
        <v>2016</v>
      </c>
      <c r="AU49" s="165">
        <v>2014</v>
      </c>
      <c r="AV49" s="165" t="s">
        <v>958</v>
      </c>
      <c r="AW49" s="165">
        <v>2015</v>
      </c>
      <c r="AX49" s="165">
        <v>2015</v>
      </c>
      <c r="AY49" s="165">
        <v>2014</v>
      </c>
      <c r="AZ49" s="177">
        <v>2015</v>
      </c>
      <c r="BA49" s="177">
        <v>2015</v>
      </c>
      <c r="BB49" s="165">
        <v>2016</v>
      </c>
      <c r="BC49" s="165">
        <v>2015</v>
      </c>
      <c r="BD49" s="165">
        <v>2014</v>
      </c>
      <c r="BE49" s="165">
        <v>2014</v>
      </c>
      <c r="BF49" s="108"/>
    </row>
    <row r="50" spans="1:58" x14ac:dyDescent="0.25">
      <c r="A50" s="133" t="s">
        <v>86</v>
      </c>
      <c r="B50" s="111" t="s">
        <v>85</v>
      </c>
      <c r="C50" s="163">
        <v>2014</v>
      </c>
      <c r="D50" s="163">
        <v>2014</v>
      </c>
      <c r="E50" s="163">
        <v>2014</v>
      </c>
      <c r="F50" s="163">
        <v>2014</v>
      </c>
      <c r="G50" s="163">
        <v>2014</v>
      </c>
      <c r="H50" s="163">
        <v>2014</v>
      </c>
      <c r="I50" s="163">
        <v>2014</v>
      </c>
      <c r="J50" s="163">
        <v>2016</v>
      </c>
      <c r="K50" s="163">
        <v>2016</v>
      </c>
      <c r="L50" s="163">
        <v>2016</v>
      </c>
      <c r="M50" s="165">
        <v>2017</v>
      </c>
      <c r="N50" s="165">
        <v>2017</v>
      </c>
      <c r="O50" s="165">
        <v>2016</v>
      </c>
      <c r="P50" s="165">
        <v>2016</v>
      </c>
      <c r="Q50" s="165">
        <v>2015</v>
      </c>
      <c r="R50" s="165" t="s">
        <v>979</v>
      </c>
      <c r="S50" s="165">
        <v>2017</v>
      </c>
      <c r="T50" s="165">
        <v>2014</v>
      </c>
      <c r="U50" s="165">
        <v>2015</v>
      </c>
      <c r="V50" s="165" t="s">
        <v>958</v>
      </c>
      <c r="W50" s="165">
        <v>2015</v>
      </c>
      <c r="X50" s="165">
        <v>2012</v>
      </c>
      <c r="Y50" s="165">
        <v>2010</v>
      </c>
      <c r="Z50" s="165">
        <v>2016</v>
      </c>
      <c r="AA50" s="165">
        <v>2015</v>
      </c>
      <c r="AB50" s="165">
        <v>2015</v>
      </c>
      <c r="AC50" s="165">
        <v>2014</v>
      </c>
      <c r="AD50" s="165">
        <v>2015</v>
      </c>
      <c r="AE50" s="165">
        <v>2012</v>
      </c>
      <c r="AF50" s="165" t="s">
        <v>958</v>
      </c>
      <c r="AG50" s="164">
        <v>2012</v>
      </c>
      <c r="AH50" s="165">
        <v>2015</v>
      </c>
      <c r="AI50" s="165">
        <v>2016</v>
      </c>
      <c r="AJ50" s="165">
        <v>2017</v>
      </c>
      <c r="AK50" s="167"/>
      <c r="AL50" s="167">
        <v>42947</v>
      </c>
      <c r="AM50" s="165">
        <v>2016</v>
      </c>
      <c r="AN50" s="165">
        <v>2014</v>
      </c>
      <c r="AO50" s="165">
        <v>2014</v>
      </c>
      <c r="AP50" s="165" t="s">
        <v>958</v>
      </c>
      <c r="AQ50" s="165" t="s">
        <v>958</v>
      </c>
      <c r="AR50" s="165">
        <v>2011</v>
      </c>
      <c r="AS50" s="165">
        <v>2015</v>
      </c>
      <c r="AT50" s="165">
        <v>2016</v>
      </c>
      <c r="AU50" s="165">
        <v>2014</v>
      </c>
      <c r="AV50" s="165" t="s">
        <v>958</v>
      </c>
      <c r="AW50" s="165">
        <v>2015</v>
      </c>
      <c r="AX50" s="165">
        <v>2015</v>
      </c>
      <c r="AY50" s="165">
        <v>2014</v>
      </c>
      <c r="AZ50" s="177">
        <v>2015</v>
      </c>
      <c r="BA50" s="177">
        <v>2015</v>
      </c>
      <c r="BB50" s="165">
        <v>2015</v>
      </c>
      <c r="BC50" s="165">
        <v>2015</v>
      </c>
      <c r="BD50" s="165">
        <v>2014</v>
      </c>
      <c r="BE50" s="165">
        <v>2014</v>
      </c>
      <c r="BF50" s="108"/>
    </row>
    <row r="51" spans="1:58" x14ac:dyDescent="0.25">
      <c r="A51" s="133" t="s">
        <v>88</v>
      </c>
      <c r="B51" s="111" t="s">
        <v>87</v>
      </c>
      <c r="C51" s="163">
        <v>2014</v>
      </c>
      <c r="D51" s="163">
        <v>2014</v>
      </c>
      <c r="E51" s="163">
        <v>2014</v>
      </c>
      <c r="F51" s="163">
        <v>2014</v>
      </c>
      <c r="G51" s="163">
        <v>2014</v>
      </c>
      <c r="H51" s="163">
        <v>2014</v>
      </c>
      <c r="I51" s="163">
        <v>2014</v>
      </c>
      <c r="J51" s="163">
        <v>2016</v>
      </c>
      <c r="K51" s="163">
        <v>2016</v>
      </c>
      <c r="L51" s="163">
        <v>2016</v>
      </c>
      <c r="M51" s="165">
        <v>2017</v>
      </c>
      <c r="N51" s="165">
        <v>2017</v>
      </c>
      <c r="O51" s="165">
        <v>2016</v>
      </c>
      <c r="P51" s="165">
        <v>2016</v>
      </c>
      <c r="Q51" s="165">
        <v>2015</v>
      </c>
      <c r="R51" s="165" t="s">
        <v>958</v>
      </c>
      <c r="S51" s="165">
        <v>2017</v>
      </c>
      <c r="T51" s="165">
        <v>2014</v>
      </c>
      <c r="U51" s="165">
        <v>2015</v>
      </c>
      <c r="V51" s="165" t="s">
        <v>1131</v>
      </c>
      <c r="W51" s="165">
        <v>2015</v>
      </c>
      <c r="X51" s="165" t="s">
        <v>958</v>
      </c>
      <c r="Y51" s="165">
        <v>2011</v>
      </c>
      <c r="Z51" s="165">
        <v>2016</v>
      </c>
      <c r="AA51" s="165">
        <v>2015</v>
      </c>
      <c r="AB51" s="165" t="s">
        <v>958</v>
      </c>
      <c r="AC51" s="165">
        <v>2014</v>
      </c>
      <c r="AD51" s="165">
        <v>2015</v>
      </c>
      <c r="AE51" s="165" t="s">
        <v>958</v>
      </c>
      <c r="AF51" s="165" t="s">
        <v>958</v>
      </c>
      <c r="AG51" s="164" t="s">
        <v>958</v>
      </c>
      <c r="AH51" s="165">
        <v>2015</v>
      </c>
      <c r="AI51" s="165">
        <v>2016</v>
      </c>
      <c r="AJ51" s="165">
        <v>2017</v>
      </c>
      <c r="AK51" s="167"/>
      <c r="AL51" s="167" t="s">
        <v>1132</v>
      </c>
      <c r="AM51" s="165">
        <v>2016</v>
      </c>
      <c r="AN51" s="165">
        <v>2014</v>
      </c>
      <c r="AO51" s="165">
        <v>2014</v>
      </c>
      <c r="AP51" s="165" t="s">
        <v>958</v>
      </c>
      <c r="AQ51" s="165" t="s">
        <v>958</v>
      </c>
      <c r="AR51" s="165" t="s">
        <v>958</v>
      </c>
      <c r="AS51" s="165">
        <v>2015</v>
      </c>
      <c r="AT51" s="165">
        <v>2016</v>
      </c>
      <c r="AU51" s="165">
        <v>2014</v>
      </c>
      <c r="AV51" s="165" t="s">
        <v>958</v>
      </c>
      <c r="AW51" s="165">
        <v>2015</v>
      </c>
      <c r="AX51" s="165">
        <v>2015</v>
      </c>
      <c r="AY51" s="165">
        <v>2014</v>
      </c>
      <c r="AZ51" s="177">
        <v>2007</v>
      </c>
      <c r="BA51" s="177">
        <v>2007</v>
      </c>
      <c r="BB51" s="165">
        <v>2016</v>
      </c>
      <c r="BC51" s="165">
        <v>2015</v>
      </c>
      <c r="BD51" s="165">
        <v>2014</v>
      </c>
      <c r="BE51" s="165">
        <v>2014</v>
      </c>
      <c r="BF51" s="108"/>
    </row>
    <row r="52" spans="1:58" x14ac:dyDescent="0.25">
      <c r="A52" s="133" t="s">
        <v>90</v>
      </c>
      <c r="B52" s="111" t="s">
        <v>89</v>
      </c>
      <c r="C52" s="163">
        <v>2014</v>
      </c>
      <c r="D52" s="163">
        <v>2014</v>
      </c>
      <c r="E52" s="163">
        <v>2014</v>
      </c>
      <c r="F52" s="163">
        <v>2014</v>
      </c>
      <c r="G52" s="163">
        <v>2014</v>
      </c>
      <c r="H52" s="163">
        <v>2014</v>
      </c>
      <c r="I52" s="163">
        <v>2014</v>
      </c>
      <c r="J52" s="163">
        <v>2016</v>
      </c>
      <c r="K52" s="163">
        <v>2016</v>
      </c>
      <c r="L52" s="163">
        <v>2016</v>
      </c>
      <c r="M52" s="165">
        <v>2017</v>
      </c>
      <c r="N52" s="165">
        <v>2017</v>
      </c>
      <c r="O52" s="165">
        <v>2016</v>
      </c>
      <c r="P52" s="165">
        <v>2016</v>
      </c>
      <c r="Q52" s="165">
        <v>2015</v>
      </c>
      <c r="R52" s="165" t="s">
        <v>980</v>
      </c>
      <c r="S52" s="165">
        <v>2017</v>
      </c>
      <c r="T52" s="165">
        <v>2014</v>
      </c>
      <c r="U52" s="165">
        <v>2015</v>
      </c>
      <c r="V52" s="165" t="s">
        <v>1131</v>
      </c>
      <c r="W52" s="165">
        <v>2015</v>
      </c>
      <c r="X52" s="165">
        <v>2013</v>
      </c>
      <c r="Y52" s="165">
        <v>2012</v>
      </c>
      <c r="Z52" s="165">
        <v>2016</v>
      </c>
      <c r="AA52" s="165">
        <v>2015</v>
      </c>
      <c r="AB52" s="165">
        <v>2015</v>
      </c>
      <c r="AC52" s="165">
        <v>2014</v>
      </c>
      <c r="AD52" s="165">
        <v>2015</v>
      </c>
      <c r="AE52" s="165">
        <v>2012</v>
      </c>
      <c r="AF52" s="165">
        <v>2015</v>
      </c>
      <c r="AG52" s="164">
        <v>2013</v>
      </c>
      <c r="AH52" s="165">
        <v>2015</v>
      </c>
      <c r="AI52" s="165">
        <v>2016</v>
      </c>
      <c r="AJ52" s="165">
        <v>2017</v>
      </c>
      <c r="AK52" s="167"/>
      <c r="AL52" s="167" t="s">
        <v>1132</v>
      </c>
      <c r="AM52" s="165">
        <v>2016</v>
      </c>
      <c r="AN52" s="165">
        <v>2014</v>
      </c>
      <c r="AO52" s="165">
        <v>2014</v>
      </c>
      <c r="AP52" s="165">
        <v>2014</v>
      </c>
      <c r="AQ52" s="165">
        <v>2014</v>
      </c>
      <c r="AR52" s="165">
        <v>2015</v>
      </c>
      <c r="AS52" s="165">
        <v>2015</v>
      </c>
      <c r="AT52" s="165">
        <v>2016</v>
      </c>
      <c r="AU52" s="165">
        <v>2014</v>
      </c>
      <c r="AV52" s="165">
        <v>2015</v>
      </c>
      <c r="AW52" s="165">
        <v>2015</v>
      </c>
      <c r="AX52" s="165">
        <v>2015</v>
      </c>
      <c r="AY52" s="165">
        <v>2014</v>
      </c>
      <c r="AZ52" s="177">
        <v>2015</v>
      </c>
      <c r="BA52" s="177">
        <v>2015</v>
      </c>
      <c r="BB52" s="165">
        <v>2016</v>
      </c>
      <c r="BC52" s="165">
        <v>2015</v>
      </c>
      <c r="BD52" s="165">
        <v>2014</v>
      </c>
      <c r="BE52" s="165">
        <v>2014</v>
      </c>
      <c r="BF52" s="108"/>
    </row>
    <row r="53" spans="1:58" x14ac:dyDescent="0.25">
      <c r="A53" s="133" t="s">
        <v>93</v>
      </c>
      <c r="B53" s="111" t="s">
        <v>92</v>
      </c>
      <c r="C53" s="163">
        <v>2014</v>
      </c>
      <c r="D53" s="163">
        <v>2014</v>
      </c>
      <c r="E53" s="163">
        <v>2014</v>
      </c>
      <c r="F53" s="163">
        <v>2014</v>
      </c>
      <c r="G53" s="163">
        <v>2014</v>
      </c>
      <c r="H53" s="163">
        <v>2014</v>
      </c>
      <c r="I53" s="163">
        <v>2014</v>
      </c>
      <c r="J53" s="163">
        <v>2016</v>
      </c>
      <c r="K53" s="163">
        <v>2016</v>
      </c>
      <c r="L53" s="163">
        <v>2016</v>
      </c>
      <c r="M53" s="165">
        <v>2017</v>
      </c>
      <c r="N53" s="165">
        <v>2017</v>
      </c>
      <c r="O53" s="165">
        <v>2016</v>
      </c>
      <c r="P53" s="165">
        <v>2016</v>
      </c>
      <c r="Q53" s="165">
        <v>2015</v>
      </c>
      <c r="R53" s="165" t="s">
        <v>981</v>
      </c>
      <c r="S53" s="165">
        <v>2017</v>
      </c>
      <c r="T53" s="165">
        <v>2014</v>
      </c>
      <c r="U53" s="165">
        <v>2015</v>
      </c>
      <c r="V53" s="165" t="s">
        <v>1131</v>
      </c>
      <c r="W53" s="165">
        <v>2015</v>
      </c>
      <c r="X53" s="165">
        <v>2012</v>
      </c>
      <c r="Y53" s="165">
        <v>2011</v>
      </c>
      <c r="Z53" s="165">
        <v>2016</v>
      </c>
      <c r="AA53" s="165">
        <v>2015</v>
      </c>
      <c r="AB53" s="165">
        <v>2015</v>
      </c>
      <c r="AC53" s="165">
        <v>2014</v>
      </c>
      <c r="AD53" s="165">
        <v>2015</v>
      </c>
      <c r="AE53" s="165">
        <v>2012</v>
      </c>
      <c r="AF53" s="165">
        <v>2015</v>
      </c>
      <c r="AG53" s="164">
        <v>2014</v>
      </c>
      <c r="AH53" s="165">
        <v>2015</v>
      </c>
      <c r="AI53" s="165">
        <v>2016</v>
      </c>
      <c r="AJ53" s="165">
        <v>2017</v>
      </c>
      <c r="AK53" s="167"/>
      <c r="AL53" s="167" t="s">
        <v>1132</v>
      </c>
      <c r="AM53" s="165">
        <v>2016</v>
      </c>
      <c r="AN53" s="165">
        <v>2014</v>
      </c>
      <c r="AO53" s="165">
        <v>2014</v>
      </c>
      <c r="AP53" s="165">
        <v>2014</v>
      </c>
      <c r="AQ53" s="165">
        <v>2014</v>
      </c>
      <c r="AR53" s="165">
        <v>2015</v>
      </c>
      <c r="AS53" s="165">
        <v>2015</v>
      </c>
      <c r="AT53" s="165">
        <v>2016</v>
      </c>
      <c r="AU53" s="165">
        <v>2014</v>
      </c>
      <c r="AV53" s="165">
        <v>2015</v>
      </c>
      <c r="AW53" s="165">
        <v>2015</v>
      </c>
      <c r="AX53" s="165">
        <v>2015</v>
      </c>
      <c r="AY53" s="165">
        <v>2014</v>
      </c>
      <c r="AZ53" s="177">
        <v>2015</v>
      </c>
      <c r="BA53" s="177">
        <v>2015</v>
      </c>
      <c r="BB53" s="165">
        <v>2016</v>
      </c>
      <c r="BC53" s="165">
        <v>2015</v>
      </c>
      <c r="BD53" s="165">
        <v>2014</v>
      </c>
      <c r="BE53" s="165">
        <v>2014</v>
      </c>
      <c r="BF53" s="108"/>
    </row>
    <row r="54" spans="1:58" x14ac:dyDescent="0.25">
      <c r="A54" s="133" t="s">
        <v>95</v>
      </c>
      <c r="B54" s="111" t="s">
        <v>94</v>
      </c>
      <c r="C54" s="163">
        <v>2014</v>
      </c>
      <c r="D54" s="163">
        <v>2014</v>
      </c>
      <c r="E54" s="163">
        <v>2014</v>
      </c>
      <c r="F54" s="163">
        <v>2014</v>
      </c>
      <c r="G54" s="163">
        <v>2014</v>
      </c>
      <c r="H54" s="163">
        <v>2014</v>
      </c>
      <c r="I54" s="163">
        <v>2014</v>
      </c>
      <c r="J54" s="163">
        <v>2016</v>
      </c>
      <c r="K54" s="163">
        <v>2016</v>
      </c>
      <c r="L54" s="163">
        <v>2016</v>
      </c>
      <c r="M54" s="165">
        <v>2017</v>
      </c>
      <c r="N54" s="165">
        <v>2017</v>
      </c>
      <c r="O54" s="165">
        <v>2016</v>
      </c>
      <c r="P54" s="165">
        <v>2016</v>
      </c>
      <c r="Q54" s="165">
        <v>2015</v>
      </c>
      <c r="R54" s="165" t="s">
        <v>982</v>
      </c>
      <c r="S54" s="165">
        <v>2017</v>
      </c>
      <c r="T54" s="165">
        <v>2014</v>
      </c>
      <c r="U54" s="165">
        <v>2015</v>
      </c>
      <c r="V54" s="165" t="s">
        <v>1131</v>
      </c>
      <c r="W54" s="165">
        <v>2015</v>
      </c>
      <c r="X54" s="165">
        <v>2014</v>
      </c>
      <c r="Y54" s="165">
        <v>2010</v>
      </c>
      <c r="Z54" s="165">
        <v>2016</v>
      </c>
      <c r="AA54" s="165">
        <v>2015</v>
      </c>
      <c r="AB54" s="165">
        <v>2015</v>
      </c>
      <c r="AC54" s="165">
        <v>2014</v>
      </c>
      <c r="AD54" s="165">
        <v>2015</v>
      </c>
      <c r="AE54" s="165" t="s">
        <v>958</v>
      </c>
      <c r="AF54" s="165">
        <v>2015</v>
      </c>
      <c r="AG54" s="164">
        <v>2008</v>
      </c>
      <c r="AH54" s="165">
        <v>2015</v>
      </c>
      <c r="AI54" s="165">
        <v>2016</v>
      </c>
      <c r="AJ54" s="165">
        <v>2017</v>
      </c>
      <c r="AK54" s="167" t="s">
        <v>1132</v>
      </c>
      <c r="AL54" s="167">
        <v>42947</v>
      </c>
      <c r="AM54" s="165">
        <v>2016</v>
      </c>
      <c r="AN54" s="165">
        <v>2014</v>
      </c>
      <c r="AO54" s="165">
        <v>2014</v>
      </c>
      <c r="AP54" s="165">
        <v>2014</v>
      </c>
      <c r="AQ54" s="165">
        <v>2014</v>
      </c>
      <c r="AR54" s="165">
        <v>2015</v>
      </c>
      <c r="AS54" s="165">
        <v>2015</v>
      </c>
      <c r="AT54" s="165">
        <v>2016</v>
      </c>
      <c r="AU54" s="165">
        <v>2014</v>
      </c>
      <c r="AV54" s="165">
        <v>2015</v>
      </c>
      <c r="AW54" s="165">
        <v>2015</v>
      </c>
      <c r="AX54" s="165">
        <v>2015</v>
      </c>
      <c r="AY54" s="165">
        <v>2014</v>
      </c>
      <c r="AZ54" s="177">
        <v>2015</v>
      </c>
      <c r="BA54" s="177">
        <v>2015</v>
      </c>
      <c r="BB54" s="165">
        <v>2016</v>
      </c>
      <c r="BC54" s="165">
        <v>2015</v>
      </c>
      <c r="BD54" s="165">
        <v>2014</v>
      </c>
      <c r="BE54" s="165">
        <v>2014</v>
      </c>
      <c r="BF54" s="108"/>
    </row>
    <row r="55" spans="1:58" x14ac:dyDescent="0.25">
      <c r="A55" s="133" t="s">
        <v>97</v>
      </c>
      <c r="B55" s="111" t="s">
        <v>96</v>
      </c>
      <c r="C55" s="163">
        <v>2014</v>
      </c>
      <c r="D55" s="163">
        <v>2014</v>
      </c>
      <c r="E55" s="163">
        <v>2014</v>
      </c>
      <c r="F55" s="163">
        <v>2014</v>
      </c>
      <c r="G55" s="163">
        <v>2014</v>
      </c>
      <c r="H55" s="163">
        <v>2014</v>
      </c>
      <c r="I55" s="163">
        <v>2014</v>
      </c>
      <c r="J55" s="163">
        <v>2016</v>
      </c>
      <c r="K55" s="163">
        <v>2016</v>
      </c>
      <c r="L55" s="163">
        <v>2016</v>
      </c>
      <c r="M55" s="165">
        <v>2017</v>
      </c>
      <c r="N55" s="165">
        <v>2017</v>
      </c>
      <c r="O55" s="165">
        <v>2016</v>
      </c>
      <c r="P55" s="165">
        <v>2016</v>
      </c>
      <c r="Q55" s="165">
        <v>2015</v>
      </c>
      <c r="R55" s="165" t="s">
        <v>958</v>
      </c>
      <c r="S55" s="165">
        <v>2017</v>
      </c>
      <c r="T55" s="165">
        <v>2014</v>
      </c>
      <c r="U55" s="165">
        <v>2015</v>
      </c>
      <c r="V55" s="165" t="s">
        <v>1131</v>
      </c>
      <c r="W55" s="165">
        <v>2015</v>
      </c>
      <c r="X55" s="165">
        <v>2008</v>
      </c>
      <c r="Y55" s="165">
        <v>2010</v>
      </c>
      <c r="Z55" s="165">
        <v>2016</v>
      </c>
      <c r="AA55" s="165">
        <v>2015</v>
      </c>
      <c r="AB55" s="165">
        <v>2015</v>
      </c>
      <c r="AC55" s="165">
        <v>2014</v>
      </c>
      <c r="AD55" s="165">
        <v>2015</v>
      </c>
      <c r="AE55" s="165">
        <v>2012</v>
      </c>
      <c r="AF55" s="165">
        <v>2015</v>
      </c>
      <c r="AG55" s="164">
        <v>2014</v>
      </c>
      <c r="AH55" s="165">
        <v>2015</v>
      </c>
      <c r="AI55" s="165">
        <v>2016</v>
      </c>
      <c r="AJ55" s="165">
        <v>2017</v>
      </c>
      <c r="AK55" s="167" t="s">
        <v>1132</v>
      </c>
      <c r="AL55" s="167" t="s">
        <v>1132</v>
      </c>
      <c r="AM55" s="165">
        <v>2016</v>
      </c>
      <c r="AN55" s="165">
        <v>2014</v>
      </c>
      <c r="AO55" s="165">
        <v>2014</v>
      </c>
      <c r="AP55" s="165">
        <v>2014</v>
      </c>
      <c r="AQ55" s="165">
        <v>2014</v>
      </c>
      <c r="AR55" s="165">
        <v>2009</v>
      </c>
      <c r="AS55" s="165">
        <v>2015</v>
      </c>
      <c r="AT55" s="165">
        <v>2016</v>
      </c>
      <c r="AU55" s="165">
        <v>2014</v>
      </c>
      <c r="AV55" s="165">
        <v>2015</v>
      </c>
      <c r="AW55" s="165">
        <v>2015</v>
      </c>
      <c r="AX55" s="165">
        <v>2015</v>
      </c>
      <c r="AY55" s="165">
        <v>2014</v>
      </c>
      <c r="AZ55" s="177">
        <v>2015</v>
      </c>
      <c r="BA55" s="177">
        <v>2015</v>
      </c>
      <c r="BB55" s="165">
        <v>2016</v>
      </c>
      <c r="BC55" s="165">
        <v>2015</v>
      </c>
      <c r="BD55" s="165">
        <v>2014</v>
      </c>
      <c r="BE55" s="165">
        <v>2014</v>
      </c>
      <c r="BF55" s="108"/>
    </row>
    <row r="56" spans="1:58" x14ac:dyDescent="0.25">
      <c r="A56" s="133" t="s">
        <v>99</v>
      </c>
      <c r="B56" s="111" t="s">
        <v>98</v>
      </c>
      <c r="C56" s="163">
        <v>2014</v>
      </c>
      <c r="D56" s="163">
        <v>2014</v>
      </c>
      <c r="E56" s="163">
        <v>2014</v>
      </c>
      <c r="F56" s="163">
        <v>2014</v>
      </c>
      <c r="G56" s="163">
        <v>2014</v>
      </c>
      <c r="H56" s="163">
        <v>2014</v>
      </c>
      <c r="I56" s="163">
        <v>2014</v>
      </c>
      <c r="J56" s="163">
        <v>2016</v>
      </c>
      <c r="K56" s="163">
        <v>2016</v>
      </c>
      <c r="L56" s="163">
        <v>2016</v>
      </c>
      <c r="M56" s="165">
        <v>2017</v>
      </c>
      <c r="N56" s="165">
        <v>2017</v>
      </c>
      <c r="O56" s="165">
        <v>2016</v>
      </c>
      <c r="P56" s="165">
        <v>2016</v>
      </c>
      <c r="Q56" s="165">
        <v>2015</v>
      </c>
      <c r="R56" s="165" t="s">
        <v>958</v>
      </c>
      <c r="S56" s="165">
        <v>2017</v>
      </c>
      <c r="T56" s="165">
        <v>2014</v>
      </c>
      <c r="U56" s="165">
        <v>2015</v>
      </c>
      <c r="V56" s="165" t="s">
        <v>1131</v>
      </c>
      <c r="W56" s="165">
        <v>2015</v>
      </c>
      <c r="X56" s="165">
        <v>2010</v>
      </c>
      <c r="Y56" s="165" t="s">
        <v>958</v>
      </c>
      <c r="Z56" s="165">
        <v>2016</v>
      </c>
      <c r="AA56" s="165">
        <v>2015</v>
      </c>
      <c r="AB56" s="165">
        <v>2015</v>
      </c>
      <c r="AC56" s="165">
        <v>2014</v>
      </c>
      <c r="AD56" s="165">
        <v>2015</v>
      </c>
      <c r="AE56" s="165">
        <v>2012</v>
      </c>
      <c r="AF56" s="165" t="s">
        <v>958</v>
      </c>
      <c r="AG56" s="164" t="s">
        <v>958</v>
      </c>
      <c r="AH56" s="165">
        <v>2015</v>
      </c>
      <c r="AI56" s="165">
        <v>2016</v>
      </c>
      <c r="AJ56" s="165">
        <v>2017</v>
      </c>
      <c r="AK56" s="167"/>
      <c r="AL56" s="167" t="s">
        <v>1132</v>
      </c>
      <c r="AM56" s="165">
        <v>2016</v>
      </c>
      <c r="AN56" s="165">
        <v>2014</v>
      </c>
      <c r="AO56" s="165">
        <v>2014</v>
      </c>
      <c r="AP56" s="165" t="s">
        <v>958</v>
      </c>
      <c r="AQ56" s="165" t="s">
        <v>958</v>
      </c>
      <c r="AR56" s="165" t="s">
        <v>958</v>
      </c>
      <c r="AS56" s="165">
        <v>2015</v>
      </c>
      <c r="AT56" s="165">
        <v>2015</v>
      </c>
      <c r="AU56" s="165">
        <v>2014</v>
      </c>
      <c r="AV56" s="165">
        <v>2015</v>
      </c>
      <c r="AW56" s="165">
        <v>2015</v>
      </c>
      <c r="AX56" s="165">
        <v>2015</v>
      </c>
      <c r="AY56" s="165">
        <v>2014</v>
      </c>
      <c r="AZ56" s="177">
        <v>2015</v>
      </c>
      <c r="BA56" s="177">
        <v>2015</v>
      </c>
      <c r="BB56" s="165">
        <v>2016</v>
      </c>
      <c r="BC56" s="165">
        <v>2015</v>
      </c>
      <c r="BD56" s="165">
        <v>2014</v>
      </c>
      <c r="BE56" s="165">
        <v>2014</v>
      </c>
      <c r="BF56" s="108"/>
    </row>
    <row r="57" spans="1:58" x14ac:dyDescent="0.25">
      <c r="A57" s="133" t="s">
        <v>101</v>
      </c>
      <c r="B57" s="111" t="s">
        <v>100</v>
      </c>
      <c r="C57" s="163">
        <v>2014</v>
      </c>
      <c r="D57" s="163">
        <v>2014</v>
      </c>
      <c r="E57" s="163">
        <v>2014</v>
      </c>
      <c r="F57" s="163">
        <v>2014</v>
      </c>
      <c r="G57" s="163">
        <v>2014</v>
      </c>
      <c r="H57" s="163">
        <v>2014</v>
      </c>
      <c r="I57" s="163">
        <v>2014</v>
      </c>
      <c r="J57" s="163">
        <v>2016</v>
      </c>
      <c r="K57" s="163">
        <v>2016</v>
      </c>
      <c r="L57" s="163">
        <v>2016</v>
      </c>
      <c r="M57" s="165">
        <v>2017</v>
      </c>
      <c r="N57" s="165">
        <v>2017</v>
      </c>
      <c r="O57" s="165">
        <v>2016</v>
      </c>
      <c r="P57" s="165">
        <v>2016</v>
      </c>
      <c r="Q57" s="165">
        <v>2015</v>
      </c>
      <c r="R57" s="165" t="s">
        <v>958</v>
      </c>
      <c r="S57" s="165">
        <v>2017</v>
      </c>
      <c r="T57" s="165">
        <v>2014</v>
      </c>
      <c r="U57" s="165">
        <v>2015</v>
      </c>
      <c r="V57" s="165" t="s">
        <v>958</v>
      </c>
      <c r="W57" s="165">
        <v>2015</v>
      </c>
      <c r="X57" s="165">
        <v>2010</v>
      </c>
      <c r="Y57" s="165" t="s">
        <v>958</v>
      </c>
      <c r="Z57" s="165">
        <v>2016</v>
      </c>
      <c r="AA57" s="165">
        <v>2015</v>
      </c>
      <c r="AB57" s="165">
        <v>2015</v>
      </c>
      <c r="AC57" s="165">
        <v>2014</v>
      </c>
      <c r="AD57" s="165">
        <v>2015</v>
      </c>
      <c r="AE57" s="165">
        <v>2012</v>
      </c>
      <c r="AF57" s="165" t="s">
        <v>958</v>
      </c>
      <c r="AG57" s="164" t="s">
        <v>958</v>
      </c>
      <c r="AH57" s="165">
        <v>2015</v>
      </c>
      <c r="AI57" s="165">
        <v>2016</v>
      </c>
      <c r="AJ57" s="165">
        <v>2017</v>
      </c>
      <c r="AK57" s="167"/>
      <c r="AL57" s="167" t="s">
        <v>1132</v>
      </c>
      <c r="AM57" s="165">
        <v>2016</v>
      </c>
      <c r="AN57" s="165">
        <v>2014</v>
      </c>
      <c r="AO57" s="165">
        <v>2014</v>
      </c>
      <c r="AP57" s="165" t="s">
        <v>958</v>
      </c>
      <c r="AQ57" s="165" t="s">
        <v>958</v>
      </c>
      <c r="AR57" s="165" t="s">
        <v>958</v>
      </c>
      <c r="AS57" s="165">
        <v>2015</v>
      </c>
      <c r="AT57" s="165">
        <v>2016</v>
      </c>
      <c r="AU57" s="165">
        <v>2014</v>
      </c>
      <c r="AV57" s="165">
        <v>2015</v>
      </c>
      <c r="AW57" s="165">
        <v>2015</v>
      </c>
      <c r="AX57" s="165">
        <v>2015</v>
      </c>
      <c r="AY57" s="165">
        <v>2014</v>
      </c>
      <c r="AZ57" s="177">
        <v>2015</v>
      </c>
      <c r="BA57" s="177">
        <v>2015</v>
      </c>
      <c r="BB57" s="165">
        <v>2011</v>
      </c>
      <c r="BC57" s="165">
        <v>2011</v>
      </c>
      <c r="BD57" s="165">
        <v>2014</v>
      </c>
      <c r="BE57" s="165">
        <v>2014</v>
      </c>
      <c r="BF57" s="108"/>
    </row>
    <row r="58" spans="1:58" x14ac:dyDescent="0.25">
      <c r="A58" s="133" t="s">
        <v>103</v>
      </c>
      <c r="B58" s="111" t="s">
        <v>102</v>
      </c>
      <c r="C58" s="163">
        <v>2014</v>
      </c>
      <c r="D58" s="163">
        <v>2014</v>
      </c>
      <c r="E58" s="163">
        <v>2014</v>
      </c>
      <c r="F58" s="163">
        <v>2014</v>
      </c>
      <c r="G58" s="163">
        <v>2014</v>
      </c>
      <c r="H58" s="163">
        <v>2014</v>
      </c>
      <c r="I58" s="163">
        <v>2014</v>
      </c>
      <c r="J58" s="163">
        <v>2016</v>
      </c>
      <c r="K58" s="163">
        <v>2016</v>
      </c>
      <c r="L58" s="163">
        <v>2016</v>
      </c>
      <c r="M58" s="165">
        <v>2017</v>
      </c>
      <c r="N58" s="165">
        <v>2017</v>
      </c>
      <c r="O58" s="165">
        <v>2016</v>
      </c>
      <c r="P58" s="165">
        <v>2016</v>
      </c>
      <c r="Q58" s="165">
        <v>2015</v>
      </c>
      <c r="R58" s="165" t="s">
        <v>958</v>
      </c>
      <c r="S58" s="165">
        <v>2017</v>
      </c>
      <c r="T58" s="165">
        <v>2014</v>
      </c>
      <c r="U58" s="165">
        <v>2015</v>
      </c>
      <c r="V58" s="165" t="s">
        <v>958</v>
      </c>
      <c r="W58" s="165">
        <v>2015</v>
      </c>
      <c r="X58" s="165" t="s">
        <v>958</v>
      </c>
      <c r="Y58" s="165">
        <v>2012</v>
      </c>
      <c r="Z58" s="165">
        <v>2016</v>
      </c>
      <c r="AA58" s="165">
        <v>2015</v>
      </c>
      <c r="AB58" s="165">
        <v>2013</v>
      </c>
      <c r="AC58" s="165">
        <v>2014</v>
      </c>
      <c r="AD58" s="165">
        <v>2015</v>
      </c>
      <c r="AE58" s="165" t="s">
        <v>958</v>
      </c>
      <c r="AF58" s="165">
        <v>2015</v>
      </c>
      <c r="AG58" s="164">
        <v>2012</v>
      </c>
      <c r="AH58" s="165">
        <v>2015</v>
      </c>
      <c r="AI58" s="165">
        <v>2016</v>
      </c>
      <c r="AJ58" s="165">
        <v>2017</v>
      </c>
      <c r="AK58" s="167"/>
      <c r="AL58" s="167" t="s">
        <v>1132</v>
      </c>
      <c r="AM58" s="165">
        <v>2016</v>
      </c>
      <c r="AN58" s="165">
        <v>2014</v>
      </c>
      <c r="AO58" s="165">
        <v>2014</v>
      </c>
      <c r="AP58" s="165">
        <v>2014</v>
      </c>
      <c r="AQ58" s="165">
        <v>2014</v>
      </c>
      <c r="AR58" s="165" t="s">
        <v>958</v>
      </c>
      <c r="AS58" s="165">
        <v>2015</v>
      </c>
      <c r="AT58" s="165">
        <v>2016</v>
      </c>
      <c r="AU58" s="165">
        <v>2014</v>
      </c>
      <c r="AV58" s="165">
        <v>2015</v>
      </c>
      <c r="AW58" s="165">
        <v>2015</v>
      </c>
      <c r="AX58" s="165">
        <v>2015</v>
      </c>
      <c r="AY58" s="165">
        <v>2014</v>
      </c>
      <c r="AZ58" s="177">
        <v>2015</v>
      </c>
      <c r="BA58" s="177">
        <v>2015</v>
      </c>
      <c r="BB58" s="165">
        <v>2016</v>
      </c>
      <c r="BC58" s="165">
        <v>2015</v>
      </c>
      <c r="BD58" s="165">
        <v>2014</v>
      </c>
      <c r="BE58" s="165">
        <v>2014</v>
      </c>
      <c r="BF58" s="108"/>
    </row>
    <row r="59" spans="1:58" x14ac:dyDescent="0.25">
      <c r="A59" s="133" t="s">
        <v>105</v>
      </c>
      <c r="B59" s="111" t="s">
        <v>104</v>
      </c>
      <c r="C59" s="163">
        <v>2014</v>
      </c>
      <c r="D59" s="163">
        <v>2014</v>
      </c>
      <c r="E59" s="163">
        <v>2014</v>
      </c>
      <c r="F59" s="163">
        <v>2014</v>
      </c>
      <c r="G59" s="163">
        <v>2014</v>
      </c>
      <c r="H59" s="163">
        <v>2014</v>
      </c>
      <c r="I59" s="163">
        <v>2014</v>
      </c>
      <c r="J59" s="163">
        <v>2016</v>
      </c>
      <c r="K59" s="163">
        <v>2016</v>
      </c>
      <c r="L59" s="163">
        <v>2016</v>
      </c>
      <c r="M59" s="165">
        <v>2017</v>
      </c>
      <c r="N59" s="165">
        <v>2017</v>
      </c>
      <c r="O59" s="165">
        <v>2016</v>
      </c>
      <c r="P59" s="165">
        <v>2016</v>
      </c>
      <c r="Q59" s="165">
        <v>2015</v>
      </c>
      <c r="R59" s="165" t="s">
        <v>968</v>
      </c>
      <c r="S59" s="165">
        <v>2017</v>
      </c>
      <c r="T59" s="165">
        <v>2014</v>
      </c>
      <c r="U59" s="165">
        <v>2015</v>
      </c>
      <c r="V59" s="165" t="s">
        <v>1131</v>
      </c>
      <c r="W59" s="165">
        <v>2015</v>
      </c>
      <c r="X59" s="165">
        <v>2014</v>
      </c>
      <c r="Y59" s="165">
        <v>2010</v>
      </c>
      <c r="Z59" s="165">
        <v>2016</v>
      </c>
      <c r="AA59" s="165">
        <v>2015</v>
      </c>
      <c r="AB59" s="165">
        <v>2014</v>
      </c>
      <c r="AC59" s="165">
        <v>2014</v>
      </c>
      <c r="AD59" s="165">
        <v>2015</v>
      </c>
      <c r="AE59" s="165">
        <v>2012</v>
      </c>
      <c r="AF59" s="165">
        <v>2015</v>
      </c>
      <c r="AG59" s="164">
        <v>2010</v>
      </c>
      <c r="AH59" s="165">
        <v>2015</v>
      </c>
      <c r="AI59" s="165">
        <v>2016</v>
      </c>
      <c r="AJ59" s="165">
        <v>2017</v>
      </c>
      <c r="AK59" s="167" t="s">
        <v>1133</v>
      </c>
      <c r="AL59" s="167">
        <v>42947</v>
      </c>
      <c r="AM59" s="165">
        <v>2016</v>
      </c>
      <c r="AN59" s="165">
        <v>2014</v>
      </c>
      <c r="AO59" s="165">
        <v>2014</v>
      </c>
      <c r="AP59" s="165">
        <v>2014</v>
      </c>
      <c r="AQ59" s="165">
        <v>2014</v>
      </c>
      <c r="AR59" s="165">
        <v>2015</v>
      </c>
      <c r="AS59" s="165">
        <v>2015</v>
      </c>
      <c r="AT59" s="165">
        <v>2016</v>
      </c>
      <c r="AU59" s="165">
        <v>2014</v>
      </c>
      <c r="AV59" s="165">
        <v>2015</v>
      </c>
      <c r="AW59" s="165">
        <v>2015</v>
      </c>
      <c r="AX59" s="165">
        <v>2015</v>
      </c>
      <c r="AY59" s="165">
        <v>2014</v>
      </c>
      <c r="AZ59" s="177">
        <v>2015</v>
      </c>
      <c r="BA59" s="177">
        <v>2015</v>
      </c>
      <c r="BB59" s="165">
        <v>2016</v>
      </c>
      <c r="BC59" s="165">
        <v>2015</v>
      </c>
      <c r="BD59" s="165">
        <v>2014</v>
      </c>
      <c r="BE59" s="165">
        <v>2014</v>
      </c>
      <c r="BF59" s="108"/>
    </row>
    <row r="60" spans="1:58" x14ac:dyDescent="0.25">
      <c r="A60" s="133" t="s">
        <v>107</v>
      </c>
      <c r="B60" s="111" t="s">
        <v>106</v>
      </c>
      <c r="C60" s="163">
        <v>2014</v>
      </c>
      <c r="D60" s="163">
        <v>2014</v>
      </c>
      <c r="E60" s="163">
        <v>2014</v>
      </c>
      <c r="F60" s="163">
        <v>2014</v>
      </c>
      <c r="G60" s="163">
        <v>2014</v>
      </c>
      <c r="H60" s="163">
        <v>2014</v>
      </c>
      <c r="I60" s="163">
        <v>2014</v>
      </c>
      <c r="J60" s="163">
        <v>2016</v>
      </c>
      <c r="K60" s="163">
        <v>2016</v>
      </c>
      <c r="L60" s="163">
        <v>2016</v>
      </c>
      <c r="M60" s="165">
        <v>2017</v>
      </c>
      <c r="N60" s="165">
        <v>2017</v>
      </c>
      <c r="O60" s="165">
        <v>2016</v>
      </c>
      <c r="P60" s="165">
        <v>2016</v>
      </c>
      <c r="Q60" s="165">
        <v>2015</v>
      </c>
      <c r="R60" s="165" t="s">
        <v>958</v>
      </c>
      <c r="S60" s="165">
        <v>2017</v>
      </c>
      <c r="T60" s="165">
        <v>2014</v>
      </c>
      <c r="U60" s="165">
        <v>2015</v>
      </c>
      <c r="V60" s="165" t="s">
        <v>1131</v>
      </c>
      <c r="W60" s="165">
        <v>2015</v>
      </c>
      <c r="X60" s="165" t="s">
        <v>958</v>
      </c>
      <c r="Y60" s="165">
        <v>2010</v>
      </c>
      <c r="Z60" s="165">
        <v>2016</v>
      </c>
      <c r="AA60" s="165">
        <v>2015</v>
      </c>
      <c r="AB60" s="165">
        <v>2014</v>
      </c>
      <c r="AC60" s="165">
        <v>2014</v>
      </c>
      <c r="AD60" s="165">
        <v>2015</v>
      </c>
      <c r="AE60" s="165" t="s">
        <v>958</v>
      </c>
      <c r="AF60" s="165">
        <v>2015</v>
      </c>
      <c r="AG60" s="164">
        <v>2008</v>
      </c>
      <c r="AH60" s="165">
        <v>2015</v>
      </c>
      <c r="AI60" s="165">
        <v>2016</v>
      </c>
      <c r="AJ60" s="165">
        <v>2017</v>
      </c>
      <c r="AK60" s="167"/>
      <c r="AL60" s="167" t="s">
        <v>1132</v>
      </c>
      <c r="AM60" s="165">
        <v>2016</v>
      </c>
      <c r="AN60" s="165">
        <v>2014</v>
      </c>
      <c r="AO60" s="165">
        <v>2014</v>
      </c>
      <c r="AP60" s="165">
        <v>2014</v>
      </c>
      <c r="AQ60" s="165">
        <v>2014</v>
      </c>
      <c r="AR60" s="165">
        <v>2015</v>
      </c>
      <c r="AS60" s="165">
        <v>2015</v>
      </c>
      <c r="AT60" s="165" t="s">
        <v>958</v>
      </c>
      <c r="AU60" s="165">
        <v>2014</v>
      </c>
      <c r="AV60" s="165" t="s">
        <v>958</v>
      </c>
      <c r="AW60" s="165">
        <v>2015</v>
      </c>
      <c r="AX60" s="165">
        <v>2015</v>
      </c>
      <c r="AY60" s="165">
        <v>2014</v>
      </c>
      <c r="AZ60" s="177">
        <v>2015</v>
      </c>
      <c r="BA60" s="177">
        <v>2015</v>
      </c>
      <c r="BB60" s="165">
        <v>2016</v>
      </c>
      <c r="BC60" s="165">
        <v>2015</v>
      </c>
      <c r="BD60" s="165">
        <v>2014</v>
      </c>
      <c r="BE60" s="165">
        <v>2014</v>
      </c>
      <c r="BF60" s="108"/>
    </row>
    <row r="61" spans="1:58" x14ac:dyDescent="0.25">
      <c r="A61" s="133" t="s">
        <v>109</v>
      </c>
      <c r="B61" s="111" t="s">
        <v>108</v>
      </c>
      <c r="C61" s="163">
        <v>2014</v>
      </c>
      <c r="D61" s="163">
        <v>2014</v>
      </c>
      <c r="E61" s="163">
        <v>2014</v>
      </c>
      <c r="F61" s="163">
        <v>2014</v>
      </c>
      <c r="G61" s="163">
        <v>2014</v>
      </c>
      <c r="H61" s="163">
        <v>2014</v>
      </c>
      <c r="I61" s="163">
        <v>2014</v>
      </c>
      <c r="J61" s="163">
        <v>2016</v>
      </c>
      <c r="K61" s="163">
        <v>2016</v>
      </c>
      <c r="L61" s="163">
        <v>2016</v>
      </c>
      <c r="M61" s="165">
        <v>2017</v>
      </c>
      <c r="N61" s="165">
        <v>2017</v>
      </c>
      <c r="O61" s="165">
        <v>2016</v>
      </c>
      <c r="P61" s="165">
        <v>2016</v>
      </c>
      <c r="Q61" s="165">
        <v>2015</v>
      </c>
      <c r="R61" s="165" t="s">
        <v>958</v>
      </c>
      <c r="S61" s="165">
        <v>2017</v>
      </c>
      <c r="T61" s="165">
        <v>2014</v>
      </c>
      <c r="U61" s="165">
        <v>2015</v>
      </c>
      <c r="V61" s="165" t="s">
        <v>958</v>
      </c>
      <c r="W61" s="165">
        <v>2015</v>
      </c>
      <c r="X61" s="165" t="s">
        <v>958</v>
      </c>
      <c r="Y61" s="165">
        <v>2010</v>
      </c>
      <c r="Z61" s="165">
        <v>2016</v>
      </c>
      <c r="AA61" s="165">
        <v>2015</v>
      </c>
      <c r="AB61" s="165" t="s">
        <v>958</v>
      </c>
      <c r="AC61" s="165">
        <v>2014</v>
      </c>
      <c r="AD61" s="165">
        <v>2015</v>
      </c>
      <c r="AE61" s="165" t="s">
        <v>958</v>
      </c>
      <c r="AF61" s="165">
        <v>2015</v>
      </c>
      <c r="AG61" s="164">
        <v>2012</v>
      </c>
      <c r="AH61" s="165">
        <v>2015</v>
      </c>
      <c r="AI61" s="165">
        <v>2016</v>
      </c>
      <c r="AJ61" s="165">
        <v>2017</v>
      </c>
      <c r="AK61" s="167"/>
      <c r="AL61" s="167" t="s">
        <v>1132</v>
      </c>
      <c r="AM61" s="165">
        <v>2016</v>
      </c>
      <c r="AN61" s="165">
        <v>2014</v>
      </c>
      <c r="AO61" s="165">
        <v>2014</v>
      </c>
      <c r="AP61" s="165">
        <v>2014</v>
      </c>
      <c r="AQ61" s="165">
        <v>2014</v>
      </c>
      <c r="AR61" s="165">
        <v>2015</v>
      </c>
      <c r="AS61" s="165">
        <v>2015</v>
      </c>
      <c r="AT61" s="165">
        <v>2016</v>
      </c>
      <c r="AU61" s="165">
        <v>2014</v>
      </c>
      <c r="AV61" s="165" t="s">
        <v>958</v>
      </c>
      <c r="AW61" s="165">
        <v>2015</v>
      </c>
      <c r="AX61" s="165">
        <v>2015</v>
      </c>
      <c r="AY61" s="165">
        <v>2014</v>
      </c>
      <c r="AZ61" s="177">
        <v>2015</v>
      </c>
      <c r="BA61" s="177">
        <v>2015</v>
      </c>
      <c r="BB61" s="165">
        <v>2016</v>
      </c>
      <c r="BC61" s="165">
        <v>2015</v>
      </c>
      <c r="BD61" s="165">
        <v>2014</v>
      </c>
      <c r="BE61" s="165">
        <v>2014</v>
      </c>
      <c r="BF61" s="108"/>
    </row>
    <row r="62" spans="1:58" x14ac:dyDescent="0.25">
      <c r="A62" s="133" t="s">
        <v>111</v>
      </c>
      <c r="B62" s="111" t="s">
        <v>110</v>
      </c>
      <c r="C62" s="163">
        <v>2014</v>
      </c>
      <c r="D62" s="163">
        <v>2014</v>
      </c>
      <c r="E62" s="163">
        <v>2014</v>
      </c>
      <c r="F62" s="163">
        <v>2014</v>
      </c>
      <c r="G62" s="163">
        <v>2014</v>
      </c>
      <c r="H62" s="163">
        <v>2014</v>
      </c>
      <c r="I62" s="163">
        <v>2014</v>
      </c>
      <c r="J62" s="163">
        <v>2016</v>
      </c>
      <c r="K62" s="163">
        <v>2016</v>
      </c>
      <c r="L62" s="163">
        <v>2016</v>
      </c>
      <c r="M62" s="165">
        <v>2017</v>
      </c>
      <c r="N62" s="165">
        <v>2017</v>
      </c>
      <c r="O62" s="165">
        <v>2016</v>
      </c>
      <c r="P62" s="165">
        <v>2016</v>
      </c>
      <c r="Q62" s="165">
        <v>2015</v>
      </c>
      <c r="R62" s="165" t="s">
        <v>958</v>
      </c>
      <c r="S62" s="165">
        <v>2017</v>
      </c>
      <c r="T62" s="165">
        <v>2014</v>
      </c>
      <c r="U62" s="165">
        <v>2015</v>
      </c>
      <c r="V62" s="165" t="s">
        <v>958</v>
      </c>
      <c r="W62" s="165">
        <v>2015</v>
      </c>
      <c r="X62" s="165" t="s">
        <v>958</v>
      </c>
      <c r="Y62" s="165">
        <v>2015</v>
      </c>
      <c r="Z62" s="165">
        <v>2016</v>
      </c>
      <c r="AA62" s="165">
        <v>2015</v>
      </c>
      <c r="AB62" s="165" t="s">
        <v>958</v>
      </c>
      <c r="AC62" s="165">
        <v>2014</v>
      </c>
      <c r="AD62" s="165">
        <v>2015</v>
      </c>
      <c r="AE62" s="165" t="s">
        <v>958</v>
      </c>
      <c r="AF62" s="165">
        <v>2015</v>
      </c>
      <c r="AG62" s="164">
        <v>2012</v>
      </c>
      <c r="AH62" s="165">
        <v>2015</v>
      </c>
      <c r="AI62" s="165">
        <v>2016</v>
      </c>
      <c r="AJ62" s="165">
        <v>2017</v>
      </c>
      <c r="AK62" s="167"/>
      <c r="AL62" s="167" t="s">
        <v>1132</v>
      </c>
      <c r="AM62" s="165">
        <v>2016</v>
      </c>
      <c r="AN62" s="165">
        <v>2014</v>
      </c>
      <c r="AO62" s="165">
        <v>2014</v>
      </c>
      <c r="AP62" s="165">
        <v>2014</v>
      </c>
      <c r="AQ62" s="165">
        <v>2014</v>
      </c>
      <c r="AR62" s="165">
        <v>2015</v>
      </c>
      <c r="AS62" s="165">
        <v>2015</v>
      </c>
      <c r="AT62" s="165">
        <v>2016</v>
      </c>
      <c r="AU62" s="165">
        <v>2014</v>
      </c>
      <c r="AV62" s="165" t="s">
        <v>958</v>
      </c>
      <c r="AW62" s="165">
        <v>2015</v>
      </c>
      <c r="AX62" s="165">
        <v>2015</v>
      </c>
      <c r="AY62" s="165">
        <v>2014</v>
      </c>
      <c r="AZ62" s="177">
        <v>2015</v>
      </c>
      <c r="BA62" s="177">
        <v>2015</v>
      </c>
      <c r="BB62" s="165">
        <v>2016</v>
      </c>
      <c r="BC62" s="165">
        <v>2015</v>
      </c>
      <c r="BD62" s="165">
        <v>2014</v>
      </c>
      <c r="BE62" s="165">
        <v>2014</v>
      </c>
      <c r="BF62" s="108"/>
    </row>
    <row r="63" spans="1:58" x14ac:dyDescent="0.25">
      <c r="A63" s="133" t="s">
        <v>113</v>
      </c>
      <c r="B63" s="111" t="s">
        <v>112</v>
      </c>
      <c r="C63" s="163">
        <v>2014</v>
      </c>
      <c r="D63" s="163">
        <v>2014</v>
      </c>
      <c r="E63" s="163">
        <v>2014</v>
      </c>
      <c r="F63" s="163">
        <v>2014</v>
      </c>
      <c r="G63" s="163">
        <v>2014</v>
      </c>
      <c r="H63" s="163">
        <v>2014</v>
      </c>
      <c r="I63" s="163">
        <v>2014</v>
      </c>
      <c r="J63" s="163">
        <v>2016</v>
      </c>
      <c r="K63" s="163">
        <v>2016</v>
      </c>
      <c r="L63" s="163">
        <v>2016</v>
      </c>
      <c r="M63" s="165">
        <v>2017</v>
      </c>
      <c r="N63" s="165">
        <v>2017</v>
      </c>
      <c r="O63" s="165">
        <v>2016</v>
      </c>
      <c r="P63" s="165">
        <v>2016</v>
      </c>
      <c r="Q63" s="165">
        <v>2015</v>
      </c>
      <c r="R63" s="165" t="s">
        <v>983</v>
      </c>
      <c r="S63" s="165">
        <v>2017</v>
      </c>
      <c r="T63" s="165">
        <v>2014</v>
      </c>
      <c r="U63" s="165">
        <v>2015</v>
      </c>
      <c r="V63" s="165" t="s">
        <v>1131</v>
      </c>
      <c r="W63" s="165">
        <v>2015</v>
      </c>
      <c r="X63" s="165">
        <v>2012</v>
      </c>
      <c r="Y63" s="165" t="s">
        <v>958</v>
      </c>
      <c r="Z63" s="165">
        <v>2016</v>
      </c>
      <c r="AA63" s="165">
        <v>2015</v>
      </c>
      <c r="AB63" s="165">
        <v>2015</v>
      </c>
      <c r="AC63" s="165">
        <v>2014</v>
      </c>
      <c r="AD63" s="165">
        <v>2015</v>
      </c>
      <c r="AE63" s="165">
        <v>2012</v>
      </c>
      <c r="AF63" s="165">
        <v>2015</v>
      </c>
      <c r="AG63" s="164">
        <v>2005</v>
      </c>
      <c r="AH63" s="165">
        <v>2015</v>
      </c>
      <c r="AI63" s="165">
        <v>2016</v>
      </c>
      <c r="AJ63" s="165">
        <v>2017</v>
      </c>
      <c r="AK63" s="167"/>
      <c r="AL63" s="167" t="s">
        <v>1132</v>
      </c>
      <c r="AM63" s="165">
        <v>2016</v>
      </c>
      <c r="AN63" s="165">
        <v>2014</v>
      </c>
      <c r="AO63" s="165">
        <v>2014</v>
      </c>
      <c r="AP63" s="165">
        <v>2014</v>
      </c>
      <c r="AQ63" s="165">
        <v>2014</v>
      </c>
      <c r="AR63" s="165">
        <v>2015</v>
      </c>
      <c r="AS63" s="165">
        <v>2015</v>
      </c>
      <c r="AT63" s="165">
        <v>2016</v>
      </c>
      <c r="AU63" s="165">
        <v>2014</v>
      </c>
      <c r="AV63" s="165">
        <v>2015</v>
      </c>
      <c r="AW63" s="165">
        <v>2015</v>
      </c>
      <c r="AX63" s="165">
        <v>2015</v>
      </c>
      <c r="AY63" s="165">
        <v>2014</v>
      </c>
      <c r="AZ63" s="177">
        <v>2015</v>
      </c>
      <c r="BA63" s="177">
        <v>2015</v>
      </c>
      <c r="BB63" s="165">
        <v>2016</v>
      </c>
      <c r="BC63" s="165">
        <v>2015</v>
      </c>
      <c r="BD63" s="165">
        <v>2014</v>
      </c>
      <c r="BE63" s="165">
        <v>2014</v>
      </c>
      <c r="BF63" s="108"/>
    </row>
    <row r="64" spans="1:58" x14ac:dyDescent="0.25">
      <c r="A64" s="133" t="s">
        <v>115</v>
      </c>
      <c r="B64" s="111" t="s">
        <v>114</v>
      </c>
      <c r="C64" s="163">
        <v>2014</v>
      </c>
      <c r="D64" s="163">
        <v>2014</v>
      </c>
      <c r="E64" s="163">
        <v>2014</v>
      </c>
      <c r="F64" s="163">
        <v>2014</v>
      </c>
      <c r="G64" s="163">
        <v>2014</v>
      </c>
      <c r="H64" s="163">
        <v>2014</v>
      </c>
      <c r="I64" s="163">
        <v>2014</v>
      </c>
      <c r="J64" s="163">
        <v>2016</v>
      </c>
      <c r="K64" s="163">
        <v>2016</v>
      </c>
      <c r="L64" s="163">
        <v>2016</v>
      </c>
      <c r="M64" s="165">
        <v>2017</v>
      </c>
      <c r="N64" s="165">
        <v>2017</v>
      </c>
      <c r="O64" s="165">
        <v>2016</v>
      </c>
      <c r="P64" s="165">
        <v>2016</v>
      </c>
      <c r="Q64" s="165">
        <v>2015</v>
      </c>
      <c r="R64" s="165" t="s">
        <v>980</v>
      </c>
      <c r="S64" s="165">
        <v>2017</v>
      </c>
      <c r="T64" s="165">
        <v>2014</v>
      </c>
      <c r="U64" s="165">
        <v>2015</v>
      </c>
      <c r="V64" s="165" t="s">
        <v>1131</v>
      </c>
      <c r="W64" s="165">
        <v>2015</v>
      </c>
      <c r="X64" s="165">
        <v>2013</v>
      </c>
      <c r="Y64" s="165">
        <v>2010</v>
      </c>
      <c r="Z64" s="165">
        <v>2016</v>
      </c>
      <c r="AA64" s="165">
        <v>2015</v>
      </c>
      <c r="AB64" s="165">
        <v>2015</v>
      </c>
      <c r="AC64" s="165">
        <v>2014</v>
      </c>
      <c r="AD64" s="165">
        <v>2015</v>
      </c>
      <c r="AE64" s="165">
        <v>2012</v>
      </c>
      <c r="AF64" s="165">
        <v>2015</v>
      </c>
      <c r="AG64" s="164">
        <v>2003</v>
      </c>
      <c r="AH64" s="165">
        <v>2015</v>
      </c>
      <c r="AI64" s="165">
        <v>2016</v>
      </c>
      <c r="AJ64" s="165">
        <v>2017</v>
      </c>
      <c r="AK64" s="167"/>
      <c r="AL64" s="167" t="s">
        <v>1132</v>
      </c>
      <c r="AM64" s="165">
        <v>2016</v>
      </c>
      <c r="AN64" s="165">
        <v>2014</v>
      </c>
      <c r="AO64" s="165">
        <v>2014</v>
      </c>
      <c r="AP64" s="165">
        <v>2014</v>
      </c>
      <c r="AQ64" s="165">
        <v>2014</v>
      </c>
      <c r="AR64" s="165">
        <v>2015</v>
      </c>
      <c r="AS64" s="165">
        <v>2015</v>
      </c>
      <c r="AT64" s="165">
        <v>2016</v>
      </c>
      <c r="AU64" s="165">
        <v>2014</v>
      </c>
      <c r="AV64" s="165">
        <v>2015</v>
      </c>
      <c r="AW64" s="165">
        <v>2015</v>
      </c>
      <c r="AX64" s="165">
        <v>2015</v>
      </c>
      <c r="AY64" s="165">
        <v>2014</v>
      </c>
      <c r="AZ64" s="177">
        <v>2015</v>
      </c>
      <c r="BA64" s="177">
        <v>2015</v>
      </c>
      <c r="BB64" s="165">
        <v>2016</v>
      </c>
      <c r="BC64" s="165">
        <v>2015</v>
      </c>
      <c r="BD64" s="165">
        <v>2014</v>
      </c>
      <c r="BE64" s="165">
        <v>2014</v>
      </c>
      <c r="BF64" s="108"/>
    </row>
    <row r="65" spans="1:58" x14ac:dyDescent="0.25">
      <c r="A65" s="133" t="s">
        <v>117</v>
      </c>
      <c r="B65" s="111" t="s">
        <v>116</v>
      </c>
      <c r="C65" s="163">
        <v>2014</v>
      </c>
      <c r="D65" s="163">
        <v>2014</v>
      </c>
      <c r="E65" s="163">
        <v>2014</v>
      </c>
      <c r="F65" s="163">
        <v>2014</v>
      </c>
      <c r="G65" s="163">
        <v>2014</v>
      </c>
      <c r="H65" s="163">
        <v>2014</v>
      </c>
      <c r="I65" s="163">
        <v>2014</v>
      </c>
      <c r="J65" s="163">
        <v>2016</v>
      </c>
      <c r="K65" s="163">
        <v>2016</v>
      </c>
      <c r="L65" s="163">
        <v>2016</v>
      </c>
      <c r="M65" s="165">
        <v>2017</v>
      </c>
      <c r="N65" s="165">
        <v>2017</v>
      </c>
      <c r="O65" s="165">
        <v>2016</v>
      </c>
      <c r="P65" s="165">
        <v>2016</v>
      </c>
      <c r="Q65" s="165">
        <v>2015</v>
      </c>
      <c r="R65" s="165" t="s">
        <v>970</v>
      </c>
      <c r="S65" s="165">
        <v>2017</v>
      </c>
      <c r="T65" s="165">
        <v>2014</v>
      </c>
      <c r="U65" s="165">
        <v>2015</v>
      </c>
      <c r="V65" s="165" t="s">
        <v>1131</v>
      </c>
      <c r="W65" s="165">
        <v>2015</v>
      </c>
      <c r="X65" s="165">
        <v>2009</v>
      </c>
      <c r="Y65" s="165">
        <v>2013</v>
      </c>
      <c r="Z65" s="165">
        <v>2016</v>
      </c>
      <c r="AA65" s="165">
        <v>2015</v>
      </c>
      <c r="AB65" s="165">
        <v>2015</v>
      </c>
      <c r="AC65" s="165">
        <v>2014</v>
      </c>
      <c r="AD65" s="165">
        <v>2015</v>
      </c>
      <c r="AE65" s="165">
        <v>2012</v>
      </c>
      <c r="AF65" s="165">
        <v>2015</v>
      </c>
      <c r="AG65" s="164">
        <v>2014</v>
      </c>
      <c r="AH65" s="165">
        <v>2015</v>
      </c>
      <c r="AI65" s="165">
        <v>2016</v>
      </c>
      <c r="AJ65" s="165">
        <v>2017</v>
      </c>
      <c r="AK65" s="167" t="s">
        <v>1132</v>
      </c>
      <c r="AL65" s="167" t="s">
        <v>1132</v>
      </c>
      <c r="AM65" s="165">
        <v>2016</v>
      </c>
      <c r="AN65" s="165">
        <v>2014</v>
      </c>
      <c r="AO65" s="165">
        <v>2014</v>
      </c>
      <c r="AP65" s="165" t="s">
        <v>958</v>
      </c>
      <c r="AQ65" s="165" t="s">
        <v>958</v>
      </c>
      <c r="AR65" s="165">
        <v>2015</v>
      </c>
      <c r="AS65" s="165">
        <v>2015</v>
      </c>
      <c r="AT65" s="165">
        <v>2016</v>
      </c>
      <c r="AU65" s="165">
        <v>2014</v>
      </c>
      <c r="AV65" s="165">
        <v>2015</v>
      </c>
      <c r="AW65" s="165">
        <v>2015</v>
      </c>
      <c r="AX65" s="165">
        <v>2015</v>
      </c>
      <c r="AY65" s="165">
        <v>2014</v>
      </c>
      <c r="AZ65" s="177">
        <v>2015</v>
      </c>
      <c r="BA65" s="177">
        <v>2015</v>
      </c>
      <c r="BB65" s="165">
        <v>2016</v>
      </c>
      <c r="BC65" s="165">
        <v>2015</v>
      </c>
      <c r="BD65" s="165">
        <v>2014</v>
      </c>
      <c r="BE65" s="165">
        <v>2014</v>
      </c>
      <c r="BF65" s="108"/>
    </row>
    <row r="66" spans="1:58" x14ac:dyDescent="0.25">
      <c r="A66" s="133" t="s">
        <v>119</v>
      </c>
      <c r="B66" s="111" t="s">
        <v>118</v>
      </c>
      <c r="C66" s="163">
        <v>2014</v>
      </c>
      <c r="D66" s="163">
        <v>2014</v>
      </c>
      <c r="E66" s="163">
        <v>2014</v>
      </c>
      <c r="F66" s="163">
        <v>2014</v>
      </c>
      <c r="G66" s="163">
        <v>2014</v>
      </c>
      <c r="H66" s="163">
        <v>2014</v>
      </c>
      <c r="I66" s="163">
        <v>2014</v>
      </c>
      <c r="J66" s="163">
        <v>2016</v>
      </c>
      <c r="K66" s="163">
        <v>2016</v>
      </c>
      <c r="L66" s="163">
        <v>2016</v>
      </c>
      <c r="M66" s="165">
        <v>2017</v>
      </c>
      <c r="N66" s="165">
        <v>2017</v>
      </c>
      <c r="O66" s="165">
        <v>2016</v>
      </c>
      <c r="P66" s="165">
        <v>2016</v>
      </c>
      <c r="Q66" s="165">
        <v>2015</v>
      </c>
      <c r="R66" s="165" t="s">
        <v>958</v>
      </c>
      <c r="S66" s="165">
        <v>2017</v>
      </c>
      <c r="T66" s="165">
        <v>2014</v>
      </c>
      <c r="U66" s="165">
        <v>2015</v>
      </c>
      <c r="V66" s="165" t="s">
        <v>958</v>
      </c>
      <c r="W66" s="165">
        <v>2015</v>
      </c>
      <c r="X66" s="165">
        <v>2005</v>
      </c>
      <c r="Y66" s="165">
        <v>2012</v>
      </c>
      <c r="Z66" s="165">
        <v>2016</v>
      </c>
      <c r="AA66" s="165">
        <v>2015</v>
      </c>
      <c r="AB66" s="165" t="s">
        <v>958</v>
      </c>
      <c r="AC66" s="165">
        <v>2014</v>
      </c>
      <c r="AD66" s="165">
        <v>2015</v>
      </c>
      <c r="AE66" s="165" t="s">
        <v>958</v>
      </c>
      <c r="AF66" s="165">
        <v>2015</v>
      </c>
      <c r="AG66" s="164">
        <v>2011</v>
      </c>
      <c r="AH66" s="165">
        <v>2015</v>
      </c>
      <c r="AI66" s="165">
        <v>2016</v>
      </c>
      <c r="AJ66" s="165">
        <v>2017</v>
      </c>
      <c r="AK66" s="167"/>
      <c r="AL66" s="167" t="s">
        <v>1132</v>
      </c>
      <c r="AM66" s="165">
        <v>2016</v>
      </c>
      <c r="AN66" s="165">
        <v>2014</v>
      </c>
      <c r="AO66" s="165">
        <v>2014</v>
      </c>
      <c r="AP66" s="165">
        <v>2014</v>
      </c>
      <c r="AQ66" s="165">
        <v>2014</v>
      </c>
      <c r="AR66" s="165">
        <v>2015</v>
      </c>
      <c r="AS66" s="165">
        <v>2015</v>
      </c>
      <c r="AT66" s="165">
        <v>2016</v>
      </c>
      <c r="AU66" s="165">
        <v>2014</v>
      </c>
      <c r="AV66" s="165" t="s">
        <v>958</v>
      </c>
      <c r="AW66" s="165">
        <v>2015</v>
      </c>
      <c r="AX66" s="165">
        <v>2015</v>
      </c>
      <c r="AY66" s="165">
        <v>2014</v>
      </c>
      <c r="AZ66" s="177">
        <v>2015</v>
      </c>
      <c r="BA66" s="177">
        <v>2015</v>
      </c>
      <c r="BB66" s="165">
        <v>2016</v>
      </c>
      <c r="BC66" s="165">
        <v>2015</v>
      </c>
      <c r="BD66" s="165">
        <v>2014</v>
      </c>
      <c r="BE66" s="165">
        <v>2014</v>
      </c>
      <c r="BF66" s="108"/>
    </row>
    <row r="67" spans="1:58" x14ac:dyDescent="0.25">
      <c r="A67" s="133" t="s">
        <v>121</v>
      </c>
      <c r="B67" s="111" t="s">
        <v>120</v>
      </c>
      <c r="C67" s="163">
        <v>2014</v>
      </c>
      <c r="D67" s="163">
        <v>2014</v>
      </c>
      <c r="E67" s="163">
        <v>2014</v>
      </c>
      <c r="F67" s="163">
        <v>2014</v>
      </c>
      <c r="G67" s="163">
        <v>2014</v>
      </c>
      <c r="H67" s="163">
        <v>2014</v>
      </c>
      <c r="I67" s="163">
        <v>2014</v>
      </c>
      <c r="J67" s="163">
        <v>2016</v>
      </c>
      <c r="K67" s="163">
        <v>2016</v>
      </c>
      <c r="L67" s="163">
        <v>2016</v>
      </c>
      <c r="M67" s="165">
        <v>2017</v>
      </c>
      <c r="N67" s="165">
        <v>2017</v>
      </c>
      <c r="O67" s="165">
        <v>2016</v>
      </c>
      <c r="P67" s="165">
        <v>2016</v>
      </c>
      <c r="Q67" s="165">
        <v>2015</v>
      </c>
      <c r="R67" s="165" t="s">
        <v>982</v>
      </c>
      <c r="S67" s="165">
        <v>2017</v>
      </c>
      <c r="T67" s="165">
        <v>2014</v>
      </c>
      <c r="U67" s="165">
        <v>2015</v>
      </c>
      <c r="V67" s="165" t="s">
        <v>1131</v>
      </c>
      <c r="W67" s="165">
        <v>2015</v>
      </c>
      <c r="X67" s="165">
        <v>2014</v>
      </c>
      <c r="Y67" s="165">
        <v>2010</v>
      </c>
      <c r="Z67" s="165">
        <v>2016</v>
      </c>
      <c r="AA67" s="165">
        <v>2015</v>
      </c>
      <c r="AB67" s="165">
        <v>2015</v>
      </c>
      <c r="AC67" s="165">
        <v>2014</v>
      </c>
      <c r="AD67" s="165">
        <v>2015</v>
      </c>
      <c r="AE67" s="165">
        <v>2012</v>
      </c>
      <c r="AF67" s="165">
        <v>2015</v>
      </c>
      <c r="AG67" s="164">
        <v>2005</v>
      </c>
      <c r="AH67" s="165">
        <v>2015</v>
      </c>
      <c r="AI67" s="165">
        <v>2016</v>
      </c>
      <c r="AJ67" s="165">
        <v>2017</v>
      </c>
      <c r="AK67" s="167"/>
      <c r="AL67" s="167" t="s">
        <v>1132</v>
      </c>
      <c r="AM67" s="165">
        <v>2016</v>
      </c>
      <c r="AN67" s="165">
        <v>2014</v>
      </c>
      <c r="AO67" s="165">
        <v>2014</v>
      </c>
      <c r="AP67" s="165">
        <v>2014</v>
      </c>
      <c r="AQ67" s="165">
        <v>2014</v>
      </c>
      <c r="AR67" s="165">
        <v>2015</v>
      </c>
      <c r="AS67" s="165">
        <v>2015</v>
      </c>
      <c r="AT67" s="165">
        <v>2016</v>
      </c>
      <c r="AU67" s="165">
        <v>2014</v>
      </c>
      <c r="AV67" s="165">
        <v>2015</v>
      </c>
      <c r="AW67" s="165">
        <v>2015</v>
      </c>
      <c r="AX67" s="165">
        <v>2015</v>
      </c>
      <c r="AY67" s="165">
        <v>2014</v>
      </c>
      <c r="AZ67" s="177">
        <v>2015</v>
      </c>
      <c r="BA67" s="177">
        <v>2015</v>
      </c>
      <c r="BB67" s="165">
        <v>2016</v>
      </c>
      <c r="BC67" s="165">
        <v>2015</v>
      </c>
      <c r="BD67" s="165">
        <v>2014</v>
      </c>
      <c r="BE67" s="165">
        <v>2014</v>
      </c>
      <c r="BF67" s="108"/>
    </row>
    <row r="68" spans="1:58" x14ac:dyDescent="0.25">
      <c r="A68" s="133" t="s">
        <v>123</v>
      </c>
      <c r="B68" s="111" t="s">
        <v>122</v>
      </c>
      <c r="C68" s="163">
        <v>2014</v>
      </c>
      <c r="D68" s="163">
        <v>2014</v>
      </c>
      <c r="E68" s="163">
        <v>2014</v>
      </c>
      <c r="F68" s="163">
        <v>2014</v>
      </c>
      <c r="G68" s="163">
        <v>2014</v>
      </c>
      <c r="H68" s="163">
        <v>2014</v>
      </c>
      <c r="I68" s="163">
        <v>2014</v>
      </c>
      <c r="J68" s="163">
        <v>2016</v>
      </c>
      <c r="K68" s="163">
        <v>2016</v>
      </c>
      <c r="L68" s="163">
        <v>2016</v>
      </c>
      <c r="M68" s="165">
        <v>2017</v>
      </c>
      <c r="N68" s="165">
        <v>2017</v>
      </c>
      <c r="O68" s="165">
        <v>2016</v>
      </c>
      <c r="P68" s="165">
        <v>2016</v>
      </c>
      <c r="Q68" s="165">
        <v>2015</v>
      </c>
      <c r="R68" s="165" t="s">
        <v>958</v>
      </c>
      <c r="S68" s="165">
        <v>2017</v>
      </c>
      <c r="T68" s="165">
        <v>2014</v>
      </c>
      <c r="U68" s="165">
        <v>2015</v>
      </c>
      <c r="V68" s="165" t="s">
        <v>958</v>
      </c>
      <c r="W68" s="165">
        <v>2015</v>
      </c>
      <c r="X68" s="165" t="s">
        <v>958</v>
      </c>
      <c r="Y68" s="165">
        <v>2010</v>
      </c>
      <c r="Z68" s="165">
        <v>2016</v>
      </c>
      <c r="AA68" s="165">
        <v>2015</v>
      </c>
      <c r="AB68" s="165">
        <v>2015</v>
      </c>
      <c r="AC68" s="165">
        <v>2014</v>
      </c>
      <c r="AD68" s="165">
        <v>2015</v>
      </c>
      <c r="AE68" s="165" t="s">
        <v>958</v>
      </c>
      <c r="AF68" s="165">
        <v>2015</v>
      </c>
      <c r="AG68" s="164">
        <v>2012</v>
      </c>
      <c r="AH68" s="165">
        <v>2015</v>
      </c>
      <c r="AI68" s="165">
        <v>2016</v>
      </c>
      <c r="AJ68" s="165">
        <v>2017</v>
      </c>
      <c r="AK68" s="167"/>
      <c r="AL68" s="167" t="s">
        <v>1132</v>
      </c>
      <c r="AM68" s="165">
        <v>2016</v>
      </c>
      <c r="AN68" s="165">
        <v>2014</v>
      </c>
      <c r="AO68" s="165">
        <v>2014</v>
      </c>
      <c r="AP68" s="165">
        <v>2014</v>
      </c>
      <c r="AQ68" s="165">
        <v>2014</v>
      </c>
      <c r="AR68" s="165">
        <v>2015</v>
      </c>
      <c r="AS68" s="165">
        <v>2015</v>
      </c>
      <c r="AT68" s="165">
        <v>2016</v>
      </c>
      <c r="AU68" s="165">
        <v>2014</v>
      </c>
      <c r="AV68" s="165">
        <v>2015</v>
      </c>
      <c r="AW68" s="165">
        <v>2015</v>
      </c>
      <c r="AX68" s="165">
        <v>2015</v>
      </c>
      <c r="AY68" s="165">
        <v>2014</v>
      </c>
      <c r="AZ68" s="177">
        <v>2015</v>
      </c>
      <c r="BA68" s="177">
        <v>2015</v>
      </c>
      <c r="BB68" s="165">
        <v>2016</v>
      </c>
      <c r="BC68" s="165">
        <v>2015</v>
      </c>
      <c r="BD68" s="165">
        <v>2014</v>
      </c>
      <c r="BE68" s="165">
        <v>2014</v>
      </c>
      <c r="BF68" s="108"/>
    </row>
    <row r="69" spans="1:58" x14ac:dyDescent="0.25">
      <c r="A69" s="133" t="s">
        <v>125</v>
      </c>
      <c r="B69" s="111" t="s">
        <v>124</v>
      </c>
      <c r="C69" s="163">
        <v>2014</v>
      </c>
      <c r="D69" s="163">
        <v>2014</v>
      </c>
      <c r="E69" s="163">
        <v>2014</v>
      </c>
      <c r="F69" s="163">
        <v>2014</v>
      </c>
      <c r="G69" s="163">
        <v>2014</v>
      </c>
      <c r="H69" s="163">
        <v>2014</v>
      </c>
      <c r="I69" s="163">
        <v>2014</v>
      </c>
      <c r="J69" s="163">
        <v>2016</v>
      </c>
      <c r="K69" s="163">
        <v>2016</v>
      </c>
      <c r="L69" s="163">
        <v>2016</v>
      </c>
      <c r="M69" s="165">
        <v>2017</v>
      </c>
      <c r="N69" s="165">
        <v>2017</v>
      </c>
      <c r="O69" s="165">
        <v>2016</v>
      </c>
      <c r="P69" s="165">
        <v>2016</v>
      </c>
      <c r="Q69" s="165">
        <v>2015</v>
      </c>
      <c r="R69" s="165" t="s">
        <v>958</v>
      </c>
      <c r="S69" s="165">
        <v>2017</v>
      </c>
      <c r="T69" s="165">
        <v>2014</v>
      </c>
      <c r="U69" s="165">
        <v>2015</v>
      </c>
      <c r="V69" s="165" t="s">
        <v>1131</v>
      </c>
      <c r="W69" s="165">
        <v>2015</v>
      </c>
      <c r="X69" s="165" t="s">
        <v>958</v>
      </c>
      <c r="Y69" s="165" t="s">
        <v>958</v>
      </c>
      <c r="Z69" s="165">
        <v>2016</v>
      </c>
      <c r="AA69" s="165">
        <v>2015</v>
      </c>
      <c r="AB69" s="165" t="s">
        <v>958</v>
      </c>
      <c r="AC69" s="165">
        <v>2014</v>
      </c>
      <c r="AD69" s="165">
        <v>2015</v>
      </c>
      <c r="AE69" s="165" t="s">
        <v>958</v>
      </c>
      <c r="AF69" s="165" t="s">
        <v>958</v>
      </c>
      <c r="AG69" s="164" t="s">
        <v>958</v>
      </c>
      <c r="AH69" s="165">
        <v>2015</v>
      </c>
      <c r="AI69" s="165">
        <v>2016</v>
      </c>
      <c r="AJ69" s="165">
        <v>2017</v>
      </c>
      <c r="AK69" s="167"/>
      <c r="AL69" s="167" t="s">
        <v>1132</v>
      </c>
      <c r="AM69" s="165">
        <v>2016</v>
      </c>
      <c r="AN69" s="165">
        <v>2014</v>
      </c>
      <c r="AO69" s="165">
        <v>2014</v>
      </c>
      <c r="AP69" s="165">
        <v>2014</v>
      </c>
      <c r="AQ69" s="165" t="s">
        <v>958</v>
      </c>
      <c r="AR69" s="165">
        <v>2011</v>
      </c>
      <c r="AS69" s="165">
        <v>2015</v>
      </c>
      <c r="AT69" s="165">
        <v>2016</v>
      </c>
      <c r="AU69" s="165">
        <v>2014</v>
      </c>
      <c r="AV69" s="165" t="s">
        <v>958</v>
      </c>
      <c r="AW69" s="165">
        <v>2015</v>
      </c>
      <c r="AX69" s="165">
        <v>2015</v>
      </c>
      <c r="AY69" s="165">
        <v>2014</v>
      </c>
      <c r="AZ69" s="177">
        <v>2015</v>
      </c>
      <c r="BA69" s="177">
        <v>2015</v>
      </c>
      <c r="BB69" s="165">
        <v>2016</v>
      </c>
      <c r="BC69" s="165">
        <v>2015</v>
      </c>
      <c r="BD69" s="165">
        <v>2014</v>
      </c>
      <c r="BE69" s="165">
        <v>2014</v>
      </c>
      <c r="BF69" s="108"/>
    </row>
    <row r="70" spans="1:58" x14ac:dyDescent="0.25">
      <c r="A70" s="133" t="s">
        <v>127</v>
      </c>
      <c r="B70" s="111" t="s">
        <v>126</v>
      </c>
      <c r="C70" s="163">
        <v>2014</v>
      </c>
      <c r="D70" s="163">
        <v>2014</v>
      </c>
      <c r="E70" s="163">
        <v>2014</v>
      </c>
      <c r="F70" s="163">
        <v>2014</v>
      </c>
      <c r="G70" s="163">
        <v>2014</v>
      </c>
      <c r="H70" s="163">
        <v>2014</v>
      </c>
      <c r="I70" s="163">
        <v>2014</v>
      </c>
      <c r="J70" s="163">
        <v>2016</v>
      </c>
      <c r="K70" s="163">
        <v>2016</v>
      </c>
      <c r="L70" s="163">
        <v>2016</v>
      </c>
      <c r="M70" s="165">
        <v>2017</v>
      </c>
      <c r="N70" s="165">
        <v>2017</v>
      </c>
      <c r="O70" s="165">
        <v>2016</v>
      </c>
      <c r="P70" s="165">
        <v>2016</v>
      </c>
      <c r="Q70" s="165">
        <v>2015</v>
      </c>
      <c r="R70" s="165" t="s">
        <v>958</v>
      </c>
      <c r="S70" s="165">
        <v>2017</v>
      </c>
      <c r="T70" s="165">
        <v>2014</v>
      </c>
      <c r="U70" s="165">
        <v>2015</v>
      </c>
      <c r="V70" s="165" t="s">
        <v>1131</v>
      </c>
      <c r="W70" s="165">
        <v>2015</v>
      </c>
      <c r="X70" s="165">
        <v>2015</v>
      </c>
      <c r="Y70" s="165">
        <v>2009</v>
      </c>
      <c r="Z70" s="165">
        <v>2016</v>
      </c>
      <c r="AA70" s="165">
        <v>2015</v>
      </c>
      <c r="AB70" s="165">
        <v>2015</v>
      </c>
      <c r="AC70" s="165">
        <v>2014</v>
      </c>
      <c r="AD70" s="165">
        <v>2015</v>
      </c>
      <c r="AE70" s="165">
        <v>2012</v>
      </c>
      <c r="AF70" s="165">
        <v>2015</v>
      </c>
      <c r="AG70" s="164">
        <v>2014</v>
      </c>
      <c r="AH70" s="165">
        <v>2015</v>
      </c>
      <c r="AI70" s="165">
        <v>2016</v>
      </c>
      <c r="AJ70" s="165">
        <v>2017</v>
      </c>
      <c r="AK70" s="167" t="s">
        <v>1132</v>
      </c>
      <c r="AL70" s="167" t="s">
        <v>1132</v>
      </c>
      <c r="AM70" s="165">
        <v>2016</v>
      </c>
      <c r="AN70" s="165">
        <v>2014</v>
      </c>
      <c r="AO70" s="165">
        <v>2014</v>
      </c>
      <c r="AP70" s="165">
        <v>2014</v>
      </c>
      <c r="AQ70" s="165">
        <v>2014</v>
      </c>
      <c r="AR70" s="165">
        <v>2015</v>
      </c>
      <c r="AS70" s="165">
        <v>2015</v>
      </c>
      <c r="AT70" s="165">
        <v>2016</v>
      </c>
      <c r="AU70" s="165">
        <v>2014</v>
      </c>
      <c r="AV70" s="165">
        <v>2015</v>
      </c>
      <c r="AW70" s="165">
        <v>2015</v>
      </c>
      <c r="AX70" s="165">
        <v>2015</v>
      </c>
      <c r="AY70" s="165">
        <v>2014</v>
      </c>
      <c r="AZ70" s="177">
        <v>2015</v>
      </c>
      <c r="BA70" s="177">
        <v>2015</v>
      </c>
      <c r="BB70" s="165">
        <v>2016</v>
      </c>
      <c r="BC70" s="165">
        <v>2015</v>
      </c>
      <c r="BD70" s="165">
        <v>2014</v>
      </c>
      <c r="BE70" s="165">
        <v>2014</v>
      </c>
      <c r="BF70" s="108"/>
    </row>
    <row r="71" spans="1:58" x14ac:dyDescent="0.25">
      <c r="A71" s="133" t="s">
        <v>129</v>
      </c>
      <c r="B71" s="111" t="s">
        <v>128</v>
      </c>
      <c r="C71" s="163">
        <v>2014</v>
      </c>
      <c r="D71" s="163">
        <v>2014</v>
      </c>
      <c r="E71" s="163">
        <v>2014</v>
      </c>
      <c r="F71" s="163">
        <v>2014</v>
      </c>
      <c r="G71" s="163">
        <v>2014</v>
      </c>
      <c r="H71" s="163">
        <v>2014</v>
      </c>
      <c r="I71" s="163">
        <v>2014</v>
      </c>
      <c r="J71" s="163">
        <v>2016</v>
      </c>
      <c r="K71" s="163">
        <v>2016</v>
      </c>
      <c r="L71" s="163">
        <v>2016</v>
      </c>
      <c r="M71" s="165">
        <v>2017</v>
      </c>
      <c r="N71" s="165">
        <v>2017</v>
      </c>
      <c r="O71" s="165">
        <v>2016</v>
      </c>
      <c r="P71" s="165">
        <v>2016</v>
      </c>
      <c r="Q71" s="165">
        <v>2015</v>
      </c>
      <c r="R71" s="165" t="s">
        <v>977</v>
      </c>
      <c r="S71" s="165">
        <v>2017</v>
      </c>
      <c r="T71" s="165">
        <v>2014</v>
      </c>
      <c r="U71" s="165">
        <v>2015</v>
      </c>
      <c r="V71" s="165" t="s">
        <v>1131</v>
      </c>
      <c r="W71" s="165">
        <v>2015</v>
      </c>
      <c r="X71" s="165">
        <v>2012</v>
      </c>
      <c r="Y71" s="165">
        <v>2010</v>
      </c>
      <c r="Z71" s="165">
        <v>2016</v>
      </c>
      <c r="AA71" s="165">
        <v>2015</v>
      </c>
      <c r="AB71" s="165">
        <v>2015</v>
      </c>
      <c r="AC71" s="165">
        <v>2014</v>
      </c>
      <c r="AD71" s="165">
        <v>2015</v>
      </c>
      <c r="AE71" s="165">
        <v>2012</v>
      </c>
      <c r="AF71" s="165" t="s">
        <v>958</v>
      </c>
      <c r="AG71" s="164">
        <v>2012</v>
      </c>
      <c r="AH71" s="165">
        <v>2015</v>
      </c>
      <c r="AI71" s="165">
        <v>2016</v>
      </c>
      <c r="AJ71" s="165">
        <v>2017</v>
      </c>
      <c r="AK71" s="167"/>
      <c r="AL71" s="167" t="s">
        <v>1132</v>
      </c>
      <c r="AM71" s="165">
        <v>2016</v>
      </c>
      <c r="AN71" s="165">
        <v>2014</v>
      </c>
      <c r="AO71" s="165">
        <v>2014</v>
      </c>
      <c r="AP71" s="165">
        <v>2013</v>
      </c>
      <c r="AQ71" s="165">
        <v>2013</v>
      </c>
      <c r="AR71" s="165">
        <v>2015</v>
      </c>
      <c r="AS71" s="165">
        <v>2015</v>
      </c>
      <c r="AT71" s="165">
        <v>2016</v>
      </c>
      <c r="AU71" s="165">
        <v>2014</v>
      </c>
      <c r="AV71" s="165">
        <v>2015</v>
      </c>
      <c r="AW71" s="165">
        <v>2015</v>
      </c>
      <c r="AX71" s="165">
        <v>2015</v>
      </c>
      <c r="AY71" s="165">
        <v>2014</v>
      </c>
      <c r="AZ71" s="177">
        <v>2015</v>
      </c>
      <c r="BA71" s="177">
        <v>2015</v>
      </c>
      <c r="BB71" s="165">
        <v>2016</v>
      </c>
      <c r="BC71" s="165">
        <v>2015</v>
      </c>
      <c r="BD71" s="165">
        <v>2014</v>
      </c>
      <c r="BE71" s="165">
        <v>2014</v>
      </c>
      <c r="BF71" s="108"/>
    </row>
    <row r="72" spans="1:58" x14ac:dyDescent="0.25">
      <c r="A72" s="133" t="s">
        <v>372</v>
      </c>
      <c r="B72" s="111" t="s">
        <v>130</v>
      </c>
      <c r="C72" s="163">
        <v>2014</v>
      </c>
      <c r="D72" s="163">
        <v>2014</v>
      </c>
      <c r="E72" s="163">
        <v>2014</v>
      </c>
      <c r="F72" s="163">
        <v>2014</v>
      </c>
      <c r="G72" s="163">
        <v>2014</v>
      </c>
      <c r="H72" s="163">
        <v>2014</v>
      </c>
      <c r="I72" s="163">
        <v>2014</v>
      </c>
      <c r="J72" s="163">
        <v>2016</v>
      </c>
      <c r="K72" s="163">
        <v>2016</v>
      </c>
      <c r="L72" s="163">
        <v>2016</v>
      </c>
      <c r="M72" s="165">
        <v>2017</v>
      </c>
      <c r="N72" s="165">
        <v>2017</v>
      </c>
      <c r="O72" s="165">
        <v>2016</v>
      </c>
      <c r="P72" s="165">
        <v>2016</v>
      </c>
      <c r="Q72" s="165">
        <v>2015</v>
      </c>
      <c r="R72" s="165" t="s">
        <v>979</v>
      </c>
      <c r="S72" s="165">
        <v>2017</v>
      </c>
      <c r="T72" s="165">
        <v>2014</v>
      </c>
      <c r="U72" s="165">
        <v>2015</v>
      </c>
      <c r="V72" s="165" t="s">
        <v>1131</v>
      </c>
      <c r="W72" s="165">
        <v>2015</v>
      </c>
      <c r="X72" s="165">
        <v>2014</v>
      </c>
      <c r="Y72" s="165">
        <v>2010</v>
      </c>
      <c r="Z72" s="165">
        <v>2016</v>
      </c>
      <c r="AA72" s="165">
        <v>2015</v>
      </c>
      <c r="AB72" s="165">
        <v>2014</v>
      </c>
      <c r="AC72" s="165">
        <v>2014</v>
      </c>
      <c r="AD72" s="165">
        <v>2015</v>
      </c>
      <c r="AE72" s="165">
        <v>2012</v>
      </c>
      <c r="AF72" s="165" t="s">
        <v>958</v>
      </c>
      <c r="AG72" s="164">
        <v>2010</v>
      </c>
      <c r="AH72" s="165">
        <v>2015</v>
      </c>
      <c r="AI72" s="165">
        <v>2016</v>
      </c>
      <c r="AJ72" s="165">
        <v>2017</v>
      </c>
      <c r="AK72" s="167"/>
      <c r="AL72" s="167" t="s">
        <v>1132</v>
      </c>
      <c r="AM72" s="165">
        <v>2016</v>
      </c>
      <c r="AN72" s="165">
        <v>2014</v>
      </c>
      <c r="AO72" s="165">
        <v>2014</v>
      </c>
      <c r="AP72" s="165" t="s">
        <v>958</v>
      </c>
      <c r="AQ72" s="165" t="s">
        <v>958</v>
      </c>
      <c r="AR72" s="165">
        <v>2015</v>
      </c>
      <c r="AS72" s="165">
        <v>2015</v>
      </c>
      <c r="AT72" s="165">
        <v>2016</v>
      </c>
      <c r="AU72" s="165">
        <v>2014</v>
      </c>
      <c r="AV72" s="165">
        <v>2015</v>
      </c>
      <c r="AW72" s="165">
        <v>2015</v>
      </c>
      <c r="AX72" s="165">
        <v>2015</v>
      </c>
      <c r="AY72" s="165">
        <v>2014</v>
      </c>
      <c r="AZ72" s="177">
        <v>2015</v>
      </c>
      <c r="BA72" s="177">
        <v>2015</v>
      </c>
      <c r="BB72" s="165">
        <v>2016</v>
      </c>
      <c r="BC72" s="165">
        <v>2015</v>
      </c>
      <c r="BD72" s="165">
        <v>2014</v>
      </c>
      <c r="BE72" s="165">
        <v>2014</v>
      </c>
      <c r="BF72" s="108"/>
    </row>
    <row r="73" spans="1:58" x14ac:dyDescent="0.25">
      <c r="A73" s="133" t="s">
        <v>132</v>
      </c>
      <c r="B73" s="111" t="s">
        <v>131</v>
      </c>
      <c r="C73" s="163">
        <v>2014</v>
      </c>
      <c r="D73" s="163">
        <v>2014</v>
      </c>
      <c r="E73" s="163">
        <v>2014</v>
      </c>
      <c r="F73" s="163">
        <v>2014</v>
      </c>
      <c r="G73" s="163">
        <v>2014</v>
      </c>
      <c r="H73" s="163">
        <v>2014</v>
      </c>
      <c r="I73" s="163">
        <v>2014</v>
      </c>
      <c r="J73" s="163">
        <v>2016</v>
      </c>
      <c r="K73" s="163">
        <v>2016</v>
      </c>
      <c r="L73" s="163">
        <v>2016</v>
      </c>
      <c r="M73" s="165">
        <v>2017</v>
      </c>
      <c r="N73" s="165">
        <v>2017</v>
      </c>
      <c r="O73" s="165">
        <v>2016</v>
      </c>
      <c r="P73" s="165">
        <v>2016</v>
      </c>
      <c r="Q73" s="165">
        <v>2015</v>
      </c>
      <c r="R73" s="165" t="s">
        <v>984</v>
      </c>
      <c r="S73" s="165">
        <v>2017</v>
      </c>
      <c r="T73" s="165">
        <v>2014</v>
      </c>
      <c r="U73" s="165">
        <v>2015</v>
      </c>
      <c r="V73" s="165" t="s">
        <v>1131</v>
      </c>
      <c r="W73" s="165">
        <v>2015</v>
      </c>
      <c r="X73" s="165">
        <v>2014</v>
      </c>
      <c r="Y73" s="165">
        <v>2010</v>
      </c>
      <c r="Z73" s="165">
        <v>2016</v>
      </c>
      <c r="AA73" s="165">
        <v>2015</v>
      </c>
      <c r="AB73" s="165">
        <v>2015</v>
      </c>
      <c r="AC73" s="165">
        <v>2014</v>
      </c>
      <c r="AD73" s="165">
        <v>2015</v>
      </c>
      <c r="AE73" s="165">
        <v>2012</v>
      </c>
      <c r="AF73" s="165">
        <v>2015</v>
      </c>
      <c r="AG73" s="164" t="s">
        <v>958</v>
      </c>
      <c r="AH73" s="165">
        <v>2015</v>
      </c>
      <c r="AI73" s="165">
        <v>2016</v>
      </c>
      <c r="AJ73" s="165">
        <v>2017</v>
      </c>
      <c r="AK73" s="167"/>
      <c r="AL73" s="167" t="s">
        <v>1132</v>
      </c>
      <c r="AM73" s="165">
        <v>2016</v>
      </c>
      <c r="AN73" s="165">
        <v>2014</v>
      </c>
      <c r="AO73" s="165">
        <v>2014</v>
      </c>
      <c r="AP73" s="165" t="s">
        <v>958</v>
      </c>
      <c r="AQ73" s="165" t="s">
        <v>958</v>
      </c>
      <c r="AR73" s="165" t="s">
        <v>958</v>
      </c>
      <c r="AS73" s="165">
        <v>2015</v>
      </c>
      <c r="AT73" s="165">
        <v>2016</v>
      </c>
      <c r="AU73" s="165">
        <v>2014</v>
      </c>
      <c r="AV73" s="165">
        <v>2015</v>
      </c>
      <c r="AW73" s="165">
        <v>2015</v>
      </c>
      <c r="AX73" s="165">
        <v>2015</v>
      </c>
      <c r="AY73" s="165">
        <v>2014</v>
      </c>
      <c r="AZ73" s="177">
        <v>2015</v>
      </c>
      <c r="BA73" s="177">
        <v>2015</v>
      </c>
      <c r="BB73" s="165">
        <v>2016</v>
      </c>
      <c r="BC73" s="165">
        <v>2015</v>
      </c>
      <c r="BD73" s="165">
        <v>2014</v>
      </c>
      <c r="BE73" s="165">
        <v>2014</v>
      </c>
      <c r="BF73" s="108"/>
    </row>
    <row r="74" spans="1:58" x14ac:dyDescent="0.25">
      <c r="A74" s="133" t="s">
        <v>134</v>
      </c>
      <c r="B74" s="111" t="s">
        <v>133</v>
      </c>
      <c r="C74" s="163">
        <v>2014</v>
      </c>
      <c r="D74" s="163">
        <v>2014</v>
      </c>
      <c r="E74" s="163">
        <v>2014</v>
      </c>
      <c r="F74" s="163">
        <v>2014</v>
      </c>
      <c r="G74" s="163">
        <v>2014</v>
      </c>
      <c r="H74" s="163">
        <v>2014</v>
      </c>
      <c r="I74" s="163">
        <v>2014</v>
      </c>
      <c r="J74" s="163">
        <v>2016</v>
      </c>
      <c r="K74" s="163">
        <v>2016</v>
      </c>
      <c r="L74" s="163">
        <v>2016</v>
      </c>
      <c r="M74" s="165">
        <v>2017</v>
      </c>
      <c r="N74" s="165">
        <v>2017</v>
      </c>
      <c r="O74" s="165">
        <v>2016</v>
      </c>
      <c r="P74" s="165">
        <v>2016</v>
      </c>
      <c r="Q74" s="165">
        <v>2015</v>
      </c>
      <c r="R74" s="165" t="s">
        <v>983</v>
      </c>
      <c r="S74" s="165">
        <v>2017</v>
      </c>
      <c r="T74" s="165">
        <v>2014</v>
      </c>
      <c r="U74" s="165">
        <v>2015</v>
      </c>
      <c r="V74" s="165" t="s">
        <v>1131</v>
      </c>
      <c r="W74" s="165">
        <v>2015</v>
      </c>
      <c r="X74" s="165">
        <v>2012</v>
      </c>
      <c r="Y74" s="165">
        <v>2014</v>
      </c>
      <c r="Z74" s="165">
        <v>2016</v>
      </c>
      <c r="AA74" s="165">
        <v>2015</v>
      </c>
      <c r="AB74" s="165">
        <v>2015</v>
      </c>
      <c r="AC74" s="165">
        <v>2014</v>
      </c>
      <c r="AD74" s="165">
        <v>2015</v>
      </c>
      <c r="AE74" s="165">
        <v>2012</v>
      </c>
      <c r="AF74" s="165">
        <v>2015</v>
      </c>
      <c r="AG74" s="164">
        <v>2012</v>
      </c>
      <c r="AH74" s="165">
        <v>2015</v>
      </c>
      <c r="AI74" s="165">
        <v>2016</v>
      </c>
      <c r="AJ74" s="165">
        <v>2017</v>
      </c>
      <c r="AK74" s="167"/>
      <c r="AL74" s="167" t="s">
        <v>1132</v>
      </c>
      <c r="AM74" s="165">
        <v>2016</v>
      </c>
      <c r="AN74" s="165">
        <v>2014</v>
      </c>
      <c r="AO74" s="165">
        <v>2014</v>
      </c>
      <c r="AP74" s="165">
        <v>2014</v>
      </c>
      <c r="AQ74" s="165">
        <v>2014</v>
      </c>
      <c r="AR74" s="165">
        <v>2011</v>
      </c>
      <c r="AS74" s="165">
        <v>2015</v>
      </c>
      <c r="AT74" s="165">
        <v>2016</v>
      </c>
      <c r="AU74" s="165">
        <v>2014</v>
      </c>
      <c r="AV74" s="165">
        <v>2015</v>
      </c>
      <c r="AW74" s="165">
        <v>2015</v>
      </c>
      <c r="AX74" s="165">
        <v>2015</v>
      </c>
      <c r="AY74" s="165">
        <v>2014</v>
      </c>
      <c r="AZ74" s="177">
        <v>2015</v>
      </c>
      <c r="BA74" s="177">
        <v>2015</v>
      </c>
      <c r="BB74" s="165">
        <v>2016</v>
      </c>
      <c r="BC74" s="165">
        <v>2015</v>
      </c>
      <c r="BD74" s="165">
        <v>2014</v>
      </c>
      <c r="BE74" s="165">
        <v>2014</v>
      </c>
      <c r="BF74" s="108"/>
    </row>
    <row r="75" spans="1:58" x14ac:dyDescent="0.25">
      <c r="A75" s="133" t="s">
        <v>136</v>
      </c>
      <c r="B75" s="111" t="s">
        <v>135</v>
      </c>
      <c r="C75" s="163">
        <v>2014</v>
      </c>
      <c r="D75" s="163">
        <v>2014</v>
      </c>
      <c r="E75" s="163">
        <v>2014</v>
      </c>
      <c r="F75" s="163">
        <v>2014</v>
      </c>
      <c r="G75" s="163">
        <v>2014</v>
      </c>
      <c r="H75" s="163">
        <v>2014</v>
      </c>
      <c r="I75" s="163">
        <v>2014</v>
      </c>
      <c r="J75" s="163">
        <v>2016</v>
      </c>
      <c r="K75" s="163">
        <v>2016</v>
      </c>
      <c r="L75" s="163">
        <v>2016</v>
      </c>
      <c r="M75" s="165">
        <v>2017</v>
      </c>
      <c r="N75" s="165">
        <v>2017</v>
      </c>
      <c r="O75" s="165">
        <v>2016</v>
      </c>
      <c r="P75" s="165">
        <v>2016</v>
      </c>
      <c r="Q75" s="165">
        <v>2015</v>
      </c>
      <c r="R75" s="165" t="s">
        <v>972</v>
      </c>
      <c r="S75" s="165">
        <v>2017</v>
      </c>
      <c r="T75" s="165">
        <v>2014</v>
      </c>
      <c r="U75" s="165">
        <v>2015</v>
      </c>
      <c r="V75" s="165" t="s">
        <v>1131</v>
      </c>
      <c r="W75" s="165">
        <v>2015</v>
      </c>
      <c r="X75" s="165">
        <v>2012</v>
      </c>
      <c r="Y75" s="165" t="s">
        <v>958</v>
      </c>
      <c r="Z75" s="165">
        <v>2016</v>
      </c>
      <c r="AA75" s="165">
        <v>2015</v>
      </c>
      <c r="AB75" s="165">
        <v>2015</v>
      </c>
      <c r="AC75" s="165">
        <v>2014</v>
      </c>
      <c r="AD75" s="165">
        <v>2015</v>
      </c>
      <c r="AE75" s="165">
        <v>2012</v>
      </c>
      <c r="AF75" s="165">
        <v>2015</v>
      </c>
      <c r="AG75" s="164">
        <v>2014</v>
      </c>
      <c r="AH75" s="165">
        <v>2015</v>
      </c>
      <c r="AI75" s="165">
        <v>2016</v>
      </c>
      <c r="AJ75" s="165">
        <v>2017</v>
      </c>
      <c r="AK75" s="167" t="s">
        <v>1132</v>
      </c>
      <c r="AL75" s="167" t="s">
        <v>1132</v>
      </c>
      <c r="AM75" s="165">
        <v>2016</v>
      </c>
      <c r="AN75" s="165">
        <v>2014</v>
      </c>
      <c r="AO75" s="165">
        <v>2014</v>
      </c>
      <c r="AP75" s="165">
        <v>2014</v>
      </c>
      <c r="AQ75" s="165">
        <v>2014</v>
      </c>
      <c r="AR75" s="165">
        <v>2011</v>
      </c>
      <c r="AS75" s="165">
        <v>2015</v>
      </c>
      <c r="AT75" s="165">
        <v>2016</v>
      </c>
      <c r="AU75" s="165">
        <v>2014</v>
      </c>
      <c r="AV75" s="165">
        <v>2015</v>
      </c>
      <c r="AW75" s="165">
        <v>2015</v>
      </c>
      <c r="AX75" s="165">
        <v>2015</v>
      </c>
      <c r="AY75" s="165">
        <v>2014</v>
      </c>
      <c r="AZ75" s="177">
        <v>2015</v>
      </c>
      <c r="BA75" s="177">
        <v>2015</v>
      </c>
      <c r="BB75" s="165">
        <v>2016</v>
      </c>
      <c r="BC75" s="165">
        <v>2015</v>
      </c>
      <c r="BD75" s="165">
        <v>2014</v>
      </c>
      <c r="BE75" s="165">
        <v>2014</v>
      </c>
      <c r="BF75" s="108"/>
    </row>
    <row r="76" spans="1:58" x14ac:dyDescent="0.25">
      <c r="A76" s="133" t="s">
        <v>138</v>
      </c>
      <c r="B76" s="111" t="s">
        <v>137</v>
      </c>
      <c r="C76" s="163">
        <v>2014</v>
      </c>
      <c r="D76" s="163">
        <v>2014</v>
      </c>
      <c r="E76" s="163">
        <v>2014</v>
      </c>
      <c r="F76" s="163">
        <v>2014</v>
      </c>
      <c r="G76" s="163">
        <v>2014</v>
      </c>
      <c r="H76" s="163">
        <v>2014</v>
      </c>
      <c r="I76" s="163">
        <v>2014</v>
      </c>
      <c r="J76" s="163">
        <v>2016</v>
      </c>
      <c r="K76" s="163">
        <v>2016</v>
      </c>
      <c r="L76" s="163">
        <v>2016</v>
      </c>
      <c r="M76" s="165">
        <v>2017</v>
      </c>
      <c r="N76" s="165">
        <v>2017</v>
      </c>
      <c r="O76" s="165">
        <v>2016</v>
      </c>
      <c r="P76" s="165">
        <v>2016</v>
      </c>
      <c r="Q76" s="165">
        <v>2015</v>
      </c>
      <c r="R76" s="165" t="s">
        <v>958</v>
      </c>
      <c r="S76" s="165">
        <v>2017</v>
      </c>
      <c r="T76" s="165">
        <v>2014</v>
      </c>
      <c r="U76" s="165">
        <v>2015</v>
      </c>
      <c r="V76" s="165" t="s">
        <v>958</v>
      </c>
      <c r="W76" s="165">
        <v>2015</v>
      </c>
      <c r="X76" s="165" t="s">
        <v>958</v>
      </c>
      <c r="Y76" s="165">
        <v>2012</v>
      </c>
      <c r="Z76" s="165">
        <v>2016</v>
      </c>
      <c r="AA76" s="165">
        <v>2015</v>
      </c>
      <c r="AB76" s="165" t="s">
        <v>958</v>
      </c>
      <c r="AC76" s="165">
        <v>2014</v>
      </c>
      <c r="AD76" s="165">
        <v>2015</v>
      </c>
      <c r="AE76" s="165" t="s">
        <v>958</v>
      </c>
      <c r="AF76" s="165">
        <v>2015</v>
      </c>
      <c r="AG76" s="164">
        <v>2012</v>
      </c>
      <c r="AH76" s="165">
        <v>2015</v>
      </c>
      <c r="AI76" s="165">
        <v>2016</v>
      </c>
      <c r="AJ76" s="165">
        <v>2017</v>
      </c>
      <c r="AK76" s="167"/>
      <c r="AL76" s="167" t="s">
        <v>1132</v>
      </c>
      <c r="AM76" s="165">
        <v>2016</v>
      </c>
      <c r="AN76" s="165">
        <v>2014</v>
      </c>
      <c r="AO76" s="165">
        <v>2014</v>
      </c>
      <c r="AP76" s="165">
        <v>2014</v>
      </c>
      <c r="AQ76" s="165">
        <v>2014</v>
      </c>
      <c r="AR76" s="165">
        <v>2015</v>
      </c>
      <c r="AS76" s="165">
        <v>2015</v>
      </c>
      <c r="AT76" s="165">
        <v>2016</v>
      </c>
      <c r="AU76" s="165">
        <v>2014</v>
      </c>
      <c r="AV76" s="165">
        <v>2015</v>
      </c>
      <c r="AW76" s="165">
        <v>2015</v>
      </c>
      <c r="AX76" s="165">
        <v>2015</v>
      </c>
      <c r="AY76" s="165">
        <v>2014</v>
      </c>
      <c r="AZ76" s="177">
        <v>2015</v>
      </c>
      <c r="BA76" s="177">
        <v>2015</v>
      </c>
      <c r="BB76" s="165">
        <v>2016</v>
      </c>
      <c r="BC76" s="165">
        <v>2015</v>
      </c>
      <c r="BD76" s="165">
        <v>2014</v>
      </c>
      <c r="BE76" s="165">
        <v>2014</v>
      </c>
      <c r="BF76" s="108"/>
    </row>
    <row r="77" spans="1:58" x14ac:dyDescent="0.25">
      <c r="A77" s="133" t="s">
        <v>140</v>
      </c>
      <c r="B77" s="111" t="s">
        <v>139</v>
      </c>
      <c r="C77" s="163">
        <v>2014</v>
      </c>
      <c r="D77" s="163">
        <v>2014</v>
      </c>
      <c r="E77" s="163">
        <v>2014</v>
      </c>
      <c r="F77" s="163">
        <v>2014</v>
      </c>
      <c r="G77" s="163">
        <v>2014</v>
      </c>
      <c r="H77" s="163">
        <v>2014</v>
      </c>
      <c r="I77" s="163">
        <v>2014</v>
      </c>
      <c r="J77" s="163">
        <v>2016</v>
      </c>
      <c r="K77" s="163">
        <v>2016</v>
      </c>
      <c r="L77" s="163">
        <v>2016</v>
      </c>
      <c r="M77" s="165">
        <v>2017</v>
      </c>
      <c r="N77" s="165">
        <v>2017</v>
      </c>
      <c r="O77" s="165">
        <v>2016</v>
      </c>
      <c r="P77" s="165">
        <v>2016</v>
      </c>
      <c r="Q77" s="165">
        <v>2015</v>
      </c>
      <c r="R77" s="165" t="s">
        <v>958</v>
      </c>
      <c r="S77" s="165">
        <v>2017</v>
      </c>
      <c r="T77" s="165">
        <v>2014</v>
      </c>
      <c r="U77" s="165">
        <v>2015</v>
      </c>
      <c r="V77" s="165" t="s">
        <v>958</v>
      </c>
      <c r="W77" s="165">
        <v>2015</v>
      </c>
      <c r="X77" s="165" t="s">
        <v>958</v>
      </c>
      <c r="Y77" s="165">
        <v>2015</v>
      </c>
      <c r="Z77" s="165">
        <v>2016</v>
      </c>
      <c r="AA77" s="165">
        <v>2015</v>
      </c>
      <c r="AB77" s="165" t="s">
        <v>958</v>
      </c>
      <c r="AC77" s="165">
        <v>2014</v>
      </c>
      <c r="AD77" s="165">
        <v>2015</v>
      </c>
      <c r="AE77" s="165" t="s">
        <v>958</v>
      </c>
      <c r="AF77" s="165">
        <v>2015</v>
      </c>
      <c r="AG77" s="164">
        <v>2012</v>
      </c>
      <c r="AH77" s="165">
        <v>2015</v>
      </c>
      <c r="AI77" s="165">
        <v>2016</v>
      </c>
      <c r="AJ77" s="165">
        <v>2017</v>
      </c>
      <c r="AK77" s="167"/>
      <c r="AL77" s="167" t="s">
        <v>1132</v>
      </c>
      <c r="AM77" s="165">
        <v>2016</v>
      </c>
      <c r="AN77" s="165">
        <v>2014</v>
      </c>
      <c r="AO77" s="165">
        <v>2014</v>
      </c>
      <c r="AP77" s="165">
        <v>2014</v>
      </c>
      <c r="AQ77" s="165">
        <v>2014</v>
      </c>
      <c r="AR77" s="165" t="s">
        <v>958</v>
      </c>
      <c r="AS77" s="165">
        <v>2015</v>
      </c>
      <c r="AT77" s="165">
        <v>2016</v>
      </c>
      <c r="AU77" s="165">
        <v>2014</v>
      </c>
      <c r="AV77" s="165" t="s">
        <v>958</v>
      </c>
      <c r="AW77" s="165">
        <v>2015</v>
      </c>
      <c r="AX77" s="165">
        <v>2015</v>
      </c>
      <c r="AY77" s="165">
        <v>2014</v>
      </c>
      <c r="AZ77" s="177">
        <v>2015</v>
      </c>
      <c r="BA77" s="177">
        <v>2015</v>
      </c>
      <c r="BB77" s="165">
        <v>2016</v>
      </c>
      <c r="BC77" s="165">
        <v>2015</v>
      </c>
      <c r="BD77" s="165">
        <v>2014</v>
      </c>
      <c r="BE77" s="165">
        <v>2014</v>
      </c>
      <c r="BF77" s="108"/>
    </row>
    <row r="78" spans="1:58" x14ac:dyDescent="0.25">
      <c r="A78" s="133" t="s">
        <v>142</v>
      </c>
      <c r="B78" s="111" t="s">
        <v>141</v>
      </c>
      <c r="C78" s="163">
        <v>2014</v>
      </c>
      <c r="D78" s="163">
        <v>2014</v>
      </c>
      <c r="E78" s="163">
        <v>2014</v>
      </c>
      <c r="F78" s="163">
        <v>2014</v>
      </c>
      <c r="G78" s="163">
        <v>2014</v>
      </c>
      <c r="H78" s="163">
        <v>2014</v>
      </c>
      <c r="I78" s="163">
        <v>2014</v>
      </c>
      <c r="J78" s="163">
        <v>2016</v>
      </c>
      <c r="K78" s="163">
        <v>2016</v>
      </c>
      <c r="L78" s="163">
        <v>2016</v>
      </c>
      <c r="M78" s="165">
        <v>2017</v>
      </c>
      <c r="N78" s="165">
        <v>2017</v>
      </c>
      <c r="O78" s="165">
        <v>2016</v>
      </c>
      <c r="P78" s="165">
        <v>2016</v>
      </c>
      <c r="Q78" s="165">
        <v>2015</v>
      </c>
      <c r="R78" s="165" t="s">
        <v>985</v>
      </c>
      <c r="S78" s="165">
        <v>2017</v>
      </c>
      <c r="T78" s="165">
        <v>2014</v>
      </c>
      <c r="U78" s="165">
        <v>2015</v>
      </c>
      <c r="V78" s="165" t="s">
        <v>1131</v>
      </c>
      <c r="W78" s="165">
        <v>2015</v>
      </c>
      <c r="X78" s="165">
        <v>2006</v>
      </c>
      <c r="Y78" s="165">
        <v>2012</v>
      </c>
      <c r="Z78" s="165">
        <v>2016</v>
      </c>
      <c r="AA78" s="165">
        <v>2015</v>
      </c>
      <c r="AB78" s="165">
        <v>2013</v>
      </c>
      <c r="AC78" s="165">
        <v>2014</v>
      </c>
      <c r="AD78" s="165">
        <v>2015</v>
      </c>
      <c r="AE78" s="165">
        <v>2012</v>
      </c>
      <c r="AF78" s="165">
        <v>2015</v>
      </c>
      <c r="AG78" s="164">
        <v>2009</v>
      </c>
      <c r="AH78" s="165">
        <v>2015</v>
      </c>
      <c r="AI78" s="165">
        <v>2016</v>
      </c>
      <c r="AJ78" s="165">
        <v>2017</v>
      </c>
      <c r="AK78" s="167" t="s">
        <v>1133</v>
      </c>
      <c r="AL78" s="167" t="s">
        <v>1132</v>
      </c>
      <c r="AM78" s="165">
        <v>2016</v>
      </c>
      <c r="AN78" s="165">
        <v>2014</v>
      </c>
      <c r="AO78" s="165">
        <v>2014</v>
      </c>
      <c r="AP78" s="165">
        <v>2014</v>
      </c>
      <c r="AQ78" s="165">
        <v>2014</v>
      </c>
      <c r="AR78" s="165">
        <v>2015</v>
      </c>
      <c r="AS78" s="165">
        <v>2015</v>
      </c>
      <c r="AT78" s="165">
        <v>2016</v>
      </c>
      <c r="AU78" s="165">
        <v>2014</v>
      </c>
      <c r="AV78" s="165">
        <v>2015</v>
      </c>
      <c r="AW78" s="165">
        <v>2015</v>
      </c>
      <c r="AX78" s="165">
        <v>2015</v>
      </c>
      <c r="AY78" s="165">
        <v>2014</v>
      </c>
      <c r="AZ78" s="177">
        <v>2015</v>
      </c>
      <c r="BA78" s="177">
        <v>2015</v>
      </c>
      <c r="BB78" s="165">
        <v>2016</v>
      </c>
      <c r="BC78" s="165">
        <v>2015</v>
      </c>
      <c r="BD78" s="165">
        <v>2014</v>
      </c>
      <c r="BE78" s="165">
        <v>2014</v>
      </c>
      <c r="BF78" s="108"/>
    </row>
    <row r="79" spans="1:58" x14ac:dyDescent="0.25">
      <c r="A79" s="133" t="s">
        <v>144</v>
      </c>
      <c r="B79" s="111" t="s">
        <v>143</v>
      </c>
      <c r="C79" s="163">
        <v>2014</v>
      </c>
      <c r="D79" s="163">
        <v>2014</v>
      </c>
      <c r="E79" s="163">
        <v>2014</v>
      </c>
      <c r="F79" s="163">
        <v>2014</v>
      </c>
      <c r="G79" s="163">
        <v>2014</v>
      </c>
      <c r="H79" s="163">
        <v>2014</v>
      </c>
      <c r="I79" s="163">
        <v>2014</v>
      </c>
      <c r="J79" s="163">
        <v>2016</v>
      </c>
      <c r="K79" s="163">
        <v>2016</v>
      </c>
      <c r="L79" s="163">
        <v>2016</v>
      </c>
      <c r="M79" s="165">
        <v>2017</v>
      </c>
      <c r="N79" s="165">
        <v>2017</v>
      </c>
      <c r="O79" s="165">
        <v>2016</v>
      </c>
      <c r="P79" s="165">
        <v>2016</v>
      </c>
      <c r="Q79" s="165">
        <v>2015</v>
      </c>
      <c r="R79" s="165" t="s">
        <v>983</v>
      </c>
      <c r="S79" s="165">
        <v>2017</v>
      </c>
      <c r="T79" s="165">
        <v>2014</v>
      </c>
      <c r="U79" s="165">
        <v>2015</v>
      </c>
      <c r="V79" s="165" t="s">
        <v>1131</v>
      </c>
      <c r="W79" s="165">
        <v>2015</v>
      </c>
      <c r="X79" s="165">
        <v>2013</v>
      </c>
      <c r="Y79" s="165">
        <v>2012</v>
      </c>
      <c r="Z79" s="165">
        <v>2016</v>
      </c>
      <c r="AA79" s="165">
        <v>2015</v>
      </c>
      <c r="AB79" s="165">
        <v>2015</v>
      </c>
      <c r="AC79" s="165">
        <v>2014</v>
      </c>
      <c r="AD79" s="165">
        <v>2015</v>
      </c>
      <c r="AE79" s="165">
        <v>2012</v>
      </c>
      <c r="AF79" s="165">
        <v>2015</v>
      </c>
      <c r="AG79" s="164">
        <v>2010</v>
      </c>
      <c r="AH79" s="165">
        <v>2015</v>
      </c>
      <c r="AI79" s="165">
        <v>2016</v>
      </c>
      <c r="AJ79" s="165">
        <v>2017</v>
      </c>
      <c r="AK79" s="167" t="s">
        <v>1133</v>
      </c>
      <c r="AL79" s="167" t="s">
        <v>1132</v>
      </c>
      <c r="AM79" s="165">
        <v>2016</v>
      </c>
      <c r="AN79" s="165">
        <v>2014</v>
      </c>
      <c r="AO79" s="165">
        <v>2014</v>
      </c>
      <c r="AP79" s="165">
        <v>2014</v>
      </c>
      <c r="AQ79" s="165">
        <v>2014</v>
      </c>
      <c r="AR79" s="165">
        <v>2015</v>
      </c>
      <c r="AS79" s="165">
        <v>2015</v>
      </c>
      <c r="AT79" s="165">
        <v>2016</v>
      </c>
      <c r="AU79" s="165">
        <v>2014</v>
      </c>
      <c r="AV79" s="165">
        <v>2015</v>
      </c>
      <c r="AW79" s="165">
        <v>2015</v>
      </c>
      <c r="AX79" s="165">
        <v>2015</v>
      </c>
      <c r="AY79" s="165">
        <v>2014</v>
      </c>
      <c r="AZ79" s="177">
        <v>2015</v>
      </c>
      <c r="BA79" s="177">
        <v>2015</v>
      </c>
      <c r="BB79" s="165">
        <v>2016</v>
      </c>
      <c r="BC79" s="165">
        <v>2015</v>
      </c>
      <c r="BD79" s="165">
        <v>2014</v>
      </c>
      <c r="BE79" s="165">
        <v>2014</v>
      </c>
      <c r="BF79" s="108"/>
    </row>
    <row r="80" spans="1:58" x14ac:dyDescent="0.25">
      <c r="A80" s="133" t="s">
        <v>847</v>
      </c>
      <c r="B80" s="111" t="s">
        <v>145</v>
      </c>
      <c r="C80" s="163">
        <v>2014</v>
      </c>
      <c r="D80" s="163">
        <v>2014</v>
      </c>
      <c r="E80" s="163">
        <v>2014</v>
      </c>
      <c r="F80" s="163">
        <v>2014</v>
      </c>
      <c r="G80" s="163">
        <v>2014</v>
      </c>
      <c r="H80" s="163">
        <v>2014</v>
      </c>
      <c r="I80" s="163">
        <v>2014</v>
      </c>
      <c r="J80" s="163">
        <v>2016</v>
      </c>
      <c r="K80" s="163">
        <v>2016</v>
      </c>
      <c r="L80" s="163">
        <v>2016</v>
      </c>
      <c r="M80" s="165">
        <v>2017</v>
      </c>
      <c r="N80" s="165">
        <v>2017</v>
      </c>
      <c r="O80" s="165">
        <v>2016</v>
      </c>
      <c r="P80" s="165">
        <v>2016</v>
      </c>
      <c r="Q80" s="165">
        <v>2015</v>
      </c>
      <c r="R80" s="165" t="s">
        <v>958</v>
      </c>
      <c r="S80" s="165">
        <v>2017</v>
      </c>
      <c r="T80" s="165">
        <v>2014</v>
      </c>
      <c r="U80" s="165">
        <v>2015</v>
      </c>
      <c r="V80" s="165" t="s">
        <v>958</v>
      </c>
      <c r="W80" s="165">
        <v>2015</v>
      </c>
      <c r="X80" s="165" t="s">
        <v>958</v>
      </c>
      <c r="Y80" s="165">
        <v>2010</v>
      </c>
      <c r="Z80" s="165">
        <v>2016</v>
      </c>
      <c r="AA80" s="165">
        <v>2015</v>
      </c>
      <c r="AB80" s="165">
        <v>2015</v>
      </c>
      <c r="AC80" s="165">
        <v>2014</v>
      </c>
      <c r="AD80" s="165">
        <v>2015</v>
      </c>
      <c r="AE80" s="165">
        <v>2012</v>
      </c>
      <c r="AF80" s="165">
        <v>2015</v>
      </c>
      <c r="AG80" s="164">
        <v>2013</v>
      </c>
      <c r="AH80" s="165">
        <v>2015</v>
      </c>
      <c r="AI80" s="165">
        <v>2016</v>
      </c>
      <c r="AJ80" s="165">
        <v>2017</v>
      </c>
      <c r="AK80" s="167"/>
      <c r="AL80" s="167" t="s">
        <v>1132</v>
      </c>
      <c r="AM80" s="165">
        <v>2016</v>
      </c>
      <c r="AN80" s="165">
        <v>2014</v>
      </c>
      <c r="AO80" s="165">
        <v>2014</v>
      </c>
      <c r="AP80" s="165">
        <v>2014</v>
      </c>
      <c r="AQ80" s="165">
        <v>2014</v>
      </c>
      <c r="AR80" s="165">
        <v>2011</v>
      </c>
      <c r="AS80" s="165">
        <v>2015</v>
      </c>
      <c r="AT80" s="165">
        <v>2016</v>
      </c>
      <c r="AU80" s="165">
        <v>2014</v>
      </c>
      <c r="AV80" s="165">
        <v>2015</v>
      </c>
      <c r="AW80" s="165">
        <v>2015</v>
      </c>
      <c r="AX80" s="165">
        <v>2015</v>
      </c>
      <c r="AY80" s="165">
        <v>2014</v>
      </c>
      <c r="AZ80" s="177">
        <v>2015</v>
      </c>
      <c r="BA80" s="177">
        <v>2015</v>
      </c>
      <c r="BB80" s="165">
        <v>2015</v>
      </c>
      <c r="BC80" s="165">
        <v>2015</v>
      </c>
      <c r="BD80" s="165">
        <v>2014</v>
      </c>
      <c r="BE80" s="165">
        <v>2014</v>
      </c>
      <c r="BF80" s="108"/>
    </row>
    <row r="81" spans="1:58" x14ac:dyDescent="0.25">
      <c r="A81" s="133" t="s">
        <v>147</v>
      </c>
      <c r="B81" s="111" t="s">
        <v>146</v>
      </c>
      <c r="C81" s="163">
        <v>2014</v>
      </c>
      <c r="D81" s="163">
        <v>2014</v>
      </c>
      <c r="E81" s="163">
        <v>2014</v>
      </c>
      <c r="F81" s="163">
        <v>2014</v>
      </c>
      <c r="G81" s="163">
        <v>2014</v>
      </c>
      <c r="H81" s="163">
        <v>2014</v>
      </c>
      <c r="I81" s="163">
        <v>2014</v>
      </c>
      <c r="J81" s="163">
        <v>2016</v>
      </c>
      <c r="K81" s="163">
        <v>2016</v>
      </c>
      <c r="L81" s="163">
        <v>2016</v>
      </c>
      <c r="M81" s="165">
        <v>2017</v>
      </c>
      <c r="N81" s="165">
        <v>2017</v>
      </c>
      <c r="O81" s="165">
        <v>2016</v>
      </c>
      <c r="P81" s="165">
        <v>2016</v>
      </c>
      <c r="Q81" s="165">
        <v>2015</v>
      </c>
      <c r="R81" s="165" t="s">
        <v>971</v>
      </c>
      <c r="S81" s="165">
        <v>2017</v>
      </c>
      <c r="T81" s="165">
        <v>2014</v>
      </c>
      <c r="U81" s="165">
        <v>2015</v>
      </c>
      <c r="V81" s="165" t="s">
        <v>1131</v>
      </c>
      <c r="W81" s="165">
        <v>2015</v>
      </c>
      <c r="X81" s="165">
        <v>2011</v>
      </c>
      <c r="Y81" s="165">
        <v>2010</v>
      </c>
      <c r="Z81" s="165">
        <v>2016</v>
      </c>
      <c r="AA81" s="165">
        <v>2015</v>
      </c>
      <c r="AB81" s="165" t="s">
        <v>958</v>
      </c>
      <c r="AC81" s="165">
        <v>2014</v>
      </c>
      <c r="AD81" s="165">
        <v>2015</v>
      </c>
      <c r="AE81" s="165" t="s">
        <v>958</v>
      </c>
      <c r="AF81" s="165">
        <v>2015</v>
      </c>
      <c r="AG81" s="164">
        <v>2012</v>
      </c>
      <c r="AH81" s="165">
        <v>2015</v>
      </c>
      <c r="AI81" s="165">
        <v>2016</v>
      </c>
      <c r="AJ81" s="165">
        <v>2017</v>
      </c>
      <c r="AK81" s="167" t="s">
        <v>1133</v>
      </c>
      <c r="AL81" s="167">
        <v>42947</v>
      </c>
      <c r="AM81" s="165">
        <v>2016</v>
      </c>
      <c r="AN81" s="165">
        <v>2014</v>
      </c>
      <c r="AO81" s="165">
        <v>2014</v>
      </c>
      <c r="AP81" s="165">
        <v>2014</v>
      </c>
      <c r="AQ81" s="165">
        <v>2014</v>
      </c>
      <c r="AR81" s="165">
        <v>2015</v>
      </c>
      <c r="AS81" s="165">
        <v>2015</v>
      </c>
      <c r="AT81" s="165">
        <v>2016</v>
      </c>
      <c r="AU81" s="165">
        <v>2014</v>
      </c>
      <c r="AV81" s="165">
        <v>2015</v>
      </c>
      <c r="AW81" s="165">
        <v>2015</v>
      </c>
      <c r="AX81" s="165">
        <v>2015</v>
      </c>
      <c r="AY81" s="165">
        <v>2014</v>
      </c>
      <c r="AZ81" s="177">
        <v>2015</v>
      </c>
      <c r="BA81" s="177">
        <v>2015</v>
      </c>
      <c r="BB81" s="165">
        <v>2016</v>
      </c>
      <c r="BC81" s="165">
        <v>2015</v>
      </c>
      <c r="BD81" s="165">
        <v>2014</v>
      </c>
      <c r="BE81" s="165">
        <v>2014</v>
      </c>
      <c r="BF81" s="108"/>
    </row>
    <row r="82" spans="1:58" x14ac:dyDescent="0.25">
      <c r="A82" s="133" t="s">
        <v>149</v>
      </c>
      <c r="B82" s="111" t="s">
        <v>148</v>
      </c>
      <c r="C82" s="163">
        <v>2014</v>
      </c>
      <c r="D82" s="163">
        <v>2014</v>
      </c>
      <c r="E82" s="163">
        <v>2014</v>
      </c>
      <c r="F82" s="163">
        <v>2014</v>
      </c>
      <c r="G82" s="163">
        <v>2014</v>
      </c>
      <c r="H82" s="163">
        <v>2014</v>
      </c>
      <c r="I82" s="163">
        <v>2014</v>
      </c>
      <c r="J82" s="163">
        <v>2016</v>
      </c>
      <c r="K82" s="163">
        <v>2016</v>
      </c>
      <c r="L82" s="163">
        <v>2016</v>
      </c>
      <c r="M82" s="165">
        <v>2017</v>
      </c>
      <c r="N82" s="165">
        <v>2017</v>
      </c>
      <c r="O82" s="165">
        <v>2016</v>
      </c>
      <c r="P82" s="165">
        <v>2016</v>
      </c>
      <c r="Q82" s="165">
        <v>2015</v>
      </c>
      <c r="R82" s="165" t="s">
        <v>958</v>
      </c>
      <c r="S82" s="165">
        <v>2017</v>
      </c>
      <c r="T82" s="165">
        <v>2014</v>
      </c>
      <c r="U82" s="165">
        <v>2015</v>
      </c>
      <c r="V82" s="165" t="s">
        <v>958</v>
      </c>
      <c r="W82" s="165">
        <v>2015</v>
      </c>
      <c r="X82" s="165" t="s">
        <v>958</v>
      </c>
      <c r="Y82" s="165">
        <v>2015</v>
      </c>
      <c r="Z82" s="165">
        <v>2016</v>
      </c>
      <c r="AA82" s="165">
        <v>2015</v>
      </c>
      <c r="AB82" s="165">
        <v>2014</v>
      </c>
      <c r="AC82" s="165">
        <v>2014</v>
      </c>
      <c r="AD82" s="165">
        <v>2015</v>
      </c>
      <c r="AE82" s="165" t="s">
        <v>958</v>
      </c>
      <c r="AF82" s="165">
        <v>2015</v>
      </c>
      <c r="AG82" s="164">
        <v>2012</v>
      </c>
      <c r="AH82" s="165">
        <v>2015</v>
      </c>
      <c r="AI82" s="165">
        <v>2016</v>
      </c>
      <c r="AJ82" s="165">
        <v>2017</v>
      </c>
      <c r="AK82" s="167"/>
      <c r="AL82" s="167" t="s">
        <v>1132</v>
      </c>
      <c r="AM82" s="165">
        <v>2016</v>
      </c>
      <c r="AN82" s="165">
        <v>2014</v>
      </c>
      <c r="AO82" s="165">
        <v>2014</v>
      </c>
      <c r="AP82" s="165">
        <v>2014</v>
      </c>
      <c r="AQ82" s="165">
        <v>2014</v>
      </c>
      <c r="AR82" s="165" t="s">
        <v>958</v>
      </c>
      <c r="AS82" s="165">
        <v>2015</v>
      </c>
      <c r="AT82" s="165">
        <v>2016</v>
      </c>
      <c r="AU82" s="165">
        <v>2014</v>
      </c>
      <c r="AV82" s="165" t="s">
        <v>958</v>
      </c>
      <c r="AW82" s="165">
        <v>2015</v>
      </c>
      <c r="AX82" s="165">
        <v>2015</v>
      </c>
      <c r="AY82" s="165">
        <v>2014</v>
      </c>
      <c r="AZ82" s="177">
        <v>2015</v>
      </c>
      <c r="BA82" s="177">
        <v>2015</v>
      </c>
      <c r="BB82" s="165">
        <v>2016</v>
      </c>
      <c r="BC82" s="165">
        <v>2015</v>
      </c>
      <c r="BD82" s="165">
        <v>2014</v>
      </c>
      <c r="BE82" s="165">
        <v>2014</v>
      </c>
      <c r="BF82" s="108"/>
    </row>
    <row r="83" spans="1:58" x14ac:dyDescent="0.25">
      <c r="A83" s="133" t="s">
        <v>151</v>
      </c>
      <c r="B83" s="111" t="s">
        <v>150</v>
      </c>
      <c r="C83" s="163">
        <v>2014</v>
      </c>
      <c r="D83" s="163">
        <v>2014</v>
      </c>
      <c r="E83" s="163">
        <v>2014</v>
      </c>
      <c r="F83" s="163">
        <v>2014</v>
      </c>
      <c r="G83" s="163">
        <v>2014</v>
      </c>
      <c r="H83" s="163">
        <v>2014</v>
      </c>
      <c r="I83" s="163">
        <v>2014</v>
      </c>
      <c r="J83" s="163">
        <v>2016</v>
      </c>
      <c r="K83" s="163">
        <v>2016</v>
      </c>
      <c r="L83" s="163">
        <v>2016</v>
      </c>
      <c r="M83" s="165">
        <v>2017</v>
      </c>
      <c r="N83" s="165">
        <v>2017</v>
      </c>
      <c r="O83" s="165">
        <v>2016</v>
      </c>
      <c r="P83" s="165">
        <v>2016</v>
      </c>
      <c r="Q83" s="165">
        <v>2015</v>
      </c>
      <c r="R83" s="165" t="s">
        <v>958</v>
      </c>
      <c r="S83" s="165">
        <v>2017</v>
      </c>
      <c r="T83" s="165">
        <v>2014</v>
      </c>
      <c r="U83" s="165">
        <v>2015</v>
      </c>
      <c r="V83" s="165" t="s">
        <v>958</v>
      </c>
      <c r="W83" s="165">
        <v>2015</v>
      </c>
      <c r="X83" s="165" t="s">
        <v>958</v>
      </c>
      <c r="Y83" s="165">
        <v>2012</v>
      </c>
      <c r="Z83" s="165">
        <v>2016</v>
      </c>
      <c r="AA83" s="165">
        <v>2015</v>
      </c>
      <c r="AB83" s="165" t="s">
        <v>958</v>
      </c>
      <c r="AC83" s="165">
        <v>2014</v>
      </c>
      <c r="AD83" s="165">
        <v>2015</v>
      </c>
      <c r="AE83" s="165" t="s">
        <v>958</v>
      </c>
      <c r="AF83" s="165">
        <v>2015</v>
      </c>
      <c r="AG83" s="164">
        <v>2010</v>
      </c>
      <c r="AH83" s="165">
        <v>2015</v>
      </c>
      <c r="AI83" s="165">
        <v>2016</v>
      </c>
      <c r="AJ83" s="165">
        <v>2017</v>
      </c>
      <c r="AK83" s="167"/>
      <c r="AL83" s="167" t="s">
        <v>1132</v>
      </c>
      <c r="AM83" s="165">
        <v>2016</v>
      </c>
      <c r="AN83" s="165">
        <v>2014</v>
      </c>
      <c r="AO83" s="165">
        <v>2014</v>
      </c>
      <c r="AP83" s="165">
        <v>2014</v>
      </c>
      <c r="AQ83" s="165">
        <v>2014</v>
      </c>
      <c r="AR83" s="165" t="s">
        <v>958</v>
      </c>
      <c r="AS83" s="165">
        <v>2015</v>
      </c>
      <c r="AT83" s="165">
        <v>2016</v>
      </c>
      <c r="AU83" s="165">
        <v>2014</v>
      </c>
      <c r="AV83" s="165" t="s">
        <v>958</v>
      </c>
      <c r="AW83" s="165">
        <v>2015</v>
      </c>
      <c r="AX83" s="165">
        <v>2015</v>
      </c>
      <c r="AY83" s="165">
        <v>2014</v>
      </c>
      <c r="AZ83" s="177">
        <v>2015</v>
      </c>
      <c r="BA83" s="177">
        <v>2015</v>
      </c>
      <c r="BB83" s="165">
        <v>2016</v>
      </c>
      <c r="BC83" s="165">
        <v>2015</v>
      </c>
      <c r="BD83" s="165">
        <v>2014</v>
      </c>
      <c r="BE83" s="165">
        <v>2014</v>
      </c>
      <c r="BF83" s="108"/>
    </row>
    <row r="84" spans="1:58" x14ac:dyDescent="0.25">
      <c r="A84" s="133" t="s">
        <v>153</v>
      </c>
      <c r="B84" s="111" t="s">
        <v>152</v>
      </c>
      <c r="C84" s="163">
        <v>2014</v>
      </c>
      <c r="D84" s="163">
        <v>2014</v>
      </c>
      <c r="E84" s="163">
        <v>2014</v>
      </c>
      <c r="F84" s="163">
        <v>2014</v>
      </c>
      <c r="G84" s="163">
        <v>2014</v>
      </c>
      <c r="H84" s="163">
        <v>2014</v>
      </c>
      <c r="I84" s="163">
        <v>2014</v>
      </c>
      <c r="J84" s="163">
        <v>2016</v>
      </c>
      <c r="K84" s="163">
        <v>2016</v>
      </c>
      <c r="L84" s="163">
        <v>2016</v>
      </c>
      <c r="M84" s="165">
        <v>2017</v>
      </c>
      <c r="N84" s="165">
        <v>2017</v>
      </c>
      <c r="O84" s="165">
        <v>2016</v>
      </c>
      <c r="P84" s="165">
        <v>2016</v>
      </c>
      <c r="Q84" s="165">
        <v>2015</v>
      </c>
      <c r="R84" s="165" t="s">
        <v>958</v>
      </c>
      <c r="S84" s="165">
        <v>2017</v>
      </c>
      <c r="T84" s="165">
        <v>2014</v>
      </c>
      <c r="U84" s="165">
        <v>2015</v>
      </c>
      <c r="V84" s="165" t="s">
        <v>958</v>
      </c>
      <c r="W84" s="165">
        <v>2015</v>
      </c>
      <c r="X84" s="165" t="s">
        <v>958</v>
      </c>
      <c r="Y84" s="165">
        <v>2012</v>
      </c>
      <c r="Z84" s="165">
        <v>2016</v>
      </c>
      <c r="AA84" s="165">
        <v>2015</v>
      </c>
      <c r="AB84" s="165">
        <v>2015</v>
      </c>
      <c r="AC84" s="165">
        <v>2014</v>
      </c>
      <c r="AD84" s="165">
        <v>2015</v>
      </c>
      <c r="AE84" s="165" t="s">
        <v>958</v>
      </c>
      <c r="AF84" s="165">
        <v>2015</v>
      </c>
      <c r="AG84" s="164">
        <v>2012</v>
      </c>
      <c r="AH84" s="165">
        <v>2015</v>
      </c>
      <c r="AI84" s="165">
        <v>2016</v>
      </c>
      <c r="AJ84" s="165">
        <v>2017</v>
      </c>
      <c r="AK84" s="167"/>
      <c r="AL84" s="167" t="s">
        <v>1132</v>
      </c>
      <c r="AM84" s="165">
        <v>2016</v>
      </c>
      <c r="AN84" s="165">
        <v>2014</v>
      </c>
      <c r="AO84" s="165">
        <v>2014</v>
      </c>
      <c r="AP84" s="165">
        <v>2014</v>
      </c>
      <c r="AQ84" s="165">
        <v>2014</v>
      </c>
      <c r="AR84" s="165">
        <v>2015</v>
      </c>
      <c r="AS84" s="165">
        <v>2015</v>
      </c>
      <c r="AT84" s="165">
        <v>2016</v>
      </c>
      <c r="AU84" s="165">
        <v>2014</v>
      </c>
      <c r="AV84" s="165">
        <v>2015</v>
      </c>
      <c r="AW84" s="165">
        <v>2015</v>
      </c>
      <c r="AX84" s="165">
        <v>2015</v>
      </c>
      <c r="AY84" s="165">
        <v>2014</v>
      </c>
      <c r="AZ84" s="177">
        <v>2015</v>
      </c>
      <c r="BA84" s="177">
        <v>2015</v>
      </c>
      <c r="BB84" s="165">
        <v>2016</v>
      </c>
      <c r="BC84" s="165">
        <v>2015</v>
      </c>
      <c r="BD84" s="165">
        <v>2014</v>
      </c>
      <c r="BE84" s="165">
        <v>2014</v>
      </c>
      <c r="BF84" s="108"/>
    </row>
    <row r="85" spans="1:58" x14ac:dyDescent="0.25">
      <c r="A85" s="133" t="s">
        <v>155</v>
      </c>
      <c r="B85" s="111" t="s">
        <v>154</v>
      </c>
      <c r="C85" s="163">
        <v>2014</v>
      </c>
      <c r="D85" s="163">
        <v>2014</v>
      </c>
      <c r="E85" s="163">
        <v>2014</v>
      </c>
      <c r="F85" s="163">
        <v>2014</v>
      </c>
      <c r="G85" s="163">
        <v>2014</v>
      </c>
      <c r="H85" s="163">
        <v>2014</v>
      </c>
      <c r="I85" s="163">
        <v>2014</v>
      </c>
      <c r="J85" s="163">
        <v>2016</v>
      </c>
      <c r="K85" s="163">
        <v>2016</v>
      </c>
      <c r="L85" s="163">
        <v>2016</v>
      </c>
      <c r="M85" s="165">
        <v>2017</v>
      </c>
      <c r="N85" s="165">
        <v>2017</v>
      </c>
      <c r="O85" s="165">
        <v>2016</v>
      </c>
      <c r="P85" s="165">
        <v>2016</v>
      </c>
      <c r="Q85" s="165">
        <v>2015</v>
      </c>
      <c r="R85" s="165" t="s">
        <v>986</v>
      </c>
      <c r="S85" s="165">
        <v>2017</v>
      </c>
      <c r="T85" s="165">
        <v>2014</v>
      </c>
      <c r="U85" s="165">
        <v>2015</v>
      </c>
      <c r="V85" s="165" t="s">
        <v>1131</v>
      </c>
      <c r="W85" s="165">
        <v>2015</v>
      </c>
      <c r="X85" s="165">
        <v>2012</v>
      </c>
      <c r="Y85" s="165">
        <v>2008</v>
      </c>
      <c r="Z85" s="165">
        <v>2016</v>
      </c>
      <c r="AA85" s="165">
        <v>2015</v>
      </c>
      <c r="AB85" s="165">
        <v>2015</v>
      </c>
      <c r="AC85" s="165">
        <v>2014</v>
      </c>
      <c r="AD85" s="165">
        <v>2015</v>
      </c>
      <c r="AE85" s="165" t="s">
        <v>958</v>
      </c>
      <c r="AF85" s="165">
        <v>2015</v>
      </c>
      <c r="AG85" s="164">
        <v>2004</v>
      </c>
      <c r="AH85" s="165">
        <v>2015</v>
      </c>
      <c r="AI85" s="165">
        <v>2016</v>
      </c>
      <c r="AJ85" s="165">
        <v>2017</v>
      </c>
      <c r="AK85" s="167"/>
      <c r="AL85" s="167" t="s">
        <v>1132</v>
      </c>
      <c r="AM85" s="165">
        <v>2016</v>
      </c>
      <c r="AN85" s="165">
        <v>2014</v>
      </c>
      <c r="AO85" s="165">
        <v>2014</v>
      </c>
      <c r="AP85" s="165">
        <v>2014</v>
      </c>
      <c r="AQ85" s="165">
        <v>2014</v>
      </c>
      <c r="AR85" s="165">
        <v>2011</v>
      </c>
      <c r="AS85" s="165">
        <v>2015</v>
      </c>
      <c r="AT85" s="165">
        <v>2016</v>
      </c>
      <c r="AU85" s="165">
        <v>2014</v>
      </c>
      <c r="AV85" s="165">
        <v>2015</v>
      </c>
      <c r="AW85" s="165">
        <v>2015</v>
      </c>
      <c r="AX85" s="165">
        <v>2015</v>
      </c>
      <c r="AY85" s="165">
        <v>2014</v>
      </c>
      <c r="AZ85" s="177">
        <v>2015</v>
      </c>
      <c r="BA85" s="177">
        <v>2015</v>
      </c>
      <c r="BB85" s="165">
        <v>2016</v>
      </c>
      <c r="BC85" s="165">
        <v>2015</v>
      </c>
      <c r="BD85" s="165">
        <v>2014</v>
      </c>
      <c r="BE85" s="165">
        <v>2014</v>
      </c>
      <c r="BF85" s="108"/>
    </row>
    <row r="86" spans="1:58" x14ac:dyDescent="0.25">
      <c r="A86" s="133" t="s">
        <v>157</v>
      </c>
      <c r="B86" s="111" t="s">
        <v>156</v>
      </c>
      <c r="C86" s="163">
        <v>2014</v>
      </c>
      <c r="D86" s="163">
        <v>2014</v>
      </c>
      <c r="E86" s="163">
        <v>2014</v>
      </c>
      <c r="F86" s="163">
        <v>2014</v>
      </c>
      <c r="G86" s="163">
        <v>2014</v>
      </c>
      <c r="H86" s="163">
        <v>2014</v>
      </c>
      <c r="I86" s="163">
        <v>2014</v>
      </c>
      <c r="J86" s="163">
        <v>2016</v>
      </c>
      <c r="K86" s="163">
        <v>2016</v>
      </c>
      <c r="L86" s="163">
        <v>2016</v>
      </c>
      <c r="M86" s="165">
        <v>2017</v>
      </c>
      <c r="N86" s="165">
        <v>2017</v>
      </c>
      <c r="O86" s="165">
        <v>2016</v>
      </c>
      <c r="P86" s="165">
        <v>2016</v>
      </c>
      <c r="Q86" s="165">
        <v>2015</v>
      </c>
      <c r="R86" s="165" t="s">
        <v>958</v>
      </c>
      <c r="S86" s="165">
        <v>2017</v>
      </c>
      <c r="T86" s="165">
        <v>2014</v>
      </c>
      <c r="U86" s="165">
        <v>2015</v>
      </c>
      <c r="V86" s="165" t="s">
        <v>958</v>
      </c>
      <c r="W86" s="165">
        <v>2015</v>
      </c>
      <c r="X86" s="165">
        <v>2010</v>
      </c>
      <c r="Y86" s="165">
        <v>2010</v>
      </c>
      <c r="Z86" s="165">
        <v>2016</v>
      </c>
      <c r="AA86" s="165">
        <v>2015</v>
      </c>
      <c r="AB86" s="165">
        <v>2011</v>
      </c>
      <c r="AC86" s="165">
        <v>2014</v>
      </c>
      <c r="AD86" s="165">
        <v>2015</v>
      </c>
      <c r="AE86" s="165" t="s">
        <v>958</v>
      </c>
      <c r="AF86" s="165">
        <v>2015</v>
      </c>
      <c r="AG86" s="164">
        <v>2008</v>
      </c>
      <c r="AH86" s="165">
        <v>2015</v>
      </c>
      <c r="AI86" s="165">
        <v>2016</v>
      </c>
      <c r="AJ86" s="165">
        <v>2017</v>
      </c>
      <c r="AK86" s="167"/>
      <c r="AL86" s="167" t="s">
        <v>1132</v>
      </c>
      <c r="AM86" s="165">
        <v>2016</v>
      </c>
      <c r="AN86" s="165">
        <v>2014</v>
      </c>
      <c r="AO86" s="165">
        <v>2014</v>
      </c>
      <c r="AP86" s="165">
        <v>2014</v>
      </c>
      <c r="AQ86" s="165">
        <v>2014</v>
      </c>
      <c r="AR86" s="165">
        <v>2011</v>
      </c>
      <c r="AS86" s="165">
        <v>2015</v>
      </c>
      <c r="AT86" s="165">
        <v>2016</v>
      </c>
      <c r="AU86" s="165">
        <v>2014</v>
      </c>
      <c r="AV86" s="165" t="s">
        <v>958</v>
      </c>
      <c r="AW86" s="165">
        <v>2015</v>
      </c>
      <c r="AX86" s="165">
        <v>2015</v>
      </c>
      <c r="AY86" s="165">
        <v>2014</v>
      </c>
      <c r="AZ86" s="177">
        <v>2015</v>
      </c>
      <c r="BA86" s="177">
        <v>2015</v>
      </c>
      <c r="BB86" s="165">
        <v>2016</v>
      </c>
      <c r="BC86" s="165">
        <v>2015</v>
      </c>
      <c r="BD86" s="165">
        <v>2014</v>
      </c>
      <c r="BE86" s="165">
        <v>2014</v>
      </c>
      <c r="BF86" s="108"/>
    </row>
    <row r="87" spans="1:58" x14ac:dyDescent="0.25">
      <c r="A87" s="133" t="s">
        <v>159</v>
      </c>
      <c r="B87" s="111" t="s">
        <v>158</v>
      </c>
      <c r="C87" s="163">
        <v>2014</v>
      </c>
      <c r="D87" s="163">
        <v>2014</v>
      </c>
      <c r="E87" s="163">
        <v>2014</v>
      </c>
      <c r="F87" s="163">
        <v>2014</v>
      </c>
      <c r="G87" s="163">
        <v>2014</v>
      </c>
      <c r="H87" s="163">
        <v>2014</v>
      </c>
      <c r="I87" s="163">
        <v>2014</v>
      </c>
      <c r="J87" s="163">
        <v>2016</v>
      </c>
      <c r="K87" s="163">
        <v>2016</v>
      </c>
      <c r="L87" s="163">
        <v>2016</v>
      </c>
      <c r="M87" s="165">
        <v>2017</v>
      </c>
      <c r="N87" s="165">
        <v>2017</v>
      </c>
      <c r="O87" s="165">
        <v>2016</v>
      </c>
      <c r="P87" s="165">
        <v>2016</v>
      </c>
      <c r="Q87" s="165">
        <v>2015</v>
      </c>
      <c r="R87" s="165" t="s">
        <v>983</v>
      </c>
      <c r="S87" s="165">
        <v>2017</v>
      </c>
      <c r="T87" s="165">
        <v>2014</v>
      </c>
      <c r="U87" s="165">
        <v>2015</v>
      </c>
      <c r="V87" s="165" t="s">
        <v>1131</v>
      </c>
      <c r="W87" s="165">
        <v>2015</v>
      </c>
      <c r="X87" s="165">
        <v>2012</v>
      </c>
      <c r="Y87" s="165">
        <v>2010</v>
      </c>
      <c r="Z87" s="165">
        <v>2016</v>
      </c>
      <c r="AA87" s="165">
        <v>2015</v>
      </c>
      <c r="AB87" s="165" t="s">
        <v>958</v>
      </c>
      <c r="AC87" s="165">
        <v>2014</v>
      </c>
      <c r="AD87" s="165">
        <v>2015</v>
      </c>
      <c r="AE87" s="165" t="s">
        <v>958</v>
      </c>
      <c r="AF87" s="165">
        <v>2015</v>
      </c>
      <c r="AG87" s="164">
        <v>2010</v>
      </c>
      <c r="AH87" s="165">
        <v>2015</v>
      </c>
      <c r="AI87" s="165">
        <v>2016</v>
      </c>
      <c r="AJ87" s="165">
        <v>2017</v>
      </c>
      <c r="AK87" s="167"/>
      <c r="AL87" s="167">
        <v>42967</v>
      </c>
      <c r="AM87" s="165">
        <v>2016</v>
      </c>
      <c r="AN87" s="165">
        <v>2014</v>
      </c>
      <c r="AO87" s="165">
        <v>2014</v>
      </c>
      <c r="AP87" s="165">
        <v>2014</v>
      </c>
      <c r="AQ87" s="165">
        <v>2014</v>
      </c>
      <c r="AR87" s="165">
        <v>2011</v>
      </c>
      <c r="AS87" s="165">
        <v>2015</v>
      </c>
      <c r="AT87" s="165">
        <v>2016</v>
      </c>
      <c r="AU87" s="165">
        <v>2014</v>
      </c>
      <c r="AV87" s="165">
        <v>2015</v>
      </c>
      <c r="AW87" s="165">
        <v>2015</v>
      </c>
      <c r="AX87" s="165">
        <v>2015</v>
      </c>
      <c r="AY87" s="165">
        <v>2014</v>
      </c>
      <c r="AZ87" s="177">
        <v>2015</v>
      </c>
      <c r="BA87" s="177">
        <v>2015</v>
      </c>
      <c r="BB87" s="165">
        <v>2016</v>
      </c>
      <c r="BC87" s="165">
        <v>2015</v>
      </c>
      <c r="BD87" s="165">
        <v>2014</v>
      </c>
      <c r="BE87" s="165">
        <v>2014</v>
      </c>
      <c r="BF87" s="108"/>
    </row>
    <row r="88" spans="1:58" x14ac:dyDescent="0.25">
      <c r="A88" s="133" t="s">
        <v>161</v>
      </c>
      <c r="B88" s="111" t="s">
        <v>160</v>
      </c>
      <c r="C88" s="163">
        <v>2014</v>
      </c>
      <c r="D88" s="163">
        <v>2014</v>
      </c>
      <c r="E88" s="163">
        <v>2014</v>
      </c>
      <c r="F88" s="163">
        <v>2014</v>
      </c>
      <c r="G88" s="163">
        <v>2014</v>
      </c>
      <c r="H88" s="163">
        <v>2014</v>
      </c>
      <c r="I88" s="163">
        <v>2014</v>
      </c>
      <c r="J88" s="163">
        <v>2016</v>
      </c>
      <c r="K88" s="163">
        <v>2016</v>
      </c>
      <c r="L88" s="163">
        <v>2016</v>
      </c>
      <c r="M88" s="165">
        <v>2017</v>
      </c>
      <c r="N88" s="165">
        <v>2017</v>
      </c>
      <c r="O88" s="165">
        <v>2016</v>
      </c>
      <c r="P88" s="165">
        <v>2016</v>
      </c>
      <c r="Q88" s="165">
        <v>2015</v>
      </c>
      <c r="R88" s="165" t="s">
        <v>963</v>
      </c>
      <c r="S88" s="165">
        <v>2017</v>
      </c>
      <c r="T88" s="165">
        <v>2014</v>
      </c>
      <c r="U88" s="165">
        <v>2015</v>
      </c>
      <c r="V88" s="165" t="s">
        <v>1131</v>
      </c>
      <c r="W88" s="165">
        <v>2015</v>
      </c>
      <c r="X88" s="165">
        <v>2010</v>
      </c>
      <c r="Y88" s="165">
        <v>2013</v>
      </c>
      <c r="Z88" s="165">
        <v>2016</v>
      </c>
      <c r="AA88" s="165">
        <v>2015</v>
      </c>
      <c r="AB88" s="165">
        <v>2015</v>
      </c>
      <c r="AC88" s="165">
        <v>2014</v>
      </c>
      <c r="AD88" s="165">
        <v>2015</v>
      </c>
      <c r="AE88" s="165" t="s">
        <v>958</v>
      </c>
      <c r="AF88" s="165">
        <v>2015</v>
      </c>
      <c r="AG88" s="164">
        <v>2013</v>
      </c>
      <c r="AH88" s="165">
        <v>2015</v>
      </c>
      <c r="AI88" s="165">
        <v>2016</v>
      </c>
      <c r="AJ88" s="165">
        <v>2017</v>
      </c>
      <c r="AK88" s="167"/>
      <c r="AL88" s="167" t="s">
        <v>1132</v>
      </c>
      <c r="AM88" s="165">
        <v>2016</v>
      </c>
      <c r="AN88" s="165">
        <v>2014</v>
      </c>
      <c r="AO88" s="165">
        <v>2014</v>
      </c>
      <c r="AP88" s="165" t="s">
        <v>958</v>
      </c>
      <c r="AQ88" s="165" t="s">
        <v>958</v>
      </c>
      <c r="AR88" s="165">
        <v>2011</v>
      </c>
      <c r="AS88" s="165">
        <v>2015</v>
      </c>
      <c r="AT88" s="165">
        <v>2016</v>
      </c>
      <c r="AU88" s="165">
        <v>2014</v>
      </c>
      <c r="AV88" s="165">
        <v>2015</v>
      </c>
      <c r="AW88" s="165">
        <v>2015</v>
      </c>
      <c r="AX88" s="165">
        <v>2015</v>
      </c>
      <c r="AY88" s="165">
        <v>2014</v>
      </c>
      <c r="AZ88" s="177">
        <v>2015</v>
      </c>
      <c r="BA88" s="177">
        <v>2015</v>
      </c>
      <c r="BB88" s="165">
        <v>2016</v>
      </c>
      <c r="BC88" s="165">
        <v>2015</v>
      </c>
      <c r="BD88" s="165">
        <v>2014</v>
      </c>
      <c r="BE88" s="165">
        <v>2014</v>
      </c>
      <c r="BF88" s="108"/>
    </row>
    <row r="89" spans="1:58" x14ac:dyDescent="0.25">
      <c r="A89" s="133" t="s">
        <v>163</v>
      </c>
      <c r="B89" s="111" t="s">
        <v>162</v>
      </c>
      <c r="C89" s="163">
        <v>2014</v>
      </c>
      <c r="D89" s="163">
        <v>2014</v>
      </c>
      <c r="E89" s="163">
        <v>2014</v>
      </c>
      <c r="F89" s="163">
        <v>2014</v>
      </c>
      <c r="G89" s="163">
        <v>2014</v>
      </c>
      <c r="H89" s="163">
        <v>2014</v>
      </c>
      <c r="I89" s="163">
        <v>2014</v>
      </c>
      <c r="J89" s="163">
        <v>2016</v>
      </c>
      <c r="K89" s="163">
        <v>2016</v>
      </c>
      <c r="L89" s="163">
        <v>2016</v>
      </c>
      <c r="M89" s="165">
        <v>2017</v>
      </c>
      <c r="N89" s="165">
        <v>2017</v>
      </c>
      <c r="O89" s="165">
        <v>2016</v>
      </c>
      <c r="P89" s="165">
        <v>2016</v>
      </c>
      <c r="Q89" s="165">
        <v>2015</v>
      </c>
      <c r="R89" s="165" t="s">
        <v>982</v>
      </c>
      <c r="S89" s="165">
        <v>2017</v>
      </c>
      <c r="T89" s="165">
        <v>2014</v>
      </c>
      <c r="U89" s="165">
        <v>2015</v>
      </c>
      <c r="V89" s="165" t="s">
        <v>1131</v>
      </c>
      <c r="W89" s="165">
        <v>2015</v>
      </c>
      <c r="X89" s="165">
        <v>2014</v>
      </c>
      <c r="Y89" s="165">
        <v>2013</v>
      </c>
      <c r="Z89" s="165">
        <v>2016</v>
      </c>
      <c r="AA89" s="165">
        <v>2015</v>
      </c>
      <c r="AB89" s="165">
        <v>2015</v>
      </c>
      <c r="AC89" s="165">
        <v>2014</v>
      </c>
      <c r="AD89" s="165">
        <v>2015</v>
      </c>
      <c r="AE89" s="165">
        <v>2012</v>
      </c>
      <c r="AF89" s="165">
        <v>2015</v>
      </c>
      <c r="AG89" s="164">
        <v>2005</v>
      </c>
      <c r="AH89" s="165">
        <v>2015</v>
      </c>
      <c r="AI89" s="165">
        <v>2016</v>
      </c>
      <c r="AJ89" s="165">
        <v>2017</v>
      </c>
      <c r="AK89" s="167" t="s">
        <v>1132</v>
      </c>
      <c r="AL89" s="167">
        <v>42946</v>
      </c>
      <c r="AM89" s="165">
        <v>2016</v>
      </c>
      <c r="AN89" s="165">
        <v>2014</v>
      </c>
      <c r="AO89" s="165">
        <v>2014</v>
      </c>
      <c r="AP89" s="165">
        <v>2013</v>
      </c>
      <c r="AQ89" s="165">
        <v>2014</v>
      </c>
      <c r="AR89" s="165">
        <v>2015</v>
      </c>
      <c r="AS89" s="165">
        <v>2015</v>
      </c>
      <c r="AT89" s="165">
        <v>2016</v>
      </c>
      <c r="AU89" s="165">
        <v>2014</v>
      </c>
      <c r="AV89" s="165">
        <v>2015</v>
      </c>
      <c r="AW89" s="165">
        <v>2015</v>
      </c>
      <c r="AX89" s="165">
        <v>2015</v>
      </c>
      <c r="AY89" s="165">
        <v>2014</v>
      </c>
      <c r="AZ89" s="177">
        <v>2015</v>
      </c>
      <c r="BA89" s="177">
        <v>2015</v>
      </c>
      <c r="BB89" s="165">
        <v>2016</v>
      </c>
      <c r="BC89" s="165">
        <v>2015</v>
      </c>
      <c r="BD89" s="165">
        <v>2014</v>
      </c>
      <c r="BE89" s="165">
        <v>2014</v>
      </c>
      <c r="BF89" s="108"/>
    </row>
    <row r="90" spans="1:58" x14ac:dyDescent="0.25">
      <c r="A90" s="133" t="s">
        <v>165</v>
      </c>
      <c r="B90" s="111" t="s">
        <v>164</v>
      </c>
      <c r="C90" s="163">
        <v>2014</v>
      </c>
      <c r="D90" s="163">
        <v>2014</v>
      </c>
      <c r="E90" s="163">
        <v>2014</v>
      </c>
      <c r="F90" s="163">
        <v>2014</v>
      </c>
      <c r="G90" s="163">
        <v>2014</v>
      </c>
      <c r="H90" s="163">
        <v>2014</v>
      </c>
      <c r="I90" s="163">
        <v>2014</v>
      </c>
      <c r="J90" s="163">
        <v>2016</v>
      </c>
      <c r="K90" s="163">
        <v>2016</v>
      </c>
      <c r="L90" s="163">
        <v>2016</v>
      </c>
      <c r="M90" s="165">
        <v>2017</v>
      </c>
      <c r="N90" s="165">
        <v>2017</v>
      </c>
      <c r="O90" s="165">
        <v>2016</v>
      </c>
      <c r="P90" s="165">
        <v>2016</v>
      </c>
      <c r="Q90" s="165">
        <v>2015</v>
      </c>
      <c r="R90" s="165" t="s">
        <v>958</v>
      </c>
      <c r="S90" s="165">
        <v>2017</v>
      </c>
      <c r="T90" s="165">
        <v>2014</v>
      </c>
      <c r="U90" s="165">
        <v>2015</v>
      </c>
      <c r="V90" s="165" t="s">
        <v>1131</v>
      </c>
      <c r="W90" s="165">
        <v>2015</v>
      </c>
      <c r="X90" s="165">
        <v>2009</v>
      </c>
      <c r="Y90" s="165">
        <v>2010</v>
      </c>
      <c r="Z90" s="165">
        <v>2016</v>
      </c>
      <c r="AA90" s="165">
        <v>2015</v>
      </c>
      <c r="AB90" s="165" t="s">
        <v>958</v>
      </c>
      <c r="AC90" s="165">
        <v>2014</v>
      </c>
      <c r="AD90" s="165">
        <v>2015</v>
      </c>
      <c r="AE90" s="165" t="s">
        <v>958</v>
      </c>
      <c r="AF90" s="165" t="s">
        <v>958</v>
      </c>
      <c r="AG90" s="164">
        <v>2006</v>
      </c>
      <c r="AH90" s="165">
        <v>2015</v>
      </c>
      <c r="AI90" s="165">
        <v>2016</v>
      </c>
      <c r="AJ90" s="165">
        <v>2017</v>
      </c>
      <c r="AK90" s="167"/>
      <c r="AL90" s="167"/>
      <c r="AM90" s="165">
        <v>2016</v>
      </c>
      <c r="AN90" s="165">
        <v>2014</v>
      </c>
      <c r="AO90" s="165">
        <v>2014</v>
      </c>
      <c r="AP90" s="165" t="s">
        <v>958</v>
      </c>
      <c r="AQ90" s="165" t="s">
        <v>958</v>
      </c>
      <c r="AR90" s="165" t="s">
        <v>958</v>
      </c>
      <c r="AS90" s="165">
        <v>2015</v>
      </c>
      <c r="AT90" s="165" t="s">
        <v>958</v>
      </c>
      <c r="AU90" s="165">
        <v>2014</v>
      </c>
      <c r="AV90" s="165" t="s">
        <v>958</v>
      </c>
      <c r="AW90" s="165">
        <v>2015</v>
      </c>
      <c r="AX90" s="165">
        <v>2015</v>
      </c>
      <c r="AY90" s="165">
        <v>2014</v>
      </c>
      <c r="AZ90" s="177">
        <v>2015</v>
      </c>
      <c r="BA90" s="177">
        <v>2015</v>
      </c>
      <c r="BB90" s="165">
        <v>2016</v>
      </c>
      <c r="BC90" s="165">
        <v>2015</v>
      </c>
      <c r="BD90" s="165">
        <v>2014</v>
      </c>
      <c r="BE90" s="165">
        <v>2014</v>
      </c>
      <c r="BF90" s="108"/>
    </row>
    <row r="91" spans="1:58" x14ac:dyDescent="0.25">
      <c r="A91" s="133" t="s">
        <v>845</v>
      </c>
      <c r="B91" s="111" t="s">
        <v>166</v>
      </c>
      <c r="C91" s="163">
        <v>2014</v>
      </c>
      <c r="D91" s="163">
        <v>2014</v>
      </c>
      <c r="E91" s="163">
        <v>2014</v>
      </c>
      <c r="F91" s="163">
        <v>2014</v>
      </c>
      <c r="G91" s="163">
        <v>2014</v>
      </c>
      <c r="H91" s="163">
        <v>2014</v>
      </c>
      <c r="I91" s="163">
        <v>2014</v>
      </c>
      <c r="J91" s="163">
        <v>2016</v>
      </c>
      <c r="K91" s="163">
        <v>2016</v>
      </c>
      <c r="L91" s="163">
        <v>2016</v>
      </c>
      <c r="M91" s="165">
        <v>2017</v>
      </c>
      <c r="N91" s="165">
        <v>2017</v>
      </c>
      <c r="O91" s="165">
        <v>2016</v>
      </c>
      <c r="P91" s="165">
        <v>2016</v>
      </c>
      <c r="Q91" s="165" t="s">
        <v>958</v>
      </c>
      <c r="R91" s="165" t="s">
        <v>958</v>
      </c>
      <c r="S91" s="165">
        <v>2017</v>
      </c>
      <c r="T91" s="165">
        <v>2014</v>
      </c>
      <c r="U91" s="165">
        <v>2015</v>
      </c>
      <c r="V91" s="165" t="s">
        <v>958</v>
      </c>
      <c r="W91" s="165">
        <v>2015</v>
      </c>
      <c r="X91" s="165">
        <v>2012</v>
      </c>
      <c r="Y91" s="165" t="s">
        <v>958</v>
      </c>
      <c r="Z91" s="165">
        <v>2016</v>
      </c>
      <c r="AA91" s="165">
        <v>2015</v>
      </c>
      <c r="AB91" s="165" t="s">
        <v>958</v>
      </c>
      <c r="AC91" s="165" t="s">
        <v>958</v>
      </c>
      <c r="AD91" s="165">
        <v>2015</v>
      </c>
      <c r="AE91" s="165">
        <v>2012</v>
      </c>
      <c r="AF91" s="165" t="s">
        <v>958</v>
      </c>
      <c r="AG91" s="164" t="s">
        <v>958</v>
      </c>
      <c r="AH91" s="165">
        <v>2015</v>
      </c>
      <c r="AI91" s="165">
        <v>2016</v>
      </c>
      <c r="AJ91" s="165">
        <v>2017</v>
      </c>
      <c r="AK91" s="167"/>
      <c r="AL91" s="167"/>
      <c r="AM91" s="165">
        <v>2016</v>
      </c>
      <c r="AN91" s="165">
        <v>2014</v>
      </c>
      <c r="AO91" s="165">
        <v>2014</v>
      </c>
      <c r="AP91" s="165" t="s">
        <v>958</v>
      </c>
      <c r="AQ91" s="165" t="s">
        <v>958</v>
      </c>
      <c r="AR91" s="165" t="s">
        <v>958</v>
      </c>
      <c r="AS91" s="165">
        <v>2015</v>
      </c>
      <c r="AT91" s="165">
        <v>2016</v>
      </c>
      <c r="AU91" s="165">
        <v>2014</v>
      </c>
      <c r="AV91" s="165">
        <v>2015</v>
      </c>
      <c r="AW91" s="165">
        <v>2014</v>
      </c>
      <c r="AX91" s="165">
        <v>2015</v>
      </c>
      <c r="AY91" s="165">
        <v>2014</v>
      </c>
      <c r="AZ91" s="177">
        <v>2015</v>
      </c>
      <c r="BA91" s="177">
        <v>2015</v>
      </c>
      <c r="BB91" s="165">
        <v>2015</v>
      </c>
      <c r="BC91" s="165">
        <v>2015</v>
      </c>
      <c r="BD91" s="165">
        <v>2014</v>
      </c>
      <c r="BE91" s="165">
        <v>2014</v>
      </c>
      <c r="BF91" s="108"/>
    </row>
    <row r="92" spans="1:58" x14ac:dyDescent="0.25">
      <c r="A92" s="133" t="s">
        <v>849</v>
      </c>
      <c r="B92" s="111" t="s">
        <v>297</v>
      </c>
      <c r="C92" s="163">
        <v>2014</v>
      </c>
      <c r="D92" s="163">
        <v>2014</v>
      </c>
      <c r="E92" s="163">
        <v>2014</v>
      </c>
      <c r="F92" s="163">
        <v>2014</v>
      </c>
      <c r="G92" s="163">
        <v>2014</v>
      </c>
      <c r="H92" s="163">
        <v>2014</v>
      </c>
      <c r="I92" s="163">
        <v>2014</v>
      </c>
      <c r="J92" s="163">
        <v>2016</v>
      </c>
      <c r="K92" s="163">
        <v>2016</v>
      </c>
      <c r="L92" s="163">
        <v>2016</v>
      </c>
      <c r="M92" s="165">
        <v>2017</v>
      </c>
      <c r="N92" s="165">
        <v>2017</v>
      </c>
      <c r="O92" s="165">
        <v>2016</v>
      </c>
      <c r="P92" s="165">
        <v>2016</v>
      </c>
      <c r="Q92" s="165">
        <v>2015</v>
      </c>
      <c r="R92" s="165" t="s">
        <v>958</v>
      </c>
      <c r="S92" s="165">
        <v>2017</v>
      </c>
      <c r="T92" s="165">
        <v>2014</v>
      </c>
      <c r="U92" s="165">
        <v>2015</v>
      </c>
      <c r="V92" s="165" t="s">
        <v>958</v>
      </c>
      <c r="W92" s="165">
        <v>2015</v>
      </c>
      <c r="X92" s="165">
        <v>2010</v>
      </c>
      <c r="Y92" s="165">
        <v>2012</v>
      </c>
      <c r="Z92" s="165">
        <v>2016</v>
      </c>
      <c r="AA92" s="165">
        <v>2015</v>
      </c>
      <c r="AB92" s="165" t="s">
        <v>958</v>
      </c>
      <c r="AC92" s="165">
        <v>2014</v>
      </c>
      <c r="AD92" s="165">
        <v>2015</v>
      </c>
      <c r="AE92" s="165">
        <v>2012</v>
      </c>
      <c r="AF92" s="165">
        <v>2015</v>
      </c>
      <c r="AG92" s="164" t="s">
        <v>958</v>
      </c>
      <c r="AH92" s="165">
        <v>2015</v>
      </c>
      <c r="AI92" s="165">
        <v>2016</v>
      </c>
      <c r="AJ92" s="165">
        <v>2017</v>
      </c>
      <c r="AK92" s="167"/>
      <c r="AL92" s="167" t="s">
        <v>1132</v>
      </c>
      <c r="AM92" s="165">
        <v>2016</v>
      </c>
      <c r="AN92" s="165">
        <v>2014</v>
      </c>
      <c r="AO92" s="165">
        <v>2014</v>
      </c>
      <c r="AP92" s="165">
        <v>2014</v>
      </c>
      <c r="AQ92" s="165">
        <v>2014</v>
      </c>
      <c r="AR92" s="165">
        <v>2011</v>
      </c>
      <c r="AS92" s="165">
        <v>2015</v>
      </c>
      <c r="AT92" s="165">
        <v>2016</v>
      </c>
      <c r="AU92" s="165">
        <v>2014</v>
      </c>
      <c r="AV92" s="165">
        <v>2008</v>
      </c>
      <c r="AW92" s="165">
        <v>2015</v>
      </c>
      <c r="AX92" s="165">
        <v>2015</v>
      </c>
      <c r="AY92" s="165">
        <v>2014</v>
      </c>
      <c r="AZ92" s="177">
        <v>2015</v>
      </c>
      <c r="BA92" s="177">
        <v>2012</v>
      </c>
      <c r="BB92" s="165">
        <v>2016</v>
      </c>
      <c r="BC92" s="165">
        <v>2015</v>
      </c>
      <c r="BD92" s="165">
        <v>2014</v>
      </c>
      <c r="BE92" s="165">
        <v>2014</v>
      </c>
      <c r="BF92" s="108"/>
    </row>
    <row r="93" spans="1:58" x14ac:dyDescent="0.25">
      <c r="A93" s="133" t="s">
        <v>168</v>
      </c>
      <c r="B93" s="111" t="s">
        <v>167</v>
      </c>
      <c r="C93" s="163">
        <v>2014</v>
      </c>
      <c r="D93" s="163">
        <v>2014</v>
      </c>
      <c r="E93" s="163">
        <v>2014</v>
      </c>
      <c r="F93" s="163">
        <v>2014</v>
      </c>
      <c r="G93" s="163">
        <v>2014</v>
      </c>
      <c r="H93" s="163">
        <v>2014</v>
      </c>
      <c r="I93" s="163">
        <v>2014</v>
      </c>
      <c r="J93" s="163">
        <v>2016</v>
      </c>
      <c r="K93" s="163">
        <v>2016</v>
      </c>
      <c r="L93" s="163">
        <v>2016</v>
      </c>
      <c r="M93" s="165">
        <v>2017</v>
      </c>
      <c r="N93" s="165">
        <v>2017</v>
      </c>
      <c r="O93" s="165">
        <v>2016</v>
      </c>
      <c r="P93" s="165">
        <v>2016</v>
      </c>
      <c r="Q93" s="165">
        <v>2015</v>
      </c>
      <c r="R93" s="165" t="s">
        <v>958</v>
      </c>
      <c r="S93" s="165">
        <v>2017</v>
      </c>
      <c r="T93" s="165">
        <v>2014</v>
      </c>
      <c r="U93" s="165">
        <v>2015</v>
      </c>
      <c r="V93" s="165" t="s">
        <v>958</v>
      </c>
      <c r="W93" s="165">
        <v>2015</v>
      </c>
      <c r="X93" s="165">
        <v>2014</v>
      </c>
      <c r="Y93" s="165">
        <v>2012</v>
      </c>
      <c r="Z93" s="165">
        <v>2016</v>
      </c>
      <c r="AA93" s="165">
        <v>2015</v>
      </c>
      <c r="AB93" s="165" t="s">
        <v>958</v>
      </c>
      <c r="AC93" s="165">
        <v>2014</v>
      </c>
      <c r="AD93" s="165">
        <v>2015</v>
      </c>
      <c r="AE93" s="165" t="s">
        <v>958</v>
      </c>
      <c r="AF93" s="165">
        <v>2015</v>
      </c>
      <c r="AG93" s="164" t="s">
        <v>958</v>
      </c>
      <c r="AH93" s="165">
        <v>2015</v>
      </c>
      <c r="AI93" s="165">
        <v>2016</v>
      </c>
      <c r="AJ93" s="165">
        <v>2017</v>
      </c>
      <c r="AK93" s="167"/>
      <c r="AL93" s="167" t="s">
        <v>1132</v>
      </c>
      <c r="AM93" s="165">
        <v>2016</v>
      </c>
      <c r="AN93" s="165">
        <v>2014</v>
      </c>
      <c r="AO93" s="165">
        <v>2014</v>
      </c>
      <c r="AP93" s="165">
        <v>2014</v>
      </c>
      <c r="AQ93" s="165">
        <v>2014</v>
      </c>
      <c r="AR93" s="165" t="s">
        <v>958</v>
      </c>
      <c r="AS93" s="165">
        <v>2015</v>
      </c>
      <c r="AT93" s="165">
        <v>2016</v>
      </c>
      <c r="AU93" s="165">
        <v>2014</v>
      </c>
      <c r="AV93" s="165">
        <v>2015</v>
      </c>
      <c r="AW93" s="165">
        <v>2015</v>
      </c>
      <c r="AX93" s="165">
        <v>2015</v>
      </c>
      <c r="AY93" s="165">
        <v>2014</v>
      </c>
      <c r="AZ93" s="177">
        <v>2015</v>
      </c>
      <c r="BA93" s="177">
        <v>2015</v>
      </c>
      <c r="BB93" s="165">
        <v>2015</v>
      </c>
      <c r="BC93" s="165">
        <v>2015</v>
      </c>
      <c r="BD93" s="165">
        <v>2014</v>
      </c>
      <c r="BE93" s="165">
        <v>2014</v>
      </c>
      <c r="BF93" s="108"/>
    </row>
    <row r="94" spans="1:58" x14ac:dyDescent="0.25">
      <c r="A94" s="133" t="s">
        <v>170</v>
      </c>
      <c r="B94" s="111" t="s">
        <v>169</v>
      </c>
      <c r="C94" s="163">
        <v>2014</v>
      </c>
      <c r="D94" s="163">
        <v>2014</v>
      </c>
      <c r="E94" s="163">
        <v>2014</v>
      </c>
      <c r="F94" s="163">
        <v>2014</v>
      </c>
      <c r="G94" s="163">
        <v>2014</v>
      </c>
      <c r="H94" s="163">
        <v>2014</v>
      </c>
      <c r="I94" s="163">
        <v>2014</v>
      </c>
      <c r="J94" s="163">
        <v>2016</v>
      </c>
      <c r="K94" s="163">
        <v>2016</v>
      </c>
      <c r="L94" s="163">
        <v>2016</v>
      </c>
      <c r="M94" s="165">
        <v>2017</v>
      </c>
      <c r="N94" s="165">
        <v>2017</v>
      </c>
      <c r="O94" s="165">
        <v>2016</v>
      </c>
      <c r="P94" s="165">
        <v>2016</v>
      </c>
      <c r="Q94" s="165">
        <v>2015</v>
      </c>
      <c r="R94" s="165" t="s">
        <v>991</v>
      </c>
      <c r="S94" s="165">
        <v>2017</v>
      </c>
      <c r="T94" s="165">
        <v>2014</v>
      </c>
      <c r="U94" s="165">
        <v>2015</v>
      </c>
      <c r="V94" s="165" t="s">
        <v>1131</v>
      </c>
      <c r="W94" s="165">
        <v>2015</v>
      </c>
      <c r="X94" s="165">
        <v>2014</v>
      </c>
      <c r="Y94" s="165">
        <v>2013</v>
      </c>
      <c r="Z94" s="165">
        <v>2016</v>
      </c>
      <c r="AA94" s="165">
        <v>2015</v>
      </c>
      <c r="AB94" s="165">
        <v>2015</v>
      </c>
      <c r="AC94" s="165">
        <v>2014</v>
      </c>
      <c r="AD94" s="165">
        <v>2015</v>
      </c>
      <c r="AE94" s="165">
        <v>2012</v>
      </c>
      <c r="AF94" s="165">
        <v>2015</v>
      </c>
      <c r="AG94" s="164">
        <v>2014</v>
      </c>
      <c r="AH94" s="165">
        <v>2015</v>
      </c>
      <c r="AI94" s="165">
        <v>2016</v>
      </c>
      <c r="AJ94" s="165">
        <v>2017</v>
      </c>
      <c r="AK94" s="167"/>
      <c r="AL94" s="167" t="s">
        <v>1132</v>
      </c>
      <c r="AM94" s="165">
        <v>2016</v>
      </c>
      <c r="AN94" s="165">
        <v>2014</v>
      </c>
      <c r="AO94" s="165">
        <v>2014</v>
      </c>
      <c r="AP94" s="165" t="s">
        <v>958</v>
      </c>
      <c r="AQ94" s="165" t="s">
        <v>958</v>
      </c>
      <c r="AR94" s="165">
        <v>2015</v>
      </c>
      <c r="AS94" s="165">
        <v>2015</v>
      </c>
      <c r="AT94" s="165">
        <v>2016</v>
      </c>
      <c r="AU94" s="165">
        <v>2014</v>
      </c>
      <c r="AV94" s="165">
        <v>2015</v>
      </c>
      <c r="AW94" s="165">
        <v>2015</v>
      </c>
      <c r="AX94" s="165">
        <v>2015</v>
      </c>
      <c r="AY94" s="165">
        <v>2014</v>
      </c>
      <c r="AZ94" s="177">
        <v>2015</v>
      </c>
      <c r="BA94" s="177">
        <v>2015</v>
      </c>
      <c r="BB94" s="165">
        <v>2016</v>
      </c>
      <c r="BC94" s="165">
        <v>2015</v>
      </c>
      <c r="BD94" s="165">
        <v>2014</v>
      </c>
      <c r="BE94" s="165">
        <v>2014</v>
      </c>
      <c r="BF94" s="108"/>
    </row>
    <row r="95" spans="1:58" x14ac:dyDescent="0.25">
      <c r="A95" s="133" t="s">
        <v>848</v>
      </c>
      <c r="B95" s="111" t="s">
        <v>171</v>
      </c>
      <c r="C95" s="163">
        <v>2014</v>
      </c>
      <c r="D95" s="163">
        <v>2014</v>
      </c>
      <c r="E95" s="163">
        <v>2014</v>
      </c>
      <c r="F95" s="163">
        <v>2014</v>
      </c>
      <c r="G95" s="163">
        <v>2014</v>
      </c>
      <c r="H95" s="163">
        <v>2014</v>
      </c>
      <c r="I95" s="163">
        <v>2014</v>
      </c>
      <c r="J95" s="163">
        <v>2016</v>
      </c>
      <c r="K95" s="163">
        <v>2016</v>
      </c>
      <c r="L95" s="163">
        <v>2016</v>
      </c>
      <c r="M95" s="165">
        <v>2017</v>
      </c>
      <c r="N95" s="165">
        <v>2017</v>
      </c>
      <c r="O95" s="165">
        <v>2016</v>
      </c>
      <c r="P95" s="165">
        <v>2016</v>
      </c>
      <c r="Q95" s="165">
        <v>2015</v>
      </c>
      <c r="R95" s="165" t="s">
        <v>975</v>
      </c>
      <c r="S95" s="165">
        <v>2017</v>
      </c>
      <c r="T95" s="165">
        <v>2014</v>
      </c>
      <c r="U95" s="165">
        <v>2015</v>
      </c>
      <c r="V95" s="165" t="s">
        <v>1131</v>
      </c>
      <c r="W95" s="165">
        <v>2015</v>
      </c>
      <c r="X95" s="165">
        <v>2011</v>
      </c>
      <c r="Y95" s="165">
        <v>2012</v>
      </c>
      <c r="Z95" s="165">
        <v>2016</v>
      </c>
      <c r="AA95" s="165">
        <v>2015</v>
      </c>
      <c r="AB95" s="165">
        <v>2014</v>
      </c>
      <c r="AC95" s="165">
        <v>2014</v>
      </c>
      <c r="AD95" s="165">
        <v>2015</v>
      </c>
      <c r="AE95" s="165">
        <v>2012</v>
      </c>
      <c r="AF95" s="165">
        <v>2015</v>
      </c>
      <c r="AG95" s="164">
        <v>2012</v>
      </c>
      <c r="AH95" s="165">
        <v>2015</v>
      </c>
      <c r="AI95" s="165">
        <v>2016</v>
      </c>
      <c r="AJ95" s="165">
        <v>2017</v>
      </c>
      <c r="AK95" s="167" t="s">
        <v>958</v>
      </c>
      <c r="AL95" s="167" t="s">
        <v>1132</v>
      </c>
      <c r="AM95" s="165">
        <v>2016</v>
      </c>
      <c r="AN95" s="165">
        <v>2014</v>
      </c>
      <c r="AO95" s="165">
        <v>2014</v>
      </c>
      <c r="AP95" s="165">
        <v>2012</v>
      </c>
      <c r="AQ95" s="165">
        <v>2013</v>
      </c>
      <c r="AR95" s="165">
        <v>2015</v>
      </c>
      <c r="AS95" s="165">
        <v>2015</v>
      </c>
      <c r="AT95" s="165">
        <v>2016</v>
      </c>
      <c r="AU95" s="165">
        <v>2014</v>
      </c>
      <c r="AV95" s="165">
        <v>2015</v>
      </c>
      <c r="AW95" s="165">
        <v>2015</v>
      </c>
      <c r="AX95" s="165">
        <v>2015</v>
      </c>
      <c r="AY95" s="165">
        <v>2014</v>
      </c>
      <c r="AZ95" s="177">
        <v>2015</v>
      </c>
      <c r="BA95" s="177">
        <v>2015</v>
      </c>
      <c r="BB95" s="165">
        <v>2016</v>
      </c>
      <c r="BC95" s="165">
        <v>2015</v>
      </c>
      <c r="BD95" s="165">
        <v>2014</v>
      </c>
      <c r="BE95" s="165">
        <v>2014</v>
      </c>
      <c r="BF95" s="108"/>
    </row>
    <row r="96" spans="1:58" x14ac:dyDescent="0.25">
      <c r="A96" s="133" t="s">
        <v>378</v>
      </c>
      <c r="B96" s="111" t="s">
        <v>172</v>
      </c>
      <c r="C96" s="163">
        <v>2014</v>
      </c>
      <c r="D96" s="163">
        <v>2014</v>
      </c>
      <c r="E96" s="163">
        <v>2014</v>
      </c>
      <c r="F96" s="163">
        <v>2014</v>
      </c>
      <c r="G96" s="163">
        <v>2014</v>
      </c>
      <c r="H96" s="163">
        <v>2014</v>
      </c>
      <c r="I96" s="163">
        <v>2014</v>
      </c>
      <c r="J96" s="163">
        <v>2016</v>
      </c>
      <c r="K96" s="163">
        <v>2016</v>
      </c>
      <c r="L96" s="163">
        <v>2016</v>
      </c>
      <c r="M96" s="165">
        <v>2017</v>
      </c>
      <c r="N96" s="165">
        <v>2017</v>
      </c>
      <c r="O96" s="165">
        <v>2016</v>
      </c>
      <c r="P96" s="165">
        <v>2016</v>
      </c>
      <c r="Q96" s="165">
        <v>2015</v>
      </c>
      <c r="R96" s="165" t="s">
        <v>958</v>
      </c>
      <c r="S96" s="165">
        <v>2017</v>
      </c>
      <c r="T96" s="165">
        <v>2014</v>
      </c>
      <c r="U96" s="165">
        <v>2015</v>
      </c>
      <c r="V96" s="165" t="s">
        <v>958</v>
      </c>
      <c r="W96" s="165">
        <v>2015</v>
      </c>
      <c r="X96" s="165" t="s">
        <v>958</v>
      </c>
      <c r="Y96" s="165">
        <v>2012</v>
      </c>
      <c r="Z96" s="165">
        <v>2016</v>
      </c>
      <c r="AA96" s="165">
        <v>2015</v>
      </c>
      <c r="AB96" s="165">
        <v>2015</v>
      </c>
      <c r="AC96" s="165">
        <v>2014</v>
      </c>
      <c r="AD96" s="165">
        <v>2015</v>
      </c>
      <c r="AE96" s="165" t="s">
        <v>958</v>
      </c>
      <c r="AF96" s="165">
        <v>2015</v>
      </c>
      <c r="AG96" s="164">
        <v>2012</v>
      </c>
      <c r="AH96" s="165">
        <v>2015</v>
      </c>
      <c r="AI96" s="165">
        <v>2016</v>
      </c>
      <c r="AJ96" s="165">
        <v>2017</v>
      </c>
      <c r="AK96" s="167"/>
      <c r="AL96" s="167" t="s">
        <v>1132</v>
      </c>
      <c r="AM96" s="165">
        <v>2016</v>
      </c>
      <c r="AN96" s="165">
        <v>2014</v>
      </c>
      <c r="AO96" s="165">
        <v>2014</v>
      </c>
      <c r="AP96" s="165">
        <v>2014</v>
      </c>
      <c r="AQ96" s="165">
        <v>2014</v>
      </c>
      <c r="AR96" s="165" t="s">
        <v>958</v>
      </c>
      <c r="AS96" s="165">
        <v>2015</v>
      </c>
      <c r="AT96" s="165">
        <v>2016</v>
      </c>
      <c r="AU96" s="165">
        <v>2014</v>
      </c>
      <c r="AV96" s="165">
        <v>2015</v>
      </c>
      <c r="AW96" s="165">
        <v>2015</v>
      </c>
      <c r="AX96" s="165">
        <v>2015</v>
      </c>
      <c r="AY96" s="165">
        <v>2014</v>
      </c>
      <c r="AZ96" s="177">
        <v>2015</v>
      </c>
      <c r="BA96" s="177">
        <v>2015</v>
      </c>
      <c r="BB96" s="165">
        <v>2016</v>
      </c>
      <c r="BC96" s="165">
        <v>2015</v>
      </c>
      <c r="BD96" s="165">
        <v>2014</v>
      </c>
      <c r="BE96" s="165">
        <v>2014</v>
      </c>
      <c r="BF96" s="108"/>
    </row>
    <row r="97" spans="1:58" x14ac:dyDescent="0.25">
      <c r="A97" s="133" t="s">
        <v>174</v>
      </c>
      <c r="B97" s="111" t="s">
        <v>173</v>
      </c>
      <c r="C97" s="163">
        <v>2014</v>
      </c>
      <c r="D97" s="163">
        <v>2014</v>
      </c>
      <c r="E97" s="163">
        <v>2014</v>
      </c>
      <c r="F97" s="163">
        <v>2014</v>
      </c>
      <c r="G97" s="163">
        <v>2014</v>
      </c>
      <c r="H97" s="163">
        <v>2014</v>
      </c>
      <c r="I97" s="163">
        <v>2014</v>
      </c>
      <c r="J97" s="163">
        <v>2016</v>
      </c>
      <c r="K97" s="163">
        <v>2016</v>
      </c>
      <c r="L97" s="163">
        <v>2016</v>
      </c>
      <c r="M97" s="165">
        <v>2017</v>
      </c>
      <c r="N97" s="165">
        <v>2017</v>
      </c>
      <c r="O97" s="165">
        <v>2016</v>
      </c>
      <c r="P97" s="165">
        <v>2016</v>
      </c>
      <c r="Q97" s="165">
        <v>2015</v>
      </c>
      <c r="R97" s="165" t="s">
        <v>958</v>
      </c>
      <c r="S97" s="165">
        <v>2017</v>
      </c>
      <c r="T97" s="165">
        <v>2014</v>
      </c>
      <c r="U97" s="165">
        <v>2015</v>
      </c>
      <c r="V97" s="165" t="s">
        <v>1131</v>
      </c>
      <c r="W97" s="165">
        <v>2015</v>
      </c>
      <c r="X97" s="165" t="s">
        <v>958</v>
      </c>
      <c r="Y97" s="165">
        <v>2011</v>
      </c>
      <c r="Z97" s="165">
        <v>2016</v>
      </c>
      <c r="AA97" s="165">
        <v>2015</v>
      </c>
      <c r="AB97" s="165">
        <v>2015</v>
      </c>
      <c r="AC97" s="165">
        <v>2014</v>
      </c>
      <c r="AD97" s="165">
        <v>2015</v>
      </c>
      <c r="AE97" s="165" t="s">
        <v>958</v>
      </c>
      <c r="AF97" s="165">
        <v>2015</v>
      </c>
      <c r="AG97" s="164" t="s">
        <v>958</v>
      </c>
      <c r="AH97" s="165">
        <v>2015</v>
      </c>
      <c r="AI97" s="165">
        <v>2016</v>
      </c>
      <c r="AJ97" s="165">
        <v>2017</v>
      </c>
      <c r="AK97" s="167" t="s">
        <v>1133</v>
      </c>
      <c r="AL97" s="167">
        <v>42916</v>
      </c>
      <c r="AM97" s="165">
        <v>2016</v>
      </c>
      <c r="AN97" s="165">
        <v>2014</v>
      </c>
      <c r="AO97" s="165">
        <v>2014</v>
      </c>
      <c r="AP97" s="165" t="s">
        <v>958</v>
      </c>
      <c r="AQ97" s="165" t="s">
        <v>958</v>
      </c>
      <c r="AR97" s="165">
        <v>2015</v>
      </c>
      <c r="AS97" s="165">
        <v>2015</v>
      </c>
      <c r="AT97" s="165">
        <v>2016</v>
      </c>
      <c r="AU97" s="165">
        <v>2014</v>
      </c>
      <c r="AV97" s="165">
        <v>2015</v>
      </c>
      <c r="AW97" s="165">
        <v>2015</v>
      </c>
      <c r="AX97" s="165">
        <v>2015</v>
      </c>
      <c r="AY97" s="165">
        <v>2014</v>
      </c>
      <c r="AZ97" s="177">
        <v>2015</v>
      </c>
      <c r="BA97" s="177">
        <v>2015</v>
      </c>
      <c r="BB97" s="165">
        <v>2016</v>
      </c>
      <c r="BC97" s="165">
        <v>2015</v>
      </c>
      <c r="BD97" s="165">
        <v>2014</v>
      </c>
      <c r="BE97" s="165">
        <v>2014</v>
      </c>
      <c r="BF97" s="108"/>
    </row>
    <row r="98" spans="1:58" x14ac:dyDescent="0.25">
      <c r="A98" s="133" t="s">
        <v>176</v>
      </c>
      <c r="B98" s="111" t="s">
        <v>175</v>
      </c>
      <c r="C98" s="163">
        <v>2014</v>
      </c>
      <c r="D98" s="163">
        <v>2014</v>
      </c>
      <c r="E98" s="163">
        <v>2014</v>
      </c>
      <c r="F98" s="163">
        <v>2014</v>
      </c>
      <c r="G98" s="163">
        <v>2014</v>
      </c>
      <c r="H98" s="163">
        <v>2014</v>
      </c>
      <c r="I98" s="163">
        <v>2014</v>
      </c>
      <c r="J98" s="163">
        <v>2016</v>
      </c>
      <c r="K98" s="163">
        <v>2016</v>
      </c>
      <c r="L98" s="163">
        <v>2016</v>
      </c>
      <c r="M98" s="165">
        <v>2017</v>
      </c>
      <c r="N98" s="165">
        <v>2017</v>
      </c>
      <c r="O98" s="165">
        <v>2016</v>
      </c>
      <c r="P98" s="165">
        <v>2016</v>
      </c>
      <c r="Q98" s="165">
        <v>2015</v>
      </c>
      <c r="R98" s="165" t="s">
        <v>984</v>
      </c>
      <c r="S98" s="165">
        <v>2017</v>
      </c>
      <c r="T98" s="165">
        <v>2014</v>
      </c>
      <c r="U98" s="165">
        <v>2015</v>
      </c>
      <c r="V98" s="165" t="s">
        <v>1131</v>
      </c>
      <c r="W98" s="165">
        <v>2015</v>
      </c>
      <c r="X98" s="165">
        <v>2014</v>
      </c>
      <c r="Y98" s="165" t="s">
        <v>958</v>
      </c>
      <c r="Z98" s="165">
        <v>2016</v>
      </c>
      <c r="AA98" s="165">
        <v>2015</v>
      </c>
      <c r="AB98" s="165">
        <v>2015</v>
      </c>
      <c r="AC98" s="165">
        <v>2014</v>
      </c>
      <c r="AD98" s="165">
        <v>2015</v>
      </c>
      <c r="AE98" s="165" t="s">
        <v>958</v>
      </c>
      <c r="AF98" s="165">
        <v>2015</v>
      </c>
      <c r="AG98" s="164">
        <v>2010</v>
      </c>
      <c r="AH98" s="165">
        <v>2015</v>
      </c>
      <c r="AI98" s="165">
        <v>2016</v>
      </c>
      <c r="AJ98" s="165">
        <v>2017</v>
      </c>
      <c r="AK98" s="167"/>
      <c r="AL98" s="167" t="s">
        <v>1132</v>
      </c>
      <c r="AM98" s="165">
        <v>2016</v>
      </c>
      <c r="AN98" s="165">
        <v>2014</v>
      </c>
      <c r="AO98" s="165">
        <v>2014</v>
      </c>
      <c r="AP98" s="165">
        <v>2014</v>
      </c>
      <c r="AQ98" s="165">
        <v>2014</v>
      </c>
      <c r="AR98" s="165">
        <v>2015</v>
      </c>
      <c r="AS98" s="165">
        <v>2015</v>
      </c>
      <c r="AT98" s="165">
        <v>2016</v>
      </c>
      <c r="AU98" s="165">
        <v>2014</v>
      </c>
      <c r="AV98" s="165">
        <v>2015</v>
      </c>
      <c r="AW98" s="165">
        <v>2015</v>
      </c>
      <c r="AX98" s="165">
        <v>2015</v>
      </c>
      <c r="AY98" s="165">
        <v>2014</v>
      </c>
      <c r="AZ98" s="177">
        <v>2015</v>
      </c>
      <c r="BA98" s="177">
        <v>2015</v>
      </c>
      <c r="BB98" s="165">
        <v>2016</v>
      </c>
      <c r="BC98" s="165">
        <v>2015</v>
      </c>
      <c r="BD98" s="165">
        <v>2014</v>
      </c>
      <c r="BE98" s="165">
        <v>2014</v>
      </c>
      <c r="BF98" s="108"/>
    </row>
    <row r="99" spans="1:58" x14ac:dyDescent="0.25">
      <c r="A99" s="133" t="s">
        <v>178</v>
      </c>
      <c r="B99" s="111" t="s">
        <v>177</v>
      </c>
      <c r="C99" s="163">
        <v>2014</v>
      </c>
      <c r="D99" s="163">
        <v>2014</v>
      </c>
      <c r="E99" s="163">
        <v>2014</v>
      </c>
      <c r="F99" s="163">
        <v>2014</v>
      </c>
      <c r="G99" s="163">
        <v>2014</v>
      </c>
      <c r="H99" s="163">
        <v>2014</v>
      </c>
      <c r="I99" s="163">
        <v>2014</v>
      </c>
      <c r="J99" s="163">
        <v>2016</v>
      </c>
      <c r="K99" s="163">
        <v>2016</v>
      </c>
      <c r="L99" s="163">
        <v>2016</v>
      </c>
      <c r="M99" s="165">
        <v>2017</v>
      </c>
      <c r="N99" s="165">
        <v>2017</v>
      </c>
      <c r="O99" s="165">
        <v>2016</v>
      </c>
      <c r="P99" s="165">
        <v>2016</v>
      </c>
      <c r="Q99" s="165">
        <v>2015</v>
      </c>
      <c r="R99" s="165" t="s">
        <v>980</v>
      </c>
      <c r="S99" s="165">
        <v>2017</v>
      </c>
      <c r="T99" s="165">
        <v>2014</v>
      </c>
      <c r="U99" s="165">
        <v>2015</v>
      </c>
      <c r="V99" s="165" t="s">
        <v>1131</v>
      </c>
      <c r="W99" s="165">
        <v>2015</v>
      </c>
      <c r="X99" s="165">
        <v>2013</v>
      </c>
      <c r="Y99" s="165">
        <v>2010</v>
      </c>
      <c r="Z99" s="165">
        <v>2016</v>
      </c>
      <c r="AA99" s="165">
        <v>2015</v>
      </c>
      <c r="AB99" s="165">
        <v>2015</v>
      </c>
      <c r="AC99" s="165">
        <v>2014</v>
      </c>
      <c r="AD99" s="165">
        <v>2015</v>
      </c>
      <c r="AE99" s="165">
        <v>2012</v>
      </c>
      <c r="AF99" s="165">
        <v>2015</v>
      </c>
      <c r="AG99" s="164">
        <v>2007</v>
      </c>
      <c r="AH99" s="165">
        <v>2015</v>
      </c>
      <c r="AI99" s="165">
        <v>2016</v>
      </c>
      <c r="AJ99" s="165">
        <v>2017</v>
      </c>
      <c r="AK99" s="167"/>
      <c r="AL99" s="167">
        <v>42794</v>
      </c>
      <c r="AM99" s="165">
        <v>2016</v>
      </c>
      <c r="AN99" s="165">
        <v>2014</v>
      </c>
      <c r="AO99" s="165">
        <v>2014</v>
      </c>
      <c r="AP99" s="165" t="s">
        <v>958</v>
      </c>
      <c r="AQ99" s="165" t="s">
        <v>958</v>
      </c>
      <c r="AR99" s="165" t="s">
        <v>958</v>
      </c>
      <c r="AS99" s="165">
        <v>2015</v>
      </c>
      <c r="AT99" s="165">
        <v>2016</v>
      </c>
      <c r="AU99" s="165">
        <v>2014</v>
      </c>
      <c r="AV99" s="165">
        <v>2015</v>
      </c>
      <c r="AW99" s="165">
        <v>2015</v>
      </c>
      <c r="AX99" s="165">
        <v>2015</v>
      </c>
      <c r="AY99" s="165">
        <v>2014</v>
      </c>
      <c r="AZ99" s="177">
        <v>2015</v>
      </c>
      <c r="BA99" s="177">
        <v>2015</v>
      </c>
      <c r="BB99" s="165">
        <v>2016</v>
      </c>
      <c r="BC99" s="165">
        <v>2015</v>
      </c>
      <c r="BD99" s="165">
        <v>2014</v>
      </c>
      <c r="BE99" s="165">
        <v>2014</v>
      </c>
      <c r="BF99" s="108"/>
    </row>
    <row r="100" spans="1:58" x14ac:dyDescent="0.25">
      <c r="A100" s="133" t="s">
        <v>180</v>
      </c>
      <c r="B100" s="111" t="s">
        <v>179</v>
      </c>
      <c r="C100" s="163">
        <v>2014</v>
      </c>
      <c r="D100" s="163">
        <v>2014</v>
      </c>
      <c r="E100" s="163">
        <v>2014</v>
      </c>
      <c r="F100" s="163">
        <v>2014</v>
      </c>
      <c r="G100" s="163">
        <v>2014</v>
      </c>
      <c r="H100" s="163">
        <v>2014</v>
      </c>
      <c r="I100" s="163">
        <v>2014</v>
      </c>
      <c r="J100" s="163">
        <v>2016</v>
      </c>
      <c r="K100" s="163">
        <v>2016</v>
      </c>
      <c r="L100" s="163">
        <v>2016</v>
      </c>
      <c r="M100" s="165">
        <v>2017</v>
      </c>
      <c r="N100" s="165">
        <v>2017</v>
      </c>
      <c r="O100" s="165">
        <v>2016</v>
      </c>
      <c r="P100" s="165">
        <v>2016</v>
      </c>
      <c r="Q100" s="165">
        <v>2015</v>
      </c>
      <c r="R100" s="165" t="s">
        <v>987</v>
      </c>
      <c r="S100" s="165">
        <v>2017</v>
      </c>
      <c r="T100" s="165">
        <v>2014</v>
      </c>
      <c r="U100" s="165">
        <v>2015</v>
      </c>
      <c r="V100" s="165" t="s">
        <v>958</v>
      </c>
      <c r="W100" s="165">
        <v>2015</v>
      </c>
      <c r="X100" s="165">
        <v>2007</v>
      </c>
      <c r="Y100" s="165">
        <v>2010</v>
      </c>
      <c r="Z100" s="165">
        <v>2016</v>
      </c>
      <c r="AA100" s="165">
        <v>2015</v>
      </c>
      <c r="AB100" s="165" t="s">
        <v>958</v>
      </c>
      <c r="AC100" s="165">
        <v>2014</v>
      </c>
      <c r="AD100" s="165">
        <v>2015</v>
      </c>
      <c r="AE100" s="165" t="s">
        <v>958</v>
      </c>
      <c r="AF100" s="165">
        <v>2015</v>
      </c>
      <c r="AG100" s="164" t="s">
        <v>958</v>
      </c>
      <c r="AH100" s="165">
        <v>2015</v>
      </c>
      <c r="AI100" s="165">
        <v>2016</v>
      </c>
      <c r="AJ100" s="165">
        <v>2017</v>
      </c>
      <c r="AK100" s="167" t="s">
        <v>1133</v>
      </c>
      <c r="AL100" s="167" t="s">
        <v>1132</v>
      </c>
      <c r="AM100" s="165">
        <v>2016</v>
      </c>
      <c r="AN100" s="165">
        <v>2014</v>
      </c>
      <c r="AO100" s="165">
        <v>2014</v>
      </c>
      <c r="AP100" s="165" t="s">
        <v>958</v>
      </c>
      <c r="AQ100" s="165" t="s">
        <v>958</v>
      </c>
      <c r="AR100" s="165" t="s">
        <v>958</v>
      </c>
      <c r="AS100" s="165">
        <v>2015</v>
      </c>
      <c r="AT100" s="165">
        <v>2016</v>
      </c>
      <c r="AU100" s="165">
        <v>2014</v>
      </c>
      <c r="AV100" s="165">
        <v>2015</v>
      </c>
      <c r="AW100" s="165">
        <v>2015</v>
      </c>
      <c r="AX100" s="165">
        <v>2015</v>
      </c>
      <c r="AY100" s="165">
        <v>2014</v>
      </c>
      <c r="AZ100" s="177">
        <v>2015</v>
      </c>
      <c r="BA100" s="177"/>
      <c r="BB100" s="165">
        <v>2015</v>
      </c>
      <c r="BC100" s="165">
        <v>2015</v>
      </c>
      <c r="BD100" s="165">
        <v>2014</v>
      </c>
      <c r="BE100" s="165">
        <v>2014</v>
      </c>
      <c r="BF100" s="108"/>
    </row>
    <row r="101" spans="1:58" x14ac:dyDescent="0.25">
      <c r="A101" s="133" t="s">
        <v>182</v>
      </c>
      <c r="B101" s="111" t="s">
        <v>181</v>
      </c>
      <c r="C101" s="163">
        <v>2014</v>
      </c>
      <c r="D101" s="163">
        <v>2014</v>
      </c>
      <c r="E101" s="163">
        <v>2014</v>
      </c>
      <c r="F101" s="163">
        <v>2014</v>
      </c>
      <c r="G101" s="163">
        <v>2014</v>
      </c>
      <c r="H101" s="163">
        <v>2014</v>
      </c>
      <c r="I101" s="163">
        <v>2014</v>
      </c>
      <c r="J101" s="163">
        <v>2016</v>
      </c>
      <c r="K101" s="163">
        <v>2016</v>
      </c>
      <c r="L101" s="163">
        <v>2016</v>
      </c>
      <c r="M101" s="165">
        <v>2017</v>
      </c>
      <c r="N101" s="165">
        <v>2017</v>
      </c>
      <c r="O101" s="165">
        <v>2016</v>
      </c>
      <c r="P101" s="165">
        <v>2016</v>
      </c>
      <c r="Q101" s="165">
        <v>2015</v>
      </c>
      <c r="R101" s="165" t="s">
        <v>958</v>
      </c>
      <c r="S101" s="165">
        <v>2017</v>
      </c>
      <c r="T101" s="165">
        <v>2014</v>
      </c>
      <c r="U101" s="165">
        <v>2015</v>
      </c>
      <c r="V101" s="165" t="s">
        <v>958</v>
      </c>
      <c r="W101" s="165"/>
      <c r="X101" s="165" t="s">
        <v>958</v>
      </c>
      <c r="Y101" s="165" t="s">
        <v>958</v>
      </c>
      <c r="Z101" s="165"/>
      <c r="AA101" s="165" t="s">
        <v>958</v>
      </c>
      <c r="AB101" s="165" t="s">
        <v>958</v>
      </c>
      <c r="AC101" s="165" t="s">
        <v>958</v>
      </c>
      <c r="AD101" s="165">
        <v>2015</v>
      </c>
      <c r="AE101" s="165" t="s">
        <v>958</v>
      </c>
      <c r="AF101" s="165" t="s">
        <v>958</v>
      </c>
      <c r="AG101" s="164" t="s">
        <v>958</v>
      </c>
      <c r="AH101" s="165">
        <v>2015</v>
      </c>
      <c r="AI101" s="165">
        <v>2016</v>
      </c>
      <c r="AJ101" s="165">
        <v>2017</v>
      </c>
      <c r="AK101" s="167"/>
      <c r="AL101" s="167" t="s">
        <v>1132</v>
      </c>
      <c r="AM101" s="165">
        <v>2016</v>
      </c>
      <c r="AN101" s="165">
        <v>2014</v>
      </c>
      <c r="AO101" s="165">
        <v>2014</v>
      </c>
      <c r="AP101" s="165" t="s">
        <v>958</v>
      </c>
      <c r="AQ101" s="165" t="s">
        <v>958</v>
      </c>
      <c r="AR101" s="165" t="s">
        <v>958</v>
      </c>
      <c r="AS101" s="165">
        <v>2015</v>
      </c>
      <c r="AT101" s="165" t="s">
        <v>958</v>
      </c>
      <c r="AU101" s="165">
        <v>2014</v>
      </c>
      <c r="AV101" s="165" t="s">
        <v>958</v>
      </c>
      <c r="AW101" s="165">
        <v>2015</v>
      </c>
      <c r="AX101" s="165">
        <v>2015</v>
      </c>
      <c r="AY101" s="165">
        <v>2014</v>
      </c>
      <c r="AZ101" s="177"/>
      <c r="BA101" s="177"/>
      <c r="BB101" s="165" t="s">
        <v>958</v>
      </c>
      <c r="BC101" s="165">
        <v>2015</v>
      </c>
      <c r="BD101" s="165">
        <v>2014</v>
      </c>
      <c r="BE101" s="165">
        <v>2014</v>
      </c>
      <c r="BF101" s="108"/>
    </row>
    <row r="102" spans="1:58" x14ac:dyDescent="0.25">
      <c r="A102" s="133" t="s">
        <v>184</v>
      </c>
      <c r="B102" s="111" t="s">
        <v>183</v>
      </c>
      <c r="C102" s="163">
        <v>2014</v>
      </c>
      <c r="D102" s="163">
        <v>2014</v>
      </c>
      <c r="E102" s="163">
        <v>2014</v>
      </c>
      <c r="F102" s="163">
        <v>2014</v>
      </c>
      <c r="G102" s="163">
        <v>2014</v>
      </c>
      <c r="H102" s="163">
        <v>2014</v>
      </c>
      <c r="I102" s="163">
        <v>2014</v>
      </c>
      <c r="J102" s="163">
        <v>2016</v>
      </c>
      <c r="K102" s="163">
        <v>2016</v>
      </c>
      <c r="L102" s="163">
        <v>2016</v>
      </c>
      <c r="M102" s="165">
        <v>2017</v>
      </c>
      <c r="N102" s="165">
        <v>2017</v>
      </c>
      <c r="O102" s="165">
        <v>2016</v>
      </c>
      <c r="P102" s="165">
        <v>2016</v>
      </c>
      <c r="Q102" s="165">
        <v>2015</v>
      </c>
      <c r="R102" s="165" t="s">
        <v>958</v>
      </c>
      <c r="S102" s="165">
        <v>2017</v>
      </c>
      <c r="T102" s="165">
        <v>2014</v>
      </c>
      <c r="U102" s="165">
        <v>2015</v>
      </c>
      <c r="V102" s="165" t="s">
        <v>958</v>
      </c>
      <c r="W102" s="165">
        <v>2015</v>
      </c>
      <c r="X102" s="165" t="s">
        <v>958</v>
      </c>
      <c r="Y102" s="165">
        <v>2012</v>
      </c>
      <c r="Z102" s="165">
        <v>2016</v>
      </c>
      <c r="AA102" s="165">
        <v>2015</v>
      </c>
      <c r="AB102" s="165" t="s">
        <v>958</v>
      </c>
      <c r="AC102" s="165">
        <v>2014</v>
      </c>
      <c r="AD102" s="165">
        <v>2015</v>
      </c>
      <c r="AE102" s="165" t="s">
        <v>958</v>
      </c>
      <c r="AF102" s="165">
        <v>2015</v>
      </c>
      <c r="AG102" s="164">
        <v>2012</v>
      </c>
      <c r="AH102" s="165">
        <v>2015</v>
      </c>
      <c r="AI102" s="165">
        <v>2016</v>
      </c>
      <c r="AJ102" s="165">
        <v>2017</v>
      </c>
      <c r="AK102" s="167"/>
      <c r="AL102" s="167" t="s">
        <v>1132</v>
      </c>
      <c r="AM102" s="165">
        <v>2016</v>
      </c>
      <c r="AN102" s="165">
        <v>2014</v>
      </c>
      <c r="AO102" s="165">
        <v>2014</v>
      </c>
      <c r="AP102" s="165">
        <v>2014</v>
      </c>
      <c r="AQ102" s="165">
        <v>2014</v>
      </c>
      <c r="AR102" s="165" t="s">
        <v>958</v>
      </c>
      <c r="AS102" s="165">
        <v>2015</v>
      </c>
      <c r="AT102" s="165">
        <v>2016</v>
      </c>
      <c r="AU102" s="165">
        <v>2014</v>
      </c>
      <c r="AV102" s="165">
        <v>2015</v>
      </c>
      <c r="AW102" s="165">
        <v>2015</v>
      </c>
      <c r="AX102" s="165">
        <v>2015</v>
      </c>
      <c r="AY102" s="165">
        <v>2014</v>
      </c>
      <c r="AZ102" s="177">
        <v>2015</v>
      </c>
      <c r="BA102" s="177">
        <v>2015</v>
      </c>
      <c r="BB102" s="165">
        <v>2016</v>
      </c>
      <c r="BC102" s="165">
        <v>2015</v>
      </c>
      <c r="BD102" s="165">
        <v>2014</v>
      </c>
      <c r="BE102" s="165">
        <v>2014</v>
      </c>
      <c r="BF102" s="108"/>
    </row>
    <row r="103" spans="1:58" x14ac:dyDescent="0.25">
      <c r="A103" s="133" t="s">
        <v>186</v>
      </c>
      <c r="B103" s="111" t="s">
        <v>185</v>
      </c>
      <c r="C103" s="163">
        <v>2014</v>
      </c>
      <c r="D103" s="163">
        <v>2014</v>
      </c>
      <c r="E103" s="163">
        <v>2014</v>
      </c>
      <c r="F103" s="163">
        <v>2014</v>
      </c>
      <c r="G103" s="163">
        <v>2014</v>
      </c>
      <c r="H103" s="163">
        <v>2014</v>
      </c>
      <c r="I103" s="163">
        <v>2014</v>
      </c>
      <c r="J103" s="163">
        <v>2016</v>
      </c>
      <c r="K103" s="163">
        <v>2016</v>
      </c>
      <c r="L103" s="163">
        <v>2016</v>
      </c>
      <c r="M103" s="165">
        <v>2017</v>
      </c>
      <c r="N103" s="165">
        <v>2017</v>
      </c>
      <c r="O103" s="165">
        <v>2016</v>
      </c>
      <c r="P103" s="165">
        <v>2016</v>
      </c>
      <c r="Q103" s="165">
        <v>2015</v>
      </c>
      <c r="R103" s="165" t="s">
        <v>958</v>
      </c>
      <c r="S103" s="165">
        <v>2017</v>
      </c>
      <c r="T103" s="165">
        <v>2014</v>
      </c>
      <c r="U103" s="165">
        <v>2015</v>
      </c>
      <c r="V103" s="165" t="s">
        <v>958</v>
      </c>
      <c r="W103" s="165">
        <v>2015</v>
      </c>
      <c r="X103" s="165" t="s">
        <v>958</v>
      </c>
      <c r="Y103" s="165">
        <v>2015</v>
      </c>
      <c r="Z103" s="165">
        <v>2016</v>
      </c>
      <c r="AA103" s="165">
        <v>2015</v>
      </c>
      <c r="AB103" s="165" t="s">
        <v>958</v>
      </c>
      <c r="AC103" s="165">
        <v>2014</v>
      </c>
      <c r="AD103" s="165">
        <v>2015</v>
      </c>
      <c r="AE103" s="165" t="s">
        <v>958</v>
      </c>
      <c r="AF103" s="165">
        <v>2015</v>
      </c>
      <c r="AG103" s="164">
        <v>2012</v>
      </c>
      <c r="AH103" s="165">
        <v>2015</v>
      </c>
      <c r="AI103" s="165">
        <v>2016</v>
      </c>
      <c r="AJ103" s="165">
        <v>2017</v>
      </c>
      <c r="AK103" s="167"/>
      <c r="AL103" s="167" t="s">
        <v>1132</v>
      </c>
      <c r="AM103" s="165">
        <v>2016</v>
      </c>
      <c r="AN103" s="165">
        <v>2014</v>
      </c>
      <c r="AO103" s="165">
        <v>2014</v>
      </c>
      <c r="AP103" s="165">
        <v>2014</v>
      </c>
      <c r="AQ103" s="165">
        <v>2014</v>
      </c>
      <c r="AR103" s="165" t="s">
        <v>958</v>
      </c>
      <c r="AS103" s="165">
        <v>2015</v>
      </c>
      <c r="AT103" s="165">
        <v>2016</v>
      </c>
      <c r="AU103" s="165">
        <v>2014</v>
      </c>
      <c r="AV103" s="165" t="s">
        <v>958</v>
      </c>
      <c r="AW103" s="165">
        <v>2015</v>
      </c>
      <c r="AX103" s="165">
        <v>2015</v>
      </c>
      <c r="AY103" s="165">
        <v>2014</v>
      </c>
      <c r="AZ103" s="177">
        <v>2015</v>
      </c>
      <c r="BA103" s="177">
        <v>2015</v>
      </c>
      <c r="BB103" s="165">
        <v>2016</v>
      </c>
      <c r="BC103" s="165">
        <v>2015</v>
      </c>
      <c r="BD103" s="165">
        <v>2014</v>
      </c>
      <c r="BE103" s="165">
        <v>2014</v>
      </c>
      <c r="BF103" s="108"/>
    </row>
    <row r="104" spans="1:58" x14ac:dyDescent="0.25">
      <c r="A104" s="133" t="s">
        <v>189</v>
      </c>
      <c r="B104" s="111" t="s">
        <v>188</v>
      </c>
      <c r="C104" s="163">
        <v>2014</v>
      </c>
      <c r="D104" s="163">
        <v>2014</v>
      </c>
      <c r="E104" s="163">
        <v>2014</v>
      </c>
      <c r="F104" s="163">
        <v>2014</v>
      </c>
      <c r="G104" s="163">
        <v>2014</v>
      </c>
      <c r="H104" s="163">
        <v>2014</v>
      </c>
      <c r="I104" s="163">
        <v>2014</v>
      </c>
      <c r="J104" s="163">
        <v>2016</v>
      </c>
      <c r="K104" s="163">
        <v>2016</v>
      </c>
      <c r="L104" s="163">
        <v>2016</v>
      </c>
      <c r="M104" s="165">
        <v>2017</v>
      </c>
      <c r="N104" s="165">
        <v>2017</v>
      </c>
      <c r="O104" s="165">
        <v>2016</v>
      </c>
      <c r="P104" s="165">
        <v>2016</v>
      </c>
      <c r="Q104" s="165">
        <v>2015</v>
      </c>
      <c r="R104" s="165" t="s">
        <v>964</v>
      </c>
      <c r="S104" s="165">
        <v>2017</v>
      </c>
      <c r="T104" s="165">
        <v>2014</v>
      </c>
      <c r="U104" s="165">
        <v>2015</v>
      </c>
      <c r="V104" s="165" t="s">
        <v>1131</v>
      </c>
      <c r="W104" s="165">
        <v>2015</v>
      </c>
      <c r="X104" s="165" t="s">
        <v>958</v>
      </c>
      <c r="Y104" s="165">
        <v>2010</v>
      </c>
      <c r="Z104" s="165">
        <v>2016</v>
      </c>
      <c r="AA104" s="165">
        <v>2015</v>
      </c>
      <c r="AB104" s="165">
        <v>2015</v>
      </c>
      <c r="AC104" s="165">
        <v>2014</v>
      </c>
      <c r="AD104" s="165">
        <v>2015</v>
      </c>
      <c r="AE104" s="165">
        <v>2012</v>
      </c>
      <c r="AF104" s="165" t="s">
        <v>958</v>
      </c>
      <c r="AG104" s="164">
        <v>2010</v>
      </c>
      <c r="AH104" s="165">
        <v>2015</v>
      </c>
      <c r="AI104" s="165">
        <v>2016</v>
      </c>
      <c r="AJ104" s="165">
        <v>2017</v>
      </c>
      <c r="AK104" s="167"/>
      <c r="AL104" s="167" t="s">
        <v>1132</v>
      </c>
      <c r="AM104" s="165">
        <v>2016</v>
      </c>
      <c r="AN104" s="165">
        <v>2014</v>
      </c>
      <c r="AO104" s="165">
        <v>2014</v>
      </c>
      <c r="AP104" s="165">
        <v>2014</v>
      </c>
      <c r="AQ104" s="165">
        <v>2014</v>
      </c>
      <c r="AR104" s="165">
        <v>2015</v>
      </c>
      <c r="AS104" s="165">
        <v>2015</v>
      </c>
      <c r="AT104" s="165">
        <v>2016</v>
      </c>
      <c r="AU104" s="165">
        <v>2014</v>
      </c>
      <c r="AV104" s="165">
        <v>2015</v>
      </c>
      <c r="AW104" s="165">
        <v>2015</v>
      </c>
      <c r="AX104" s="165">
        <v>2015</v>
      </c>
      <c r="AY104" s="165">
        <v>2014</v>
      </c>
      <c r="AZ104" s="177">
        <v>2015</v>
      </c>
      <c r="BA104" s="177">
        <v>2015</v>
      </c>
      <c r="BB104" s="165">
        <v>2016</v>
      </c>
      <c r="BC104" s="165">
        <v>2015</v>
      </c>
      <c r="BD104" s="165">
        <v>2014</v>
      </c>
      <c r="BE104" s="165">
        <v>2014</v>
      </c>
      <c r="BF104" s="108"/>
    </row>
    <row r="105" spans="1:58" x14ac:dyDescent="0.25">
      <c r="A105" s="133" t="s">
        <v>191</v>
      </c>
      <c r="B105" s="111" t="s">
        <v>190</v>
      </c>
      <c r="C105" s="163">
        <v>2014</v>
      </c>
      <c r="D105" s="163">
        <v>2014</v>
      </c>
      <c r="E105" s="163">
        <v>2014</v>
      </c>
      <c r="F105" s="163">
        <v>2014</v>
      </c>
      <c r="G105" s="163">
        <v>2014</v>
      </c>
      <c r="H105" s="163">
        <v>2014</v>
      </c>
      <c r="I105" s="163">
        <v>2014</v>
      </c>
      <c r="J105" s="163">
        <v>2016</v>
      </c>
      <c r="K105" s="163">
        <v>2016</v>
      </c>
      <c r="L105" s="163">
        <v>2016</v>
      </c>
      <c r="M105" s="165">
        <v>2017</v>
      </c>
      <c r="N105" s="165">
        <v>2017</v>
      </c>
      <c r="O105" s="165">
        <v>2016</v>
      </c>
      <c r="P105" s="165">
        <v>2016</v>
      </c>
      <c r="Q105" s="165">
        <v>2015</v>
      </c>
      <c r="R105" s="165" t="s">
        <v>966</v>
      </c>
      <c r="S105" s="165">
        <v>2017</v>
      </c>
      <c r="T105" s="165">
        <v>2014</v>
      </c>
      <c r="U105" s="165">
        <v>2015</v>
      </c>
      <c r="V105" s="165" t="s">
        <v>1131</v>
      </c>
      <c r="W105" s="165">
        <v>2015</v>
      </c>
      <c r="X105" s="165">
        <v>2014</v>
      </c>
      <c r="Y105" s="165">
        <v>2010</v>
      </c>
      <c r="Z105" s="165">
        <v>2016</v>
      </c>
      <c r="AA105" s="165">
        <v>2015</v>
      </c>
      <c r="AB105" s="165">
        <v>2015</v>
      </c>
      <c r="AC105" s="165">
        <v>2014</v>
      </c>
      <c r="AD105" s="165">
        <v>2015</v>
      </c>
      <c r="AE105" s="165">
        <v>2012</v>
      </c>
      <c r="AF105" s="165">
        <v>2015</v>
      </c>
      <c r="AG105" s="164">
        <v>2010</v>
      </c>
      <c r="AH105" s="165">
        <v>2015</v>
      </c>
      <c r="AI105" s="165">
        <v>2016</v>
      </c>
      <c r="AJ105" s="165">
        <v>2017</v>
      </c>
      <c r="AK105" s="167"/>
      <c r="AL105" s="167">
        <v>42795</v>
      </c>
      <c r="AM105" s="165">
        <v>2016</v>
      </c>
      <c r="AN105" s="165">
        <v>2014</v>
      </c>
      <c r="AO105" s="165">
        <v>2014</v>
      </c>
      <c r="AP105" s="165">
        <v>2013</v>
      </c>
      <c r="AQ105" s="165">
        <v>2013</v>
      </c>
      <c r="AR105" s="165">
        <v>2015</v>
      </c>
      <c r="AS105" s="165">
        <v>2015</v>
      </c>
      <c r="AT105" s="165">
        <v>2016</v>
      </c>
      <c r="AU105" s="165">
        <v>2014</v>
      </c>
      <c r="AV105" s="165">
        <v>2015</v>
      </c>
      <c r="AW105" s="165">
        <v>2015</v>
      </c>
      <c r="AX105" s="165">
        <v>2015</v>
      </c>
      <c r="AY105" s="165">
        <v>2014</v>
      </c>
      <c r="AZ105" s="177">
        <v>2015</v>
      </c>
      <c r="BA105" s="177">
        <v>2015</v>
      </c>
      <c r="BB105" s="165">
        <v>2016</v>
      </c>
      <c r="BC105" s="165">
        <v>2015</v>
      </c>
      <c r="BD105" s="165">
        <v>2014</v>
      </c>
      <c r="BE105" s="165">
        <v>2014</v>
      </c>
      <c r="BF105" s="108"/>
    </row>
    <row r="106" spans="1:58" x14ac:dyDescent="0.25">
      <c r="A106" s="133" t="s">
        <v>193</v>
      </c>
      <c r="B106" s="111" t="s">
        <v>192</v>
      </c>
      <c r="C106" s="163">
        <v>2014</v>
      </c>
      <c r="D106" s="163">
        <v>2014</v>
      </c>
      <c r="E106" s="163">
        <v>2014</v>
      </c>
      <c r="F106" s="163">
        <v>2014</v>
      </c>
      <c r="G106" s="163">
        <v>2014</v>
      </c>
      <c r="H106" s="163">
        <v>2014</v>
      </c>
      <c r="I106" s="163">
        <v>2014</v>
      </c>
      <c r="J106" s="163">
        <v>2016</v>
      </c>
      <c r="K106" s="163">
        <v>2016</v>
      </c>
      <c r="L106" s="163">
        <v>2016</v>
      </c>
      <c r="M106" s="165">
        <v>2017</v>
      </c>
      <c r="N106" s="165">
        <v>2017</v>
      </c>
      <c r="O106" s="165">
        <v>2016</v>
      </c>
      <c r="P106" s="165">
        <v>2016</v>
      </c>
      <c r="Q106" s="165">
        <v>2015</v>
      </c>
      <c r="R106" s="165" t="s">
        <v>958</v>
      </c>
      <c r="S106" s="165">
        <v>2017</v>
      </c>
      <c r="T106" s="165">
        <v>2014</v>
      </c>
      <c r="U106" s="165">
        <v>2015</v>
      </c>
      <c r="V106" s="165" t="s">
        <v>1131</v>
      </c>
      <c r="W106" s="165">
        <v>2015</v>
      </c>
      <c r="X106" s="165">
        <v>2006</v>
      </c>
      <c r="Y106" s="165">
        <v>2010</v>
      </c>
      <c r="Z106" s="165">
        <v>2016</v>
      </c>
      <c r="AA106" s="165">
        <v>2015</v>
      </c>
      <c r="AB106" s="165">
        <v>2015</v>
      </c>
      <c r="AC106" s="165">
        <v>2014</v>
      </c>
      <c r="AD106" s="165">
        <v>2015</v>
      </c>
      <c r="AE106" s="165">
        <v>2012</v>
      </c>
      <c r="AF106" s="165">
        <v>2015</v>
      </c>
      <c r="AG106" s="164">
        <v>2009</v>
      </c>
      <c r="AH106" s="165">
        <v>2015</v>
      </c>
      <c r="AI106" s="165">
        <v>2016</v>
      </c>
      <c r="AJ106" s="165">
        <v>2017</v>
      </c>
      <c r="AK106" s="167"/>
      <c r="AL106" s="167" t="s">
        <v>1132</v>
      </c>
      <c r="AM106" s="165">
        <v>2016</v>
      </c>
      <c r="AN106" s="165">
        <v>2014</v>
      </c>
      <c r="AO106" s="165">
        <v>2014</v>
      </c>
      <c r="AP106" s="165">
        <v>2014</v>
      </c>
      <c r="AQ106" s="165">
        <v>2014</v>
      </c>
      <c r="AR106" s="165">
        <v>2011</v>
      </c>
      <c r="AS106" s="165">
        <v>2015</v>
      </c>
      <c r="AT106" s="165">
        <v>2016</v>
      </c>
      <c r="AU106" s="165">
        <v>2014</v>
      </c>
      <c r="AV106" s="165">
        <v>2015</v>
      </c>
      <c r="AW106" s="165">
        <v>2015</v>
      </c>
      <c r="AX106" s="165">
        <v>2015</v>
      </c>
      <c r="AY106" s="165">
        <v>2014</v>
      </c>
      <c r="AZ106" s="177">
        <v>2015</v>
      </c>
      <c r="BA106" s="177">
        <v>2015</v>
      </c>
      <c r="BB106" s="165">
        <v>2016</v>
      </c>
      <c r="BC106" s="165">
        <v>2015</v>
      </c>
      <c r="BD106" s="165">
        <v>2014</v>
      </c>
      <c r="BE106" s="165">
        <v>2014</v>
      </c>
      <c r="BF106" s="108"/>
    </row>
    <row r="107" spans="1:58" x14ac:dyDescent="0.25">
      <c r="A107" s="133" t="s">
        <v>195</v>
      </c>
      <c r="B107" s="111" t="s">
        <v>194</v>
      </c>
      <c r="C107" s="163">
        <v>2014</v>
      </c>
      <c r="D107" s="163">
        <v>2014</v>
      </c>
      <c r="E107" s="163">
        <v>2014</v>
      </c>
      <c r="F107" s="163">
        <v>2014</v>
      </c>
      <c r="G107" s="163">
        <v>2014</v>
      </c>
      <c r="H107" s="163">
        <v>2014</v>
      </c>
      <c r="I107" s="163">
        <v>2014</v>
      </c>
      <c r="J107" s="163">
        <v>2016</v>
      </c>
      <c r="K107" s="163">
        <v>2016</v>
      </c>
      <c r="L107" s="163">
        <v>2016</v>
      </c>
      <c r="M107" s="165">
        <v>2017</v>
      </c>
      <c r="N107" s="165">
        <v>2017</v>
      </c>
      <c r="O107" s="165">
        <v>2016</v>
      </c>
      <c r="P107" s="165">
        <v>2016</v>
      </c>
      <c r="Q107" s="165">
        <v>2015</v>
      </c>
      <c r="R107" s="165" t="s">
        <v>984</v>
      </c>
      <c r="S107" s="165">
        <v>2017</v>
      </c>
      <c r="T107" s="165">
        <v>2014</v>
      </c>
      <c r="U107" s="165">
        <v>2015</v>
      </c>
      <c r="V107" s="165" t="s">
        <v>1131</v>
      </c>
      <c r="W107" s="165">
        <v>2015</v>
      </c>
      <c r="X107" s="165">
        <v>2009</v>
      </c>
      <c r="Y107" s="165">
        <v>2010</v>
      </c>
      <c r="Z107" s="165">
        <v>2016</v>
      </c>
      <c r="AA107" s="165">
        <v>2015</v>
      </c>
      <c r="AB107" s="165">
        <v>2013</v>
      </c>
      <c r="AC107" s="165">
        <v>2014</v>
      </c>
      <c r="AD107" s="165">
        <v>2015</v>
      </c>
      <c r="AE107" s="165" t="s">
        <v>958</v>
      </c>
      <c r="AF107" s="165">
        <v>2015</v>
      </c>
      <c r="AG107" s="164">
        <v>2009</v>
      </c>
      <c r="AH107" s="165">
        <v>2015</v>
      </c>
      <c r="AI107" s="165">
        <v>2016</v>
      </c>
      <c r="AJ107" s="165">
        <v>2017</v>
      </c>
      <c r="AK107" s="167"/>
      <c r="AL107" s="167"/>
      <c r="AM107" s="165">
        <v>2016</v>
      </c>
      <c r="AN107" s="165">
        <v>2014</v>
      </c>
      <c r="AO107" s="165">
        <v>2014</v>
      </c>
      <c r="AP107" s="165">
        <v>2013</v>
      </c>
      <c r="AQ107" s="165">
        <v>2013</v>
      </c>
      <c r="AR107" s="165">
        <v>2011</v>
      </c>
      <c r="AS107" s="165">
        <v>2015</v>
      </c>
      <c r="AT107" s="165">
        <v>2016</v>
      </c>
      <c r="AU107" s="165">
        <v>2014</v>
      </c>
      <c r="AV107" s="165">
        <v>2015</v>
      </c>
      <c r="AW107" s="165">
        <v>2015</v>
      </c>
      <c r="AX107" s="165">
        <v>2015</v>
      </c>
      <c r="AY107" s="165">
        <v>2014</v>
      </c>
      <c r="AZ107" s="177">
        <v>2015</v>
      </c>
      <c r="BA107" s="177">
        <v>2015</v>
      </c>
      <c r="BB107" s="165">
        <v>2016</v>
      </c>
      <c r="BC107" s="165">
        <v>2015</v>
      </c>
      <c r="BD107" s="165">
        <v>2014</v>
      </c>
      <c r="BE107" s="165">
        <v>2014</v>
      </c>
      <c r="BF107" s="108"/>
    </row>
    <row r="108" spans="1:58" x14ac:dyDescent="0.25">
      <c r="A108" s="133" t="s">
        <v>197</v>
      </c>
      <c r="B108" s="111" t="s">
        <v>196</v>
      </c>
      <c r="C108" s="163">
        <v>2014</v>
      </c>
      <c r="D108" s="163">
        <v>2014</v>
      </c>
      <c r="E108" s="163">
        <v>2014</v>
      </c>
      <c r="F108" s="163">
        <v>2014</v>
      </c>
      <c r="G108" s="163">
        <v>2014</v>
      </c>
      <c r="H108" s="163">
        <v>2014</v>
      </c>
      <c r="I108" s="163">
        <v>2014</v>
      </c>
      <c r="J108" s="163">
        <v>2016</v>
      </c>
      <c r="K108" s="163">
        <v>2016</v>
      </c>
      <c r="L108" s="163">
        <v>2016</v>
      </c>
      <c r="M108" s="165">
        <v>2017</v>
      </c>
      <c r="N108" s="165">
        <v>2017</v>
      </c>
      <c r="O108" s="165">
        <v>2016</v>
      </c>
      <c r="P108" s="165">
        <v>2016</v>
      </c>
      <c r="Q108" s="165">
        <v>2015</v>
      </c>
      <c r="R108" s="165" t="s">
        <v>988</v>
      </c>
      <c r="S108" s="165">
        <v>2017</v>
      </c>
      <c r="T108" s="165">
        <v>2014</v>
      </c>
      <c r="U108" s="165">
        <v>2015</v>
      </c>
      <c r="V108" s="165" t="s">
        <v>1131</v>
      </c>
      <c r="W108" s="165">
        <v>2015</v>
      </c>
      <c r="X108" s="165">
        <v>2006</v>
      </c>
      <c r="Y108" s="165">
        <v>2010</v>
      </c>
      <c r="Z108" s="165">
        <v>2016</v>
      </c>
      <c r="AA108" s="165">
        <v>2015</v>
      </c>
      <c r="AB108" s="165">
        <v>2015</v>
      </c>
      <c r="AC108" s="165">
        <v>2014</v>
      </c>
      <c r="AD108" s="165">
        <v>2015</v>
      </c>
      <c r="AE108" s="165">
        <v>2012</v>
      </c>
      <c r="AF108" s="165">
        <v>2015</v>
      </c>
      <c r="AG108" s="164">
        <v>2009</v>
      </c>
      <c r="AH108" s="165">
        <v>2015</v>
      </c>
      <c r="AI108" s="165">
        <v>2016</v>
      </c>
      <c r="AJ108" s="165">
        <v>2017</v>
      </c>
      <c r="AK108" s="167" t="s">
        <v>1133</v>
      </c>
      <c r="AL108" s="167" t="s">
        <v>1132</v>
      </c>
      <c r="AM108" s="165">
        <v>2016</v>
      </c>
      <c r="AN108" s="165">
        <v>2014</v>
      </c>
      <c r="AO108" s="165">
        <v>2014</v>
      </c>
      <c r="AP108" s="165">
        <v>2014</v>
      </c>
      <c r="AQ108" s="165">
        <v>2014</v>
      </c>
      <c r="AR108" s="165">
        <v>2015</v>
      </c>
      <c r="AS108" s="165">
        <v>2015</v>
      </c>
      <c r="AT108" s="165">
        <v>2016</v>
      </c>
      <c r="AU108" s="165">
        <v>2014</v>
      </c>
      <c r="AV108" s="165">
        <v>2015</v>
      </c>
      <c r="AW108" s="165">
        <v>2015</v>
      </c>
      <c r="AX108" s="165">
        <v>2015</v>
      </c>
      <c r="AY108" s="165">
        <v>2014</v>
      </c>
      <c r="AZ108" s="177">
        <v>2015</v>
      </c>
      <c r="BA108" s="177">
        <v>2015</v>
      </c>
      <c r="BB108" s="165">
        <v>2016</v>
      </c>
      <c r="BC108" s="165">
        <v>2015</v>
      </c>
      <c r="BD108" s="165">
        <v>2014</v>
      </c>
      <c r="BE108" s="165">
        <v>2014</v>
      </c>
      <c r="BF108" s="108"/>
    </row>
    <row r="109" spans="1:58" x14ac:dyDescent="0.25">
      <c r="A109" s="133" t="s">
        <v>199</v>
      </c>
      <c r="B109" s="111" t="s">
        <v>198</v>
      </c>
      <c r="C109" s="163">
        <v>2014</v>
      </c>
      <c r="D109" s="163">
        <v>2014</v>
      </c>
      <c r="E109" s="163">
        <v>2014</v>
      </c>
      <c r="F109" s="163">
        <v>2014</v>
      </c>
      <c r="G109" s="163">
        <v>2014</v>
      </c>
      <c r="H109" s="163">
        <v>2014</v>
      </c>
      <c r="I109" s="163">
        <v>2014</v>
      </c>
      <c r="J109" s="163">
        <v>2016</v>
      </c>
      <c r="K109" s="163">
        <v>2016</v>
      </c>
      <c r="L109" s="163">
        <v>2016</v>
      </c>
      <c r="M109" s="165">
        <v>2017</v>
      </c>
      <c r="N109" s="165">
        <v>2017</v>
      </c>
      <c r="O109" s="165">
        <v>2016</v>
      </c>
      <c r="P109" s="165">
        <v>2016</v>
      </c>
      <c r="Q109" s="165">
        <v>2015</v>
      </c>
      <c r="R109" s="165" t="s">
        <v>958</v>
      </c>
      <c r="S109" s="165">
        <v>2017</v>
      </c>
      <c r="T109" s="165">
        <v>2014</v>
      </c>
      <c r="U109" s="165">
        <v>2015</v>
      </c>
      <c r="V109" s="165" t="s">
        <v>958</v>
      </c>
      <c r="W109" s="165">
        <v>2015</v>
      </c>
      <c r="X109" s="165" t="s">
        <v>958</v>
      </c>
      <c r="Y109" s="165">
        <v>2015</v>
      </c>
      <c r="Z109" s="165">
        <v>2016</v>
      </c>
      <c r="AA109" s="165">
        <v>2015</v>
      </c>
      <c r="AB109" s="165" t="s">
        <v>958</v>
      </c>
      <c r="AC109" s="165">
        <v>2014</v>
      </c>
      <c r="AD109" s="165">
        <v>2015</v>
      </c>
      <c r="AE109" s="165" t="s">
        <v>958</v>
      </c>
      <c r="AF109" s="165">
        <v>2015</v>
      </c>
      <c r="AG109" s="164" t="s">
        <v>958</v>
      </c>
      <c r="AH109" s="165">
        <v>2015</v>
      </c>
      <c r="AI109" s="165">
        <v>2016</v>
      </c>
      <c r="AJ109" s="165">
        <v>2017</v>
      </c>
      <c r="AK109" s="167"/>
      <c r="AL109" s="167" t="s">
        <v>1132</v>
      </c>
      <c r="AM109" s="165">
        <v>2016</v>
      </c>
      <c r="AN109" s="165">
        <v>2014</v>
      </c>
      <c r="AO109" s="165">
        <v>2014</v>
      </c>
      <c r="AP109" s="165">
        <v>2014</v>
      </c>
      <c r="AQ109" s="165">
        <v>2014</v>
      </c>
      <c r="AR109" s="165" t="s">
        <v>958</v>
      </c>
      <c r="AS109" s="165">
        <v>2015</v>
      </c>
      <c r="AT109" s="165">
        <v>2016</v>
      </c>
      <c r="AU109" s="165">
        <v>2014</v>
      </c>
      <c r="AV109" s="165">
        <v>2015</v>
      </c>
      <c r="AW109" s="165">
        <v>2015</v>
      </c>
      <c r="AX109" s="165">
        <v>2015</v>
      </c>
      <c r="AY109" s="165">
        <v>2014</v>
      </c>
      <c r="AZ109" s="177">
        <v>2015</v>
      </c>
      <c r="BA109" s="177">
        <v>2015</v>
      </c>
      <c r="BB109" s="165">
        <v>2016</v>
      </c>
      <c r="BC109" s="165">
        <v>2015</v>
      </c>
      <c r="BD109" s="165">
        <v>2014</v>
      </c>
      <c r="BE109" s="165">
        <v>2014</v>
      </c>
      <c r="BF109" s="108"/>
    </row>
    <row r="110" spans="1:58" x14ac:dyDescent="0.25">
      <c r="A110" s="133" t="s">
        <v>201</v>
      </c>
      <c r="B110" s="111" t="s">
        <v>200</v>
      </c>
      <c r="C110" s="163">
        <v>2014</v>
      </c>
      <c r="D110" s="163">
        <v>2014</v>
      </c>
      <c r="E110" s="163">
        <v>2014</v>
      </c>
      <c r="F110" s="163">
        <v>2014</v>
      </c>
      <c r="G110" s="163">
        <v>2014</v>
      </c>
      <c r="H110" s="163">
        <v>2014</v>
      </c>
      <c r="I110" s="163">
        <v>2014</v>
      </c>
      <c r="J110" s="163">
        <v>2016</v>
      </c>
      <c r="K110" s="163">
        <v>2016</v>
      </c>
      <c r="L110" s="163">
        <v>2016</v>
      </c>
      <c r="M110" s="165">
        <v>2017</v>
      </c>
      <c r="N110" s="165">
        <v>2017</v>
      </c>
      <c r="O110" s="165">
        <v>2016</v>
      </c>
      <c r="P110" s="165">
        <v>2016</v>
      </c>
      <c r="Q110" s="165" t="s">
        <v>958</v>
      </c>
      <c r="R110" s="165" t="s">
        <v>958</v>
      </c>
      <c r="S110" s="165">
        <v>2017</v>
      </c>
      <c r="T110" s="165">
        <v>2014</v>
      </c>
      <c r="U110" s="165">
        <v>2015</v>
      </c>
      <c r="V110" s="165" t="s">
        <v>1131</v>
      </c>
      <c r="W110" s="165">
        <v>2015</v>
      </c>
      <c r="X110" s="165">
        <v>2007</v>
      </c>
      <c r="Y110" s="165">
        <v>2010</v>
      </c>
      <c r="Z110" s="165">
        <v>2016</v>
      </c>
      <c r="AA110" s="165">
        <v>2015</v>
      </c>
      <c r="AB110" s="165" t="s">
        <v>958</v>
      </c>
      <c r="AC110" s="165">
        <v>2014</v>
      </c>
      <c r="AD110" s="165">
        <v>2015</v>
      </c>
      <c r="AE110" s="165" t="s">
        <v>958</v>
      </c>
      <c r="AF110" s="165" t="s">
        <v>958</v>
      </c>
      <c r="AG110" s="164" t="s">
        <v>958</v>
      </c>
      <c r="AH110" s="165">
        <v>2015</v>
      </c>
      <c r="AI110" s="165">
        <v>2016</v>
      </c>
      <c r="AJ110" s="165">
        <v>2017</v>
      </c>
      <c r="AK110" s="167"/>
      <c r="AL110" s="167"/>
      <c r="AM110" s="165">
        <v>2016</v>
      </c>
      <c r="AN110" s="165">
        <v>2014</v>
      </c>
      <c r="AO110" s="165">
        <v>2014</v>
      </c>
      <c r="AP110" s="165" t="s">
        <v>958</v>
      </c>
      <c r="AQ110" s="165" t="s">
        <v>958</v>
      </c>
      <c r="AR110" s="165">
        <v>2011</v>
      </c>
      <c r="AS110" s="165">
        <v>2015</v>
      </c>
      <c r="AT110" s="165" t="s">
        <v>958</v>
      </c>
      <c r="AU110" s="165">
        <v>2014</v>
      </c>
      <c r="AV110" s="165">
        <v>2015</v>
      </c>
      <c r="AW110" s="165">
        <v>2015</v>
      </c>
      <c r="AX110" s="165">
        <v>2015</v>
      </c>
      <c r="AY110" s="165">
        <v>2014</v>
      </c>
      <c r="AZ110" s="177">
        <v>2015</v>
      </c>
      <c r="BA110" s="177">
        <v>2015</v>
      </c>
      <c r="BB110" s="165">
        <v>2016</v>
      </c>
      <c r="BC110" s="165">
        <v>2015</v>
      </c>
      <c r="BD110" s="165">
        <v>2014</v>
      </c>
      <c r="BE110" s="165">
        <v>2014</v>
      </c>
      <c r="BF110" s="108"/>
    </row>
    <row r="111" spans="1:58" x14ac:dyDescent="0.25">
      <c r="A111" s="133" t="s">
        <v>203</v>
      </c>
      <c r="B111" s="111" t="s">
        <v>202</v>
      </c>
      <c r="C111" s="163">
        <v>2014</v>
      </c>
      <c r="D111" s="163">
        <v>2014</v>
      </c>
      <c r="E111" s="163">
        <v>2014</v>
      </c>
      <c r="F111" s="163">
        <v>2014</v>
      </c>
      <c r="G111" s="163">
        <v>2014</v>
      </c>
      <c r="H111" s="163">
        <v>2014</v>
      </c>
      <c r="I111" s="163">
        <v>2014</v>
      </c>
      <c r="J111" s="163">
        <v>2016</v>
      </c>
      <c r="K111" s="163">
        <v>2016</v>
      </c>
      <c r="L111" s="163">
        <v>2016</v>
      </c>
      <c r="M111" s="165">
        <v>2017</v>
      </c>
      <c r="N111" s="165">
        <v>2017</v>
      </c>
      <c r="O111" s="165">
        <v>2016</v>
      </c>
      <c r="P111" s="165">
        <v>2016</v>
      </c>
      <c r="Q111" s="165">
        <v>2015</v>
      </c>
      <c r="R111" s="165" t="s">
        <v>971</v>
      </c>
      <c r="S111" s="165">
        <v>2017</v>
      </c>
      <c r="T111" s="165">
        <v>2014</v>
      </c>
      <c r="U111" s="165">
        <v>2015</v>
      </c>
      <c r="V111" s="165" t="s">
        <v>1131</v>
      </c>
      <c r="W111" s="165">
        <v>2015</v>
      </c>
      <c r="X111" s="165">
        <v>2012</v>
      </c>
      <c r="Y111" s="165">
        <v>2010</v>
      </c>
      <c r="Z111" s="165">
        <v>2016</v>
      </c>
      <c r="AA111" s="165">
        <v>2015</v>
      </c>
      <c r="AB111" s="165">
        <v>2015</v>
      </c>
      <c r="AC111" s="165">
        <v>2014</v>
      </c>
      <c r="AD111" s="165">
        <v>2015</v>
      </c>
      <c r="AE111" s="165">
        <v>2012</v>
      </c>
      <c r="AF111" s="165">
        <v>2015</v>
      </c>
      <c r="AG111" s="164">
        <v>2014</v>
      </c>
      <c r="AH111" s="165">
        <v>2015</v>
      </c>
      <c r="AI111" s="165">
        <v>2016</v>
      </c>
      <c r="AJ111" s="165">
        <v>2017</v>
      </c>
      <c r="AK111" s="167"/>
      <c r="AL111" s="167">
        <v>42916</v>
      </c>
      <c r="AM111" s="165">
        <v>2016</v>
      </c>
      <c r="AN111" s="165">
        <v>2014</v>
      </c>
      <c r="AO111" s="165">
        <v>2014</v>
      </c>
      <c r="AP111" s="165">
        <v>2014</v>
      </c>
      <c r="AQ111" s="165">
        <v>2014</v>
      </c>
      <c r="AR111" s="165">
        <v>2011</v>
      </c>
      <c r="AS111" s="165">
        <v>2015</v>
      </c>
      <c r="AT111" s="165">
        <v>2016</v>
      </c>
      <c r="AU111" s="165">
        <v>2014</v>
      </c>
      <c r="AV111" s="165">
        <v>2015</v>
      </c>
      <c r="AW111" s="165">
        <v>2015</v>
      </c>
      <c r="AX111" s="165">
        <v>2015</v>
      </c>
      <c r="AY111" s="165">
        <v>2014</v>
      </c>
      <c r="AZ111" s="177">
        <v>2015</v>
      </c>
      <c r="BA111" s="177">
        <v>2015</v>
      </c>
      <c r="BB111" s="165">
        <v>2016</v>
      </c>
      <c r="BC111" s="165">
        <v>2015</v>
      </c>
      <c r="BD111" s="165">
        <v>2014</v>
      </c>
      <c r="BE111" s="165">
        <v>2014</v>
      </c>
      <c r="BF111" s="108"/>
    </row>
    <row r="112" spans="1:58" x14ac:dyDescent="0.25">
      <c r="A112" s="133" t="s">
        <v>205</v>
      </c>
      <c r="B112" s="111" t="s">
        <v>204</v>
      </c>
      <c r="C112" s="163">
        <v>2014</v>
      </c>
      <c r="D112" s="163">
        <v>2014</v>
      </c>
      <c r="E112" s="163">
        <v>2014</v>
      </c>
      <c r="F112" s="163">
        <v>2014</v>
      </c>
      <c r="G112" s="163">
        <v>2014</v>
      </c>
      <c r="H112" s="163">
        <v>2014</v>
      </c>
      <c r="I112" s="163">
        <v>2014</v>
      </c>
      <c r="J112" s="163">
        <v>2016</v>
      </c>
      <c r="K112" s="163">
        <v>2016</v>
      </c>
      <c r="L112" s="163">
        <v>2016</v>
      </c>
      <c r="M112" s="165">
        <v>2017</v>
      </c>
      <c r="N112" s="165">
        <v>2017</v>
      </c>
      <c r="O112" s="165">
        <v>2016</v>
      </c>
      <c r="P112" s="165">
        <v>2016</v>
      </c>
      <c r="Q112" s="165">
        <v>2015</v>
      </c>
      <c r="R112" s="165" t="s">
        <v>958</v>
      </c>
      <c r="S112" s="165">
        <v>2017</v>
      </c>
      <c r="T112" s="165">
        <v>2014</v>
      </c>
      <c r="U112" s="165">
        <v>2015</v>
      </c>
      <c r="V112" s="165" t="s">
        <v>1131</v>
      </c>
      <c r="W112" s="165">
        <v>2015</v>
      </c>
      <c r="X112" s="165" t="s">
        <v>958</v>
      </c>
      <c r="Y112" s="165" t="s">
        <v>958</v>
      </c>
      <c r="Z112" s="165">
        <v>2016</v>
      </c>
      <c r="AA112" s="165">
        <v>2015</v>
      </c>
      <c r="AB112" s="165">
        <v>2015</v>
      </c>
      <c r="AC112" s="165">
        <v>2014</v>
      </c>
      <c r="AD112" s="165">
        <v>2015</v>
      </c>
      <c r="AE112" s="165" t="s">
        <v>958</v>
      </c>
      <c r="AF112" s="165">
        <v>2015</v>
      </c>
      <c r="AG112" s="164">
        <v>2012</v>
      </c>
      <c r="AH112" s="165">
        <v>2015</v>
      </c>
      <c r="AI112" s="165">
        <v>2016</v>
      </c>
      <c r="AJ112" s="165">
        <v>2017</v>
      </c>
      <c r="AK112" s="167"/>
      <c r="AL112" s="167" t="s">
        <v>1132</v>
      </c>
      <c r="AM112" s="165">
        <v>2016</v>
      </c>
      <c r="AN112" s="165">
        <v>2014</v>
      </c>
      <c r="AO112" s="165">
        <v>2014</v>
      </c>
      <c r="AP112" s="165">
        <v>2014</v>
      </c>
      <c r="AQ112" s="165">
        <v>2014</v>
      </c>
      <c r="AR112" s="165">
        <v>2015</v>
      </c>
      <c r="AS112" s="165">
        <v>2015</v>
      </c>
      <c r="AT112" s="165">
        <v>2016</v>
      </c>
      <c r="AU112" s="165">
        <v>2014</v>
      </c>
      <c r="AV112" s="165">
        <v>2015</v>
      </c>
      <c r="AW112" s="165">
        <v>2015</v>
      </c>
      <c r="AX112" s="165">
        <v>2015</v>
      </c>
      <c r="AY112" s="165">
        <v>2014</v>
      </c>
      <c r="AZ112" s="177">
        <v>2015</v>
      </c>
      <c r="BA112" s="177">
        <v>2015</v>
      </c>
      <c r="BB112" s="165">
        <v>2016</v>
      </c>
      <c r="BC112" s="165">
        <v>2015</v>
      </c>
      <c r="BD112" s="165">
        <v>2014</v>
      </c>
      <c r="BE112" s="165">
        <v>2014</v>
      </c>
      <c r="BF112" s="108"/>
    </row>
    <row r="113" spans="1:58" x14ac:dyDescent="0.25">
      <c r="A113" s="133" t="s">
        <v>207</v>
      </c>
      <c r="B113" s="111" t="s">
        <v>206</v>
      </c>
      <c r="C113" s="163">
        <v>2014</v>
      </c>
      <c r="D113" s="163">
        <v>2014</v>
      </c>
      <c r="E113" s="163">
        <v>2014</v>
      </c>
      <c r="F113" s="163">
        <v>2014</v>
      </c>
      <c r="G113" s="163">
        <v>2014</v>
      </c>
      <c r="H113" s="163">
        <v>2014</v>
      </c>
      <c r="I113" s="163">
        <v>2014</v>
      </c>
      <c r="J113" s="163">
        <v>2016</v>
      </c>
      <c r="K113" s="163">
        <v>2016</v>
      </c>
      <c r="L113" s="163">
        <v>2016</v>
      </c>
      <c r="M113" s="165">
        <v>2017</v>
      </c>
      <c r="N113" s="165">
        <v>2017</v>
      </c>
      <c r="O113" s="165">
        <v>2016</v>
      </c>
      <c r="P113" s="165">
        <v>2016</v>
      </c>
      <c r="Q113" s="165">
        <v>2015</v>
      </c>
      <c r="R113" s="165" t="s">
        <v>976</v>
      </c>
      <c r="S113" s="165">
        <v>2017</v>
      </c>
      <c r="T113" s="165">
        <v>2014</v>
      </c>
      <c r="U113" s="165">
        <v>2015</v>
      </c>
      <c r="V113" s="165" t="s">
        <v>1131</v>
      </c>
      <c r="W113" s="165">
        <v>2015</v>
      </c>
      <c r="X113" s="165">
        <v>2012</v>
      </c>
      <c r="Y113" s="165">
        <v>2011</v>
      </c>
      <c r="Z113" s="165">
        <v>2016</v>
      </c>
      <c r="AA113" s="165">
        <v>2015</v>
      </c>
      <c r="AB113" s="165">
        <v>2015</v>
      </c>
      <c r="AC113" s="165">
        <v>2014</v>
      </c>
      <c r="AD113" s="165">
        <v>2015</v>
      </c>
      <c r="AE113" s="165">
        <v>2012</v>
      </c>
      <c r="AF113" s="165">
        <v>2015</v>
      </c>
      <c r="AG113" s="164">
        <v>2014</v>
      </c>
      <c r="AH113" s="165">
        <v>2015</v>
      </c>
      <c r="AI113" s="165">
        <v>2016</v>
      </c>
      <c r="AJ113" s="165">
        <v>2017</v>
      </c>
      <c r="AK113" s="167" t="s">
        <v>1132</v>
      </c>
      <c r="AL113" s="167" t="s">
        <v>1132</v>
      </c>
      <c r="AM113" s="165">
        <v>2016</v>
      </c>
      <c r="AN113" s="165">
        <v>2014</v>
      </c>
      <c r="AO113" s="165">
        <v>2014</v>
      </c>
      <c r="AP113" s="165">
        <v>2014</v>
      </c>
      <c r="AQ113" s="165">
        <v>2014</v>
      </c>
      <c r="AR113" s="165">
        <v>2015</v>
      </c>
      <c r="AS113" s="165">
        <v>2015</v>
      </c>
      <c r="AT113" s="165">
        <v>2016</v>
      </c>
      <c r="AU113" s="165">
        <v>2014</v>
      </c>
      <c r="AV113" s="165">
        <v>2015</v>
      </c>
      <c r="AW113" s="165">
        <v>2015</v>
      </c>
      <c r="AX113" s="165">
        <v>2015</v>
      </c>
      <c r="AY113" s="165">
        <v>2014</v>
      </c>
      <c r="AZ113" s="177">
        <v>2015</v>
      </c>
      <c r="BA113" s="177">
        <v>2015</v>
      </c>
      <c r="BB113" s="165">
        <v>2016</v>
      </c>
      <c r="BC113" s="165">
        <v>2015</v>
      </c>
      <c r="BD113" s="165">
        <v>2014</v>
      </c>
      <c r="BE113" s="165">
        <v>2014</v>
      </c>
      <c r="BF113" s="108"/>
    </row>
    <row r="114" spans="1:58" x14ac:dyDescent="0.25">
      <c r="A114" s="133" t="s">
        <v>754</v>
      </c>
      <c r="B114" s="111" t="s">
        <v>208</v>
      </c>
      <c r="C114" s="163">
        <v>2014</v>
      </c>
      <c r="D114" s="163">
        <v>2014</v>
      </c>
      <c r="E114" s="163">
        <v>2014</v>
      </c>
      <c r="F114" s="163">
        <v>2014</v>
      </c>
      <c r="G114" s="163">
        <v>2014</v>
      </c>
      <c r="H114" s="163">
        <v>2014</v>
      </c>
      <c r="I114" s="163">
        <v>2014</v>
      </c>
      <c r="J114" s="163">
        <v>2016</v>
      </c>
      <c r="K114" s="163">
        <v>2016</v>
      </c>
      <c r="L114" s="163">
        <v>2016</v>
      </c>
      <c r="M114" s="165">
        <v>2017</v>
      </c>
      <c r="N114" s="165">
        <v>2017</v>
      </c>
      <c r="O114" s="165">
        <v>2016</v>
      </c>
      <c r="P114" s="165">
        <v>2016</v>
      </c>
      <c r="Q114" s="165">
        <v>2015</v>
      </c>
      <c r="R114" s="165" t="s">
        <v>958</v>
      </c>
      <c r="S114" s="165">
        <v>2017</v>
      </c>
      <c r="T114" s="165">
        <v>2014</v>
      </c>
      <c r="U114" s="165">
        <v>2015</v>
      </c>
      <c r="V114" s="165" t="s">
        <v>1131</v>
      </c>
      <c r="W114" s="165">
        <v>2015</v>
      </c>
      <c r="X114" s="165">
        <v>2005</v>
      </c>
      <c r="Y114" s="165">
        <v>2010</v>
      </c>
      <c r="Z114" s="165">
        <v>2016</v>
      </c>
      <c r="AA114" s="165">
        <v>2015</v>
      </c>
      <c r="AB114" s="165" t="s">
        <v>958</v>
      </c>
      <c r="AC114" s="165">
        <v>2014</v>
      </c>
      <c r="AD114" s="165">
        <v>2015</v>
      </c>
      <c r="AE114" s="165" t="s">
        <v>958</v>
      </c>
      <c r="AF114" s="165" t="s">
        <v>958</v>
      </c>
      <c r="AG114" s="164" t="s">
        <v>958</v>
      </c>
      <c r="AH114" s="165">
        <v>2015</v>
      </c>
      <c r="AI114" s="165">
        <v>2016</v>
      </c>
      <c r="AJ114" s="165">
        <v>2017</v>
      </c>
      <c r="AK114" s="167"/>
      <c r="AL114" s="167" t="s">
        <v>1132</v>
      </c>
      <c r="AM114" s="165">
        <v>2016</v>
      </c>
      <c r="AN114" s="165">
        <v>2014</v>
      </c>
      <c r="AO114" s="165">
        <v>2014</v>
      </c>
      <c r="AP114" s="165" t="s">
        <v>958</v>
      </c>
      <c r="AQ114" s="165" t="s">
        <v>958</v>
      </c>
      <c r="AR114" s="165">
        <v>2011</v>
      </c>
      <c r="AS114" s="165">
        <v>2015</v>
      </c>
      <c r="AT114" s="165" t="s">
        <v>958</v>
      </c>
      <c r="AU114" s="165">
        <v>2014</v>
      </c>
      <c r="AV114" s="165" t="s">
        <v>958</v>
      </c>
      <c r="AW114" s="165">
        <v>2015</v>
      </c>
      <c r="AX114" s="165">
        <v>2013</v>
      </c>
      <c r="AY114" s="165">
        <v>2014</v>
      </c>
      <c r="AZ114" s="177">
        <v>2015</v>
      </c>
      <c r="BA114" s="177">
        <v>2015</v>
      </c>
      <c r="BB114" s="165">
        <v>2016</v>
      </c>
      <c r="BC114" s="165">
        <v>2015</v>
      </c>
      <c r="BD114" s="165">
        <v>2014</v>
      </c>
      <c r="BE114" s="165">
        <v>2014</v>
      </c>
      <c r="BF114" s="108"/>
    </row>
    <row r="115" spans="1:58" x14ac:dyDescent="0.25">
      <c r="A115" s="133" t="s">
        <v>850</v>
      </c>
      <c r="B115" s="111" t="s">
        <v>209</v>
      </c>
      <c r="C115" s="163">
        <v>2014</v>
      </c>
      <c r="D115" s="163">
        <v>2014</v>
      </c>
      <c r="E115" s="163">
        <v>2014</v>
      </c>
      <c r="F115" s="163">
        <v>2014</v>
      </c>
      <c r="G115" s="163">
        <v>2014</v>
      </c>
      <c r="H115" s="163">
        <v>2014</v>
      </c>
      <c r="I115" s="163">
        <v>2014</v>
      </c>
      <c r="J115" s="163">
        <v>2016</v>
      </c>
      <c r="K115" s="163">
        <v>2016</v>
      </c>
      <c r="L115" s="163">
        <v>2016</v>
      </c>
      <c r="M115" s="165">
        <v>2017</v>
      </c>
      <c r="N115" s="165">
        <v>2017</v>
      </c>
      <c r="O115" s="165">
        <v>2016</v>
      </c>
      <c r="P115" s="165">
        <v>2016</v>
      </c>
      <c r="Q115" s="165">
        <v>2015</v>
      </c>
      <c r="R115" s="165" t="s">
        <v>969</v>
      </c>
      <c r="S115" s="165">
        <v>2017</v>
      </c>
      <c r="T115" s="165">
        <v>2014</v>
      </c>
      <c r="U115" s="165">
        <v>2015</v>
      </c>
      <c r="V115" s="165" t="s">
        <v>1131</v>
      </c>
      <c r="W115" s="165">
        <v>2015</v>
      </c>
      <c r="X115" s="165">
        <v>2012</v>
      </c>
      <c r="Y115" s="165">
        <v>2013</v>
      </c>
      <c r="Z115" s="165">
        <v>2016</v>
      </c>
      <c r="AA115" s="165">
        <v>2015</v>
      </c>
      <c r="AB115" s="165">
        <v>2015</v>
      </c>
      <c r="AC115" s="165">
        <v>2014</v>
      </c>
      <c r="AD115" s="165">
        <v>2015</v>
      </c>
      <c r="AE115" s="165" t="s">
        <v>958</v>
      </c>
      <c r="AF115" s="165">
        <v>2015</v>
      </c>
      <c r="AG115" s="164">
        <v>2014</v>
      </c>
      <c r="AH115" s="165">
        <v>2015</v>
      </c>
      <c r="AI115" s="165">
        <v>2016</v>
      </c>
      <c r="AJ115" s="165">
        <v>2017</v>
      </c>
      <c r="AK115" s="167"/>
      <c r="AL115" s="167" t="s">
        <v>1132</v>
      </c>
      <c r="AM115" s="165">
        <v>2016</v>
      </c>
      <c r="AN115" s="165">
        <v>2014</v>
      </c>
      <c r="AO115" s="165">
        <v>2014</v>
      </c>
      <c r="AP115" s="165">
        <v>2013</v>
      </c>
      <c r="AQ115" s="165">
        <v>2013</v>
      </c>
      <c r="AR115" s="165">
        <v>2009</v>
      </c>
      <c r="AS115" s="165">
        <v>2015</v>
      </c>
      <c r="AT115" s="165">
        <v>2016</v>
      </c>
      <c r="AU115" s="165">
        <v>2014</v>
      </c>
      <c r="AV115" s="165">
        <v>2015</v>
      </c>
      <c r="AW115" s="165">
        <v>2015</v>
      </c>
      <c r="AX115" s="165">
        <v>2015</v>
      </c>
      <c r="AY115" s="165">
        <v>2014</v>
      </c>
      <c r="AZ115" s="177">
        <v>2015</v>
      </c>
      <c r="BA115" s="177">
        <v>2015</v>
      </c>
      <c r="BB115" s="165">
        <v>2016</v>
      </c>
      <c r="BC115" s="165">
        <v>2015</v>
      </c>
      <c r="BD115" s="165">
        <v>2014</v>
      </c>
      <c r="BE115" s="165">
        <v>2014</v>
      </c>
      <c r="BF115" s="108"/>
    </row>
    <row r="116" spans="1:58" x14ac:dyDescent="0.25">
      <c r="A116" s="133" t="s">
        <v>211</v>
      </c>
      <c r="B116" s="111" t="s">
        <v>210</v>
      </c>
      <c r="C116" s="163">
        <v>2014</v>
      </c>
      <c r="D116" s="163">
        <v>2014</v>
      </c>
      <c r="E116" s="163">
        <v>2014</v>
      </c>
      <c r="F116" s="163">
        <v>2014</v>
      </c>
      <c r="G116" s="163">
        <v>2014</v>
      </c>
      <c r="H116" s="163">
        <v>2014</v>
      </c>
      <c r="I116" s="163">
        <v>2014</v>
      </c>
      <c r="J116" s="163">
        <v>2016</v>
      </c>
      <c r="K116" s="163">
        <v>2016</v>
      </c>
      <c r="L116" s="163">
        <v>2016</v>
      </c>
      <c r="M116" s="165">
        <v>2017</v>
      </c>
      <c r="N116" s="165">
        <v>2017</v>
      </c>
      <c r="O116" s="165">
        <v>2016</v>
      </c>
      <c r="P116" s="165">
        <v>2016</v>
      </c>
      <c r="Q116" s="165">
        <v>2015</v>
      </c>
      <c r="R116" s="165" t="s">
        <v>973</v>
      </c>
      <c r="S116" s="165">
        <v>2017</v>
      </c>
      <c r="T116" s="165">
        <v>2014</v>
      </c>
      <c r="U116" s="165">
        <v>2015</v>
      </c>
      <c r="V116" s="165" t="s">
        <v>1131</v>
      </c>
      <c r="W116" s="165">
        <v>2015</v>
      </c>
      <c r="X116" s="165">
        <v>2013</v>
      </c>
      <c r="Y116" s="165">
        <v>2011</v>
      </c>
      <c r="Z116" s="165">
        <v>2016</v>
      </c>
      <c r="AA116" s="165">
        <v>2015</v>
      </c>
      <c r="AB116" s="165">
        <v>2015</v>
      </c>
      <c r="AC116" s="165">
        <v>2014</v>
      </c>
      <c r="AD116" s="165">
        <v>2015</v>
      </c>
      <c r="AE116" s="165" t="s">
        <v>958</v>
      </c>
      <c r="AF116" s="165">
        <v>2015</v>
      </c>
      <c r="AG116" s="164">
        <v>2014</v>
      </c>
      <c r="AH116" s="165">
        <v>2015</v>
      </c>
      <c r="AI116" s="165">
        <v>2016</v>
      </c>
      <c r="AJ116" s="165">
        <v>2017</v>
      </c>
      <c r="AK116" s="167"/>
      <c r="AL116" s="167" t="s">
        <v>1132</v>
      </c>
      <c r="AM116" s="165">
        <v>2016</v>
      </c>
      <c r="AN116" s="165">
        <v>2014</v>
      </c>
      <c r="AO116" s="165">
        <v>2014</v>
      </c>
      <c r="AP116" s="165">
        <v>2011</v>
      </c>
      <c r="AQ116" s="165">
        <v>2012</v>
      </c>
      <c r="AR116" s="165">
        <v>2015</v>
      </c>
      <c r="AS116" s="165">
        <v>2015</v>
      </c>
      <c r="AT116" s="165">
        <v>2016</v>
      </c>
      <c r="AU116" s="165">
        <v>2014</v>
      </c>
      <c r="AV116" s="165">
        <v>2015</v>
      </c>
      <c r="AW116" s="165">
        <v>2015</v>
      </c>
      <c r="AX116" s="165">
        <v>2015</v>
      </c>
      <c r="AY116" s="165">
        <v>2014</v>
      </c>
      <c r="AZ116" s="177">
        <v>2015</v>
      </c>
      <c r="BA116" s="177">
        <v>2015</v>
      </c>
      <c r="BB116" s="165">
        <v>2016</v>
      </c>
      <c r="BC116" s="165">
        <v>2015</v>
      </c>
      <c r="BD116" s="165">
        <v>2014</v>
      </c>
      <c r="BE116" s="165">
        <v>2014</v>
      </c>
      <c r="BF116" s="108"/>
    </row>
    <row r="117" spans="1:58" x14ac:dyDescent="0.25">
      <c r="A117" s="133" t="s">
        <v>213</v>
      </c>
      <c r="B117" s="111" t="s">
        <v>212</v>
      </c>
      <c r="C117" s="163">
        <v>2014</v>
      </c>
      <c r="D117" s="163">
        <v>2014</v>
      </c>
      <c r="E117" s="163">
        <v>2014</v>
      </c>
      <c r="F117" s="163">
        <v>2014</v>
      </c>
      <c r="G117" s="163">
        <v>2014</v>
      </c>
      <c r="H117" s="163">
        <v>2014</v>
      </c>
      <c r="I117" s="163">
        <v>2014</v>
      </c>
      <c r="J117" s="163">
        <v>2016</v>
      </c>
      <c r="K117" s="163">
        <v>2016</v>
      </c>
      <c r="L117" s="163">
        <v>2016</v>
      </c>
      <c r="M117" s="165">
        <v>2017</v>
      </c>
      <c r="N117" s="165">
        <v>2017</v>
      </c>
      <c r="O117" s="165">
        <v>2016</v>
      </c>
      <c r="P117" s="165">
        <v>2016</v>
      </c>
      <c r="Q117" s="165">
        <v>2015</v>
      </c>
      <c r="R117" s="165" t="s">
        <v>989</v>
      </c>
      <c r="S117" s="165">
        <v>2017</v>
      </c>
      <c r="T117" s="165">
        <v>2014</v>
      </c>
      <c r="U117" s="165">
        <v>2015</v>
      </c>
      <c r="V117" s="165" t="s">
        <v>1131</v>
      </c>
      <c r="W117" s="165">
        <v>2015</v>
      </c>
      <c r="X117" s="165">
        <v>2013</v>
      </c>
      <c r="Y117" s="165">
        <v>2015</v>
      </c>
      <c r="Z117" s="165">
        <v>2016</v>
      </c>
      <c r="AA117" s="165">
        <v>2015</v>
      </c>
      <c r="AB117" s="165" t="s">
        <v>958</v>
      </c>
      <c r="AC117" s="165">
        <v>2014</v>
      </c>
      <c r="AD117" s="165">
        <v>2015</v>
      </c>
      <c r="AE117" s="165" t="s">
        <v>958</v>
      </c>
      <c r="AF117" s="165">
        <v>2015</v>
      </c>
      <c r="AG117" s="164">
        <v>2014</v>
      </c>
      <c r="AH117" s="165">
        <v>2015</v>
      </c>
      <c r="AI117" s="165">
        <v>2016</v>
      </c>
      <c r="AJ117" s="165">
        <v>2017</v>
      </c>
      <c r="AK117" s="167"/>
      <c r="AL117" s="167" t="s">
        <v>1132</v>
      </c>
      <c r="AM117" s="165">
        <v>2016</v>
      </c>
      <c r="AN117" s="165">
        <v>2014</v>
      </c>
      <c r="AO117" s="165">
        <v>2014</v>
      </c>
      <c r="AP117" s="165">
        <v>2011</v>
      </c>
      <c r="AQ117" s="165" t="s">
        <v>958</v>
      </c>
      <c r="AR117" s="165">
        <v>2007</v>
      </c>
      <c r="AS117" s="165">
        <v>2015</v>
      </c>
      <c r="AT117" s="165">
        <v>2016</v>
      </c>
      <c r="AU117" s="165">
        <v>2014</v>
      </c>
      <c r="AV117" s="165">
        <v>2015</v>
      </c>
      <c r="AW117" s="165">
        <v>2015</v>
      </c>
      <c r="AX117" s="165">
        <v>2015</v>
      </c>
      <c r="AY117" s="165">
        <v>2014</v>
      </c>
      <c r="AZ117" s="177">
        <v>2015</v>
      </c>
      <c r="BA117" s="177">
        <v>2015</v>
      </c>
      <c r="BB117" s="165">
        <v>2016</v>
      </c>
      <c r="BC117" s="165">
        <v>2015</v>
      </c>
      <c r="BD117" s="165">
        <v>2014</v>
      </c>
      <c r="BE117" s="165">
        <v>2014</v>
      </c>
      <c r="BF117" s="108"/>
    </row>
    <row r="118" spans="1:58" x14ac:dyDescent="0.25">
      <c r="A118" s="133" t="s">
        <v>215</v>
      </c>
      <c r="B118" s="111" t="s">
        <v>214</v>
      </c>
      <c r="C118" s="163">
        <v>2014</v>
      </c>
      <c r="D118" s="163">
        <v>2014</v>
      </c>
      <c r="E118" s="163">
        <v>2014</v>
      </c>
      <c r="F118" s="163">
        <v>2014</v>
      </c>
      <c r="G118" s="163">
        <v>2014</v>
      </c>
      <c r="H118" s="163">
        <v>2014</v>
      </c>
      <c r="I118" s="163">
        <v>2014</v>
      </c>
      <c r="J118" s="163">
        <v>2016</v>
      </c>
      <c r="K118" s="163">
        <v>2016</v>
      </c>
      <c r="L118" s="163">
        <v>2016</v>
      </c>
      <c r="M118" s="165">
        <v>2017</v>
      </c>
      <c r="N118" s="165">
        <v>2017</v>
      </c>
      <c r="O118" s="165">
        <v>2016</v>
      </c>
      <c r="P118" s="165">
        <v>2016</v>
      </c>
      <c r="Q118" s="165">
        <v>2015</v>
      </c>
      <c r="R118" s="165" t="s">
        <v>990</v>
      </c>
      <c r="S118" s="165">
        <v>2017</v>
      </c>
      <c r="T118" s="165">
        <v>2014</v>
      </c>
      <c r="U118" s="165">
        <v>2015</v>
      </c>
      <c r="V118" s="165" t="s">
        <v>1131</v>
      </c>
      <c r="W118" s="165">
        <v>2015</v>
      </c>
      <c r="X118" s="165">
        <v>2011</v>
      </c>
      <c r="Y118" s="165">
        <v>2010</v>
      </c>
      <c r="Z118" s="165">
        <v>2016</v>
      </c>
      <c r="AA118" s="165">
        <v>2015</v>
      </c>
      <c r="AB118" s="165">
        <v>2015</v>
      </c>
      <c r="AC118" s="165">
        <v>2014</v>
      </c>
      <c r="AD118" s="165">
        <v>2015</v>
      </c>
      <c r="AE118" s="165" t="s">
        <v>958</v>
      </c>
      <c r="AF118" s="165">
        <v>2015</v>
      </c>
      <c r="AG118" s="164">
        <v>2007</v>
      </c>
      <c r="AH118" s="165">
        <v>2015</v>
      </c>
      <c r="AI118" s="165">
        <v>2016</v>
      </c>
      <c r="AJ118" s="165">
        <v>2017</v>
      </c>
      <c r="AK118" s="167"/>
      <c r="AL118" s="167" t="s">
        <v>1132</v>
      </c>
      <c r="AM118" s="165">
        <v>2016</v>
      </c>
      <c r="AN118" s="165">
        <v>2014</v>
      </c>
      <c r="AO118" s="165">
        <v>2014</v>
      </c>
      <c r="AP118" s="165">
        <v>2014</v>
      </c>
      <c r="AQ118" s="165">
        <v>2014</v>
      </c>
      <c r="AR118" s="165">
        <v>2011</v>
      </c>
      <c r="AS118" s="165">
        <v>2015</v>
      </c>
      <c r="AT118" s="165">
        <v>2016</v>
      </c>
      <c r="AU118" s="165">
        <v>2014</v>
      </c>
      <c r="AV118" s="165">
        <v>2015</v>
      </c>
      <c r="AW118" s="165">
        <v>2015</v>
      </c>
      <c r="AX118" s="165">
        <v>2015</v>
      </c>
      <c r="AY118" s="165">
        <v>2014</v>
      </c>
      <c r="AZ118" s="177">
        <v>2015</v>
      </c>
      <c r="BA118" s="177">
        <v>2015</v>
      </c>
      <c r="BB118" s="165">
        <v>2016</v>
      </c>
      <c r="BC118" s="165">
        <v>2015</v>
      </c>
      <c r="BD118" s="165">
        <v>2014</v>
      </c>
      <c r="BE118" s="165">
        <v>2014</v>
      </c>
      <c r="BF118" s="108"/>
    </row>
    <row r="119" spans="1:58" x14ac:dyDescent="0.25">
      <c r="A119" s="133" t="s">
        <v>217</v>
      </c>
      <c r="B119" s="111" t="s">
        <v>216</v>
      </c>
      <c r="C119" s="163">
        <v>2014</v>
      </c>
      <c r="D119" s="163">
        <v>2014</v>
      </c>
      <c r="E119" s="163">
        <v>2014</v>
      </c>
      <c r="F119" s="163">
        <v>2014</v>
      </c>
      <c r="G119" s="163">
        <v>2014</v>
      </c>
      <c r="H119" s="163">
        <v>2014</v>
      </c>
      <c r="I119" s="163">
        <v>2014</v>
      </c>
      <c r="J119" s="163">
        <v>2016</v>
      </c>
      <c r="K119" s="163">
        <v>2016</v>
      </c>
      <c r="L119" s="163">
        <v>2016</v>
      </c>
      <c r="M119" s="165">
        <v>2017</v>
      </c>
      <c r="N119" s="165">
        <v>2017</v>
      </c>
      <c r="O119" s="165">
        <v>2016</v>
      </c>
      <c r="P119" s="165">
        <v>2016</v>
      </c>
      <c r="Q119" s="165">
        <v>2015</v>
      </c>
      <c r="R119" s="165" t="s">
        <v>968</v>
      </c>
      <c r="S119" s="165">
        <v>2017</v>
      </c>
      <c r="T119" s="165">
        <v>2014</v>
      </c>
      <c r="U119" s="165">
        <v>2015</v>
      </c>
      <c r="V119" s="165" t="s">
        <v>1131</v>
      </c>
      <c r="W119" s="165">
        <v>2015</v>
      </c>
      <c r="X119" s="165">
        <v>2011</v>
      </c>
      <c r="Y119" s="165">
        <v>2012</v>
      </c>
      <c r="Z119" s="165">
        <v>2016</v>
      </c>
      <c r="AA119" s="165">
        <v>2015</v>
      </c>
      <c r="AB119" s="165">
        <v>2015</v>
      </c>
      <c r="AC119" s="165">
        <v>2014</v>
      </c>
      <c r="AD119" s="165">
        <v>2015</v>
      </c>
      <c r="AE119" s="165">
        <v>2012</v>
      </c>
      <c r="AF119" s="165">
        <v>2015</v>
      </c>
      <c r="AG119" s="164">
        <v>2008</v>
      </c>
      <c r="AH119" s="165">
        <v>2015</v>
      </c>
      <c r="AI119" s="165">
        <v>2016</v>
      </c>
      <c r="AJ119" s="165">
        <v>2017</v>
      </c>
      <c r="AK119" s="167"/>
      <c r="AL119" s="167" t="s">
        <v>1132</v>
      </c>
      <c r="AM119" s="165">
        <v>2016</v>
      </c>
      <c r="AN119" s="165">
        <v>2014</v>
      </c>
      <c r="AO119" s="165">
        <v>2014</v>
      </c>
      <c r="AP119" s="165">
        <v>2012</v>
      </c>
      <c r="AQ119" s="165">
        <v>2012</v>
      </c>
      <c r="AR119" s="165">
        <v>2015</v>
      </c>
      <c r="AS119" s="165">
        <v>2015</v>
      </c>
      <c r="AT119" s="165">
        <v>2016</v>
      </c>
      <c r="AU119" s="165">
        <v>2014</v>
      </c>
      <c r="AV119" s="165">
        <v>2015</v>
      </c>
      <c r="AW119" s="165">
        <v>2015</v>
      </c>
      <c r="AX119" s="165">
        <v>2015</v>
      </c>
      <c r="AY119" s="165">
        <v>2014</v>
      </c>
      <c r="AZ119" s="177">
        <v>2015</v>
      </c>
      <c r="BA119" s="177">
        <v>2015</v>
      </c>
      <c r="BB119" s="165">
        <v>2016</v>
      </c>
      <c r="BC119" s="165">
        <v>2015</v>
      </c>
      <c r="BD119" s="165">
        <v>2014</v>
      </c>
      <c r="BE119" s="165">
        <v>2014</v>
      </c>
      <c r="BF119" s="108"/>
    </row>
    <row r="120" spans="1:58" x14ac:dyDescent="0.25">
      <c r="A120" s="133" t="s">
        <v>370</v>
      </c>
      <c r="B120" s="111" t="s">
        <v>218</v>
      </c>
      <c r="C120" s="163">
        <v>2014</v>
      </c>
      <c r="D120" s="163">
        <v>2014</v>
      </c>
      <c r="E120" s="163">
        <v>2014</v>
      </c>
      <c r="F120" s="163">
        <v>2014</v>
      </c>
      <c r="G120" s="163">
        <v>2014</v>
      </c>
      <c r="H120" s="163">
        <v>2014</v>
      </c>
      <c r="I120" s="163">
        <v>2014</v>
      </c>
      <c r="J120" s="163">
        <v>2016</v>
      </c>
      <c r="K120" s="163">
        <v>2016</v>
      </c>
      <c r="L120" s="163">
        <v>2016</v>
      </c>
      <c r="M120" s="165">
        <v>2017</v>
      </c>
      <c r="N120" s="165">
        <v>2017</v>
      </c>
      <c r="O120" s="165">
        <v>2016</v>
      </c>
      <c r="P120" s="165">
        <v>2016</v>
      </c>
      <c r="Q120" s="165">
        <v>2015</v>
      </c>
      <c r="R120" s="165" t="s">
        <v>958</v>
      </c>
      <c r="S120" s="165">
        <v>2017</v>
      </c>
      <c r="T120" s="165">
        <v>2014</v>
      </c>
      <c r="U120" s="165">
        <v>2015</v>
      </c>
      <c r="V120" s="165" t="s">
        <v>1131</v>
      </c>
      <c r="W120" s="165">
        <v>2015</v>
      </c>
      <c r="X120" s="165">
        <v>2009</v>
      </c>
      <c r="Y120" s="165">
        <v>2012</v>
      </c>
      <c r="Z120" s="165">
        <v>2016</v>
      </c>
      <c r="AA120" s="165">
        <v>2015</v>
      </c>
      <c r="AB120" s="165">
        <v>2015</v>
      </c>
      <c r="AC120" s="165">
        <v>2014</v>
      </c>
      <c r="AD120" s="165">
        <v>2015</v>
      </c>
      <c r="AE120" s="165">
        <v>2012</v>
      </c>
      <c r="AF120" s="165">
        <v>2015</v>
      </c>
      <c r="AG120" s="164" t="s">
        <v>958</v>
      </c>
      <c r="AH120" s="165">
        <v>2015</v>
      </c>
      <c r="AI120" s="165">
        <v>2016</v>
      </c>
      <c r="AJ120" s="165">
        <v>2017</v>
      </c>
      <c r="AK120" s="167" t="s">
        <v>1133</v>
      </c>
      <c r="AL120" s="167" t="s">
        <v>1132</v>
      </c>
      <c r="AM120" s="165">
        <v>2016</v>
      </c>
      <c r="AN120" s="165">
        <v>2014</v>
      </c>
      <c r="AO120" s="165">
        <v>2014</v>
      </c>
      <c r="AP120" s="165">
        <v>2013</v>
      </c>
      <c r="AQ120" s="165">
        <v>2013</v>
      </c>
      <c r="AR120" s="165">
        <v>2009</v>
      </c>
      <c r="AS120" s="165">
        <v>2015</v>
      </c>
      <c r="AT120" s="165">
        <v>2016</v>
      </c>
      <c r="AU120" s="165">
        <v>2014</v>
      </c>
      <c r="AV120" s="165">
        <v>2015</v>
      </c>
      <c r="AW120" s="165">
        <v>2015</v>
      </c>
      <c r="AX120" s="165">
        <v>2015</v>
      </c>
      <c r="AY120" s="165">
        <v>2014</v>
      </c>
      <c r="AZ120" s="177">
        <v>2015</v>
      </c>
      <c r="BA120" s="177">
        <v>2015</v>
      </c>
      <c r="BB120" s="165">
        <v>2016</v>
      </c>
      <c r="BC120" s="165">
        <v>2015</v>
      </c>
      <c r="BD120" s="165">
        <v>2014</v>
      </c>
      <c r="BE120" s="165">
        <v>2014</v>
      </c>
      <c r="BF120" s="108"/>
    </row>
    <row r="121" spans="1:58" x14ac:dyDescent="0.25">
      <c r="A121" s="133" t="s">
        <v>220</v>
      </c>
      <c r="B121" s="111" t="s">
        <v>219</v>
      </c>
      <c r="C121" s="163">
        <v>2014</v>
      </c>
      <c r="D121" s="163">
        <v>2014</v>
      </c>
      <c r="E121" s="163">
        <v>2014</v>
      </c>
      <c r="F121" s="163">
        <v>2014</v>
      </c>
      <c r="G121" s="163">
        <v>2014</v>
      </c>
      <c r="H121" s="163">
        <v>2014</v>
      </c>
      <c r="I121" s="163">
        <v>2014</v>
      </c>
      <c r="J121" s="163">
        <v>2016</v>
      </c>
      <c r="K121" s="163">
        <v>2016</v>
      </c>
      <c r="L121" s="163">
        <v>2016</v>
      </c>
      <c r="M121" s="165">
        <v>2017</v>
      </c>
      <c r="N121" s="165">
        <v>2017</v>
      </c>
      <c r="O121" s="165">
        <v>2016</v>
      </c>
      <c r="P121" s="165">
        <v>2016</v>
      </c>
      <c r="Q121" s="165">
        <v>2015</v>
      </c>
      <c r="R121" s="165" t="s">
        <v>980</v>
      </c>
      <c r="S121" s="165">
        <v>2017</v>
      </c>
      <c r="T121" s="165">
        <v>2014</v>
      </c>
      <c r="U121" s="165">
        <v>2015</v>
      </c>
      <c r="V121" s="165" t="s">
        <v>1131</v>
      </c>
      <c r="W121" s="165">
        <v>2015</v>
      </c>
      <c r="X121" s="165">
        <v>2013</v>
      </c>
      <c r="Y121" s="165">
        <v>2010</v>
      </c>
      <c r="Z121" s="165">
        <v>2016</v>
      </c>
      <c r="AA121" s="165">
        <v>2015</v>
      </c>
      <c r="AB121" s="165">
        <v>2015</v>
      </c>
      <c r="AC121" s="165">
        <v>2014</v>
      </c>
      <c r="AD121" s="165">
        <v>2015</v>
      </c>
      <c r="AE121" s="165">
        <v>2012</v>
      </c>
      <c r="AF121" s="165">
        <v>2015</v>
      </c>
      <c r="AG121" s="164">
        <v>2009</v>
      </c>
      <c r="AH121" s="165">
        <v>2015</v>
      </c>
      <c r="AI121" s="165">
        <v>2016</v>
      </c>
      <c r="AJ121" s="165">
        <v>2017</v>
      </c>
      <c r="AK121" s="167"/>
      <c r="AL121" s="167" t="s">
        <v>1132</v>
      </c>
      <c r="AM121" s="165">
        <v>2016</v>
      </c>
      <c r="AN121" s="165">
        <v>2014</v>
      </c>
      <c r="AO121" s="165">
        <v>2014</v>
      </c>
      <c r="AP121" s="165">
        <v>2013</v>
      </c>
      <c r="AQ121" s="165">
        <v>2013</v>
      </c>
      <c r="AR121" s="165">
        <v>2009</v>
      </c>
      <c r="AS121" s="165">
        <v>2015</v>
      </c>
      <c r="AT121" s="165">
        <v>2016</v>
      </c>
      <c r="AU121" s="165">
        <v>2014</v>
      </c>
      <c r="AV121" s="165">
        <v>2015</v>
      </c>
      <c r="AW121" s="165">
        <v>2015</v>
      </c>
      <c r="AX121" s="165">
        <v>2015</v>
      </c>
      <c r="AY121" s="165">
        <v>2014</v>
      </c>
      <c r="AZ121" s="177">
        <v>2015</v>
      </c>
      <c r="BA121" s="177">
        <v>2015</v>
      </c>
      <c r="BB121" s="165">
        <v>2016</v>
      </c>
      <c r="BC121" s="165">
        <v>2015</v>
      </c>
      <c r="BD121" s="165">
        <v>2014</v>
      </c>
      <c r="BE121" s="165">
        <v>2014</v>
      </c>
      <c r="BF121" s="108"/>
    </row>
    <row r="122" spans="1:58" x14ac:dyDescent="0.25">
      <c r="A122" s="133" t="s">
        <v>222</v>
      </c>
      <c r="B122" s="111" t="s">
        <v>221</v>
      </c>
      <c r="C122" s="163">
        <v>2014</v>
      </c>
      <c r="D122" s="163">
        <v>2014</v>
      </c>
      <c r="E122" s="163">
        <v>2014</v>
      </c>
      <c r="F122" s="163">
        <v>2014</v>
      </c>
      <c r="G122" s="163">
        <v>2014</v>
      </c>
      <c r="H122" s="163">
        <v>2014</v>
      </c>
      <c r="I122" s="163">
        <v>2014</v>
      </c>
      <c r="J122" s="163">
        <v>2016</v>
      </c>
      <c r="K122" s="163">
        <v>2016</v>
      </c>
      <c r="L122" s="163">
        <v>2016</v>
      </c>
      <c r="M122" s="165">
        <v>2017</v>
      </c>
      <c r="N122" s="165">
        <v>2017</v>
      </c>
      <c r="O122" s="165">
        <v>2016</v>
      </c>
      <c r="P122" s="165">
        <v>2016</v>
      </c>
      <c r="Q122" s="165" t="s">
        <v>958</v>
      </c>
      <c r="R122" s="165" t="s">
        <v>958</v>
      </c>
      <c r="S122" s="165">
        <v>2017</v>
      </c>
      <c r="T122" s="165">
        <v>2014</v>
      </c>
      <c r="U122" s="165">
        <v>2015</v>
      </c>
      <c r="V122" s="165" t="s">
        <v>1131</v>
      </c>
      <c r="W122" s="165">
        <v>2015</v>
      </c>
      <c r="X122" s="165">
        <v>2007</v>
      </c>
      <c r="Y122" s="165">
        <v>2010</v>
      </c>
      <c r="Z122" s="165">
        <v>2016</v>
      </c>
      <c r="AA122" s="165">
        <v>2015</v>
      </c>
      <c r="AB122" s="165" t="s">
        <v>958</v>
      </c>
      <c r="AC122" s="165">
        <v>2014</v>
      </c>
      <c r="AD122" s="165">
        <v>2015</v>
      </c>
      <c r="AE122" s="165" t="s">
        <v>958</v>
      </c>
      <c r="AF122" s="165" t="s">
        <v>958</v>
      </c>
      <c r="AG122" s="164" t="s">
        <v>958</v>
      </c>
      <c r="AH122" s="165">
        <v>2015</v>
      </c>
      <c r="AI122" s="165">
        <v>2016</v>
      </c>
      <c r="AJ122" s="165">
        <v>2017</v>
      </c>
      <c r="AK122" s="167"/>
      <c r="AL122" s="167" t="s">
        <v>1132</v>
      </c>
      <c r="AM122" s="165">
        <v>2016</v>
      </c>
      <c r="AN122" s="165">
        <v>2014</v>
      </c>
      <c r="AO122" s="165">
        <v>2014</v>
      </c>
      <c r="AP122" s="165" t="s">
        <v>958</v>
      </c>
      <c r="AQ122" s="165" t="s">
        <v>958</v>
      </c>
      <c r="AR122" s="165">
        <v>2011</v>
      </c>
      <c r="AS122" s="165">
        <v>2015</v>
      </c>
      <c r="AT122" s="165" t="s">
        <v>958</v>
      </c>
      <c r="AU122" s="165">
        <v>2014</v>
      </c>
      <c r="AV122" s="165" t="s">
        <v>958</v>
      </c>
      <c r="AW122" s="165">
        <v>2011</v>
      </c>
      <c r="AX122" s="165">
        <v>2012</v>
      </c>
      <c r="AY122" s="165">
        <v>2014</v>
      </c>
      <c r="AZ122" s="177">
        <v>2015</v>
      </c>
      <c r="BA122" s="177">
        <v>2015</v>
      </c>
      <c r="BB122" s="165">
        <v>2016</v>
      </c>
      <c r="BC122" s="165">
        <v>2015</v>
      </c>
      <c r="BD122" s="165">
        <v>2014</v>
      </c>
      <c r="BE122" s="165">
        <v>2014</v>
      </c>
      <c r="BF122" s="108"/>
    </row>
    <row r="123" spans="1:58" x14ac:dyDescent="0.25">
      <c r="A123" s="133" t="s">
        <v>224</v>
      </c>
      <c r="B123" s="111" t="s">
        <v>223</v>
      </c>
      <c r="C123" s="163">
        <v>2014</v>
      </c>
      <c r="D123" s="163">
        <v>2014</v>
      </c>
      <c r="E123" s="163">
        <v>2014</v>
      </c>
      <c r="F123" s="163">
        <v>2014</v>
      </c>
      <c r="G123" s="163">
        <v>2014</v>
      </c>
      <c r="H123" s="163">
        <v>2014</v>
      </c>
      <c r="I123" s="163">
        <v>2014</v>
      </c>
      <c r="J123" s="163">
        <v>2016</v>
      </c>
      <c r="K123" s="163">
        <v>2016</v>
      </c>
      <c r="L123" s="163">
        <v>2016</v>
      </c>
      <c r="M123" s="165">
        <v>2017</v>
      </c>
      <c r="N123" s="165">
        <v>2017</v>
      </c>
      <c r="O123" s="165">
        <v>2016</v>
      </c>
      <c r="P123" s="165">
        <v>2016</v>
      </c>
      <c r="Q123" s="165">
        <v>2015</v>
      </c>
      <c r="R123" s="165" t="s">
        <v>991</v>
      </c>
      <c r="S123" s="165">
        <v>2017</v>
      </c>
      <c r="T123" s="165">
        <v>2014</v>
      </c>
      <c r="U123" s="165">
        <v>2015</v>
      </c>
      <c r="V123" s="165" t="s">
        <v>1131</v>
      </c>
      <c r="W123" s="165">
        <v>2015</v>
      </c>
      <c r="X123" s="165">
        <v>2011</v>
      </c>
      <c r="Y123" s="165" t="s">
        <v>958</v>
      </c>
      <c r="Z123" s="165">
        <v>2016</v>
      </c>
      <c r="AA123" s="165">
        <v>2015</v>
      </c>
      <c r="AB123" s="165">
        <v>2015</v>
      </c>
      <c r="AC123" s="165">
        <v>2014</v>
      </c>
      <c r="AD123" s="165">
        <v>2015</v>
      </c>
      <c r="AE123" s="165">
        <v>2012</v>
      </c>
      <c r="AF123" s="165">
        <v>2015</v>
      </c>
      <c r="AG123" s="164">
        <v>2010</v>
      </c>
      <c r="AH123" s="165">
        <v>2015</v>
      </c>
      <c r="AI123" s="165">
        <v>2016</v>
      </c>
      <c r="AJ123" s="165">
        <v>2017</v>
      </c>
      <c r="AK123" s="167" t="s">
        <v>1132</v>
      </c>
      <c r="AL123" s="167" t="s">
        <v>1132</v>
      </c>
      <c r="AM123" s="165">
        <v>2016</v>
      </c>
      <c r="AN123" s="165">
        <v>2014</v>
      </c>
      <c r="AO123" s="165">
        <v>2014</v>
      </c>
      <c r="AP123" s="165">
        <v>2014</v>
      </c>
      <c r="AQ123" s="165">
        <v>2014</v>
      </c>
      <c r="AR123" s="165">
        <v>2015</v>
      </c>
      <c r="AS123" s="165">
        <v>2015</v>
      </c>
      <c r="AT123" s="165">
        <v>2016</v>
      </c>
      <c r="AU123" s="165">
        <v>2014</v>
      </c>
      <c r="AV123" s="165">
        <v>2015</v>
      </c>
      <c r="AW123" s="165">
        <v>2015</v>
      </c>
      <c r="AX123" s="165">
        <v>2015</v>
      </c>
      <c r="AY123" s="165">
        <v>2014</v>
      </c>
      <c r="AZ123" s="177">
        <v>2015</v>
      </c>
      <c r="BA123" s="177">
        <v>2015</v>
      </c>
      <c r="BB123" s="165">
        <v>2016</v>
      </c>
      <c r="BC123" s="165">
        <v>2015</v>
      </c>
      <c r="BD123" s="165">
        <v>2014</v>
      </c>
      <c r="BE123" s="165">
        <v>2014</v>
      </c>
      <c r="BF123" s="108"/>
    </row>
    <row r="124" spans="1:58" x14ac:dyDescent="0.25">
      <c r="A124" s="133" t="s">
        <v>226</v>
      </c>
      <c r="B124" s="111" t="s">
        <v>225</v>
      </c>
      <c r="C124" s="163">
        <v>2014</v>
      </c>
      <c r="D124" s="163">
        <v>2014</v>
      </c>
      <c r="E124" s="163">
        <v>2014</v>
      </c>
      <c r="F124" s="163">
        <v>2014</v>
      </c>
      <c r="G124" s="163">
        <v>2014</v>
      </c>
      <c r="H124" s="163">
        <v>2014</v>
      </c>
      <c r="I124" s="163">
        <v>2014</v>
      </c>
      <c r="J124" s="163">
        <v>2016</v>
      </c>
      <c r="K124" s="163">
        <v>2016</v>
      </c>
      <c r="L124" s="163">
        <v>2016</v>
      </c>
      <c r="M124" s="165">
        <v>2017</v>
      </c>
      <c r="N124" s="165">
        <v>2017</v>
      </c>
      <c r="O124" s="165">
        <v>2016</v>
      </c>
      <c r="P124" s="165">
        <v>2016</v>
      </c>
      <c r="Q124" s="165">
        <v>2015</v>
      </c>
      <c r="R124" s="165" t="s">
        <v>958</v>
      </c>
      <c r="S124" s="165">
        <v>2017</v>
      </c>
      <c r="T124" s="165">
        <v>2014</v>
      </c>
      <c r="U124" s="165">
        <v>2015</v>
      </c>
      <c r="V124" s="165" t="s">
        <v>958</v>
      </c>
      <c r="W124" s="165">
        <v>2015</v>
      </c>
      <c r="X124" s="165" t="s">
        <v>958</v>
      </c>
      <c r="Y124" s="165">
        <v>2010</v>
      </c>
      <c r="Z124" s="165">
        <v>2016</v>
      </c>
      <c r="AA124" s="165">
        <v>2015</v>
      </c>
      <c r="AB124" s="165" t="s">
        <v>958</v>
      </c>
      <c r="AC124" s="165">
        <v>2014</v>
      </c>
      <c r="AD124" s="165">
        <v>2015</v>
      </c>
      <c r="AE124" s="165" t="s">
        <v>958</v>
      </c>
      <c r="AF124" s="165">
        <v>2015</v>
      </c>
      <c r="AG124" s="164">
        <v>2012</v>
      </c>
      <c r="AH124" s="165">
        <v>2015</v>
      </c>
      <c r="AI124" s="165">
        <v>2016</v>
      </c>
      <c r="AJ124" s="165">
        <v>2017</v>
      </c>
      <c r="AK124" s="167"/>
      <c r="AL124" s="167" t="s">
        <v>1132</v>
      </c>
      <c r="AM124" s="165">
        <v>2016</v>
      </c>
      <c r="AN124" s="165">
        <v>2014</v>
      </c>
      <c r="AO124" s="165">
        <v>2014</v>
      </c>
      <c r="AP124" s="165">
        <v>2014</v>
      </c>
      <c r="AQ124" s="165">
        <v>2014</v>
      </c>
      <c r="AR124" s="165">
        <v>2015</v>
      </c>
      <c r="AS124" s="165">
        <v>2015</v>
      </c>
      <c r="AT124" s="165">
        <v>2016</v>
      </c>
      <c r="AU124" s="165">
        <v>2014</v>
      </c>
      <c r="AV124" s="165" t="s">
        <v>958</v>
      </c>
      <c r="AW124" s="165">
        <v>2015</v>
      </c>
      <c r="AX124" s="165">
        <v>2015</v>
      </c>
      <c r="AY124" s="165">
        <v>2014</v>
      </c>
      <c r="AZ124" s="177">
        <v>2015</v>
      </c>
      <c r="BA124" s="177">
        <v>2015</v>
      </c>
      <c r="BB124" s="165">
        <v>2016</v>
      </c>
      <c r="BC124" s="165">
        <v>2015</v>
      </c>
      <c r="BD124" s="165">
        <v>2014</v>
      </c>
      <c r="BE124" s="165">
        <v>2014</v>
      </c>
      <c r="BF124" s="108"/>
    </row>
    <row r="125" spans="1:58" x14ac:dyDescent="0.25">
      <c r="A125" s="133" t="s">
        <v>228</v>
      </c>
      <c r="B125" s="111" t="s">
        <v>227</v>
      </c>
      <c r="C125" s="163">
        <v>2014</v>
      </c>
      <c r="D125" s="163">
        <v>2014</v>
      </c>
      <c r="E125" s="163">
        <v>2014</v>
      </c>
      <c r="F125" s="163">
        <v>2014</v>
      </c>
      <c r="G125" s="163">
        <v>2014</v>
      </c>
      <c r="H125" s="163">
        <v>2014</v>
      </c>
      <c r="I125" s="163">
        <v>2014</v>
      </c>
      <c r="J125" s="163">
        <v>2016</v>
      </c>
      <c r="K125" s="163">
        <v>2016</v>
      </c>
      <c r="L125" s="163">
        <v>2016</v>
      </c>
      <c r="M125" s="165">
        <v>2017</v>
      </c>
      <c r="N125" s="165">
        <v>2017</v>
      </c>
      <c r="O125" s="165">
        <v>2016</v>
      </c>
      <c r="P125" s="165">
        <v>2016</v>
      </c>
      <c r="Q125" s="165">
        <v>2015</v>
      </c>
      <c r="R125" s="165" t="s">
        <v>958</v>
      </c>
      <c r="S125" s="165">
        <v>2017</v>
      </c>
      <c r="T125" s="165">
        <v>2014</v>
      </c>
      <c r="U125" s="165">
        <v>2015</v>
      </c>
      <c r="V125" s="165" t="s">
        <v>958</v>
      </c>
      <c r="W125" s="165">
        <v>2015</v>
      </c>
      <c r="X125" s="165" t="s">
        <v>958</v>
      </c>
      <c r="Y125" s="165">
        <v>2010</v>
      </c>
      <c r="Z125" s="165">
        <v>2016</v>
      </c>
      <c r="AA125" s="165">
        <v>2015</v>
      </c>
      <c r="AB125" s="165" t="s">
        <v>958</v>
      </c>
      <c r="AC125" s="165">
        <v>2014</v>
      </c>
      <c r="AD125" s="165">
        <v>2015</v>
      </c>
      <c r="AE125" s="165" t="s">
        <v>958</v>
      </c>
      <c r="AF125" s="165">
        <v>2015</v>
      </c>
      <c r="AG125" s="164" t="s">
        <v>958</v>
      </c>
      <c r="AH125" s="165">
        <v>2015</v>
      </c>
      <c r="AI125" s="165">
        <v>2016</v>
      </c>
      <c r="AJ125" s="165">
        <v>2017</v>
      </c>
      <c r="AK125" s="167"/>
      <c r="AL125" s="167" t="s">
        <v>1132</v>
      </c>
      <c r="AM125" s="165">
        <v>2016</v>
      </c>
      <c r="AN125" s="165">
        <v>2014</v>
      </c>
      <c r="AO125" s="165">
        <v>2014</v>
      </c>
      <c r="AP125" s="165">
        <v>2012</v>
      </c>
      <c r="AQ125" s="165" t="s">
        <v>958</v>
      </c>
      <c r="AR125" s="165">
        <v>2015</v>
      </c>
      <c r="AS125" s="165">
        <v>2015</v>
      </c>
      <c r="AT125" s="165">
        <v>2016</v>
      </c>
      <c r="AU125" s="165">
        <v>2014</v>
      </c>
      <c r="AV125" s="165" t="s">
        <v>958</v>
      </c>
      <c r="AW125" s="165">
        <v>2015</v>
      </c>
      <c r="AX125" s="165">
        <v>2015</v>
      </c>
      <c r="AY125" s="165">
        <v>2014</v>
      </c>
      <c r="AZ125" s="177"/>
      <c r="BA125" s="177">
        <v>2015</v>
      </c>
      <c r="BB125" s="165">
        <v>2016</v>
      </c>
      <c r="BC125" s="165">
        <v>2015</v>
      </c>
      <c r="BD125" s="165">
        <v>2014</v>
      </c>
      <c r="BE125" s="165">
        <v>2014</v>
      </c>
      <c r="BF125" s="108"/>
    </row>
    <row r="126" spans="1:58" x14ac:dyDescent="0.25">
      <c r="A126" s="133" t="s">
        <v>230</v>
      </c>
      <c r="B126" s="111" t="s">
        <v>229</v>
      </c>
      <c r="C126" s="163">
        <v>2014</v>
      </c>
      <c r="D126" s="163">
        <v>2014</v>
      </c>
      <c r="E126" s="163">
        <v>2014</v>
      </c>
      <c r="F126" s="163">
        <v>2014</v>
      </c>
      <c r="G126" s="163">
        <v>2014</v>
      </c>
      <c r="H126" s="163">
        <v>2014</v>
      </c>
      <c r="I126" s="163">
        <v>2014</v>
      </c>
      <c r="J126" s="163">
        <v>2016</v>
      </c>
      <c r="K126" s="163">
        <v>2016</v>
      </c>
      <c r="L126" s="163">
        <v>2016</v>
      </c>
      <c r="M126" s="165">
        <v>2017</v>
      </c>
      <c r="N126" s="165">
        <v>2017</v>
      </c>
      <c r="O126" s="165">
        <v>2016</v>
      </c>
      <c r="P126" s="165">
        <v>2016</v>
      </c>
      <c r="Q126" s="165">
        <v>2015</v>
      </c>
      <c r="R126" s="165" t="s">
        <v>972</v>
      </c>
      <c r="S126" s="165">
        <v>2017</v>
      </c>
      <c r="T126" s="165">
        <v>2014</v>
      </c>
      <c r="U126" s="165">
        <v>2015</v>
      </c>
      <c r="V126" s="165" t="s">
        <v>1131</v>
      </c>
      <c r="W126" s="165">
        <v>2015</v>
      </c>
      <c r="X126" s="165">
        <v>2006</v>
      </c>
      <c r="Y126" s="165">
        <v>2012</v>
      </c>
      <c r="Z126" s="165">
        <v>2016</v>
      </c>
      <c r="AA126" s="165">
        <v>2015</v>
      </c>
      <c r="AB126" s="165">
        <v>2015</v>
      </c>
      <c r="AC126" s="165">
        <v>2014</v>
      </c>
      <c r="AD126" s="165">
        <v>2015</v>
      </c>
      <c r="AE126" s="165">
        <v>2012</v>
      </c>
      <c r="AF126" s="165">
        <v>2015</v>
      </c>
      <c r="AG126" s="164">
        <v>2014</v>
      </c>
      <c r="AH126" s="165">
        <v>2015</v>
      </c>
      <c r="AI126" s="165">
        <v>2016</v>
      </c>
      <c r="AJ126" s="165">
        <v>2017</v>
      </c>
      <c r="AK126" s="167"/>
      <c r="AL126" s="167" t="s">
        <v>1132</v>
      </c>
      <c r="AM126" s="165">
        <v>2016</v>
      </c>
      <c r="AN126" s="165">
        <v>2014</v>
      </c>
      <c r="AO126" s="165">
        <v>2014</v>
      </c>
      <c r="AP126" s="165">
        <v>2014</v>
      </c>
      <c r="AQ126" s="165">
        <v>2014</v>
      </c>
      <c r="AR126" s="165">
        <v>2009</v>
      </c>
      <c r="AS126" s="165">
        <v>2015</v>
      </c>
      <c r="AT126" s="165">
        <v>2016</v>
      </c>
      <c r="AU126" s="165">
        <v>2014</v>
      </c>
      <c r="AV126" s="165">
        <v>2015</v>
      </c>
      <c r="AW126" s="165">
        <v>2015</v>
      </c>
      <c r="AX126" s="165">
        <v>2015</v>
      </c>
      <c r="AY126" s="165">
        <v>2014</v>
      </c>
      <c r="AZ126" s="177">
        <v>2015</v>
      </c>
      <c r="BA126" s="177">
        <v>2015</v>
      </c>
      <c r="BB126" s="165">
        <v>2016</v>
      </c>
      <c r="BC126" s="165">
        <v>2015</v>
      </c>
      <c r="BD126" s="165">
        <v>2014</v>
      </c>
      <c r="BE126" s="165">
        <v>2014</v>
      </c>
      <c r="BF126" s="108"/>
    </row>
    <row r="127" spans="1:58" x14ac:dyDescent="0.25">
      <c r="A127" s="133" t="s">
        <v>232</v>
      </c>
      <c r="B127" s="111" t="s">
        <v>231</v>
      </c>
      <c r="C127" s="163">
        <v>2014</v>
      </c>
      <c r="D127" s="163">
        <v>2014</v>
      </c>
      <c r="E127" s="163">
        <v>2014</v>
      </c>
      <c r="F127" s="163">
        <v>2014</v>
      </c>
      <c r="G127" s="163">
        <v>2014</v>
      </c>
      <c r="H127" s="163">
        <v>2014</v>
      </c>
      <c r="I127" s="163">
        <v>2014</v>
      </c>
      <c r="J127" s="163">
        <v>2016</v>
      </c>
      <c r="K127" s="163">
        <v>2016</v>
      </c>
      <c r="L127" s="163">
        <v>2016</v>
      </c>
      <c r="M127" s="165">
        <v>2017</v>
      </c>
      <c r="N127" s="165">
        <v>2017</v>
      </c>
      <c r="O127" s="165">
        <v>2016</v>
      </c>
      <c r="P127" s="165">
        <v>2016</v>
      </c>
      <c r="Q127" s="165">
        <v>2015</v>
      </c>
      <c r="R127" s="165" t="s">
        <v>983</v>
      </c>
      <c r="S127" s="165">
        <v>2017</v>
      </c>
      <c r="T127" s="165">
        <v>2014</v>
      </c>
      <c r="U127" s="165">
        <v>2015</v>
      </c>
      <c r="V127" s="165" t="s">
        <v>1131</v>
      </c>
      <c r="W127" s="165">
        <v>2015</v>
      </c>
      <c r="X127" s="165">
        <v>2012</v>
      </c>
      <c r="Y127" s="165">
        <v>2010</v>
      </c>
      <c r="Z127" s="165">
        <v>2016</v>
      </c>
      <c r="AA127" s="165">
        <v>2015</v>
      </c>
      <c r="AB127" s="165">
        <v>2015</v>
      </c>
      <c r="AC127" s="165">
        <v>2014</v>
      </c>
      <c r="AD127" s="165">
        <v>2015</v>
      </c>
      <c r="AE127" s="165">
        <v>2012</v>
      </c>
      <c r="AF127" s="165">
        <v>2015</v>
      </c>
      <c r="AG127" s="164">
        <v>2014</v>
      </c>
      <c r="AH127" s="165">
        <v>2015</v>
      </c>
      <c r="AI127" s="165">
        <v>2016</v>
      </c>
      <c r="AJ127" s="165">
        <v>2017</v>
      </c>
      <c r="AK127" s="167" t="s">
        <v>1133</v>
      </c>
      <c r="AL127" s="167">
        <v>42947</v>
      </c>
      <c r="AM127" s="165">
        <v>2016</v>
      </c>
      <c r="AN127" s="165">
        <v>2014</v>
      </c>
      <c r="AO127" s="165">
        <v>2014</v>
      </c>
      <c r="AP127" s="165">
        <v>2014</v>
      </c>
      <c r="AQ127" s="165">
        <v>2014</v>
      </c>
      <c r="AR127" s="165">
        <v>2015</v>
      </c>
      <c r="AS127" s="165">
        <v>2015</v>
      </c>
      <c r="AT127" s="165">
        <v>2016</v>
      </c>
      <c r="AU127" s="165">
        <v>2014</v>
      </c>
      <c r="AV127" s="165">
        <v>2015</v>
      </c>
      <c r="AW127" s="165">
        <v>2015</v>
      </c>
      <c r="AX127" s="165">
        <v>2015</v>
      </c>
      <c r="AY127" s="165">
        <v>2014</v>
      </c>
      <c r="AZ127" s="177">
        <v>2015</v>
      </c>
      <c r="BA127" s="177">
        <v>2015</v>
      </c>
      <c r="BB127" s="165">
        <v>2016</v>
      </c>
      <c r="BC127" s="165">
        <v>2015</v>
      </c>
      <c r="BD127" s="165">
        <v>2014</v>
      </c>
      <c r="BE127" s="165">
        <v>2014</v>
      </c>
      <c r="BF127" s="108"/>
    </row>
    <row r="128" spans="1:58" x14ac:dyDescent="0.25">
      <c r="A128" s="133" t="s">
        <v>234</v>
      </c>
      <c r="B128" s="111" t="s">
        <v>233</v>
      </c>
      <c r="C128" s="163">
        <v>2014</v>
      </c>
      <c r="D128" s="163">
        <v>2014</v>
      </c>
      <c r="E128" s="163">
        <v>2014</v>
      </c>
      <c r="F128" s="163">
        <v>2014</v>
      </c>
      <c r="G128" s="163">
        <v>2014</v>
      </c>
      <c r="H128" s="163">
        <v>2014</v>
      </c>
      <c r="I128" s="163">
        <v>2014</v>
      </c>
      <c r="J128" s="163">
        <v>2016</v>
      </c>
      <c r="K128" s="163">
        <v>2016</v>
      </c>
      <c r="L128" s="163">
        <v>2016</v>
      </c>
      <c r="M128" s="165">
        <v>2017</v>
      </c>
      <c r="N128" s="165">
        <v>2017</v>
      </c>
      <c r="O128" s="165">
        <v>2016</v>
      </c>
      <c r="P128" s="165">
        <v>2016</v>
      </c>
      <c r="Q128" s="165">
        <v>2015</v>
      </c>
      <c r="R128" s="165" t="s">
        <v>980</v>
      </c>
      <c r="S128" s="165">
        <v>2017</v>
      </c>
      <c r="T128" s="165">
        <v>2014</v>
      </c>
      <c r="U128" s="165">
        <v>2015</v>
      </c>
      <c r="V128" s="165" t="s">
        <v>1131</v>
      </c>
      <c r="W128" s="165">
        <v>2015</v>
      </c>
      <c r="X128" s="165">
        <v>2014</v>
      </c>
      <c r="Y128" s="165">
        <v>2010</v>
      </c>
      <c r="Z128" s="165">
        <v>2016</v>
      </c>
      <c r="AA128" s="165">
        <v>2015</v>
      </c>
      <c r="AB128" s="165">
        <v>2015</v>
      </c>
      <c r="AC128" s="165">
        <v>2014</v>
      </c>
      <c r="AD128" s="165">
        <v>2015</v>
      </c>
      <c r="AE128" s="165">
        <v>2012</v>
      </c>
      <c r="AF128" s="165" t="s">
        <v>958</v>
      </c>
      <c r="AG128" s="164">
        <v>2009</v>
      </c>
      <c r="AH128" s="165">
        <v>2015</v>
      </c>
      <c r="AI128" s="165">
        <v>2016</v>
      </c>
      <c r="AJ128" s="165">
        <v>2017</v>
      </c>
      <c r="AK128" s="167" t="s">
        <v>1133</v>
      </c>
      <c r="AL128" s="167" t="s">
        <v>1132</v>
      </c>
      <c r="AM128" s="165">
        <v>2016</v>
      </c>
      <c r="AN128" s="165">
        <v>2014</v>
      </c>
      <c r="AO128" s="165">
        <v>2014</v>
      </c>
      <c r="AP128" s="165">
        <v>2013</v>
      </c>
      <c r="AQ128" s="165">
        <v>2013</v>
      </c>
      <c r="AR128" s="165">
        <v>2015</v>
      </c>
      <c r="AS128" s="165">
        <v>2015</v>
      </c>
      <c r="AT128" s="165">
        <v>2016</v>
      </c>
      <c r="AU128" s="165">
        <v>2014</v>
      </c>
      <c r="AV128" s="165">
        <v>2015</v>
      </c>
      <c r="AW128" s="165">
        <v>2015</v>
      </c>
      <c r="AX128" s="165">
        <v>2015</v>
      </c>
      <c r="AY128" s="165">
        <v>2014</v>
      </c>
      <c r="AZ128" s="177">
        <v>2015</v>
      </c>
      <c r="BA128" s="177">
        <v>2015</v>
      </c>
      <c r="BB128" s="165">
        <v>2016</v>
      </c>
      <c r="BC128" s="165">
        <v>2015</v>
      </c>
      <c r="BD128" s="165">
        <v>2014</v>
      </c>
      <c r="BE128" s="165">
        <v>2014</v>
      </c>
      <c r="BF128" s="108"/>
    </row>
    <row r="129" spans="1:58" x14ac:dyDescent="0.25">
      <c r="A129" s="133" t="s">
        <v>236</v>
      </c>
      <c r="B129" s="111" t="s">
        <v>235</v>
      </c>
      <c r="C129" s="163">
        <v>2014</v>
      </c>
      <c r="D129" s="163">
        <v>2014</v>
      </c>
      <c r="E129" s="163">
        <v>2014</v>
      </c>
      <c r="F129" s="163">
        <v>2014</v>
      </c>
      <c r="G129" s="163">
        <v>2014</v>
      </c>
      <c r="H129" s="163">
        <v>2014</v>
      </c>
      <c r="I129" s="163">
        <v>2014</v>
      </c>
      <c r="J129" s="163">
        <v>2016</v>
      </c>
      <c r="K129" s="163">
        <v>2016</v>
      </c>
      <c r="L129" s="163">
        <v>2016</v>
      </c>
      <c r="M129" s="165">
        <v>2017</v>
      </c>
      <c r="N129" s="165">
        <v>2017</v>
      </c>
      <c r="O129" s="165">
        <v>2016</v>
      </c>
      <c r="P129" s="165">
        <v>2016</v>
      </c>
      <c r="Q129" s="165">
        <v>2015</v>
      </c>
      <c r="R129" s="165" t="s">
        <v>958</v>
      </c>
      <c r="S129" s="165">
        <v>2017</v>
      </c>
      <c r="T129" s="165">
        <v>2014</v>
      </c>
      <c r="U129" s="165">
        <v>2015</v>
      </c>
      <c r="V129" s="165" t="s">
        <v>958</v>
      </c>
      <c r="W129" s="165">
        <v>2015</v>
      </c>
      <c r="X129" s="165" t="s">
        <v>958</v>
      </c>
      <c r="Y129" s="165">
        <v>2012</v>
      </c>
      <c r="Z129" s="165">
        <v>2016</v>
      </c>
      <c r="AA129" s="165">
        <v>2015</v>
      </c>
      <c r="AB129" s="165">
        <v>2014</v>
      </c>
      <c r="AC129" s="165">
        <v>2014</v>
      </c>
      <c r="AD129" s="165">
        <v>2015</v>
      </c>
      <c r="AE129" s="165" t="s">
        <v>958</v>
      </c>
      <c r="AF129" s="165">
        <v>2015</v>
      </c>
      <c r="AG129" s="164">
        <v>2012</v>
      </c>
      <c r="AH129" s="165">
        <v>2015</v>
      </c>
      <c r="AI129" s="165">
        <v>2016</v>
      </c>
      <c r="AJ129" s="165">
        <v>2017</v>
      </c>
      <c r="AK129" s="167"/>
      <c r="AL129" s="167" t="s">
        <v>1132</v>
      </c>
      <c r="AM129" s="165">
        <v>2016</v>
      </c>
      <c r="AN129" s="165">
        <v>2014</v>
      </c>
      <c r="AO129" s="165">
        <v>2014</v>
      </c>
      <c r="AP129" s="165">
        <v>2014</v>
      </c>
      <c r="AQ129" s="165">
        <v>2014</v>
      </c>
      <c r="AR129" s="165">
        <v>2015</v>
      </c>
      <c r="AS129" s="165">
        <v>2015</v>
      </c>
      <c r="AT129" s="165">
        <v>2016</v>
      </c>
      <c r="AU129" s="165">
        <v>2014</v>
      </c>
      <c r="AV129" s="165" t="s">
        <v>958</v>
      </c>
      <c r="AW129" s="165">
        <v>2015</v>
      </c>
      <c r="AX129" s="165">
        <v>2015</v>
      </c>
      <c r="AY129" s="165">
        <v>2014</v>
      </c>
      <c r="AZ129" s="177">
        <v>2015</v>
      </c>
      <c r="BA129" s="177">
        <v>2015</v>
      </c>
      <c r="BB129" s="165">
        <v>2016</v>
      </c>
      <c r="BC129" s="165">
        <v>2015</v>
      </c>
      <c r="BD129" s="165">
        <v>2014</v>
      </c>
      <c r="BE129" s="165">
        <v>2014</v>
      </c>
      <c r="BF129" s="108"/>
    </row>
    <row r="130" spans="1:58" x14ac:dyDescent="0.25">
      <c r="A130" s="133" t="s">
        <v>239</v>
      </c>
      <c r="B130" s="111" t="s">
        <v>238</v>
      </c>
      <c r="C130" s="163">
        <v>2014</v>
      </c>
      <c r="D130" s="163">
        <v>2014</v>
      </c>
      <c r="E130" s="163">
        <v>2014</v>
      </c>
      <c r="F130" s="163">
        <v>2014</v>
      </c>
      <c r="G130" s="163">
        <v>2014</v>
      </c>
      <c r="H130" s="163">
        <v>2014</v>
      </c>
      <c r="I130" s="163">
        <v>2014</v>
      </c>
      <c r="J130" s="163">
        <v>2016</v>
      </c>
      <c r="K130" s="163">
        <v>2016</v>
      </c>
      <c r="L130" s="163">
        <v>2016</v>
      </c>
      <c r="M130" s="165">
        <v>2017</v>
      </c>
      <c r="N130" s="165">
        <v>2017</v>
      </c>
      <c r="O130" s="165">
        <v>2016</v>
      </c>
      <c r="P130" s="165">
        <v>2016</v>
      </c>
      <c r="Q130" s="165">
        <v>2015</v>
      </c>
      <c r="R130" s="165" t="s">
        <v>958</v>
      </c>
      <c r="S130" s="165">
        <v>2017</v>
      </c>
      <c r="T130" s="165">
        <v>2014</v>
      </c>
      <c r="U130" s="165">
        <v>2015</v>
      </c>
      <c r="V130" s="165" t="s">
        <v>958</v>
      </c>
      <c r="W130" s="165">
        <v>2015</v>
      </c>
      <c r="X130" s="165">
        <v>2009</v>
      </c>
      <c r="Y130" s="165">
        <v>2012</v>
      </c>
      <c r="Z130" s="165">
        <v>2016</v>
      </c>
      <c r="AA130" s="165">
        <v>2015</v>
      </c>
      <c r="AB130" s="165">
        <v>2014</v>
      </c>
      <c r="AC130" s="165">
        <v>2014</v>
      </c>
      <c r="AD130" s="165">
        <v>2015</v>
      </c>
      <c r="AE130" s="165" t="s">
        <v>958</v>
      </c>
      <c r="AF130" s="165">
        <v>2015</v>
      </c>
      <c r="AG130" s="164" t="s">
        <v>958</v>
      </c>
      <c r="AH130" s="165">
        <v>2015</v>
      </c>
      <c r="AI130" s="165">
        <v>2016</v>
      </c>
      <c r="AJ130" s="165">
        <v>2017</v>
      </c>
      <c r="AK130" s="167"/>
      <c r="AL130" s="167">
        <v>42947</v>
      </c>
      <c r="AM130" s="165">
        <v>2016</v>
      </c>
      <c r="AN130" s="165">
        <v>2014</v>
      </c>
      <c r="AO130" s="165">
        <v>2014</v>
      </c>
      <c r="AP130" s="165">
        <v>2014</v>
      </c>
      <c r="AQ130" s="165">
        <v>2014</v>
      </c>
      <c r="AR130" s="165" t="s">
        <v>958</v>
      </c>
      <c r="AS130" s="165">
        <v>2015</v>
      </c>
      <c r="AT130" s="165">
        <v>2016</v>
      </c>
      <c r="AU130" s="165">
        <v>2014</v>
      </c>
      <c r="AV130" s="165">
        <v>2015</v>
      </c>
      <c r="AW130" s="165">
        <v>2015</v>
      </c>
      <c r="AX130" s="165">
        <v>2015</v>
      </c>
      <c r="AY130" s="165">
        <v>2014</v>
      </c>
      <c r="AZ130" s="177">
        <v>2015</v>
      </c>
      <c r="BA130" s="177">
        <v>2015</v>
      </c>
      <c r="BB130" s="165">
        <v>2015</v>
      </c>
      <c r="BC130" s="165">
        <v>2015</v>
      </c>
      <c r="BD130" s="165">
        <v>2014</v>
      </c>
      <c r="BE130" s="165">
        <v>2014</v>
      </c>
      <c r="BF130" s="108"/>
    </row>
    <row r="131" spans="1:58" x14ac:dyDescent="0.25">
      <c r="A131" s="133" t="s">
        <v>241</v>
      </c>
      <c r="B131" s="111" t="s">
        <v>240</v>
      </c>
      <c r="C131" s="163">
        <v>2014</v>
      </c>
      <c r="D131" s="163">
        <v>2014</v>
      </c>
      <c r="E131" s="163">
        <v>2014</v>
      </c>
      <c r="F131" s="163">
        <v>2014</v>
      </c>
      <c r="G131" s="163">
        <v>2014</v>
      </c>
      <c r="H131" s="163">
        <v>2014</v>
      </c>
      <c r="I131" s="163">
        <v>2014</v>
      </c>
      <c r="J131" s="163">
        <v>2016</v>
      </c>
      <c r="K131" s="163">
        <v>2016</v>
      </c>
      <c r="L131" s="163">
        <v>2016</v>
      </c>
      <c r="M131" s="165">
        <v>2017</v>
      </c>
      <c r="N131" s="165">
        <v>2017</v>
      </c>
      <c r="O131" s="165">
        <v>2016</v>
      </c>
      <c r="P131" s="165">
        <v>2016</v>
      </c>
      <c r="Q131" s="165">
        <v>2015</v>
      </c>
      <c r="R131" s="165" t="s">
        <v>988</v>
      </c>
      <c r="S131" s="165">
        <v>2017</v>
      </c>
      <c r="T131" s="165">
        <v>2014</v>
      </c>
      <c r="U131" s="165">
        <v>2015</v>
      </c>
      <c r="V131" s="165" t="s">
        <v>1131</v>
      </c>
      <c r="W131" s="165">
        <v>2015</v>
      </c>
      <c r="X131" s="165">
        <v>2012</v>
      </c>
      <c r="Y131" s="165">
        <v>2010</v>
      </c>
      <c r="Z131" s="165">
        <v>2016</v>
      </c>
      <c r="AA131" s="165">
        <v>2015</v>
      </c>
      <c r="AB131" s="165">
        <v>2015</v>
      </c>
      <c r="AC131" s="165">
        <v>2014</v>
      </c>
      <c r="AD131" s="165">
        <v>2015</v>
      </c>
      <c r="AE131" s="165">
        <v>2012</v>
      </c>
      <c r="AF131" s="165">
        <v>2015</v>
      </c>
      <c r="AG131" s="164">
        <v>2010</v>
      </c>
      <c r="AH131" s="165">
        <v>2015</v>
      </c>
      <c r="AI131" s="165">
        <v>2016</v>
      </c>
      <c r="AJ131" s="165">
        <v>2017</v>
      </c>
      <c r="AK131" s="167" t="s">
        <v>1133</v>
      </c>
      <c r="AL131" s="167" t="s">
        <v>1132</v>
      </c>
      <c r="AM131" s="165">
        <v>2016</v>
      </c>
      <c r="AN131" s="165">
        <v>2014</v>
      </c>
      <c r="AO131" s="165">
        <v>2014</v>
      </c>
      <c r="AP131" s="165">
        <v>2014</v>
      </c>
      <c r="AQ131" s="165">
        <v>2014</v>
      </c>
      <c r="AR131" s="165">
        <v>2015</v>
      </c>
      <c r="AS131" s="165">
        <v>2015</v>
      </c>
      <c r="AT131" s="165">
        <v>2016</v>
      </c>
      <c r="AU131" s="165">
        <v>2014</v>
      </c>
      <c r="AV131" s="165">
        <v>2015</v>
      </c>
      <c r="AW131" s="165">
        <v>2015</v>
      </c>
      <c r="AX131" s="165">
        <v>2015</v>
      </c>
      <c r="AY131" s="165">
        <v>2014</v>
      </c>
      <c r="AZ131" s="177">
        <v>2015</v>
      </c>
      <c r="BA131" s="177">
        <v>2015</v>
      </c>
      <c r="BB131" s="165">
        <v>2016</v>
      </c>
      <c r="BC131" s="165">
        <v>2015</v>
      </c>
      <c r="BD131" s="165">
        <v>2014</v>
      </c>
      <c r="BE131" s="165">
        <v>2014</v>
      </c>
      <c r="BF131" s="108"/>
    </row>
    <row r="132" spans="1:58" x14ac:dyDescent="0.25">
      <c r="A132" s="133" t="s">
        <v>243</v>
      </c>
      <c r="B132" s="111" t="s">
        <v>242</v>
      </c>
      <c r="C132" s="163">
        <v>2014</v>
      </c>
      <c r="D132" s="163">
        <v>2014</v>
      </c>
      <c r="E132" s="163">
        <v>2014</v>
      </c>
      <c r="F132" s="163">
        <v>2014</v>
      </c>
      <c r="G132" s="163">
        <v>2014</v>
      </c>
      <c r="H132" s="163">
        <v>2014</v>
      </c>
      <c r="I132" s="163">
        <v>2014</v>
      </c>
      <c r="J132" s="163">
        <v>2016</v>
      </c>
      <c r="K132" s="163">
        <v>2016</v>
      </c>
      <c r="L132" s="163">
        <v>2016</v>
      </c>
      <c r="M132" s="165">
        <v>2017</v>
      </c>
      <c r="N132" s="165">
        <v>2017</v>
      </c>
      <c r="O132" s="165">
        <v>2016</v>
      </c>
      <c r="P132" s="165">
        <v>2016</v>
      </c>
      <c r="Q132" s="165">
        <v>2015</v>
      </c>
      <c r="R132" s="165" t="s">
        <v>958</v>
      </c>
      <c r="S132" s="165">
        <v>2017</v>
      </c>
      <c r="T132" s="165">
        <v>2014</v>
      </c>
      <c r="U132" s="165">
        <v>2015</v>
      </c>
      <c r="V132" s="165" t="s">
        <v>1131</v>
      </c>
      <c r="W132" s="165">
        <v>2015</v>
      </c>
      <c r="X132" s="165">
        <v>2010</v>
      </c>
      <c r="Y132" s="165">
        <v>2010</v>
      </c>
      <c r="Z132" s="165">
        <v>2016</v>
      </c>
      <c r="AA132" s="165">
        <v>2015</v>
      </c>
      <c r="AB132" s="165" t="s">
        <v>958</v>
      </c>
      <c r="AC132" s="165">
        <v>2014</v>
      </c>
      <c r="AD132" s="165">
        <v>2015</v>
      </c>
      <c r="AE132" s="165" t="s">
        <v>958</v>
      </c>
      <c r="AF132" s="165" t="s">
        <v>958</v>
      </c>
      <c r="AG132" s="164" t="s">
        <v>958</v>
      </c>
      <c r="AH132" s="165">
        <v>2015</v>
      </c>
      <c r="AI132" s="165">
        <v>2016</v>
      </c>
      <c r="AJ132" s="165">
        <v>2017</v>
      </c>
      <c r="AK132" s="167"/>
      <c r="AL132" s="167" t="s">
        <v>1132</v>
      </c>
      <c r="AM132" s="165">
        <v>2016</v>
      </c>
      <c r="AN132" s="165">
        <v>2014</v>
      </c>
      <c r="AO132" s="165">
        <v>2014</v>
      </c>
      <c r="AP132" s="165" t="s">
        <v>958</v>
      </c>
      <c r="AQ132" s="165" t="s">
        <v>958</v>
      </c>
      <c r="AR132" s="165">
        <v>2011</v>
      </c>
      <c r="AS132" s="165">
        <v>2015</v>
      </c>
      <c r="AT132" s="165" t="s">
        <v>958</v>
      </c>
      <c r="AU132" s="165">
        <v>2014</v>
      </c>
      <c r="AV132" s="165">
        <v>2015</v>
      </c>
      <c r="AW132" s="165" t="s">
        <v>958</v>
      </c>
      <c r="AX132" s="165">
        <v>2015</v>
      </c>
      <c r="AY132" s="165">
        <v>2014</v>
      </c>
      <c r="AZ132" s="177">
        <v>2015</v>
      </c>
      <c r="BA132" s="177">
        <v>2011</v>
      </c>
      <c r="BB132" s="165">
        <v>2016</v>
      </c>
      <c r="BC132" s="165">
        <v>2015</v>
      </c>
      <c r="BD132" s="165">
        <v>2014</v>
      </c>
      <c r="BE132" s="165">
        <v>2014</v>
      </c>
      <c r="BF132" s="108"/>
    </row>
    <row r="133" spans="1:58" x14ac:dyDescent="0.25">
      <c r="A133" s="133" t="s">
        <v>393</v>
      </c>
      <c r="B133" s="111" t="s">
        <v>237</v>
      </c>
      <c r="C133" s="163">
        <v>2014</v>
      </c>
      <c r="D133" s="163">
        <v>2014</v>
      </c>
      <c r="E133" s="163">
        <v>2014</v>
      </c>
      <c r="F133" s="163">
        <v>2014</v>
      </c>
      <c r="G133" s="163">
        <v>2014</v>
      </c>
      <c r="H133" s="163">
        <v>2014</v>
      </c>
      <c r="I133" s="163">
        <v>2014</v>
      </c>
      <c r="J133" s="163">
        <v>2016</v>
      </c>
      <c r="K133" s="163">
        <v>2016</v>
      </c>
      <c r="L133" s="163">
        <v>2016</v>
      </c>
      <c r="M133" s="165">
        <v>2017</v>
      </c>
      <c r="N133" s="165">
        <v>2017</v>
      </c>
      <c r="O133" s="165">
        <v>2016</v>
      </c>
      <c r="P133" s="165">
        <v>2016</v>
      </c>
      <c r="Q133" s="165">
        <v>2015</v>
      </c>
      <c r="R133" s="165" t="s">
        <v>991</v>
      </c>
      <c r="S133" s="165">
        <v>2017</v>
      </c>
      <c r="T133" s="165">
        <v>2014</v>
      </c>
      <c r="U133" s="165">
        <v>2015</v>
      </c>
      <c r="V133" s="165" t="s">
        <v>1131</v>
      </c>
      <c r="W133" s="165">
        <v>2015</v>
      </c>
      <c r="X133" s="165">
        <v>2014</v>
      </c>
      <c r="Y133" s="165">
        <v>2012</v>
      </c>
      <c r="Z133" s="165">
        <v>2016</v>
      </c>
      <c r="AA133" s="165">
        <v>2014</v>
      </c>
      <c r="AB133" s="165" t="s">
        <v>958</v>
      </c>
      <c r="AC133" s="165" t="s">
        <v>958</v>
      </c>
      <c r="AD133" s="165">
        <v>2015</v>
      </c>
      <c r="AE133" s="165" t="s">
        <v>958</v>
      </c>
      <c r="AF133" s="165" t="s">
        <v>958</v>
      </c>
      <c r="AG133" s="164">
        <v>2009</v>
      </c>
      <c r="AH133" s="165">
        <v>2015</v>
      </c>
      <c r="AI133" s="165">
        <v>2016</v>
      </c>
      <c r="AJ133" s="165">
        <v>2017</v>
      </c>
      <c r="AK133" s="167" t="s">
        <v>1133</v>
      </c>
      <c r="AL133" s="167" t="s">
        <v>1132</v>
      </c>
      <c r="AM133" s="165">
        <v>2016</v>
      </c>
      <c r="AN133" s="165">
        <v>2014</v>
      </c>
      <c r="AO133" s="165">
        <v>2014</v>
      </c>
      <c r="AP133" s="165" t="s">
        <v>958</v>
      </c>
      <c r="AQ133" s="165" t="s">
        <v>958</v>
      </c>
      <c r="AR133" s="165">
        <v>2015</v>
      </c>
      <c r="AS133" s="165">
        <v>2015</v>
      </c>
      <c r="AT133" s="165" t="s">
        <v>958</v>
      </c>
      <c r="AU133" s="165">
        <v>2014</v>
      </c>
      <c r="AV133" s="165">
        <v>2015</v>
      </c>
      <c r="AW133" s="165">
        <v>2015</v>
      </c>
      <c r="AX133" s="165">
        <v>2015</v>
      </c>
      <c r="AY133" s="165">
        <v>2014</v>
      </c>
      <c r="AZ133" s="177">
        <v>2015</v>
      </c>
      <c r="BA133" s="177">
        <v>2015</v>
      </c>
      <c r="BB133" s="165">
        <v>2016</v>
      </c>
      <c r="BC133" s="165">
        <v>2015</v>
      </c>
      <c r="BD133" s="165">
        <v>2014</v>
      </c>
      <c r="BE133" s="165">
        <v>2014</v>
      </c>
      <c r="BF133" s="108"/>
    </row>
    <row r="134" spans="1:58" x14ac:dyDescent="0.25">
      <c r="A134" s="133" t="s">
        <v>245</v>
      </c>
      <c r="B134" s="111" t="s">
        <v>244</v>
      </c>
      <c r="C134" s="163">
        <v>2014</v>
      </c>
      <c r="D134" s="163">
        <v>2014</v>
      </c>
      <c r="E134" s="163">
        <v>2014</v>
      </c>
      <c r="F134" s="163">
        <v>2014</v>
      </c>
      <c r="G134" s="163">
        <v>2014</v>
      </c>
      <c r="H134" s="163">
        <v>2014</v>
      </c>
      <c r="I134" s="163">
        <v>2014</v>
      </c>
      <c r="J134" s="163">
        <v>2016</v>
      </c>
      <c r="K134" s="163">
        <v>2016</v>
      </c>
      <c r="L134" s="163">
        <v>2016</v>
      </c>
      <c r="M134" s="165">
        <v>2017</v>
      </c>
      <c r="N134" s="165">
        <v>2017</v>
      </c>
      <c r="O134" s="165">
        <v>2016</v>
      </c>
      <c r="P134" s="165">
        <v>2016</v>
      </c>
      <c r="Q134" s="165">
        <v>2015</v>
      </c>
      <c r="R134" s="165" t="s">
        <v>958</v>
      </c>
      <c r="S134" s="165">
        <v>2017</v>
      </c>
      <c r="T134" s="165">
        <v>2014</v>
      </c>
      <c r="U134" s="165">
        <v>2015</v>
      </c>
      <c r="V134" s="165" t="s">
        <v>1131</v>
      </c>
      <c r="W134" s="165">
        <v>2015</v>
      </c>
      <c r="X134" s="165">
        <v>2008</v>
      </c>
      <c r="Y134" s="165">
        <v>2012</v>
      </c>
      <c r="Z134" s="165">
        <v>2016</v>
      </c>
      <c r="AA134" s="165">
        <v>2015</v>
      </c>
      <c r="AB134" s="165">
        <v>2015</v>
      </c>
      <c r="AC134" s="165">
        <v>2014</v>
      </c>
      <c r="AD134" s="165">
        <v>2015</v>
      </c>
      <c r="AE134" s="165">
        <v>2012</v>
      </c>
      <c r="AF134" s="165">
        <v>2015</v>
      </c>
      <c r="AG134" s="164">
        <v>2014</v>
      </c>
      <c r="AH134" s="165">
        <v>2015</v>
      </c>
      <c r="AI134" s="165">
        <v>2016</v>
      </c>
      <c r="AJ134" s="165">
        <v>2017</v>
      </c>
      <c r="AK134" s="167"/>
      <c r="AL134" s="167" t="s">
        <v>1132</v>
      </c>
      <c r="AM134" s="165">
        <v>2016</v>
      </c>
      <c r="AN134" s="165">
        <v>2014</v>
      </c>
      <c r="AO134" s="165">
        <v>2014</v>
      </c>
      <c r="AP134" s="165">
        <v>2014</v>
      </c>
      <c r="AQ134" s="165">
        <v>2014</v>
      </c>
      <c r="AR134" s="165">
        <v>2011</v>
      </c>
      <c r="AS134" s="165">
        <v>2015</v>
      </c>
      <c r="AT134" s="165">
        <v>2016</v>
      </c>
      <c r="AU134" s="165">
        <v>2014</v>
      </c>
      <c r="AV134" s="165">
        <v>2015</v>
      </c>
      <c r="AW134" s="165">
        <v>2015</v>
      </c>
      <c r="AX134" s="165">
        <v>2015</v>
      </c>
      <c r="AY134" s="165">
        <v>2014</v>
      </c>
      <c r="AZ134" s="177">
        <v>2015</v>
      </c>
      <c r="BA134" s="177">
        <v>2015</v>
      </c>
      <c r="BB134" s="165">
        <v>2016</v>
      </c>
      <c r="BC134" s="165">
        <v>2015</v>
      </c>
      <c r="BD134" s="165">
        <v>2014</v>
      </c>
      <c r="BE134" s="165">
        <v>2014</v>
      </c>
      <c r="BF134" s="108"/>
    </row>
    <row r="135" spans="1:58" x14ac:dyDescent="0.25">
      <c r="A135" s="133" t="s">
        <v>247</v>
      </c>
      <c r="B135" s="111" t="s">
        <v>246</v>
      </c>
      <c r="C135" s="163">
        <v>2014</v>
      </c>
      <c r="D135" s="163">
        <v>2014</v>
      </c>
      <c r="E135" s="163">
        <v>2014</v>
      </c>
      <c r="F135" s="163">
        <v>2014</v>
      </c>
      <c r="G135" s="163">
        <v>2014</v>
      </c>
      <c r="H135" s="163">
        <v>2014</v>
      </c>
      <c r="I135" s="163">
        <v>2014</v>
      </c>
      <c r="J135" s="163">
        <v>2016</v>
      </c>
      <c r="K135" s="163">
        <v>2016</v>
      </c>
      <c r="L135" s="163">
        <v>2016</v>
      </c>
      <c r="M135" s="165">
        <v>2017</v>
      </c>
      <c r="N135" s="165">
        <v>2017</v>
      </c>
      <c r="O135" s="165">
        <v>2016</v>
      </c>
      <c r="P135" s="165">
        <v>2016</v>
      </c>
      <c r="Q135" s="165">
        <v>2015</v>
      </c>
      <c r="R135" s="165" t="s">
        <v>958</v>
      </c>
      <c r="S135" s="165">
        <v>2017</v>
      </c>
      <c r="T135" s="165">
        <v>2014</v>
      </c>
      <c r="U135" s="165">
        <v>2015</v>
      </c>
      <c r="V135" s="165" t="s">
        <v>958</v>
      </c>
      <c r="W135" s="165">
        <v>2015</v>
      </c>
      <c r="X135" s="165">
        <v>2011</v>
      </c>
      <c r="Y135" s="165">
        <v>2010</v>
      </c>
      <c r="Z135" s="165">
        <v>2016</v>
      </c>
      <c r="AA135" s="165">
        <v>2015</v>
      </c>
      <c r="AB135" s="165">
        <v>2015</v>
      </c>
      <c r="AC135" s="165">
        <v>2014</v>
      </c>
      <c r="AD135" s="165">
        <v>2015</v>
      </c>
      <c r="AE135" s="165">
        <v>2012</v>
      </c>
      <c r="AF135" s="165">
        <v>2015</v>
      </c>
      <c r="AG135" s="164">
        <v>2009</v>
      </c>
      <c r="AH135" s="165">
        <v>2015</v>
      </c>
      <c r="AI135" s="165">
        <v>2016</v>
      </c>
      <c r="AJ135" s="165">
        <v>2017</v>
      </c>
      <c r="AK135" s="167" t="s">
        <v>1132</v>
      </c>
      <c r="AL135" s="167" t="s">
        <v>1132</v>
      </c>
      <c r="AM135" s="165">
        <v>2016</v>
      </c>
      <c r="AN135" s="165">
        <v>2014</v>
      </c>
      <c r="AO135" s="165">
        <v>2014</v>
      </c>
      <c r="AP135" s="165" t="s">
        <v>958</v>
      </c>
      <c r="AQ135" s="165" t="s">
        <v>958</v>
      </c>
      <c r="AR135" s="165">
        <v>2011</v>
      </c>
      <c r="AS135" s="165">
        <v>2015</v>
      </c>
      <c r="AT135" s="165">
        <v>2016</v>
      </c>
      <c r="AU135" s="165">
        <v>2014</v>
      </c>
      <c r="AV135" s="165">
        <v>2015</v>
      </c>
      <c r="AW135" s="165">
        <v>2015</v>
      </c>
      <c r="AX135" s="165">
        <v>2015</v>
      </c>
      <c r="AY135" s="165">
        <v>2014</v>
      </c>
      <c r="AZ135" s="177">
        <v>2015</v>
      </c>
      <c r="BA135" s="177">
        <v>2015</v>
      </c>
      <c r="BB135" s="165">
        <v>2014</v>
      </c>
      <c r="BC135" s="165">
        <v>2015</v>
      </c>
      <c r="BD135" s="165">
        <v>2014</v>
      </c>
      <c r="BE135" s="165">
        <v>2014</v>
      </c>
      <c r="BF135" s="108"/>
    </row>
    <row r="136" spans="1:58" x14ac:dyDescent="0.25">
      <c r="A136" s="133" t="s">
        <v>249</v>
      </c>
      <c r="B136" s="111" t="s">
        <v>248</v>
      </c>
      <c r="C136" s="163">
        <v>2014</v>
      </c>
      <c r="D136" s="163">
        <v>2014</v>
      </c>
      <c r="E136" s="163">
        <v>2014</v>
      </c>
      <c r="F136" s="163">
        <v>2014</v>
      </c>
      <c r="G136" s="163">
        <v>2014</v>
      </c>
      <c r="H136" s="163">
        <v>2014</v>
      </c>
      <c r="I136" s="163">
        <v>2014</v>
      </c>
      <c r="J136" s="163">
        <v>2016</v>
      </c>
      <c r="K136" s="163">
        <v>2016</v>
      </c>
      <c r="L136" s="163">
        <v>2016</v>
      </c>
      <c r="M136" s="165">
        <v>2017</v>
      </c>
      <c r="N136" s="165">
        <v>2017</v>
      </c>
      <c r="O136" s="165">
        <v>2016</v>
      </c>
      <c r="P136" s="165">
        <v>2016</v>
      </c>
      <c r="Q136" s="165">
        <v>2015</v>
      </c>
      <c r="R136" s="165" t="s">
        <v>958</v>
      </c>
      <c r="S136" s="165">
        <v>2017</v>
      </c>
      <c r="T136" s="165">
        <v>2014</v>
      </c>
      <c r="U136" s="165">
        <v>2015</v>
      </c>
      <c r="V136" s="165" t="s">
        <v>1131</v>
      </c>
      <c r="W136" s="165">
        <v>2015</v>
      </c>
      <c r="X136" s="165">
        <v>2012</v>
      </c>
      <c r="Y136" s="165">
        <v>2012</v>
      </c>
      <c r="Z136" s="165">
        <v>2016</v>
      </c>
      <c r="AA136" s="165">
        <v>2015</v>
      </c>
      <c r="AB136" s="165">
        <v>2015</v>
      </c>
      <c r="AC136" s="165">
        <v>2014</v>
      </c>
      <c r="AD136" s="165">
        <v>2015</v>
      </c>
      <c r="AE136" s="165">
        <v>2012</v>
      </c>
      <c r="AF136" s="165">
        <v>2015</v>
      </c>
      <c r="AG136" s="164">
        <v>2014</v>
      </c>
      <c r="AH136" s="165">
        <v>2015</v>
      </c>
      <c r="AI136" s="165">
        <v>2016</v>
      </c>
      <c r="AJ136" s="165">
        <v>2017</v>
      </c>
      <c r="AK136" s="167"/>
      <c r="AL136" s="167" t="s">
        <v>1132</v>
      </c>
      <c r="AM136" s="165">
        <v>2016</v>
      </c>
      <c r="AN136" s="165">
        <v>2014</v>
      </c>
      <c r="AO136" s="165">
        <v>2014</v>
      </c>
      <c r="AP136" s="165">
        <v>2013</v>
      </c>
      <c r="AQ136" s="165">
        <v>2013</v>
      </c>
      <c r="AR136" s="165">
        <v>2009</v>
      </c>
      <c r="AS136" s="165">
        <v>2015</v>
      </c>
      <c r="AT136" s="165">
        <v>2016</v>
      </c>
      <c r="AU136" s="165">
        <v>2014</v>
      </c>
      <c r="AV136" s="165">
        <v>2015</v>
      </c>
      <c r="AW136" s="165">
        <v>2015</v>
      </c>
      <c r="AX136" s="165">
        <v>2015</v>
      </c>
      <c r="AY136" s="165">
        <v>2014</v>
      </c>
      <c r="AZ136" s="177">
        <v>2015</v>
      </c>
      <c r="BA136" s="177">
        <v>2015</v>
      </c>
      <c r="BB136" s="165">
        <v>2016</v>
      </c>
      <c r="BC136" s="165">
        <v>2015</v>
      </c>
      <c r="BD136" s="165">
        <v>2014</v>
      </c>
      <c r="BE136" s="165">
        <v>2014</v>
      </c>
      <c r="BF136" s="108"/>
    </row>
    <row r="137" spans="1:58" x14ac:dyDescent="0.25">
      <c r="A137" s="133" t="s">
        <v>251</v>
      </c>
      <c r="B137" s="111" t="s">
        <v>250</v>
      </c>
      <c r="C137" s="163">
        <v>2014</v>
      </c>
      <c r="D137" s="163">
        <v>2014</v>
      </c>
      <c r="E137" s="163">
        <v>2014</v>
      </c>
      <c r="F137" s="163">
        <v>2014</v>
      </c>
      <c r="G137" s="163">
        <v>2014</v>
      </c>
      <c r="H137" s="163">
        <v>2014</v>
      </c>
      <c r="I137" s="163">
        <v>2014</v>
      </c>
      <c r="J137" s="163">
        <v>2016</v>
      </c>
      <c r="K137" s="163">
        <v>2016</v>
      </c>
      <c r="L137" s="163">
        <v>2016</v>
      </c>
      <c r="M137" s="165">
        <v>2017</v>
      </c>
      <c r="N137" s="165">
        <v>2017</v>
      </c>
      <c r="O137" s="165">
        <v>2016</v>
      </c>
      <c r="P137" s="165">
        <v>2016</v>
      </c>
      <c r="Q137" s="165">
        <v>2015</v>
      </c>
      <c r="R137" s="165" t="s">
        <v>983</v>
      </c>
      <c r="S137" s="165">
        <v>2017</v>
      </c>
      <c r="T137" s="165">
        <v>2014</v>
      </c>
      <c r="U137" s="165">
        <v>2015</v>
      </c>
      <c r="V137" s="165" t="s">
        <v>1131</v>
      </c>
      <c r="W137" s="165">
        <v>2015</v>
      </c>
      <c r="X137" s="165">
        <v>2012</v>
      </c>
      <c r="Y137" s="165">
        <v>2012</v>
      </c>
      <c r="Z137" s="165">
        <v>2016</v>
      </c>
      <c r="AA137" s="165">
        <v>2015</v>
      </c>
      <c r="AB137" s="165">
        <v>2015</v>
      </c>
      <c r="AC137" s="165">
        <v>2014</v>
      </c>
      <c r="AD137" s="165">
        <v>2015</v>
      </c>
      <c r="AE137" s="165">
        <v>2012</v>
      </c>
      <c r="AF137" s="165">
        <v>2015</v>
      </c>
      <c r="AG137" s="164">
        <v>2014</v>
      </c>
      <c r="AH137" s="165">
        <v>2015</v>
      </c>
      <c r="AI137" s="165">
        <v>2016</v>
      </c>
      <c r="AJ137" s="165">
        <v>2017</v>
      </c>
      <c r="AK137" s="167" t="s">
        <v>1132</v>
      </c>
      <c r="AL137" s="167" t="s">
        <v>1132</v>
      </c>
      <c r="AM137" s="165">
        <v>2016</v>
      </c>
      <c r="AN137" s="165">
        <v>2014</v>
      </c>
      <c r="AO137" s="165">
        <v>2014</v>
      </c>
      <c r="AP137" s="165">
        <v>2014</v>
      </c>
      <c r="AQ137" s="165">
        <v>2014</v>
      </c>
      <c r="AR137" s="165">
        <v>2015</v>
      </c>
      <c r="AS137" s="165">
        <v>2015</v>
      </c>
      <c r="AT137" s="165">
        <v>2016</v>
      </c>
      <c r="AU137" s="165">
        <v>2014</v>
      </c>
      <c r="AV137" s="165">
        <v>2015</v>
      </c>
      <c r="AW137" s="165">
        <v>2015</v>
      </c>
      <c r="AX137" s="165">
        <v>2015</v>
      </c>
      <c r="AY137" s="165">
        <v>2014</v>
      </c>
      <c r="AZ137" s="177">
        <v>2015</v>
      </c>
      <c r="BA137" s="177">
        <v>2015</v>
      </c>
      <c r="BB137" s="165">
        <v>2016</v>
      </c>
      <c r="BC137" s="165">
        <v>2015</v>
      </c>
      <c r="BD137" s="165">
        <v>2014</v>
      </c>
      <c r="BE137" s="165">
        <v>2014</v>
      </c>
      <c r="BF137" s="108"/>
    </row>
    <row r="138" spans="1:58" x14ac:dyDescent="0.25">
      <c r="A138" s="133" t="s">
        <v>253</v>
      </c>
      <c r="B138" s="111" t="s">
        <v>252</v>
      </c>
      <c r="C138" s="163">
        <v>2014</v>
      </c>
      <c r="D138" s="163">
        <v>2014</v>
      </c>
      <c r="E138" s="163">
        <v>2014</v>
      </c>
      <c r="F138" s="163">
        <v>2014</v>
      </c>
      <c r="G138" s="163">
        <v>2014</v>
      </c>
      <c r="H138" s="163">
        <v>2014</v>
      </c>
      <c r="I138" s="163">
        <v>2014</v>
      </c>
      <c r="J138" s="163">
        <v>2016</v>
      </c>
      <c r="K138" s="163">
        <v>2016</v>
      </c>
      <c r="L138" s="163">
        <v>2016</v>
      </c>
      <c r="M138" s="165">
        <v>2017</v>
      </c>
      <c r="N138" s="165">
        <v>2017</v>
      </c>
      <c r="O138" s="165">
        <v>2016</v>
      </c>
      <c r="P138" s="165">
        <v>2016</v>
      </c>
      <c r="Q138" s="165">
        <v>2015</v>
      </c>
      <c r="R138" s="165" t="s">
        <v>980</v>
      </c>
      <c r="S138" s="165">
        <v>2017</v>
      </c>
      <c r="T138" s="165">
        <v>2014</v>
      </c>
      <c r="U138" s="165">
        <v>2015</v>
      </c>
      <c r="V138" s="165" t="s">
        <v>1131</v>
      </c>
      <c r="W138" s="165">
        <v>2015</v>
      </c>
      <c r="X138" s="165">
        <v>2011</v>
      </c>
      <c r="Y138" s="165" t="s">
        <v>958</v>
      </c>
      <c r="Z138" s="165">
        <v>2016</v>
      </c>
      <c r="AA138" s="165">
        <v>2015</v>
      </c>
      <c r="AB138" s="165">
        <v>2015</v>
      </c>
      <c r="AC138" s="165">
        <v>2014</v>
      </c>
      <c r="AD138" s="165">
        <v>2015</v>
      </c>
      <c r="AE138" s="165">
        <v>2012</v>
      </c>
      <c r="AF138" s="165">
        <v>2015</v>
      </c>
      <c r="AG138" s="164">
        <v>2012</v>
      </c>
      <c r="AH138" s="165">
        <v>2015</v>
      </c>
      <c r="AI138" s="165">
        <v>2016</v>
      </c>
      <c r="AJ138" s="165">
        <v>2017</v>
      </c>
      <c r="AK138" s="167" t="s">
        <v>1133</v>
      </c>
      <c r="AL138" s="167" t="s">
        <v>1132</v>
      </c>
      <c r="AM138" s="165">
        <v>2016</v>
      </c>
      <c r="AN138" s="165">
        <v>2014</v>
      </c>
      <c r="AO138" s="165">
        <v>2014</v>
      </c>
      <c r="AP138" s="165">
        <v>2014</v>
      </c>
      <c r="AQ138" s="165">
        <v>2014</v>
      </c>
      <c r="AR138" s="165">
        <v>2015</v>
      </c>
      <c r="AS138" s="165">
        <v>2015</v>
      </c>
      <c r="AT138" s="165">
        <v>2016</v>
      </c>
      <c r="AU138" s="165">
        <v>2014</v>
      </c>
      <c r="AV138" s="165">
        <v>2015</v>
      </c>
      <c r="AW138" s="165">
        <v>2015</v>
      </c>
      <c r="AX138" s="165">
        <v>2015</v>
      </c>
      <c r="AY138" s="165">
        <v>2014</v>
      </c>
      <c r="AZ138" s="177">
        <v>2015</v>
      </c>
      <c r="BA138" s="177">
        <v>2015</v>
      </c>
      <c r="BB138" s="165">
        <v>2016</v>
      </c>
      <c r="BC138" s="165">
        <v>2015</v>
      </c>
      <c r="BD138" s="165">
        <v>2014</v>
      </c>
      <c r="BE138" s="165">
        <v>2014</v>
      </c>
      <c r="BF138" s="108"/>
    </row>
    <row r="139" spans="1:58" x14ac:dyDescent="0.25">
      <c r="A139" s="133" t="s">
        <v>255</v>
      </c>
      <c r="B139" s="111" t="s">
        <v>254</v>
      </c>
      <c r="C139" s="163">
        <v>2014</v>
      </c>
      <c r="D139" s="163">
        <v>2014</v>
      </c>
      <c r="E139" s="163">
        <v>2014</v>
      </c>
      <c r="F139" s="163">
        <v>2014</v>
      </c>
      <c r="G139" s="163">
        <v>2014</v>
      </c>
      <c r="H139" s="163">
        <v>2014</v>
      </c>
      <c r="I139" s="163">
        <v>2014</v>
      </c>
      <c r="J139" s="163">
        <v>2016</v>
      </c>
      <c r="K139" s="163">
        <v>2016</v>
      </c>
      <c r="L139" s="163">
        <v>2016</v>
      </c>
      <c r="M139" s="165">
        <v>2017</v>
      </c>
      <c r="N139" s="165">
        <v>2017</v>
      </c>
      <c r="O139" s="165">
        <v>2016</v>
      </c>
      <c r="P139" s="165">
        <v>2016</v>
      </c>
      <c r="Q139" s="165">
        <v>2015</v>
      </c>
      <c r="R139" s="165" t="s">
        <v>958</v>
      </c>
      <c r="S139" s="165">
        <v>2017</v>
      </c>
      <c r="T139" s="165">
        <v>2014</v>
      </c>
      <c r="U139" s="165">
        <v>2015</v>
      </c>
      <c r="V139" s="165" t="s">
        <v>958</v>
      </c>
      <c r="W139" s="165">
        <v>2015</v>
      </c>
      <c r="X139" s="165" t="s">
        <v>958</v>
      </c>
      <c r="Y139" s="165">
        <v>2012</v>
      </c>
      <c r="Z139" s="165">
        <v>2016</v>
      </c>
      <c r="AA139" s="165">
        <v>2015</v>
      </c>
      <c r="AB139" s="165">
        <v>2014</v>
      </c>
      <c r="AC139" s="165">
        <v>2014</v>
      </c>
      <c r="AD139" s="165">
        <v>2015</v>
      </c>
      <c r="AE139" s="165" t="s">
        <v>958</v>
      </c>
      <c r="AF139" s="165">
        <v>2015</v>
      </c>
      <c r="AG139" s="164">
        <v>2014</v>
      </c>
      <c r="AH139" s="165">
        <v>2015</v>
      </c>
      <c r="AI139" s="165">
        <v>2016</v>
      </c>
      <c r="AJ139" s="165">
        <v>2017</v>
      </c>
      <c r="AK139" s="167"/>
      <c r="AL139" s="167" t="s">
        <v>1132</v>
      </c>
      <c r="AM139" s="165">
        <v>2016</v>
      </c>
      <c r="AN139" s="165">
        <v>2014</v>
      </c>
      <c r="AO139" s="165">
        <v>2014</v>
      </c>
      <c r="AP139" s="165">
        <v>2014</v>
      </c>
      <c r="AQ139" s="165">
        <v>2014</v>
      </c>
      <c r="AR139" s="165">
        <v>2015</v>
      </c>
      <c r="AS139" s="165">
        <v>2015</v>
      </c>
      <c r="AT139" s="165">
        <v>2016</v>
      </c>
      <c r="AU139" s="165">
        <v>2014</v>
      </c>
      <c r="AV139" s="165">
        <v>2015</v>
      </c>
      <c r="AW139" s="165">
        <v>2015</v>
      </c>
      <c r="AX139" s="165">
        <v>2015</v>
      </c>
      <c r="AY139" s="165">
        <v>2014</v>
      </c>
      <c r="AZ139" s="177">
        <v>2015</v>
      </c>
      <c r="BA139" s="177">
        <v>2015</v>
      </c>
      <c r="BB139" s="165">
        <v>2016</v>
      </c>
      <c r="BC139" s="165">
        <v>2015</v>
      </c>
      <c r="BD139" s="165">
        <v>2014</v>
      </c>
      <c r="BE139" s="165">
        <v>2014</v>
      </c>
      <c r="BF139" s="108"/>
    </row>
    <row r="140" spans="1:58" x14ac:dyDescent="0.25">
      <c r="A140" s="133" t="s">
        <v>257</v>
      </c>
      <c r="B140" s="111" t="s">
        <v>256</v>
      </c>
      <c r="C140" s="163">
        <v>2014</v>
      </c>
      <c r="D140" s="163">
        <v>2014</v>
      </c>
      <c r="E140" s="163">
        <v>2014</v>
      </c>
      <c r="F140" s="163">
        <v>2014</v>
      </c>
      <c r="G140" s="163">
        <v>2014</v>
      </c>
      <c r="H140" s="163">
        <v>2014</v>
      </c>
      <c r="I140" s="163">
        <v>2014</v>
      </c>
      <c r="J140" s="163">
        <v>2016</v>
      </c>
      <c r="K140" s="163">
        <v>2016</v>
      </c>
      <c r="L140" s="163">
        <v>2016</v>
      </c>
      <c r="M140" s="165">
        <v>2017</v>
      </c>
      <c r="N140" s="165">
        <v>2017</v>
      </c>
      <c r="O140" s="165">
        <v>2016</v>
      </c>
      <c r="P140" s="165">
        <v>2016</v>
      </c>
      <c r="Q140" s="165">
        <v>2015</v>
      </c>
      <c r="R140" s="165" t="s">
        <v>958</v>
      </c>
      <c r="S140" s="165">
        <v>2017</v>
      </c>
      <c r="T140" s="165">
        <v>2014</v>
      </c>
      <c r="U140" s="165">
        <v>2015</v>
      </c>
      <c r="V140" s="165" t="s">
        <v>958</v>
      </c>
      <c r="W140" s="165">
        <v>2015</v>
      </c>
      <c r="X140" s="165" t="s">
        <v>958</v>
      </c>
      <c r="Y140" s="165">
        <v>2012</v>
      </c>
      <c r="Z140" s="165">
        <v>2016</v>
      </c>
      <c r="AA140" s="165">
        <v>2015</v>
      </c>
      <c r="AB140" s="165" t="s">
        <v>958</v>
      </c>
      <c r="AC140" s="165">
        <v>2014</v>
      </c>
      <c r="AD140" s="165">
        <v>2015</v>
      </c>
      <c r="AE140" s="165" t="s">
        <v>958</v>
      </c>
      <c r="AF140" s="165">
        <v>2015</v>
      </c>
      <c r="AG140" s="164">
        <v>2012</v>
      </c>
      <c r="AH140" s="165">
        <v>2015</v>
      </c>
      <c r="AI140" s="165">
        <v>2016</v>
      </c>
      <c r="AJ140" s="165">
        <v>2017</v>
      </c>
      <c r="AK140" s="167"/>
      <c r="AL140" s="167" t="s">
        <v>1132</v>
      </c>
      <c r="AM140" s="165">
        <v>2016</v>
      </c>
      <c r="AN140" s="165">
        <v>2014</v>
      </c>
      <c r="AO140" s="165">
        <v>2014</v>
      </c>
      <c r="AP140" s="165">
        <v>2014</v>
      </c>
      <c r="AQ140" s="165">
        <v>2014</v>
      </c>
      <c r="AR140" s="165">
        <v>2015</v>
      </c>
      <c r="AS140" s="165">
        <v>2015</v>
      </c>
      <c r="AT140" s="165">
        <v>2016</v>
      </c>
      <c r="AU140" s="165">
        <v>2014</v>
      </c>
      <c r="AV140" s="165">
        <v>2015</v>
      </c>
      <c r="AW140" s="165">
        <v>2015</v>
      </c>
      <c r="AX140" s="165">
        <v>2015</v>
      </c>
      <c r="AY140" s="165">
        <v>2014</v>
      </c>
      <c r="AZ140" s="177">
        <v>2015</v>
      </c>
      <c r="BA140" s="177">
        <v>2015</v>
      </c>
      <c r="BB140" s="165">
        <v>2016</v>
      </c>
      <c r="BC140" s="165">
        <v>2015</v>
      </c>
      <c r="BD140" s="165">
        <v>2014</v>
      </c>
      <c r="BE140" s="165">
        <v>2014</v>
      </c>
      <c r="BF140" s="108"/>
    </row>
    <row r="141" spans="1:58" x14ac:dyDescent="0.25">
      <c r="A141" s="133" t="s">
        <v>259</v>
      </c>
      <c r="B141" s="111" t="s">
        <v>258</v>
      </c>
      <c r="C141" s="163">
        <v>2014</v>
      </c>
      <c r="D141" s="163">
        <v>2014</v>
      </c>
      <c r="E141" s="163">
        <v>2014</v>
      </c>
      <c r="F141" s="163">
        <v>2014</v>
      </c>
      <c r="G141" s="163">
        <v>2014</v>
      </c>
      <c r="H141" s="163">
        <v>2014</v>
      </c>
      <c r="I141" s="163">
        <v>2014</v>
      </c>
      <c r="J141" s="163">
        <v>2016</v>
      </c>
      <c r="K141" s="163">
        <v>2016</v>
      </c>
      <c r="L141" s="163">
        <v>2016</v>
      </c>
      <c r="M141" s="165">
        <v>2017</v>
      </c>
      <c r="N141" s="165">
        <v>2017</v>
      </c>
      <c r="O141" s="165">
        <v>2016</v>
      </c>
      <c r="P141" s="165">
        <v>2016</v>
      </c>
      <c r="Q141" s="165">
        <v>2015</v>
      </c>
      <c r="R141" s="165" t="s">
        <v>958</v>
      </c>
      <c r="S141" s="165">
        <v>2017</v>
      </c>
      <c r="T141" s="165">
        <v>2014</v>
      </c>
      <c r="U141" s="165">
        <v>2015</v>
      </c>
      <c r="V141" s="165" t="s">
        <v>958</v>
      </c>
      <c r="W141" s="165">
        <v>2015</v>
      </c>
      <c r="X141" s="165" t="s">
        <v>958</v>
      </c>
      <c r="Y141" s="165">
        <v>2010</v>
      </c>
      <c r="Z141" s="165">
        <v>2016</v>
      </c>
      <c r="AA141" s="165">
        <v>2015</v>
      </c>
      <c r="AB141" s="165" t="s">
        <v>958</v>
      </c>
      <c r="AC141" s="165">
        <v>2014</v>
      </c>
      <c r="AD141" s="165">
        <v>2015</v>
      </c>
      <c r="AE141" s="165" t="s">
        <v>958</v>
      </c>
      <c r="AF141" s="165">
        <v>2015</v>
      </c>
      <c r="AG141" s="164" t="s">
        <v>958</v>
      </c>
      <c r="AH141" s="165">
        <v>2015</v>
      </c>
      <c r="AI141" s="165">
        <v>2016</v>
      </c>
      <c r="AJ141" s="165">
        <v>2017</v>
      </c>
      <c r="AK141" s="167"/>
      <c r="AL141" s="167" t="s">
        <v>1132</v>
      </c>
      <c r="AM141" s="165">
        <v>2016</v>
      </c>
      <c r="AN141" s="165">
        <v>2014</v>
      </c>
      <c r="AO141" s="165">
        <v>2014</v>
      </c>
      <c r="AP141" s="165">
        <v>2014</v>
      </c>
      <c r="AQ141" s="165">
        <v>2014</v>
      </c>
      <c r="AR141" s="165">
        <v>2015</v>
      </c>
      <c r="AS141" s="165">
        <v>2015</v>
      </c>
      <c r="AT141" s="165">
        <v>2016</v>
      </c>
      <c r="AU141" s="165">
        <v>2014</v>
      </c>
      <c r="AV141" s="165">
        <v>2015</v>
      </c>
      <c r="AW141" s="165">
        <v>2015</v>
      </c>
      <c r="AX141" s="165">
        <v>2015</v>
      </c>
      <c r="AY141" s="165">
        <v>2014</v>
      </c>
      <c r="AZ141" s="177">
        <v>2015</v>
      </c>
      <c r="BA141" s="177">
        <v>2015</v>
      </c>
      <c r="BB141" s="165">
        <v>2016</v>
      </c>
      <c r="BC141" s="165">
        <v>2015</v>
      </c>
      <c r="BD141" s="165">
        <v>2014</v>
      </c>
      <c r="BE141" s="165">
        <v>2014</v>
      </c>
      <c r="BF141" s="108"/>
    </row>
    <row r="142" spans="1:58" x14ac:dyDescent="0.25">
      <c r="A142" s="133" t="s">
        <v>261</v>
      </c>
      <c r="B142" s="111" t="s">
        <v>260</v>
      </c>
      <c r="C142" s="163">
        <v>2014</v>
      </c>
      <c r="D142" s="163">
        <v>2014</v>
      </c>
      <c r="E142" s="163">
        <v>2014</v>
      </c>
      <c r="F142" s="163">
        <v>2014</v>
      </c>
      <c r="G142" s="163">
        <v>2014</v>
      </c>
      <c r="H142" s="163">
        <v>2014</v>
      </c>
      <c r="I142" s="163">
        <v>2014</v>
      </c>
      <c r="J142" s="163">
        <v>2016</v>
      </c>
      <c r="K142" s="163">
        <v>2016</v>
      </c>
      <c r="L142" s="163">
        <v>2016</v>
      </c>
      <c r="M142" s="165">
        <v>2017</v>
      </c>
      <c r="N142" s="165">
        <v>2017</v>
      </c>
      <c r="O142" s="165">
        <v>2016</v>
      </c>
      <c r="P142" s="165">
        <v>2016</v>
      </c>
      <c r="Q142" s="165">
        <v>2015</v>
      </c>
      <c r="R142" s="165" t="s">
        <v>958</v>
      </c>
      <c r="S142" s="165">
        <v>2017</v>
      </c>
      <c r="T142" s="165">
        <v>2014</v>
      </c>
      <c r="U142" s="165">
        <v>2015</v>
      </c>
      <c r="V142" s="165" t="s">
        <v>958</v>
      </c>
      <c r="W142" s="165">
        <v>2015</v>
      </c>
      <c r="X142" s="165" t="s">
        <v>958</v>
      </c>
      <c r="Y142" s="165">
        <v>2012</v>
      </c>
      <c r="Z142" s="165">
        <v>2016</v>
      </c>
      <c r="AA142" s="165">
        <v>2015</v>
      </c>
      <c r="AB142" s="165">
        <v>2013</v>
      </c>
      <c r="AC142" s="165">
        <v>2014</v>
      </c>
      <c r="AD142" s="165">
        <v>2015</v>
      </c>
      <c r="AE142" s="165" t="s">
        <v>958</v>
      </c>
      <c r="AF142" s="165">
        <v>2015</v>
      </c>
      <c r="AG142" s="164">
        <v>2012</v>
      </c>
      <c r="AH142" s="165">
        <v>2015</v>
      </c>
      <c r="AI142" s="165">
        <v>2016</v>
      </c>
      <c r="AJ142" s="165">
        <v>2017</v>
      </c>
      <c r="AK142" s="167"/>
      <c r="AL142" s="167" t="s">
        <v>1132</v>
      </c>
      <c r="AM142" s="165">
        <v>2016</v>
      </c>
      <c r="AN142" s="165">
        <v>2014</v>
      </c>
      <c r="AO142" s="165">
        <v>2014</v>
      </c>
      <c r="AP142" s="165">
        <v>2014</v>
      </c>
      <c r="AQ142" s="165">
        <v>2014</v>
      </c>
      <c r="AR142" s="165">
        <v>2015</v>
      </c>
      <c r="AS142" s="165">
        <v>2015</v>
      </c>
      <c r="AT142" s="165">
        <v>2016</v>
      </c>
      <c r="AU142" s="165">
        <v>2014</v>
      </c>
      <c r="AV142" s="165">
        <v>2015</v>
      </c>
      <c r="AW142" s="165">
        <v>2015</v>
      </c>
      <c r="AX142" s="165">
        <v>2015</v>
      </c>
      <c r="AY142" s="165">
        <v>2014</v>
      </c>
      <c r="AZ142" s="177">
        <v>2015</v>
      </c>
      <c r="BA142" s="177">
        <v>2015</v>
      </c>
      <c r="BB142" s="165">
        <v>2016</v>
      </c>
      <c r="BC142" s="165">
        <v>2015</v>
      </c>
      <c r="BD142" s="165">
        <v>2014</v>
      </c>
      <c r="BE142" s="165">
        <v>2014</v>
      </c>
      <c r="BF142" s="108"/>
    </row>
    <row r="143" spans="1:58" x14ac:dyDescent="0.25">
      <c r="A143" s="133" t="s">
        <v>377</v>
      </c>
      <c r="B143" s="111" t="s">
        <v>262</v>
      </c>
      <c r="C143" s="163">
        <v>2014</v>
      </c>
      <c r="D143" s="163">
        <v>2014</v>
      </c>
      <c r="E143" s="163">
        <v>2014</v>
      </c>
      <c r="F143" s="163">
        <v>2014</v>
      </c>
      <c r="G143" s="163">
        <v>2014</v>
      </c>
      <c r="H143" s="163">
        <v>2014</v>
      </c>
      <c r="I143" s="163">
        <v>2014</v>
      </c>
      <c r="J143" s="163">
        <v>2016</v>
      </c>
      <c r="K143" s="163">
        <v>2016</v>
      </c>
      <c r="L143" s="163">
        <v>2016</v>
      </c>
      <c r="M143" s="165">
        <v>2017</v>
      </c>
      <c r="N143" s="165">
        <v>2017</v>
      </c>
      <c r="O143" s="165">
        <v>2016</v>
      </c>
      <c r="P143" s="165">
        <v>2016</v>
      </c>
      <c r="Q143" s="165">
        <v>2015</v>
      </c>
      <c r="R143" s="165" t="s">
        <v>958</v>
      </c>
      <c r="S143" s="165">
        <v>2017</v>
      </c>
      <c r="T143" s="165">
        <v>2014</v>
      </c>
      <c r="U143" s="165">
        <v>2015</v>
      </c>
      <c r="V143" s="165" t="s">
        <v>958</v>
      </c>
      <c r="W143" s="165">
        <v>2015</v>
      </c>
      <c r="X143" s="165" t="s">
        <v>958</v>
      </c>
      <c r="Y143" s="165">
        <v>2010</v>
      </c>
      <c r="Z143" s="165">
        <v>2016</v>
      </c>
      <c r="AA143" s="165">
        <v>2015</v>
      </c>
      <c r="AB143" s="165" t="s">
        <v>958</v>
      </c>
      <c r="AC143" s="165">
        <v>2014</v>
      </c>
      <c r="AD143" s="165">
        <v>2015</v>
      </c>
      <c r="AE143" s="165" t="s">
        <v>958</v>
      </c>
      <c r="AF143" s="165">
        <v>2015</v>
      </c>
      <c r="AG143" s="164">
        <v>2012</v>
      </c>
      <c r="AH143" s="165">
        <v>2015</v>
      </c>
      <c r="AI143" s="165">
        <v>2016</v>
      </c>
      <c r="AJ143" s="165">
        <v>2017</v>
      </c>
      <c r="AK143" s="167" t="s">
        <v>1132</v>
      </c>
      <c r="AL143" s="167" t="s">
        <v>1132</v>
      </c>
      <c r="AM143" s="165">
        <v>2016</v>
      </c>
      <c r="AN143" s="165">
        <v>2014</v>
      </c>
      <c r="AO143" s="165">
        <v>2014</v>
      </c>
      <c r="AP143" s="165">
        <v>2014</v>
      </c>
      <c r="AQ143" s="165">
        <v>2014</v>
      </c>
      <c r="AR143" s="165" t="s">
        <v>958</v>
      </c>
      <c r="AS143" s="165">
        <v>2015</v>
      </c>
      <c r="AT143" s="165">
        <v>2016</v>
      </c>
      <c r="AU143" s="165">
        <v>2014</v>
      </c>
      <c r="AV143" s="165">
        <v>2015</v>
      </c>
      <c r="AW143" s="165">
        <v>2015</v>
      </c>
      <c r="AX143" s="165">
        <v>2015</v>
      </c>
      <c r="AY143" s="165">
        <v>2014</v>
      </c>
      <c r="AZ143" s="177">
        <v>2015</v>
      </c>
      <c r="BA143" s="177">
        <v>2015</v>
      </c>
      <c r="BB143" s="165">
        <v>2016</v>
      </c>
      <c r="BC143" s="165">
        <v>2015</v>
      </c>
      <c r="BD143" s="165">
        <v>2014</v>
      </c>
      <c r="BE143" s="165">
        <v>2014</v>
      </c>
      <c r="BF143" s="108"/>
    </row>
    <row r="144" spans="1:58" x14ac:dyDescent="0.25">
      <c r="A144" s="133" t="s">
        <v>264</v>
      </c>
      <c r="B144" s="111" t="s">
        <v>263</v>
      </c>
      <c r="C144" s="163">
        <v>2014</v>
      </c>
      <c r="D144" s="163">
        <v>2014</v>
      </c>
      <c r="E144" s="163">
        <v>2014</v>
      </c>
      <c r="F144" s="163">
        <v>2014</v>
      </c>
      <c r="G144" s="163">
        <v>2014</v>
      </c>
      <c r="H144" s="163">
        <v>2014</v>
      </c>
      <c r="I144" s="163">
        <v>2014</v>
      </c>
      <c r="J144" s="163">
        <v>2016</v>
      </c>
      <c r="K144" s="163">
        <v>2016</v>
      </c>
      <c r="L144" s="163">
        <v>2016</v>
      </c>
      <c r="M144" s="165">
        <v>2017</v>
      </c>
      <c r="N144" s="165">
        <v>2017</v>
      </c>
      <c r="O144" s="165">
        <v>2016</v>
      </c>
      <c r="P144" s="165">
        <v>2016</v>
      </c>
      <c r="Q144" s="165">
        <v>2015</v>
      </c>
      <c r="R144" s="165" t="s">
        <v>1102</v>
      </c>
      <c r="S144" s="165">
        <v>2017</v>
      </c>
      <c r="T144" s="165">
        <v>2014</v>
      </c>
      <c r="U144" s="165">
        <v>2015</v>
      </c>
      <c r="V144" s="165" t="s">
        <v>1131</v>
      </c>
      <c r="W144" s="165">
        <v>2015</v>
      </c>
      <c r="X144" s="165">
        <v>2010</v>
      </c>
      <c r="Y144" s="165">
        <v>2010</v>
      </c>
      <c r="Z144" s="165">
        <v>2016</v>
      </c>
      <c r="AA144" s="165">
        <v>2015</v>
      </c>
      <c r="AB144" s="165">
        <v>2015</v>
      </c>
      <c r="AC144" s="165">
        <v>2014</v>
      </c>
      <c r="AD144" s="165">
        <v>2015</v>
      </c>
      <c r="AE144" s="165">
        <v>2012</v>
      </c>
      <c r="AF144" s="165">
        <v>2015</v>
      </c>
      <c r="AG144" s="164">
        <v>2010</v>
      </c>
      <c r="AH144" s="165">
        <v>2015</v>
      </c>
      <c r="AI144" s="165">
        <v>2016</v>
      </c>
      <c r="AJ144" s="165">
        <v>2017</v>
      </c>
      <c r="AK144" s="167"/>
      <c r="AL144" s="167">
        <v>42968</v>
      </c>
      <c r="AM144" s="165">
        <v>2016</v>
      </c>
      <c r="AN144" s="165">
        <v>2014</v>
      </c>
      <c r="AO144" s="165">
        <v>2014</v>
      </c>
      <c r="AP144" s="165">
        <v>2013</v>
      </c>
      <c r="AQ144" s="165">
        <v>2013</v>
      </c>
      <c r="AR144" s="165">
        <v>2015</v>
      </c>
      <c r="AS144" s="165">
        <v>2015</v>
      </c>
      <c r="AT144" s="165">
        <v>2016</v>
      </c>
      <c r="AU144" s="165">
        <v>2014</v>
      </c>
      <c r="AV144" s="165">
        <v>2015</v>
      </c>
      <c r="AW144" s="165">
        <v>2015</v>
      </c>
      <c r="AX144" s="165">
        <v>2015</v>
      </c>
      <c r="AY144" s="165">
        <v>2014</v>
      </c>
      <c r="AZ144" s="177">
        <v>2015</v>
      </c>
      <c r="BA144" s="177">
        <v>2015</v>
      </c>
      <c r="BB144" s="165">
        <v>2016</v>
      </c>
      <c r="BC144" s="165">
        <v>2015</v>
      </c>
      <c r="BD144" s="165">
        <v>2014</v>
      </c>
      <c r="BE144" s="165">
        <v>2014</v>
      </c>
      <c r="BF144" s="108"/>
    </row>
    <row r="145" spans="1:58" x14ac:dyDescent="0.25">
      <c r="A145" s="133" t="s">
        <v>266</v>
      </c>
      <c r="B145" s="111" t="s">
        <v>265</v>
      </c>
      <c r="C145" s="163">
        <v>2014</v>
      </c>
      <c r="D145" s="163">
        <v>2014</v>
      </c>
      <c r="E145" s="163">
        <v>2014</v>
      </c>
      <c r="F145" s="163">
        <v>2014</v>
      </c>
      <c r="G145" s="163">
        <v>2014</v>
      </c>
      <c r="H145" s="163">
        <v>2014</v>
      </c>
      <c r="I145" s="163">
        <v>2014</v>
      </c>
      <c r="J145" s="163">
        <v>2016</v>
      </c>
      <c r="K145" s="163">
        <v>2016</v>
      </c>
      <c r="L145" s="163">
        <v>2016</v>
      </c>
      <c r="M145" s="165">
        <v>2017</v>
      </c>
      <c r="N145" s="165">
        <v>2017</v>
      </c>
      <c r="O145" s="165">
        <v>2016</v>
      </c>
      <c r="P145" s="165">
        <v>2016</v>
      </c>
      <c r="Q145" s="165">
        <v>2015</v>
      </c>
      <c r="R145" s="165" t="s">
        <v>958</v>
      </c>
      <c r="S145" s="165">
        <v>2017</v>
      </c>
      <c r="T145" s="165">
        <v>2014</v>
      </c>
      <c r="U145" s="165">
        <v>2015</v>
      </c>
      <c r="V145" s="165" t="s">
        <v>958</v>
      </c>
      <c r="W145" s="165">
        <v>2015</v>
      </c>
      <c r="X145" s="165" t="s">
        <v>958</v>
      </c>
      <c r="Y145" s="165" t="s">
        <v>958</v>
      </c>
      <c r="Z145" s="165">
        <v>2016</v>
      </c>
      <c r="AA145" s="165">
        <v>2015</v>
      </c>
      <c r="AB145" s="165" t="s">
        <v>958</v>
      </c>
      <c r="AC145" s="165">
        <v>2014</v>
      </c>
      <c r="AD145" s="165">
        <v>2015</v>
      </c>
      <c r="AE145" s="165" t="s">
        <v>958</v>
      </c>
      <c r="AF145" s="165" t="s">
        <v>958</v>
      </c>
      <c r="AG145" s="164" t="s">
        <v>958</v>
      </c>
      <c r="AH145" s="165">
        <v>2015</v>
      </c>
      <c r="AI145" s="165">
        <v>2016</v>
      </c>
      <c r="AJ145" s="165">
        <v>2017</v>
      </c>
      <c r="AK145" s="167"/>
      <c r="AL145" s="167" t="s">
        <v>1132</v>
      </c>
      <c r="AM145" s="165">
        <v>2016</v>
      </c>
      <c r="AN145" s="165">
        <v>2014</v>
      </c>
      <c r="AO145" s="165">
        <v>2014</v>
      </c>
      <c r="AP145" s="165">
        <v>2014</v>
      </c>
      <c r="AQ145" s="165" t="s">
        <v>958</v>
      </c>
      <c r="AR145" s="165">
        <v>2015</v>
      </c>
      <c r="AS145" s="165">
        <v>2015</v>
      </c>
      <c r="AT145" s="165" t="s">
        <v>958</v>
      </c>
      <c r="AU145" s="165">
        <v>2014</v>
      </c>
      <c r="AV145" s="165" t="s">
        <v>958</v>
      </c>
      <c r="AW145" s="165">
        <v>2015</v>
      </c>
      <c r="AX145" s="165">
        <v>2015</v>
      </c>
      <c r="AY145" s="165">
        <v>2014</v>
      </c>
      <c r="AZ145" s="177">
        <v>2007</v>
      </c>
      <c r="BA145" s="177">
        <v>2015</v>
      </c>
      <c r="BB145" s="165">
        <v>2016</v>
      </c>
      <c r="BC145" s="165">
        <v>2015</v>
      </c>
      <c r="BD145" s="165">
        <v>2014</v>
      </c>
      <c r="BE145" s="165">
        <v>2014</v>
      </c>
      <c r="BF145" s="108"/>
    </row>
    <row r="146" spans="1:58" x14ac:dyDescent="0.25">
      <c r="A146" s="133" t="s">
        <v>268</v>
      </c>
      <c r="B146" s="111" t="s">
        <v>267</v>
      </c>
      <c r="C146" s="163">
        <v>2014</v>
      </c>
      <c r="D146" s="163">
        <v>2014</v>
      </c>
      <c r="E146" s="163">
        <v>2014</v>
      </c>
      <c r="F146" s="163">
        <v>2014</v>
      </c>
      <c r="G146" s="163">
        <v>2014</v>
      </c>
      <c r="H146" s="163">
        <v>2014</v>
      </c>
      <c r="I146" s="163">
        <v>2014</v>
      </c>
      <c r="J146" s="163">
        <v>2016</v>
      </c>
      <c r="K146" s="163">
        <v>2016</v>
      </c>
      <c r="L146" s="163">
        <v>2016</v>
      </c>
      <c r="M146" s="165">
        <v>2017</v>
      </c>
      <c r="N146" s="165">
        <v>2017</v>
      </c>
      <c r="O146" s="165">
        <v>2016</v>
      </c>
      <c r="P146" s="165">
        <v>2016</v>
      </c>
      <c r="Q146" s="165">
        <v>2015</v>
      </c>
      <c r="R146" s="165" t="s">
        <v>969</v>
      </c>
      <c r="S146" s="165">
        <v>2017</v>
      </c>
      <c r="T146" s="165">
        <v>2014</v>
      </c>
      <c r="U146" s="165">
        <v>2015</v>
      </c>
      <c r="V146" s="165" t="s">
        <v>1131</v>
      </c>
      <c r="W146" s="165">
        <v>2015</v>
      </c>
      <c r="X146" s="165">
        <v>2012</v>
      </c>
      <c r="Y146" s="165">
        <v>2012</v>
      </c>
      <c r="Z146" s="165">
        <v>2016</v>
      </c>
      <c r="AA146" s="165">
        <v>2015</v>
      </c>
      <c r="AB146" s="165" t="s">
        <v>958</v>
      </c>
      <c r="AC146" s="165">
        <v>2014</v>
      </c>
      <c r="AD146" s="165">
        <v>2015</v>
      </c>
      <c r="AE146" s="165" t="s">
        <v>958</v>
      </c>
      <c r="AF146" s="165">
        <v>2015</v>
      </c>
      <c r="AG146" s="164" t="s">
        <v>958</v>
      </c>
      <c r="AH146" s="165">
        <v>2015</v>
      </c>
      <c r="AI146" s="165">
        <v>2016</v>
      </c>
      <c r="AJ146" s="165">
        <v>2017</v>
      </c>
      <c r="AK146" s="167"/>
      <c r="AL146" s="167" t="s">
        <v>1132</v>
      </c>
      <c r="AM146" s="165">
        <v>2016</v>
      </c>
      <c r="AN146" s="165">
        <v>2014</v>
      </c>
      <c r="AO146" s="165">
        <v>2014</v>
      </c>
      <c r="AP146" s="165">
        <v>2014</v>
      </c>
      <c r="AQ146" s="165">
        <v>2014</v>
      </c>
      <c r="AR146" s="165">
        <v>2009</v>
      </c>
      <c r="AS146" s="165">
        <v>2015</v>
      </c>
      <c r="AT146" s="165">
        <v>2016</v>
      </c>
      <c r="AU146" s="165">
        <v>2014</v>
      </c>
      <c r="AV146" s="165" t="s">
        <v>958</v>
      </c>
      <c r="AW146" s="165">
        <v>2015</v>
      </c>
      <c r="AX146" s="165">
        <v>2015</v>
      </c>
      <c r="AY146" s="165">
        <v>2014</v>
      </c>
      <c r="AZ146" s="177">
        <v>2015</v>
      </c>
      <c r="BA146" s="177">
        <v>2015</v>
      </c>
      <c r="BB146" s="165">
        <v>2016</v>
      </c>
      <c r="BC146" s="165">
        <v>2015</v>
      </c>
      <c r="BD146" s="165">
        <v>2014</v>
      </c>
      <c r="BE146" s="165">
        <v>2014</v>
      </c>
      <c r="BF146" s="108"/>
    </row>
    <row r="147" spans="1:58" x14ac:dyDescent="0.25">
      <c r="A147" s="133" t="s">
        <v>270</v>
      </c>
      <c r="B147" s="111" t="s">
        <v>269</v>
      </c>
      <c r="C147" s="163">
        <v>2014</v>
      </c>
      <c r="D147" s="163">
        <v>2014</v>
      </c>
      <c r="E147" s="163">
        <v>2014</v>
      </c>
      <c r="F147" s="163">
        <v>2014</v>
      </c>
      <c r="G147" s="163">
        <v>2014</v>
      </c>
      <c r="H147" s="163">
        <v>2014</v>
      </c>
      <c r="I147" s="163">
        <v>2014</v>
      </c>
      <c r="J147" s="163">
        <v>2016</v>
      </c>
      <c r="K147" s="163">
        <v>2016</v>
      </c>
      <c r="L147" s="163">
        <v>2016</v>
      </c>
      <c r="M147" s="165">
        <v>2017</v>
      </c>
      <c r="N147" s="165">
        <v>2017</v>
      </c>
      <c r="O147" s="165">
        <v>2016</v>
      </c>
      <c r="P147" s="165">
        <v>2016</v>
      </c>
      <c r="Q147" s="165">
        <v>2015</v>
      </c>
      <c r="R147" s="165" t="s">
        <v>958</v>
      </c>
      <c r="S147" s="165">
        <v>2017</v>
      </c>
      <c r="T147" s="165">
        <v>2014</v>
      </c>
      <c r="U147" s="165">
        <v>2015</v>
      </c>
      <c r="V147" s="165" t="s">
        <v>1131</v>
      </c>
      <c r="W147" s="165">
        <v>2015</v>
      </c>
      <c r="X147" s="165" t="s">
        <v>958</v>
      </c>
      <c r="Y147" s="165">
        <v>2012</v>
      </c>
      <c r="Z147" s="165">
        <v>2016</v>
      </c>
      <c r="AA147" s="165">
        <v>2015</v>
      </c>
      <c r="AB147" s="165" t="s">
        <v>958</v>
      </c>
      <c r="AC147" s="165">
        <v>2014</v>
      </c>
      <c r="AD147" s="165">
        <v>2015</v>
      </c>
      <c r="AE147" s="165" t="s">
        <v>958</v>
      </c>
      <c r="AF147" s="165" t="s">
        <v>958</v>
      </c>
      <c r="AG147" s="164" t="s">
        <v>958</v>
      </c>
      <c r="AH147" s="165">
        <v>2015</v>
      </c>
      <c r="AI147" s="165">
        <v>2016</v>
      </c>
      <c r="AJ147" s="165">
        <v>2017</v>
      </c>
      <c r="AK147" s="167"/>
      <c r="AL147" s="167" t="s">
        <v>1132</v>
      </c>
      <c r="AM147" s="165">
        <v>2016</v>
      </c>
      <c r="AN147" s="165">
        <v>2014</v>
      </c>
      <c r="AO147" s="165">
        <v>2014</v>
      </c>
      <c r="AP147" s="165">
        <v>2014</v>
      </c>
      <c r="AQ147" s="165">
        <v>2014</v>
      </c>
      <c r="AR147" s="165" t="s">
        <v>958</v>
      </c>
      <c r="AS147" s="165">
        <v>2015</v>
      </c>
      <c r="AT147" s="165">
        <v>2016</v>
      </c>
      <c r="AU147" s="165">
        <v>2014</v>
      </c>
      <c r="AV147" s="165" t="s">
        <v>958</v>
      </c>
      <c r="AW147" s="165">
        <v>2015</v>
      </c>
      <c r="AX147" s="165">
        <v>2015</v>
      </c>
      <c r="AY147" s="165">
        <v>2014</v>
      </c>
      <c r="AZ147" s="177">
        <v>2007</v>
      </c>
      <c r="BA147" s="177">
        <v>2015</v>
      </c>
      <c r="BB147" s="165">
        <v>2016</v>
      </c>
      <c r="BC147" s="165">
        <v>2015</v>
      </c>
      <c r="BD147" s="165">
        <v>2014</v>
      </c>
      <c r="BE147" s="165">
        <v>2014</v>
      </c>
      <c r="BF147" s="108"/>
    </row>
    <row r="148" spans="1:58" x14ac:dyDescent="0.25">
      <c r="A148" s="133" t="s">
        <v>272</v>
      </c>
      <c r="B148" s="111" t="s">
        <v>271</v>
      </c>
      <c r="C148" s="163">
        <v>2014</v>
      </c>
      <c r="D148" s="163">
        <v>2014</v>
      </c>
      <c r="E148" s="163">
        <v>2014</v>
      </c>
      <c r="F148" s="163">
        <v>2014</v>
      </c>
      <c r="G148" s="163">
        <v>2014</v>
      </c>
      <c r="H148" s="163">
        <v>2014</v>
      </c>
      <c r="I148" s="163">
        <v>2014</v>
      </c>
      <c r="J148" s="163">
        <v>2016</v>
      </c>
      <c r="K148" s="163">
        <v>2016</v>
      </c>
      <c r="L148" s="163">
        <v>2016</v>
      </c>
      <c r="M148" s="165">
        <v>2017</v>
      </c>
      <c r="N148" s="165">
        <v>2017</v>
      </c>
      <c r="O148" s="165">
        <v>2016</v>
      </c>
      <c r="P148" s="165">
        <v>2016</v>
      </c>
      <c r="Q148" s="165">
        <v>2015</v>
      </c>
      <c r="R148" s="165" t="s">
        <v>958</v>
      </c>
      <c r="S148" s="165">
        <v>2017</v>
      </c>
      <c r="T148" s="165">
        <v>2014</v>
      </c>
      <c r="U148" s="165">
        <v>2015</v>
      </c>
      <c r="V148" s="165" t="s">
        <v>1131</v>
      </c>
      <c r="W148" s="165">
        <v>2015</v>
      </c>
      <c r="X148" s="165">
        <v>2014</v>
      </c>
      <c r="Y148" s="165">
        <v>2010</v>
      </c>
      <c r="Z148" s="165">
        <v>2016</v>
      </c>
      <c r="AA148" s="165">
        <v>2015</v>
      </c>
      <c r="AB148" s="165" t="s">
        <v>958</v>
      </c>
      <c r="AC148" s="165">
        <v>2014</v>
      </c>
      <c r="AD148" s="165">
        <v>2015</v>
      </c>
      <c r="AE148" s="165" t="s">
        <v>958</v>
      </c>
      <c r="AF148" s="165">
        <v>2015</v>
      </c>
      <c r="AG148" s="164">
        <v>2008</v>
      </c>
      <c r="AH148" s="165">
        <v>2015</v>
      </c>
      <c r="AI148" s="165">
        <v>2016</v>
      </c>
      <c r="AJ148" s="165">
        <v>2017</v>
      </c>
      <c r="AK148" s="167"/>
      <c r="AL148" s="167"/>
      <c r="AM148" s="165">
        <v>2016</v>
      </c>
      <c r="AN148" s="165">
        <v>2014</v>
      </c>
      <c r="AO148" s="165">
        <v>2014</v>
      </c>
      <c r="AP148" s="165" t="s">
        <v>958</v>
      </c>
      <c r="AQ148" s="165" t="s">
        <v>958</v>
      </c>
      <c r="AR148" s="165">
        <v>2011</v>
      </c>
      <c r="AS148" s="165">
        <v>2015</v>
      </c>
      <c r="AT148" s="165">
        <v>2015</v>
      </c>
      <c r="AU148" s="165">
        <v>2014</v>
      </c>
      <c r="AV148" s="165">
        <v>2015</v>
      </c>
      <c r="AW148" s="165">
        <v>2015</v>
      </c>
      <c r="AX148" s="165">
        <v>2015</v>
      </c>
      <c r="AY148" s="165">
        <v>2014</v>
      </c>
      <c r="AZ148" s="177">
        <v>2015</v>
      </c>
      <c r="BA148" s="177">
        <v>2015</v>
      </c>
      <c r="BB148" s="165">
        <v>2016</v>
      </c>
      <c r="BC148" s="165">
        <v>2015</v>
      </c>
      <c r="BD148" s="165">
        <v>2014</v>
      </c>
      <c r="BE148" s="165">
        <v>2014</v>
      </c>
      <c r="BF148" s="108"/>
    </row>
    <row r="149" spans="1:58" x14ac:dyDescent="0.25">
      <c r="A149" s="133" t="s">
        <v>274</v>
      </c>
      <c r="B149" s="111" t="s">
        <v>273</v>
      </c>
      <c r="C149" s="163">
        <v>2014</v>
      </c>
      <c r="D149" s="163">
        <v>2014</v>
      </c>
      <c r="E149" s="163">
        <v>2014</v>
      </c>
      <c r="F149" s="163">
        <v>2014</v>
      </c>
      <c r="G149" s="163">
        <v>2014</v>
      </c>
      <c r="H149" s="163">
        <v>2014</v>
      </c>
      <c r="I149" s="163">
        <v>2014</v>
      </c>
      <c r="J149" s="163">
        <v>2016</v>
      </c>
      <c r="K149" s="163">
        <v>2016</v>
      </c>
      <c r="L149" s="163">
        <v>2016</v>
      </c>
      <c r="M149" s="165">
        <v>2017</v>
      </c>
      <c r="N149" s="165">
        <v>2017</v>
      </c>
      <c r="O149" s="165">
        <v>2016</v>
      </c>
      <c r="P149" s="165">
        <v>2016</v>
      </c>
      <c r="Q149" s="165">
        <v>2015</v>
      </c>
      <c r="R149" s="165" t="s">
        <v>964</v>
      </c>
      <c r="S149" s="165">
        <v>2017</v>
      </c>
      <c r="T149" s="165">
        <v>2014</v>
      </c>
      <c r="U149" s="165">
        <v>2015</v>
      </c>
      <c r="V149" s="165" t="s">
        <v>1131</v>
      </c>
      <c r="W149" s="165">
        <v>2015</v>
      </c>
      <c r="X149" s="165">
        <v>2008</v>
      </c>
      <c r="Y149" s="165" t="s">
        <v>958</v>
      </c>
      <c r="Z149" s="165">
        <v>2016</v>
      </c>
      <c r="AA149" s="165">
        <v>2015</v>
      </c>
      <c r="AB149" s="165">
        <v>2014</v>
      </c>
      <c r="AC149" s="165">
        <v>2014</v>
      </c>
      <c r="AD149" s="165">
        <v>2015</v>
      </c>
      <c r="AE149" s="165">
        <v>2012</v>
      </c>
      <c r="AF149" s="165">
        <v>2015</v>
      </c>
      <c r="AG149" s="164">
        <v>2010</v>
      </c>
      <c r="AH149" s="165">
        <v>2015</v>
      </c>
      <c r="AI149" s="165">
        <v>2016</v>
      </c>
      <c r="AJ149" s="165">
        <v>2017</v>
      </c>
      <c r="AK149" s="167"/>
      <c r="AL149" s="167" t="s">
        <v>1132</v>
      </c>
      <c r="AM149" s="165">
        <v>2016</v>
      </c>
      <c r="AN149" s="165">
        <v>2014</v>
      </c>
      <c r="AO149" s="165">
        <v>2014</v>
      </c>
      <c r="AP149" s="165">
        <v>2011</v>
      </c>
      <c r="AQ149" s="165" t="s">
        <v>958</v>
      </c>
      <c r="AR149" s="165" t="s">
        <v>958</v>
      </c>
      <c r="AS149" s="165">
        <v>2015</v>
      </c>
      <c r="AT149" s="165">
        <v>2016</v>
      </c>
      <c r="AU149" s="165">
        <v>2014</v>
      </c>
      <c r="AV149" s="165">
        <v>2015</v>
      </c>
      <c r="AW149" s="165">
        <v>2015</v>
      </c>
      <c r="AX149" s="165">
        <v>2015</v>
      </c>
      <c r="AY149" s="165">
        <v>2014</v>
      </c>
      <c r="AZ149" s="177">
        <v>2015</v>
      </c>
      <c r="BA149" s="177">
        <v>2015</v>
      </c>
      <c r="BB149" s="165">
        <v>2016</v>
      </c>
      <c r="BC149" s="165">
        <v>2015</v>
      </c>
      <c r="BD149" s="165">
        <v>2014</v>
      </c>
      <c r="BE149" s="165">
        <v>2014</v>
      </c>
      <c r="BF149" s="108"/>
    </row>
    <row r="150" spans="1:58" x14ac:dyDescent="0.25">
      <c r="A150" s="133" t="s">
        <v>276</v>
      </c>
      <c r="B150" s="111" t="s">
        <v>275</v>
      </c>
      <c r="C150" s="163">
        <v>2014</v>
      </c>
      <c r="D150" s="163">
        <v>2014</v>
      </c>
      <c r="E150" s="163">
        <v>2014</v>
      </c>
      <c r="F150" s="163">
        <v>2014</v>
      </c>
      <c r="G150" s="163">
        <v>2014</v>
      </c>
      <c r="H150" s="163">
        <v>2014</v>
      </c>
      <c r="I150" s="163">
        <v>2014</v>
      </c>
      <c r="J150" s="163">
        <v>2016</v>
      </c>
      <c r="K150" s="163">
        <v>2016</v>
      </c>
      <c r="L150" s="163">
        <v>2016</v>
      </c>
      <c r="M150" s="165">
        <v>2017</v>
      </c>
      <c r="N150" s="165">
        <v>2017</v>
      </c>
      <c r="O150" s="165">
        <v>2016</v>
      </c>
      <c r="P150" s="165">
        <v>2016</v>
      </c>
      <c r="Q150" s="165">
        <v>2015</v>
      </c>
      <c r="R150" s="165" t="s">
        <v>958</v>
      </c>
      <c r="S150" s="165">
        <v>2017</v>
      </c>
      <c r="T150" s="165">
        <v>2014</v>
      </c>
      <c r="U150" s="165">
        <v>2015</v>
      </c>
      <c r="V150" s="165" t="s">
        <v>958</v>
      </c>
      <c r="W150" s="165">
        <v>2015</v>
      </c>
      <c r="X150" s="165">
        <v>2005</v>
      </c>
      <c r="Y150" s="165">
        <v>2012</v>
      </c>
      <c r="Z150" s="165">
        <v>2016</v>
      </c>
      <c r="AA150" s="165">
        <v>2015</v>
      </c>
      <c r="AB150" s="165" t="s">
        <v>958</v>
      </c>
      <c r="AC150" s="165">
        <v>2014</v>
      </c>
      <c r="AD150" s="165">
        <v>2015</v>
      </c>
      <c r="AE150" s="165">
        <v>2012</v>
      </c>
      <c r="AF150" s="165">
        <v>2015</v>
      </c>
      <c r="AG150" s="164" t="s">
        <v>958</v>
      </c>
      <c r="AH150" s="165">
        <v>2015</v>
      </c>
      <c r="AI150" s="165">
        <v>2016</v>
      </c>
      <c r="AJ150" s="165">
        <v>2017</v>
      </c>
      <c r="AK150" s="167"/>
      <c r="AL150" s="167">
        <v>42947</v>
      </c>
      <c r="AM150" s="165">
        <v>2016</v>
      </c>
      <c r="AN150" s="165">
        <v>2014</v>
      </c>
      <c r="AO150" s="165">
        <v>2014</v>
      </c>
      <c r="AP150" s="165">
        <v>2013</v>
      </c>
      <c r="AQ150" s="165">
        <v>2014</v>
      </c>
      <c r="AR150" s="165" t="s">
        <v>958</v>
      </c>
      <c r="AS150" s="165">
        <v>2015</v>
      </c>
      <c r="AT150" s="165">
        <v>2016</v>
      </c>
      <c r="AU150" s="165">
        <v>2014</v>
      </c>
      <c r="AV150" s="165">
        <v>2015</v>
      </c>
      <c r="AW150" s="165">
        <v>2015</v>
      </c>
      <c r="AX150" s="165">
        <v>2015</v>
      </c>
      <c r="AY150" s="165">
        <v>2014</v>
      </c>
      <c r="AZ150" s="177">
        <v>2015</v>
      </c>
      <c r="BA150" s="177">
        <v>2015</v>
      </c>
      <c r="BB150" s="165">
        <v>2016</v>
      </c>
      <c r="BC150" s="165">
        <v>2015</v>
      </c>
      <c r="BD150" s="165">
        <v>2014</v>
      </c>
      <c r="BE150" s="165">
        <v>2014</v>
      </c>
      <c r="BF150" s="108"/>
    </row>
    <row r="151" spans="1:58" x14ac:dyDescent="0.25">
      <c r="A151" s="133" t="s">
        <v>278</v>
      </c>
      <c r="B151" s="111" t="s">
        <v>277</v>
      </c>
      <c r="C151" s="163">
        <v>2014</v>
      </c>
      <c r="D151" s="163">
        <v>2014</v>
      </c>
      <c r="E151" s="163">
        <v>2014</v>
      </c>
      <c r="F151" s="163">
        <v>2014</v>
      </c>
      <c r="G151" s="163">
        <v>2014</v>
      </c>
      <c r="H151" s="163">
        <v>2014</v>
      </c>
      <c r="I151" s="163">
        <v>2014</v>
      </c>
      <c r="J151" s="163">
        <v>2016</v>
      </c>
      <c r="K151" s="163">
        <v>2016</v>
      </c>
      <c r="L151" s="163">
        <v>2016</v>
      </c>
      <c r="M151" s="165">
        <v>2017</v>
      </c>
      <c r="N151" s="165">
        <v>2017</v>
      </c>
      <c r="O151" s="165">
        <v>2016</v>
      </c>
      <c r="P151" s="165">
        <v>2016</v>
      </c>
      <c r="Q151" s="165">
        <v>2015</v>
      </c>
      <c r="R151" s="165" t="s">
        <v>982</v>
      </c>
      <c r="S151" s="165">
        <v>2017</v>
      </c>
      <c r="T151" s="165">
        <v>2014</v>
      </c>
      <c r="U151" s="165">
        <v>2015</v>
      </c>
      <c r="V151" s="165" t="s">
        <v>1131</v>
      </c>
      <c r="W151" s="165">
        <v>2015</v>
      </c>
      <c r="X151" s="165">
        <v>2014</v>
      </c>
      <c r="Y151" s="165">
        <v>2010</v>
      </c>
      <c r="Z151" s="165">
        <v>2016</v>
      </c>
      <c r="AA151" s="165">
        <v>2015</v>
      </c>
      <c r="AB151" s="165">
        <v>2015</v>
      </c>
      <c r="AC151" s="165">
        <v>2014</v>
      </c>
      <c r="AD151" s="165">
        <v>2015</v>
      </c>
      <c r="AE151" s="165">
        <v>2012</v>
      </c>
      <c r="AF151" s="165">
        <v>2015</v>
      </c>
      <c r="AG151" s="164">
        <v>2011</v>
      </c>
      <c r="AH151" s="165">
        <v>2015</v>
      </c>
      <c r="AI151" s="165">
        <v>2016</v>
      </c>
      <c r="AJ151" s="165">
        <v>2017</v>
      </c>
      <c r="AK151" s="167" t="s">
        <v>1132</v>
      </c>
      <c r="AL151" s="167" t="s">
        <v>1132</v>
      </c>
      <c r="AM151" s="165">
        <v>2016</v>
      </c>
      <c r="AN151" s="165">
        <v>2014</v>
      </c>
      <c r="AO151" s="165">
        <v>2014</v>
      </c>
      <c r="AP151" s="165">
        <v>2014</v>
      </c>
      <c r="AQ151" s="165">
        <v>2014</v>
      </c>
      <c r="AR151" s="165">
        <v>2015</v>
      </c>
      <c r="AS151" s="165">
        <v>2015</v>
      </c>
      <c r="AT151" s="165">
        <v>2016</v>
      </c>
      <c r="AU151" s="165">
        <v>2014</v>
      </c>
      <c r="AV151" s="165">
        <v>2015</v>
      </c>
      <c r="AW151" s="165">
        <v>2015</v>
      </c>
      <c r="AX151" s="165">
        <v>2015</v>
      </c>
      <c r="AY151" s="165">
        <v>2014</v>
      </c>
      <c r="AZ151" s="177">
        <v>2015</v>
      </c>
      <c r="BA151" s="177">
        <v>2015</v>
      </c>
      <c r="BB151" s="165">
        <v>2016</v>
      </c>
      <c r="BC151" s="165">
        <v>2015</v>
      </c>
      <c r="BD151" s="165">
        <v>2014</v>
      </c>
      <c r="BE151" s="165">
        <v>2014</v>
      </c>
      <c r="BF151" s="108"/>
    </row>
    <row r="152" spans="1:58" x14ac:dyDescent="0.25">
      <c r="A152" s="133" t="s">
        <v>280</v>
      </c>
      <c r="B152" s="111" t="s">
        <v>279</v>
      </c>
      <c r="C152" s="163">
        <v>2014</v>
      </c>
      <c r="D152" s="163">
        <v>2014</v>
      </c>
      <c r="E152" s="163">
        <v>2014</v>
      </c>
      <c r="F152" s="163">
        <v>2014</v>
      </c>
      <c r="G152" s="163">
        <v>2014</v>
      </c>
      <c r="H152" s="163">
        <v>2014</v>
      </c>
      <c r="I152" s="163">
        <v>2014</v>
      </c>
      <c r="J152" s="163">
        <v>2016</v>
      </c>
      <c r="K152" s="163">
        <v>2016</v>
      </c>
      <c r="L152" s="163">
        <v>2016</v>
      </c>
      <c r="M152" s="165">
        <v>2017</v>
      </c>
      <c r="N152" s="165">
        <v>2017</v>
      </c>
      <c r="O152" s="165">
        <v>2016</v>
      </c>
      <c r="P152" s="165">
        <v>2016</v>
      </c>
      <c r="Q152" s="165">
        <v>2015</v>
      </c>
      <c r="R152" s="165" t="s">
        <v>991</v>
      </c>
      <c r="S152" s="165">
        <v>2017</v>
      </c>
      <c r="T152" s="165">
        <v>2014</v>
      </c>
      <c r="U152" s="165">
        <v>2015</v>
      </c>
      <c r="V152" s="165" t="s">
        <v>1131</v>
      </c>
      <c r="W152" s="165">
        <v>2015</v>
      </c>
      <c r="X152" s="165">
        <v>2014</v>
      </c>
      <c r="Y152" s="165">
        <v>2010</v>
      </c>
      <c r="Z152" s="165">
        <v>2016</v>
      </c>
      <c r="AA152" s="165">
        <v>2015</v>
      </c>
      <c r="AB152" s="165">
        <v>2013</v>
      </c>
      <c r="AC152" s="165">
        <v>2014</v>
      </c>
      <c r="AD152" s="165">
        <v>2015</v>
      </c>
      <c r="AE152" s="165" t="s">
        <v>958</v>
      </c>
      <c r="AF152" s="165">
        <v>2015</v>
      </c>
      <c r="AG152" s="164">
        <v>2010</v>
      </c>
      <c r="AH152" s="165">
        <v>2015</v>
      </c>
      <c r="AI152" s="165">
        <v>2016</v>
      </c>
      <c r="AJ152" s="165">
        <v>2017</v>
      </c>
      <c r="AK152" s="167"/>
      <c r="AL152" s="167" t="s">
        <v>1132</v>
      </c>
      <c r="AM152" s="165">
        <v>2016</v>
      </c>
      <c r="AN152" s="165">
        <v>2014</v>
      </c>
      <c r="AO152" s="165">
        <v>2014</v>
      </c>
      <c r="AP152" s="165">
        <v>2011</v>
      </c>
      <c r="AQ152" s="165">
        <v>2012</v>
      </c>
      <c r="AR152" s="165">
        <v>2015</v>
      </c>
      <c r="AS152" s="165">
        <v>2015</v>
      </c>
      <c r="AT152" s="165">
        <v>2016</v>
      </c>
      <c r="AU152" s="165">
        <v>2014</v>
      </c>
      <c r="AV152" s="165">
        <v>2015</v>
      </c>
      <c r="AW152" s="165">
        <v>2015</v>
      </c>
      <c r="AX152" s="165">
        <v>2015</v>
      </c>
      <c r="AY152" s="165">
        <v>2014</v>
      </c>
      <c r="AZ152" s="177">
        <v>2015</v>
      </c>
      <c r="BA152" s="177">
        <v>2015</v>
      </c>
      <c r="BB152" s="165">
        <v>2016</v>
      </c>
      <c r="BC152" s="165">
        <v>2015</v>
      </c>
      <c r="BD152" s="165">
        <v>2014</v>
      </c>
      <c r="BE152" s="165">
        <v>2014</v>
      </c>
      <c r="BF152" s="108"/>
    </row>
    <row r="153" spans="1:58" x14ac:dyDescent="0.25">
      <c r="A153" s="133" t="s">
        <v>282</v>
      </c>
      <c r="B153" s="111" t="s">
        <v>281</v>
      </c>
      <c r="C153" s="163">
        <v>2014</v>
      </c>
      <c r="D153" s="163">
        <v>2014</v>
      </c>
      <c r="E153" s="163">
        <v>2014</v>
      </c>
      <c r="F153" s="163">
        <v>2014</v>
      </c>
      <c r="G153" s="163">
        <v>2014</v>
      </c>
      <c r="H153" s="163">
        <v>2014</v>
      </c>
      <c r="I153" s="163">
        <v>2014</v>
      </c>
      <c r="J153" s="163">
        <v>2016</v>
      </c>
      <c r="K153" s="163">
        <v>2016</v>
      </c>
      <c r="L153" s="163">
        <v>2016</v>
      </c>
      <c r="M153" s="165">
        <v>2017</v>
      </c>
      <c r="N153" s="165">
        <v>2017</v>
      </c>
      <c r="O153" s="165">
        <v>2016</v>
      </c>
      <c r="P153" s="165">
        <v>2016</v>
      </c>
      <c r="Q153" s="165">
        <v>2015</v>
      </c>
      <c r="R153" s="165" t="s">
        <v>958</v>
      </c>
      <c r="S153" s="165">
        <v>2017</v>
      </c>
      <c r="T153" s="165">
        <v>2014</v>
      </c>
      <c r="U153" s="165">
        <v>2015</v>
      </c>
      <c r="V153" s="165" t="s">
        <v>1131</v>
      </c>
      <c r="W153" s="165">
        <v>2015</v>
      </c>
      <c r="X153" s="165">
        <v>2012</v>
      </c>
      <c r="Y153" s="165">
        <v>2012</v>
      </c>
      <c r="Z153" s="165">
        <v>2016</v>
      </c>
      <c r="AA153" s="165">
        <v>2015</v>
      </c>
      <c r="AB153" s="165" t="s">
        <v>958</v>
      </c>
      <c r="AC153" s="165">
        <v>2014</v>
      </c>
      <c r="AD153" s="165">
        <v>2015</v>
      </c>
      <c r="AE153" s="165" t="s">
        <v>958</v>
      </c>
      <c r="AF153" s="165" t="s">
        <v>958</v>
      </c>
      <c r="AG153" s="164">
        <v>2006</v>
      </c>
      <c r="AH153" s="165">
        <v>2015</v>
      </c>
      <c r="AI153" s="165">
        <v>2016</v>
      </c>
      <c r="AJ153" s="165">
        <v>2017</v>
      </c>
      <c r="AK153" s="167"/>
      <c r="AL153" s="167"/>
      <c r="AM153" s="165">
        <v>2016</v>
      </c>
      <c r="AN153" s="165">
        <v>2014</v>
      </c>
      <c r="AO153" s="165">
        <v>2014</v>
      </c>
      <c r="AP153" s="165">
        <v>2013</v>
      </c>
      <c r="AQ153" s="165">
        <v>2013</v>
      </c>
      <c r="AR153" s="165">
        <v>2015</v>
      </c>
      <c r="AS153" s="165">
        <v>2015</v>
      </c>
      <c r="AT153" s="165">
        <v>2015</v>
      </c>
      <c r="AU153" s="165">
        <v>2014</v>
      </c>
      <c r="AV153" s="165">
        <v>2015</v>
      </c>
      <c r="AW153" s="165">
        <v>2015</v>
      </c>
      <c r="AX153" s="165">
        <v>2015</v>
      </c>
      <c r="AY153" s="165">
        <v>2014</v>
      </c>
      <c r="AZ153" s="177">
        <v>2015</v>
      </c>
      <c r="BA153" s="177">
        <v>2015</v>
      </c>
      <c r="BB153" s="165">
        <v>2016</v>
      </c>
      <c r="BC153" s="165">
        <v>2015</v>
      </c>
      <c r="BD153" s="165">
        <v>2014</v>
      </c>
      <c r="BE153" s="165">
        <v>2014</v>
      </c>
      <c r="BF153" s="108"/>
    </row>
    <row r="154" spans="1:58" x14ac:dyDescent="0.25">
      <c r="A154" s="133" t="s">
        <v>284</v>
      </c>
      <c r="B154" s="111" t="s">
        <v>283</v>
      </c>
      <c r="C154" s="163">
        <v>2014</v>
      </c>
      <c r="D154" s="163">
        <v>2014</v>
      </c>
      <c r="E154" s="163">
        <v>2014</v>
      </c>
      <c r="F154" s="163">
        <v>2014</v>
      </c>
      <c r="G154" s="163">
        <v>2014</v>
      </c>
      <c r="H154" s="163">
        <v>2014</v>
      </c>
      <c r="I154" s="163">
        <v>2014</v>
      </c>
      <c r="J154" s="163">
        <v>2016</v>
      </c>
      <c r="K154" s="163">
        <v>2016</v>
      </c>
      <c r="L154" s="163">
        <v>2016</v>
      </c>
      <c r="M154" s="165">
        <v>2017</v>
      </c>
      <c r="N154" s="165">
        <v>2017</v>
      </c>
      <c r="O154" s="165">
        <v>2016</v>
      </c>
      <c r="P154" s="165">
        <v>2016</v>
      </c>
      <c r="Q154" s="165">
        <v>2015</v>
      </c>
      <c r="R154" s="165" t="s">
        <v>980</v>
      </c>
      <c r="S154" s="165">
        <v>2017</v>
      </c>
      <c r="T154" s="165">
        <v>2014</v>
      </c>
      <c r="U154" s="165">
        <v>2015</v>
      </c>
      <c r="V154" s="165" t="s">
        <v>1131</v>
      </c>
      <c r="W154" s="165">
        <v>2015</v>
      </c>
      <c r="X154" s="165">
        <v>2013</v>
      </c>
      <c r="Y154" s="165">
        <v>2010</v>
      </c>
      <c r="Z154" s="165">
        <v>2016</v>
      </c>
      <c r="AA154" s="165">
        <v>2015</v>
      </c>
      <c r="AB154" s="165">
        <v>2015</v>
      </c>
      <c r="AC154" s="165">
        <v>2014</v>
      </c>
      <c r="AD154" s="165">
        <v>2015</v>
      </c>
      <c r="AE154" s="165">
        <v>2012</v>
      </c>
      <c r="AF154" s="165">
        <v>2015</v>
      </c>
      <c r="AG154" s="164">
        <v>2011</v>
      </c>
      <c r="AH154" s="165">
        <v>2015</v>
      </c>
      <c r="AI154" s="165">
        <v>2016</v>
      </c>
      <c r="AJ154" s="165">
        <v>2017</v>
      </c>
      <c r="AK154" s="167"/>
      <c r="AL154" s="167" t="s">
        <v>1132</v>
      </c>
      <c r="AM154" s="165">
        <v>2016</v>
      </c>
      <c r="AN154" s="165">
        <v>2014</v>
      </c>
      <c r="AO154" s="165">
        <v>2014</v>
      </c>
      <c r="AP154" s="165">
        <v>2014</v>
      </c>
      <c r="AQ154" s="165">
        <v>2014</v>
      </c>
      <c r="AR154" s="165">
        <v>2009</v>
      </c>
      <c r="AS154" s="165">
        <v>2015</v>
      </c>
      <c r="AT154" s="165">
        <v>2016</v>
      </c>
      <c r="AU154" s="165">
        <v>2014</v>
      </c>
      <c r="AV154" s="165">
        <v>2015</v>
      </c>
      <c r="AW154" s="165">
        <v>2015</v>
      </c>
      <c r="AX154" s="165">
        <v>2015</v>
      </c>
      <c r="AY154" s="165">
        <v>2014</v>
      </c>
      <c r="AZ154" s="177">
        <v>2015</v>
      </c>
      <c r="BA154" s="177">
        <v>2015</v>
      </c>
      <c r="BB154" s="165">
        <v>2016</v>
      </c>
      <c r="BC154" s="165">
        <v>2015</v>
      </c>
      <c r="BD154" s="165">
        <v>2014</v>
      </c>
      <c r="BE154" s="165">
        <v>2014</v>
      </c>
      <c r="BF154" s="108"/>
    </row>
    <row r="155" spans="1:58" x14ac:dyDescent="0.25">
      <c r="A155" s="133" t="s">
        <v>286</v>
      </c>
      <c r="B155" s="111" t="s">
        <v>285</v>
      </c>
      <c r="C155" s="163">
        <v>2014</v>
      </c>
      <c r="D155" s="163">
        <v>2014</v>
      </c>
      <c r="E155" s="163">
        <v>2014</v>
      </c>
      <c r="F155" s="163">
        <v>2014</v>
      </c>
      <c r="G155" s="163">
        <v>2014</v>
      </c>
      <c r="H155" s="163">
        <v>2014</v>
      </c>
      <c r="I155" s="163">
        <v>2014</v>
      </c>
      <c r="J155" s="163">
        <v>2016</v>
      </c>
      <c r="K155" s="163">
        <v>2016</v>
      </c>
      <c r="L155" s="163">
        <v>2016</v>
      </c>
      <c r="M155" s="165">
        <v>2017</v>
      </c>
      <c r="N155" s="165">
        <v>2017</v>
      </c>
      <c r="O155" s="165">
        <v>2016</v>
      </c>
      <c r="P155" s="165">
        <v>2016</v>
      </c>
      <c r="Q155" s="165">
        <v>2015</v>
      </c>
      <c r="R155" s="165" t="s">
        <v>958</v>
      </c>
      <c r="S155" s="165">
        <v>2017</v>
      </c>
      <c r="T155" s="165">
        <v>2014</v>
      </c>
      <c r="U155" s="165">
        <v>2015</v>
      </c>
      <c r="V155" s="165" t="s">
        <v>958</v>
      </c>
      <c r="W155" s="165">
        <v>2015</v>
      </c>
      <c r="X155" s="165" t="s">
        <v>958</v>
      </c>
      <c r="Y155" s="165">
        <v>2013</v>
      </c>
      <c r="Z155" s="165">
        <v>2016</v>
      </c>
      <c r="AA155" s="165">
        <v>2015</v>
      </c>
      <c r="AB155" s="165" t="s">
        <v>958</v>
      </c>
      <c r="AC155" s="165">
        <v>2014</v>
      </c>
      <c r="AD155" s="165">
        <v>2015</v>
      </c>
      <c r="AE155" s="165" t="s">
        <v>958</v>
      </c>
      <c r="AF155" s="165">
        <v>2015</v>
      </c>
      <c r="AG155" s="164" t="s">
        <v>958</v>
      </c>
      <c r="AH155" s="165">
        <v>2015</v>
      </c>
      <c r="AI155" s="165">
        <v>2016</v>
      </c>
      <c r="AJ155" s="165">
        <v>2017</v>
      </c>
      <c r="AK155" s="167"/>
      <c r="AL155" s="167" t="s">
        <v>1132</v>
      </c>
      <c r="AM155" s="165">
        <v>2016</v>
      </c>
      <c r="AN155" s="165">
        <v>2014</v>
      </c>
      <c r="AO155" s="165">
        <v>2014</v>
      </c>
      <c r="AP155" s="165">
        <v>2014</v>
      </c>
      <c r="AQ155" s="165">
        <v>2014</v>
      </c>
      <c r="AR155" s="165">
        <v>2007</v>
      </c>
      <c r="AS155" s="165">
        <v>2015</v>
      </c>
      <c r="AT155" s="165">
        <v>2016</v>
      </c>
      <c r="AU155" s="165">
        <v>2014</v>
      </c>
      <c r="AV155" s="165">
        <v>2015</v>
      </c>
      <c r="AW155" s="165">
        <v>2015</v>
      </c>
      <c r="AX155" s="165">
        <v>2015</v>
      </c>
      <c r="AY155" s="165">
        <v>2014</v>
      </c>
      <c r="AZ155" s="177">
        <v>2015</v>
      </c>
      <c r="BA155" s="177">
        <v>2015</v>
      </c>
      <c r="BB155" s="165">
        <v>2016</v>
      </c>
      <c r="BC155" s="165">
        <v>2015</v>
      </c>
      <c r="BD155" s="165">
        <v>2014</v>
      </c>
      <c r="BE155" s="165">
        <v>2014</v>
      </c>
      <c r="BF155" s="108"/>
    </row>
    <row r="156" spans="1:58" x14ac:dyDescent="0.25">
      <c r="A156" s="133" t="s">
        <v>288</v>
      </c>
      <c r="B156" s="111" t="s">
        <v>287</v>
      </c>
      <c r="C156" s="163">
        <v>2014</v>
      </c>
      <c r="D156" s="163">
        <v>2014</v>
      </c>
      <c r="E156" s="163">
        <v>2014</v>
      </c>
      <c r="F156" s="163">
        <v>2014</v>
      </c>
      <c r="G156" s="163">
        <v>2014</v>
      </c>
      <c r="H156" s="163">
        <v>2014</v>
      </c>
      <c r="I156" s="163">
        <v>2014</v>
      </c>
      <c r="J156" s="163">
        <v>2016</v>
      </c>
      <c r="K156" s="163">
        <v>2016</v>
      </c>
      <c r="L156" s="163">
        <v>2016</v>
      </c>
      <c r="M156" s="165">
        <v>2017</v>
      </c>
      <c r="N156" s="165">
        <v>2017</v>
      </c>
      <c r="O156" s="165">
        <v>2016</v>
      </c>
      <c r="P156" s="165">
        <v>2016</v>
      </c>
      <c r="Q156" s="165">
        <v>2015</v>
      </c>
      <c r="R156" s="165" t="s">
        <v>958</v>
      </c>
      <c r="S156" s="165">
        <v>2017</v>
      </c>
      <c r="T156" s="165">
        <v>2014</v>
      </c>
      <c r="U156" s="165">
        <v>2015</v>
      </c>
      <c r="V156" s="165" t="s">
        <v>958</v>
      </c>
      <c r="W156" s="165">
        <v>2015</v>
      </c>
      <c r="X156" s="165" t="s">
        <v>958</v>
      </c>
      <c r="Y156" s="165">
        <v>2012</v>
      </c>
      <c r="Z156" s="165">
        <v>2016</v>
      </c>
      <c r="AA156" s="165">
        <v>2015</v>
      </c>
      <c r="AB156" s="165">
        <v>2014</v>
      </c>
      <c r="AC156" s="165">
        <v>2014</v>
      </c>
      <c r="AD156" s="165">
        <v>2015</v>
      </c>
      <c r="AE156" s="165" t="s">
        <v>958</v>
      </c>
      <c r="AF156" s="165">
        <v>2015</v>
      </c>
      <c r="AG156" s="164">
        <v>2012</v>
      </c>
      <c r="AH156" s="165">
        <v>2015</v>
      </c>
      <c r="AI156" s="165">
        <v>2016</v>
      </c>
      <c r="AJ156" s="165">
        <v>2017</v>
      </c>
      <c r="AK156" s="167"/>
      <c r="AL156" s="167" t="s">
        <v>1132</v>
      </c>
      <c r="AM156" s="165">
        <v>2016</v>
      </c>
      <c r="AN156" s="165">
        <v>2014</v>
      </c>
      <c r="AO156" s="165">
        <v>2014</v>
      </c>
      <c r="AP156" s="165">
        <v>2014</v>
      </c>
      <c r="AQ156" s="165">
        <v>2014</v>
      </c>
      <c r="AR156" s="165">
        <v>2015</v>
      </c>
      <c r="AS156" s="165">
        <v>2015</v>
      </c>
      <c r="AT156" s="165">
        <v>2016</v>
      </c>
      <c r="AU156" s="165">
        <v>2014</v>
      </c>
      <c r="AV156" s="165" t="s">
        <v>958</v>
      </c>
      <c r="AW156" s="165">
        <v>2015</v>
      </c>
      <c r="AX156" s="165">
        <v>2015</v>
      </c>
      <c r="AY156" s="165">
        <v>2014</v>
      </c>
      <c r="AZ156" s="177">
        <v>2015</v>
      </c>
      <c r="BA156" s="177">
        <v>2015</v>
      </c>
      <c r="BB156" s="165">
        <v>2016</v>
      </c>
      <c r="BC156" s="165">
        <v>2015</v>
      </c>
      <c r="BD156" s="165">
        <v>2014</v>
      </c>
      <c r="BE156" s="165">
        <v>2014</v>
      </c>
      <c r="BF156" s="108"/>
    </row>
    <row r="157" spans="1:58" x14ac:dyDescent="0.25">
      <c r="A157" s="133" t="s">
        <v>290</v>
      </c>
      <c r="B157" s="111" t="s">
        <v>289</v>
      </c>
      <c r="C157" s="163">
        <v>2014</v>
      </c>
      <c r="D157" s="163">
        <v>2014</v>
      </c>
      <c r="E157" s="163">
        <v>2014</v>
      </c>
      <c r="F157" s="163">
        <v>2014</v>
      </c>
      <c r="G157" s="163">
        <v>2014</v>
      </c>
      <c r="H157" s="163">
        <v>2014</v>
      </c>
      <c r="I157" s="163">
        <v>2014</v>
      </c>
      <c r="J157" s="163">
        <v>2016</v>
      </c>
      <c r="K157" s="163">
        <v>2016</v>
      </c>
      <c r="L157" s="163">
        <v>2016</v>
      </c>
      <c r="M157" s="165">
        <v>2017</v>
      </c>
      <c r="N157" s="165">
        <v>2017</v>
      </c>
      <c r="O157" s="165">
        <v>2016</v>
      </c>
      <c r="P157" s="165">
        <v>2016</v>
      </c>
      <c r="Q157" s="165">
        <v>2015</v>
      </c>
      <c r="R157" s="165" t="s">
        <v>958</v>
      </c>
      <c r="S157" s="165">
        <v>2017</v>
      </c>
      <c r="T157" s="165">
        <v>2014</v>
      </c>
      <c r="U157" s="165">
        <v>2015</v>
      </c>
      <c r="V157" s="165" t="s">
        <v>958</v>
      </c>
      <c r="W157" s="165">
        <v>2015</v>
      </c>
      <c r="X157" s="165" t="s">
        <v>958</v>
      </c>
      <c r="Y157" s="165">
        <v>2011</v>
      </c>
      <c r="Z157" s="165">
        <v>2016</v>
      </c>
      <c r="AA157" s="165">
        <v>2015</v>
      </c>
      <c r="AB157" s="165">
        <v>2014</v>
      </c>
      <c r="AC157" s="165">
        <v>2014</v>
      </c>
      <c r="AD157" s="165">
        <v>2015</v>
      </c>
      <c r="AE157" s="165" t="s">
        <v>958</v>
      </c>
      <c r="AF157" s="165">
        <v>2015</v>
      </c>
      <c r="AG157" s="164">
        <v>2012</v>
      </c>
      <c r="AH157" s="165">
        <v>2015</v>
      </c>
      <c r="AI157" s="165">
        <v>2016</v>
      </c>
      <c r="AJ157" s="165">
        <v>2017</v>
      </c>
      <c r="AK157" s="167"/>
      <c r="AL157" s="167" t="s">
        <v>1132</v>
      </c>
      <c r="AM157" s="165">
        <v>2016</v>
      </c>
      <c r="AN157" s="165">
        <v>2014</v>
      </c>
      <c r="AO157" s="165">
        <v>2014</v>
      </c>
      <c r="AP157" s="165">
        <v>2014</v>
      </c>
      <c r="AQ157" s="165">
        <v>2014</v>
      </c>
      <c r="AR157" s="165">
        <v>2015</v>
      </c>
      <c r="AS157" s="165">
        <v>2015</v>
      </c>
      <c r="AT157" s="165">
        <v>2016</v>
      </c>
      <c r="AU157" s="165">
        <v>2014</v>
      </c>
      <c r="AV157" s="165">
        <v>2015</v>
      </c>
      <c r="AW157" s="165">
        <v>2015</v>
      </c>
      <c r="AX157" s="165">
        <v>2015</v>
      </c>
      <c r="AY157" s="165">
        <v>2014</v>
      </c>
      <c r="AZ157" s="177">
        <v>2015</v>
      </c>
      <c r="BA157" s="177">
        <v>2015</v>
      </c>
      <c r="BB157" s="165">
        <v>2016</v>
      </c>
      <c r="BC157" s="165">
        <v>2015</v>
      </c>
      <c r="BD157" s="165">
        <v>2014</v>
      </c>
      <c r="BE157" s="165">
        <v>2014</v>
      </c>
      <c r="BF157" s="108"/>
    </row>
    <row r="158" spans="1:58" x14ac:dyDescent="0.25">
      <c r="A158" s="133" t="s">
        <v>292</v>
      </c>
      <c r="B158" s="111" t="s">
        <v>291</v>
      </c>
      <c r="C158" s="163">
        <v>2014</v>
      </c>
      <c r="D158" s="163">
        <v>2014</v>
      </c>
      <c r="E158" s="163">
        <v>2014</v>
      </c>
      <c r="F158" s="163">
        <v>2014</v>
      </c>
      <c r="G158" s="163">
        <v>2014</v>
      </c>
      <c r="H158" s="163">
        <v>2014</v>
      </c>
      <c r="I158" s="163">
        <v>2014</v>
      </c>
      <c r="J158" s="163">
        <v>2016</v>
      </c>
      <c r="K158" s="163">
        <v>2016</v>
      </c>
      <c r="L158" s="163">
        <v>2016</v>
      </c>
      <c r="M158" s="165">
        <v>2017</v>
      </c>
      <c r="N158" s="165">
        <v>2017</v>
      </c>
      <c r="O158" s="165">
        <v>2016</v>
      </c>
      <c r="P158" s="165">
        <v>2016</v>
      </c>
      <c r="Q158" s="165">
        <v>2015</v>
      </c>
      <c r="R158" s="165" t="s">
        <v>958</v>
      </c>
      <c r="S158" s="165">
        <v>2017</v>
      </c>
      <c r="T158" s="165">
        <v>2014</v>
      </c>
      <c r="U158" s="165">
        <v>2015</v>
      </c>
      <c r="V158" s="165" t="s">
        <v>1131</v>
      </c>
      <c r="W158" s="165">
        <v>2015</v>
      </c>
      <c r="X158" s="165">
        <v>2007</v>
      </c>
      <c r="Y158" s="165">
        <v>2010</v>
      </c>
      <c r="Z158" s="165">
        <v>2016</v>
      </c>
      <c r="AA158" s="165">
        <v>2015</v>
      </c>
      <c r="AB158" s="165" t="s">
        <v>958</v>
      </c>
      <c r="AC158" s="165">
        <v>2014</v>
      </c>
      <c r="AD158" s="165">
        <v>2015</v>
      </c>
      <c r="AE158" s="165">
        <v>2012</v>
      </c>
      <c r="AF158" s="165" t="s">
        <v>958</v>
      </c>
      <c r="AG158" s="164">
        <v>2005</v>
      </c>
      <c r="AH158" s="165">
        <v>2015</v>
      </c>
      <c r="AI158" s="165">
        <v>2016</v>
      </c>
      <c r="AJ158" s="165">
        <v>2017</v>
      </c>
      <c r="AK158" s="167"/>
      <c r="AL158" s="167" t="s">
        <v>1132</v>
      </c>
      <c r="AM158" s="165">
        <v>2016</v>
      </c>
      <c r="AN158" s="165">
        <v>2014</v>
      </c>
      <c r="AO158" s="165">
        <v>2014</v>
      </c>
      <c r="AP158" s="165" t="s">
        <v>958</v>
      </c>
      <c r="AQ158" s="165" t="s">
        <v>958</v>
      </c>
      <c r="AR158" s="165">
        <v>2009</v>
      </c>
      <c r="AS158" s="165">
        <v>2015</v>
      </c>
      <c r="AT158" s="165">
        <v>2016</v>
      </c>
      <c r="AU158" s="165">
        <v>2014</v>
      </c>
      <c r="AV158" s="165" t="s">
        <v>958</v>
      </c>
      <c r="AW158" s="165">
        <v>2015</v>
      </c>
      <c r="AX158" s="165">
        <v>2015</v>
      </c>
      <c r="AY158" s="165">
        <v>2014</v>
      </c>
      <c r="AZ158" s="177">
        <v>2015</v>
      </c>
      <c r="BA158" s="177">
        <v>2015</v>
      </c>
      <c r="BB158" s="165">
        <v>2016</v>
      </c>
      <c r="BC158" s="165">
        <v>2015</v>
      </c>
      <c r="BD158" s="165">
        <v>2014</v>
      </c>
      <c r="BE158" s="165">
        <v>2014</v>
      </c>
      <c r="BF158" s="108"/>
    </row>
    <row r="159" spans="1:58" x14ac:dyDescent="0.25">
      <c r="A159" s="133" t="s">
        <v>294</v>
      </c>
      <c r="B159" s="111" t="s">
        <v>293</v>
      </c>
      <c r="C159" s="163">
        <v>2014</v>
      </c>
      <c r="D159" s="163">
        <v>2014</v>
      </c>
      <c r="E159" s="163">
        <v>2014</v>
      </c>
      <c r="F159" s="163">
        <v>2014</v>
      </c>
      <c r="G159" s="163">
        <v>2014</v>
      </c>
      <c r="H159" s="163">
        <v>2014</v>
      </c>
      <c r="I159" s="163">
        <v>2014</v>
      </c>
      <c r="J159" s="163">
        <v>2016</v>
      </c>
      <c r="K159" s="163">
        <v>2016</v>
      </c>
      <c r="L159" s="163">
        <v>2016</v>
      </c>
      <c r="M159" s="165">
        <v>2017</v>
      </c>
      <c r="N159" s="165">
        <v>2017</v>
      </c>
      <c r="O159" s="165">
        <v>2016</v>
      </c>
      <c r="P159" s="165">
        <v>2016</v>
      </c>
      <c r="Q159" s="165" t="s">
        <v>958</v>
      </c>
      <c r="R159" s="165" t="s">
        <v>979</v>
      </c>
      <c r="S159" s="165">
        <v>2017</v>
      </c>
      <c r="T159" s="165">
        <v>2014</v>
      </c>
      <c r="U159" s="165">
        <v>2015</v>
      </c>
      <c r="V159" s="165" t="s">
        <v>1131</v>
      </c>
      <c r="W159" s="165">
        <v>2015</v>
      </c>
      <c r="X159" s="165">
        <v>2009</v>
      </c>
      <c r="Y159" s="165">
        <v>2010</v>
      </c>
      <c r="Z159" s="165">
        <v>2016</v>
      </c>
      <c r="AA159" s="165">
        <v>2015</v>
      </c>
      <c r="AB159" s="165">
        <v>2015</v>
      </c>
      <c r="AC159" s="165" t="s">
        <v>958</v>
      </c>
      <c r="AD159" s="165">
        <v>2015</v>
      </c>
      <c r="AE159" s="165">
        <v>2012</v>
      </c>
      <c r="AF159" s="165">
        <v>2012</v>
      </c>
      <c r="AG159" s="164" t="s">
        <v>958</v>
      </c>
      <c r="AH159" s="165">
        <v>2015</v>
      </c>
      <c r="AI159" s="165">
        <v>2016</v>
      </c>
      <c r="AJ159" s="165">
        <v>2017</v>
      </c>
      <c r="AK159" s="167" t="s">
        <v>1133</v>
      </c>
      <c r="AL159" s="167">
        <v>42947</v>
      </c>
      <c r="AM159" s="165">
        <v>2016</v>
      </c>
      <c r="AN159" s="165">
        <v>2014</v>
      </c>
      <c r="AO159" s="165">
        <v>2014</v>
      </c>
      <c r="AP159" s="165" t="s">
        <v>958</v>
      </c>
      <c r="AQ159" s="165" t="s">
        <v>958</v>
      </c>
      <c r="AR159" s="165" t="s">
        <v>958</v>
      </c>
      <c r="AS159" s="165">
        <v>2015</v>
      </c>
      <c r="AT159" s="165">
        <v>2016</v>
      </c>
      <c r="AU159" s="165">
        <v>2014</v>
      </c>
      <c r="AV159" s="165" t="s">
        <v>958</v>
      </c>
      <c r="AW159" s="165">
        <v>2015</v>
      </c>
      <c r="AX159" s="165">
        <v>2015</v>
      </c>
      <c r="AY159" s="165">
        <v>2014</v>
      </c>
      <c r="AZ159" s="177">
        <v>2011</v>
      </c>
      <c r="BA159" s="177">
        <v>2011</v>
      </c>
      <c r="BB159" s="165">
        <v>2016</v>
      </c>
      <c r="BC159" s="165">
        <v>2015</v>
      </c>
      <c r="BD159" s="165">
        <v>2014</v>
      </c>
      <c r="BE159" s="165">
        <v>2014</v>
      </c>
      <c r="BF159" s="108"/>
    </row>
    <row r="160" spans="1:58" x14ac:dyDescent="0.25">
      <c r="A160" s="133" t="s">
        <v>296</v>
      </c>
      <c r="B160" s="111" t="s">
        <v>295</v>
      </c>
      <c r="C160" s="163">
        <v>2014</v>
      </c>
      <c r="D160" s="163">
        <v>2014</v>
      </c>
      <c r="E160" s="163">
        <v>2014</v>
      </c>
      <c r="F160" s="163">
        <v>2014</v>
      </c>
      <c r="G160" s="163">
        <v>2014</v>
      </c>
      <c r="H160" s="163">
        <v>2014</v>
      </c>
      <c r="I160" s="163">
        <v>2014</v>
      </c>
      <c r="J160" s="163">
        <v>2016</v>
      </c>
      <c r="K160" s="163">
        <v>2016</v>
      </c>
      <c r="L160" s="163">
        <v>2016</v>
      </c>
      <c r="M160" s="165">
        <v>2017</v>
      </c>
      <c r="N160" s="165">
        <v>2017</v>
      </c>
      <c r="O160" s="165">
        <v>2016</v>
      </c>
      <c r="P160" s="165">
        <v>2016</v>
      </c>
      <c r="Q160" s="165">
        <v>2015</v>
      </c>
      <c r="R160" s="165" t="s">
        <v>976</v>
      </c>
      <c r="S160" s="165">
        <v>2017</v>
      </c>
      <c r="T160" s="165">
        <v>2014</v>
      </c>
      <c r="U160" s="165">
        <v>2015</v>
      </c>
      <c r="V160" s="165" t="s">
        <v>1131</v>
      </c>
      <c r="W160" s="165">
        <v>2015</v>
      </c>
      <c r="X160" s="165">
        <v>2008</v>
      </c>
      <c r="Y160" s="165">
        <v>2015</v>
      </c>
      <c r="Z160" s="165">
        <v>2016</v>
      </c>
      <c r="AA160" s="165">
        <v>2015</v>
      </c>
      <c r="AB160" s="165">
        <v>2015</v>
      </c>
      <c r="AC160" s="165">
        <v>2014</v>
      </c>
      <c r="AD160" s="165">
        <v>2015</v>
      </c>
      <c r="AE160" s="165">
        <v>2012</v>
      </c>
      <c r="AF160" s="165">
        <v>2015</v>
      </c>
      <c r="AG160" s="164">
        <v>2011</v>
      </c>
      <c r="AH160" s="165">
        <v>2015</v>
      </c>
      <c r="AI160" s="165">
        <v>2016</v>
      </c>
      <c r="AJ160" s="165">
        <v>2017</v>
      </c>
      <c r="AK160" s="167"/>
      <c r="AL160" s="167" t="s">
        <v>1132</v>
      </c>
      <c r="AM160" s="165">
        <v>2016</v>
      </c>
      <c r="AN160" s="165">
        <v>2014</v>
      </c>
      <c r="AO160" s="165">
        <v>2014</v>
      </c>
      <c r="AP160" s="165">
        <v>2014</v>
      </c>
      <c r="AQ160" s="165">
        <v>2014</v>
      </c>
      <c r="AR160" s="165">
        <v>2015</v>
      </c>
      <c r="AS160" s="165">
        <v>2015</v>
      </c>
      <c r="AT160" s="165">
        <v>2016</v>
      </c>
      <c r="AU160" s="165">
        <v>2014</v>
      </c>
      <c r="AV160" s="165">
        <v>2015</v>
      </c>
      <c r="AW160" s="165">
        <v>2015</v>
      </c>
      <c r="AX160" s="165">
        <v>2015</v>
      </c>
      <c r="AY160" s="165">
        <v>2014</v>
      </c>
      <c r="AZ160" s="177">
        <v>2015</v>
      </c>
      <c r="BA160" s="177">
        <v>2015</v>
      </c>
      <c r="BB160" s="165">
        <v>2016</v>
      </c>
      <c r="BC160" s="165">
        <v>2015</v>
      </c>
      <c r="BD160" s="165">
        <v>2014</v>
      </c>
      <c r="BE160" s="165">
        <v>2014</v>
      </c>
      <c r="BF160" s="108"/>
    </row>
    <row r="161" spans="1:58" x14ac:dyDescent="0.25">
      <c r="A161" s="133" t="s">
        <v>299</v>
      </c>
      <c r="B161" s="111" t="s">
        <v>298</v>
      </c>
      <c r="C161" s="163">
        <v>2014</v>
      </c>
      <c r="D161" s="163">
        <v>2014</v>
      </c>
      <c r="E161" s="163">
        <v>2014</v>
      </c>
      <c r="F161" s="163">
        <v>2014</v>
      </c>
      <c r="G161" s="163">
        <v>2014</v>
      </c>
      <c r="H161" s="163">
        <v>2014</v>
      </c>
      <c r="I161" s="163">
        <v>2014</v>
      </c>
      <c r="J161" s="163">
        <v>2016</v>
      </c>
      <c r="K161" s="163">
        <v>2016</v>
      </c>
      <c r="L161" s="163">
        <v>2016</v>
      </c>
      <c r="M161" s="165">
        <v>2017</v>
      </c>
      <c r="N161" s="165">
        <v>2017</v>
      </c>
      <c r="O161" s="165">
        <v>2016</v>
      </c>
      <c r="P161" s="165">
        <v>2016</v>
      </c>
      <c r="Q161" s="165">
        <v>2015</v>
      </c>
      <c r="R161" s="165" t="s">
        <v>973</v>
      </c>
      <c r="S161" s="165">
        <v>2017</v>
      </c>
      <c r="T161" s="165">
        <v>2014</v>
      </c>
      <c r="U161" s="165">
        <v>2015</v>
      </c>
      <c r="V161" s="165" t="s">
        <v>1131</v>
      </c>
      <c r="W161" s="165">
        <v>2015</v>
      </c>
      <c r="X161" s="165">
        <v>2010</v>
      </c>
      <c r="Y161" s="165" t="s">
        <v>958</v>
      </c>
      <c r="Z161" s="165">
        <v>2016</v>
      </c>
      <c r="AA161" s="165">
        <v>2015</v>
      </c>
      <c r="AB161" s="165">
        <v>2015</v>
      </c>
      <c r="AC161" s="165">
        <v>2014</v>
      </c>
      <c r="AD161" s="165">
        <v>2015</v>
      </c>
      <c r="AE161" s="165">
        <v>2012</v>
      </c>
      <c r="AF161" s="165" t="s">
        <v>958</v>
      </c>
      <c r="AG161" s="164" t="s">
        <v>958</v>
      </c>
      <c r="AH161" s="165">
        <v>2015</v>
      </c>
      <c r="AI161" s="165">
        <v>2016</v>
      </c>
      <c r="AJ161" s="165">
        <v>2017</v>
      </c>
      <c r="AK161" s="167" t="s">
        <v>1133</v>
      </c>
      <c r="AL161" s="167">
        <v>42947</v>
      </c>
      <c r="AM161" s="165">
        <v>2016</v>
      </c>
      <c r="AN161" s="165">
        <v>2014</v>
      </c>
      <c r="AO161" s="165">
        <v>2014</v>
      </c>
      <c r="AP161" s="165" t="s">
        <v>958</v>
      </c>
      <c r="AQ161" s="165" t="s">
        <v>958</v>
      </c>
      <c r="AR161" s="165" t="s">
        <v>958</v>
      </c>
      <c r="AS161" s="165">
        <v>2015</v>
      </c>
      <c r="AT161" s="165">
        <v>2016</v>
      </c>
      <c r="AU161" s="165">
        <v>2014</v>
      </c>
      <c r="AV161" s="165">
        <v>2015</v>
      </c>
      <c r="AW161" s="165">
        <v>2015</v>
      </c>
      <c r="AX161" s="165">
        <v>2015</v>
      </c>
      <c r="AY161" s="165">
        <v>2014</v>
      </c>
      <c r="AZ161" s="177">
        <v>2015</v>
      </c>
      <c r="BA161" s="177">
        <v>2015</v>
      </c>
      <c r="BB161" s="165">
        <v>2015</v>
      </c>
      <c r="BC161" s="165">
        <v>2015</v>
      </c>
      <c r="BD161" s="165">
        <v>2014</v>
      </c>
      <c r="BE161" s="165">
        <v>2014</v>
      </c>
      <c r="BF161" s="108"/>
    </row>
    <row r="162" spans="1:58" x14ac:dyDescent="0.25">
      <c r="A162" s="133" t="s">
        <v>301</v>
      </c>
      <c r="B162" s="111" t="s">
        <v>300</v>
      </c>
      <c r="C162" s="163">
        <v>2014</v>
      </c>
      <c r="D162" s="163">
        <v>2014</v>
      </c>
      <c r="E162" s="163">
        <v>2014</v>
      </c>
      <c r="F162" s="163">
        <v>2014</v>
      </c>
      <c r="G162" s="163">
        <v>2014</v>
      </c>
      <c r="H162" s="163">
        <v>2014</v>
      </c>
      <c r="I162" s="163">
        <v>2014</v>
      </c>
      <c r="J162" s="163">
        <v>2016</v>
      </c>
      <c r="K162" s="163">
        <v>2016</v>
      </c>
      <c r="L162" s="163">
        <v>2016</v>
      </c>
      <c r="M162" s="165">
        <v>2017</v>
      </c>
      <c r="N162" s="165">
        <v>2017</v>
      </c>
      <c r="O162" s="165">
        <v>2016</v>
      </c>
      <c r="P162" s="165">
        <v>2016</v>
      </c>
      <c r="Q162" s="165">
        <v>2015</v>
      </c>
      <c r="R162" s="165" t="s">
        <v>958</v>
      </c>
      <c r="S162" s="165">
        <v>2017</v>
      </c>
      <c r="T162" s="165">
        <v>2014</v>
      </c>
      <c r="U162" s="165">
        <v>2015</v>
      </c>
      <c r="V162" s="165" t="s">
        <v>958</v>
      </c>
      <c r="W162" s="165">
        <v>2015</v>
      </c>
      <c r="X162" s="165" t="s">
        <v>958</v>
      </c>
      <c r="Y162" s="165">
        <v>2013</v>
      </c>
      <c r="Z162" s="165">
        <v>2016</v>
      </c>
      <c r="AA162" s="165">
        <v>2015</v>
      </c>
      <c r="AB162" s="165">
        <v>2015</v>
      </c>
      <c r="AC162" s="165">
        <v>2014</v>
      </c>
      <c r="AD162" s="165">
        <v>2015</v>
      </c>
      <c r="AE162" s="165" t="s">
        <v>958</v>
      </c>
      <c r="AF162" s="165">
        <v>2015</v>
      </c>
      <c r="AG162" s="164">
        <v>2012</v>
      </c>
      <c r="AH162" s="165">
        <v>2015</v>
      </c>
      <c r="AI162" s="165">
        <v>2016</v>
      </c>
      <c r="AJ162" s="165">
        <v>2017</v>
      </c>
      <c r="AK162" s="167"/>
      <c r="AL162" s="167" t="s">
        <v>1132</v>
      </c>
      <c r="AM162" s="165">
        <v>2016</v>
      </c>
      <c r="AN162" s="165">
        <v>2014</v>
      </c>
      <c r="AO162" s="165">
        <v>2014</v>
      </c>
      <c r="AP162" s="165">
        <v>2014</v>
      </c>
      <c r="AQ162" s="165">
        <v>2014</v>
      </c>
      <c r="AR162" s="165">
        <v>2015</v>
      </c>
      <c r="AS162" s="165">
        <v>2015</v>
      </c>
      <c r="AT162" s="165">
        <v>2016</v>
      </c>
      <c r="AU162" s="165">
        <v>2014</v>
      </c>
      <c r="AV162" s="165">
        <v>2015</v>
      </c>
      <c r="AW162" s="165">
        <v>2015</v>
      </c>
      <c r="AX162" s="165">
        <v>2015</v>
      </c>
      <c r="AY162" s="165">
        <v>2014</v>
      </c>
      <c r="AZ162" s="177">
        <v>2015</v>
      </c>
      <c r="BA162" s="177">
        <v>2015</v>
      </c>
      <c r="BB162" s="165">
        <v>2016</v>
      </c>
      <c r="BC162" s="165">
        <v>2015</v>
      </c>
      <c r="BD162" s="165">
        <v>2014</v>
      </c>
      <c r="BE162" s="165">
        <v>2014</v>
      </c>
      <c r="BF162" s="108"/>
    </row>
    <row r="163" spans="1:58" x14ac:dyDescent="0.25">
      <c r="A163" s="133" t="s">
        <v>303</v>
      </c>
      <c r="B163" s="111" t="s">
        <v>302</v>
      </c>
      <c r="C163" s="163">
        <v>2014</v>
      </c>
      <c r="D163" s="163">
        <v>2014</v>
      </c>
      <c r="E163" s="163">
        <v>2014</v>
      </c>
      <c r="F163" s="163">
        <v>2014</v>
      </c>
      <c r="G163" s="163">
        <v>2014</v>
      </c>
      <c r="H163" s="163">
        <v>2014</v>
      </c>
      <c r="I163" s="163">
        <v>2014</v>
      </c>
      <c r="J163" s="163">
        <v>2016</v>
      </c>
      <c r="K163" s="163">
        <v>2016</v>
      </c>
      <c r="L163" s="163">
        <v>2016</v>
      </c>
      <c r="M163" s="165">
        <v>2017</v>
      </c>
      <c r="N163" s="165">
        <v>2017</v>
      </c>
      <c r="O163" s="165">
        <v>2016</v>
      </c>
      <c r="P163" s="165">
        <v>2016</v>
      </c>
      <c r="Q163" s="165">
        <v>2015</v>
      </c>
      <c r="R163" s="165" t="s">
        <v>958</v>
      </c>
      <c r="S163" s="165">
        <v>2017</v>
      </c>
      <c r="T163" s="165">
        <v>2014</v>
      </c>
      <c r="U163" s="165">
        <v>2015</v>
      </c>
      <c r="V163" s="165" t="s">
        <v>1131</v>
      </c>
      <c r="W163" s="165">
        <v>2015</v>
      </c>
      <c r="X163" s="165">
        <v>2012</v>
      </c>
      <c r="Y163" s="165">
        <v>2010</v>
      </c>
      <c r="Z163" s="165">
        <v>2016</v>
      </c>
      <c r="AA163" s="165">
        <v>2015</v>
      </c>
      <c r="AB163" s="165">
        <v>2015</v>
      </c>
      <c r="AC163" s="165">
        <v>2014</v>
      </c>
      <c r="AD163" s="165">
        <v>2015</v>
      </c>
      <c r="AE163" s="165">
        <v>2012</v>
      </c>
      <c r="AF163" s="165">
        <v>2015</v>
      </c>
      <c r="AG163" s="164">
        <v>2012</v>
      </c>
      <c r="AH163" s="165">
        <v>2015</v>
      </c>
      <c r="AI163" s="165">
        <v>2016</v>
      </c>
      <c r="AJ163" s="165">
        <v>2017</v>
      </c>
      <c r="AK163" s="167" t="s">
        <v>1132</v>
      </c>
      <c r="AL163" s="167" t="s">
        <v>1132</v>
      </c>
      <c r="AM163" s="165">
        <v>2016</v>
      </c>
      <c r="AN163" s="165">
        <v>2014</v>
      </c>
      <c r="AO163" s="165">
        <v>2014</v>
      </c>
      <c r="AP163" s="165">
        <v>2014</v>
      </c>
      <c r="AQ163" s="165">
        <v>2014</v>
      </c>
      <c r="AR163" s="165">
        <v>2015</v>
      </c>
      <c r="AS163" s="165">
        <v>2015</v>
      </c>
      <c r="AT163" s="165">
        <v>2016</v>
      </c>
      <c r="AU163" s="165">
        <v>2014</v>
      </c>
      <c r="AV163" s="165">
        <v>2015</v>
      </c>
      <c r="AW163" s="165">
        <v>2015</v>
      </c>
      <c r="AX163" s="165">
        <v>2015</v>
      </c>
      <c r="AY163" s="165">
        <v>2014</v>
      </c>
      <c r="AZ163" s="177">
        <v>2015</v>
      </c>
      <c r="BA163" s="177">
        <v>2015</v>
      </c>
      <c r="BB163" s="165">
        <v>2016</v>
      </c>
      <c r="BC163" s="165">
        <v>2015</v>
      </c>
      <c r="BD163" s="165">
        <v>2014</v>
      </c>
      <c r="BE163" s="165">
        <v>2014</v>
      </c>
      <c r="BF163" s="108"/>
    </row>
    <row r="164" spans="1:58" x14ac:dyDescent="0.25">
      <c r="A164" s="133" t="s">
        <v>305</v>
      </c>
      <c r="B164" s="111" t="s">
        <v>304</v>
      </c>
      <c r="C164" s="163">
        <v>2014</v>
      </c>
      <c r="D164" s="163">
        <v>2014</v>
      </c>
      <c r="E164" s="163">
        <v>2014</v>
      </c>
      <c r="F164" s="163">
        <v>2014</v>
      </c>
      <c r="G164" s="163">
        <v>2014</v>
      </c>
      <c r="H164" s="163">
        <v>2014</v>
      </c>
      <c r="I164" s="163">
        <v>2014</v>
      </c>
      <c r="J164" s="163">
        <v>2016</v>
      </c>
      <c r="K164" s="163">
        <v>2016</v>
      </c>
      <c r="L164" s="163">
        <v>2016</v>
      </c>
      <c r="M164" s="165">
        <v>2017</v>
      </c>
      <c r="N164" s="165">
        <v>2017</v>
      </c>
      <c r="O164" s="165">
        <v>2016</v>
      </c>
      <c r="P164" s="165">
        <v>2016</v>
      </c>
      <c r="Q164" s="165">
        <v>2015</v>
      </c>
      <c r="R164" s="165" t="s">
        <v>973</v>
      </c>
      <c r="S164" s="165">
        <v>2017</v>
      </c>
      <c r="T164" s="165">
        <v>2014</v>
      </c>
      <c r="U164" s="165">
        <v>2015</v>
      </c>
      <c r="V164" s="165" t="s">
        <v>1131</v>
      </c>
      <c r="W164" s="165">
        <v>2015</v>
      </c>
      <c r="X164" s="165">
        <v>2014</v>
      </c>
      <c r="Y164" s="165">
        <v>2010</v>
      </c>
      <c r="Z164" s="165">
        <v>2016</v>
      </c>
      <c r="AA164" s="165">
        <v>2015</v>
      </c>
      <c r="AB164" s="165">
        <v>2015</v>
      </c>
      <c r="AC164" s="165">
        <v>2014</v>
      </c>
      <c r="AD164" s="165">
        <v>2015</v>
      </c>
      <c r="AE164" s="165">
        <v>2012</v>
      </c>
      <c r="AF164" s="165">
        <v>2015</v>
      </c>
      <c r="AG164" s="164">
        <v>2009</v>
      </c>
      <c r="AH164" s="165">
        <v>2015</v>
      </c>
      <c r="AI164" s="165">
        <v>2016</v>
      </c>
      <c r="AJ164" s="165">
        <v>2017</v>
      </c>
      <c r="AK164" s="167" t="s">
        <v>1132</v>
      </c>
      <c r="AL164" s="167">
        <v>42963</v>
      </c>
      <c r="AM164" s="165">
        <v>2016</v>
      </c>
      <c r="AN164" s="165">
        <v>2014</v>
      </c>
      <c r="AO164" s="165">
        <v>2014</v>
      </c>
      <c r="AP164" s="165" t="s">
        <v>958</v>
      </c>
      <c r="AQ164" s="165" t="s">
        <v>958</v>
      </c>
      <c r="AR164" s="165">
        <v>2011</v>
      </c>
      <c r="AS164" s="165">
        <v>2015</v>
      </c>
      <c r="AT164" s="165">
        <v>2016</v>
      </c>
      <c r="AU164" s="165">
        <v>2014</v>
      </c>
      <c r="AV164" s="165">
        <v>2015</v>
      </c>
      <c r="AW164" s="165">
        <v>2015</v>
      </c>
      <c r="AX164" s="165">
        <v>2015</v>
      </c>
      <c r="AY164" s="165">
        <v>2014</v>
      </c>
      <c r="AZ164" s="177">
        <v>2014</v>
      </c>
      <c r="BA164" s="177">
        <v>2014</v>
      </c>
      <c r="BB164" s="165">
        <v>2016</v>
      </c>
      <c r="BC164" s="165">
        <v>2015</v>
      </c>
      <c r="BD164" s="165">
        <v>2014</v>
      </c>
      <c r="BE164" s="165">
        <v>2014</v>
      </c>
      <c r="BF164" s="108"/>
    </row>
    <row r="165" spans="1:58" x14ac:dyDescent="0.25">
      <c r="A165" s="133" t="s">
        <v>307</v>
      </c>
      <c r="B165" s="111" t="s">
        <v>306</v>
      </c>
      <c r="C165" s="163">
        <v>2014</v>
      </c>
      <c r="D165" s="163">
        <v>2014</v>
      </c>
      <c r="E165" s="163">
        <v>2014</v>
      </c>
      <c r="F165" s="163">
        <v>2014</v>
      </c>
      <c r="G165" s="163">
        <v>2014</v>
      </c>
      <c r="H165" s="163">
        <v>2014</v>
      </c>
      <c r="I165" s="163">
        <v>2014</v>
      </c>
      <c r="J165" s="163">
        <v>2016</v>
      </c>
      <c r="K165" s="163">
        <v>2016</v>
      </c>
      <c r="L165" s="163">
        <v>2016</v>
      </c>
      <c r="M165" s="165">
        <v>2017</v>
      </c>
      <c r="N165" s="165">
        <v>2017</v>
      </c>
      <c r="O165" s="165">
        <v>2016</v>
      </c>
      <c r="P165" s="165">
        <v>2016</v>
      </c>
      <c r="Q165" s="165">
        <v>2015</v>
      </c>
      <c r="R165" s="165" t="s">
        <v>973</v>
      </c>
      <c r="S165" s="165">
        <v>2017</v>
      </c>
      <c r="T165" s="165">
        <v>2014</v>
      </c>
      <c r="U165" s="165">
        <v>2015</v>
      </c>
      <c r="V165" s="165" t="s">
        <v>1131</v>
      </c>
      <c r="W165" s="165">
        <v>2015</v>
      </c>
      <c r="X165" s="165">
        <v>2010</v>
      </c>
      <c r="Y165" s="165">
        <v>2012</v>
      </c>
      <c r="Z165" s="165">
        <v>2016</v>
      </c>
      <c r="AA165" s="165">
        <v>2015</v>
      </c>
      <c r="AB165" s="165">
        <v>2015</v>
      </c>
      <c r="AC165" s="165">
        <v>2014</v>
      </c>
      <c r="AD165" s="165">
        <v>2015</v>
      </c>
      <c r="AE165" s="165">
        <v>2012</v>
      </c>
      <c r="AF165" s="165">
        <v>2015</v>
      </c>
      <c r="AG165" s="164" t="s">
        <v>958</v>
      </c>
      <c r="AH165" s="165">
        <v>2015</v>
      </c>
      <c r="AI165" s="165">
        <v>2016</v>
      </c>
      <c r="AJ165" s="165">
        <v>2017</v>
      </c>
      <c r="AK165" s="167"/>
      <c r="AL165" s="167" t="s">
        <v>1132</v>
      </c>
      <c r="AM165" s="165">
        <v>2016</v>
      </c>
      <c r="AN165" s="165">
        <v>2014</v>
      </c>
      <c r="AO165" s="165">
        <v>2014</v>
      </c>
      <c r="AP165" s="165">
        <v>2013</v>
      </c>
      <c r="AQ165" s="165">
        <v>2013</v>
      </c>
      <c r="AR165" s="165" t="s">
        <v>958</v>
      </c>
      <c r="AS165" s="165">
        <v>2015</v>
      </c>
      <c r="AT165" s="165">
        <v>2016</v>
      </c>
      <c r="AU165" s="165">
        <v>2014</v>
      </c>
      <c r="AV165" s="165">
        <v>2015</v>
      </c>
      <c r="AW165" s="165">
        <v>2015</v>
      </c>
      <c r="AX165" s="165">
        <v>2015</v>
      </c>
      <c r="AY165" s="165">
        <v>2014</v>
      </c>
      <c r="AZ165" s="177">
        <v>2015</v>
      </c>
      <c r="BA165" s="177">
        <v>2015</v>
      </c>
      <c r="BB165" s="165">
        <v>2016</v>
      </c>
      <c r="BC165" s="165">
        <v>2015</v>
      </c>
      <c r="BD165" s="165">
        <v>2014</v>
      </c>
      <c r="BE165" s="165">
        <v>2014</v>
      </c>
      <c r="BF165" s="108"/>
    </row>
    <row r="166" spans="1:58" x14ac:dyDescent="0.25">
      <c r="A166" s="133" t="s">
        <v>309</v>
      </c>
      <c r="B166" s="111" t="s">
        <v>308</v>
      </c>
      <c r="C166" s="163">
        <v>2014</v>
      </c>
      <c r="D166" s="163">
        <v>2014</v>
      </c>
      <c r="E166" s="163">
        <v>2014</v>
      </c>
      <c r="F166" s="163">
        <v>2014</v>
      </c>
      <c r="G166" s="163">
        <v>2014</v>
      </c>
      <c r="H166" s="163">
        <v>2014</v>
      </c>
      <c r="I166" s="163">
        <v>2014</v>
      </c>
      <c r="J166" s="163">
        <v>2016</v>
      </c>
      <c r="K166" s="163">
        <v>2016</v>
      </c>
      <c r="L166" s="163">
        <v>2016</v>
      </c>
      <c r="M166" s="165">
        <v>2017</v>
      </c>
      <c r="N166" s="165">
        <v>2017</v>
      </c>
      <c r="O166" s="165">
        <v>2016</v>
      </c>
      <c r="P166" s="165">
        <v>2016</v>
      </c>
      <c r="Q166" s="165">
        <v>2015</v>
      </c>
      <c r="R166" s="165" t="s">
        <v>973</v>
      </c>
      <c r="S166" s="165">
        <v>2017</v>
      </c>
      <c r="T166" s="165">
        <v>2014</v>
      </c>
      <c r="U166" s="165">
        <v>2015</v>
      </c>
      <c r="V166" s="165" t="s">
        <v>1131</v>
      </c>
      <c r="W166" s="165">
        <v>2015</v>
      </c>
      <c r="X166" s="165">
        <v>2010</v>
      </c>
      <c r="Y166" s="165">
        <v>2009</v>
      </c>
      <c r="Z166" s="165">
        <v>2016</v>
      </c>
      <c r="AA166" s="165">
        <v>2015</v>
      </c>
      <c r="AB166" s="165">
        <v>2015</v>
      </c>
      <c r="AC166" s="165">
        <v>2014</v>
      </c>
      <c r="AD166" s="165">
        <v>2015</v>
      </c>
      <c r="AE166" s="165">
        <v>2012</v>
      </c>
      <c r="AF166" s="165">
        <v>2015</v>
      </c>
      <c r="AG166" s="164">
        <v>2009</v>
      </c>
      <c r="AH166" s="165">
        <v>2015</v>
      </c>
      <c r="AI166" s="165">
        <v>2016</v>
      </c>
      <c r="AJ166" s="165">
        <v>2017</v>
      </c>
      <c r="AK166" s="167"/>
      <c r="AL166" s="167" t="s">
        <v>1132</v>
      </c>
      <c r="AM166" s="165">
        <v>2016</v>
      </c>
      <c r="AN166" s="165">
        <v>2014</v>
      </c>
      <c r="AO166" s="165">
        <v>2014</v>
      </c>
      <c r="AP166" s="165" t="s">
        <v>958</v>
      </c>
      <c r="AQ166" s="165" t="s">
        <v>958</v>
      </c>
      <c r="AR166" s="165">
        <v>2015</v>
      </c>
      <c r="AS166" s="165">
        <v>2015</v>
      </c>
      <c r="AT166" s="165">
        <v>2015</v>
      </c>
      <c r="AU166" s="165">
        <v>2014</v>
      </c>
      <c r="AV166" s="165">
        <v>2015</v>
      </c>
      <c r="AW166" s="165">
        <v>2015</v>
      </c>
      <c r="AX166" s="165">
        <v>2015</v>
      </c>
      <c r="AY166" s="165">
        <v>2014</v>
      </c>
      <c r="AZ166" s="177">
        <v>2015</v>
      </c>
      <c r="BA166" s="177">
        <v>2015</v>
      </c>
      <c r="BB166" s="165">
        <v>2016</v>
      </c>
      <c r="BC166" s="165">
        <v>2015</v>
      </c>
      <c r="BD166" s="165">
        <v>2014</v>
      </c>
      <c r="BE166" s="165">
        <v>2014</v>
      </c>
      <c r="BF166" s="108"/>
    </row>
    <row r="167" spans="1:58" x14ac:dyDescent="0.25">
      <c r="A167" s="133" t="s">
        <v>311</v>
      </c>
      <c r="B167" s="111" t="s">
        <v>310</v>
      </c>
      <c r="C167" s="163">
        <v>2014</v>
      </c>
      <c r="D167" s="163">
        <v>2014</v>
      </c>
      <c r="E167" s="163">
        <v>2014</v>
      </c>
      <c r="F167" s="163">
        <v>2014</v>
      </c>
      <c r="G167" s="163">
        <v>2014</v>
      </c>
      <c r="H167" s="163">
        <v>2014</v>
      </c>
      <c r="I167" s="163">
        <v>2014</v>
      </c>
      <c r="J167" s="163">
        <v>2016</v>
      </c>
      <c r="K167" s="163">
        <v>2016</v>
      </c>
      <c r="L167" s="163">
        <v>2016</v>
      </c>
      <c r="M167" s="165">
        <v>2017</v>
      </c>
      <c r="N167" s="165">
        <v>2017</v>
      </c>
      <c r="O167" s="165">
        <v>2016</v>
      </c>
      <c r="P167" s="165">
        <v>2016</v>
      </c>
      <c r="Q167" s="165">
        <v>2015</v>
      </c>
      <c r="R167" s="165" t="s">
        <v>958</v>
      </c>
      <c r="S167" s="165">
        <v>2017</v>
      </c>
      <c r="T167" s="165">
        <v>2014</v>
      </c>
      <c r="U167" s="165">
        <v>2015</v>
      </c>
      <c r="V167" s="165" t="s">
        <v>958</v>
      </c>
      <c r="W167" s="165">
        <v>2015</v>
      </c>
      <c r="X167" s="165" t="s">
        <v>958</v>
      </c>
      <c r="Y167" s="165">
        <v>2011</v>
      </c>
      <c r="Z167" s="165">
        <v>2016</v>
      </c>
      <c r="AA167" s="165">
        <v>2015</v>
      </c>
      <c r="AB167" s="165">
        <v>2014</v>
      </c>
      <c r="AC167" s="165">
        <v>2014</v>
      </c>
      <c r="AD167" s="165">
        <v>2015</v>
      </c>
      <c r="AE167" s="165" t="s">
        <v>958</v>
      </c>
      <c r="AF167" s="165">
        <v>2015</v>
      </c>
      <c r="AG167" s="164">
        <v>2012</v>
      </c>
      <c r="AH167" s="165">
        <v>2015</v>
      </c>
      <c r="AI167" s="165">
        <v>2016</v>
      </c>
      <c r="AJ167" s="165">
        <v>2017</v>
      </c>
      <c r="AK167" s="167"/>
      <c r="AL167" s="167" t="s">
        <v>1132</v>
      </c>
      <c r="AM167" s="165">
        <v>2016</v>
      </c>
      <c r="AN167" s="165">
        <v>2014</v>
      </c>
      <c r="AO167" s="165">
        <v>2014</v>
      </c>
      <c r="AP167" s="165">
        <v>2014</v>
      </c>
      <c r="AQ167" s="165">
        <v>2014</v>
      </c>
      <c r="AR167" s="165">
        <v>2015</v>
      </c>
      <c r="AS167" s="165">
        <v>2015</v>
      </c>
      <c r="AT167" s="165">
        <v>2016</v>
      </c>
      <c r="AU167" s="165">
        <v>2014</v>
      </c>
      <c r="AV167" s="165" t="s">
        <v>958</v>
      </c>
      <c r="AW167" s="165">
        <v>2015</v>
      </c>
      <c r="AX167" s="165">
        <v>2015</v>
      </c>
      <c r="AY167" s="165">
        <v>2014</v>
      </c>
      <c r="AZ167" s="177">
        <v>2015</v>
      </c>
      <c r="BA167" s="177">
        <v>2015</v>
      </c>
      <c r="BB167" s="165">
        <v>2016</v>
      </c>
      <c r="BC167" s="165">
        <v>2015</v>
      </c>
      <c r="BD167" s="165">
        <v>2014</v>
      </c>
      <c r="BE167" s="165">
        <v>2014</v>
      </c>
      <c r="BF167" s="108"/>
    </row>
    <row r="168" spans="1:58" x14ac:dyDescent="0.25">
      <c r="A168" s="133" t="s">
        <v>313</v>
      </c>
      <c r="B168" s="111" t="s">
        <v>312</v>
      </c>
      <c r="C168" s="163">
        <v>2014</v>
      </c>
      <c r="D168" s="163">
        <v>2014</v>
      </c>
      <c r="E168" s="163">
        <v>2014</v>
      </c>
      <c r="F168" s="163">
        <v>2014</v>
      </c>
      <c r="G168" s="163">
        <v>2014</v>
      </c>
      <c r="H168" s="163">
        <v>2014</v>
      </c>
      <c r="I168" s="163">
        <v>2014</v>
      </c>
      <c r="J168" s="163">
        <v>2016</v>
      </c>
      <c r="K168" s="163">
        <v>2016</v>
      </c>
      <c r="L168" s="163">
        <v>2016</v>
      </c>
      <c r="M168" s="165">
        <v>2017</v>
      </c>
      <c r="N168" s="165">
        <v>2017</v>
      </c>
      <c r="O168" s="165">
        <v>2016</v>
      </c>
      <c r="P168" s="165">
        <v>2016</v>
      </c>
      <c r="Q168" s="165">
        <v>2015</v>
      </c>
      <c r="R168" s="165" t="s">
        <v>958</v>
      </c>
      <c r="S168" s="165">
        <v>2017</v>
      </c>
      <c r="T168" s="165">
        <v>2014</v>
      </c>
      <c r="U168" s="165">
        <v>2015</v>
      </c>
      <c r="V168" s="165" t="s">
        <v>958</v>
      </c>
      <c r="W168" s="165">
        <v>2015</v>
      </c>
      <c r="X168" s="165" t="s">
        <v>958</v>
      </c>
      <c r="Y168" s="165">
        <v>2012</v>
      </c>
      <c r="Z168" s="165">
        <v>2016</v>
      </c>
      <c r="AA168" s="165">
        <v>2015</v>
      </c>
      <c r="AB168" s="165">
        <v>2013</v>
      </c>
      <c r="AC168" s="165">
        <v>2014</v>
      </c>
      <c r="AD168" s="165">
        <v>2015</v>
      </c>
      <c r="AE168" s="165" t="s">
        <v>958</v>
      </c>
      <c r="AF168" s="165">
        <v>2015</v>
      </c>
      <c r="AG168" s="164">
        <v>2012</v>
      </c>
      <c r="AH168" s="165">
        <v>2015</v>
      </c>
      <c r="AI168" s="165">
        <v>2016</v>
      </c>
      <c r="AJ168" s="165">
        <v>2017</v>
      </c>
      <c r="AK168" s="167"/>
      <c r="AL168" s="167" t="s">
        <v>1132</v>
      </c>
      <c r="AM168" s="165">
        <v>2016</v>
      </c>
      <c r="AN168" s="165">
        <v>2014</v>
      </c>
      <c r="AO168" s="165">
        <v>2014</v>
      </c>
      <c r="AP168" s="165">
        <v>2014</v>
      </c>
      <c r="AQ168" s="165">
        <v>2014</v>
      </c>
      <c r="AR168" s="165">
        <v>2015</v>
      </c>
      <c r="AS168" s="165">
        <v>2015</v>
      </c>
      <c r="AT168" s="165">
        <v>2016</v>
      </c>
      <c r="AU168" s="165">
        <v>2014</v>
      </c>
      <c r="AV168" s="165" t="s">
        <v>958</v>
      </c>
      <c r="AW168" s="165">
        <v>2015</v>
      </c>
      <c r="AX168" s="165">
        <v>2015</v>
      </c>
      <c r="AY168" s="165">
        <v>2014</v>
      </c>
      <c r="AZ168" s="177">
        <v>2015</v>
      </c>
      <c r="BA168" s="177">
        <v>2015</v>
      </c>
      <c r="BB168" s="165">
        <v>2016</v>
      </c>
      <c r="BC168" s="165">
        <v>2015</v>
      </c>
      <c r="BD168" s="165">
        <v>2014</v>
      </c>
      <c r="BE168" s="165">
        <v>2014</v>
      </c>
      <c r="BF168" s="108"/>
    </row>
    <row r="169" spans="1:58" x14ac:dyDescent="0.25">
      <c r="A169" s="133" t="s">
        <v>851</v>
      </c>
      <c r="B169" s="111" t="s">
        <v>314</v>
      </c>
      <c r="C169" s="163">
        <v>2014</v>
      </c>
      <c r="D169" s="163">
        <v>2014</v>
      </c>
      <c r="E169" s="163">
        <v>2014</v>
      </c>
      <c r="F169" s="163">
        <v>2014</v>
      </c>
      <c r="G169" s="163">
        <v>2014</v>
      </c>
      <c r="H169" s="163">
        <v>2014</v>
      </c>
      <c r="I169" s="163">
        <v>2014</v>
      </c>
      <c r="J169" s="163">
        <v>2016</v>
      </c>
      <c r="K169" s="163">
        <v>2016</v>
      </c>
      <c r="L169" s="163">
        <v>2016</v>
      </c>
      <c r="M169" s="165">
        <v>2017</v>
      </c>
      <c r="N169" s="165">
        <v>2017</v>
      </c>
      <c r="O169" s="165">
        <v>2016</v>
      </c>
      <c r="P169" s="165">
        <v>2016</v>
      </c>
      <c r="Q169" s="165">
        <v>2015</v>
      </c>
      <c r="R169" s="165" t="s">
        <v>992</v>
      </c>
      <c r="S169" s="165">
        <v>2017</v>
      </c>
      <c r="T169" s="165">
        <v>2014</v>
      </c>
      <c r="U169" s="165">
        <v>2015</v>
      </c>
      <c r="V169" s="165" t="s">
        <v>958</v>
      </c>
      <c r="W169" s="165">
        <v>2015</v>
      </c>
      <c r="X169" s="165">
        <v>2009</v>
      </c>
      <c r="Y169" s="165">
        <v>2010</v>
      </c>
      <c r="Z169" s="165">
        <v>2016</v>
      </c>
      <c r="AA169" s="165">
        <v>2015</v>
      </c>
      <c r="AB169" s="165">
        <v>2014</v>
      </c>
      <c r="AC169" s="165">
        <v>2014</v>
      </c>
      <c r="AD169" s="165">
        <v>2015</v>
      </c>
      <c r="AE169" s="165" t="s">
        <v>958</v>
      </c>
      <c r="AF169" s="165">
        <v>2015</v>
      </c>
      <c r="AG169" s="164">
        <v>2004</v>
      </c>
      <c r="AH169" s="165">
        <v>2015</v>
      </c>
      <c r="AI169" s="165">
        <v>2016</v>
      </c>
      <c r="AJ169" s="165">
        <v>2017</v>
      </c>
      <c r="AK169" s="167" t="s">
        <v>1133</v>
      </c>
      <c r="AL169" s="167" t="s">
        <v>1132</v>
      </c>
      <c r="AM169" s="165">
        <v>2016</v>
      </c>
      <c r="AN169" s="165">
        <v>2014</v>
      </c>
      <c r="AO169" s="165">
        <v>2014</v>
      </c>
      <c r="AP169" s="165" t="s">
        <v>958</v>
      </c>
      <c r="AQ169" s="165" t="s">
        <v>958</v>
      </c>
      <c r="AR169" s="165">
        <v>2009</v>
      </c>
      <c r="AS169" s="165">
        <v>2015</v>
      </c>
      <c r="AT169" s="165">
        <v>2016</v>
      </c>
      <c r="AU169" s="165">
        <v>2014</v>
      </c>
      <c r="AV169" s="165">
        <v>2015</v>
      </c>
      <c r="AW169" s="165">
        <v>2015</v>
      </c>
      <c r="AX169" s="165">
        <v>2015</v>
      </c>
      <c r="AY169" s="165">
        <v>2014</v>
      </c>
      <c r="AZ169" s="177">
        <v>2015</v>
      </c>
      <c r="BA169" s="177">
        <v>2015</v>
      </c>
      <c r="BB169" s="165">
        <v>2015</v>
      </c>
      <c r="BC169" s="165">
        <v>2015</v>
      </c>
      <c r="BD169" s="165">
        <v>2014</v>
      </c>
      <c r="BE169" s="165">
        <v>2014</v>
      </c>
      <c r="BF169" s="108"/>
    </row>
    <row r="170" spans="1:58" x14ac:dyDescent="0.25">
      <c r="A170" s="133" t="s">
        <v>317</v>
      </c>
      <c r="B170" s="111" t="s">
        <v>316</v>
      </c>
      <c r="C170" s="163">
        <v>2014</v>
      </c>
      <c r="D170" s="163">
        <v>2014</v>
      </c>
      <c r="E170" s="163">
        <v>2014</v>
      </c>
      <c r="F170" s="163">
        <v>2014</v>
      </c>
      <c r="G170" s="163">
        <v>2014</v>
      </c>
      <c r="H170" s="163">
        <v>2014</v>
      </c>
      <c r="I170" s="163">
        <v>2014</v>
      </c>
      <c r="J170" s="163">
        <v>2016</v>
      </c>
      <c r="K170" s="163">
        <v>2016</v>
      </c>
      <c r="L170" s="163">
        <v>2016</v>
      </c>
      <c r="M170" s="165">
        <v>2017</v>
      </c>
      <c r="N170" s="165">
        <v>2017</v>
      </c>
      <c r="O170" s="165">
        <v>2016</v>
      </c>
      <c r="P170" s="165">
        <v>2016</v>
      </c>
      <c r="Q170" s="165">
        <v>2015</v>
      </c>
      <c r="R170" s="165" t="s">
        <v>983</v>
      </c>
      <c r="S170" s="165">
        <v>2017</v>
      </c>
      <c r="T170" s="165">
        <v>2014</v>
      </c>
      <c r="U170" s="165">
        <v>2015</v>
      </c>
      <c r="V170" s="165" t="s">
        <v>1131</v>
      </c>
      <c r="W170" s="165">
        <v>2015</v>
      </c>
      <c r="X170" s="165">
        <v>2012</v>
      </c>
      <c r="Y170" s="165">
        <v>2013</v>
      </c>
      <c r="Z170" s="165">
        <v>2016</v>
      </c>
      <c r="AA170" s="165">
        <v>2015</v>
      </c>
      <c r="AB170" s="165">
        <v>2015</v>
      </c>
      <c r="AC170" s="165">
        <v>2014</v>
      </c>
      <c r="AD170" s="165">
        <v>2015</v>
      </c>
      <c r="AE170" s="165">
        <v>2012</v>
      </c>
      <c r="AF170" s="165">
        <v>2015</v>
      </c>
      <c r="AG170" s="164">
        <v>2014</v>
      </c>
      <c r="AH170" s="165">
        <v>2015</v>
      </c>
      <c r="AI170" s="165">
        <v>2016</v>
      </c>
      <c r="AJ170" s="165">
        <v>2017</v>
      </c>
      <c r="AK170" s="167"/>
      <c r="AL170" s="167" t="s">
        <v>1132</v>
      </c>
      <c r="AM170" s="165">
        <v>2016</v>
      </c>
      <c r="AN170" s="165">
        <v>2014</v>
      </c>
      <c r="AO170" s="165">
        <v>2014</v>
      </c>
      <c r="AP170" s="165" t="s">
        <v>958</v>
      </c>
      <c r="AQ170" s="165" t="s">
        <v>958</v>
      </c>
      <c r="AR170" s="165">
        <v>2009</v>
      </c>
      <c r="AS170" s="165">
        <v>2015</v>
      </c>
      <c r="AT170" s="165">
        <v>2016</v>
      </c>
      <c r="AU170" s="165">
        <v>2014</v>
      </c>
      <c r="AV170" s="165">
        <v>2015</v>
      </c>
      <c r="AW170" s="165">
        <v>2015</v>
      </c>
      <c r="AX170" s="165">
        <v>2015</v>
      </c>
      <c r="AY170" s="165">
        <v>2014</v>
      </c>
      <c r="AZ170" s="177">
        <v>2015</v>
      </c>
      <c r="BA170" s="177">
        <v>2015</v>
      </c>
      <c r="BB170" s="165">
        <v>2016</v>
      </c>
      <c r="BC170" s="165">
        <v>2015</v>
      </c>
      <c r="BD170" s="165">
        <v>2014</v>
      </c>
      <c r="BE170" s="165">
        <v>2014</v>
      </c>
      <c r="BF170" s="108"/>
    </row>
    <row r="171" spans="1:58" x14ac:dyDescent="0.25">
      <c r="A171" s="133" t="s">
        <v>852</v>
      </c>
      <c r="B171" s="111" t="s">
        <v>318</v>
      </c>
      <c r="C171" s="163">
        <v>2014</v>
      </c>
      <c r="D171" s="163">
        <v>2014</v>
      </c>
      <c r="E171" s="163">
        <v>2014</v>
      </c>
      <c r="F171" s="163">
        <v>2014</v>
      </c>
      <c r="G171" s="163">
        <v>2014</v>
      </c>
      <c r="H171" s="163">
        <v>2014</v>
      </c>
      <c r="I171" s="163">
        <v>2014</v>
      </c>
      <c r="J171" s="163">
        <v>2016</v>
      </c>
      <c r="K171" s="163">
        <v>2016</v>
      </c>
      <c r="L171" s="163">
        <v>2016</v>
      </c>
      <c r="M171" s="165">
        <v>2017</v>
      </c>
      <c r="N171" s="165">
        <v>2017</v>
      </c>
      <c r="O171" s="165">
        <v>2016</v>
      </c>
      <c r="P171" s="165">
        <v>2016</v>
      </c>
      <c r="Q171" s="165">
        <v>2015</v>
      </c>
      <c r="R171" s="165" t="s">
        <v>966</v>
      </c>
      <c r="S171" s="165">
        <v>2017</v>
      </c>
      <c r="T171" s="165">
        <v>2014</v>
      </c>
      <c r="U171" s="165">
        <v>2015</v>
      </c>
      <c r="V171" s="165" t="s">
        <v>1131</v>
      </c>
      <c r="W171" s="165">
        <v>2015</v>
      </c>
      <c r="X171" s="165">
        <v>2011</v>
      </c>
      <c r="Y171" s="165">
        <v>2012</v>
      </c>
      <c r="Z171" s="165">
        <v>2016</v>
      </c>
      <c r="AA171" s="165">
        <v>2015</v>
      </c>
      <c r="AB171" s="165">
        <v>2015</v>
      </c>
      <c r="AC171" s="165">
        <v>2014</v>
      </c>
      <c r="AD171" s="165">
        <v>2015</v>
      </c>
      <c r="AE171" s="165">
        <v>2012</v>
      </c>
      <c r="AF171" s="165">
        <v>2015</v>
      </c>
      <c r="AG171" s="164">
        <v>2011</v>
      </c>
      <c r="AH171" s="165">
        <v>2015</v>
      </c>
      <c r="AI171" s="165">
        <v>2016</v>
      </c>
      <c r="AJ171" s="165">
        <v>2017</v>
      </c>
      <c r="AK171" s="167"/>
      <c r="AL171" s="167">
        <v>42947</v>
      </c>
      <c r="AM171" s="165">
        <v>2016</v>
      </c>
      <c r="AN171" s="165">
        <v>2014</v>
      </c>
      <c r="AO171" s="165">
        <v>2014</v>
      </c>
      <c r="AP171" s="165">
        <v>2013</v>
      </c>
      <c r="AQ171" s="165">
        <v>2014</v>
      </c>
      <c r="AR171" s="165">
        <v>2015</v>
      </c>
      <c r="AS171" s="165">
        <v>2015</v>
      </c>
      <c r="AT171" s="165">
        <v>2016</v>
      </c>
      <c r="AU171" s="165">
        <v>2014</v>
      </c>
      <c r="AV171" s="165">
        <v>2015</v>
      </c>
      <c r="AW171" s="165">
        <v>2015</v>
      </c>
      <c r="AX171" s="165">
        <v>2015</v>
      </c>
      <c r="AY171" s="165">
        <v>2014</v>
      </c>
      <c r="AZ171" s="177">
        <v>2015</v>
      </c>
      <c r="BA171" s="177">
        <v>2015</v>
      </c>
      <c r="BB171" s="165">
        <v>2016</v>
      </c>
      <c r="BC171" s="165">
        <v>2015</v>
      </c>
      <c r="BD171" s="165">
        <v>2014</v>
      </c>
      <c r="BE171" s="165">
        <v>2014</v>
      </c>
      <c r="BF171" s="108"/>
    </row>
    <row r="172" spans="1:58" x14ac:dyDescent="0.25">
      <c r="A172" s="133" t="s">
        <v>320</v>
      </c>
      <c r="B172" s="111" t="s">
        <v>319</v>
      </c>
      <c r="C172" s="163">
        <v>2014</v>
      </c>
      <c r="D172" s="163">
        <v>2014</v>
      </c>
      <c r="E172" s="163">
        <v>2014</v>
      </c>
      <c r="F172" s="163">
        <v>2014</v>
      </c>
      <c r="G172" s="163">
        <v>2014</v>
      </c>
      <c r="H172" s="163">
        <v>2014</v>
      </c>
      <c r="I172" s="163">
        <v>2014</v>
      </c>
      <c r="J172" s="163">
        <v>2016</v>
      </c>
      <c r="K172" s="163">
        <v>2016</v>
      </c>
      <c r="L172" s="163">
        <v>2016</v>
      </c>
      <c r="M172" s="165">
        <v>2017</v>
      </c>
      <c r="N172" s="165">
        <v>2017</v>
      </c>
      <c r="O172" s="165">
        <v>2016</v>
      </c>
      <c r="P172" s="165">
        <v>2016</v>
      </c>
      <c r="Q172" s="165">
        <v>2015</v>
      </c>
      <c r="R172" s="165" t="s">
        <v>993</v>
      </c>
      <c r="S172" s="165">
        <v>2017</v>
      </c>
      <c r="T172" s="165">
        <v>2014</v>
      </c>
      <c r="U172" s="165">
        <v>2015</v>
      </c>
      <c r="V172" s="165" t="s">
        <v>1131</v>
      </c>
      <c r="W172" s="165">
        <v>2015</v>
      </c>
      <c r="X172" s="165">
        <v>2012</v>
      </c>
      <c r="Y172" s="165">
        <v>2010</v>
      </c>
      <c r="Z172" s="165">
        <v>2016</v>
      </c>
      <c r="AA172" s="165">
        <v>2015</v>
      </c>
      <c r="AB172" s="165">
        <v>2015</v>
      </c>
      <c r="AC172" s="165">
        <v>2014</v>
      </c>
      <c r="AD172" s="165">
        <v>2015</v>
      </c>
      <c r="AE172" s="165">
        <v>2012</v>
      </c>
      <c r="AF172" s="165">
        <v>2015</v>
      </c>
      <c r="AG172" s="164">
        <v>2012</v>
      </c>
      <c r="AH172" s="165">
        <v>2015</v>
      </c>
      <c r="AI172" s="165">
        <v>2016</v>
      </c>
      <c r="AJ172" s="165">
        <v>2017</v>
      </c>
      <c r="AK172" s="167" t="s">
        <v>1132</v>
      </c>
      <c r="AL172" s="167" t="s">
        <v>1132</v>
      </c>
      <c r="AM172" s="165">
        <v>2016</v>
      </c>
      <c r="AN172" s="165">
        <v>2014</v>
      </c>
      <c r="AO172" s="165">
        <v>2014</v>
      </c>
      <c r="AP172" s="165">
        <v>2014</v>
      </c>
      <c r="AQ172" s="165">
        <v>2014</v>
      </c>
      <c r="AR172" s="165">
        <v>2015</v>
      </c>
      <c r="AS172" s="165">
        <v>2015</v>
      </c>
      <c r="AT172" s="165">
        <v>2016</v>
      </c>
      <c r="AU172" s="165">
        <v>2014</v>
      </c>
      <c r="AV172" s="165">
        <v>2015</v>
      </c>
      <c r="AW172" s="165">
        <v>2015</v>
      </c>
      <c r="AX172" s="165">
        <v>2015</v>
      </c>
      <c r="AY172" s="165">
        <v>2014</v>
      </c>
      <c r="AZ172" s="177">
        <v>2015</v>
      </c>
      <c r="BA172" s="177">
        <v>2015</v>
      </c>
      <c r="BB172" s="165">
        <v>2016</v>
      </c>
      <c r="BC172" s="165">
        <v>2015</v>
      </c>
      <c r="BD172" s="165">
        <v>2014</v>
      </c>
      <c r="BE172" s="165">
        <v>2014</v>
      </c>
      <c r="BF172" s="108"/>
    </row>
    <row r="173" spans="1:58" x14ac:dyDescent="0.25">
      <c r="A173" s="133" t="s">
        <v>946</v>
      </c>
      <c r="B173" s="111" t="s">
        <v>187</v>
      </c>
      <c r="C173" s="163">
        <v>2014</v>
      </c>
      <c r="D173" s="163">
        <v>2014</v>
      </c>
      <c r="E173" s="163">
        <v>2014</v>
      </c>
      <c r="F173" s="163">
        <v>2014</v>
      </c>
      <c r="G173" s="163">
        <v>2014</v>
      </c>
      <c r="H173" s="163">
        <v>2014</v>
      </c>
      <c r="I173" s="163">
        <v>2014</v>
      </c>
      <c r="J173" s="163">
        <v>2016</v>
      </c>
      <c r="K173" s="163">
        <v>2016</v>
      </c>
      <c r="L173" s="163">
        <v>2016</v>
      </c>
      <c r="M173" s="165">
        <v>2017</v>
      </c>
      <c r="N173" s="165">
        <v>2017</v>
      </c>
      <c r="O173" s="165">
        <v>2016</v>
      </c>
      <c r="P173" s="165">
        <v>2016</v>
      </c>
      <c r="Q173" s="165">
        <v>2015</v>
      </c>
      <c r="R173" s="165" t="s">
        <v>971</v>
      </c>
      <c r="S173" s="165">
        <v>2017</v>
      </c>
      <c r="T173" s="165">
        <v>2014</v>
      </c>
      <c r="U173" s="165">
        <v>2015</v>
      </c>
      <c r="V173" s="165" t="s">
        <v>1131</v>
      </c>
      <c r="W173" s="165">
        <v>2015</v>
      </c>
      <c r="X173" s="165">
        <v>2011</v>
      </c>
      <c r="Y173" s="165">
        <v>2010</v>
      </c>
      <c r="Z173" s="165">
        <v>2016</v>
      </c>
      <c r="AA173" s="165">
        <v>2015</v>
      </c>
      <c r="AB173" s="165">
        <v>2013</v>
      </c>
      <c r="AC173" s="165">
        <v>2014</v>
      </c>
      <c r="AD173" s="165">
        <v>2015</v>
      </c>
      <c r="AE173" s="165" t="s">
        <v>958</v>
      </c>
      <c r="AF173" s="165">
        <v>2015</v>
      </c>
      <c r="AG173" s="164">
        <v>2008</v>
      </c>
      <c r="AH173" s="165">
        <v>2015</v>
      </c>
      <c r="AI173" s="165">
        <v>2016</v>
      </c>
      <c r="AJ173" s="165">
        <v>2017</v>
      </c>
      <c r="AK173" s="167" t="s">
        <v>1132</v>
      </c>
      <c r="AL173" s="167" t="s">
        <v>1132</v>
      </c>
      <c r="AM173" s="165">
        <v>2016</v>
      </c>
      <c r="AN173" s="165">
        <v>2014</v>
      </c>
      <c r="AO173" s="165">
        <v>2014</v>
      </c>
      <c r="AP173" s="165">
        <v>2013</v>
      </c>
      <c r="AQ173" s="165">
        <v>2013</v>
      </c>
      <c r="AR173" s="165">
        <v>2015</v>
      </c>
      <c r="AS173" s="165">
        <v>2015</v>
      </c>
      <c r="AT173" s="165">
        <v>2016</v>
      </c>
      <c r="AU173" s="165">
        <v>2014</v>
      </c>
      <c r="AV173" s="165">
        <v>2015</v>
      </c>
      <c r="AW173" s="165">
        <v>2015</v>
      </c>
      <c r="AX173" s="165">
        <v>2015</v>
      </c>
      <c r="AY173" s="165">
        <v>2014</v>
      </c>
      <c r="AZ173" s="177">
        <v>2015</v>
      </c>
      <c r="BA173" s="177">
        <v>2015</v>
      </c>
      <c r="BB173" s="165">
        <v>2016</v>
      </c>
      <c r="BC173" s="165">
        <v>2015</v>
      </c>
      <c r="BD173" s="165">
        <v>2014</v>
      </c>
      <c r="BE173" s="165">
        <v>2014</v>
      </c>
      <c r="BF173" s="108"/>
    </row>
    <row r="174" spans="1:58" x14ac:dyDescent="0.25">
      <c r="A174" s="133" t="s">
        <v>373</v>
      </c>
      <c r="B174" s="111" t="s">
        <v>91</v>
      </c>
      <c r="C174" s="163">
        <v>2014</v>
      </c>
      <c r="D174" s="163">
        <v>2014</v>
      </c>
      <c r="E174" s="163">
        <v>2014</v>
      </c>
      <c r="F174" s="163">
        <v>2014</v>
      </c>
      <c r="G174" s="163">
        <v>2014</v>
      </c>
      <c r="H174" s="163">
        <v>2014</v>
      </c>
      <c r="I174" s="163">
        <v>2014</v>
      </c>
      <c r="J174" s="163">
        <v>2016</v>
      </c>
      <c r="K174" s="163">
        <v>2016</v>
      </c>
      <c r="L174" s="163">
        <v>2016</v>
      </c>
      <c r="M174" s="165">
        <v>2017</v>
      </c>
      <c r="N174" s="165">
        <v>2017</v>
      </c>
      <c r="O174" s="165">
        <v>2016</v>
      </c>
      <c r="P174" s="165">
        <v>2016</v>
      </c>
      <c r="Q174" s="165">
        <v>2015</v>
      </c>
      <c r="R174" s="165" t="s">
        <v>994</v>
      </c>
      <c r="S174" s="165">
        <v>2017</v>
      </c>
      <c r="T174" s="165">
        <v>2014</v>
      </c>
      <c r="U174" s="165">
        <v>2015</v>
      </c>
      <c r="V174" s="165" t="s">
        <v>1131</v>
      </c>
      <c r="W174" s="165">
        <v>2015</v>
      </c>
      <c r="X174" s="165">
        <v>2009</v>
      </c>
      <c r="Y174" s="165">
        <v>2011</v>
      </c>
      <c r="Z174" s="165">
        <v>2016</v>
      </c>
      <c r="AA174" s="165">
        <v>2015</v>
      </c>
      <c r="AB174" s="165" t="s">
        <v>958</v>
      </c>
      <c r="AC174" s="165">
        <v>2014</v>
      </c>
      <c r="AD174" s="165">
        <v>2015</v>
      </c>
      <c r="AE174" s="165">
        <v>2012</v>
      </c>
      <c r="AF174" s="165" t="s">
        <v>958</v>
      </c>
      <c r="AG174" s="164">
        <v>2007</v>
      </c>
      <c r="AH174" s="165">
        <v>2015</v>
      </c>
      <c r="AI174" s="165">
        <v>2016</v>
      </c>
      <c r="AJ174" s="165">
        <v>2017</v>
      </c>
      <c r="AK174" s="167" t="s">
        <v>958</v>
      </c>
      <c r="AL174" s="167" t="s">
        <v>1132</v>
      </c>
      <c r="AM174" s="165">
        <v>2016</v>
      </c>
      <c r="AN174" s="165">
        <v>2014</v>
      </c>
      <c r="AO174" s="165">
        <v>2014</v>
      </c>
      <c r="AP174" s="165" t="s">
        <v>958</v>
      </c>
      <c r="AQ174" s="165" t="s">
        <v>958</v>
      </c>
      <c r="AR174" s="165">
        <v>2009</v>
      </c>
      <c r="AS174" s="165">
        <v>2015</v>
      </c>
      <c r="AT174" s="165">
        <v>2016</v>
      </c>
      <c r="AU174" s="165">
        <v>2014</v>
      </c>
      <c r="AV174" s="165">
        <v>2015</v>
      </c>
      <c r="AW174" s="165">
        <v>2015</v>
      </c>
      <c r="AX174" s="165">
        <v>2015</v>
      </c>
      <c r="AY174" s="165">
        <v>2014</v>
      </c>
      <c r="AZ174" s="177">
        <v>2015</v>
      </c>
      <c r="BA174" s="177">
        <v>2015</v>
      </c>
      <c r="BB174" s="165">
        <v>2015</v>
      </c>
      <c r="BC174" s="165">
        <v>2015</v>
      </c>
      <c r="BD174" s="165">
        <v>2014</v>
      </c>
      <c r="BE174" s="165">
        <v>2014</v>
      </c>
      <c r="BF174" s="108"/>
    </row>
    <row r="175" spans="1:58" x14ac:dyDescent="0.25">
      <c r="A175" s="133" t="s">
        <v>322</v>
      </c>
      <c r="B175" s="111" t="s">
        <v>321</v>
      </c>
      <c r="C175" s="163">
        <v>2014</v>
      </c>
      <c r="D175" s="163">
        <v>2014</v>
      </c>
      <c r="E175" s="163">
        <v>2014</v>
      </c>
      <c r="F175" s="163">
        <v>2014</v>
      </c>
      <c r="G175" s="163">
        <v>2014</v>
      </c>
      <c r="H175" s="163">
        <v>2014</v>
      </c>
      <c r="I175" s="163">
        <v>2014</v>
      </c>
      <c r="J175" s="163">
        <v>2016</v>
      </c>
      <c r="K175" s="163">
        <v>2016</v>
      </c>
      <c r="L175" s="163">
        <v>2016</v>
      </c>
      <c r="M175" s="165">
        <v>2017</v>
      </c>
      <c r="N175" s="165">
        <v>2017</v>
      </c>
      <c r="O175" s="165">
        <v>2016</v>
      </c>
      <c r="P175" s="165">
        <v>2016</v>
      </c>
      <c r="Q175" s="165">
        <v>2015</v>
      </c>
      <c r="R175" s="165" t="s">
        <v>978</v>
      </c>
      <c r="S175" s="165">
        <v>2017</v>
      </c>
      <c r="T175" s="165">
        <v>2014</v>
      </c>
      <c r="U175" s="165">
        <v>2015</v>
      </c>
      <c r="V175" s="165" t="s">
        <v>1131</v>
      </c>
      <c r="W175" s="165">
        <v>2015</v>
      </c>
      <c r="X175" s="165">
        <v>2014</v>
      </c>
      <c r="Y175" s="165">
        <v>2010</v>
      </c>
      <c r="Z175" s="165">
        <v>2016</v>
      </c>
      <c r="AA175" s="165">
        <v>2015</v>
      </c>
      <c r="AB175" s="165">
        <v>2015</v>
      </c>
      <c r="AC175" s="165">
        <v>2014</v>
      </c>
      <c r="AD175" s="165">
        <v>2015</v>
      </c>
      <c r="AE175" s="165">
        <v>2012</v>
      </c>
      <c r="AF175" s="165">
        <v>2015</v>
      </c>
      <c r="AG175" s="164">
        <v>2011</v>
      </c>
      <c r="AH175" s="165">
        <v>2015</v>
      </c>
      <c r="AI175" s="165">
        <v>2016</v>
      </c>
      <c r="AJ175" s="165">
        <v>2017</v>
      </c>
      <c r="AK175" s="167" t="s">
        <v>1132</v>
      </c>
      <c r="AL175" s="167" t="s">
        <v>1132</v>
      </c>
      <c r="AM175" s="165">
        <v>2016</v>
      </c>
      <c r="AN175" s="165">
        <v>2014</v>
      </c>
      <c r="AO175" s="165">
        <v>2014</v>
      </c>
      <c r="AP175" s="165">
        <v>2014</v>
      </c>
      <c r="AQ175" s="165">
        <v>2014</v>
      </c>
      <c r="AR175" s="165">
        <v>2015</v>
      </c>
      <c r="AS175" s="165">
        <v>2015</v>
      </c>
      <c r="AT175" s="165">
        <v>2016</v>
      </c>
      <c r="AU175" s="165">
        <v>2014</v>
      </c>
      <c r="AV175" s="165">
        <v>2015</v>
      </c>
      <c r="AW175" s="165">
        <v>2015</v>
      </c>
      <c r="AX175" s="165">
        <v>2015</v>
      </c>
      <c r="AY175" s="165">
        <v>2014</v>
      </c>
      <c r="AZ175" s="177">
        <v>2015</v>
      </c>
      <c r="BA175" s="177">
        <v>2015</v>
      </c>
      <c r="BB175" s="165">
        <v>2016</v>
      </c>
      <c r="BC175" s="165">
        <v>2015</v>
      </c>
      <c r="BD175" s="165">
        <v>2014</v>
      </c>
      <c r="BE175" s="165">
        <v>2014</v>
      </c>
      <c r="BF175" s="108"/>
    </row>
    <row r="176" spans="1:58" x14ac:dyDescent="0.25">
      <c r="A176" s="133" t="s">
        <v>324</v>
      </c>
      <c r="B176" s="111" t="s">
        <v>323</v>
      </c>
      <c r="C176" s="163">
        <v>2014</v>
      </c>
      <c r="D176" s="163">
        <v>2014</v>
      </c>
      <c r="E176" s="163">
        <v>2014</v>
      </c>
      <c r="F176" s="163">
        <v>2014</v>
      </c>
      <c r="G176" s="163">
        <v>2014</v>
      </c>
      <c r="H176" s="163">
        <v>2014</v>
      </c>
      <c r="I176" s="163">
        <v>2014</v>
      </c>
      <c r="J176" s="163">
        <v>2016</v>
      </c>
      <c r="K176" s="163">
        <v>2016</v>
      </c>
      <c r="L176" s="163">
        <v>2016</v>
      </c>
      <c r="M176" s="165">
        <v>2017</v>
      </c>
      <c r="N176" s="165">
        <v>2017</v>
      </c>
      <c r="O176" s="165">
        <v>2016</v>
      </c>
      <c r="P176" s="165">
        <v>2016</v>
      </c>
      <c r="Q176" s="165">
        <v>2015</v>
      </c>
      <c r="R176" s="165" t="s">
        <v>958</v>
      </c>
      <c r="S176" s="165">
        <v>2017</v>
      </c>
      <c r="T176" s="165">
        <v>2014</v>
      </c>
      <c r="U176" s="165">
        <v>2015</v>
      </c>
      <c r="V176" s="165" t="s">
        <v>1131</v>
      </c>
      <c r="W176" s="165">
        <v>2015</v>
      </c>
      <c r="X176" s="165">
        <v>2012</v>
      </c>
      <c r="Y176" s="165">
        <v>2010</v>
      </c>
      <c r="Z176" s="165">
        <v>2016</v>
      </c>
      <c r="AA176" s="165">
        <v>2015</v>
      </c>
      <c r="AB176" s="165" t="s">
        <v>958</v>
      </c>
      <c r="AC176" s="165">
        <v>2014</v>
      </c>
      <c r="AD176" s="165">
        <v>2015</v>
      </c>
      <c r="AE176" s="165" t="s">
        <v>958</v>
      </c>
      <c r="AF176" s="165">
        <v>2015</v>
      </c>
      <c r="AG176" s="164">
        <v>2009</v>
      </c>
      <c r="AH176" s="165">
        <v>2015</v>
      </c>
      <c r="AI176" s="165">
        <v>2016</v>
      </c>
      <c r="AJ176" s="165">
        <v>2017</v>
      </c>
      <c r="AK176" s="167"/>
      <c r="AL176" s="167" t="s">
        <v>1132</v>
      </c>
      <c r="AM176" s="165">
        <v>2016</v>
      </c>
      <c r="AN176" s="165">
        <v>2014</v>
      </c>
      <c r="AO176" s="165">
        <v>2014</v>
      </c>
      <c r="AP176" s="165" t="s">
        <v>958</v>
      </c>
      <c r="AQ176" s="165" t="s">
        <v>958</v>
      </c>
      <c r="AR176" s="165">
        <v>2011</v>
      </c>
      <c r="AS176" s="165">
        <v>2015</v>
      </c>
      <c r="AT176" s="165" t="s">
        <v>958</v>
      </c>
      <c r="AU176" s="165">
        <v>2014</v>
      </c>
      <c r="AV176" s="165">
        <v>2015</v>
      </c>
      <c r="AW176" s="165">
        <v>2015</v>
      </c>
      <c r="AX176" s="165">
        <v>2015</v>
      </c>
      <c r="AY176" s="165">
        <v>2014</v>
      </c>
      <c r="AZ176" s="177">
        <v>2015</v>
      </c>
      <c r="BA176" s="177">
        <v>2015</v>
      </c>
      <c r="BB176" s="165">
        <v>2016</v>
      </c>
      <c r="BC176" s="165">
        <v>2015</v>
      </c>
      <c r="BD176" s="165">
        <v>2014</v>
      </c>
      <c r="BE176" s="165">
        <v>2014</v>
      </c>
      <c r="BF176" s="108"/>
    </row>
    <row r="177" spans="1:58" x14ac:dyDescent="0.25">
      <c r="A177" s="133" t="s">
        <v>326</v>
      </c>
      <c r="B177" s="111" t="s">
        <v>325</v>
      </c>
      <c r="C177" s="163">
        <v>2014</v>
      </c>
      <c r="D177" s="163">
        <v>2014</v>
      </c>
      <c r="E177" s="163">
        <v>2014</v>
      </c>
      <c r="F177" s="163">
        <v>2014</v>
      </c>
      <c r="G177" s="163">
        <v>2014</v>
      </c>
      <c r="H177" s="163">
        <v>2014</v>
      </c>
      <c r="I177" s="163">
        <v>2014</v>
      </c>
      <c r="J177" s="163">
        <v>2016</v>
      </c>
      <c r="K177" s="163">
        <v>2016</v>
      </c>
      <c r="L177" s="163">
        <v>2016</v>
      </c>
      <c r="M177" s="165">
        <v>2017</v>
      </c>
      <c r="N177" s="165">
        <v>2017</v>
      </c>
      <c r="O177" s="165">
        <v>2016</v>
      </c>
      <c r="P177" s="165">
        <v>2016</v>
      </c>
      <c r="Q177" s="165">
        <v>2015</v>
      </c>
      <c r="R177" s="165" t="s">
        <v>979</v>
      </c>
      <c r="S177" s="165">
        <v>2017</v>
      </c>
      <c r="T177" s="165">
        <v>2014</v>
      </c>
      <c r="U177" s="165">
        <v>2015</v>
      </c>
      <c r="V177" s="165" t="s">
        <v>958</v>
      </c>
      <c r="W177" s="165">
        <v>2015</v>
      </c>
      <c r="X177" s="165" t="s">
        <v>958</v>
      </c>
      <c r="Y177" s="165">
        <v>2010</v>
      </c>
      <c r="Z177" s="165">
        <v>2016</v>
      </c>
      <c r="AA177" s="165">
        <v>2015</v>
      </c>
      <c r="AB177" s="165">
        <v>2015</v>
      </c>
      <c r="AC177" s="165">
        <v>2014</v>
      </c>
      <c r="AD177" s="165">
        <v>2015</v>
      </c>
      <c r="AE177" s="165" t="s">
        <v>958</v>
      </c>
      <c r="AF177" s="165">
        <v>2015</v>
      </c>
      <c r="AG177" s="164" t="s">
        <v>958</v>
      </c>
      <c r="AH177" s="165">
        <v>2015</v>
      </c>
      <c r="AI177" s="165">
        <v>2016</v>
      </c>
      <c r="AJ177" s="165">
        <v>2017</v>
      </c>
      <c r="AK177" s="167"/>
      <c r="AL177" s="167" t="s">
        <v>1132</v>
      </c>
      <c r="AM177" s="165">
        <v>2016</v>
      </c>
      <c r="AN177" s="165">
        <v>2014</v>
      </c>
      <c r="AO177" s="165">
        <v>2014</v>
      </c>
      <c r="AP177" s="165">
        <v>2013</v>
      </c>
      <c r="AQ177" s="165">
        <v>2013</v>
      </c>
      <c r="AR177" s="165">
        <v>2011</v>
      </c>
      <c r="AS177" s="165">
        <v>2015</v>
      </c>
      <c r="AT177" s="165">
        <v>2016</v>
      </c>
      <c r="AU177" s="165">
        <v>2014</v>
      </c>
      <c r="AV177" s="165">
        <v>2015</v>
      </c>
      <c r="AW177" s="165">
        <v>2015</v>
      </c>
      <c r="AX177" s="165">
        <v>2015</v>
      </c>
      <c r="AY177" s="165">
        <v>2014</v>
      </c>
      <c r="AZ177" s="177">
        <v>2015</v>
      </c>
      <c r="BA177" s="177">
        <v>2015</v>
      </c>
      <c r="BB177" s="165">
        <v>2016</v>
      </c>
      <c r="BC177" s="165">
        <v>2015</v>
      </c>
      <c r="BD177" s="165">
        <v>2014</v>
      </c>
      <c r="BE177" s="165">
        <v>2014</v>
      </c>
      <c r="BF177" s="108"/>
    </row>
    <row r="178" spans="1:58" x14ac:dyDescent="0.25">
      <c r="A178" s="133" t="s">
        <v>328</v>
      </c>
      <c r="B178" s="111" t="s">
        <v>327</v>
      </c>
      <c r="C178" s="163">
        <v>2014</v>
      </c>
      <c r="D178" s="163">
        <v>2014</v>
      </c>
      <c r="E178" s="163">
        <v>2014</v>
      </c>
      <c r="F178" s="163">
        <v>2014</v>
      </c>
      <c r="G178" s="163">
        <v>2014</v>
      </c>
      <c r="H178" s="163">
        <v>2014</v>
      </c>
      <c r="I178" s="163">
        <v>2014</v>
      </c>
      <c r="J178" s="163">
        <v>2016</v>
      </c>
      <c r="K178" s="163">
        <v>2016</v>
      </c>
      <c r="L178" s="163">
        <v>2016</v>
      </c>
      <c r="M178" s="165">
        <v>2017</v>
      </c>
      <c r="N178" s="165">
        <v>2017</v>
      </c>
      <c r="O178" s="165">
        <v>2016</v>
      </c>
      <c r="P178" s="165">
        <v>2016</v>
      </c>
      <c r="Q178" s="165">
        <v>2015</v>
      </c>
      <c r="R178" s="165" t="s">
        <v>975</v>
      </c>
      <c r="S178" s="165">
        <v>2017</v>
      </c>
      <c r="T178" s="165">
        <v>2014</v>
      </c>
      <c r="U178" s="165">
        <v>2015</v>
      </c>
      <c r="V178" s="165" t="s">
        <v>1131</v>
      </c>
      <c r="W178" s="165">
        <v>2015</v>
      </c>
      <c r="X178" s="165">
        <v>2012</v>
      </c>
      <c r="Y178" s="165">
        <v>2010</v>
      </c>
      <c r="Z178" s="165">
        <v>2016</v>
      </c>
      <c r="AA178" s="165">
        <v>2015</v>
      </c>
      <c r="AB178" s="165">
        <v>2015</v>
      </c>
      <c r="AC178" s="165">
        <v>2014</v>
      </c>
      <c r="AD178" s="165">
        <v>2015</v>
      </c>
      <c r="AE178" s="165" t="s">
        <v>958</v>
      </c>
      <c r="AF178" s="165">
        <v>2015</v>
      </c>
      <c r="AG178" s="164">
        <v>2010</v>
      </c>
      <c r="AH178" s="165">
        <v>2015</v>
      </c>
      <c r="AI178" s="165">
        <v>2016</v>
      </c>
      <c r="AJ178" s="165">
        <v>2017</v>
      </c>
      <c r="AK178" s="167"/>
      <c r="AL178" s="167" t="s">
        <v>1132</v>
      </c>
      <c r="AM178" s="165">
        <v>2016</v>
      </c>
      <c r="AN178" s="165">
        <v>2014</v>
      </c>
      <c r="AO178" s="165">
        <v>2014</v>
      </c>
      <c r="AP178" s="165">
        <v>2014</v>
      </c>
      <c r="AQ178" s="165">
        <v>2014</v>
      </c>
      <c r="AR178" s="165">
        <v>2011</v>
      </c>
      <c r="AS178" s="165">
        <v>2015</v>
      </c>
      <c r="AT178" s="165">
        <v>2016</v>
      </c>
      <c r="AU178" s="165">
        <v>2014</v>
      </c>
      <c r="AV178" s="165">
        <v>2015</v>
      </c>
      <c r="AW178" s="165">
        <v>2015</v>
      </c>
      <c r="AX178" s="165">
        <v>2015</v>
      </c>
      <c r="AY178" s="165">
        <v>2014</v>
      </c>
      <c r="AZ178" s="177">
        <v>2015</v>
      </c>
      <c r="BA178" s="177">
        <v>2015</v>
      </c>
      <c r="BB178" s="165">
        <v>2016</v>
      </c>
      <c r="BC178" s="165">
        <v>2015</v>
      </c>
      <c r="BD178" s="165">
        <v>2014</v>
      </c>
      <c r="BE178" s="165">
        <v>2014</v>
      </c>
      <c r="BF178" s="108"/>
    </row>
    <row r="179" spans="1:58" x14ac:dyDescent="0.25">
      <c r="A179" s="133" t="s">
        <v>330</v>
      </c>
      <c r="B179" s="111" t="s">
        <v>329</v>
      </c>
      <c r="C179" s="163">
        <v>2014</v>
      </c>
      <c r="D179" s="163">
        <v>2014</v>
      </c>
      <c r="E179" s="163">
        <v>2014</v>
      </c>
      <c r="F179" s="163">
        <v>2014</v>
      </c>
      <c r="G179" s="163">
        <v>2014</v>
      </c>
      <c r="H179" s="163">
        <v>2014</v>
      </c>
      <c r="I179" s="163">
        <v>2014</v>
      </c>
      <c r="J179" s="163">
        <v>2016</v>
      </c>
      <c r="K179" s="163">
        <v>2016</v>
      </c>
      <c r="L179" s="163">
        <v>2016</v>
      </c>
      <c r="M179" s="165">
        <v>2017</v>
      </c>
      <c r="N179" s="165">
        <v>2017</v>
      </c>
      <c r="O179" s="165">
        <v>2016</v>
      </c>
      <c r="P179" s="165">
        <v>2016</v>
      </c>
      <c r="Q179" s="165">
        <v>2015</v>
      </c>
      <c r="R179" s="165" t="s">
        <v>958</v>
      </c>
      <c r="S179" s="165">
        <v>2017</v>
      </c>
      <c r="T179" s="165">
        <v>2014</v>
      </c>
      <c r="U179" s="165">
        <v>2015</v>
      </c>
      <c r="V179" s="165" t="s">
        <v>1131</v>
      </c>
      <c r="W179" s="165">
        <v>2015</v>
      </c>
      <c r="X179" s="165">
        <v>2013</v>
      </c>
      <c r="Y179" s="165">
        <v>2011</v>
      </c>
      <c r="Z179" s="165">
        <v>2016</v>
      </c>
      <c r="AA179" s="165">
        <v>2015</v>
      </c>
      <c r="AB179" s="165" t="s">
        <v>958</v>
      </c>
      <c r="AC179" s="165">
        <v>2014</v>
      </c>
      <c r="AD179" s="165">
        <v>2015</v>
      </c>
      <c r="AE179" s="165">
        <v>2012</v>
      </c>
      <c r="AF179" s="165">
        <v>2015</v>
      </c>
      <c r="AG179" s="164">
        <v>2012</v>
      </c>
      <c r="AH179" s="165">
        <v>2015</v>
      </c>
      <c r="AI179" s="165">
        <v>2016</v>
      </c>
      <c r="AJ179" s="165">
        <v>2017</v>
      </c>
      <c r="AK179" s="167" t="s">
        <v>1132</v>
      </c>
      <c r="AL179" s="167">
        <v>42943</v>
      </c>
      <c r="AM179" s="165">
        <v>2016</v>
      </c>
      <c r="AN179" s="165">
        <v>2014</v>
      </c>
      <c r="AO179" s="165">
        <v>2014</v>
      </c>
      <c r="AP179" s="165">
        <v>2014</v>
      </c>
      <c r="AQ179" s="165">
        <v>2014</v>
      </c>
      <c r="AR179" s="165">
        <v>2015</v>
      </c>
      <c r="AS179" s="165">
        <v>2015</v>
      </c>
      <c r="AT179" s="165">
        <v>2016</v>
      </c>
      <c r="AU179" s="165">
        <v>2014</v>
      </c>
      <c r="AV179" s="165">
        <v>2015</v>
      </c>
      <c r="AW179" s="165">
        <v>2015</v>
      </c>
      <c r="AX179" s="165">
        <v>2015</v>
      </c>
      <c r="AY179" s="165">
        <v>2014</v>
      </c>
      <c r="AZ179" s="177">
        <v>2015</v>
      </c>
      <c r="BA179" s="177">
        <v>2015</v>
      </c>
      <c r="BB179" s="165">
        <v>2016</v>
      </c>
      <c r="BC179" s="165">
        <v>2015</v>
      </c>
      <c r="BD179" s="165">
        <v>2014</v>
      </c>
      <c r="BE179" s="165">
        <v>2014</v>
      </c>
      <c r="BF179" s="108"/>
    </row>
    <row r="180" spans="1:58" x14ac:dyDescent="0.25">
      <c r="A180" s="133" t="s">
        <v>332</v>
      </c>
      <c r="B180" s="111" t="s">
        <v>331</v>
      </c>
      <c r="C180" s="163">
        <v>2014</v>
      </c>
      <c r="D180" s="163">
        <v>2014</v>
      </c>
      <c r="E180" s="163">
        <v>2014</v>
      </c>
      <c r="F180" s="163">
        <v>2014</v>
      </c>
      <c r="G180" s="163">
        <v>2014</v>
      </c>
      <c r="H180" s="163">
        <v>2014</v>
      </c>
      <c r="I180" s="163">
        <v>2014</v>
      </c>
      <c r="J180" s="163">
        <v>2016</v>
      </c>
      <c r="K180" s="163">
        <v>2016</v>
      </c>
      <c r="L180" s="163">
        <v>2016</v>
      </c>
      <c r="M180" s="165">
        <v>2017</v>
      </c>
      <c r="N180" s="165">
        <v>2017</v>
      </c>
      <c r="O180" s="165">
        <v>2016</v>
      </c>
      <c r="P180" s="165">
        <v>2016</v>
      </c>
      <c r="Q180" s="165">
        <v>2015</v>
      </c>
      <c r="R180" s="165" t="s">
        <v>958</v>
      </c>
      <c r="S180" s="165">
        <v>2017</v>
      </c>
      <c r="T180" s="165">
        <v>2014</v>
      </c>
      <c r="U180" s="165">
        <v>2015</v>
      </c>
      <c r="V180" s="165" t="s">
        <v>1131</v>
      </c>
      <c r="W180" s="165">
        <v>2015</v>
      </c>
      <c r="X180" s="165" t="s">
        <v>958</v>
      </c>
      <c r="Y180" s="165">
        <v>2010</v>
      </c>
      <c r="Z180" s="165">
        <v>2016</v>
      </c>
      <c r="AA180" s="165">
        <v>2015</v>
      </c>
      <c r="AB180" s="165" t="s">
        <v>958</v>
      </c>
      <c r="AC180" s="165">
        <v>2014</v>
      </c>
      <c r="AD180" s="165">
        <v>2015</v>
      </c>
      <c r="AE180" s="165" t="s">
        <v>958</v>
      </c>
      <c r="AF180" s="165" t="s">
        <v>958</v>
      </c>
      <c r="AG180" s="164" t="s">
        <v>958</v>
      </c>
      <c r="AH180" s="165">
        <v>2015</v>
      </c>
      <c r="AI180" s="165">
        <v>2016</v>
      </c>
      <c r="AJ180" s="165">
        <v>2017</v>
      </c>
      <c r="AK180" s="167"/>
      <c r="AL180" s="167" t="s">
        <v>1132</v>
      </c>
      <c r="AM180" s="165">
        <v>2016</v>
      </c>
      <c r="AN180" s="165">
        <v>2014</v>
      </c>
      <c r="AO180" s="165">
        <v>2014</v>
      </c>
      <c r="AP180" s="165" t="s">
        <v>958</v>
      </c>
      <c r="AQ180" s="165" t="s">
        <v>958</v>
      </c>
      <c r="AR180" s="165" t="s">
        <v>958</v>
      </c>
      <c r="AS180" s="165">
        <v>2015</v>
      </c>
      <c r="AT180" s="165">
        <v>2016</v>
      </c>
      <c r="AU180" s="165">
        <v>2014</v>
      </c>
      <c r="AV180" s="165">
        <v>2015</v>
      </c>
      <c r="AW180" s="165">
        <v>2015</v>
      </c>
      <c r="AX180" s="165">
        <v>2015</v>
      </c>
      <c r="AY180" s="165">
        <v>2014</v>
      </c>
      <c r="AZ180" s="177">
        <v>2006</v>
      </c>
      <c r="BA180" s="177">
        <v>2006</v>
      </c>
      <c r="BB180" s="165">
        <v>2016</v>
      </c>
      <c r="BC180" s="165">
        <v>2015</v>
      </c>
      <c r="BD180" s="165">
        <v>2014</v>
      </c>
      <c r="BE180" s="165">
        <v>2014</v>
      </c>
      <c r="BF180" s="108"/>
    </row>
    <row r="181" spans="1:58" x14ac:dyDescent="0.25">
      <c r="A181" s="133" t="s">
        <v>334</v>
      </c>
      <c r="B181" s="111" t="s">
        <v>333</v>
      </c>
      <c r="C181" s="163">
        <v>2014</v>
      </c>
      <c r="D181" s="163">
        <v>2014</v>
      </c>
      <c r="E181" s="163">
        <v>2014</v>
      </c>
      <c r="F181" s="163">
        <v>2014</v>
      </c>
      <c r="G181" s="163">
        <v>2014</v>
      </c>
      <c r="H181" s="163">
        <v>2014</v>
      </c>
      <c r="I181" s="163">
        <v>2014</v>
      </c>
      <c r="J181" s="163">
        <v>2016</v>
      </c>
      <c r="K181" s="163">
        <v>2016</v>
      </c>
      <c r="L181" s="163">
        <v>2016</v>
      </c>
      <c r="M181" s="165">
        <v>2017</v>
      </c>
      <c r="N181" s="165">
        <v>2017</v>
      </c>
      <c r="O181" s="165">
        <v>2016</v>
      </c>
      <c r="P181" s="165">
        <v>2016</v>
      </c>
      <c r="Q181" s="165" t="s">
        <v>958</v>
      </c>
      <c r="R181" s="165" t="s">
        <v>958</v>
      </c>
      <c r="S181" s="165">
        <v>2017</v>
      </c>
      <c r="T181" s="165">
        <v>2014</v>
      </c>
      <c r="U181" s="165">
        <v>2015</v>
      </c>
      <c r="V181" s="165" t="s">
        <v>1131</v>
      </c>
      <c r="W181" s="165">
        <v>2015</v>
      </c>
      <c r="X181" s="165">
        <v>2007</v>
      </c>
      <c r="Y181" s="165">
        <v>2010</v>
      </c>
      <c r="Z181" s="165">
        <v>2016</v>
      </c>
      <c r="AA181" s="165">
        <v>2015</v>
      </c>
      <c r="AB181" s="165" t="s">
        <v>958</v>
      </c>
      <c r="AC181" s="165">
        <v>2014</v>
      </c>
      <c r="AD181" s="165">
        <v>2015</v>
      </c>
      <c r="AE181" s="165" t="s">
        <v>958</v>
      </c>
      <c r="AF181" s="165" t="s">
        <v>958</v>
      </c>
      <c r="AG181" s="164" t="s">
        <v>958</v>
      </c>
      <c r="AH181" s="165">
        <v>2015</v>
      </c>
      <c r="AI181" s="165">
        <v>2016</v>
      </c>
      <c r="AJ181" s="165">
        <v>2017</v>
      </c>
      <c r="AK181" s="167"/>
      <c r="AL181" s="167"/>
      <c r="AM181" s="165">
        <v>2016</v>
      </c>
      <c r="AN181" s="165">
        <v>2014</v>
      </c>
      <c r="AO181" s="165">
        <v>2014</v>
      </c>
      <c r="AP181" s="165" t="s">
        <v>958</v>
      </c>
      <c r="AQ181" s="165" t="s">
        <v>958</v>
      </c>
      <c r="AR181" s="165" t="s">
        <v>958</v>
      </c>
      <c r="AS181" s="165">
        <v>2015</v>
      </c>
      <c r="AT181" s="165" t="s">
        <v>958</v>
      </c>
      <c r="AU181" s="165">
        <v>2014</v>
      </c>
      <c r="AV181" s="165" t="s">
        <v>958</v>
      </c>
      <c r="AW181" s="165">
        <v>2015</v>
      </c>
      <c r="AX181" s="165">
        <v>2015</v>
      </c>
      <c r="AY181" s="165">
        <v>2014</v>
      </c>
      <c r="AZ181" s="177">
        <v>2013</v>
      </c>
      <c r="BA181" s="177">
        <v>2015</v>
      </c>
      <c r="BB181" s="165">
        <v>2016</v>
      </c>
      <c r="BC181" s="165">
        <v>2015</v>
      </c>
      <c r="BD181" s="165">
        <v>2014</v>
      </c>
      <c r="BE181" s="165">
        <v>2014</v>
      </c>
      <c r="BF181" s="108"/>
    </row>
    <row r="182" spans="1:58" x14ac:dyDescent="0.25">
      <c r="A182" s="133" t="s">
        <v>336</v>
      </c>
      <c r="B182" s="111" t="s">
        <v>335</v>
      </c>
      <c r="C182" s="163">
        <v>2014</v>
      </c>
      <c r="D182" s="163">
        <v>2014</v>
      </c>
      <c r="E182" s="163">
        <v>2014</v>
      </c>
      <c r="F182" s="163">
        <v>2014</v>
      </c>
      <c r="G182" s="163">
        <v>2014</v>
      </c>
      <c r="H182" s="163">
        <v>2014</v>
      </c>
      <c r="I182" s="163">
        <v>2014</v>
      </c>
      <c r="J182" s="163">
        <v>2016</v>
      </c>
      <c r="K182" s="163">
        <v>2016</v>
      </c>
      <c r="L182" s="163">
        <v>2016</v>
      </c>
      <c r="M182" s="165">
        <v>2017</v>
      </c>
      <c r="N182" s="165">
        <v>2017</v>
      </c>
      <c r="O182" s="165">
        <v>2016</v>
      </c>
      <c r="P182" s="165">
        <v>2016</v>
      </c>
      <c r="Q182" s="165">
        <v>2015</v>
      </c>
      <c r="R182" s="165" t="s">
        <v>968</v>
      </c>
      <c r="S182" s="165">
        <v>2017</v>
      </c>
      <c r="T182" s="165">
        <v>2014</v>
      </c>
      <c r="U182" s="165">
        <v>2015</v>
      </c>
      <c r="V182" s="165" t="s">
        <v>1131</v>
      </c>
      <c r="W182" s="165">
        <v>2015</v>
      </c>
      <c r="X182" s="165">
        <v>2011</v>
      </c>
      <c r="Y182" s="165">
        <v>2010</v>
      </c>
      <c r="Z182" s="165">
        <v>2016</v>
      </c>
      <c r="AA182" s="165">
        <v>2015</v>
      </c>
      <c r="AB182" s="165">
        <v>2015</v>
      </c>
      <c r="AC182" s="165">
        <v>2014</v>
      </c>
      <c r="AD182" s="165">
        <v>2015</v>
      </c>
      <c r="AE182" s="165">
        <v>2012</v>
      </c>
      <c r="AF182" s="165">
        <v>2015</v>
      </c>
      <c r="AG182" s="164">
        <v>2012</v>
      </c>
      <c r="AH182" s="165">
        <v>2015</v>
      </c>
      <c r="AI182" s="165">
        <v>2016</v>
      </c>
      <c r="AJ182" s="165">
        <v>2017</v>
      </c>
      <c r="AK182" s="167" t="s">
        <v>1132</v>
      </c>
      <c r="AL182" s="167">
        <v>42964</v>
      </c>
      <c r="AM182" s="165">
        <v>2016</v>
      </c>
      <c r="AN182" s="165">
        <v>2014</v>
      </c>
      <c r="AO182" s="165">
        <v>2014</v>
      </c>
      <c r="AP182" s="165">
        <v>2013</v>
      </c>
      <c r="AQ182" s="165">
        <v>2014</v>
      </c>
      <c r="AR182" s="165" t="s">
        <v>958</v>
      </c>
      <c r="AS182" s="165">
        <v>2015</v>
      </c>
      <c r="AT182" s="165">
        <v>2016</v>
      </c>
      <c r="AU182" s="165">
        <v>2014</v>
      </c>
      <c r="AV182" s="165">
        <v>2015</v>
      </c>
      <c r="AW182" s="165">
        <v>2015</v>
      </c>
      <c r="AX182" s="165">
        <v>2015</v>
      </c>
      <c r="AY182" s="165">
        <v>2014</v>
      </c>
      <c r="AZ182" s="177">
        <v>2015</v>
      </c>
      <c r="BA182" s="177">
        <v>2015</v>
      </c>
      <c r="BB182" s="165">
        <v>2016</v>
      </c>
      <c r="BC182" s="165">
        <v>2015</v>
      </c>
      <c r="BD182" s="165">
        <v>2014</v>
      </c>
      <c r="BE182" s="165">
        <v>2014</v>
      </c>
      <c r="BF182" s="108"/>
    </row>
    <row r="183" spans="1:58" x14ac:dyDescent="0.25">
      <c r="A183" s="133" t="s">
        <v>338</v>
      </c>
      <c r="B183" s="111" t="s">
        <v>337</v>
      </c>
      <c r="C183" s="163">
        <v>2014</v>
      </c>
      <c r="D183" s="163">
        <v>2014</v>
      </c>
      <c r="E183" s="163">
        <v>2014</v>
      </c>
      <c r="F183" s="163">
        <v>2014</v>
      </c>
      <c r="G183" s="163">
        <v>2014</v>
      </c>
      <c r="H183" s="163">
        <v>2014</v>
      </c>
      <c r="I183" s="163">
        <v>2014</v>
      </c>
      <c r="J183" s="163">
        <v>2016</v>
      </c>
      <c r="K183" s="163">
        <v>2016</v>
      </c>
      <c r="L183" s="163">
        <v>2016</v>
      </c>
      <c r="M183" s="165">
        <v>2017</v>
      </c>
      <c r="N183" s="165">
        <v>2017</v>
      </c>
      <c r="O183" s="165">
        <v>2016</v>
      </c>
      <c r="P183" s="165">
        <v>2016</v>
      </c>
      <c r="Q183" s="165">
        <v>2015</v>
      </c>
      <c r="R183" s="165" t="s">
        <v>969</v>
      </c>
      <c r="S183" s="165">
        <v>2017</v>
      </c>
      <c r="T183" s="165">
        <v>2014</v>
      </c>
      <c r="U183" s="165">
        <v>2015</v>
      </c>
      <c r="V183" s="165" t="s">
        <v>1131</v>
      </c>
      <c r="W183" s="165">
        <v>2015</v>
      </c>
      <c r="X183" s="165" t="s">
        <v>958</v>
      </c>
      <c r="Y183" s="165">
        <v>2013</v>
      </c>
      <c r="Z183" s="165">
        <v>2016</v>
      </c>
      <c r="AA183" s="165">
        <v>2015</v>
      </c>
      <c r="AB183" s="165">
        <v>2015</v>
      </c>
      <c r="AC183" s="165">
        <v>2014</v>
      </c>
      <c r="AD183" s="165">
        <v>2015</v>
      </c>
      <c r="AE183" s="165" t="s">
        <v>958</v>
      </c>
      <c r="AF183" s="165">
        <v>2015</v>
      </c>
      <c r="AG183" s="164">
        <v>2014</v>
      </c>
      <c r="AH183" s="165">
        <v>2015</v>
      </c>
      <c r="AI183" s="165">
        <v>2016</v>
      </c>
      <c r="AJ183" s="165">
        <v>2017</v>
      </c>
      <c r="AK183" s="167" t="s">
        <v>1133</v>
      </c>
      <c r="AL183" s="167" t="s">
        <v>1132</v>
      </c>
      <c r="AM183" s="165">
        <v>2016</v>
      </c>
      <c r="AN183" s="165">
        <v>2014</v>
      </c>
      <c r="AO183" s="165">
        <v>2014</v>
      </c>
      <c r="AP183" s="165">
        <v>2013</v>
      </c>
      <c r="AQ183" s="165">
        <v>2014</v>
      </c>
      <c r="AR183" s="165" t="s">
        <v>958</v>
      </c>
      <c r="AS183" s="165">
        <v>2015</v>
      </c>
      <c r="AT183" s="165">
        <v>2016</v>
      </c>
      <c r="AU183" s="165">
        <v>2014</v>
      </c>
      <c r="AV183" s="165">
        <v>2015</v>
      </c>
      <c r="AW183" s="165">
        <v>2015</v>
      </c>
      <c r="AX183" s="165">
        <v>2015</v>
      </c>
      <c r="AY183" s="165">
        <v>2014</v>
      </c>
      <c r="AZ183" s="177">
        <v>2015</v>
      </c>
      <c r="BA183" s="177">
        <v>2015</v>
      </c>
      <c r="BB183" s="165">
        <v>2016</v>
      </c>
      <c r="BC183" s="165">
        <v>2015</v>
      </c>
      <c r="BD183" s="165">
        <v>2014</v>
      </c>
      <c r="BE183" s="165">
        <v>2014</v>
      </c>
      <c r="BF183" s="108"/>
    </row>
    <row r="184" spans="1:58" x14ac:dyDescent="0.25">
      <c r="A184" s="133" t="s">
        <v>340</v>
      </c>
      <c r="B184" s="111" t="s">
        <v>339</v>
      </c>
      <c r="C184" s="163">
        <v>2014</v>
      </c>
      <c r="D184" s="163">
        <v>2014</v>
      </c>
      <c r="E184" s="163">
        <v>2014</v>
      </c>
      <c r="F184" s="163">
        <v>2014</v>
      </c>
      <c r="G184" s="163">
        <v>2014</v>
      </c>
      <c r="H184" s="163">
        <v>2014</v>
      </c>
      <c r="I184" s="163">
        <v>2014</v>
      </c>
      <c r="J184" s="163">
        <v>2016</v>
      </c>
      <c r="K184" s="163">
        <v>2016</v>
      </c>
      <c r="L184" s="163">
        <v>2016</v>
      </c>
      <c r="M184" s="165">
        <v>2017</v>
      </c>
      <c r="N184" s="165">
        <v>2017</v>
      </c>
      <c r="O184" s="165">
        <v>2016</v>
      </c>
      <c r="P184" s="165">
        <v>2016</v>
      </c>
      <c r="Q184" s="165">
        <v>2015</v>
      </c>
      <c r="R184" s="165" t="s">
        <v>958</v>
      </c>
      <c r="S184" s="165">
        <v>2017</v>
      </c>
      <c r="T184" s="165">
        <v>2014</v>
      </c>
      <c r="U184" s="165">
        <v>2015</v>
      </c>
      <c r="V184" s="165" t="s">
        <v>958</v>
      </c>
      <c r="W184" s="165">
        <v>2015</v>
      </c>
      <c r="X184" s="165" t="s">
        <v>958</v>
      </c>
      <c r="Y184" s="165">
        <v>2010</v>
      </c>
      <c r="Z184" s="165">
        <v>2016</v>
      </c>
      <c r="AA184" s="165">
        <v>2015</v>
      </c>
      <c r="AB184" s="165" t="s">
        <v>958</v>
      </c>
      <c r="AC184" s="165">
        <v>2014</v>
      </c>
      <c r="AD184" s="165">
        <v>2015</v>
      </c>
      <c r="AE184" s="165" t="s">
        <v>958</v>
      </c>
      <c r="AF184" s="165">
        <v>2015</v>
      </c>
      <c r="AG184" s="164" t="s">
        <v>958</v>
      </c>
      <c r="AH184" s="165">
        <v>2015</v>
      </c>
      <c r="AI184" s="165">
        <v>2016</v>
      </c>
      <c r="AJ184" s="165">
        <v>2017</v>
      </c>
      <c r="AK184" s="167"/>
      <c r="AL184" s="167" t="s">
        <v>1132</v>
      </c>
      <c r="AM184" s="165">
        <v>2016</v>
      </c>
      <c r="AN184" s="165">
        <v>2014</v>
      </c>
      <c r="AO184" s="165">
        <v>2014</v>
      </c>
      <c r="AP184" s="165" t="s">
        <v>958</v>
      </c>
      <c r="AQ184" s="165" t="s">
        <v>958</v>
      </c>
      <c r="AR184" s="165">
        <v>2015</v>
      </c>
      <c r="AS184" s="165">
        <v>2015</v>
      </c>
      <c r="AT184" s="165">
        <v>2016</v>
      </c>
      <c r="AU184" s="165">
        <v>2014</v>
      </c>
      <c r="AV184" s="165">
        <v>2015</v>
      </c>
      <c r="AW184" s="165">
        <v>2015</v>
      </c>
      <c r="AX184" s="165">
        <v>2015</v>
      </c>
      <c r="AY184" s="165">
        <v>2014</v>
      </c>
      <c r="AZ184" s="177">
        <v>2015</v>
      </c>
      <c r="BA184" s="177">
        <v>2015</v>
      </c>
      <c r="BB184" s="165">
        <v>2016</v>
      </c>
      <c r="BC184" s="165">
        <v>2015</v>
      </c>
      <c r="BD184" s="165">
        <v>2014</v>
      </c>
      <c r="BE184" s="165">
        <v>2014</v>
      </c>
      <c r="BF184" s="108"/>
    </row>
    <row r="185" spans="1:58" x14ac:dyDescent="0.25">
      <c r="A185" s="133" t="s">
        <v>853</v>
      </c>
      <c r="B185" s="111" t="s">
        <v>341</v>
      </c>
      <c r="C185" s="163">
        <v>2014</v>
      </c>
      <c r="D185" s="163">
        <v>2014</v>
      </c>
      <c r="E185" s="163">
        <v>2014</v>
      </c>
      <c r="F185" s="163">
        <v>2014</v>
      </c>
      <c r="G185" s="163">
        <v>2014</v>
      </c>
      <c r="H185" s="163">
        <v>2014</v>
      </c>
      <c r="I185" s="163">
        <v>2014</v>
      </c>
      <c r="J185" s="163">
        <v>2016</v>
      </c>
      <c r="K185" s="163">
        <v>2016</v>
      </c>
      <c r="L185" s="163">
        <v>2016</v>
      </c>
      <c r="M185" s="165">
        <v>2017</v>
      </c>
      <c r="N185" s="165">
        <v>2017</v>
      </c>
      <c r="O185" s="165">
        <v>2016</v>
      </c>
      <c r="P185" s="165">
        <v>2016</v>
      </c>
      <c r="Q185" s="165">
        <v>2015</v>
      </c>
      <c r="R185" s="165" t="s">
        <v>958</v>
      </c>
      <c r="S185" s="165">
        <v>2017</v>
      </c>
      <c r="T185" s="165">
        <v>2014</v>
      </c>
      <c r="U185" s="165">
        <v>2015</v>
      </c>
      <c r="V185" s="165" t="s">
        <v>958</v>
      </c>
      <c r="W185" s="165">
        <v>2015</v>
      </c>
      <c r="X185" s="165" t="s">
        <v>958</v>
      </c>
      <c r="Y185" s="165">
        <v>2015</v>
      </c>
      <c r="Z185" s="165">
        <v>2016</v>
      </c>
      <c r="AA185" s="165">
        <v>2015</v>
      </c>
      <c r="AB185" s="165">
        <v>2013</v>
      </c>
      <c r="AC185" s="165">
        <v>2014</v>
      </c>
      <c r="AD185" s="165">
        <v>2015</v>
      </c>
      <c r="AE185" s="165" t="s">
        <v>958</v>
      </c>
      <c r="AF185" s="165">
        <v>2015</v>
      </c>
      <c r="AG185" s="164">
        <v>2012</v>
      </c>
      <c r="AH185" s="165">
        <v>2015</v>
      </c>
      <c r="AI185" s="165">
        <v>2016</v>
      </c>
      <c r="AJ185" s="165">
        <v>2017</v>
      </c>
      <c r="AK185" s="167"/>
      <c r="AL185" s="167" t="s">
        <v>1132</v>
      </c>
      <c r="AM185" s="165">
        <v>2016</v>
      </c>
      <c r="AN185" s="165">
        <v>2014</v>
      </c>
      <c r="AO185" s="165">
        <v>2014</v>
      </c>
      <c r="AP185" s="165">
        <v>2014</v>
      </c>
      <c r="AQ185" s="165">
        <v>2014</v>
      </c>
      <c r="AR185" s="165">
        <v>2015</v>
      </c>
      <c r="AS185" s="165">
        <v>2015</v>
      </c>
      <c r="AT185" s="165">
        <v>2016</v>
      </c>
      <c r="AU185" s="165">
        <v>2014</v>
      </c>
      <c r="AV185" s="165" t="s">
        <v>958</v>
      </c>
      <c r="AW185" s="165">
        <v>2015</v>
      </c>
      <c r="AX185" s="165">
        <v>2015</v>
      </c>
      <c r="AY185" s="165">
        <v>2014</v>
      </c>
      <c r="AZ185" s="177">
        <v>2015</v>
      </c>
      <c r="BA185" s="177">
        <v>2015</v>
      </c>
      <c r="BB185" s="165">
        <v>2016</v>
      </c>
      <c r="BC185" s="165">
        <v>2015</v>
      </c>
      <c r="BD185" s="165">
        <v>2014</v>
      </c>
      <c r="BE185" s="165">
        <v>2014</v>
      </c>
      <c r="BF185" s="108"/>
    </row>
    <row r="186" spans="1:58" x14ac:dyDescent="0.25">
      <c r="A186" s="133" t="s">
        <v>343</v>
      </c>
      <c r="B186" s="111" t="s">
        <v>342</v>
      </c>
      <c r="C186" s="163">
        <v>2014</v>
      </c>
      <c r="D186" s="163">
        <v>2014</v>
      </c>
      <c r="E186" s="163">
        <v>2014</v>
      </c>
      <c r="F186" s="163">
        <v>2014</v>
      </c>
      <c r="G186" s="163">
        <v>2014</v>
      </c>
      <c r="H186" s="163">
        <v>2014</v>
      </c>
      <c r="I186" s="163">
        <v>2014</v>
      </c>
      <c r="J186" s="163">
        <v>2016</v>
      </c>
      <c r="K186" s="163">
        <v>2016</v>
      </c>
      <c r="L186" s="163">
        <v>2016</v>
      </c>
      <c r="M186" s="165">
        <v>2017</v>
      </c>
      <c r="N186" s="165">
        <v>2017</v>
      </c>
      <c r="O186" s="165">
        <v>2016</v>
      </c>
      <c r="P186" s="165">
        <v>2016</v>
      </c>
      <c r="Q186" s="165">
        <v>2015</v>
      </c>
      <c r="R186" s="165" t="s">
        <v>958</v>
      </c>
      <c r="S186" s="165">
        <v>2017</v>
      </c>
      <c r="T186" s="165">
        <v>2014</v>
      </c>
      <c r="U186" s="165">
        <v>2015</v>
      </c>
      <c r="V186" s="165" t="s">
        <v>958</v>
      </c>
      <c r="W186" s="165">
        <v>2015</v>
      </c>
      <c r="X186" s="165">
        <v>2012</v>
      </c>
      <c r="Y186" s="165">
        <v>2011</v>
      </c>
      <c r="Z186" s="165">
        <v>2016</v>
      </c>
      <c r="AA186" s="165">
        <v>2015</v>
      </c>
      <c r="AB186" s="165" t="s">
        <v>958</v>
      </c>
      <c r="AC186" s="165">
        <v>2014</v>
      </c>
      <c r="AD186" s="165">
        <v>2015</v>
      </c>
      <c r="AE186" s="165" t="s">
        <v>958</v>
      </c>
      <c r="AF186" s="165">
        <v>2015</v>
      </c>
      <c r="AG186" s="164">
        <v>2013</v>
      </c>
      <c r="AH186" s="165">
        <v>2015</v>
      </c>
      <c r="AI186" s="165">
        <v>2016</v>
      </c>
      <c r="AJ186" s="165">
        <v>2017</v>
      </c>
      <c r="AK186" s="167"/>
      <c r="AL186" s="167" t="s">
        <v>1132</v>
      </c>
      <c r="AM186" s="165">
        <v>2016</v>
      </c>
      <c r="AN186" s="165">
        <v>2014</v>
      </c>
      <c r="AO186" s="165">
        <v>2014</v>
      </c>
      <c r="AP186" s="165">
        <v>2014</v>
      </c>
      <c r="AQ186" s="165">
        <v>2014</v>
      </c>
      <c r="AR186" s="165">
        <v>2011</v>
      </c>
      <c r="AS186" s="165">
        <v>2015</v>
      </c>
      <c r="AT186" s="165">
        <v>2016</v>
      </c>
      <c r="AU186" s="165">
        <v>2014</v>
      </c>
      <c r="AV186" s="165" t="s">
        <v>958</v>
      </c>
      <c r="AW186" s="165">
        <v>2015</v>
      </c>
      <c r="AX186" s="165">
        <v>2015</v>
      </c>
      <c r="AY186" s="165">
        <v>2013</v>
      </c>
      <c r="AZ186" s="177">
        <v>2015</v>
      </c>
      <c r="BA186" s="177">
        <v>2015</v>
      </c>
      <c r="BB186" s="165">
        <v>2016</v>
      </c>
      <c r="BC186" s="165">
        <v>2015</v>
      </c>
      <c r="BD186" s="165">
        <v>2014</v>
      </c>
      <c r="BE186" s="165">
        <v>2014</v>
      </c>
      <c r="BF186" s="108"/>
    </row>
    <row r="187" spans="1:58" x14ac:dyDescent="0.25">
      <c r="A187" s="133" t="s">
        <v>345</v>
      </c>
      <c r="B187" s="111" t="s">
        <v>344</v>
      </c>
      <c r="C187" s="163">
        <v>2014</v>
      </c>
      <c r="D187" s="163">
        <v>2014</v>
      </c>
      <c r="E187" s="163">
        <v>2014</v>
      </c>
      <c r="F187" s="163">
        <v>2014</v>
      </c>
      <c r="G187" s="163">
        <v>2014</v>
      </c>
      <c r="H187" s="163">
        <v>2014</v>
      </c>
      <c r="I187" s="163">
        <v>2014</v>
      </c>
      <c r="J187" s="163">
        <v>2016</v>
      </c>
      <c r="K187" s="163">
        <v>2016</v>
      </c>
      <c r="L187" s="163">
        <v>2016</v>
      </c>
      <c r="M187" s="165">
        <v>2017</v>
      </c>
      <c r="N187" s="165">
        <v>2017</v>
      </c>
      <c r="O187" s="165">
        <v>2016</v>
      </c>
      <c r="P187" s="165">
        <v>2016</v>
      </c>
      <c r="Q187" s="165">
        <v>2015</v>
      </c>
      <c r="R187" s="165" t="s">
        <v>958</v>
      </c>
      <c r="S187" s="165">
        <v>2017</v>
      </c>
      <c r="T187" s="165">
        <v>2014</v>
      </c>
      <c r="U187" s="165">
        <v>2015</v>
      </c>
      <c r="V187" s="165" t="s">
        <v>1131</v>
      </c>
      <c r="W187" s="165">
        <v>2015</v>
      </c>
      <c r="X187" s="165">
        <v>2011</v>
      </c>
      <c r="Y187" s="165">
        <v>2010</v>
      </c>
      <c r="Z187" s="165">
        <v>2016</v>
      </c>
      <c r="AA187" s="165">
        <v>2015</v>
      </c>
      <c r="AB187" s="165">
        <v>2015</v>
      </c>
      <c r="AC187" s="165">
        <v>2014</v>
      </c>
      <c r="AD187" s="165">
        <v>2015</v>
      </c>
      <c r="AE187" s="165" t="s">
        <v>958</v>
      </c>
      <c r="AF187" s="165">
        <v>2015</v>
      </c>
      <c r="AG187" s="164">
        <v>2014</v>
      </c>
      <c r="AH187" s="165">
        <v>2015</v>
      </c>
      <c r="AI187" s="165">
        <v>2016</v>
      </c>
      <c r="AJ187" s="165">
        <v>2017</v>
      </c>
      <c r="AK187" s="167"/>
      <c r="AL187" s="167" t="s">
        <v>1132</v>
      </c>
      <c r="AM187" s="165">
        <v>2016</v>
      </c>
      <c r="AN187" s="165">
        <v>2014</v>
      </c>
      <c r="AO187" s="165">
        <v>2014</v>
      </c>
      <c r="AP187" s="165">
        <v>2014</v>
      </c>
      <c r="AQ187" s="165">
        <v>2014</v>
      </c>
      <c r="AR187" s="165">
        <v>2011</v>
      </c>
      <c r="AS187" s="165">
        <v>2015</v>
      </c>
      <c r="AT187" s="165">
        <v>2016</v>
      </c>
      <c r="AU187" s="165">
        <v>2014</v>
      </c>
      <c r="AV187" s="165">
        <v>2015</v>
      </c>
      <c r="AW187" s="165">
        <v>2015</v>
      </c>
      <c r="AX187" s="165">
        <v>2015</v>
      </c>
      <c r="AY187" s="165">
        <v>2014</v>
      </c>
      <c r="AZ187" s="177">
        <v>2015</v>
      </c>
      <c r="BA187" s="177">
        <v>2015</v>
      </c>
      <c r="BB187" s="165">
        <v>2016</v>
      </c>
      <c r="BC187" s="165">
        <v>2015</v>
      </c>
      <c r="BD187" s="165">
        <v>2014</v>
      </c>
      <c r="BE187" s="165">
        <v>2014</v>
      </c>
      <c r="BF187" s="108"/>
    </row>
    <row r="188" spans="1:58" x14ac:dyDescent="0.25">
      <c r="A188" s="133" t="s">
        <v>347</v>
      </c>
      <c r="B188" s="111" t="s">
        <v>346</v>
      </c>
      <c r="C188" s="163">
        <v>2014</v>
      </c>
      <c r="D188" s="163">
        <v>2014</v>
      </c>
      <c r="E188" s="163">
        <v>2014</v>
      </c>
      <c r="F188" s="163">
        <v>2014</v>
      </c>
      <c r="G188" s="163">
        <v>2014</v>
      </c>
      <c r="H188" s="163">
        <v>2014</v>
      </c>
      <c r="I188" s="163">
        <v>2014</v>
      </c>
      <c r="J188" s="163">
        <v>2016</v>
      </c>
      <c r="K188" s="163">
        <v>2016</v>
      </c>
      <c r="L188" s="163">
        <v>2016</v>
      </c>
      <c r="M188" s="165">
        <v>2017</v>
      </c>
      <c r="N188" s="165">
        <v>2017</v>
      </c>
      <c r="O188" s="165">
        <v>2016</v>
      </c>
      <c r="P188" s="165">
        <v>2016</v>
      </c>
      <c r="Q188" s="165">
        <v>2015</v>
      </c>
      <c r="R188" s="165" t="s">
        <v>979</v>
      </c>
      <c r="S188" s="165">
        <v>2017</v>
      </c>
      <c r="T188" s="165">
        <v>2014</v>
      </c>
      <c r="U188" s="165">
        <v>2015</v>
      </c>
      <c r="V188" s="165" t="s">
        <v>1131</v>
      </c>
      <c r="W188" s="165">
        <v>2015</v>
      </c>
      <c r="X188" s="165">
        <v>2006</v>
      </c>
      <c r="Y188" s="165">
        <v>2013</v>
      </c>
      <c r="Z188" s="165">
        <v>2016</v>
      </c>
      <c r="AA188" s="165">
        <v>2015</v>
      </c>
      <c r="AB188" s="165">
        <v>2015</v>
      </c>
      <c r="AC188" s="165">
        <v>2014</v>
      </c>
      <c r="AD188" s="165">
        <v>2015</v>
      </c>
      <c r="AE188" s="165" t="s">
        <v>958</v>
      </c>
      <c r="AF188" s="165">
        <v>2015</v>
      </c>
      <c r="AG188" s="164">
        <v>2003</v>
      </c>
      <c r="AH188" s="165">
        <v>2015</v>
      </c>
      <c r="AI188" s="165">
        <v>2016</v>
      </c>
      <c r="AJ188" s="165">
        <v>2017</v>
      </c>
      <c r="AK188" s="167"/>
      <c r="AL188" s="167" t="s">
        <v>1132</v>
      </c>
      <c r="AM188" s="165">
        <v>2016</v>
      </c>
      <c r="AN188" s="165">
        <v>2014</v>
      </c>
      <c r="AO188" s="165">
        <v>2014</v>
      </c>
      <c r="AP188" s="165" t="s">
        <v>958</v>
      </c>
      <c r="AQ188" s="165" t="s">
        <v>958</v>
      </c>
      <c r="AR188" s="165">
        <v>2007</v>
      </c>
      <c r="AS188" s="165">
        <v>2015</v>
      </c>
      <c r="AT188" s="165">
        <v>2016</v>
      </c>
      <c r="AU188" s="165">
        <v>2014</v>
      </c>
      <c r="AV188" s="165">
        <v>2015</v>
      </c>
      <c r="AW188" s="165">
        <v>2015</v>
      </c>
      <c r="AX188" s="165">
        <v>2015</v>
      </c>
      <c r="AY188" s="165">
        <v>2014</v>
      </c>
      <c r="AZ188" s="177">
        <v>2015</v>
      </c>
      <c r="BA188" s="177">
        <v>2012</v>
      </c>
      <c r="BB188" s="165">
        <v>2016</v>
      </c>
      <c r="BC188" s="165">
        <v>2015</v>
      </c>
      <c r="BD188" s="165">
        <v>2014</v>
      </c>
      <c r="BE188" s="165">
        <v>2014</v>
      </c>
      <c r="BF188" s="108"/>
    </row>
    <row r="189" spans="1:58" x14ac:dyDescent="0.25">
      <c r="A189" s="133" t="s">
        <v>349</v>
      </c>
      <c r="B189" s="111" t="s">
        <v>348</v>
      </c>
      <c r="C189" s="163">
        <v>2014</v>
      </c>
      <c r="D189" s="163">
        <v>2014</v>
      </c>
      <c r="E189" s="163">
        <v>2014</v>
      </c>
      <c r="F189" s="163">
        <v>2014</v>
      </c>
      <c r="G189" s="163">
        <v>2014</v>
      </c>
      <c r="H189" s="163">
        <v>2014</v>
      </c>
      <c r="I189" s="163">
        <v>2014</v>
      </c>
      <c r="J189" s="163">
        <v>2016</v>
      </c>
      <c r="K189" s="163">
        <v>2016</v>
      </c>
      <c r="L189" s="163">
        <v>2016</v>
      </c>
      <c r="M189" s="165">
        <v>2017</v>
      </c>
      <c r="N189" s="165">
        <v>2017</v>
      </c>
      <c r="O189" s="165">
        <v>2016</v>
      </c>
      <c r="P189" s="165">
        <v>2016</v>
      </c>
      <c r="Q189" s="165">
        <v>2015</v>
      </c>
      <c r="R189" s="165" t="s">
        <v>995</v>
      </c>
      <c r="S189" s="165">
        <v>2017</v>
      </c>
      <c r="T189" s="165">
        <v>2014</v>
      </c>
      <c r="U189" s="165">
        <v>2015</v>
      </c>
      <c r="V189" s="165" t="s">
        <v>958</v>
      </c>
      <c r="W189" s="165">
        <v>2015</v>
      </c>
      <c r="X189" s="165">
        <v>2013</v>
      </c>
      <c r="Y189" s="165">
        <v>2010</v>
      </c>
      <c r="Z189" s="165">
        <v>2016</v>
      </c>
      <c r="AA189" s="165">
        <v>2015</v>
      </c>
      <c r="AB189" s="165" t="s">
        <v>958</v>
      </c>
      <c r="AC189" s="165">
        <v>2014</v>
      </c>
      <c r="AD189" s="165">
        <v>2015</v>
      </c>
      <c r="AE189" s="165">
        <v>2012</v>
      </c>
      <c r="AF189" s="165" t="s">
        <v>958</v>
      </c>
      <c r="AG189" s="164">
        <v>2010</v>
      </c>
      <c r="AH189" s="165">
        <v>2015</v>
      </c>
      <c r="AI189" s="165">
        <v>2016</v>
      </c>
      <c r="AJ189" s="165">
        <v>2017</v>
      </c>
      <c r="AK189" s="167"/>
      <c r="AL189" s="167" t="s">
        <v>1132</v>
      </c>
      <c r="AM189" s="165">
        <v>2016</v>
      </c>
      <c r="AN189" s="165">
        <v>2014</v>
      </c>
      <c r="AO189" s="165">
        <v>2014</v>
      </c>
      <c r="AP189" s="165" t="s">
        <v>958</v>
      </c>
      <c r="AQ189" s="165" t="s">
        <v>958</v>
      </c>
      <c r="AR189" s="165">
        <v>2011</v>
      </c>
      <c r="AS189" s="165">
        <v>2015</v>
      </c>
      <c r="AT189" s="165" t="s">
        <v>958</v>
      </c>
      <c r="AU189" s="165">
        <v>2014</v>
      </c>
      <c r="AV189" s="165">
        <v>2015</v>
      </c>
      <c r="AW189" s="165">
        <v>2015</v>
      </c>
      <c r="AX189" s="165">
        <v>2015</v>
      </c>
      <c r="AY189" s="165">
        <v>2014</v>
      </c>
      <c r="AZ189" s="177">
        <v>2015</v>
      </c>
      <c r="BA189" s="177">
        <v>2015</v>
      </c>
      <c r="BB189" s="165">
        <v>2016</v>
      </c>
      <c r="BC189" s="165">
        <v>2015</v>
      </c>
      <c r="BD189" s="165">
        <v>2014</v>
      </c>
      <c r="BE189" s="165">
        <v>2014</v>
      </c>
      <c r="BF189" s="108"/>
    </row>
    <row r="190" spans="1:58" x14ac:dyDescent="0.25">
      <c r="A190" s="133" t="s">
        <v>854</v>
      </c>
      <c r="B190" s="111" t="s">
        <v>350</v>
      </c>
      <c r="C190" s="163">
        <v>2014</v>
      </c>
      <c r="D190" s="163">
        <v>2014</v>
      </c>
      <c r="E190" s="163">
        <v>2014</v>
      </c>
      <c r="F190" s="163">
        <v>2014</v>
      </c>
      <c r="G190" s="163">
        <v>2014</v>
      </c>
      <c r="H190" s="163">
        <v>2014</v>
      </c>
      <c r="I190" s="163">
        <v>2014</v>
      </c>
      <c r="J190" s="163">
        <v>2016</v>
      </c>
      <c r="K190" s="163">
        <v>2016</v>
      </c>
      <c r="L190" s="163">
        <v>2016</v>
      </c>
      <c r="M190" s="165">
        <v>2017</v>
      </c>
      <c r="N190" s="165">
        <v>2017</v>
      </c>
      <c r="O190" s="165">
        <v>2016</v>
      </c>
      <c r="P190" s="165">
        <v>2016</v>
      </c>
      <c r="Q190" s="165">
        <v>2015</v>
      </c>
      <c r="R190" s="165" t="s">
        <v>958</v>
      </c>
      <c r="S190" s="165">
        <v>2017</v>
      </c>
      <c r="T190" s="165">
        <v>2014</v>
      </c>
      <c r="U190" s="165">
        <v>2015</v>
      </c>
      <c r="V190" s="165" t="s">
        <v>958</v>
      </c>
      <c r="W190" s="165">
        <v>2015</v>
      </c>
      <c r="X190" s="165">
        <v>2009</v>
      </c>
      <c r="Y190" s="165" t="s">
        <v>958</v>
      </c>
      <c r="Z190" s="165">
        <v>2016</v>
      </c>
      <c r="AA190" s="165">
        <v>2015</v>
      </c>
      <c r="AB190" s="165">
        <v>2015</v>
      </c>
      <c r="AC190" s="165">
        <v>2014</v>
      </c>
      <c r="AD190" s="165">
        <v>2015</v>
      </c>
      <c r="AE190" s="165">
        <v>2012</v>
      </c>
      <c r="AF190" s="165">
        <v>2015</v>
      </c>
      <c r="AG190" s="164">
        <v>2006</v>
      </c>
      <c r="AH190" s="165">
        <v>2015</v>
      </c>
      <c r="AI190" s="165">
        <v>2016</v>
      </c>
      <c r="AJ190" s="165">
        <v>2017</v>
      </c>
      <c r="AK190" s="167"/>
      <c r="AL190" s="167" t="s">
        <v>1132</v>
      </c>
      <c r="AM190" s="165">
        <v>2016</v>
      </c>
      <c r="AN190" s="165">
        <v>2014</v>
      </c>
      <c r="AO190" s="165">
        <v>2014</v>
      </c>
      <c r="AP190" s="165">
        <v>2014</v>
      </c>
      <c r="AQ190" s="165">
        <v>2014</v>
      </c>
      <c r="AR190" s="165">
        <v>2015</v>
      </c>
      <c r="AS190" s="165">
        <v>2015</v>
      </c>
      <c r="AT190" s="165">
        <v>2016</v>
      </c>
      <c r="AU190" s="165">
        <v>2014</v>
      </c>
      <c r="AV190" s="165">
        <v>2015</v>
      </c>
      <c r="AW190" s="165">
        <v>2015</v>
      </c>
      <c r="AX190" s="165">
        <v>2015</v>
      </c>
      <c r="AY190" s="165">
        <v>2014</v>
      </c>
      <c r="AZ190" s="177">
        <v>2015</v>
      </c>
      <c r="BA190" s="177">
        <v>2015</v>
      </c>
      <c r="BB190" s="165">
        <v>2013</v>
      </c>
      <c r="BC190" s="165">
        <v>2015</v>
      </c>
      <c r="BD190" s="165">
        <v>2014</v>
      </c>
      <c r="BE190" s="165">
        <v>2014</v>
      </c>
      <c r="BF190" s="108"/>
    </row>
    <row r="191" spans="1:58" x14ac:dyDescent="0.25">
      <c r="A191" s="133" t="s">
        <v>375</v>
      </c>
      <c r="B191" s="111" t="s">
        <v>351</v>
      </c>
      <c r="C191" s="163">
        <v>2014</v>
      </c>
      <c r="D191" s="163">
        <v>2014</v>
      </c>
      <c r="E191" s="163">
        <v>2014</v>
      </c>
      <c r="F191" s="163">
        <v>2014</v>
      </c>
      <c r="G191" s="163">
        <v>2014</v>
      </c>
      <c r="H191" s="163">
        <v>2014</v>
      </c>
      <c r="I191" s="163">
        <v>2014</v>
      </c>
      <c r="J191" s="163">
        <v>2016</v>
      </c>
      <c r="K191" s="163">
        <v>2016</v>
      </c>
      <c r="L191" s="163">
        <v>2016</v>
      </c>
      <c r="M191" s="165">
        <v>2017</v>
      </c>
      <c r="N191" s="165">
        <v>2017</v>
      </c>
      <c r="O191" s="165">
        <v>2016</v>
      </c>
      <c r="P191" s="165">
        <v>2016</v>
      </c>
      <c r="Q191" s="165">
        <v>2015</v>
      </c>
      <c r="R191" s="165" t="s">
        <v>963</v>
      </c>
      <c r="S191" s="165">
        <v>2017</v>
      </c>
      <c r="T191" s="165">
        <v>2014</v>
      </c>
      <c r="U191" s="165">
        <v>2015</v>
      </c>
      <c r="V191" s="165" t="s">
        <v>1131</v>
      </c>
      <c r="W191" s="165">
        <v>2015</v>
      </c>
      <c r="X191" s="165">
        <v>2013</v>
      </c>
      <c r="Y191" s="165">
        <v>2013</v>
      </c>
      <c r="Z191" s="165">
        <v>2016</v>
      </c>
      <c r="AA191" s="165">
        <v>2015</v>
      </c>
      <c r="AB191" s="165">
        <v>2015</v>
      </c>
      <c r="AC191" s="165">
        <v>2014</v>
      </c>
      <c r="AD191" s="165">
        <v>2015</v>
      </c>
      <c r="AE191" s="165">
        <v>2012</v>
      </c>
      <c r="AF191" s="165">
        <v>2015</v>
      </c>
      <c r="AG191" s="164">
        <v>2014</v>
      </c>
      <c r="AH191" s="165">
        <v>2015</v>
      </c>
      <c r="AI191" s="165">
        <v>2016</v>
      </c>
      <c r="AJ191" s="165">
        <v>2017</v>
      </c>
      <c r="AK191" s="167"/>
      <c r="AL191" s="167" t="s">
        <v>1132</v>
      </c>
      <c r="AM191" s="165">
        <v>2016</v>
      </c>
      <c r="AN191" s="165">
        <v>2014</v>
      </c>
      <c r="AO191" s="165">
        <v>2014</v>
      </c>
      <c r="AP191" s="165" t="s">
        <v>958</v>
      </c>
      <c r="AQ191" s="165" t="s">
        <v>958</v>
      </c>
      <c r="AR191" s="165">
        <v>2015</v>
      </c>
      <c r="AS191" s="165">
        <v>2015</v>
      </c>
      <c r="AT191" s="165">
        <v>2016</v>
      </c>
      <c r="AU191" s="165">
        <v>2014</v>
      </c>
      <c r="AV191" s="165">
        <v>2015</v>
      </c>
      <c r="AW191" s="165">
        <v>2015</v>
      </c>
      <c r="AX191" s="165">
        <v>2015</v>
      </c>
      <c r="AY191" s="165">
        <v>2014</v>
      </c>
      <c r="AZ191" s="177">
        <v>2015</v>
      </c>
      <c r="BA191" s="177">
        <v>2015</v>
      </c>
      <c r="BB191" s="165">
        <v>2016</v>
      </c>
      <c r="BC191" s="165">
        <v>2015</v>
      </c>
      <c r="BD191" s="165">
        <v>2014</v>
      </c>
      <c r="BE191" s="165">
        <v>2014</v>
      </c>
      <c r="BF191" s="108"/>
    </row>
    <row r="192" spans="1:58" x14ac:dyDescent="0.25">
      <c r="A192" s="133" t="s">
        <v>353</v>
      </c>
      <c r="B192" s="111" t="s">
        <v>352</v>
      </c>
      <c r="C192" s="163">
        <v>2014</v>
      </c>
      <c r="D192" s="163">
        <v>2014</v>
      </c>
      <c r="E192" s="163">
        <v>2014</v>
      </c>
      <c r="F192" s="163">
        <v>2014</v>
      </c>
      <c r="G192" s="163">
        <v>2014</v>
      </c>
      <c r="H192" s="163">
        <v>2014</v>
      </c>
      <c r="I192" s="163">
        <v>2014</v>
      </c>
      <c r="J192" s="163">
        <v>2016</v>
      </c>
      <c r="K192" s="163">
        <v>2016</v>
      </c>
      <c r="L192" s="163">
        <v>2016</v>
      </c>
      <c r="M192" s="165">
        <v>2017</v>
      </c>
      <c r="N192" s="165">
        <v>2017</v>
      </c>
      <c r="O192" s="165">
        <v>2016</v>
      </c>
      <c r="P192" s="165">
        <v>2016</v>
      </c>
      <c r="Q192" s="165">
        <v>2015</v>
      </c>
      <c r="R192" s="165" t="s">
        <v>980</v>
      </c>
      <c r="S192" s="165">
        <v>2017</v>
      </c>
      <c r="T192" s="165">
        <v>2014</v>
      </c>
      <c r="U192" s="165">
        <v>2015</v>
      </c>
      <c r="V192" s="165" t="s">
        <v>1131</v>
      </c>
      <c r="W192" s="165">
        <v>2015</v>
      </c>
      <c r="X192" s="165">
        <v>2013</v>
      </c>
      <c r="Y192" s="165">
        <v>2010</v>
      </c>
      <c r="Z192" s="165">
        <v>2016</v>
      </c>
      <c r="AA192" s="165">
        <v>2015</v>
      </c>
      <c r="AB192" s="165">
        <v>2015</v>
      </c>
      <c r="AC192" s="165">
        <v>2014</v>
      </c>
      <c r="AD192" s="165">
        <v>2015</v>
      </c>
      <c r="AE192" s="165">
        <v>2012</v>
      </c>
      <c r="AF192" s="165">
        <v>2015</v>
      </c>
      <c r="AG192" s="164">
        <v>2005</v>
      </c>
      <c r="AH192" s="165">
        <v>2015</v>
      </c>
      <c r="AI192" s="165">
        <v>2016</v>
      </c>
      <c r="AJ192" s="165">
        <v>2017</v>
      </c>
      <c r="AK192" s="167" t="s">
        <v>1133</v>
      </c>
      <c r="AL192" s="167">
        <v>42886</v>
      </c>
      <c r="AM192" s="165">
        <v>2016</v>
      </c>
      <c r="AN192" s="165">
        <v>2014</v>
      </c>
      <c r="AO192" s="165">
        <v>2014</v>
      </c>
      <c r="AP192" s="165">
        <v>2013</v>
      </c>
      <c r="AQ192" s="165">
        <v>2013</v>
      </c>
      <c r="AR192" s="165">
        <v>2015</v>
      </c>
      <c r="AS192" s="165">
        <v>2015</v>
      </c>
      <c r="AT192" s="165">
        <v>2016</v>
      </c>
      <c r="AU192" s="165">
        <v>2014</v>
      </c>
      <c r="AV192" s="165">
        <v>2015</v>
      </c>
      <c r="AW192" s="165">
        <v>2015</v>
      </c>
      <c r="AX192" s="165">
        <v>2015</v>
      </c>
      <c r="AY192" s="165">
        <v>2014</v>
      </c>
      <c r="AZ192" s="177">
        <v>2012</v>
      </c>
      <c r="BA192" s="177">
        <v>2012</v>
      </c>
      <c r="BB192" s="165">
        <v>2016</v>
      </c>
      <c r="BC192" s="165">
        <v>2015</v>
      </c>
      <c r="BD192" s="165">
        <v>2014</v>
      </c>
      <c r="BE192" s="165">
        <v>2014</v>
      </c>
      <c r="BF192" s="108"/>
    </row>
    <row r="193" spans="1:58" x14ac:dyDescent="0.25">
      <c r="A193" s="133" t="s">
        <v>355</v>
      </c>
      <c r="B193" s="111" t="s">
        <v>354</v>
      </c>
      <c r="C193" s="163">
        <v>2014</v>
      </c>
      <c r="D193" s="163">
        <v>2014</v>
      </c>
      <c r="E193" s="163">
        <v>2014</v>
      </c>
      <c r="F193" s="163">
        <v>2014</v>
      </c>
      <c r="G193" s="163">
        <v>2014</v>
      </c>
      <c r="H193" s="163">
        <v>2014</v>
      </c>
      <c r="I193" s="163">
        <v>2014</v>
      </c>
      <c r="J193" s="163">
        <v>2016</v>
      </c>
      <c r="K193" s="163">
        <v>2016</v>
      </c>
      <c r="L193" s="163">
        <v>2016</v>
      </c>
      <c r="M193" s="165">
        <v>2017</v>
      </c>
      <c r="N193" s="165">
        <v>2017</v>
      </c>
      <c r="O193" s="165">
        <v>2016</v>
      </c>
      <c r="P193" s="165">
        <v>2016</v>
      </c>
      <c r="Q193" s="165">
        <v>2015</v>
      </c>
      <c r="R193" s="165" t="s">
        <v>978</v>
      </c>
      <c r="S193" s="165">
        <v>2017</v>
      </c>
      <c r="T193" s="165">
        <v>2014</v>
      </c>
      <c r="U193" s="165">
        <v>2015</v>
      </c>
      <c r="V193" s="165" t="s">
        <v>1131</v>
      </c>
      <c r="W193" s="165">
        <v>2015</v>
      </c>
      <c r="X193" s="165">
        <v>2013</v>
      </c>
      <c r="Y193" s="165">
        <v>2012</v>
      </c>
      <c r="Z193" s="165">
        <v>2016</v>
      </c>
      <c r="AA193" s="165">
        <v>2015</v>
      </c>
      <c r="AB193" s="165">
        <v>2015</v>
      </c>
      <c r="AC193" s="165">
        <v>2014</v>
      </c>
      <c r="AD193" s="165">
        <v>2015</v>
      </c>
      <c r="AE193" s="165">
        <v>2012</v>
      </c>
      <c r="AF193" s="165">
        <v>2015</v>
      </c>
      <c r="AG193" s="164">
        <v>2010</v>
      </c>
      <c r="AH193" s="165">
        <v>2015</v>
      </c>
      <c r="AI193" s="165">
        <v>2016</v>
      </c>
      <c r="AJ193" s="165">
        <v>2017</v>
      </c>
      <c r="AK193" s="167"/>
      <c r="AL193" s="167">
        <v>42735</v>
      </c>
      <c r="AM193" s="165">
        <v>2016</v>
      </c>
      <c r="AN193" s="165">
        <v>2014</v>
      </c>
      <c r="AO193" s="165">
        <v>2014</v>
      </c>
      <c r="AP193" s="165">
        <v>2013</v>
      </c>
      <c r="AQ193" s="165">
        <v>2013</v>
      </c>
      <c r="AR193" s="165">
        <v>2009</v>
      </c>
      <c r="AS193" s="165">
        <v>2015</v>
      </c>
      <c r="AT193" s="165">
        <v>2016</v>
      </c>
      <c r="AU193" s="165">
        <v>2014</v>
      </c>
      <c r="AV193" s="165">
        <v>2015</v>
      </c>
      <c r="AW193" s="165">
        <v>2015</v>
      </c>
      <c r="AX193" s="165">
        <v>2015</v>
      </c>
      <c r="AY193" s="165">
        <v>2014</v>
      </c>
      <c r="AZ193" s="177">
        <v>2015</v>
      </c>
      <c r="BA193" s="177">
        <v>2015</v>
      </c>
      <c r="BB193" s="165">
        <v>2016</v>
      </c>
      <c r="BC193" s="165">
        <v>2015</v>
      </c>
      <c r="BD193" s="165">
        <v>2014</v>
      </c>
      <c r="BE193" s="165">
        <v>2014</v>
      </c>
      <c r="BF193" s="108"/>
    </row>
    <row r="194" spans="1:58" x14ac:dyDescent="0.25">
      <c r="A194" s="133" t="s">
        <v>357</v>
      </c>
      <c r="B194" s="111" t="s">
        <v>356</v>
      </c>
      <c r="C194" s="163">
        <v>2014</v>
      </c>
      <c r="D194" s="163">
        <v>2014</v>
      </c>
      <c r="E194" s="163">
        <v>2014</v>
      </c>
      <c r="F194" s="163">
        <v>2014</v>
      </c>
      <c r="G194" s="163">
        <v>2014</v>
      </c>
      <c r="H194" s="163">
        <v>2014</v>
      </c>
      <c r="I194" s="163">
        <v>2014</v>
      </c>
      <c r="J194" s="163">
        <v>2016</v>
      </c>
      <c r="K194" s="163">
        <v>2016</v>
      </c>
      <c r="L194" s="163">
        <v>2016</v>
      </c>
      <c r="M194" s="165">
        <v>2017</v>
      </c>
      <c r="N194" s="165">
        <v>2017</v>
      </c>
      <c r="O194" s="165">
        <v>2016</v>
      </c>
      <c r="P194" s="165">
        <v>2016</v>
      </c>
      <c r="Q194" s="165">
        <v>2015</v>
      </c>
      <c r="R194" s="165" t="s">
        <v>991</v>
      </c>
      <c r="S194" s="165">
        <v>2017</v>
      </c>
      <c r="T194" s="165">
        <v>2014</v>
      </c>
      <c r="U194" s="165">
        <v>2015</v>
      </c>
      <c r="V194" s="165" t="s">
        <v>1131</v>
      </c>
      <c r="W194" s="165">
        <v>2015</v>
      </c>
      <c r="X194" s="165">
        <v>2014</v>
      </c>
      <c r="Y194" s="165">
        <v>2011</v>
      </c>
      <c r="Z194" s="165">
        <v>2016</v>
      </c>
      <c r="AA194" s="165">
        <v>2015</v>
      </c>
      <c r="AB194" s="165">
        <v>2015</v>
      </c>
      <c r="AC194" s="165">
        <v>2014</v>
      </c>
      <c r="AD194" s="165">
        <v>2015</v>
      </c>
      <c r="AE194" s="165">
        <v>2012</v>
      </c>
      <c r="AF194" s="165">
        <v>2015</v>
      </c>
      <c r="AG194" s="164" t="s">
        <v>958</v>
      </c>
      <c r="AH194" s="165">
        <v>2015</v>
      </c>
      <c r="AI194" s="165">
        <v>2016</v>
      </c>
      <c r="AJ194" s="165">
        <v>2017</v>
      </c>
      <c r="AK194" s="167" t="s">
        <v>958</v>
      </c>
      <c r="AL194" s="167">
        <v>42795</v>
      </c>
      <c r="AM194" s="165">
        <v>2016</v>
      </c>
      <c r="AN194" s="165">
        <v>2014</v>
      </c>
      <c r="AO194" s="165">
        <v>2014</v>
      </c>
      <c r="AP194" s="165" t="s">
        <v>958</v>
      </c>
      <c r="AQ194" s="165" t="s">
        <v>958</v>
      </c>
      <c r="AR194" s="165">
        <v>2015</v>
      </c>
      <c r="AS194" s="165">
        <v>2015</v>
      </c>
      <c r="AT194" s="165">
        <v>2016</v>
      </c>
      <c r="AU194" s="165">
        <v>2014</v>
      </c>
      <c r="AV194" s="165">
        <v>2015</v>
      </c>
      <c r="AW194" s="165">
        <v>2015</v>
      </c>
      <c r="AX194" s="165">
        <v>2015</v>
      </c>
      <c r="AY194" s="165">
        <v>2014</v>
      </c>
      <c r="AZ194" s="177">
        <v>2015</v>
      </c>
      <c r="BA194" s="177">
        <v>2015</v>
      </c>
      <c r="BB194" s="165">
        <v>2016</v>
      </c>
      <c r="BC194" s="165">
        <v>2015</v>
      </c>
      <c r="BD194" s="165">
        <v>2014</v>
      </c>
      <c r="BE194" s="165">
        <v>2014</v>
      </c>
      <c r="BF194" s="108"/>
    </row>
  </sheetData>
  <mergeCells count="1">
    <mergeCell ref="A1:BE1"/>
  </mergeCells>
  <pageMargins left="0.7" right="0.7" top="0.75" bottom="0.75" header="0.3" footer="0.3"/>
  <pageSetup orientation="portrait" r:id="rId1"/>
  <ignoredErrors>
    <ignoredError sqref="V4 V5:V194"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F194"/>
  <sheetViews>
    <sheetView showGridLines="0" workbookViewId="0">
      <pane xSplit="2" ySplit="3" topLeftCell="O167" activePane="bottomRight" state="frozen"/>
      <selection pane="topRight" activeCell="C1" sqref="C1"/>
      <selection pane="bottomLeft" activeCell="A5" sqref="A5"/>
      <selection pane="bottomRight" activeCell="AL4" sqref="AL4:AL194"/>
    </sheetView>
  </sheetViews>
  <sheetFormatPr defaultRowHeight="15" x14ac:dyDescent="0.25"/>
  <cols>
    <col min="1" max="1" width="49.42578125" style="4" bestFit="1" customWidth="1"/>
    <col min="2" max="2" width="5.5703125" style="4" bestFit="1" customWidth="1"/>
    <col min="3" max="57" width="5.7109375" style="4" customWidth="1"/>
    <col min="58" max="16384" width="9.140625" style="4"/>
  </cols>
  <sheetData>
    <row r="1" spans="1:58" x14ac:dyDescent="0.25">
      <c r="A1" s="197"/>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row>
    <row r="2" spans="1:58" s="17" customFormat="1" ht="121.5" customHeight="1" x14ac:dyDescent="0.2">
      <c r="A2" s="146" t="s">
        <v>380</v>
      </c>
      <c r="B2" s="147" t="s">
        <v>358</v>
      </c>
      <c r="C2" s="143" t="s">
        <v>437</v>
      </c>
      <c r="D2" s="143" t="s">
        <v>438</v>
      </c>
      <c r="E2" s="143" t="s">
        <v>873</v>
      </c>
      <c r="F2" s="143" t="s">
        <v>874</v>
      </c>
      <c r="G2" s="143" t="s">
        <v>875</v>
      </c>
      <c r="H2" s="143" t="s">
        <v>876</v>
      </c>
      <c r="I2" s="143" t="s">
        <v>882</v>
      </c>
      <c r="J2" s="143" t="s">
        <v>813</v>
      </c>
      <c r="K2" s="143" t="s">
        <v>814</v>
      </c>
      <c r="L2" s="143" t="s">
        <v>812</v>
      </c>
      <c r="M2" s="143" t="s">
        <v>793</v>
      </c>
      <c r="N2" s="143" t="s">
        <v>838</v>
      </c>
      <c r="O2" s="143" t="s">
        <v>949</v>
      </c>
      <c r="P2" s="143" t="s">
        <v>950</v>
      </c>
      <c r="Q2" s="143" t="s">
        <v>386</v>
      </c>
      <c r="R2" s="143" t="s">
        <v>387</v>
      </c>
      <c r="S2" s="143" t="s">
        <v>489</v>
      </c>
      <c r="T2" s="143" t="s">
        <v>490</v>
      </c>
      <c r="U2" s="143" t="s">
        <v>490</v>
      </c>
      <c r="V2" s="143" t="s">
        <v>395</v>
      </c>
      <c r="W2" s="143" t="s">
        <v>482</v>
      </c>
      <c r="X2" s="143" t="s">
        <v>394</v>
      </c>
      <c r="Y2" s="143" t="s">
        <v>907</v>
      </c>
      <c r="Z2" s="143" t="s">
        <v>480</v>
      </c>
      <c r="AA2" s="143" t="s">
        <v>914</v>
      </c>
      <c r="AB2" s="143" t="s">
        <v>405</v>
      </c>
      <c r="AC2" s="143" t="s">
        <v>481</v>
      </c>
      <c r="AD2" s="143" t="s">
        <v>1005</v>
      </c>
      <c r="AE2" s="143" t="s">
        <v>475</v>
      </c>
      <c r="AF2" s="143" t="s">
        <v>385</v>
      </c>
      <c r="AG2" s="143" t="s">
        <v>483</v>
      </c>
      <c r="AH2" s="143" t="s">
        <v>484</v>
      </c>
      <c r="AI2" s="143" t="s">
        <v>484</v>
      </c>
      <c r="AJ2" s="143" t="s">
        <v>484</v>
      </c>
      <c r="AK2" s="143" t="s">
        <v>485</v>
      </c>
      <c r="AL2" s="143" t="s">
        <v>486</v>
      </c>
      <c r="AM2" s="143" t="s">
        <v>397</v>
      </c>
      <c r="AN2" s="143" t="s">
        <v>417</v>
      </c>
      <c r="AO2" s="143" t="s">
        <v>418</v>
      </c>
      <c r="AP2" s="143" t="s">
        <v>419</v>
      </c>
      <c r="AQ2" s="143" t="s">
        <v>420</v>
      </c>
      <c r="AR2" s="143" t="s">
        <v>442</v>
      </c>
      <c r="AS2" s="143" t="s">
        <v>360</v>
      </c>
      <c r="AT2" s="143" t="s">
        <v>408</v>
      </c>
      <c r="AU2" s="143" t="s">
        <v>362</v>
      </c>
      <c r="AV2" s="143" t="s">
        <v>426</v>
      </c>
      <c r="AW2" s="143" t="s">
        <v>363</v>
      </c>
      <c r="AX2" s="143" t="s">
        <v>364</v>
      </c>
      <c r="AY2" s="143" t="s">
        <v>879</v>
      </c>
      <c r="AZ2" s="143" t="s">
        <v>389</v>
      </c>
      <c r="BA2" s="143" t="s">
        <v>388</v>
      </c>
      <c r="BB2" s="143" t="s">
        <v>909</v>
      </c>
      <c r="BC2" s="143" t="s">
        <v>930</v>
      </c>
      <c r="BD2" s="143" t="s">
        <v>952</v>
      </c>
      <c r="BE2" s="143" t="s">
        <v>789</v>
      </c>
    </row>
    <row r="3" spans="1:58" x14ac:dyDescent="0.25">
      <c r="A3" s="134" t="s">
        <v>1016</v>
      </c>
      <c r="B3" s="111"/>
      <c r="C3" s="162">
        <v>2014</v>
      </c>
      <c r="D3" s="162">
        <v>2014</v>
      </c>
      <c r="E3" s="162">
        <v>2014</v>
      </c>
      <c r="F3" s="162">
        <v>2014</v>
      </c>
      <c r="G3" s="162">
        <v>2014</v>
      </c>
      <c r="H3" s="162">
        <v>2014</v>
      </c>
      <c r="I3" s="162">
        <v>2014</v>
      </c>
      <c r="J3" s="162">
        <v>2016</v>
      </c>
      <c r="K3" s="162">
        <v>2016</v>
      </c>
      <c r="L3" s="162">
        <v>2016</v>
      </c>
      <c r="M3" s="162">
        <v>2017</v>
      </c>
      <c r="N3" s="162">
        <v>2017</v>
      </c>
      <c r="O3" s="162">
        <v>2016</v>
      </c>
      <c r="P3" s="162">
        <v>2016</v>
      </c>
      <c r="Q3" s="162">
        <v>2015</v>
      </c>
      <c r="R3" s="162">
        <v>2015</v>
      </c>
      <c r="S3" s="162">
        <v>2017</v>
      </c>
      <c r="T3" s="162">
        <v>2014</v>
      </c>
      <c r="U3" s="162">
        <v>2015</v>
      </c>
      <c r="V3" s="162">
        <v>2015</v>
      </c>
      <c r="W3" s="162">
        <v>2015</v>
      </c>
      <c r="X3" s="162">
        <v>2015</v>
      </c>
      <c r="Y3" s="162">
        <v>2015</v>
      </c>
      <c r="Z3" s="162">
        <v>2016</v>
      </c>
      <c r="AA3" s="162">
        <v>2015</v>
      </c>
      <c r="AB3" s="162">
        <v>2015</v>
      </c>
      <c r="AC3" s="162">
        <v>2014</v>
      </c>
      <c r="AD3" s="162">
        <v>2015</v>
      </c>
      <c r="AE3" s="162">
        <v>2012</v>
      </c>
      <c r="AF3" s="162">
        <v>2015</v>
      </c>
      <c r="AG3" s="162">
        <v>2014</v>
      </c>
      <c r="AH3" s="162">
        <v>2015</v>
      </c>
      <c r="AI3" s="162">
        <v>2016</v>
      </c>
      <c r="AJ3" s="162">
        <v>2017</v>
      </c>
      <c r="AK3" s="162">
        <v>2017</v>
      </c>
      <c r="AL3" s="162">
        <v>2017</v>
      </c>
      <c r="AM3" s="162">
        <v>2016</v>
      </c>
      <c r="AN3" s="162">
        <v>2014</v>
      </c>
      <c r="AO3" s="162">
        <v>2014</v>
      </c>
      <c r="AP3" s="162">
        <v>2014</v>
      </c>
      <c r="AQ3" s="162">
        <v>2014</v>
      </c>
      <c r="AR3" s="162">
        <v>2015</v>
      </c>
      <c r="AS3" s="162">
        <v>2015</v>
      </c>
      <c r="AT3" s="162">
        <v>2016</v>
      </c>
      <c r="AU3" s="162">
        <v>2014</v>
      </c>
      <c r="AV3" s="162">
        <v>2015</v>
      </c>
      <c r="AW3" s="162">
        <v>2015</v>
      </c>
      <c r="AX3" s="162">
        <v>2015</v>
      </c>
      <c r="AY3" s="162">
        <v>2014</v>
      </c>
      <c r="AZ3" s="162">
        <v>2015</v>
      </c>
      <c r="BA3" s="162">
        <v>2015</v>
      </c>
      <c r="BB3" s="162">
        <v>2016</v>
      </c>
      <c r="BC3" s="162">
        <v>2016</v>
      </c>
      <c r="BD3" s="162">
        <v>2014</v>
      </c>
      <c r="BE3" s="162">
        <v>2014</v>
      </c>
    </row>
    <row r="4" spans="1:58" x14ac:dyDescent="0.25">
      <c r="A4" s="133" t="s">
        <v>1</v>
      </c>
      <c r="B4" s="111" t="s">
        <v>0</v>
      </c>
      <c r="C4" s="163">
        <v>2014</v>
      </c>
      <c r="D4" s="163">
        <v>2014</v>
      </c>
      <c r="E4" s="163">
        <v>2014</v>
      </c>
      <c r="F4" s="163">
        <v>2014</v>
      </c>
      <c r="G4" s="163">
        <v>2014</v>
      </c>
      <c r="H4" s="163">
        <v>2014</v>
      </c>
      <c r="I4" s="163">
        <v>2014</v>
      </c>
      <c r="J4" s="163">
        <v>2016</v>
      </c>
      <c r="K4" s="163">
        <v>2016</v>
      </c>
      <c r="L4" s="163">
        <v>2016</v>
      </c>
      <c r="M4" s="165">
        <v>2017</v>
      </c>
      <c r="N4" s="165">
        <v>2017</v>
      </c>
      <c r="O4" s="165">
        <v>2016</v>
      </c>
      <c r="P4" s="165">
        <v>2016</v>
      </c>
      <c r="Q4" s="165">
        <v>2015</v>
      </c>
      <c r="R4" s="165">
        <v>2011</v>
      </c>
      <c r="S4" s="165">
        <v>2017</v>
      </c>
      <c r="T4" s="165">
        <v>2014</v>
      </c>
      <c r="U4" s="165">
        <v>2015</v>
      </c>
      <c r="V4" s="165" t="s">
        <v>1131</v>
      </c>
      <c r="W4" s="165">
        <v>2015</v>
      </c>
      <c r="X4" s="165" t="s">
        <v>1053</v>
      </c>
      <c r="Y4" s="165">
        <v>2013</v>
      </c>
      <c r="Z4" s="165">
        <v>2016</v>
      </c>
      <c r="AA4" s="165">
        <v>2015</v>
      </c>
      <c r="AB4" s="165">
        <v>2015</v>
      </c>
      <c r="AC4" s="165">
        <v>2014</v>
      </c>
      <c r="AD4" s="165">
        <v>2015</v>
      </c>
      <c r="AE4" s="165">
        <v>2012</v>
      </c>
      <c r="AF4" s="165">
        <v>2015</v>
      </c>
      <c r="AG4" s="164">
        <v>2007</v>
      </c>
      <c r="AH4" s="165">
        <v>2015</v>
      </c>
      <c r="AI4" s="165">
        <v>2016</v>
      </c>
      <c r="AJ4" s="165">
        <v>2017</v>
      </c>
      <c r="AK4" s="168">
        <v>2017</v>
      </c>
      <c r="AL4" s="168">
        <v>2016</v>
      </c>
      <c r="AM4" s="165">
        <v>2016</v>
      </c>
      <c r="AN4" s="165">
        <v>2014</v>
      </c>
      <c r="AO4" s="165">
        <v>2014</v>
      </c>
      <c r="AP4" s="165" t="s">
        <v>1053</v>
      </c>
      <c r="AQ4" s="165" t="s">
        <v>1053</v>
      </c>
      <c r="AR4" s="165">
        <v>2015</v>
      </c>
      <c r="AS4" s="165">
        <v>2015</v>
      </c>
      <c r="AT4" s="165">
        <v>2016</v>
      </c>
      <c r="AU4" s="165">
        <v>2014</v>
      </c>
      <c r="AV4" s="165">
        <v>2015</v>
      </c>
      <c r="AW4" s="165">
        <v>2015</v>
      </c>
      <c r="AX4" s="165">
        <v>2015</v>
      </c>
      <c r="AY4" s="165">
        <v>2014</v>
      </c>
      <c r="AZ4" s="165">
        <v>2015</v>
      </c>
      <c r="BA4" s="165">
        <v>2015</v>
      </c>
      <c r="BB4" s="165">
        <v>2016</v>
      </c>
      <c r="BC4" s="165">
        <v>2015</v>
      </c>
      <c r="BD4" s="165">
        <v>2014</v>
      </c>
      <c r="BE4" s="165">
        <v>2014</v>
      </c>
      <c r="BF4" s="108"/>
    </row>
    <row r="5" spans="1:58" x14ac:dyDescent="0.25">
      <c r="A5" s="133" t="s">
        <v>3</v>
      </c>
      <c r="B5" s="111" t="s">
        <v>2</v>
      </c>
      <c r="C5" s="163">
        <v>2014</v>
      </c>
      <c r="D5" s="163">
        <v>2014</v>
      </c>
      <c r="E5" s="163">
        <v>2014</v>
      </c>
      <c r="F5" s="163">
        <v>2014</v>
      </c>
      <c r="G5" s="163">
        <v>2014</v>
      </c>
      <c r="H5" s="163">
        <v>2014</v>
      </c>
      <c r="I5" s="163">
        <v>2014</v>
      </c>
      <c r="J5" s="163">
        <v>2016</v>
      </c>
      <c r="K5" s="163">
        <v>2016</v>
      </c>
      <c r="L5" s="163">
        <v>2016</v>
      </c>
      <c r="M5" s="165">
        <v>2017</v>
      </c>
      <c r="N5" s="165">
        <v>2017</v>
      </c>
      <c r="O5" s="165">
        <v>2016</v>
      </c>
      <c r="P5" s="165">
        <v>2016</v>
      </c>
      <c r="Q5" s="165">
        <v>2015</v>
      </c>
      <c r="R5" s="165">
        <v>2009</v>
      </c>
      <c r="S5" s="165">
        <v>2017</v>
      </c>
      <c r="T5" s="165">
        <v>2014</v>
      </c>
      <c r="U5" s="165">
        <v>2015</v>
      </c>
      <c r="V5" s="165" t="s">
        <v>1131</v>
      </c>
      <c r="W5" s="165">
        <v>2015</v>
      </c>
      <c r="X5" s="165">
        <v>2009</v>
      </c>
      <c r="Y5" s="165">
        <v>2013</v>
      </c>
      <c r="Z5" s="165">
        <v>2016</v>
      </c>
      <c r="AA5" s="165">
        <v>2015</v>
      </c>
      <c r="AB5" s="165">
        <v>2013</v>
      </c>
      <c r="AC5" s="165">
        <v>2014</v>
      </c>
      <c r="AD5" s="165">
        <v>2015</v>
      </c>
      <c r="AE5" s="165" t="s">
        <v>1053</v>
      </c>
      <c r="AF5" s="165">
        <v>2015</v>
      </c>
      <c r="AG5" s="164">
        <v>2012</v>
      </c>
      <c r="AH5" s="165">
        <v>2015</v>
      </c>
      <c r="AI5" s="165">
        <v>2016</v>
      </c>
      <c r="AJ5" s="165">
        <v>2017</v>
      </c>
      <c r="AK5" s="168" t="s">
        <v>1053</v>
      </c>
      <c r="AL5" s="168">
        <v>2016</v>
      </c>
      <c r="AM5" s="165">
        <v>2016</v>
      </c>
      <c r="AN5" s="165">
        <v>2014</v>
      </c>
      <c r="AO5" s="165">
        <v>2014</v>
      </c>
      <c r="AP5" s="165">
        <v>2014</v>
      </c>
      <c r="AQ5" s="165">
        <v>2014</v>
      </c>
      <c r="AR5" s="165" t="s">
        <v>1053</v>
      </c>
      <c r="AS5" s="165">
        <v>2015</v>
      </c>
      <c r="AT5" s="165">
        <v>2016</v>
      </c>
      <c r="AU5" s="165">
        <v>2014</v>
      </c>
      <c r="AV5" s="165">
        <v>2015</v>
      </c>
      <c r="AW5" s="165">
        <v>2015</v>
      </c>
      <c r="AX5" s="165">
        <v>2015</v>
      </c>
      <c r="AY5" s="165">
        <v>2014</v>
      </c>
      <c r="AZ5" s="165">
        <v>2015</v>
      </c>
      <c r="BA5" s="165">
        <v>2015</v>
      </c>
      <c r="BB5" s="165">
        <v>2016</v>
      </c>
      <c r="BC5" s="165">
        <v>2015</v>
      </c>
      <c r="BD5" s="165">
        <v>2014</v>
      </c>
      <c r="BE5" s="165">
        <v>2014</v>
      </c>
      <c r="BF5" s="108"/>
    </row>
    <row r="6" spans="1:58" x14ac:dyDescent="0.25">
      <c r="A6" s="133" t="s">
        <v>5</v>
      </c>
      <c r="B6" s="111" t="s">
        <v>4</v>
      </c>
      <c r="C6" s="163">
        <v>2014</v>
      </c>
      <c r="D6" s="163">
        <v>2014</v>
      </c>
      <c r="E6" s="163">
        <v>2014</v>
      </c>
      <c r="F6" s="163">
        <v>2014</v>
      </c>
      <c r="G6" s="163">
        <v>2014</v>
      </c>
      <c r="H6" s="163">
        <v>2014</v>
      </c>
      <c r="I6" s="163">
        <v>2014</v>
      </c>
      <c r="J6" s="163">
        <v>2016</v>
      </c>
      <c r="K6" s="163">
        <v>2016</v>
      </c>
      <c r="L6" s="163">
        <v>2016</v>
      </c>
      <c r="M6" s="165">
        <v>2017</v>
      </c>
      <c r="N6" s="165">
        <v>2017</v>
      </c>
      <c r="O6" s="165">
        <v>2016</v>
      </c>
      <c r="P6" s="165">
        <v>2016</v>
      </c>
      <c r="Q6" s="165">
        <v>2015</v>
      </c>
      <c r="R6" s="165" t="s">
        <v>1053</v>
      </c>
      <c r="S6" s="165">
        <v>2017</v>
      </c>
      <c r="T6" s="165">
        <v>2014</v>
      </c>
      <c r="U6" s="165">
        <v>2015</v>
      </c>
      <c r="V6" s="165" t="s">
        <v>1131</v>
      </c>
      <c r="W6" s="165">
        <v>2015</v>
      </c>
      <c r="X6" s="165">
        <v>2012</v>
      </c>
      <c r="Y6" s="165">
        <v>2010</v>
      </c>
      <c r="Z6" s="165">
        <v>2016</v>
      </c>
      <c r="AA6" s="165">
        <v>2015</v>
      </c>
      <c r="AB6" s="165">
        <v>2015</v>
      </c>
      <c r="AC6" s="165">
        <v>2014</v>
      </c>
      <c r="AD6" s="165">
        <v>2015</v>
      </c>
      <c r="AE6" s="165">
        <v>2012</v>
      </c>
      <c r="AF6" s="165">
        <v>2015</v>
      </c>
      <c r="AG6" s="164" t="s">
        <v>1053</v>
      </c>
      <c r="AH6" s="165">
        <v>2015</v>
      </c>
      <c r="AI6" s="165">
        <v>2016</v>
      </c>
      <c r="AJ6" s="165">
        <v>2017</v>
      </c>
      <c r="AK6" s="168">
        <v>2016</v>
      </c>
      <c r="AL6" s="168">
        <v>2016</v>
      </c>
      <c r="AM6" s="165">
        <v>2016</v>
      </c>
      <c r="AN6" s="165">
        <v>2014</v>
      </c>
      <c r="AO6" s="165">
        <v>2014</v>
      </c>
      <c r="AP6" s="165">
        <v>2014</v>
      </c>
      <c r="AQ6" s="165">
        <v>2014</v>
      </c>
      <c r="AR6" s="165">
        <v>2011</v>
      </c>
      <c r="AS6" s="165">
        <v>2015</v>
      </c>
      <c r="AT6" s="165">
        <v>2016</v>
      </c>
      <c r="AU6" s="165">
        <v>2014</v>
      </c>
      <c r="AV6" s="165">
        <v>2015</v>
      </c>
      <c r="AW6" s="165">
        <v>2015</v>
      </c>
      <c r="AX6" s="165">
        <v>2015</v>
      </c>
      <c r="AY6" s="165">
        <v>2014</v>
      </c>
      <c r="AZ6" s="165">
        <v>2015</v>
      </c>
      <c r="BA6" s="165">
        <v>2015</v>
      </c>
      <c r="BB6" s="165">
        <v>2016</v>
      </c>
      <c r="BC6" s="165">
        <v>2015</v>
      </c>
      <c r="BD6" s="165">
        <v>2014</v>
      </c>
      <c r="BE6" s="165">
        <v>2014</v>
      </c>
      <c r="BF6" s="108"/>
    </row>
    <row r="7" spans="1:58" x14ac:dyDescent="0.25">
      <c r="A7" s="133" t="s">
        <v>7</v>
      </c>
      <c r="B7" s="111" t="s">
        <v>6</v>
      </c>
      <c r="C7" s="163">
        <v>2014</v>
      </c>
      <c r="D7" s="163">
        <v>2014</v>
      </c>
      <c r="E7" s="163">
        <v>2014</v>
      </c>
      <c r="F7" s="163">
        <v>2014</v>
      </c>
      <c r="G7" s="163">
        <v>2014</v>
      </c>
      <c r="H7" s="163">
        <v>2014</v>
      </c>
      <c r="I7" s="163">
        <v>2014</v>
      </c>
      <c r="J7" s="163">
        <v>2016</v>
      </c>
      <c r="K7" s="163">
        <v>2016</v>
      </c>
      <c r="L7" s="163">
        <v>2016</v>
      </c>
      <c r="M7" s="165">
        <v>2017</v>
      </c>
      <c r="N7" s="165">
        <v>2017</v>
      </c>
      <c r="O7" s="165">
        <v>2016</v>
      </c>
      <c r="P7" s="165">
        <v>2016</v>
      </c>
      <c r="Q7" s="165">
        <v>2015</v>
      </c>
      <c r="R7" s="165" t="s">
        <v>1053</v>
      </c>
      <c r="S7" s="165">
        <v>2017</v>
      </c>
      <c r="T7" s="165">
        <v>2014</v>
      </c>
      <c r="U7" s="165">
        <v>2015</v>
      </c>
      <c r="V7" s="165" t="s">
        <v>1131</v>
      </c>
      <c r="W7" s="165">
        <v>2015</v>
      </c>
      <c r="X7" s="165">
        <v>2007</v>
      </c>
      <c r="Y7" s="165">
        <v>2009</v>
      </c>
      <c r="Z7" s="165">
        <v>2016</v>
      </c>
      <c r="AA7" s="165">
        <v>2015</v>
      </c>
      <c r="AB7" s="165">
        <v>2015</v>
      </c>
      <c r="AC7" s="165">
        <v>2014</v>
      </c>
      <c r="AD7" s="165">
        <v>2015</v>
      </c>
      <c r="AE7" s="165">
        <v>2012</v>
      </c>
      <c r="AF7" s="165" t="s">
        <v>1053</v>
      </c>
      <c r="AG7" s="164">
        <v>2008</v>
      </c>
      <c r="AH7" s="165">
        <v>2015</v>
      </c>
      <c r="AI7" s="165">
        <v>2016</v>
      </c>
      <c r="AJ7" s="165">
        <v>2017</v>
      </c>
      <c r="AK7" s="168" t="s">
        <v>1053</v>
      </c>
      <c r="AL7" s="168">
        <v>2017</v>
      </c>
      <c r="AM7" s="165">
        <v>2016</v>
      </c>
      <c r="AN7" s="165">
        <v>2014</v>
      </c>
      <c r="AO7" s="165">
        <v>2014</v>
      </c>
      <c r="AP7" s="165">
        <v>2013</v>
      </c>
      <c r="AQ7" s="165">
        <v>2013</v>
      </c>
      <c r="AR7" s="165">
        <v>2007</v>
      </c>
      <c r="AS7" s="165">
        <v>2015</v>
      </c>
      <c r="AT7" s="165">
        <v>2016</v>
      </c>
      <c r="AU7" s="165">
        <v>2014</v>
      </c>
      <c r="AV7" s="165">
        <v>2015</v>
      </c>
      <c r="AW7" s="165">
        <v>2015</v>
      </c>
      <c r="AX7" s="165">
        <v>2015</v>
      </c>
      <c r="AY7" s="165">
        <v>2014</v>
      </c>
      <c r="AZ7" s="165">
        <v>2015</v>
      </c>
      <c r="BA7" s="165">
        <v>2015</v>
      </c>
      <c r="BB7" s="165">
        <v>2016</v>
      </c>
      <c r="BC7" s="165">
        <v>2015</v>
      </c>
      <c r="BD7" s="165">
        <v>2014</v>
      </c>
      <c r="BE7" s="165">
        <v>2014</v>
      </c>
      <c r="BF7" s="108"/>
    </row>
    <row r="8" spans="1:58" x14ac:dyDescent="0.25">
      <c r="A8" s="133" t="s">
        <v>9</v>
      </c>
      <c r="B8" s="111" t="s">
        <v>8</v>
      </c>
      <c r="C8" s="163">
        <v>2014</v>
      </c>
      <c r="D8" s="163">
        <v>2014</v>
      </c>
      <c r="E8" s="163">
        <v>2014</v>
      </c>
      <c r="F8" s="163">
        <v>2014</v>
      </c>
      <c r="G8" s="163">
        <v>2014</v>
      </c>
      <c r="H8" s="163">
        <v>2014</v>
      </c>
      <c r="I8" s="163">
        <v>2014</v>
      </c>
      <c r="J8" s="163">
        <v>2016</v>
      </c>
      <c r="K8" s="163">
        <v>2016</v>
      </c>
      <c r="L8" s="163">
        <v>2016</v>
      </c>
      <c r="M8" s="165">
        <v>2017</v>
      </c>
      <c r="N8" s="165">
        <v>2017</v>
      </c>
      <c r="O8" s="165">
        <v>2016</v>
      </c>
      <c r="P8" s="165">
        <v>2016</v>
      </c>
      <c r="Q8" s="165">
        <v>2015</v>
      </c>
      <c r="R8" s="165" t="s">
        <v>1053</v>
      </c>
      <c r="S8" s="165">
        <v>2017</v>
      </c>
      <c r="T8" s="165">
        <v>2014</v>
      </c>
      <c r="U8" s="165">
        <v>2015</v>
      </c>
      <c r="V8" s="165" t="s">
        <v>1131</v>
      </c>
      <c r="W8" s="165">
        <v>2015</v>
      </c>
      <c r="X8" s="165" t="s">
        <v>1053</v>
      </c>
      <c r="Y8" s="165" t="s">
        <v>1053</v>
      </c>
      <c r="Z8" s="165">
        <v>2016</v>
      </c>
      <c r="AA8" s="165">
        <v>2015</v>
      </c>
      <c r="AB8" s="165" t="s">
        <v>1053</v>
      </c>
      <c r="AC8" s="165">
        <v>2014</v>
      </c>
      <c r="AD8" s="165">
        <v>2015</v>
      </c>
      <c r="AE8" s="165" t="s">
        <v>1053</v>
      </c>
      <c r="AF8" s="165" t="s">
        <v>1053</v>
      </c>
      <c r="AG8" s="164" t="s">
        <v>1053</v>
      </c>
      <c r="AH8" s="165">
        <v>2015</v>
      </c>
      <c r="AI8" s="165">
        <v>2016</v>
      </c>
      <c r="AJ8" s="165">
        <v>2017</v>
      </c>
      <c r="AK8" s="168" t="s">
        <v>1053</v>
      </c>
      <c r="AL8" s="168">
        <v>2016</v>
      </c>
      <c r="AM8" s="165">
        <v>2016</v>
      </c>
      <c r="AN8" s="165">
        <v>2014</v>
      </c>
      <c r="AO8" s="165">
        <v>2014</v>
      </c>
      <c r="AP8" s="165">
        <v>2014</v>
      </c>
      <c r="AQ8" s="165" t="s">
        <v>1053</v>
      </c>
      <c r="AR8" s="165">
        <v>2009</v>
      </c>
      <c r="AS8" s="165">
        <v>2015</v>
      </c>
      <c r="AT8" s="165" t="s">
        <v>1053</v>
      </c>
      <c r="AU8" s="165">
        <v>2014</v>
      </c>
      <c r="AV8" s="165">
        <v>2014</v>
      </c>
      <c r="AW8" s="165">
        <v>2015</v>
      </c>
      <c r="AX8" s="165">
        <v>2015</v>
      </c>
      <c r="AY8" s="165">
        <v>2014</v>
      </c>
      <c r="AZ8" s="165">
        <v>2011</v>
      </c>
      <c r="BA8" s="165">
        <v>2015</v>
      </c>
      <c r="BB8" s="165">
        <v>2016</v>
      </c>
      <c r="BC8" s="165">
        <v>2015</v>
      </c>
      <c r="BD8" s="165">
        <v>2014</v>
      </c>
      <c r="BE8" s="165">
        <v>2014</v>
      </c>
      <c r="BF8" s="108"/>
    </row>
    <row r="9" spans="1:58" x14ac:dyDescent="0.25">
      <c r="A9" s="133" t="s">
        <v>11</v>
      </c>
      <c r="B9" s="111" t="s">
        <v>10</v>
      </c>
      <c r="C9" s="163">
        <v>2014</v>
      </c>
      <c r="D9" s="163">
        <v>2014</v>
      </c>
      <c r="E9" s="163">
        <v>2014</v>
      </c>
      <c r="F9" s="163">
        <v>2014</v>
      </c>
      <c r="G9" s="163">
        <v>2014</v>
      </c>
      <c r="H9" s="163">
        <v>2014</v>
      </c>
      <c r="I9" s="163">
        <v>2014</v>
      </c>
      <c r="J9" s="163">
        <v>2016</v>
      </c>
      <c r="K9" s="163">
        <v>2016</v>
      </c>
      <c r="L9" s="163">
        <v>2016</v>
      </c>
      <c r="M9" s="165">
        <v>2017</v>
      </c>
      <c r="N9" s="165">
        <v>2017</v>
      </c>
      <c r="O9" s="165">
        <v>2016</v>
      </c>
      <c r="P9" s="165">
        <v>2016</v>
      </c>
      <c r="Q9" s="165">
        <v>2015</v>
      </c>
      <c r="R9" s="165">
        <v>2005</v>
      </c>
      <c r="S9" s="165">
        <v>2017</v>
      </c>
      <c r="T9" s="165">
        <v>2014</v>
      </c>
      <c r="U9" s="165">
        <v>2015</v>
      </c>
      <c r="V9" s="165" t="s">
        <v>1131</v>
      </c>
      <c r="W9" s="165">
        <v>2015</v>
      </c>
      <c r="X9" s="165">
        <v>2005</v>
      </c>
      <c r="Y9" s="165">
        <v>2013</v>
      </c>
      <c r="Z9" s="165">
        <v>2016</v>
      </c>
      <c r="AA9" s="165">
        <v>2015</v>
      </c>
      <c r="AB9" s="165">
        <v>2015</v>
      </c>
      <c r="AC9" s="165">
        <v>2014</v>
      </c>
      <c r="AD9" s="165">
        <v>2015</v>
      </c>
      <c r="AE9" s="165" t="s">
        <v>1053</v>
      </c>
      <c r="AF9" s="165">
        <v>2015</v>
      </c>
      <c r="AG9" s="164">
        <v>2014</v>
      </c>
      <c r="AH9" s="165">
        <v>2015</v>
      </c>
      <c r="AI9" s="165">
        <v>2016</v>
      </c>
      <c r="AJ9" s="165">
        <v>2017</v>
      </c>
      <c r="AK9" s="168" t="s">
        <v>1053</v>
      </c>
      <c r="AL9" s="168">
        <v>2016</v>
      </c>
      <c r="AM9" s="165">
        <v>2016</v>
      </c>
      <c r="AN9" s="165">
        <v>2014</v>
      </c>
      <c r="AO9" s="165">
        <v>2014</v>
      </c>
      <c r="AP9" s="165" t="s">
        <v>1053</v>
      </c>
      <c r="AQ9" s="165" t="s">
        <v>1053</v>
      </c>
      <c r="AR9" s="165">
        <v>2015</v>
      </c>
      <c r="AS9" s="165">
        <v>2015</v>
      </c>
      <c r="AT9" s="165">
        <v>2016</v>
      </c>
      <c r="AU9" s="165">
        <v>2014</v>
      </c>
      <c r="AV9" s="165">
        <v>2015</v>
      </c>
      <c r="AW9" s="165">
        <v>2015</v>
      </c>
      <c r="AX9" s="165">
        <v>2015</v>
      </c>
      <c r="AY9" s="165">
        <v>2014</v>
      </c>
      <c r="AZ9" s="165">
        <v>2015</v>
      </c>
      <c r="BA9" s="165">
        <v>2015</v>
      </c>
      <c r="BB9" s="165">
        <v>2016</v>
      </c>
      <c r="BC9" s="165">
        <v>2015</v>
      </c>
      <c r="BD9" s="165">
        <v>2014</v>
      </c>
      <c r="BE9" s="165">
        <v>2014</v>
      </c>
      <c r="BF9" s="108"/>
    </row>
    <row r="10" spans="1:58" x14ac:dyDescent="0.25">
      <c r="A10" s="133" t="s">
        <v>13</v>
      </c>
      <c r="B10" s="111" t="s">
        <v>12</v>
      </c>
      <c r="C10" s="163">
        <v>2014</v>
      </c>
      <c r="D10" s="163">
        <v>2014</v>
      </c>
      <c r="E10" s="163">
        <v>2014</v>
      </c>
      <c r="F10" s="163">
        <v>2014</v>
      </c>
      <c r="G10" s="163">
        <v>2014</v>
      </c>
      <c r="H10" s="163">
        <v>2014</v>
      </c>
      <c r="I10" s="163">
        <v>2014</v>
      </c>
      <c r="J10" s="163">
        <v>2016</v>
      </c>
      <c r="K10" s="163">
        <v>2016</v>
      </c>
      <c r="L10" s="163">
        <v>2016</v>
      </c>
      <c r="M10" s="165">
        <v>2017</v>
      </c>
      <c r="N10" s="165">
        <v>2017</v>
      </c>
      <c r="O10" s="165">
        <v>2016</v>
      </c>
      <c r="P10" s="165">
        <v>2016</v>
      </c>
      <c r="Q10" s="165">
        <v>2015</v>
      </c>
      <c r="R10" s="165">
        <v>2010</v>
      </c>
      <c r="S10" s="165">
        <v>2017</v>
      </c>
      <c r="T10" s="165">
        <v>2014</v>
      </c>
      <c r="U10" s="165">
        <v>2015</v>
      </c>
      <c r="V10" s="165" t="s">
        <v>1131</v>
      </c>
      <c r="W10" s="165">
        <v>2015</v>
      </c>
      <c r="X10" s="165">
        <v>2010</v>
      </c>
      <c r="Y10" s="165">
        <v>2013</v>
      </c>
      <c r="Z10" s="165">
        <v>2016</v>
      </c>
      <c r="AA10" s="165">
        <v>2015</v>
      </c>
      <c r="AB10" s="165">
        <v>2015</v>
      </c>
      <c r="AC10" s="165">
        <v>2014</v>
      </c>
      <c r="AD10" s="165">
        <v>2015</v>
      </c>
      <c r="AE10" s="165" t="s">
        <v>1053</v>
      </c>
      <c r="AF10" s="165">
        <v>2015</v>
      </c>
      <c r="AG10" s="164">
        <v>2014</v>
      </c>
      <c r="AH10" s="165">
        <v>2015</v>
      </c>
      <c r="AI10" s="165">
        <v>2016</v>
      </c>
      <c r="AJ10" s="165">
        <v>2017</v>
      </c>
      <c r="AK10" s="168">
        <v>2016</v>
      </c>
      <c r="AL10" s="168">
        <v>2016</v>
      </c>
      <c r="AM10" s="165">
        <v>2016</v>
      </c>
      <c r="AN10" s="165">
        <v>2014</v>
      </c>
      <c r="AO10" s="165">
        <v>2014</v>
      </c>
      <c r="AP10" s="165">
        <v>2014</v>
      </c>
      <c r="AQ10" s="165">
        <v>2014</v>
      </c>
      <c r="AR10" s="165">
        <v>2011</v>
      </c>
      <c r="AS10" s="165">
        <v>2015</v>
      </c>
      <c r="AT10" s="165">
        <v>2016</v>
      </c>
      <c r="AU10" s="165">
        <v>2014</v>
      </c>
      <c r="AV10" s="165">
        <v>2015</v>
      </c>
      <c r="AW10" s="165">
        <v>2015</v>
      </c>
      <c r="AX10" s="165">
        <v>2015</v>
      </c>
      <c r="AY10" s="165">
        <v>2014</v>
      </c>
      <c r="AZ10" s="165">
        <v>2015</v>
      </c>
      <c r="BA10" s="165">
        <v>2015</v>
      </c>
      <c r="BB10" s="165">
        <v>2016</v>
      </c>
      <c r="BC10" s="165">
        <v>2015</v>
      </c>
      <c r="BD10" s="165">
        <v>2014</v>
      </c>
      <c r="BE10" s="165">
        <v>2014</v>
      </c>
      <c r="BF10" s="108"/>
    </row>
    <row r="11" spans="1:58" x14ac:dyDescent="0.25">
      <c r="A11" s="133" t="s">
        <v>15</v>
      </c>
      <c r="B11" s="111" t="s">
        <v>14</v>
      </c>
      <c r="C11" s="163">
        <v>2014</v>
      </c>
      <c r="D11" s="163">
        <v>2014</v>
      </c>
      <c r="E11" s="163">
        <v>2014</v>
      </c>
      <c r="F11" s="163">
        <v>2014</v>
      </c>
      <c r="G11" s="163">
        <v>2014</v>
      </c>
      <c r="H11" s="163">
        <v>2014</v>
      </c>
      <c r="I11" s="163">
        <v>2014</v>
      </c>
      <c r="J11" s="163">
        <v>2016</v>
      </c>
      <c r="K11" s="163">
        <v>2016</v>
      </c>
      <c r="L11" s="163">
        <v>2016</v>
      </c>
      <c r="M11" s="165">
        <v>2017</v>
      </c>
      <c r="N11" s="165">
        <v>2017</v>
      </c>
      <c r="O11" s="165">
        <v>2016</v>
      </c>
      <c r="P11" s="165">
        <v>2016</v>
      </c>
      <c r="Q11" s="165">
        <v>2015</v>
      </c>
      <c r="R11" s="165" t="s">
        <v>1053</v>
      </c>
      <c r="S11" s="165">
        <v>2017</v>
      </c>
      <c r="T11" s="165">
        <v>2014</v>
      </c>
      <c r="U11" s="165">
        <v>2015</v>
      </c>
      <c r="V11" s="165" t="s">
        <v>1053</v>
      </c>
      <c r="W11" s="165">
        <v>2015</v>
      </c>
      <c r="X11" s="165">
        <v>2007</v>
      </c>
      <c r="Y11" s="165">
        <v>2011</v>
      </c>
      <c r="Z11" s="165">
        <v>2016</v>
      </c>
      <c r="AA11" s="165">
        <v>2015</v>
      </c>
      <c r="AB11" s="165">
        <v>2015</v>
      </c>
      <c r="AC11" s="165">
        <v>2014</v>
      </c>
      <c r="AD11" s="165">
        <v>2015</v>
      </c>
      <c r="AE11" s="165" t="s">
        <v>1053</v>
      </c>
      <c r="AF11" s="165">
        <v>2015</v>
      </c>
      <c r="AG11" s="164">
        <v>2010</v>
      </c>
      <c r="AH11" s="165">
        <v>2015</v>
      </c>
      <c r="AI11" s="165">
        <v>2016</v>
      </c>
      <c r="AJ11" s="165">
        <v>2017</v>
      </c>
      <c r="AK11" s="168" t="s">
        <v>1053</v>
      </c>
      <c r="AL11" s="168">
        <v>2016</v>
      </c>
      <c r="AM11" s="165">
        <v>2016</v>
      </c>
      <c r="AN11" s="165">
        <v>2014</v>
      </c>
      <c r="AO11" s="165">
        <v>2014</v>
      </c>
      <c r="AP11" s="165">
        <v>2014</v>
      </c>
      <c r="AQ11" s="165" t="s">
        <v>1053</v>
      </c>
      <c r="AR11" s="165">
        <v>2015</v>
      </c>
      <c r="AS11" s="165">
        <v>2015</v>
      </c>
      <c r="AT11" s="165">
        <v>2016</v>
      </c>
      <c r="AU11" s="165">
        <v>2014</v>
      </c>
      <c r="AV11" s="165" t="s">
        <v>1053</v>
      </c>
      <c r="AW11" s="165">
        <v>2015</v>
      </c>
      <c r="AX11" s="165">
        <v>2015</v>
      </c>
      <c r="AY11" s="165">
        <v>2014</v>
      </c>
      <c r="AZ11" s="165">
        <v>2015</v>
      </c>
      <c r="BA11" s="165">
        <v>2015</v>
      </c>
      <c r="BB11" s="165">
        <v>2016</v>
      </c>
      <c r="BC11" s="165">
        <v>2015</v>
      </c>
      <c r="BD11" s="165">
        <v>2014</v>
      </c>
      <c r="BE11" s="165">
        <v>2014</v>
      </c>
      <c r="BF11" s="108"/>
    </row>
    <row r="12" spans="1:58" x14ac:dyDescent="0.25">
      <c r="A12" s="133" t="s">
        <v>17</v>
      </c>
      <c r="B12" s="111" t="s">
        <v>16</v>
      </c>
      <c r="C12" s="163">
        <v>2014</v>
      </c>
      <c r="D12" s="163">
        <v>2014</v>
      </c>
      <c r="E12" s="163">
        <v>2014</v>
      </c>
      <c r="F12" s="163">
        <v>2014</v>
      </c>
      <c r="G12" s="163">
        <v>2014</v>
      </c>
      <c r="H12" s="163">
        <v>2014</v>
      </c>
      <c r="I12" s="163">
        <v>2014</v>
      </c>
      <c r="J12" s="163">
        <v>2016</v>
      </c>
      <c r="K12" s="163">
        <v>2016</v>
      </c>
      <c r="L12" s="163">
        <v>2016</v>
      </c>
      <c r="M12" s="165">
        <v>2017</v>
      </c>
      <c r="N12" s="165">
        <v>2017</v>
      </c>
      <c r="O12" s="165">
        <v>2016</v>
      </c>
      <c r="P12" s="165">
        <v>2016</v>
      </c>
      <c r="Q12" s="165">
        <v>2015</v>
      </c>
      <c r="R12" s="165" t="s">
        <v>1053</v>
      </c>
      <c r="S12" s="165">
        <v>2017</v>
      </c>
      <c r="T12" s="165">
        <v>2014</v>
      </c>
      <c r="U12" s="165">
        <v>2015</v>
      </c>
      <c r="V12" s="165" t="s">
        <v>1053</v>
      </c>
      <c r="W12" s="165">
        <v>2015</v>
      </c>
      <c r="X12" s="165" t="s">
        <v>1053</v>
      </c>
      <c r="Y12" s="165">
        <v>2015</v>
      </c>
      <c r="Z12" s="165">
        <v>2016</v>
      </c>
      <c r="AA12" s="165">
        <v>2015</v>
      </c>
      <c r="AB12" s="165" t="s">
        <v>1053</v>
      </c>
      <c r="AC12" s="165">
        <v>2014</v>
      </c>
      <c r="AD12" s="165">
        <v>2015</v>
      </c>
      <c r="AE12" s="165" t="s">
        <v>1053</v>
      </c>
      <c r="AF12" s="165">
        <v>2015</v>
      </c>
      <c r="AG12" s="164">
        <v>2012</v>
      </c>
      <c r="AH12" s="165">
        <v>2015</v>
      </c>
      <c r="AI12" s="165">
        <v>2016</v>
      </c>
      <c r="AJ12" s="165">
        <v>2017</v>
      </c>
      <c r="AK12" s="168" t="s">
        <v>1053</v>
      </c>
      <c r="AL12" s="168">
        <v>2016</v>
      </c>
      <c r="AM12" s="165">
        <v>2016</v>
      </c>
      <c r="AN12" s="165">
        <v>2014</v>
      </c>
      <c r="AO12" s="165">
        <v>2014</v>
      </c>
      <c r="AP12" s="165">
        <v>2014</v>
      </c>
      <c r="AQ12" s="165">
        <v>2014</v>
      </c>
      <c r="AR12" s="165">
        <v>2015</v>
      </c>
      <c r="AS12" s="165">
        <v>2015</v>
      </c>
      <c r="AT12" s="165">
        <v>2016</v>
      </c>
      <c r="AU12" s="165">
        <v>2014</v>
      </c>
      <c r="AV12" s="165" t="s">
        <v>1053</v>
      </c>
      <c r="AW12" s="165">
        <v>2015</v>
      </c>
      <c r="AX12" s="165">
        <v>2015</v>
      </c>
      <c r="AY12" s="165">
        <v>2014</v>
      </c>
      <c r="AZ12" s="165">
        <v>2015</v>
      </c>
      <c r="BA12" s="165">
        <v>2015</v>
      </c>
      <c r="BB12" s="165">
        <v>2016</v>
      </c>
      <c r="BC12" s="165">
        <v>2015</v>
      </c>
      <c r="BD12" s="165">
        <v>2014</v>
      </c>
      <c r="BE12" s="165">
        <v>2014</v>
      </c>
      <c r="BF12" s="108"/>
    </row>
    <row r="13" spans="1:58" x14ac:dyDescent="0.25">
      <c r="A13" s="133" t="s">
        <v>19</v>
      </c>
      <c r="B13" s="111" t="s">
        <v>18</v>
      </c>
      <c r="C13" s="163">
        <v>2014</v>
      </c>
      <c r="D13" s="163">
        <v>2014</v>
      </c>
      <c r="E13" s="163">
        <v>2014</v>
      </c>
      <c r="F13" s="163">
        <v>2014</v>
      </c>
      <c r="G13" s="163">
        <v>2014</v>
      </c>
      <c r="H13" s="163">
        <v>2014</v>
      </c>
      <c r="I13" s="163">
        <v>2014</v>
      </c>
      <c r="J13" s="163">
        <v>2016</v>
      </c>
      <c r="K13" s="163">
        <v>2016</v>
      </c>
      <c r="L13" s="163">
        <v>2016</v>
      </c>
      <c r="M13" s="165">
        <v>2017</v>
      </c>
      <c r="N13" s="165">
        <v>2017</v>
      </c>
      <c r="O13" s="165">
        <v>2016</v>
      </c>
      <c r="P13" s="165">
        <v>2016</v>
      </c>
      <c r="Q13" s="165">
        <v>2015</v>
      </c>
      <c r="R13" s="165">
        <v>2006</v>
      </c>
      <c r="S13" s="165">
        <v>2017</v>
      </c>
      <c r="T13" s="165">
        <v>2014</v>
      </c>
      <c r="U13" s="165">
        <v>2015</v>
      </c>
      <c r="V13" s="165" t="s">
        <v>1131</v>
      </c>
      <c r="W13" s="165">
        <v>2015</v>
      </c>
      <c r="X13" s="165">
        <v>2013</v>
      </c>
      <c r="Y13" s="165">
        <v>2013</v>
      </c>
      <c r="Z13" s="165">
        <v>2016</v>
      </c>
      <c r="AA13" s="165">
        <v>2015</v>
      </c>
      <c r="AB13" s="165">
        <v>2015</v>
      </c>
      <c r="AC13" s="165">
        <v>2014</v>
      </c>
      <c r="AD13" s="165">
        <v>2015</v>
      </c>
      <c r="AE13" s="165">
        <v>2012</v>
      </c>
      <c r="AF13" s="165">
        <v>2015</v>
      </c>
      <c r="AG13" s="164">
        <v>2005</v>
      </c>
      <c r="AH13" s="165">
        <v>2015</v>
      </c>
      <c r="AI13" s="165">
        <v>2016</v>
      </c>
      <c r="AJ13" s="165">
        <v>2017</v>
      </c>
      <c r="AK13" s="168">
        <v>2016</v>
      </c>
      <c r="AL13" s="168">
        <v>2016</v>
      </c>
      <c r="AM13" s="165">
        <v>2016</v>
      </c>
      <c r="AN13" s="165">
        <v>2014</v>
      </c>
      <c r="AO13" s="165">
        <v>2014</v>
      </c>
      <c r="AP13" s="165" t="s">
        <v>1053</v>
      </c>
      <c r="AQ13" s="165" t="s">
        <v>1053</v>
      </c>
      <c r="AR13" s="165" t="s">
        <v>1053</v>
      </c>
      <c r="AS13" s="165">
        <v>2015</v>
      </c>
      <c r="AT13" s="165">
        <v>2016</v>
      </c>
      <c r="AU13" s="165">
        <v>2014</v>
      </c>
      <c r="AV13" s="165">
        <v>2015</v>
      </c>
      <c r="AW13" s="165">
        <v>2015</v>
      </c>
      <c r="AX13" s="165">
        <v>2015</v>
      </c>
      <c r="AY13" s="165">
        <v>2014</v>
      </c>
      <c r="AZ13" s="165">
        <v>2015</v>
      </c>
      <c r="BA13" s="165">
        <v>2015</v>
      </c>
      <c r="BB13" s="165">
        <v>2016</v>
      </c>
      <c r="BC13" s="165">
        <v>2015</v>
      </c>
      <c r="BD13" s="165">
        <v>2014</v>
      </c>
      <c r="BE13" s="165">
        <v>2014</v>
      </c>
      <c r="BF13" s="108"/>
    </row>
    <row r="14" spans="1:58" x14ac:dyDescent="0.25">
      <c r="A14" s="133" t="s">
        <v>21</v>
      </c>
      <c r="B14" s="111" t="s">
        <v>20</v>
      </c>
      <c r="C14" s="163">
        <v>2014</v>
      </c>
      <c r="D14" s="163">
        <v>2014</v>
      </c>
      <c r="E14" s="163">
        <v>2014</v>
      </c>
      <c r="F14" s="163">
        <v>2014</v>
      </c>
      <c r="G14" s="163">
        <v>2014</v>
      </c>
      <c r="H14" s="163">
        <v>2014</v>
      </c>
      <c r="I14" s="163">
        <v>2014</v>
      </c>
      <c r="J14" s="163">
        <v>2016</v>
      </c>
      <c r="K14" s="163">
        <v>2016</v>
      </c>
      <c r="L14" s="163">
        <v>2016</v>
      </c>
      <c r="M14" s="165">
        <v>2017</v>
      </c>
      <c r="N14" s="165">
        <v>2017</v>
      </c>
      <c r="O14" s="165">
        <v>2016</v>
      </c>
      <c r="P14" s="165">
        <v>2016</v>
      </c>
      <c r="Q14" s="165">
        <v>2015</v>
      </c>
      <c r="R14" s="165" t="s">
        <v>1053</v>
      </c>
      <c r="S14" s="165">
        <v>2017</v>
      </c>
      <c r="T14" s="165">
        <v>2014</v>
      </c>
      <c r="U14" s="165">
        <v>2015</v>
      </c>
      <c r="V14" s="165" t="s">
        <v>1053</v>
      </c>
      <c r="W14" s="165">
        <v>2015</v>
      </c>
      <c r="X14" s="165" t="s">
        <v>1053</v>
      </c>
      <c r="Y14" s="165">
        <v>2008</v>
      </c>
      <c r="Z14" s="165">
        <v>2016</v>
      </c>
      <c r="AA14" s="165">
        <v>2015</v>
      </c>
      <c r="AB14" s="165">
        <v>2015</v>
      </c>
      <c r="AC14" s="165">
        <v>2014</v>
      </c>
      <c r="AD14" s="165">
        <v>2015</v>
      </c>
      <c r="AE14" s="165" t="s">
        <v>1053</v>
      </c>
      <c r="AF14" s="165">
        <v>2015</v>
      </c>
      <c r="AG14" s="164" t="s">
        <v>1053</v>
      </c>
      <c r="AH14" s="165">
        <v>2015</v>
      </c>
      <c r="AI14" s="165">
        <v>2016</v>
      </c>
      <c r="AJ14" s="165">
        <v>2017</v>
      </c>
      <c r="AK14" s="168" t="s">
        <v>1053</v>
      </c>
      <c r="AL14" s="168">
        <v>2016</v>
      </c>
      <c r="AM14" s="165">
        <v>2016</v>
      </c>
      <c r="AN14" s="165">
        <v>2014</v>
      </c>
      <c r="AO14" s="165">
        <v>2014</v>
      </c>
      <c r="AP14" s="165">
        <v>2014</v>
      </c>
      <c r="AQ14" s="165">
        <v>2014</v>
      </c>
      <c r="AR14" s="165" t="s">
        <v>1053</v>
      </c>
      <c r="AS14" s="165">
        <v>2015</v>
      </c>
      <c r="AT14" s="165">
        <v>2016</v>
      </c>
      <c r="AU14" s="165">
        <v>2014</v>
      </c>
      <c r="AV14" s="165" t="s">
        <v>1053</v>
      </c>
      <c r="AW14" s="165">
        <v>2015</v>
      </c>
      <c r="AX14" s="165">
        <v>2015</v>
      </c>
      <c r="AY14" s="165">
        <v>2014</v>
      </c>
      <c r="AZ14" s="165">
        <v>2015</v>
      </c>
      <c r="BA14" s="165">
        <v>2015</v>
      </c>
      <c r="BB14" s="165">
        <v>2016</v>
      </c>
      <c r="BC14" s="165">
        <v>2015</v>
      </c>
      <c r="BD14" s="165">
        <v>2014</v>
      </c>
      <c r="BE14" s="165">
        <v>2014</v>
      </c>
      <c r="BF14" s="108"/>
    </row>
    <row r="15" spans="1:58" x14ac:dyDescent="0.25">
      <c r="A15" s="133" t="s">
        <v>23</v>
      </c>
      <c r="B15" s="111" t="s">
        <v>22</v>
      </c>
      <c r="C15" s="163">
        <v>2014</v>
      </c>
      <c r="D15" s="163">
        <v>2014</v>
      </c>
      <c r="E15" s="163">
        <v>2014</v>
      </c>
      <c r="F15" s="163">
        <v>2014</v>
      </c>
      <c r="G15" s="163">
        <v>2014</v>
      </c>
      <c r="H15" s="163">
        <v>2014</v>
      </c>
      <c r="I15" s="163">
        <v>2014</v>
      </c>
      <c r="J15" s="163">
        <v>2016</v>
      </c>
      <c r="K15" s="163">
        <v>2016</v>
      </c>
      <c r="L15" s="163">
        <v>2016</v>
      </c>
      <c r="M15" s="165">
        <v>2017</v>
      </c>
      <c r="N15" s="165">
        <v>2017</v>
      </c>
      <c r="O15" s="165">
        <v>2016</v>
      </c>
      <c r="P15" s="165">
        <v>2016</v>
      </c>
      <c r="Q15" s="165">
        <v>2015</v>
      </c>
      <c r="R15" s="165" t="s">
        <v>1053</v>
      </c>
      <c r="S15" s="165">
        <v>2017</v>
      </c>
      <c r="T15" s="165">
        <v>2014</v>
      </c>
      <c r="U15" s="165">
        <v>2015</v>
      </c>
      <c r="V15" s="165" t="s">
        <v>1053</v>
      </c>
      <c r="W15" s="165">
        <v>2015</v>
      </c>
      <c r="X15" s="165" t="s">
        <v>1053</v>
      </c>
      <c r="Y15" s="165">
        <v>2012</v>
      </c>
      <c r="Z15" s="165">
        <v>2016</v>
      </c>
      <c r="AA15" s="165">
        <v>2015</v>
      </c>
      <c r="AB15" s="165" t="s">
        <v>1053</v>
      </c>
      <c r="AC15" s="165">
        <v>2014</v>
      </c>
      <c r="AD15" s="165">
        <v>2015</v>
      </c>
      <c r="AE15" s="165" t="s">
        <v>1053</v>
      </c>
      <c r="AF15" s="165">
        <v>2015</v>
      </c>
      <c r="AG15" s="164" t="s">
        <v>1053</v>
      </c>
      <c r="AH15" s="165">
        <v>2015</v>
      </c>
      <c r="AI15" s="165">
        <v>2016</v>
      </c>
      <c r="AJ15" s="165">
        <v>2017</v>
      </c>
      <c r="AK15" s="168" t="s">
        <v>1053</v>
      </c>
      <c r="AL15" s="168">
        <v>2016</v>
      </c>
      <c r="AM15" s="165">
        <v>2016</v>
      </c>
      <c r="AN15" s="165">
        <v>2014</v>
      </c>
      <c r="AO15" s="165">
        <v>2014</v>
      </c>
      <c r="AP15" s="165">
        <v>2014</v>
      </c>
      <c r="AQ15" s="165">
        <v>2014</v>
      </c>
      <c r="AR15" s="165">
        <v>2011</v>
      </c>
      <c r="AS15" s="165">
        <v>2015</v>
      </c>
      <c r="AT15" s="165">
        <v>2016</v>
      </c>
      <c r="AU15" s="165">
        <v>2014</v>
      </c>
      <c r="AV15" s="165">
        <v>2015</v>
      </c>
      <c r="AW15" s="165">
        <v>2015</v>
      </c>
      <c r="AX15" s="165">
        <v>2015</v>
      </c>
      <c r="AY15" s="165">
        <v>2014</v>
      </c>
      <c r="AZ15" s="165">
        <v>2015</v>
      </c>
      <c r="BA15" s="165">
        <v>2015</v>
      </c>
      <c r="BB15" s="165">
        <v>2015</v>
      </c>
      <c r="BC15" s="165">
        <v>2015</v>
      </c>
      <c r="BD15" s="165">
        <v>2014</v>
      </c>
      <c r="BE15" s="165">
        <v>2014</v>
      </c>
      <c r="BF15" s="108"/>
    </row>
    <row r="16" spans="1:58" x14ac:dyDescent="0.25">
      <c r="A16" s="133" t="s">
        <v>25</v>
      </c>
      <c r="B16" s="111" t="s">
        <v>24</v>
      </c>
      <c r="C16" s="163">
        <v>2014</v>
      </c>
      <c r="D16" s="163">
        <v>2014</v>
      </c>
      <c r="E16" s="163">
        <v>2014</v>
      </c>
      <c r="F16" s="163">
        <v>2014</v>
      </c>
      <c r="G16" s="163">
        <v>2014</v>
      </c>
      <c r="H16" s="163">
        <v>2014</v>
      </c>
      <c r="I16" s="163">
        <v>2014</v>
      </c>
      <c r="J16" s="163">
        <v>2016</v>
      </c>
      <c r="K16" s="163">
        <v>2016</v>
      </c>
      <c r="L16" s="163">
        <v>2016</v>
      </c>
      <c r="M16" s="165">
        <v>2017</v>
      </c>
      <c r="N16" s="165">
        <v>2017</v>
      </c>
      <c r="O16" s="165">
        <v>2016</v>
      </c>
      <c r="P16" s="165">
        <v>2016</v>
      </c>
      <c r="Q16" s="165">
        <v>2015</v>
      </c>
      <c r="R16" s="165">
        <v>2014</v>
      </c>
      <c r="S16" s="165">
        <v>2017</v>
      </c>
      <c r="T16" s="165">
        <v>2014</v>
      </c>
      <c r="U16" s="165">
        <v>2015</v>
      </c>
      <c r="V16" s="165" t="s">
        <v>1131</v>
      </c>
      <c r="W16" s="165">
        <v>2015</v>
      </c>
      <c r="X16" s="165">
        <v>2014</v>
      </c>
      <c r="Y16" s="165">
        <v>2011</v>
      </c>
      <c r="Z16" s="165">
        <v>2016</v>
      </c>
      <c r="AA16" s="165">
        <v>2015</v>
      </c>
      <c r="AB16" s="165">
        <v>2015</v>
      </c>
      <c r="AC16" s="165">
        <v>2014</v>
      </c>
      <c r="AD16" s="165">
        <v>2015</v>
      </c>
      <c r="AE16" s="165">
        <v>2012</v>
      </c>
      <c r="AF16" s="165">
        <v>2015</v>
      </c>
      <c r="AG16" s="164">
        <v>2010</v>
      </c>
      <c r="AH16" s="165">
        <v>2015</v>
      </c>
      <c r="AI16" s="165">
        <v>2016</v>
      </c>
      <c r="AJ16" s="165">
        <v>2017</v>
      </c>
      <c r="AK16" s="168">
        <v>2016</v>
      </c>
      <c r="AL16" s="168">
        <v>2016</v>
      </c>
      <c r="AM16" s="165">
        <v>2016</v>
      </c>
      <c r="AN16" s="165">
        <v>2014</v>
      </c>
      <c r="AO16" s="165">
        <v>2014</v>
      </c>
      <c r="AP16" s="165">
        <v>2014</v>
      </c>
      <c r="AQ16" s="165">
        <v>2014</v>
      </c>
      <c r="AR16" s="165">
        <v>2015</v>
      </c>
      <c r="AS16" s="165">
        <v>2015</v>
      </c>
      <c r="AT16" s="165">
        <v>2016</v>
      </c>
      <c r="AU16" s="165">
        <v>2014</v>
      </c>
      <c r="AV16" s="165">
        <v>2015</v>
      </c>
      <c r="AW16" s="165">
        <v>2015</v>
      </c>
      <c r="AX16" s="165">
        <v>2015</v>
      </c>
      <c r="AY16" s="165">
        <v>2014</v>
      </c>
      <c r="AZ16" s="165">
        <v>2015</v>
      </c>
      <c r="BA16" s="165">
        <v>2015</v>
      </c>
      <c r="BB16" s="165">
        <v>2016</v>
      </c>
      <c r="BC16" s="165">
        <v>2015</v>
      </c>
      <c r="BD16" s="165">
        <v>2014</v>
      </c>
      <c r="BE16" s="165">
        <v>2014</v>
      </c>
      <c r="BF16" s="108"/>
    </row>
    <row r="17" spans="1:58" x14ac:dyDescent="0.25">
      <c r="A17" s="133" t="s">
        <v>27</v>
      </c>
      <c r="B17" s="111" t="s">
        <v>26</v>
      </c>
      <c r="C17" s="163">
        <v>2014</v>
      </c>
      <c r="D17" s="163">
        <v>2014</v>
      </c>
      <c r="E17" s="163">
        <v>2014</v>
      </c>
      <c r="F17" s="163">
        <v>2014</v>
      </c>
      <c r="G17" s="163">
        <v>2014</v>
      </c>
      <c r="H17" s="163">
        <v>2014</v>
      </c>
      <c r="I17" s="163">
        <v>2014</v>
      </c>
      <c r="J17" s="163">
        <v>2016</v>
      </c>
      <c r="K17" s="163">
        <v>2016</v>
      </c>
      <c r="L17" s="163">
        <v>2016</v>
      </c>
      <c r="M17" s="165">
        <v>2017</v>
      </c>
      <c r="N17" s="165">
        <v>2017</v>
      </c>
      <c r="O17" s="165">
        <v>2016</v>
      </c>
      <c r="P17" s="165">
        <v>2016</v>
      </c>
      <c r="Q17" s="165">
        <v>2015</v>
      </c>
      <c r="R17" s="165">
        <v>2012</v>
      </c>
      <c r="S17" s="165">
        <v>2017</v>
      </c>
      <c r="T17" s="165">
        <v>2014</v>
      </c>
      <c r="U17" s="165">
        <v>2015</v>
      </c>
      <c r="V17" s="165" t="s">
        <v>1053</v>
      </c>
      <c r="W17" s="165">
        <v>2015</v>
      </c>
      <c r="X17" s="165">
        <v>2013</v>
      </c>
      <c r="Y17" s="165">
        <v>2010</v>
      </c>
      <c r="Z17" s="165">
        <v>2016</v>
      </c>
      <c r="AA17" s="165">
        <v>2015</v>
      </c>
      <c r="AB17" s="165">
        <v>2015</v>
      </c>
      <c r="AC17" s="165">
        <v>2014</v>
      </c>
      <c r="AD17" s="165">
        <v>2015</v>
      </c>
      <c r="AE17" s="165" t="s">
        <v>1053</v>
      </c>
      <c r="AF17" s="165">
        <v>2015</v>
      </c>
      <c r="AG17" s="164" t="s">
        <v>1053</v>
      </c>
      <c r="AH17" s="165">
        <v>2015</v>
      </c>
      <c r="AI17" s="165">
        <v>2016</v>
      </c>
      <c r="AJ17" s="165">
        <v>2017</v>
      </c>
      <c r="AK17" s="168" t="s">
        <v>1053</v>
      </c>
      <c r="AL17" s="168">
        <v>2016</v>
      </c>
      <c r="AM17" s="165">
        <v>2016</v>
      </c>
      <c r="AN17" s="165">
        <v>2014</v>
      </c>
      <c r="AO17" s="165">
        <v>2014</v>
      </c>
      <c r="AP17" s="165">
        <v>2014</v>
      </c>
      <c r="AQ17" s="165">
        <v>2014</v>
      </c>
      <c r="AR17" s="165">
        <v>2011</v>
      </c>
      <c r="AS17" s="165">
        <v>2015</v>
      </c>
      <c r="AT17" s="165">
        <v>2016</v>
      </c>
      <c r="AU17" s="165">
        <v>2014</v>
      </c>
      <c r="AV17" s="165" t="s">
        <v>1053</v>
      </c>
      <c r="AW17" s="165">
        <v>2015</v>
      </c>
      <c r="AX17" s="165">
        <v>2015</v>
      </c>
      <c r="AY17" s="165">
        <v>2014</v>
      </c>
      <c r="AZ17" s="165">
        <v>2015</v>
      </c>
      <c r="BA17" s="165">
        <v>2015</v>
      </c>
      <c r="BB17" s="165">
        <v>2016</v>
      </c>
      <c r="BC17" s="165">
        <v>2015</v>
      </c>
      <c r="BD17" s="165">
        <v>2014</v>
      </c>
      <c r="BE17" s="165">
        <v>2014</v>
      </c>
      <c r="BF17" s="108"/>
    </row>
    <row r="18" spans="1:58" x14ac:dyDescent="0.25">
      <c r="A18" s="133" t="s">
        <v>29</v>
      </c>
      <c r="B18" s="111" t="s">
        <v>28</v>
      </c>
      <c r="C18" s="163">
        <v>2014</v>
      </c>
      <c r="D18" s="163">
        <v>2014</v>
      </c>
      <c r="E18" s="163">
        <v>2014</v>
      </c>
      <c r="F18" s="163">
        <v>2014</v>
      </c>
      <c r="G18" s="163">
        <v>2014</v>
      </c>
      <c r="H18" s="163">
        <v>2014</v>
      </c>
      <c r="I18" s="163">
        <v>2014</v>
      </c>
      <c r="J18" s="163">
        <v>2016</v>
      </c>
      <c r="K18" s="163">
        <v>2016</v>
      </c>
      <c r="L18" s="163">
        <v>2016</v>
      </c>
      <c r="M18" s="165">
        <v>2017</v>
      </c>
      <c r="N18" s="165">
        <v>2017</v>
      </c>
      <c r="O18" s="165">
        <v>2016</v>
      </c>
      <c r="P18" s="165">
        <v>2016</v>
      </c>
      <c r="Q18" s="165">
        <v>2015</v>
      </c>
      <c r="R18" s="165">
        <v>2005</v>
      </c>
      <c r="S18" s="165">
        <v>2017</v>
      </c>
      <c r="T18" s="165">
        <v>2014</v>
      </c>
      <c r="U18" s="165">
        <v>2015</v>
      </c>
      <c r="V18" s="165" t="s">
        <v>1131</v>
      </c>
      <c r="W18" s="165">
        <v>2015</v>
      </c>
      <c r="X18" s="165">
        <v>2005</v>
      </c>
      <c r="Y18" s="165">
        <v>2013</v>
      </c>
      <c r="Z18" s="165">
        <v>2016</v>
      </c>
      <c r="AA18" s="165">
        <v>2015</v>
      </c>
      <c r="AB18" s="165">
        <v>2015</v>
      </c>
      <c r="AC18" s="165">
        <v>2014</v>
      </c>
      <c r="AD18" s="165">
        <v>2015</v>
      </c>
      <c r="AE18" s="165" t="s">
        <v>1053</v>
      </c>
      <c r="AF18" s="165">
        <v>2015</v>
      </c>
      <c r="AG18" s="164">
        <v>2014</v>
      </c>
      <c r="AH18" s="165">
        <v>2015</v>
      </c>
      <c r="AI18" s="165">
        <v>2016</v>
      </c>
      <c r="AJ18" s="165">
        <v>2017</v>
      </c>
      <c r="AK18" s="168" t="s">
        <v>1053</v>
      </c>
      <c r="AL18" s="168">
        <v>2016</v>
      </c>
      <c r="AM18" s="165">
        <v>2016</v>
      </c>
      <c r="AN18" s="165">
        <v>2014</v>
      </c>
      <c r="AO18" s="165">
        <v>2014</v>
      </c>
      <c r="AP18" s="165">
        <v>2011</v>
      </c>
      <c r="AQ18" s="165" t="s">
        <v>1053</v>
      </c>
      <c r="AR18" s="165">
        <v>2015</v>
      </c>
      <c r="AS18" s="165">
        <v>2015</v>
      </c>
      <c r="AT18" s="165">
        <v>2016</v>
      </c>
      <c r="AU18" s="165">
        <v>2014</v>
      </c>
      <c r="AV18" s="165">
        <v>2015</v>
      </c>
      <c r="AW18" s="165">
        <v>2015</v>
      </c>
      <c r="AX18" s="165">
        <v>2015</v>
      </c>
      <c r="AY18" s="165">
        <v>2014</v>
      </c>
      <c r="AZ18" s="165">
        <v>2015</v>
      </c>
      <c r="BA18" s="165">
        <v>2015</v>
      </c>
      <c r="BB18" s="165">
        <v>2016</v>
      </c>
      <c r="BC18" s="165">
        <v>2015</v>
      </c>
      <c r="BD18" s="165">
        <v>2014</v>
      </c>
      <c r="BE18" s="165">
        <v>2014</v>
      </c>
      <c r="BF18" s="108"/>
    </row>
    <row r="19" spans="1:58" x14ac:dyDescent="0.25">
      <c r="A19" s="133" t="s">
        <v>31</v>
      </c>
      <c r="B19" s="111" t="s">
        <v>30</v>
      </c>
      <c r="C19" s="163">
        <v>2014</v>
      </c>
      <c r="D19" s="163">
        <v>2014</v>
      </c>
      <c r="E19" s="163">
        <v>2014</v>
      </c>
      <c r="F19" s="163">
        <v>2014</v>
      </c>
      <c r="G19" s="163">
        <v>2014</v>
      </c>
      <c r="H19" s="163">
        <v>2014</v>
      </c>
      <c r="I19" s="163">
        <v>2014</v>
      </c>
      <c r="J19" s="163">
        <v>2016</v>
      </c>
      <c r="K19" s="163">
        <v>2016</v>
      </c>
      <c r="L19" s="163">
        <v>2016</v>
      </c>
      <c r="M19" s="165">
        <v>2017</v>
      </c>
      <c r="N19" s="165">
        <v>2017</v>
      </c>
      <c r="O19" s="165">
        <v>2016</v>
      </c>
      <c r="P19" s="165">
        <v>2016</v>
      </c>
      <c r="Q19" s="165">
        <v>2015</v>
      </c>
      <c r="R19" s="165" t="s">
        <v>1053</v>
      </c>
      <c r="S19" s="165">
        <v>2017</v>
      </c>
      <c r="T19" s="165">
        <v>2014</v>
      </c>
      <c r="U19" s="165">
        <v>2015</v>
      </c>
      <c r="V19" s="165" t="s">
        <v>1053</v>
      </c>
      <c r="W19" s="165">
        <v>2015</v>
      </c>
      <c r="X19" s="165" t="s">
        <v>1053</v>
      </c>
      <c r="Y19" s="165">
        <v>2013</v>
      </c>
      <c r="Z19" s="165">
        <v>2016</v>
      </c>
      <c r="AA19" s="165">
        <v>2015</v>
      </c>
      <c r="AB19" s="165" t="s">
        <v>1053</v>
      </c>
      <c r="AC19" s="165">
        <v>2014</v>
      </c>
      <c r="AD19" s="165">
        <v>2015</v>
      </c>
      <c r="AE19" s="165" t="s">
        <v>1053</v>
      </c>
      <c r="AF19" s="165">
        <v>2015</v>
      </c>
      <c r="AG19" s="164">
        <v>2012</v>
      </c>
      <c r="AH19" s="165">
        <v>2015</v>
      </c>
      <c r="AI19" s="165">
        <v>2016</v>
      </c>
      <c r="AJ19" s="165">
        <v>2017</v>
      </c>
      <c r="AK19" s="168" t="s">
        <v>1053</v>
      </c>
      <c r="AL19" s="168">
        <v>2016</v>
      </c>
      <c r="AM19" s="165">
        <v>2016</v>
      </c>
      <c r="AN19" s="165">
        <v>2014</v>
      </c>
      <c r="AO19" s="165">
        <v>2014</v>
      </c>
      <c r="AP19" s="165">
        <v>2014</v>
      </c>
      <c r="AQ19" s="165">
        <v>2014</v>
      </c>
      <c r="AR19" s="165" t="s">
        <v>1053</v>
      </c>
      <c r="AS19" s="165">
        <v>2015</v>
      </c>
      <c r="AT19" s="165">
        <v>2016</v>
      </c>
      <c r="AU19" s="165">
        <v>2014</v>
      </c>
      <c r="AV19" s="165" t="s">
        <v>1053</v>
      </c>
      <c r="AW19" s="165">
        <v>2015</v>
      </c>
      <c r="AX19" s="165">
        <v>2015</v>
      </c>
      <c r="AY19" s="165">
        <v>2014</v>
      </c>
      <c r="AZ19" s="165">
        <v>2015</v>
      </c>
      <c r="BA19" s="165">
        <v>2015</v>
      </c>
      <c r="BB19" s="165">
        <v>2016</v>
      </c>
      <c r="BC19" s="165">
        <v>2015</v>
      </c>
      <c r="BD19" s="165">
        <v>2014</v>
      </c>
      <c r="BE19" s="165">
        <v>2014</v>
      </c>
      <c r="BF19" s="108"/>
    </row>
    <row r="20" spans="1:58" x14ac:dyDescent="0.25">
      <c r="A20" s="133" t="s">
        <v>33</v>
      </c>
      <c r="B20" s="111" t="s">
        <v>32</v>
      </c>
      <c r="C20" s="163">
        <v>2014</v>
      </c>
      <c r="D20" s="163">
        <v>2014</v>
      </c>
      <c r="E20" s="163">
        <v>2014</v>
      </c>
      <c r="F20" s="163">
        <v>2014</v>
      </c>
      <c r="G20" s="163">
        <v>2014</v>
      </c>
      <c r="H20" s="163">
        <v>2014</v>
      </c>
      <c r="I20" s="163">
        <v>2014</v>
      </c>
      <c r="J20" s="163">
        <v>2016</v>
      </c>
      <c r="K20" s="163">
        <v>2016</v>
      </c>
      <c r="L20" s="163">
        <v>2016</v>
      </c>
      <c r="M20" s="165">
        <v>2017</v>
      </c>
      <c r="N20" s="165">
        <v>2017</v>
      </c>
      <c r="O20" s="165">
        <v>2016</v>
      </c>
      <c r="P20" s="165">
        <v>2016</v>
      </c>
      <c r="Q20" s="165">
        <v>2015</v>
      </c>
      <c r="R20" s="165">
        <v>2011</v>
      </c>
      <c r="S20" s="165">
        <v>2017</v>
      </c>
      <c r="T20" s="165">
        <v>2014</v>
      </c>
      <c r="U20" s="165">
        <v>2015</v>
      </c>
      <c r="V20" s="165" t="s">
        <v>1131</v>
      </c>
      <c r="W20" s="165">
        <v>2015</v>
      </c>
      <c r="X20" s="165">
        <v>2011</v>
      </c>
      <c r="Y20" s="165">
        <v>2010</v>
      </c>
      <c r="Z20" s="165">
        <v>2016</v>
      </c>
      <c r="AA20" s="165">
        <v>2015</v>
      </c>
      <c r="AB20" s="165">
        <v>2015</v>
      </c>
      <c r="AC20" s="165">
        <v>2014</v>
      </c>
      <c r="AD20" s="165">
        <v>2015</v>
      </c>
      <c r="AE20" s="165">
        <v>2012</v>
      </c>
      <c r="AF20" s="165">
        <v>2015</v>
      </c>
      <c r="AG20" s="164" t="s">
        <v>1053</v>
      </c>
      <c r="AH20" s="165">
        <v>2015</v>
      </c>
      <c r="AI20" s="165">
        <v>2016</v>
      </c>
      <c r="AJ20" s="165">
        <v>2017</v>
      </c>
      <c r="AK20" s="168" t="s">
        <v>1053</v>
      </c>
      <c r="AL20" s="168">
        <v>2016</v>
      </c>
      <c r="AM20" s="165">
        <v>2016</v>
      </c>
      <c r="AN20" s="165">
        <v>2014</v>
      </c>
      <c r="AO20" s="165">
        <v>2014</v>
      </c>
      <c r="AP20" s="165">
        <v>2011</v>
      </c>
      <c r="AQ20" s="165">
        <v>2012</v>
      </c>
      <c r="AR20" s="165" t="s">
        <v>1053</v>
      </c>
      <c r="AS20" s="165">
        <v>2015</v>
      </c>
      <c r="AT20" s="165" t="s">
        <v>1053</v>
      </c>
      <c r="AU20" s="165">
        <v>2014</v>
      </c>
      <c r="AV20" s="165">
        <v>2015</v>
      </c>
      <c r="AW20" s="165">
        <v>2015</v>
      </c>
      <c r="AX20" s="165">
        <v>2015</v>
      </c>
      <c r="AY20" s="165">
        <v>2014</v>
      </c>
      <c r="AZ20" s="165">
        <v>2015</v>
      </c>
      <c r="BA20" s="165">
        <v>2015</v>
      </c>
      <c r="BB20" s="165">
        <v>2016</v>
      </c>
      <c r="BC20" s="165">
        <v>2015</v>
      </c>
      <c r="BD20" s="165">
        <v>2014</v>
      </c>
      <c r="BE20" s="165">
        <v>2014</v>
      </c>
      <c r="BF20" s="108"/>
    </row>
    <row r="21" spans="1:58" x14ac:dyDescent="0.25">
      <c r="A21" s="133" t="s">
        <v>35</v>
      </c>
      <c r="B21" s="111" t="s">
        <v>34</v>
      </c>
      <c r="C21" s="163">
        <v>2014</v>
      </c>
      <c r="D21" s="163">
        <v>2014</v>
      </c>
      <c r="E21" s="163">
        <v>2014</v>
      </c>
      <c r="F21" s="163">
        <v>2014</v>
      </c>
      <c r="G21" s="163">
        <v>2014</v>
      </c>
      <c r="H21" s="163">
        <v>2014</v>
      </c>
      <c r="I21" s="163">
        <v>2014</v>
      </c>
      <c r="J21" s="163">
        <v>2016</v>
      </c>
      <c r="K21" s="163">
        <v>2016</v>
      </c>
      <c r="L21" s="163">
        <v>2016</v>
      </c>
      <c r="M21" s="165">
        <v>2017</v>
      </c>
      <c r="N21" s="165">
        <v>2017</v>
      </c>
      <c r="O21" s="165">
        <v>2016</v>
      </c>
      <c r="P21" s="165">
        <v>2016</v>
      </c>
      <c r="Q21" s="165">
        <v>2015</v>
      </c>
      <c r="R21" s="165">
        <v>2012</v>
      </c>
      <c r="S21" s="165">
        <v>2017</v>
      </c>
      <c r="T21" s="165">
        <v>2014</v>
      </c>
      <c r="U21" s="165">
        <v>2015</v>
      </c>
      <c r="V21" s="165" t="s">
        <v>1131</v>
      </c>
      <c r="W21" s="165">
        <v>2015</v>
      </c>
      <c r="X21" s="165">
        <v>2014</v>
      </c>
      <c r="Y21" s="165">
        <v>2010</v>
      </c>
      <c r="Z21" s="165">
        <v>2016</v>
      </c>
      <c r="AA21" s="165">
        <v>2015</v>
      </c>
      <c r="AB21" s="165">
        <v>2015</v>
      </c>
      <c r="AC21" s="165">
        <v>2014</v>
      </c>
      <c r="AD21" s="165">
        <v>2015</v>
      </c>
      <c r="AE21" s="165">
        <v>2012</v>
      </c>
      <c r="AF21" s="165">
        <v>2015</v>
      </c>
      <c r="AG21" s="164">
        <v>2011</v>
      </c>
      <c r="AH21" s="165">
        <v>2015</v>
      </c>
      <c r="AI21" s="165">
        <v>2016</v>
      </c>
      <c r="AJ21" s="165">
        <v>2017</v>
      </c>
      <c r="AK21" s="168" t="s">
        <v>1053</v>
      </c>
      <c r="AL21" s="168">
        <v>2016</v>
      </c>
      <c r="AM21" s="165">
        <v>2016</v>
      </c>
      <c r="AN21" s="165">
        <v>2014</v>
      </c>
      <c r="AO21" s="165">
        <v>2014</v>
      </c>
      <c r="AP21" s="165">
        <v>2014</v>
      </c>
      <c r="AQ21" s="165">
        <v>2014</v>
      </c>
      <c r="AR21" s="165">
        <v>2015</v>
      </c>
      <c r="AS21" s="165">
        <v>2015</v>
      </c>
      <c r="AT21" s="165">
        <v>2016</v>
      </c>
      <c r="AU21" s="165">
        <v>2014</v>
      </c>
      <c r="AV21" s="165">
        <v>2015</v>
      </c>
      <c r="AW21" s="165">
        <v>2015</v>
      </c>
      <c r="AX21" s="165">
        <v>2015</v>
      </c>
      <c r="AY21" s="165">
        <v>2014</v>
      </c>
      <c r="AZ21" s="165">
        <v>2015</v>
      </c>
      <c r="BA21" s="165">
        <v>2015</v>
      </c>
      <c r="BB21" s="165">
        <v>2016</v>
      </c>
      <c r="BC21" s="165">
        <v>2015</v>
      </c>
      <c r="BD21" s="165">
        <v>2014</v>
      </c>
      <c r="BE21" s="165">
        <v>2014</v>
      </c>
      <c r="BF21" s="108"/>
    </row>
    <row r="22" spans="1:58" x14ac:dyDescent="0.25">
      <c r="A22" s="133" t="s">
        <v>37</v>
      </c>
      <c r="B22" s="111" t="s">
        <v>36</v>
      </c>
      <c r="C22" s="163">
        <v>2014</v>
      </c>
      <c r="D22" s="163">
        <v>2014</v>
      </c>
      <c r="E22" s="163">
        <v>2014</v>
      </c>
      <c r="F22" s="163">
        <v>2014</v>
      </c>
      <c r="G22" s="163">
        <v>2014</v>
      </c>
      <c r="H22" s="163">
        <v>2014</v>
      </c>
      <c r="I22" s="163">
        <v>2014</v>
      </c>
      <c r="J22" s="163">
        <v>2016</v>
      </c>
      <c r="K22" s="163">
        <v>2016</v>
      </c>
      <c r="L22" s="163">
        <v>2016</v>
      </c>
      <c r="M22" s="165">
        <v>2017</v>
      </c>
      <c r="N22" s="165">
        <v>2017</v>
      </c>
      <c r="O22" s="165">
        <v>2016</v>
      </c>
      <c r="P22" s="165">
        <v>2016</v>
      </c>
      <c r="Q22" s="165">
        <v>2015</v>
      </c>
      <c r="R22" s="165">
        <v>2010</v>
      </c>
      <c r="S22" s="165">
        <v>2017</v>
      </c>
      <c r="T22" s="165">
        <v>2014</v>
      </c>
      <c r="U22" s="165">
        <v>2015</v>
      </c>
      <c r="V22" s="165" t="s">
        <v>1131</v>
      </c>
      <c r="W22" s="165">
        <v>2015</v>
      </c>
      <c r="X22" s="165">
        <v>2010</v>
      </c>
      <c r="Y22" s="165">
        <v>2012</v>
      </c>
      <c r="Z22" s="165">
        <v>2016</v>
      </c>
      <c r="AA22" s="165">
        <v>2015</v>
      </c>
      <c r="AB22" s="165">
        <v>2013</v>
      </c>
      <c r="AC22" s="165">
        <v>2014</v>
      </c>
      <c r="AD22" s="165">
        <v>2015</v>
      </c>
      <c r="AE22" s="165">
        <v>2012</v>
      </c>
      <c r="AF22" s="165">
        <v>2015</v>
      </c>
      <c r="AG22" s="164">
        <v>2012</v>
      </c>
      <c r="AH22" s="165">
        <v>2015</v>
      </c>
      <c r="AI22" s="165">
        <v>2016</v>
      </c>
      <c r="AJ22" s="165">
        <v>2017</v>
      </c>
      <c r="AK22" s="168" t="s">
        <v>1053</v>
      </c>
      <c r="AL22" s="168">
        <v>2016</v>
      </c>
      <c r="AM22" s="165">
        <v>2016</v>
      </c>
      <c r="AN22" s="165">
        <v>2014</v>
      </c>
      <c r="AO22" s="165">
        <v>2014</v>
      </c>
      <c r="AP22" s="165">
        <v>2014</v>
      </c>
      <c r="AQ22" s="165">
        <v>2014</v>
      </c>
      <c r="AR22" s="165">
        <v>2015</v>
      </c>
      <c r="AS22" s="165">
        <v>2015</v>
      </c>
      <c r="AT22" s="165">
        <v>2016</v>
      </c>
      <c r="AU22" s="165">
        <v>2014</v>
      </c>
      <c r="AV22" s="165">
        <v>2015</v>
      </c>
      <c r="AW22" s="165">
        <v>2015</v>
      </c>
      <c r="AX22" s="165">
        <v>2015</v>
      </c>
      <c r="AY22" s="165">
        <v>2014</v>
      </c>
      <c r="AZ22" s="165">
        <v>2015</v>
      </c>
      <c r="BA22" s="165">
        <v>2015</v>
      </c>
      <c r="BB22" s="165">
        <v>2016</v>
      </c>
      <c r="BC22" s="165">
        <v>2015</v>
      </c>
      <c r="BD22" s="165">
        <v>2014</v>
      </c>
      <c r="BE22" s="165">
        <v>2014</v>
      </c>
      <c r="BF22" s="108"/>
    </row>
    <row r="23" spans="1:58" x14ac:dyDescent="0.25">
      <c r="A23" s="133" t="s">
        <v>843</v>
      </c>
      <c r="B23" s="111" t="s">
        <v>38</v>
      </c>
      <c r="C23" s="163">
        <v>2014</v>
      </c>
      <c r="D23" s="163">
        <v>2014</v>
      </c>
      <c r="E23" s="163">
        <v>2014</v>
      </c>
      <c r="F23" s="163">
        <v>2014</v>
      </c>
      <c r="G23" s="163">
        <v>2014</v>
      </c>
      <c r="H23" s="163">
        <v>2014</v>
      </c>
      <c r="I23" s="163">
        <v>2014</v>
      </c>
      <c r="J23" s="163">
        <v>2016</v>
      </c>
      <c r="K23" s="163">
        <v>2016</v>
      </c>
      <c r="L23" s="163">
        <v>2016</v>
      </c>
      <c r="M23" s="165">
        <v>2017</v>
      </c>
      <c r="N23" s="165">
        <v>2017</v>
      </c>
      <c r="O23" s="165">
        <v>2016</v>
      </c>
      <c r="P23" s="165">
        <v>2016</v>
      </c>
      <c r="Q23" s="165">
        <v>2015</v>
      </c>
      <c r="R23" s="165">
        <v>2008</v>
      </c>
      <c r="S23" s="165">
        <v>2017</v>
      </c>
      <c r="T23" s="165">
        <v>2014</v>
      </c>
      <c r="U23" s="165">
        <v>2015</v>
      </c>
      <c r="V23" s="165" t="s">
        <v>1131</v>
      </c>
      <c r="W23" s="165">
        <v>2015</v>
      </c>
      <c r="X23" s="165">
        <v>2008</v>
      </c>
      <c r="Y23" s="165">
        <v>2012</v>
      </c>
      <c r="Z23" s="165">
        <v>2016</v>
      </c>
      <c r="AA23" s="165">
        <v>2015</v>
      </c>
      <c r="AB23" s="165">
        <v>2015</v>
      </c>
      <c r="AC23" s="165">
        <v>2014</v>
      </c>
      <c r="AD23" s="165">
        <v>2015</v>
      </c>
      <c r="AE23" s="165">
        <v>2012</v>
      </c>
      <c r="AF23" s="165">
        <v>2015</v>
      </c>
      <c r="AG23" s="164">
        <v>2014</v>
      </c>
      <c r="AH23" s="165">
        <v>2015</v>
      </c>
      <c r="AI23" s="165">
        <v>2016</v>
      </c>
      <c r="AJ23" s="165">
        <v>2017</v>
      </c>
      <c r="AK23" s="168" t="s">
        <v>1053</v>
      </c>
      <c r="AL23" s="168">
        <v>2016</v>
      </c>
      <c r="AM23" s="165">
        <v>2016</v>
      </c>
      <c r="AN23" s="165">
        <v>2014</v>
      </c>
      <c r="AO23" s="165">
        <v>2014</v>
      </c>
      <c r="AP23" s="165">
        <v>2014</v>
      </c>
      <c r="AQ23" s="165">
        <v>2014</v>
      </c>
      <c r="AR23" s="165">
        <v>2011</v>
      </c>
      <c r="AS23" s="165">
        <v>2015</v>
      </c>
      <c r="AT23" s="165">
        <v>2016</v>
      </c>
      <c r="AU23" s="165">
        <v>2014</v>
      </c>
      <c r="AV23" s="165">
        <v>2015</v>
      </c>
      <c r="AW23" s="165">
        <v>2015</v>
      </c>
      <c r="AX23" s="165">
        <v>2015</v>
      </c>
      <c r="AY23" s="165">
        <v>2014</v>
      </c>
      <c r="AZ23" s="165">
        <v>2015</v>
      </c>
      <c r="BA23" s="165">
        <v>2015</v>
      </c>
      <c r="BB23" s="165">
        <v>2016</v>
      </c>
      <c r="BC23" s="165">
        <v>2015</v>
      </c>
      <c r="BD23" s="165">
        <v>2014</v>
      </c>
      <c r="BE23" s="165">
        <v>2014</v>
      </c>
      <c r="BF23" s="108"/>
    </row>
    <row r="24" spans="1:58" x14ac:dyDescent="0.25">
      <c r="A24" s="133" t="s">
        <v>40</v>
      </c>
      <c r="B24" s="111" t="s">
        <v>39</v>
      </c>
      <c r="C24" s="163">
        <v>2014</v>
      </c>
      <c r="D24" s="163">
        <v>2014</v>
      </c>
      <c r="E24" s="163">
        <v>2014</v>
      </c>
      <c r="F24" s="163">
        <v>2014</v>
      </c>
      <c r="G24" s="163">
        <v>2014</v>
      </c>
      <c r="H24" s="163">
        <v>2014</v>
      </c>
      <c r="I24" s="163">
        <v>2014</v>
      </c>
      <c r="J24" s="163">
        <v>2016</v>
      </c>
      <c r="K24" s="163">
        <v>2016</v>
      </c>
      <c r="L24" s="163">
        <v>2016</v>
      </c>
      <c r="M24" s="165">
        <v>2017</v>
      </c>
      <c r="N24" s="165">
        <v>2017</v>
      </c>
      <c r="O24" s="165">
        <v>2016</v>
      </c>
      <c r="P24" s="165">
        <v>2016</v>
      </c>
      <c r="Q24" s="165">
        <v>2015</v>
      </c>
      <c r="R24" s="165">
        <v>2012</v>
      </c>
      <c r="S24" s="165">
        <v>2017</v>
      </c>
      <c r="T24" s="165">
        <v>2014</v>
      </c>
      <c r="U24" s="165">
        <v>2015</v>
      </c>
      <c r="V24" s="165" t="s">
        <v>1131</v>
      </c>
      <c r="W24" s="165">
        <v>2015</v>
      </c>
      <c r="X24" s="165">
        <v>2012</v>
      </c>
      <c r="Y24" s="165">
        <v>2013</v>
      </c>
      <c r="Z24" s="165">
        <v>2016</v>
      </c>
      <c r="AA24" s="165">
        <v>2015</v>
      </c>
      <c r="AB24" s="165" t="s">
        <v>1053</v>
      </c>
      <c r="AC24" s="165">
        <v>2014</v>
      </c>
      <c r="AD24" s="165">
        <v>2015</v>
      </c>
      <c r="AE24" s="165" t="s">
        <v>1053</v>
      </c>
      <c r="AF24" s="165">
        <v>2015</v>
      </c>
      <c r="AG24" s="164">
        <v>2007</v>
      </c>
      <c r="AH24" s="165">
        <v>2015</v>
      </c>
      <c r="AI24" s="165">
        <v>2016</v>
      </c>
      <c r="AJ24" s="165">
        <v>2017</v>
      </c>
      <c r="AK24" s="168">
        <v>2016</v>
      </c>
      <c r="AL24" s="168">
        <v>2016</v>
      </c>
      <c r="AM24" s="165">
        <v>2016</v>
      </c>
      <c r="AN24" s="165">
        <v>2014</v>
      </c>
      <c r="AO24" s="165">
        <v>2014</v>
      </c>
      <c r="AP24" s="165">
        <v>2011</v>
      </c>
      <c r="AQ24" s="165">
        <v>2012</v>
      </c>
      <c r="AR24" s="165" t="s">
        <v>1053</v>
      </c>
      <c r="AS24" s="165">
        <v>2015</v>
      </c>
      <c r="AT24" s="165">
        <v>2016</v>
      </c>
      <c r="AU24" s="165">
        <v>2014</v>
      </c>
      <c r="AV24" s="165">
        <v>2015</v>
      </c>
      <c r="AW24" s="165">
        <v>2015</v>
      </c>
      <c r="AX24" s="165">
        <v>2015</v>
      </c>
      <c r="AY24" s="165">
        <v>2014</v>
      </c>
      <c r="AZ24" s="165">
        <v>2015</v>
      </c>
      <c r="BA24" s="165">
        <v>2015</v>
      </c>
      <c r="BB24" s="165">
        <v>2016</v>
      </c>
      <c r="BC24" s="165">
        <v>2015</v>
      </c>
      <c r="BD24" s="165">
        <v>2014</v>
      </c>
      <c r="BE24" s="165">
        <v>2014</v>
      </c>
      <c r="BF24" s="108"/>
    </row>
    <row r="25" spans="1:58" x14ac:dyDescent="0.25">
      <c r="A25" s="133" t="s">
        <v>42</v>
      </c>
      <c r="B25" s="111" t="s">
        <v>41</v>
      </c>
      <c r="C25" s="163">
        <v>2014</v>
      </c>
      <c r="D25" s="163">
        <v>2014</v>
      </c>
      <c r="E25" s="163">
        <v>2014</v>
      </c>
      <c r="F25" s="163">
        <v>2014</v>
      </c>
      <c r="G25" s="163">
        <v>2014</v>
      </c>
      <c r="H25" s="163">
        <v>2014</v>
      </c>
      <c r="I25" s="163">
        <v>2014</v>
      </c>
      <c r="J25" s="163">
        <v>2016</v>
      </c>
      <c r="K25" s="163">
        <v>2016</v>
      </c>
      <c r="L25" s="163">
        <v>2016</v>
      </c>
      <c r="M25" s="165">
        <v>2017</v>
      </c>
      <c r="N25" s="165">
        <v>2017</v>
      </c>
      <c r="O25" s="165">
        <v>2016</v>
      </c>
      <c r="P25" s="165">
        <v>2016</v>
      </c>
      <c r="Q25" s="165">
        <v>2015</v>
      </c>
      <c r="R25" s="165" t="s">
        <v>1053</v>
      </c>
      <c r="S25" s="165">
        <v>2017</v>
      </c>
      <c r="T25" s="165">
        <v>2014</v>
      </c>
      <c r="U25" s="165">
        <v>2015</v>
      </c>
      <c r="V25" s="165" t="s">
        <v>1131</v>
      </c>
      <c r="W25" s="165">
        <v>2015</v>
      </c>
      <c r="X25" s="165">
        <v>2007</v>
      </c>
      <c r="Y25" s="165">
        <v>2010</v>
      </c>
      <c r="Z25" s="165">
        <v>2016</v>
      </c>
      <c r="AA25" s="165">
        <v>2015</v>
      </c>
      <c r="AB25" s="165">
        <v>2015</v>
      </c>
      <c r="AC25" s="165">
        <v>2014</v>
      </c>
      <c r="AD25" s="165">
        <v>2015</v>
      </c>
      <c r="AE25" s="165">
        <v>2012</v>
      </c>
      <c r="AF25" s="165">
        <v>2015</v>
      </c>
      <c r="AG25" s="164">
        <v>2009</v>
      </c>
      <c r="AH25" s="165">
        <v>2015</v>
      </c>
      <c r="AI25" s="165">
        <v>2016</v>
      </c>
      <c r="AJ25" s="165">
        <v>2017</v>
      </c>
      <c r="AK25" s="168" t="s">
        <v>1053</v>
      </c>
      <c r="AL25" s="168">
        <v>2016</v>
      </c>
      <c r="AM25" s="165">
        <v>2016</v>
      </c>
      <c r="AN25" s="165">
        <v>2014</v>
      </c>
      <c r="AO25" s="165">
        <v>2014</v>
      </c>
      <c r="AP25" s="165">
        <v>2014</v>
      </c>
      <c r="AQ25" s="165">
        <v>2014</v>
      </c>
      <c r="AR25" s="165">
        <v>2015</v>
      </c>
      <c r="AS25" s="165">
        <v>2015</v>
      </c>
      <c r="AT25" s="165">
        <v>2016</v>
      </c>
      <c r="AU25" s="165">
        <v>2014</v>
      </c>
      <c r="AV25" s="165">
        <v>2015</v>
      </c>
      <c r="AW25" s="165">
        <v>2015</v>
      </c>
      <c r="AX25" s="165">
        <v>2015</v>
      </c>
      <c r="AY25" s="165">
        <v>2014</v>
      </c>
      <c r="AZ25" s="165">
        <v>2015</v>
      </c>
      <c r="BA25" s="165">
        <v>2015</v>
      </c>
      <c r="BB25" s="165">
        <v>2016</v>
      </c>
      <c r="BC25" s="165">
        <v>2015</v>
      </c>
      <c r="BD25" s="165">
        <v>2014</v>
      </c>
      <c r="BE25" s="165">
        <v>2014</v>
      </c>
      <c r="BF25" s="108"/>
    </row>
    <row r="26" spans="1:58" x14ac:dyDescent="0.25">
      <c r="A26" s="133" t="s">
        <v>44</v>
      </c>
      <c r="B26" s="111" t="s">
        <v>43</v>
      </c>
      <c r="C26" s="163">
        <v>2014</v>
      </c>
      <c r="D26" s="163">
        <v>2014</v>
      </c>
      <c r="E26" s="163">
        <v>2014</v>
      </c>
      <c r="F26" s="163">
        <v>2014</v>
      </c>
      <c r="G26" s="163">
        <v>2014</v>
      </c>
      <c r="H26" s="163">
        <v>2014</v>
      </c>
      <c r="I26" s="163">
        <v>2014</v>
      </c>
      <c r="J26" s="163">
        <v>2016</v>
      </c>
      <c r="K26" s="163">
        <v>2016</v>
      </c>
      <c r="L26" s="163">
        <v>2016</v>
      </c>
      <c r="M26" s="165">
        <v>2017</v>
      </c>
      <c r="N26" s="165">
        <v>2017</v>
      </c>
      <c r="O26" s="165">
        <v>2016</v>
      </c>
      <c r="P26" s="165">
        <v>2016</v>
      </c>
      <c r="Q26" s="165">
        <v>2015</v>
      </c>
      <c r="R26" s="165">
        <v>2014</v>
      </c>
      <c r="S26" s="165">
        <v>2017</v>
      </c>
      <c r="T26" s="165">
        <v>2014</v>
      </c>
      <c r="U26" s="165">
        <v>2015</v>
      </c>
      <c r="V26" s="165" t="s">
        <v>1131</v>
      </c>
      <c r="W26" s="165">
        <v>2015</v>
      </c>
      <c r="X26" s="165">
        <v>2007</v>
      </c>
      <c r="Y26" s="165">
        <v>2013</v>
      </c>
      <c r="Z26" s="165">
        <v>2016</v>
      </c>
      <c r="AA26" s="165">
        <v>2015</v>
      </c>
      <c r="AB26" s="165">
        <v>2015</v>
      </c>
      <c r="AC26" s="165">
        <v>2014</v>
      </c>
      <c r="AD26" s="165">
        <v>2015</v>
      </c>
      <c r="AE26" s="165">
        <v>2012</v>
      </c>
      <c r="AF26" s="165">
        <v>2015</v>
      </c>
      <c r="AG26" s="164">
        <v>2014</v>
      </c>
      <c r="AH26" s="165">
        <v>2015</v>
      </c>
      <c r="AI26" s="165">
        <v>2016</v>
      </c>
      <c r="AJ26" s="165">
        <v>2017</v>
      </c>
      <c r="AK26" s="168" t="s">
        <v>1053</v>
      </c>
      <c r="AL26" s="168">
        <v>2016</v>
      </c>
      <c r="AM26" s="165">
        <v>2016</v>
      </c>
      <c r="AN26" s="165">
        <v>2014</v>
      </c>
      <c r="AO26" s="165">
        <v>2014</v>
      </c>
      <c r="AP26" s="165">
        <v>2014</v>
      </c>
      <c r="AQ26" s="165">
        <v>2014</v>
      </c>
      <c r="AR26" s="165">
        <v>2011</v>
      </c>
      <c r="AS26" s="165">
        <v>2015</v>
      </c>
      <c r="AT26" s="165">
        <v>2016</v>
      </c>
      <c r="AU26" s="165">
        <v>2014</v>
      </c>
      <c r="AV26" s="165">
        <v>2015</v>
      </c>
      <c r="AW26" s="165">
        <v>2015</v>
      </c>
      <c r="AX26" s="165">
        <v>2015</v>
      </c>
      <c r="AY26" s="165">
        <v>2014</v>
      </c>
      <c r="AZ26" s="165">
        <v>2015</v>
      </c>
      <c r="BA26" s="165">
        <v>2015</v>
      </c>
      <c r="BB26" s="165">
        <v>2016</v>
      </c>
      <c r="BC26" s="165">
        <v>2015</v>
      </c>
      <c r="BD26" s="165">
        <v>2014</v>
      </c>
      <c r="BE26" s="165">
        <v>2014</v>
      </c>
      <c r="BF26" s="108"/>
    </row>
    <row r="27" spans="1:58" x14ac:dyDescent="0.25">
      <c r="A27" s="133" t="s">
        <v>379</v>
      </c>
      <c r="B27" s="111" t="s">
        <v>45</v>
      </c>
      <c r="C27" s="163">
        <v>2014</v>
      </c>
      <c r="D27" s="163">
        <v>2014</v>
      </c>
      <c r="E27" s="163">
        <v>2014</v>
      </c>
      <c r="F27" s="163">
        <v>2014</v>
      </c>
      <c r="G27" s="163">
        <v>2014</v>
      </c>
      <c r="H27" s="163">
        <v>2014</v>
      </c>
      <c r="I27" s="163">
        <v>2014</v>
      </c>
      <c r="J27" s="163">
        <v>2016</v>
      </c>
      <c r="K27" s="163">
        <v>2016</v>
      </c>
      <c r="L27" s="163">
        <v>2016</v>
      </c>
      <c r="M27" s="165">
        <v>2017</v>
      </c>
      <c r="N27" s="165">
        <v>2017</v>
      </c>
      <c r="O27" s="165">
        <v>2016</v>
      </c>
      <c r="P27" s="165">
        <v>2016</v>
      </c>
      <c r="Q27" s="165">
        <v>2015</v>
      </c>
      <c r="R27" s="165" t="s">
        <v>1053</v>
      </c>
      <c r="S27" s="165">
        <v>2017</v>
      </c>
      <c r="T27" s="165">
        <v>2014</v>
      </c>
      <c r="U27" s="165">
        <v>2015</v>
      </c>
      <c r="V27" s="165" t="s">
        <v>1053</v>
      </c>
      <c r="W27" s="165">
        <v>2015</v>
      </c>
      <c r="X27" s="165">
        <v>2009</v>
      </c>
      <c r="Y27" s="165">
        <v>2012</v>
      </c>
      <c r="Z27" s="165">
        <v>2016</v>
      </c>
      <c r="AA27" s="165">
        <v>2015</v>
      </c>
      <c r="AB27" s="165" t="s">
        <v>1053</v>
      </c>
      <c r="AC27" s="165">
        <v>2014</v>
      </c>
      <c r="AD27" s="165">
        <v>2015</v>
      </c>
      <c r="AE27" s="165" t="s">
        <v>1053</v>
      </c>
      <c r="AF27" s="165" t="s">
        <v>1053</v>
      </c>
      <c r="AG27" s="164" t="s">
        <v>1053</v>
      </c>
      <c r="AH27" s="165">
        <v>2015</v>
      </c>
      <c r="AI27" s="165">
        <v>2016</v>
      </c>
      <c r="AJ27" s="165">
        <v>2017</v>
      </c>
      <c r="AK27" s="168" t="s">
        <v>1053</v>
      </c>
      <c r="AL27" s="168">
        <v>2016</v>
      </c>
      <c r="AM27" s="165">
        <v>2016</v>
      </c>
      <c r="AN27" s="165">
        <v>2014</v>
      </c>
      <c r="AO27" s="165">
        <v>2014</v>
      </c>
      <c r="AP27" s="165">
        <v>2014</v>
      </c>
      <c r="AQ27" s="165">
        <v>2014</v>
      </c>
      <c r="AR27" s="165">
        <v>2009</v>
      </c>
      <c r="AS27" s="165">
        <v>2015</v>
      </c>
      <c r="AT27" s="165">
        <v>2016</v>
      </c>
      <c r="AU27" s="165">
        <v>2014</v>
      </c>
      <c r="AV27" s="165">
        <v>2015</v>
      </c>
      <c r="AW27" s="165">
        <v>2015</v>
      </c>
      <c r="AX27" s="165">
        <v>2015</v>
      </c>
      <c r="AY27" s="165">
        <v>2014</v>
      </c>
      <c r="AZ27" s="165" t="s">
        <v>1053</v>
      </c>
      <c r="BA27" s="165" t="s">
        <v>1053</v>
      </c>
      <c r="BB27" s="165">
        <v>2016</v>
      </c>
      <c r="BC27" s="165">
        <v>2015</v>
      </c>
      <c r="BD27" s="165">
        <v>2014</v>
      </c>
      <c r="BE27" s="165">
        <v>2014</v>
      </c>
      <c r="BF27" s="108"/>
    </row>
    <row r="28" spans="1:58" x14ac:dyDescent="0.25">
      <c r="A28" s="133" t="s">
        <v>47</v>
      </c>
      <c r="B28" s="111" t="s">
        <v>46</v>
      </c>
      <c r="C28" s="163">
        <v>2014</v>
      </c>
      <c r="D28" s="163">
        <v>2014</v>
      </c>
      <c r="E28" s="163">
        <v>2014</v>
      </c>
      <c r="F28" s="163">
        <v>2014</v>
      </c>
      <c r="G28" s="163">
        <v>2014</v>
      </c>
      <c r="H28" s="163">
        <v>2014</v>
      </c>
      <c r="I28" s="163">
        <v>2014</v>
      </c>
      <c r="J28" s="163">
        <v>2016</v>
      </c>
      <c r="K28" s="163">
        <v>2016</v>
      </c>
      <c r="L28" s="163">
        <v>2016</v>
      </c>
      <c r="M28" s="165">
        <v>2017</v>
      </c>
      <c r="N28" s="165">
        <v>2017</v>
      </c>
      <c r="O28" s="165">
        <v>2016</v>
      </c>
      <c r="P28" s="165">
        <v>2016</v>
      </c>
      <c r="Q28" s="165">
        <v>2015</v>
      </c>
      <c r="R28" s="165" t="s">
        <v>1053</v>
      </c>
      <c r="S28" s="165">
        <v>2017</v>
      </c>
      <c r="T28" s="165">
        <v>2014</v>
      </c>
      <c r="U28" s="165">
        <v>2015</v>
      </c>
      <c r="V28" s="165" t="s">
        <v>1053</v>
      </c>
      <c r="W28" s="165">
        <v>2015</v>
      </c>
      <c r="X28" s="165" t="s">
        <v>1053</v>
      </c>
      <c r="Y28" s="165">
        <v>2012</v>
      </c>
      <c r="Z28" s="165">
        <v>2016</v>
      </c>
      <c r="AA28" s="165">
        <v>2015</v>
      </c>
      <c r="AB28" s="165" t="s">
        <v>1053</v>
      </c>
      <c r="AC28" s="165">
        <v>2014</v>
      </c>
      <c r="AD28" s="165">
        <v>2015</v>
      </c>
      <c r="AE28" s="165" t="s">
        <v>1053</v>
      </c>
      <c r="AF28" s="165">
        <v>2015</v>
      </c>
      <c r="AG28" s="164">
        <v>2012</v>
      </c>
      <c r="AH28" s="165">
        <v>2015</v>
      </c>
      <c r="AI28" s="165">
        <v>2016</v>
      </c>
      <c r="AJ28" s="165">
        <v>2017</v>
      </c>
      <c r="AK28" s="168" t="s">
        <v>1053</v>
      </c>
      <c r="AL28" s="168">
        <v>2016</v>
      </c>
      <c r="AM28" s="165">
        <v>2016</v>
      </c>
      <c r="AN28" s="165">
        <v>2014</v>
      </c>
      <c r="AO28" s="165">
        <v>2014</v>
      </c>
      <c r="AP28" s="165">
        <v>2014</v>
      </c>
      <c r="AQ28" s="165">
        <v>2014</v>
      </c>
      <c r="AR28" s="165">
        <v>2015</v>
      </c>
      <c r="AS28" s="165">
        <v>2015</v>
      </c>
      <c r="AT28" s="165">
        <v>2016</v>
      </c>
      <c r="AU28" s="165">
        <v>2014</v>
      </c>
      <c r="AV28" s="165">
        <v>2015</v>
      </c>
      <c r="AW28" s="165">
        <v>2015</v>
      </c>
      <c r="AX28" s="165">
        <v>2015</v>
      </c>
      <c r="AY28" s="165">
        <v>2014</v>
      </c>
      <c r="AZ28" s="165">
        <v>2015</v>
      </c>
      <c r="BA28" s="165">
        <v>2015</v>
      </c>
      <c r="BB28" s="165">
        <v>2016</v>
      </c>
      <c r="BC28" s="165">
        <v>2015</v>
      </c>
      <c r="BD28" s="165">
        <v>2014</v>
      </c>
      <c r="BE28" s="165">
        <v>2014</v>
      </c>
      <c r="BF28" s="108"/>
    </row>
    <row r="29" spans="1:58" x14ac:dyDescent="0.25">
      <c r="A29" s="133" t="s">
        <v>49</v>
      </c>
      <c r="B29" s="111" t="s">
        <v>48</v>
      </c>
      <c r="C29" s="163">
        <v>2014</v>
      </c>
      <c r="D29" s="163">
        <v>2014</v>
      </c>
      <c r="E29" s="163">
        <v>2014</v>
      </c>
      <c r="F29" s="163">
        <v>2014</v>
      </c>
      <c r="G29" s="163">
        <v>2014</v>
      </c>
      <c r="H29" s="163">
        <v>2014</v>
      </c>
      <c r="I29" s="163">
        <v>2014</v>
      </c>
      <c r="J29" s="163">
        <v>2016</v>
      </c>
      <c r="K29" s="163">
        <v>2016</v>
      </c>
      <c r="L29" s="163">
        <v>2016</v>
      </c>
      <c r="M29" s="165">
        <v>2017</v>
      </c>
      <c r="N29" s="165">
        <v>2017</v>
      </c>
      <c r="O29" s="165">
        <v>2016</v>
      </c>
      <c r="P29" s="165">
        <v>2016</v>
      </c>
      <c r="Q29" s="165">
        <v>2015</v>
      </c>
      <c r="R29" s="165">
        <v>2010</v>
      </c>
      <c r="S29" s="165">
        <v>2017</v>
      </c>
      <c r="T29" s="165">
        <v>2014</v>
      </c>
      <c r="U29" s="165">
        <v>2015</v>
      </c>
      <c r="V29" s="165" t="s">
        <v>1131</v>
      </c>
      <c r="W29" s="165">
        <v>2015</v>
      </c>
      <c r="X29" s="165">
        <v>2010</v>
      </c>
      <c r="Y29" s="165">
        <v>2010</v>
      </c>
      <c r="Z29" s="165">
        <v>2016</v>
      </c>
      <c r="AA29" s="165">
        <v>2015</v>
      </c>
      <c r="AB29" s="165">
        <v>2015</v>
      </c>
      <c r="AC29" s="165">
        <v>2014</v>
      </c>
      <c r="AD29" s="165">
        <v>2015</v>
      </c>
      <c r="AE29" s="165">
        <v>2012</v>
      </c>
      <c r="AF29" s="165">
        <v>2015</v>
      </c>
      <c r="AG29" s="164">
        <v>2014</v>
      </c>
      <c r="AH29" s="165">
        <v>2015</v>
      </c>
      <c r="AI29" s="165">
        <v>2016</v>
      </c>
      <c r="AJ29" s="165">
        <v>2017</v>
      </c>
      <c r="AK29" s="168">
        <v>2017</v>
      </c>
      <c r="AL29" s="168">
        <v>2017</v>
      </c>
      <c r="AM29" s="165">
        <v>2016</v>
      </c>
      <c r="AN29" s="165">
        <v>2014</v>
      </c>
      <c r="AO29" s="165">
        <v>2014</v>
      </c>
      <c r="AP29" s="165">
        <v>2014</v>
      </c>
      <c r="AQ29" s="165">
        <v>2014</v>
      </c>
      <c r="AR29" s="165">
        <v>2015</v>
      </c>
      <c r="AS29" s="165">
        <v>2015</v>
      </c>
      <c r="AT29" s="165">
        <v>2016</v>
      </c>
      <c r="AU29" s="165">
        <v>2014</v>
      </c>
      <c r="AV29" s="165">
        <v>2015</v>
      </c>
      <c r="AW29" s="165">
        <v>2015</v>
      </c>
      <c r="AX29" s="165">
        <v>2015</v>
      </c>
      <c r="AY29" s="165">
        <v>2014</v>
      </c>
      <c r="AZ29" s="165">
        <v>2015</v>
      </c>
      <c r="BA29" s="165">
        <v>2015</v>
      </c>
      <c r="BB29" s="165">
        <v>2016</v>
      </c>
      <c r="BC29" s="165">
        <v>2015</v>
      </c>
      <c r="BD29" s="165">
        <v>2014</v>
      </c>
      <c r="BE29" s="165">
        <v>2014</v>
      </c>
      <c r="BF29" s="108"/>
    </row>
    <row r="30" spans="1:58" x14ac:dyDescent="0.25">
      <c r="A30" s="133" t="s">
        <v>51</v>
      </c>
      <c r="B30" s="111" t="s">
        <v>50</v>
      </c>
      <c r="C30" s="163">
        <v>2014</v>
      </c>
      <c r="D30" s="163">
        <v>2014</v>
      </c>
      <c r="E30" s="163">
        <v>2014</v>
      </c>
      <c r="F30" s="163">
        <v>2014</v>
      </c>
      <c r="G30" s="163">
        <v>2014</v>
      </c>
      <c r="H30" s="163">
        <v>2014</v>
      </c>
      <c r="I30" s="163">
        <v>2014</v>
      </c>
      <c r="J30" s="163">
        <v>2016</v>
      </c>
      <c r="K30" s="163">
        <v>2016</v>
      </c>
      <c r="L30" s="163">
        <v>2016</v>
      </c>
      <c r="M30" s="165">
        <v>2017</v>
      </c>
      <c r="N30" s="165">
        <v>2017</v>
      </c>
      <c r="O30" s="165">
        <v>2016</v>
      </c>
      <c r="P30" s="165">
        <v>2016</v>
      </c>
      <c r="Q30" s="165">
        <v>2015</v>
      </c>
      <c r="R30" s="165">
        <v>2010</v>
      </c>
      <c r="S30" s="165">
        <v>2017</v>
      </c>
      <c r="T30" s="165">
        <v>2014</v>
      </c>
      <c r="U30" s="165">
        <v>2015</v>
      </c>
      <c r="V30" s="165" t="s">
        <v>1131</v>
      </c>
      <c r="W30" s="165">
        <v>2015</v>
      </c>
      <c r="X30" s="165">
        <v>2010</v>
      </c>
      <c r="Y30" s="165" t="s">
        <v>1053</v>
      </c>
      <c r="Z30" s="165">
        <v>2016</v>
      </c>
      <c r="AA30" s="165">
        <v>2015</v>
      </c>
      <c r="AB30" s="165">
        <v>2015</v>
      </c>
      <c r="AC30" s="165">
        <v>2014</v>
      </c>
      <c r="AD30" s="165">
        <v>2015</v>
      </c>
      <c r="AE30" s="165">
        <v>2012</v>
      </c>
      <c r="AF30" s="165">
        <v>2015</v>
      </c>
      <c r="AG30" s="164">
        <v>2006</v>
      </c>
      <c r="AH30" s="165">
        <v>2015</v>
      </c>
      <c r="AI30" s="165">
        <v>2016</v>
      </c>
      <c r="AJ30" s="165">
        <v>2017</v>
      </c>
      <c r="AK30" s="168">
        <v>2017</v>
      </c>
      <c r="AL30" s="168">
        <v>2017</v>
      </c>
      <c r="AM30" s="165">
        <v>2016</v>
      </c>
      <c r="AN30" s="165">
        <v>2014</v>
      </c>
      <c r="AO30" s="165">
        <v>2014</v>
      </c>
      <c r="AP30" s="165">
        <v>2014</v>
      </c>
      <c r="AQ30" s="165">
        <v>2014</v>
      </c>
      <c r="AR30" s="165">
        <v>2015</v>
      </c>
      <c r="AS30" s="165">
        <v>2015</v>
      </c>
      <c r="AT30" s="165">
        <v>2016</v>
      </c>
      <c r="AU30" s="165">
        <v>2014</v>
      </c>
      <c r="AV30" s="165">
        <v>2015</v>
      </c>
      <c r="AW30" s="165">
        <v>2015</v>
      </c>
      <c r="AX30" s="165">
        <v>2015</v>
      </c>
      <c r="AY30" s="165">
        <v>2014</v>
      </c>
      <c r="AZ30" s="165">
        <v>2015</v>
      </c>
      <c r="BA30" s="165">
        <v>2015</v>
      </c>
      <c r="BB30" s="165">
        <v>2016</v>
      </c>
      <c r="BC30" s="165">
        <v>2015</v>
      </c>
      <c r="BD30" s="165">
        <v>2014</v>
      </c>
      <c r="BE30" s="165">
        <v>2014</v>
      </c>
      <c r="BF30" s="108"/>
    </row>
    <row r="31" spans="1:58" x14ac:dyDescent="0.25">
      <c r="A31" s="133" t="s">
        <v>844</v>
      </c>
      <c r="B31" s="111" t="s">
        <v>58</v>
      </c>
      <c r="C31" s="163">
        <v>2014</v>
      </c>
      <c r="D31" s="163">
        <v>2014</v>
      </c>
      <c r="E31" s="163">
        <v>2014</v>
      </c>
      <c r="F31" s="163">
        <v>2014</v>
      </c>
      <c r="G31" s="163">
        <v>2014</v>
      </c>
      <c r="H31" s="163">
        <v>2014</v>
      </c>
      <c r="I31" s="163">
        <v>2014</v>
      </c>
      <c r="J31" s="163">
        <v>2016</v>
      </c>
      <c r="K31" s="163">
        <v>2016</v>
      </c>
      <c r="L31" s="163">
        <v>2016</v>
      </c>
      <c r="M31" s="165">
        <v>2017</v>
      </c>
      <c r="N31" s="165">
        <v>2017</v>
      </c>
      <c r="O31" s="165">
        <v>2016</v>
      </c>
      <c r="P31" s="165">
        <v>2016</v>
      </c>
      <c r="Q31" s="165">
        <v>2015</v>
      </c>
      <c r="R31" s="165" t="s">
        <v>1053</v>
      </c>
      <c r="S31" s="165">
        <v>2017</v>
      </c>
      <c r="T31" s="165">
        <v>2014</v>
      </c>
      <c r="U31" s="165">
        <v>2015</v>
      </c>
      <c r="V31" s="165" t="s">
        <v>1131</v>
      </c>
      <c r="W31" s="165">
        <v>2015</v>
      </c>
      <c r="X31" s="165" t="s">
        <v>1053</v>
      </c>
      <c r="Y31" s="165">
        <v>2011</v>
      </c>
      <c r="Z31" s="165">
        <v>2016</v>
      </c>
      <c r="AA31" s="165">
        <v>2015</v>
      </c>
      <c r="AB31" s="165">
        <v>2015</v>
      </c>
      <c r="AC31" s="165">
        <v>2014</v>
      </c>
      <c r="AD31" s="165">
        <v>2015</v>
      </c>
      <c r="AE31" s="165">
        <v>2012</v>
      </c>
      <c r="AF31" s="165" t="s">
        <v>1053</v>
      </c>
      <c r="AG31" s="164">
        <v>2007</v>
      </c>
      <c r="AH31" s="165">
        <v>2015</v>
      </c>
      <c r="AI31" s="165">
        <v>2016</v>
      </c>
      <c r="AJ31" s="165">
        <v>2017</v>
      </c>
      <c r="AK31" s="168" t="s">
        <v>1053</v>
      </c>
      <c r="AL31" s="168" t="s">
        <v>1053</v>
      </c>
      <c r="AM31" s="165">
        <v>2016</v>
      </c>
      <c r="AN31" s="165">
        <v>2014</v>
      </c>
      <c r="AO31" s="165">
        <v>2014</v>
      </c>
      <c r="AP31" s="165">
        <v>2014</v>
      </c>
      <c r="AQ31" s="165">
        <v>2014</v>
      </c>
      <c r="AR31" s="165">
        <v>2015</v>
      </c>
      <c r="AS31" s="165">
        <v>2015</v>
      </c>
      <c r="AT31" s="165">
        <v>2016</v>
      </c>
      <c r="AU31" s="165">
        <v>2014</v>
      </c>
      <c r="AV31" s="165">
        <v>2015</v>
      </c>
      <c r="AW31" s="165">
        <v>2015</v>
      </c>
      <c r="AX31" s="165">
        <v>2015</v>
      </c>
      <c r="AY31" s="165">
        <v>2014</v>
      </c>
      <c r="AZ31" s="165">
        <v>2015</v>
      </c>
      <c r="BA31" s="165">
        <v>2015</v>
      </c>
      <c r="BB31" s="165">
        <v>2016</v>
      </c>
      <c r="BC31" s="165">
        <v>2015</v>
      </c>
      <c r="BD31" s="165">
        <v>2014</v>
      </c>
      <c r="BE31" s="165">
        <v>2014</v>
      </c>
      <c r="BF31" s="108"/>
    </row>
    <row r="32" spans="1:58" x14ac:dyDescent="0.25">
      <c r="A32" s="133" t="s">
        <v>53</v>
      </c>
      <c r="B32" s="111" t="s">
        <v>52</v>
      </c>
      <c r="C32" s="163">
        <v>2014</v>
      </c>
      <c r="D32" s="163">
        <v>2014</v>
      </c>
      <c r="E32" s="163">
        <v>2014</v>
      </c>
      <c r="F32" s="163">
        <v>2014</v>
      </c>
      <c r="G32" s="163">
        <v>2014</v>
      </c>
      <c r="H32" s="163">
        <v>2014</v>
      </c>
      <c r="I32" s="163">
        <v>2014</v>
      </c>
      <c r="J32" s="163">
        <v>2016</v>
      </c>
      <c r="K32" s="163">
        <v>2016</v>
      </c>
      <c r="L32" s="163">
        <v>2016</v>
      </c>
      <c r="M32" s="165">
        <v>2017</v>
      </c>
      <c r="N32" s="165">
        <v>2017</v>
      </c>
      <c r="O32" s="165">
        <v>2016</v>
      </c>
      <c r="P32" s="165">
        <v>2016</v>
      </c>
      <c r="Q32" s="165">
        <v>2015</v>
      </c>
      <c r="R32" s="165">
        <v>2014</v>
      </c>
      <c r="S32" s="165">
        <v>2017</v>
      </c>
      <c r="T32" s="165">
        <v>2014</v>
      </c>
      <c r="U32" s="165">
        <v>2015</v>
      </c>
      <c r="V32" s="165" t="s">
        <v>1131</v>
      </c>
      <c r="W32" s="165">
        <v>2015</v>
      </c>
      <c r="X32" s="165">
        <v>2014</v>
      </c>
      <c r="Y32" s="165">
        <v>2012</v>
      </c>
      <c r="Z32" s="165">
        <v>2016</v>
      </c>
      <c r="AA32" s="165">
        <v>2015</v>
      </c>
      <c r="AB32" s="165">
        <v>2015</v>
      </c>
      <c r="AC32" s="165">
        <v>2014</v>
      </c>
      <c r="AD32" s="165">
        <v>2015</v>
      </c>
      <c r="AE32" s="165">
        <v>2012</v>
      </c>
      <c r="AF32" s="165">
        <v>2015</v>
      </c>
      <c r="AG32" s="164">
        <v>2012</v>
      </c>
      <c r="AH32" s="165">
        <v>2015</v>
      </c>
      <c r="AI32" s="165">
        <v>2016</v>
      </c>
      <c r="AJ32" s="165">
        <v>2017</v>
      </c>
      <c r="AK32" s="168" t="s">
        <v>1053</v>
      </c>
      <c r="AL32" s="168">
        <v>2016</v>
      </c>
      <c r="AM32" s="165">
        <v>2016</v>
      </c>
      <c r="AN32" s="165">
        <v>2014</v>
      </c>
      <c r="AO32" s="165">
        <v>2014</v>
      </c>
      <c r="AP32" s="165">
        <v>2014</v>
      </c>
      <c r="AQ32" s="165">
        <v>2014</v>
      </c>
      <c r="AR32" s="165">
        <v>2007</v>
      </c>
      <c r="AS32" s="165">
        <v>2015</v>
      </c>
      <c r="AT32" s="165">
        <v>2016</v>
      </c>
      <c r="AU32" s="165">
        <v>2014</v>
      </c>
      <c r="AV32" s="165">
        <v>2015</v>
      </c>
      <c r="AW32" s="165">
        <v>2015</v>
      </c>
      <c r="AX32" s="165">
        <v>2015</v>
      </c>
      <c r="AY32" s="165">
        <v>2014</v>
      </c>
      <c r="AZ32" s="165">
        <v>2015</v>
      </c>
      <c r="BA32" s="165">
        <v>2015</v>
      </c>
      <c r="BB32" s="165">
        <v>2016</v>
      </c>
      <c r="BC32" s="165">
        <v>2015</v>
      </c>
      <c r="BD32" s="165">
        <v>2014</v>
      </c>
      <c r="BE32" s="165">
        <v>2014</v>
      </c>
      <c r="BF32" s="108"/>
    </row>
    <row r="33" spans="1:58" x14ac:dyDescent="0.25">
      <c r="A33" s="133" t="s">
        <v>55</v>
      </c>
      <c r="B33" s="111" t="s">
        <v>54</v>
      </c>
      <c r="C33" s="163">
        <v>2014</v>
      </c>
      <c r="D33" s="163">
        <v>2014</v>
      </c>
      <c r="E33" s="163">
        <v>2014</v>
      </c>
      <c r="F33" s="163">
        <v>2014</v>
      </c>
      <c r="G33" s="163">
        <v>2014</v>
      </c>
      <c r="H33" s="163">
        <v>2014</v>
      </c>
      <c r="I33" s="163">
        <v>2014</v>
      </c>
      <c r="J33" s="163">
        <v>2016</v>
      </c>
      <c r="K33" s="163">
        <v>2016</v>
      </c>
      <c r="L33" s="163">
        <v>2016</v>
      </c>
      <c r="M33" s="165">
        <v>2017</v>
      </c>
      <c r="N33" s="165">
        <v>2017</v>
      </c>
      <c r="O33" s="165">
        <v>2016</v>
      </c>
      <c r="P33" s="165">
        <v>2016</v>
      </c>
      <c r="Q33" s="165">
        <v>2015</v>
      </c>
      <c r="R33" s="165">
        <v>2011</v>
      </c>
      <c r="S33" s="165">
        <v>2017</v>
      </c>
      <c r="T33" s="165">
        <v>2014</v>
      </c>
      <c r="U33" s="165">
        <v>2015</v>
      </c>
      <c r="V33" s="165" t="s">
        <v>1131</v>
      </c>
      <c r="W33" s="165">
        <v>2015</v>
      </c>
      <c r="X33" s="165">
        <v>2011</v>
      </c>
      <c r="Y33" s="165">
        <v>2009</v>
      </c>
      <c r="Z33" s="165">
        <v>2016</v>
      </c>
      <c r="AA33" s="165">
        <v>2015</v>
      </c>
      <c r="AB33" s="165">
        <v>2015</v>
      </c>
      <c r="AC33" s="165">
        <v>2014</v>
      </c>
      <c r="AD33" s="165">
        <v>2015</v>
      </c>
      <c r="AE33" s="165">
        <v>2012</v>
      </c>
      <c r="AF33" s="165">
        <v>2015</v>
      </c>
      <c r="AG33" s="164">
        <v>2014</v>
      </c>
      <c r="AH33" s="165">
        <v>2015</v>
      </c>
      <c r="AI33" s="165">
        <v>2016</v>
      </c>
      <c r="AJ33" s="165">
        <v>2017</v>
      </c>
      <c r="AK33" s="168">
        <v>2017</v>
      </c>
      <c r="AL33" s="168">
        <v>2017</v>
      </c>
      <c r="AM33" s="165">
        <v>2016</v>
      </c>
      <c r="AN33" s="165">
        <v>2014</v>
      </c>
      <c r="AO33" s="165">
        <v>2014</v>
      </c>
      <c r="AP33" s="165">
        <v>2014</v>
      </c>
      <c r="AQ33" s="165">
        <v>2014</v>
      </c>
      <c r="AR33" s="165">
        <v>2015</v>
      </c>
      <c r="AS33" s="165">
        <v>2015</v>
      </c>
      <c r="AT33" s="165">
        <v>2016</v>
      </c>
      <c r="AU33" s="165">
        <v>2014</v>
      </c>
      <c r="AV33" s="165">
        <v>2015</v>
      </c>
      <c r="AW33" s="165">
        <v>2015</v>
      </c>
      <c r="AX33" s="165">
        <v>2015</v>
      </c>
      <c r="AY33" s="165">
        <v>2014</v>
      </c>
      <c r="AZ33" s="165">
        <v>2015</v>
      </c>
      <c r="BA33" s="165">
        <v>2015</v>
      </c>
      <c r="BB33" s="165">
        <v>2016</v>
      </c>
      <c r="BC33" s="165">
        <v>2015</v>
      </c>
      <c r="BD33" s="165">
        <v>2014</v>
      </c>
      <c r="BE33" s="165">
        <v>2014</v>
      </c>
      <c r="BF33" s="108"/>
    </row>
    <row r="34" spans="1:58" x14ac:dyDescent="0.25">
      <c r="A34" s="133" t="s">
        <v>57</v>
      </c>
      <c r="B34" s="111" t="s">
        <v>56</v>
      </c>
      <c r="C34" s="163">
        <v>2014</v>
      </c>
      <c r="D34" s="163">
        <v>2014</v>
      </c>
      <c r="E34" s="163">
        <v>2014</v>
      </c>
      <c r="F34" s="163">
        <v>2014</v>
      </c>
      <c r="G34" s="163">
        <v>2014</v>
      </c>
      <c r="H34" s="163">
        <v>2014</v>
      </c>
      <c r="I34" s="163">
        <v>2014</v>
      </c>
      <c r="J34" s="163">
        <v>2016</v>
      </c>
      <c r="K34" s="163">
        <v>2016</v>
      </c>
      <c r="L34" s="163">
        <v>2016</v>
      </c>
      <c r="M34" s="165">
        <v>2017</v>
      </c>
      <c r="N34" s="165">
        <v>2017</v>
      </c>
      <c r="O34" s="165">
        <v>2016</v>
      </c>
      <c r="P34" s="165">
        <v>2016</v>
      </c>
      <c r="Q34" s="165">
        <v>2015</v>
      </c>
      <c r="R34" s="165" t="s">
        <v>1053</v>
      </c>
      <c r="S34" s="165">
        <v>2017</v>
      </c>
      <c r="T34" s="165">
        <v>2014</v>
      </c>
      <c r="U34" s="165">
        <v>2015</v>
      </c>
      <c r="V34" s="165" t="s">
        <v>1053</v>
      </c>
      <c r="W34" s="165">
        <v>2015</v>
      </c>
      <c r="X34" s="165" t="s">
        <v>1053</v>
      </c>
      <c r="Y34" s="165">
        <v>2010</v>
      </c>
      <c r="Z34" s="165">
        <v>2016</v>
      </c>
      <c r="AA34" s="165">
        <v>2015</v>
      </c>
      <c r="AB34" s="165" t="s">
        <v>1053</v>
      </c>
      <c r="AC34" s="165">
        <v>2014</v>
      </c>
      <c r="AD34" s="165">
        <v>2015</v>
      </c>
      <c r="AE34" s="165" t="s">
        <v>1053</v>
      </c>
      <c r="AF34" s="165">
        <v>2015</v>
      </c>
      <c r="AG34" s="164">
        <v>2010</v>
      </c>
      <c r="AH34" s="165">
        <v>2015</v>
      </c>
      <c r="AI34" s="165">
        <v>2016</v>
      </c>
      <c r="AJ34" s="165">
        <v>2017</v>
      </c>
      <c r="AK34" s="168" t="s">
        <v>1053</v>
      </c>
      <c r="AL34" s="168">
        <v>2016</v>
      </c>
      <c r="AM34" s="165">
        <v>2016</v>
      </c>
      <c r="AN34" s="165">
        <v>2014</v>
      </c>
      <c r="AO34" s="165">
        <v>2014</v>
      </c>
      <c r="AP34" s="165">
        <v>2014</v>
      </c>
      <c r="AQ34" s="165">
        <v>2014</v>
      </c>
      <c r="AR34" s="165">
        <v>2011</v>
      </c>
      <c r="AS34" s="165">
        <v>2015</v>
      </c>
      <c r="AT34" s="165">
        <v>2016</v>
      </c>
      <c r="AU34" s="165">
        <v>2014</v>
      </c>
      <c r="AV34" s="165" t="s">
        <v>1053</v>
      </c>
      <c r="AW34" s="165">
        <v>2015</v>
      </c>
      <c r="AX34" s="165">
        <v>2015</v>
      </c>
      <c r="AY34" s="165">
        <v>2014</v>
      </c>
      <c r="AZ34" s="165">
        <v>2015</v>
      </c>
      <c r="BA34" s="165">
        <v>2015</v>
      </c>
      <c r="BB34" s="165">
        <v>2016</v>
      </c>
      <c r="BC34" s="165">
        <v>2015</v>
      </c>
      <c r="BD34" s="165">
        <v>2014</v>
      </c>
      <c r="BE34" s="165">
        <v>2014</v>
      </c>
      <c r="BF34" s="108"/>
    </row>
    <row r="35" spans="1:58" x14ac:dyDescent="0.25">
      <c r="A35" s="133" t="s">
        <v>60</v>
      </c>
      <c r="B35" s="111" t="s">
        <v>59</v>
      </c>
      <c r="C35" s="163">
        <v>2014</v>
      </c>
      <c r="D35" s="163">
        <v>2014</v>
      </c>
      <c r="E35" s="163">
        <v>2014</v>
      </c>
      <c r="F35" s="163">
        <v>2014</v>
      </c>
      <c r="G35" s="163">
        <v>2014</v>
      </c>
      <c r="H35" s="163">
        <v>2014</v>
      </c>
      <c r="I35" s="163">
        <v>2014</v>
      </c>
      <c r="J35" s="163">
        <v>2016</v>
      </c>
      <c r="K35" s="163">
        <v>2016</v>
      </c>
      <c r="L35" s="163">
        <v>2016</v>
      </c>
      <c r="M35" s="165">
        <v>2017</v>
      </c>
      <c r="N35" s="165">
        <v>2017</v>
      </c>
      <c r="O35" s="165">
        <v>2016</v>
      </c>
      <c r="P35" s="165">
        <v>2016</v>
      </c>
      <c r="Q35" s="165">
        <v>2015</v>
      </c>
      <c r="R35" s="165">
        <v>2010</v>
      </c>
      <c r="S35" s="165">
        <v>2017</v>
      </c>
      <c r="T35" s="165">
        <v>2014</v>
      </c>
      <c r="U35" s="165">
        <v>2015</v>
      </c>
      <c r="V35" s="165" t="s">
        <v>1131</v>
      </c>
      <c r="W35" s="165">
        <v>2015</v>
      </c>
      <c r="X35" s="165">
        <v>2010</v>
      </c>
      <c r="Y35" s="165">
        <v>2009</v>
      </c>
      <c r="Z35" s="165">
        <v>2016</v>
      </c>
      <c r="AA35" s="165">
        <v>2015</v>
      </c>
      <c r="AB35" s="165">
        <v>2015</v>
      </c>
      <c r="AC35" s="165">
        <v>2014</v>
      </c>
      <c r="AD35" s="165">
        <v>2015</v>
      </c>
      <c r="AE35" s="165">
        <v>2012</v>
      </c>
      <c r="AF35" s="165">
        <v>2015</v>
      </c>
      <c r="AG35" s="164">
        <v>2008</v>
      </c>
      <c r="AH35" s="165">
        <v>2015</v>
      </c>
      <c r="AI35" s="165">
        <v>2016</v>
      </c>
      <c r="AJ35" s="165">
        <v>2017</v>
      </c>
      <c r="AK35" s="168">
        <v>2017</v>
      </c>
      <c r="AL35" s="168">
        <v>2017</v>
      </c>
      <c r="AM35" s="165">
        <v>2016</v>
      </c>
      <c r="AN35" s="165">
        <v>2014</v>
      </c>
      <c r="AO35" s="165">
        <v>2014</v>
      </c>
      <c r="AP35" s="165" t="s">
        <v>1053</v>
      </c>
      <c r="AQ35" s="165" t="s">
        <v>1053</v>
      </c>
      <c r="AR35" s="165" t="s">
        <v>1053</v>
      </c>
      <c r="AS35" s="165">
        <v>2015</v>
      </c>
      <c r="AT35" s="165">
        <v>2016</v>
      </c>
      <c r="AU35" s="165">
        <v>2014</v>
      </c>
      <c r="AV35" s="165">
        <v>2015</v>
      </c>
      <c r="AW35" s="165">
        <v>2015</v>
      </c>
      <c r="AX35" s="165">
        <v>2015</v>
      </c>
      <c r="AY35" s="165">
        <v>2014</v>
      </c>
      <c r="AZ35" s="165">
        <v>2015</v>
      </c>
      <c r="BA35" s="165">
        <v>2015</v>
      </c>
      <c r="BB35" s="165">
        <v>2016</v>
      </c>
      <c r="BC35" s="165">
        <v>2015</v>
      </c>
      <c r="BD35" s="165">
        <v>2014</v>
      </c>
      <c r="BE35" s="165">
        <v>2014</v>
      </c>
      <c r="BF35" s="108"/>
    </row>
    <row r="36" spans="1:58" x14ac:dyDescent="0.25">
      <c r="A36" s="133" t="s">
        <v>62</v>
      </c>
      <c r="B36" s="111" t="s">
        <v>61</v>
      </c>
      <c r="C36" s="163">
        <v>2014</v>
      </c>
      <c r="D36" s="163">
        <v>2014</v>
      </c>
      <c r="E36" s="163">
        <v>2014</v>
      </c>
      <c r="F36" s="163">
        <v>2014</v>
      </c>
      <c r="G36" s="163">
        <v>2014</v>
      </c>
      <c r="H36" s="163">
        <v>2014</v>
      </c>
      <c r="I36" s="163">
        <v>2014</v>
      </c>
      <c r="J36" s="163">
        <v>2016</v>
      </c>
      <c r="K36" s="163">
        <v>2016</v>
      </c>
      <c r="L36" s="163">
        <v>2016</v>
      </c>
      <c r="M36" s="165">
        <v>2017</v>
      </c>
      <c r="N36" s="165">
        <v>2017</v>
      </c>
      <c r="O36" s="165">
        <v>2016</v>
      </c>
      <c r="P36" s="165">
        <v>2016</v>
      </c>
      <c r="Q36" s="165">
        <v>2015</v>
      </c>
      <c r="R36" s="165">
        <v>2010</v>
      </c>
      <c r="S36" s="165">
        <v>2017</v>
      </c>
      <c r="T36" s="165">
        <v>2014</v>
      </c>
      <c r="U36" s="165">
        <v>2015</v>
      </c>
      <c r="V36" s="165" t="s">
        <v>1131</v>
      </c>
      <c r="W36" s="165">
        <v>2015</v>
      </c>
      <c r="X36" s="165">
        <v>2015</v>
      </c>
      <c r="Y36" s="165" t="s">
        <v>1053</v>
      </c>
      <c r="Z36" s="165">
        <v>2016</v>
      </c>
      <c r="AA36" s="165">
        <v>2015</v>
      </c>
      <c r="AB36" s="165">
        <v>2015</v>
      </c>
      <c r="AC36" s="165">
        <v>2014</v>
      </c>
      <c r="AD36" s="165">
        <v>2015</v>
      </c>
      <c r="AE36" s="165">
        <v>2012</v>
      </c>
      <c r="AF36" s="165">
        <v>2015</v>
      </c>
      <c r="AG36" s="164">
        <v>2011</v>
      </c>
      <c r="AH36" s="165">
        <v>2015</v>
      </c>
      <c r="AI36" s="165">
        <v>2016</v>
      </c>
      <c r="AJ36" s="165">
        <v>2017</v>
      </c>
      <c r="AK36" s="168">
        <v>2017</v>
      </c>
      <c r="AL36" s="168">
        <v>2017</v>
      </c>
      <c r="AM36" s="165">
        <v>2016</v>
      </c>
      <c r="AN36" s="165">
        <v>2014</v>
      </c>
      <c r="AO36" s="165">
        <v>2014</v>
      </c>
      <c r="AP36" s="165" t="s">
        <v>1053</v>
      </c>
      <c r="AQ36" s="165" t="s">
        <v>1053</v>
      </c>
      <c r="AR36" s="165" t="s">
        <v>1053</v>
      </c>
      <c r="AS36" s="165">
        <v>2015</v>
      </c>
      <c r="AT36" s="165">
        <v>2016</v>
      </c>
      <c r="AU36" s="165">
        <v>2014</v>
      </c>
      <c r="AV36" s="165">
        <v>2015</v>
      </c>
      <c r="AW36" s="165">
        <v>2015</v>
      </c>
      <c r="AX36" s="165">
        <v>2015</v>
      </c>
      <c r="AY36" s="165">
        <v>2014</v>
      </c>
      <c r="AZ36" s="165">
        <v>2015</v>
      </c>
      <c r="BA36" s="165">
        <v>2015</v>
      </c>
      <c r="BB36" s="165">
        <v>2016</v>
      </c>
      <c r="BC36" s="165">
        <v>2015</v>
      </c>
      <c r="BD36" s="165">
        <v>2014</v>
      </c>
      <c r="BE36" s="165">
        <v>2014</v>
      </c>
      <c r="BF36" s="108"/>
    </row>
    <row r="37" spans="1:58" x14ac:dyDescent="0.25">
      <c r="A37" s="133" t="s">
        <v>64</v>
      </c>
      <c r="B37" s="111" t="s">
        <v>63</v>
      </c>
      <c r="C37" s="163">
        <v>2014</v>
      </c>
      <c r="D37" s="163">
        <v>2014</v>
      </c>
      <c r="E37" s="163">
        <v>2014</v>
      </c>
      <c r="F37" s="163">
        <v>2014</v>
      </c>
      <c r="G37" s="163">
        <v>2014</v>
      </c>
      <c r="H37" s="163">
        <v>2014</v>
      </c>
      <c r="I37" s="163">
        <v>2014</v>
      </c>
      <c r="J37" s="163">
        <v>2016</v>
      </c>
      <c r="K37" s="163">
        <v>2016</v>
      </c>
      <c r="L37" s="163">
        <v>2016</v>
      </c>
      <c r="M37" s="165">
        <v>2017</v>
      </c>
      <c r="N37" s="165">
        <v>2017</v>
      </c>
      <c r="O37" s="165">
        <v>2016</v>
      </c>
      <c r="P37" s="165">
        <v>2016</v>
      </c>
      <c r="Q37" s="165">
        <v>2015</v>
      </c>
      <c r="R37" s="165" t="s">
        <v>1053</v>
      </c>
      <c r="S37" s="165">
        <v>2017</v>
      </c>
      <c r="T37" s="165">
        <v>2014</v>
      </c>
      <c r="U37" s="165">
        <v>2015</v>
      </c>
      <c r="V37" s="165" t="s">
        <v>1131</v>
      </c>
      <c r="W37" s="165">
        <v>2015</v>
      </c>
      <c r="X37" s="165">
        <v>2014</v>
      </c>
      <c r="Y37" s="165">
        <v>2010</v>
      </c>
      <c r="Z37" s="165">
        <v>2016</v>
      </c>
      <c r="AA37" s="165">
        <v>2015</v>
      </c>
      <c r="AB37" s="165">
        <v>2015</v>
      </c>
      <c r="AC37" s="165">
        <v>2014</v>
      </c>
      <c r="AD37" s="165">
        <v>2015</v>
      </c>
      <c r="AE37" s="165" t="s">
        <v>1053</v>
      </c>
      <c r="AF37" s="165">
        <v>2015</v>
      </c>
      <c r="AG37" s="164">
        <v>2013</v>
      </c>
      <c r="AH37" s="165">
        <v>2015</v>
      </c>
      <c r="AI37" s="165">
        <v>2016</v>
      </c>
      <c r="AJ37" s="165">
        <v>2017</v>
      </c>
      <c r="AK37" s="168" t="s">
        <v>1053</v>
      </c>
      <c r="AL37" s="168">
        <v>2016</v>
      </c>
      <c r="AM37" s="165">
        <v>2016</v>
      </c>
      <c r="AN37" s="165">
        <v>2014</v>
      </c>
      <c r="AO37" s="165">
        <v>2014</v>
      </c>
      <c r="AP37" s="165">
        <v>2014</v>
      </c>
      <c r="AQ37" s="165">
        <v>2014</v>
      </c>
      <c r="AR37" s="165">
        <v>2011</v>
      </c>
      <c r="AS37" s="165">
        <v>2015</v>
      </c>
      <c r="AT37" s="165">
        <v>2016</v>
      </c>
      <c r="AU37" s="165">
        <v>2014</v>
      </c>
      <c r="AV37" s="165">
        <v>2015</v>
      </c>
      <c r="AW37" s="165">
        <v>2015</v>
      </c>
      <c r="AX37" s="165">
        <v>2015</v>
      </c>
      <c r="AY37" s="165">
        <v>2014</v>
      </c>
      <c r="AZ37" s="165">
        <v>2015</v>
      </c>
      <c r="BA37" s="165">
        <v>2015</v>
      </c>
      <c r="BB37" s="165">
        <v>2016</v>
      </c>
      <c r="BC37" s="165">
        <v>2015</v>
      </c>
      <c r="BD37" s="165">
        <v>2014</v>
      </c>
      <c r="BE37" s="165">
        <v>2014</v>
      </c>
      <c r="BF37" s="108"/>
    </row>
    <row r="38" spans="1:58" x14ac:dyDescent="0.25">
      <c r="A38" s="133" t="s">
        <v>376</v>
      </c>
      <c r="B38" s="111" t="s">
        <v>65</v>
      </c>
      <c r="C38" s="163">
        <v>2014</v>
      </c>
      <c r="D38" s="163">
        <v>2014</v>
      </c>
      <c r="E38" s="163">
        <v>2014</v>
      </c>
      <c r="F38" s="163">
        <v>2014</v>
      </c>
      <c r="G38" s="163">
        <v>2014</v>
      </c>
      <c r="H38" s="163">
        <v>2014</v>
      </c>
      <c r="I38" s="163">
        <v>2014</v>
      </c>
      <c r="J38" s="163">
        <v>2016</v>
      </c>
      <c r="K38" s="163">
        <v>2016</v>
      </c>
      <c r="L38" s="163">
        <v>2016</v>
      </c>
      <c r="M38" s="165">
        <v>2017</v>
      </c>
      <c r="N38" s="165">
        <v>2017</v>
      </c>
      <c r="O38" s="165">
        <v>2016</v>
      </c>
      <c r="P38" s="165">
        <v>2016</v>
      </c>
      <c r="Q38" s="165">
        <v>2015</v>
      </c>
      <c r="R38" s="165">
        <v>2012</v>
      </c>
      <c r="S38" s="165">
        <v>2017</v>
      </c>
      <c r="T38" s="165">
        <v>2014</v>
      </c>
      <c r="U38" s="165">
        <v>2015</v>
      </c>
      <c r="V38" s="165" t="s">
        <v>1131</v>
      </c>
      <c r="W38" s="165">
        <v>2015</v>
      </c>
      <c r="X38" s="165">
        <v>2010</v>
      </c>
      <c r="Y38" s="165">
        <v>2012</v>
      </c>
      <c r="Z38" s="165">
        <v>2016</v>
      </c>
      <c r="AA38" s="165">
        <v>2015</v>
      </c>
      <c r="AB38" s="165">
        <v>2011</v>
      </c>
      <c r="AC38" s="165">
        <v>2014</v>
      </c>
      <c r="AD38" s="165">
        <v>2015</v>
      </c>
      <c r="AE38" s="165">
        <v>2012</v>
      </c>
      <c r="AF38" s="165">
        <v>2015</v>
      </c>
      <c r="AG38" s="164">
        <v>2010</v>
      </c>
      <c r="AH38" s="165">
        <v>2015</v>
      </c>
      <c r="AI38" s="165">
        <v>2016</v>
      </c>
      <c r="AJ38" s="165">
        <v>2017</v>
      </c>
      <c r="AK38" s="168" t="s">
        <v>1053</v>
      </c>
      <c r="AL38" s="168">
        <v>2016</v>
      </c>
      <c r="AM38" s="165">
        <v>2016</v>
      </c>
      <c r="AN38" s="165">
        <v>2014</v>
      </c>
      <c r="AO38" s="165">
        <v>2014</v>
      </c>
      <c r="AP38" s="165">
        <v>2014</v>
      </c>
      <c r="AQ38" s="165">
        <v>2014</v>
      </c>
      <c r="AR38" s="165">
        <v>2011</v>
      </c>
      <c r="AS38" s="165">
        <v>2015</v>
      </c>
      <c r="AT38" s="165">
        <v>2016</v>
      </c>
      <c r="AU38" s="165">
        <v>2014</v>
      </c>
      <c r="AV38" s="165">
        <v>2015</v>
      </c>
      <c r="AW38" s="165">
        <v>2015</v>
      </c>
      <c r="AX38" s="165">
        <v>2015</v>
      </c>
      <c r="AY38" s="165">
        <v>2014</v>
      </c>
      <c r="AZ38" s="165">
        <v>2015</v>
      </c>
      <c r="BA38" s="165">
        <v>2015</v>
      </c>
      <c r="BB38" s="165">
        <v>2016</v>
      </c>
      <c r="BC38" s="165">
        <v>2015</v>
      </c>
      <c r="BD38" s="165">
        <v>2014</v>
      </c>
      <c r="BE38" s="165">
        <v>2014</v>
      </c>
      <c r="BF38" s="108"/>
    </row>
    <row r="39" spans="1:58" x14ac:dyDescent="0.25">
      <c r="A39" s="133" t="s">
        <v>67</v>
      </c>
      <c r="B39" s="111" t="s">
        <v>66</v>
      </c>
      <c r="C39" s="163">
        <v>2014</v>
      </c>
      <c r="D39" s="163">
        <v>2014</v>
      </c>
      <c r="E39" s="163">
        <v>2014</v>
      </c>
      <c r="F39" s="163">
        <v>2014</v>
      </c>
      <c r="G39" s="163">
        <v>2014</v>
      </c>
      <c r="H39" s="163">
        <v>2014</v>
      </c>
      <c r="I39" s="163">
        <v>2014</v>
      </c>
      <c r="J39" s="163">
        <v>2016</v>
      </c>
      <c r="K39" s="163">
        <v>2016</v>
      </c>
      <c r="L39" s="163">
        <v>2016</v>
      </c>
      <c r="M39" s="165">
        <v>2017</v>
      </c>
      <c r="N39" s="165">
        <v>2017</v>
      </c>
      <c r="O39" s="165">
        <v>2016</v>
      </c>
      <c r="P39" s="165">
        <v>2016</v>
      </c>
      <c r="Q39" s="165">
        <v>2015</v>
      </c>
      <c r="R39" s="165">
        <v>2010</v>
      </c>
      <c r="S39" s="165">
        <v>2017</v>
      </c>
      <c r="T39" s="165">
        <v>2014</v>
      </c>
      <c r="U39" s="165">
        <v>2015</v>
      </c>
      <c r="V39" s="165" t="s">
        <v>1131</v>
      </c>
      <c r="W39" s="165">
        <v>2015</v>
      </c>
      <c r="X39" s="165">
        <v>2010</v>
      </c>
      <c r="Y39" s="165">
        <v>2010</v>
      </c>
      <c r="Z39" s="165">
        <v>2016</v>
      </c>
      <c r="AA39" s="165">
        <v>2015</v>
      </c>
      <c r="AB39" s="165">
        <v>2015</v>
      </c>
      <c r="AC39" s="165">
        <v>2014</v>
      </c>
      <c r="AD39" s="165">
        <v>2015</v>
      </c>
      <c r="AE39" s="165">
        <v>2012</v>
      </c>
      <c r="AF39" s="165">
        <v>2015</v>
      </c>
      <c r="AG39" s="164">
        <v>2014</v>
      </c>
      <c r="AH39" s="165">
        <v>2015</v>
      </c>
      <c r="AI39" s="165">
        <v>2016</v>
      </c>
      <c r="AJ39" s="165">
        <v>2017</v>
      </c>
      <c r="AK39" s="168">
        <v>2016</v>
      </c>
      <c r="AL39" s="168">
        <v>2016</v>
      </c>
      <c r="AM39" s="165">
        <v>2016</v>
      </c>
      <c r="AN39" s="165">
        <v>2014</v>
      </c>
      <c r="AO39" s="165">
        <v>2014</v>
      </c>
      <c r="AP39" s="165">
        <v>2014</v>
      </c>
      <c r="AQ39" s="165">
        <v>2014</v>
      </c>
      <c r="AR39" s="165">
        <v>2015</v>
      </c>
      <c r="AS39" s="165">
        <v>2015</v>
      </c>
      <c r="AT39" s="165">
        <v>2016</v>
      </c>
      <c r="AU39" s="165">
        <v>2014</v>
      </c>
      <c r="AV39" s="165">
        <v>2015</v>
      </c>
      <c r="AW39" s="165">
        <v>2015</v>
      </c>
      <c r="AX39" s="165">
        <v>2015</v>
      </c>
      <c r="AY39" s="165">
        <v>2014</v>
      </c>
      <c r="AZ39" s="165">
        <v>2015</v>
      </c>
      <c r="BA39" s="165">
        <v>2015</v>
      </c>
      <c r="BB39" s="165">
        <v>2016</v>
      </c>
      <c r="BC39" s="165">
        <v>2015</v>
      </c>
      <c r="BD39" s="165">
        <v>2014</v>
      </c>
      <c r="BE39" s="165">
        <v>2014</v>
      </c>
      <c r="BF39" s="108"/>
    </row>
    <row r="40" spans="1:58" x14ac:dyDescent="0.25">
      <c r="A40" s="133" t="s">
        <v>69</v>
      </c>
      <c r="B40" s="111" t="s">
        <v>68</v>
      </c>
      <c r="C40" s="163">
        <v>2014</v>
      </c>
      <c r="D40" s="163">
        <v>2014</v>
      </c>
      <c r="E40" s="163">
        <v>2014</v>
      </c>
      <c r="F40" s="163">
        <v>2014</v>
      </c>
      <c r="G40" s="163">
        <v>2014</v>
      </c>
      <c r="H40" s="163">
        <v>2014</v>
      </c>
      <c r="I40" s="163">
        <v>2014</v>
      </c>
      <c r="J40" s="163">
        <v>2016</v>
      </c>
      <c r="K40" s="163">
        <v>2016</v>
      </c>
      <c r="L40" s="163">
        <v>2016</v>
      </c>
      <c r="M40" s="165">
        <v>2017</v>
      </c>
      <c r="N40" s="165">
        <v>2017</v>
      </c>
      <c r="O40" s="165">
        <v>2016</v>
      </c>
      <c r="P40" s="165">
        <v>2016</v>
      </c>
      <c r="Q40" s="165">
        <v>2015</v>
      </c>
      <c r="R40" s="165">
        <v>2012</v>
      </c>
      <c r="S40" s="165">
        <v>2017</v>
      </c>
      <c r="T40" s="165">
        <v>2014</v>
      </c>
      <c r="U40" s="165">
        <v>2015</v>
      </c>
      <c r="V40" s="165" t="s">
        <v>1131</v>
      </c>
      <c r="W40" s="165">
        <v>2015</v>
      </c>
      <c r="X40" s="165">
        <v>2012</v>
      </c>
      <c r="Y40" s="165" t="s">
        <v>1053</v>
      </c>
      <c r="Z40" s="165">
        <v>2016</v>
      </c>
      <c r="AA40" s="165">
        <v>2015</v>
      </c>
      <c r="AB40" s="165" t="s">
        <v>1053</v>
      </c>
      <c r="AC40" s="165">
        <v>2014</v>
      </c>
      <c r="AD40" s="165">
        <v>2015</v>
      </c>
      <c r="AE40" s="165">
        <v>2012</v>
      </c>
      <c r="AF40" s="165" t="s">
        <v>1053</v>
      </c>
      <c r="AG40" s="164">
        <v>2004</v>
      </c>
      <c r="AH40" s="165">
        <v>2015</v>
      </c>
      <c r="AI40" s="165">
        <v>2016</v>
      </c>
      <c r="AJ40" s="165">
        <v>2017</v>
      </c>
      <c r="AK40" s="168" t="s">
        <v>1053</v>
      </c>
      <c r="AL40" s="168">
        <v>2016</v>
      </c>
      <c r="AM40" s="165">
        <v>2016</v>
      </c>
      <c r="AN40" s="165">
        <v>2014</v>
      </c>
      <c r="AO40" s="165">
        <v>2014</v>
      </c>
      <c r="AP40" s="165" t="s">
        <v>1053</v>
      </c>
      <c r="AQ40" s="165" t="s">
        <v>1053</v>
      </c>
      <c r="AR40" s="165">
        <v>2009</v>
      </c>
      <c r="AS40" s="165">
        <v>2015</v>
      </c>
      <c r="AT40" s="165">
        <v>2016</v>
      </c>
      <c r="AU40" s="165">
        <v>2014</v>
      </c>
      <c r="AV40" s="165">
        <v>2015</v>
      </c>
      <c r="AW40" s="165">
        <v>2015</v>
      </c>
      <c r="AX40" s="165">
        <v>2015</v>
      </c>
      <c r="AY40" s="165">
        <v>2014</v>
      </c>
      <c r="AZ40" s="165">
        <v>2015</v>
      </c>
      <c r="BA40" s="165">
        <v>2015</v>
      </c>
      <c r="BB40" s="165">
        <v>2016</v>
      </c>
      <c r="BC40" s="165">
        <v>2015</v>
      </c>
      <c r="BD40" s="165">
        <v>2014</v>
      </c>
      <c r="BE40" s="165">
        <v>2014</v>
      </c>
      <c r="BF40" s="108"/>
    </row>
    <row r="41" spans="1:58" x14ac:dyDescent="0.25">
      <c r="A41" s="133" t="s">
        <v>374</v>
      </c>
      <c r="B41" s="111" t="s">
        <v>71</v>
      </c>
      <c r="C41" s="163">
        <v>2014</v>
      </c>
      <c r="D41" s="163">
        <v>2014</v>
      </c>
      <c r="E41" s="163">
        <v>2014</v>
      </c>
      <c r="F41" s="163">
        <v>2014</v>
      </c>
      <c r="G41" s="163">
        <v>2014</v>
      </c>
      <c r="H41" s="163">
        <v>2014</v>
      </c>
      <c r="I41" s="163">
        <v>2014</v>
      </c>
      <c r="J41" s="163">
        <v>2016</v>
      </c>
      <c r="K41" s="163">
        <v>2016</v>
      </c>
      <c r="L41" s="163">
        <v>2016</v>
      </c>
      <c r="M41" s="165">
        <v>2017</v>
      </c>
      <c r="N41" s="165">
        <v>2017</v>
      </c>
      <c r="O41" s="165">
        <v>2016</v>
      </c>
      <c r="P41" s="165">
        <v>2016</v>
      </c>
      <c r="Q41" s="165">
        <v>2015</v>
      </c>
      <c r="R41" s="165">
        <v>2012</v>
      </c>
      <c r="S41" s="165">
        <v>2017</v>
      </c>
      <c r="T41" s="165">
        <v>2014</v>
      </c>
      <c r="U41" s="165">
        <v>2015</v>
      </c>
      <c r="V41" s="165" t="s">
        <v>1131</v>
      </c>
      <c r="W41" s="165">
        <v>2015</v>
      </c>
      <c r="X41" s="165">
        <v>2015</v>
      </c>
      <c r="Y41" s="165">
        <v>2010</v>
      </c>
      <c r="Z41" s="165">
        <v>2016</v>
      </c>
      <c r="AA41" s="165">
        <v>2015</v>
      </c>
      <c r="AB41" s="165">
        <v>2014</v>
      </c>
      <c r="AC41" s="165">
        <v>2014</v>
      </c>
      <c r="AD41" s="165">
        <v>2015</v>
      </c>
      <c r="AE41" s="165">
        <v>2012</v>
      </c>
      <c r="AF41" s="165">
        <v>2015</v>
      </c>
      <c r="AG41" s="164">
        <v>2011</v>
      </c>
      <c r="AH41" s="165">
        <v>2015</v>
      </c>
      <c r="AI41" s="165">
        <v>2016</v>
      </c>
      <c r="AJ41" s="165">
        <v>2017</v>
      </c>
      <c r="AK41" s="168">
        <v>2017</v>
      </c>
      <c r="AL41" s="168">
        <v>2017</v>
      </c>
      <c r="AM41" s="165">
        <v>2016</v>
      </c>
      <c r="AN41" s="165">
        <v>2014</v>
      </c>
      <c r="AO41" s="165">
        <v>2014</v>
      </c>
      <c r="AP41" s="165">
        <v>2014</v>
      </c>
      <c r="AQ41" s="165">
        <v>2014</v>
      </c>
      <c r="AR41" s="165" t="s">
        <v>1053</v>
      </c>
      <c r="AS41" s="165">
        <v>2015</v>
      </c>
      <c r="AT41" s="165">
        <v>2016</v>
      </c>
      <c r="AU41" s="165">
        <v>2014</v>
      </c>
      <c r="AV41" s="165">
        <v>2015</v>
      </c>
      <c r="AW41" s="165">
        <v>2015</v>
      </c>
      <c r="AX41" s="165">
        <v>2015</v>
      </c>
      <c r="AY41" s="165">
        <v>2014</v>
      </c>
      <c r="AZ41" s="165">
        <v>2015</v>
      </c>
      <c r="BA41" s="165">
        <v>2015</v>
      </c>
      <c r="BB41" s="165">
        <v>2016</v>
      </c>
      <c r="BC41" s="165">
        <v>2015</v>
      </c>
      <c r="BD41" s="165">
        <v>2014</v>
      </c>
      <c r="BE41" s="165">
        <v>2014</v>
      </c>
      <c r="BF41" s="108"/>
    </row>
    <row r="42" spans="1:58" x14ac:dyDescent="0.25">
      <c r="A42" s="133" t="s">
        <v>846</v>
      </c>
      <c r="B42" s="111" t="s">
        <v>70</v>
      </c>
      <c r="C42" s="163">
        <v>2014</v>
      </c>
      <c r="D42" s="163">
        <v>2014</v>
      </c>
      <c r="E42" s="163">
        <v>2014</v>
      </c>
      <c r="F42" s="163">
        <v>2014</v>
      </c>
      <c r="G42" s="163">
        <v>2014</v>
      </c>
      <c r="H42" s="163">
        <v>2014</v>
      </c>
      <c r="I42" s="163">
        <v>2014</v>
      </c>
      <c r="J42" s="163">
        <v>2016</v>
      </c>
      <c r="K42" s="163">
        <v>2016</v>
      </c>
      <c r="L42" s="163">
        <v>2016</v>
      </c>
      <c r="M42" s="165">
        <v>2017</v>
      </c>
      <c r="N42" s="165">
        <v>2017</v>
      </c>
      <c r="O42" s="165">
        <v>2016</v>
      </c>
      <c r="P42" s="165">
        <v>2016</v>
      </c>
      <c r="Q42" s="165">
        <v>2015</v>
      </c>
      <c r="R42" s="165">
        <v>2014</v>
      </c>
      <c r="S42" s="165">
        <v>2017</v>
      </c>
      <c r="T42" s="165">
        <v>2014</v>
      </c>
      <c r="U42" s="165">
        <v>2015</v>
      </c>
      <c r="V42" s="165" t="s">
        <v>1131</v>
      </c>
      <c r="W42" s="165">
        <v>2015</v>
      </c>
      <c r="X42" s="165">
        <v>2013</v>
      </c>
      <c r="Y42" s="165" t="s">
        <v>1053</v>
      </c>
      <c r="Z42" s="165">
        <v>2016</v>
      </c>
      <c r="AA42" s="165">
        <v>2015</v>
      </c>
      <c r="AB42" s="165">
        <v>2015</v>
      </c>
      <c r="AC42" s="165">
        <v>2014</v>
      </c>
      <c r="AD42" s="165">
        <v>2015</v>
      </c>
      <c r="AE42" s="165">
        <v>2012</v>
      </c>
      <c r="AF42" s="165">
        <v>2015</v>
      </c>
      <c r="AG42" s="164">
        <v>2012</v>
      </c>
      <c r="AH42" s="165">
        <v>2015</v>
      </c>
      <c r="AI42" s="165">
        <v>2016</v>
      </c>
      <c r="AJ42" s="165">
        <v>2017</v>
      </c>
      <c r="AK42" s="168">
        <v>2017</v>
      </c>
      <c r="AL42" s="168">
        <v>2017</v>
      </c>
      <c r="AM42" s="165">
        <v>2016</v>
      </c>
      <c r="AN42" s="165">
        <v>2014</v>
      </c>
      <c r="AO42" s="165">
        <v>2014</v>
      </c>
      <c r="AP42" s="165" t="s">
        <v>1053</v>
      </c>
      <c r="AQ42" s="165" t="s">
        <v>1053</v>
      </c>
      <c r="AR42" s="165">
        <v>2015</v>
      </c>
      <c r="AS42" s="165">
        <v>2015</v>
      </c>
      <c r="AT42" s="165">
        <v>2016</v>
      </c>
      <c r="AU42" s="165">
        <v>2014</v>
      </c>
      <c r="AV42" s="165">
        <v>2015</v>
      </c>
      <c r="AW42" s="165">
        <v>2015</v>
      </c>
      <c r="AX42" s="165">
        <v>2015</v>
      </c>
      <c r="AY42" s="165">
        <v>2014</v>
      </c>
      <c r="AZ42" s="165">
        <v>2015</v>
      </c>
      <c r="BA42" s="165">
        <v>2015</v>
      </c>
      <c r="BB42" s="165">
        <v>2016</v>
      </c>
      <c r="BC42" s="165">
        <v>2015</v>
      </c>
      <c r="BD42" s="165">
        <v>2014</v>
      </c>
      <c r="BE42" s="165">
        <v>2014</v>
      </c>
      <c r="BF42" s="108"/>
    </row>
    <row r="43" spans="1:58" x14ac:dyDescent="0.25">
      <c r="A43" s="133" t="s">
        <v>73</v>
      </c>
      <c r="B43" s="111" t="s">
        <v>72</v>
      </c>
      <c r="C43" s="163">
        <v>2014</v>
      </c>
      <c r="D43" s="163">
        <v>2014</v>
      </c>
      <c r="E43" s="163">
        <v>2014</v>
      </c>
      <c r="F43" s="163">
        <v>2014</v>
      </c>
      <c r="G43" s="163">
        <v>2014</v>
      </c>
      <c r="H43" s="163">
        <v>2014</v>
      </c>
      <c r="I43" s="163">
        <v>2014</v>
      </c>
      <c r="J43" s="163">
        <v>2016</v>
      </c>
      <c r="K43" s="163">
        <v>2016</v>
      </c>
      <c r="L43" s="163">
        <v>2016</v>
      </c>
      <c r="M43" s="165">
        <v>2017</v>
      </c>
      <c r="N43" s="165">
        <v>2017</v>
      </c>
      <c r="O43" s="165">
        <v>2016</v>
      </c>
      <c r="P43" s="165">
        <v>2016</v>
      </c>
      <c r="Q43" s="165">
        <v>2015</v>
      </c>
      <c r="R43" s="165" t="s">
        <v>1053</v>
      </c>
      <c r="S43" s="165">
        <v>2017</v>
      </c>
      <c r="T43" s="165">
        <v>2014</v>
      </c>
      <c r="U43" s="165">
        <v>2015</v>
      </c>
      <c r="V43" s="165" t="s">
        <v>1131</v>
      </c>
      <c r="W43" s="165">
        <v>2015</v>
      </c>
      <c r="X43" s="165">
        <v>2008</v>
      </c>
      <c r="Y43" s="165">
        <v>2013</v>
      </c>
      <c r="Z43" s="165">
        <v>2016</v>
      </c>
      <c r="AA43" s="165">
        <v>2015</v>
      </c>
      <c r="AB43" s="165">
        <v>2015</v>
      </c>
      <c r="AC43" s="165">
        <v>2014</v>
      </c>
      <c r="AD43" s="165">
        <v>2015</v>
      </c>
      <c r="AE43" s="165">
        <v>2012</v>
      </c>
      <c r="AF43" s="165">
        <v>2015</v>
      </c>
      <c r="AG43" s="164">
        <v>2014</v>
      </c>
      <c r="AH43" s="165">
        <v>2015</v>
      </c>
      <c r="AI43" s="165">
        <v>2016</v>
      </c>
      <c r="AJ43" s="165">
        <v>2017</v>
      </c>
      <c r="AK43" s="168" t="s">
        <v>1053</v>
      </c>
      <c r="AL43" s="168">
        <v>2016</v>
      </c>
      <c r="AM43" s="165">
        <v>2016</v>
      </c>
      <c r="AN43" s="165">
        <v>2014</v>
      </c>
      <c r="AO43" s="165">
        <v>2014</v>
      </c>
      <c r="AP43" s="165">
        <v>2014</v>
      </c>
      <c r="AQ43" s="165">
        <v>2014</v>
      </c>
      <c r="AR43" s="165">
        <v>2011</v>
      </c>
      <c r="AS43" s="165">
        <v>2015</v>
      </c>
      <c r="AT43" s="165">
        <v>2016</v>
      </c>
      <c r="AU43" s="165">
        <v>2014</v>
      </c>
      <c r="AV43" s="165">
        <v>2015</v>
      </c>
      <c r="AW43" s="165">
        <v>2015</v>
      </c>
      <c r="AX43" s="165">
        <v>2015</v>
      </c>
      <c r="AY43" s="165">
        <v>2014</v>
      </c>
      <c r="AZ43" s="165">
        <v>2015</v>
      </c>
      <c r="BA43" s="165">
        <v>2015</v>
      </c>
      <c r="BB43" s="165">
        <v>2016</v>
      </c>
      <c r="BC43" s="165">
        <v>2015</v>
      </c>
      <c r="BD43" s="165">
        <v>2014</v>
      </c>
      <c r="BE43" s="165">
        <v>2014</v>
      </c>
      <c r="BF43" s="108"/>
    </row>
    <row r="44" spans="1:58" x14ac:dyDescent="0.25">
      <c r="A44" s="133" t="s">
        <v>371</v>
      </c>
      <c r="B44" s="111" t="s">
        <v>74</v>
      </c>
      <c r="C44" s="163">
        <v>2014</v>
      </c>
      <c r="D44" s="163">
        <v>2014</v>
      </c>
      <c r="E44" s="163">
        <v>2014</v>
      </c>
      <c r="F44" s="163">
        <v>2014</v>
      </c>
      <c r="G44" s="163">
        <v>2014</v>
      </c>
      <c r="H44" s="163">
        <v>2014</v>
      </c>
      <c r="I44" s="163">
        <v>2014</v>
      </c>
      <c r="J44" s="163">
        <v>2016</v>
      </c>
      <c r="K44" s="163">
        <v>2016</v>
      </c>
      <c r="L44" s="163">
        <v>2016</v>
      </c>
      <c r="M44" s="165">
        <v>2017</v>
      </c>
      <c r="N44" s="165">
        <v>2017</v>
      </c>
      <c r="O44" s="165">
        <v>2016</v>
      </c>
      <c r="P44" s="165">
        <v>2016</v>
      </c>
      <c r="Q44" s="165">
        <v>2015</v>
      </c>
      <c r="R44" s="165">
        <v>2012</v>
      </c>
      <c r="S44" s="165">
        <v>2017</v>
      </c>
      <c r="T44" s="165">
        <v>2014</v>
      </c>
      <c r="U44" s="165">
        <v>2015</v>
      </c>
      <c r="V44" s="165" t="s">
        <v>1131</v>
      </c>
      <c r="W44" s="165">
        <v>2015</v>
      </c>
      <c r="X44" s="165">
        <v>2012</v>
      </c>
      <c r="Y44" s="165">
        <v>2010</v>
      </c>
      <c r="Z44" s="165">
        <v>2016</v>
      </c>
      <c r="AA44" s="165">
        <v>2015</v>
      </c>
      <c r="AB44" s="165">
        <v>2015</v>
      </c>
      <c r="AC44" s="165">
        <v>2014</v>
      </c>
      <c r="AD44" s="165">
        <v>2015</v>
      </c>
      <c r="AE44" s="165">
        <v>2012</v>
      </c>
      <c r="AF44" s="165">
        <v>2015</v>
      </c>
      <c r="AG44" s="164">
        <v>2008</v>
      </c>
      <c r="AH44" s="165">
        <v>2015</v>
      </c>
      <c r="AI44" s="165">
        <v>2016</v>
      </c>
      <c r="AJ44" s="165">
        <v>2017</v>
      </c>
      <c r="AK44" s="168">
        <v>2016</v>
      </c>
      <c r="AL44" s="168">
        <v>2016</v>
      </c>
      <c r="AM44" s="165">
        <v>2016</v>
      </c>
      <c r="AN44" s="165">
        <v>2014</v>
      </c>
      <c r="AO44" s="165">
        <v>2014</v>
      </c>
      <c r="AP44" s="165">
        <v>2014</v>
      </c>
      <c r="AQ44" s="165">
        <v>2014</v>
      </c>
      <c r="AR44" s="165">
        <v>2015</v>
      </c>
      <c r="AS44" s="165">
        <v>2015</v>
      </c>
      <c r="AT44" s="165">
        <v>2016</v>
      </c>
      <c r="AU44" s="165">
        <v>2014</v>
      </c>
      <c r="AV44" s="165">
        <v>2015</v>
      </c>
      <c r="AW44" s="165">
        <v>2015</v>
      </c>
      <c r="AX44" s="165">
        <v>2015</v>
      </c>
      <c r="AY44" s="165">
        <v>2014</v>
      </c>
      <c r="AZ44" s="165">
        <v>2015</v>
      </c>
      <c r="BA44" s="165">
        <v>2015</v>
      </c>
      <c r="BB44" s="165">
        <v>2016</v>
      </c>
      <c r="BC44" s="165">
        <v>2015</v>
      </c>
      <c r="BD44" s="165">
        <v>2014</v>
      </c>
      <c r="BE44" s="165">
        <v>2014</v>
      </c>
      <c r="BF44" s="108"/>
    </row>
    <row r="45" spans="1:58" x14ac:dyDescent="0.25">
      <c r="A45" s="133" t="s">
        <v>76</v>
      </c>
      <c r="B45" s="111" t="s">
        <v>75</v>
      </c>
      <c r="C45" s="163">
        <v>2014</v>
      </c>
      <c r="D45" s="163">
        <v>2014</v>
      </c>
      <c r="E45" s="163">
        <v>2014</v>
      </c>
      <c r="F45" s="163">
        <v>2014</v>
      </c>
      <c r="G45" s="163">
        <v>2014</v>
      </c>
      <c r="H45" s="163">
        <v>2014</v>
      </c>
      <c r="I45" s="163">
        <v>2014</v>
      </c>
      <c r="J45" s="163">
        <v>2016</v>
      </c>
      <c r="K45" s="163">
        <v>2016</v>
      </c>
      <c r="L45" s="163">
        <v>2016</v>
      </c>
      <c r="M45" s="165">
        <v>2017</v>
      </c>
      <c r="N45" s="165">
        <v>2017</v>
      </c>
      <c r="O45" s="165">
        <v>2016</v>
      </c>
      <c r="P45" s="165">
        <v>2016</v>
      </c>
      <c r="Q45" s="165">
        <v>2015</v>
      </c>
      <c r="R45" s="165" t="s">
        <v>1053</v>
      </c>
      <c r="S45" s="165">
        <v>2017</v>
      </c>
      <c r="T45" s="165">
        <v>2014</v>
      </c>
      <c r="U45" s="165">
        <v>2015</v>
      </c>
      <c r="V45" s="165" t="s">
        <v>1053</v>
      </c>
      <c r="W45" s="165">
        <v>2015</v>
      </c>
      <c r="X45" s="165" t="s">
        <v>1053</v>
      </c>
      <c r="Y45" s="165">
        <v>2012</v>
      </c>
      <c r="Z45" s="165">
        <v>2016</v>
      </c>
      <c r="AA45" s="165">
        <v>2015</v>
      </c>
      <c r="AB45" s="165" t="s">
        <v>1053</v>
      </c>
      <c r="AC45" s="165">
        <v>2014</v>
      </c>
      <c r="AD45" s="165">
        <v>2015</v>
      </c>
      <c r="AE45" s="165" t="s">
        <v>1053</v>
      </c>
      <c r="AF45" s="165">
        <v>2015</v>
      </c>
      <c r="AG45" s="164">
        <v>2011</v>
      </c>
      <c r="AH45" s="165">
        <v>2015</v>
      </c>
      <c r="AI45" s="165">
        <v>2016</v>
      </c>
      <c r="AJ45" s="165">
        <v>2017</v>
      </c>
      <c r="AK45" s="168" t="s">
        <v>1053</v>
      </c>
      <c r="AL45" s="168">
        <v>2016</v>
      </c>
      <c r="AM45" s="165">
        <v>2016</v>
      </c>
      <c r="AN45" s="165">
        <v>2014</v>
      </c>
      <c r="AO45" s="165">
        <v>2014</v>
      </c>
      <c r="AP45" s="165">
        <v>2014</v>
      </c>
      <c r="AQ45" s="165">
        <v>2014</v>
      </c>
      <c r="AR45" s="165">
        <v>2015</v>
      </c>
      <c r="AS45" s="165">
        <v>2015</v>
      </c>
      <c r="AT45" s="165">
        <v>2016</v>
      </c>
      <c r="AU45" s="165">
        <v>2014</v>
      </c>
      <c r="AV45" s="165">
        <v>2015</v>
      </c>
      <c r="AW45" s="165">
        <v>2015</v>
      </c>
      <c r="AX45" s="165">
        <v>2015</v>
      </c>
      <c r="AY45" s="165">
        <v>2014</v>
      </c>
      <c r="AZ45" s="165">
        <v>2015</v>
      </c>
      <c r="BA45" s="165">
        <v>2015</v>
      </c>
      <c r="BB45" s="165">
        <v>2016</v>
      </c>
      <c r="BC45" s="165">
        <v>2015</v>
      </c>
      <c r="BD45" s="165">
        <v>2014</v>
      </c>
      <c r="BE45" s="165">
        <v>2014</v>
      </c>
      <c r="BF45" s="108"/>
    </row>
    <row r="46" spans="1:58" x14ac:dyDescent="0.25">
      <c r="A46" s="133" t="s">
        <v>78</v>
      </c>
      <c r="B46" s="111" t="s">
        <v>77</v>
      </c>
      <c r="C46" s="163">
        <v>2014</v>
      </c>
      <c r="D46" s="163">
        <v>2014</v>
      </c>
      <c r="E46" s="163">
        <v>2014</v>
      </c>
      <c r="F46" s="163">
        <v>2014</v>
      </c>
      <c r="G46" s="163">
        <v>2014</v>
      </c>
      <c r="H46" s="163">
        <v>2014</v>
      </c>
      <c r="I46" s="163">
        <v>2014</v>
      </c>
      <c r="J46" s="163">
        <v>2016</v>
      </c>
      <c r="K46" s="163">
        <v>2016</v>
      </c>
      <c r="L46" s="163">
        <v>2016</v>
      </c>
      <c r="M46" s="165">
        <v>2017</v>
      </c>
      <c r="N46" s="165">
        <v>2017</v>
      </c>
      <c r="O46" s="165">
        <v>2016</v>
      </c>
      <c r="P46" s="165">
        <v>2016</v>
      </c>
      <c r="Q46" s="165">
        <v>2015</v>
      </c>
      <c r="R46" s="165" t="s">
        <v>1053</v>
      </c>
      <c r="S46" s="165">
        <v>2017</v>
      </c>
      <c r="T46" s="165">
        <v>2014</v>
      </c>
      <c r="U46" s="165">
        <v>2015</v>
      </c>
      <c r="V46" s="165" t="s">
        <v>1053</v>
      </c>
      <c r="W46" s="165">
        <v>2015</v>
      </c>
      <c r="X46" s="165" t="s">
        <v>1053</v>
      </c>
      <c r="Y46" s="165">
        <v>2010</v>
      </c>
      <c r="Z46" s="165">
        <v>2016</v>
      </c>
      <c r="AA46" s="165">
        <v>2015</v>
      </c>
      <c r="AB46" s="165">
        <v>2015</v>
      </c>
      <c r="AC46" s="165">
        <v>2014</v>
      </c>
      <c r="AD46" s="165">
        <v>2015</v>
      </c>
      <c r="AE46" s="165" t="s">
        <v>1053</v>
      </c>
      <c r="AF46" s="165">
        <v>2015</v>
      </c>
      <c r="AG46" s="164" t="s">
        <v>1053</v>
      </c>
      <c r="AH46" s="165">
        <v>2015</v>
      </c>
      <c r="AI46" s="165">
        <v>2016</v>
      </c>
      <c r="AJ46" s="165">
        <v>2017</v>
      </c>
      <c r="AK46" s="168" t="s">
        <v>1053</v>
      </c>
      <c r="AL46" s="168">
        <v>2016</v>
      </c>
      <c r="AM46" s="165">
        <v>2016</v>
      </c>
      <c r="AN46" s="165">
        <v>2014</v>
      </c>
      <c r="AO46" s="165">
        <v>2014</v>
      </c>
      <c r="AP46" s="165" t="s">
        <v>1053</v>
      </c>
      <c r="AQ46" s="165" t="s">
        <v>1053</v>
      </c>
      <c r="AR46" s="165">
        <v>2011</v>
      </c>
      <c r="AS46" s="165">
        <v>2015</v>
      </c>
      <c r="AT46" s="165">
        <v>2016</v>
      </c>
      <c r="AU46" s="165">
        <v>2014</v>
      </c>
      <c r="AV46" s="165">
        <v>2015</v>
      </c>
      <c r="AW46" s="165">
        <v>2015</v>
      </c>
      <c r="AX46" s="165">
        <v>2015</v>
      </c>
      <c r="AY46" s="165">
        <v>2014</v>
      </c>
      <c r="AZ46" s="165">
        <v>2015</v>
      </c>
      <c r="BA46" s="165">
        <v>2015</v>
      </c>
      <c r="BB46" s="165">
        <v>2013</v>
      </c>
      <c r="BC46" s="165">
        <v>2015</v>
      </c>
      <c r="BD46" s="165">
        <v>2014</v>
      </c>
      <c r="BE46" s="165">
        <v>2014</v>
      </c>
      <c r="BF46" s="108"/>
    </row>
    <row r="47" spans="1:58" x14ac:dyDescent="0.25">
      <c r="A47" s="133" t="s">
        <v>80</v>
      </c>
      <c r="B47" s="111" t="s">
        <v>79</v>
      </c>
      <c r="C47" s="163">
        <v>2014</v>
      </c>
      <c r="D47" s="163">
        <v>2014</v>
      </c>
      <c r="E47" s="163">
        <v>2014</v>
      </c>
      <c r="F47" s="163">
        <v>2014</v>
      </c>
      <c r="G47" s="163">
        <v>2014</v>
      </c>
      <c r="H47" s="163">
        <v>2014</v>
      </c>
      <c r="I47" s="163">
        <v>2014</v>
      </c>
      <c r="J47" s="163">
        <v>2016</v>
      </c>
      <c r="K47" s="163">
        <v>2016</v>
      </c>
      <c r="L47" s="163">
        <v>2016</v>
      </c>
      <c r="M47" s="165">
        <v>2017</v>
      </c>
      <c r="N47" s="165">
        <v>2017</v>
      </c>
      <c r="O47" s="165">
        <v>2016</v>
      </c>
      <c r="P47" s="165">
        <v>2016</v>
      </c>
      <c r="Q47" s="165">
        <v>2015</v>
      </c>
      <c r="R47" s="165" t="s">
        <v>1053</v>
      </c>
      <c r="S47" s="165">
        <v>2017</v>
      </c>
      <c r="T47" s="165">
        <v>2014</v>
      </c>
      <c r="U47" s="165">
        <v>2015</v>
      </c>
      <c r="V47" s="165" t="s">
        <v>1053</v>
      </c>
      <c r="W47" s="165">
        <v>2015</v>
      </c>
      <c r="X47" s="165" t="s">
        <v>1053</v>
      </c>
      <c r="Y47" s="165">
        <v>2012</v>
      </c>
      <c r="Z47" s="165">
        <v>2016</v>
      </c>
      <c r="AA47" s="165">
        <v>2015</v>
      </c>
      <c r="AB47" s="165">
        <v>2013</v>
      </c>
      <c r="AC47" s="165">
        <v>2014</v>
      </c>
      <c r="AD47" s="165">
        <v>2015</v>
      </c>
      <c r="AE47" s="165" t="s">
        <v>1053</v>
      </c>
      <c r="AF47" s="165">
        <v>2015</v>
      </c>
      <c r="AG47" s="164">
        <v>2012</v>
      </c>
      <c r="AH47" s="165">
        <v>2015</v>
      </c>
      <c r="AI47" s="165">
        <v>2016</v>
      </c>
      <c r="AJ47" s="165">
        <v>2017</v>
      </c>
      <c r="AK47" s="168">
        <v>2016</v>
      </c>
      <c r="AL47" s="168">
        <v>2016</v>
      </c>
      <c r="AM47" s="165">
        <v>2016</v>
      </c>
      <c r="AN47" s="165">
        <v>2014</v>
      </c>
      <c r="AO47" s="165">
        <v>2014</v>
      </c>
      <c r="AP47" s="165">
        <v>2014</v>
      </c>
      <c r="AQ47" s="165">
        <v>2014</v>
      </c>
      <c r="AR47" s="165" t="s">
        <v>1053</v>
      </c>
      <c r="AS47" s="165">
        <v>2015</v>
      </c>
      <c r="AT47" s="165">
        <v>2016</v>
      </c>
      <c r="AU47" s="165">
        <v>2014</v>
      </c>
      <c r="AV47" s="165">
        <v>2015</v>
      </c>
      <c r="AW47" s="165">
        <v>2015</v>
      </c>
      <c r="AX47" s="165">
        <v>2015</v>
      </c>
      <c r="AY47" s="165">
        <v>2014</v>
      </c>
      <c r="AZ47" s="165">
        <v>2015</v>
      </c>
      <c r="BA47" s="165">
        <v>2015</v>
      </c>
      <c r="BB47" s="165">
        <v>2016</v>
      </c>
      <c r="BC47" s="165">
        <v>2015</v>
      </c>
      <c r="BD47" s="165">
        <v>2014</v>
      </c>
      <c r="BE47" s="165">
        <v>2014</v>
      </c>
      <c r="BF47" s="108"/>
    </row>
    <row r="48" spans="1:58" x14ac:dyDescent="0.25">
      <c r="A48" s="133" t="s">
        <v>82</v>
      </c>
      <c r="B48" s="111" t="s">
        <v>81</v>
      </c>
      <c r="C48" s="163">
        <v>2014</v>
      </c>
      <c r="D48" s="163">
        <v>2014</v>
      </c>
      <c r="E48" s="163">
        <v>2014</v>
      </c>
      <c r="F48" s="163">
        <v>2014</v>
      </c>
      <c r="G48" s="163">
        <v>2014</v>
      </c>
      <c r="H48" s="163">
        <v>2014</v>
      </c>
      <c r="I48" s="163">
        <v>2014</v>
      </c>
      <c r="J48" s="163">
        <v>2016</v>
      </c>
      <c r="K48" s="163">
        <v>2016</v>
      </c>
      <c r="L48" s="163">
        <v>2016</v>
      </c>
      <c r="M48" s="165">
        <v>2017</v>
      </c>
      <c r="N48" s="165">
        <v>2017</v>
      </c>
      <c r="O48" s="165">
        <v>2016</v>
      </c>
      <c r="P48" s="165">
        <v>2016</v>
      </c>
      <c r="Q48" s="165">
        <v>2015</v>
      </c>
      <c r="R48" s="165" t="s">
        <v>1053</v>
      </c>
      <c r="S48" s="165">
        <v>2017</v>
      </c>
      <c r="T48" s="165">
        <v>2014</v>
      </c>
      <c r="U48" s="165">
        <v>2015</v>
      </c>
      <c r="V48" s="165" t="s">
        <v>1053</v>
      </c>
      <c r="W48" s="165">
        <v>2015</v>
      </c>
      <c r="X48" s="165" t="s">
        <v>1053</v>
      </c>
      <c r="Y48" s="165">
        <v>2011</v>
      </c>
      <c r="Z48" s="165">
        <v>2016</v>
      </c>
      <c r="AA48" s="165">
        <v>2015</v>
      </c>
      <c r="AB48" s="165">
        <v>2013</v>
      </c>
      <c r="AC48" s="165">
        <v>2014</v>
      </c>
      <c r="AD48" s="165">
        <v>2015</v>
      </c>
      <c r="AE48" s="165" t="s">
        <v>1053</v>
      </c>
      <c r="AF48" s="165">
        <v>2015</v>
      </c>
      <c r="AG48" s="164">
        <v>2012</v>
      </c>
      <c r="AH48" s="165">
        <v>2015</v>
      </c>
      <c r="AI48" s="165">
        <v>2016</v>
      </c>
      <c r="AJ48" s="165">
        <v>2017</v>
      </c>
      <c r="AK48" s="168" t="s">
        <v>1053</v>
      </c>
      <c r="AL48" s="168">
        <v>2016</v>
      </c>
      <c r="AM48" s="165">
        <v>2016</v>
      </c>
      <c r="AN48" s="165">
        <v>2014</v>
      </c>
      <c r="AO48" s="165">
        <v>2014</v>
      </c>
      <c r="AP48" s="165">
        <v>2014</v>
      </c>
      <c r="AQ48" s="165">
        <v>2014</v>
      </c>
      <c r="AR48" s="165">
        <v>2015</v>
      </c>
      <c r="AS48" s="165">
        <v>2015</v>
      </c>
      <c r="AT48" s="165">
        <v>2016</v>
      </c>
      <c r="AU48" s="165">
        <v>2014</v>
      </c>
      <c r="AV48" s="165" t="s">
        <v>1053</v>
      </c>
      <c r="AW48" s="165">
        <v>2015</v>
      </c>
      <c r="AX48" s="165">
        <v>2015</v>
      </c>
      <c r="AY48" s="165">
        <v>2014</v>
      </c>
      <c r="AZ48" s="165">
        <v>2015</v>
      </c>
      <c r="BA48" s="165">
        <v>2015</v>
      </c>
      <c r="BB48" s="165">
        <v>2016</v>
      </c>
      <c r="BC48" s="165">
        <v>2015</v>
      </c>
      <c r="BD48" s="165">
        <v>2014</v>
      </c>
      <c r="BE48" s="165">
        <v>2014</v>
      </c>
      <c r="BF48" s="108"/>
    </row>
    <row r="49" spans="1:58" x14ac:dyDescent="0.25">
      <c r="A49" s="133" t="s">
        <v>84</v>
      </c>
      <c r="B49" s="111" t="s">
        <v>83</v>
      </c>
      <c r="C49" s="163">
        <v>2014</v>
      </c>
      <c r="D49" s="163">
        <v>2014</v>
      </c>
      <c r="E49" s="163">
        <v>2014</v>
      </c>
      <c r="F49" s="163">
        <v>2014</v>
      </c>
      <c r="G49" s="163">
        <v>2014</v>
      </c>
      <c r="H49" s="163">
        <v>2014</v>
      </c>
      <c r="I49" s="163">
        <v>2014</v>
      </c>
      <c r="J49" s="163">
        <v>2016</v>
      </c>
      <c r="K49" s="163">
        <v>2016</v>
      </c>
      <c r="L49" s="163">
        <v>2016</v>
      </c>
      <c r="M49" s="165">
        <v>2017</v>
      </c>
      <c r="N49" s="165">
        <v>2017</v>
      </c>
      <c r="O49" s="165">
        <v>2016</v>
      </c>
      <c r="P49" s="165">
        <v>2016</v>
      </c>
      <c r="Q49" s="165">
        <v>2015</v>
      </c>
      <c r="R49" s="165" t="s">
        <v>1053</v>
      </c>
      <c r="S49" s="165">
        <v>2017</v>
      </c>
      <c r="T49" s="165">
        <v>2014</v>
      </c>
      <c r="U49" s="165">
        <v>2015</v>
      </c>
      <c r="V49" s="165" t="s">
        <v>1053</v>
      </c>
      <c r="W49" s="165">
        <v>2015</v>
      </c>
      <c r="X49" s="165" t="s">
        <v>1053</v>
      </c>
      <c r="Y49" s="165">
        <v>2010</v>
      </c>
      <c r="Z49" s="165">
        <v>2016</v>
      </c>
      <c r="AA49" s="165">
        <v>2015</v>
      </c>
      <c r="AB49" s="165">
        <v>2014</v>
      </c>
      <c r="AC49" s="165">
        <v>2014</v>
      </c>
      <c r="AD49" s="165">
        <v>2015</v>
      </c>
      <c r="AE49" s="165" t="s">
        <v>1053</v>
      </c>
      <c r="AF49" s="165">
        <v>2015</v>
      </c>
      <c r="AG49" s="164">
        <v>2012</v>
      </c>
      <c r="AH49" s="165">
        <v>2015</v>
      </c>
      <c r="AI49" s="165">
        <v>2016</v>
      </c>
      <c r="AJ49" s="165">
        <v>2017</v>
      </c>
      <c r="AK49" s="168" t="s">
        <v>1053</v>
      </c>
      <c r="AL49" s="168">
        <v>2016</v>
      </c>
      <c r="AM49" s="165">
        <v>2016</v>
      </c>
      <c r="AN49" s="165">
        <v>2014</v>
      </c>
      <c r="AO49" s="165">
        <v>2014</v>
      </c>
      <c r="AP49" s="165">
        <v>2014</v>
      </c>
      <c r="AQ49" s="165">
        <v>2014</v>
      </c>
      <c r="AR49" s="165">
        <v>2015</v>
      </c>
      <c r="AS49" s="165">
        <v>2015</v>
      </c>
      <c r="AT49" s="165">
        <v>2016</v>
      </c>
      <c r="AU49" s="165">
        <v>2014</v>
      </c>
      <c r="AV49" s="165" t="s">
        <v>1053</v>
      </c>
      <c r="AW49" s="165">
        <v>2015</v>
      </c>
      <c r="AX49" s="165">
        <v>2015</v>
      </c>
      <c r="AY49" s="165">
        <v>2014</v>
      </c>
      <c r="AZ49" s="165">
        <v>2015</v>
      </c>
      <c r="BA49" s="165">
        <v>2015</v>
      </c>
      <c r="BB49" s="165">
        <v>2016</v>
      </c>
      <c r="BC49" s="165">
        <v>2015</v>
      </c>
      <c r="BD49" s="165">
        <v>2014</v>
      </c>
      <c r="BE49" s="165">
        <v>2014</v>
      </c>
      <c r="BF49" s="108"/>
    </row>
    <row r="50" spans="1:58" x14ac:dyDescent="0.25">
      <c r="A50" s="133" t="s">
        <v>86</v>
      </c>
      <c r="B50" s="111" t="s">
        <v>85</v>
      </c>
      <c r="C50" s="163">
        <v>2014</v>
      </c>
      <c r="D50" s="163">
        <v>2014</v>
      </c>
      <c r="E50" s="163">
        <v>2014</v>
      </c>
      <c r="F50" s="163">
        <v>2014</v>
      </c>
      <c r="G50" s="163">
        <v>2014</v>
      </c>
      <c r="H50" s="163">
        <v>2014</v>
      </c>
      <c r="I50" s="163">
        <v>2014</v>
      </c>
      <c r="J50" s="163">
        <v>2016</v>
      </c>
      <c r="K50" s="163">
        <v>2016</v>
      </c>
      <c r="L50" s="163">
        <v>2016</v>
      </c>
      <c r="M50" s="165">
        <v>2017</v>
      </c>
      <c r="N50" s="165">
        <v>2017</v>
      </c>
      <c r="O50" s="165">
        <v>2016</v>
      </c>
      <c r="P50" s="165">
        <v>2016</v>
      </c>
      <c r="Q50" s="165">
        <v>2015</v>
      </c>
      <c r="R50" s="165">
        <v>2006</v>
      </c>
      <c r="S50" s="165">
        <v>2017</v>
      </c>
      <c r="T50" s="165">
        <v>2014</v>
      </c>
      <c r="U50" s="165">
        <v>2015</v>
      </c>
      <c r="V50" s="165" t="s">
        <v>1053</v>
      </c>
      <c r="W50" s="165">
        <v>2015</v>
      </c>
      <c r="X50" s="165">
        <v>2012</v>
      </c>
      <c r="Y50" s="165">
        <v>2010</v>
      </c>
      <c r="Z50" s="165">
        <v>2016</v>
      </c>
      <c r="AA50" s="165">
        <v>2015</v>
      </c>
      <c r="AB50" s="165">
        <v>2015</v>
      </c>
      <c r="AC50" s="165">
        <v>2014</v>
      </c>
      <c r="AD50" s="165">
        <v>2015</v>
      </c>
      <c r="AE50" s="165">
        <v>2012</v>
      </c>
      <c r="AF50" s="165" t="s">
        <v>1053</v>
      </c>
      <c r="AG50" s="164">
        <v>2012</v>
      </c>
      <c r="AH50" s="165">
        <v>2015</v>
      </c>
      <c r="AI50" s="165">
        <v>2016</v>
      </c>
      <c r="AJ50" s="165">
        <v>2017</v>
      </c>
      <c r="AK50" s="168" t="s">
        <v>1053</v>
      </c>
      <c r="AL50" s="168">
        <v>2017</v>
      </c>
      <c r="AM50" s="165">
        <v>2016</v>
      </c>
      <c r="AN50" s="165">
        <v>2014</v>
      </c>
      <c r="AO50" s="165">
        <v>2014</v>
      </c>
      <c r="AP50" s="165" t="s">
        <v>1053</v>
      </c>
      <c r="AQ50" s="165" t="s">
        <v>1053</v>
      </c>
      <c r="AR50" s="165">
        <v>2011</v>
      </c>
      <c r="AS50" s="165">
        <v>2015</v>
      </c>
      <c r="AT50" s="165">
        <v>2016</v>
      </c>
      <c r="AU50" s="165">
        <v>2014</v>
      </c>
      <c r="AV50" s="165" t="s">
        <v>1053</v>
      </c>
      <c r="AW50" s="165">
        <v>2015</v>
      </c>
      <c r="AX50" s="165">
        <v>2015</v>
      </c>
      <c r="AY50" s="165">
        <v>2014</v>
      </c>
      <c r="AZ50" s="165">
        <v>2015</v>
      </c>
      <c r="BA50" s="165">
        <v>2015</v>
      </c>
      <c r="BB50" s="165">
        <v>2015</v>
      </c>
      <c r="BC50" s="165">
        <v>2015</v>
      </c>
      <c r="BD50" s="165">
        <v>2014</v>
      </c>
      <c r="BE50" s="165">
        <v>2014</v>
      </c>
      <c r="BF50" s="108"/>
    </row>
    <row r="51" spans="1:58" x14ac:dyDescent="0.25">
      <c r="A51" s="133" t="s">
        <v>88</v>
      </c>
      <c r="B51" s="111" t="s">
        <v>87</v>
      </c>
      <c r="C51" s="163">
        <v>2014</v>
      </c>
      <c r="D51" s="163">
        <v>2014</v>
      </c>
      <c r="E51" s="163">
        <v>2014</v>
      </c>
      <c r="F51" s="163">
        <v>2014</v>
      </c>
      <c r="G51" s="163">
        <v>2014</v>
      </c>
      <c r="H51" s="163">
        <v>2014</v>
      </c>
      <c r="I51" s="163">
        <v>2014</v>
      </c>
      <c r="J51" s="163">
        <v>2016</v>
      </c>
      <c r="K51" s="163">
        <v>2016</v>
      </c>
      <c r="L51" s="163">
        <v>2016</v>
      </c>
      <c r="M51" s="165">
        <v>2017</v>
      </c>
      <c r="N51" s="165">
        <v>2017</v>
      </c>
      <c r="O51" s="165">
        <v>2016</v>
      </c>
      <c r="P51" s="165">
        <v>2016</v>
      </c>
      <c r="Q51" s="165">
        <v>2015</v>
      </c>
      <c r="R51" s="165" t="s">
        <v>1053</v>
      </c>
      <c r="S51" s="165">
        <v>2017</v>
      </c>
      <c r="T51" s="165">
        <v>2014</v>
      </c>
      <c r="U51" s="165">
        <v>2015</v>
      </c>
      <c r="V51" s="165" t="s">
        <v>1131</v>
      </c>
      <c r="W51" s="165">
        <v>2015</v>
      </c>
      <c r="X51" s="165" t="s">
        <v>1053</v>
      </c>
      <c r="Y51" s="165">
        <v>2011</v>
      </c>
      <c r="Z51" s="165">
        <v>2016</v>
      </c>
      <c r="AA51" s="165">
        <v>2015</v>
      </c>
      <c r="AB51" s="165" t="s">
        <v>1053</v>
      </c>
      <c r="AC51" s="165">
        <v>2014</v>
      </c>
      <c r="AD51" s="165">
        <v>2015</v>
      </c>
      <c r="AE51" s="165" t="s">
        <v>1053</v>
      </c>
      <c r="AF51" s="165" t="s">
        <v>1053</v>
      </c>
      <c r="AG51" s="164" t="s">
        <v>1053</v>
      </c>
      <c r="AH51" s="165">
        <v>2015</v>
      </c>
      <c r="AI51" s="165">
        <v>2016</v>
      </c>
      <c r="AJ51" s="165">
        <v>2017</v>
      </c>
      <c r="AK51" s="168" t="s">
        <v>1053</v>
      </c>
      <c r="AL51" s="168">
        <v>2016</v>
      </c>
      <c r="AM51" s="165">
        <v>2016</v>
      </c>
      <c r="AN51" s="165">
        <v>2014</v>
      </c>
      <c r="AO51" s="165">
        <v>2014</v>
      </c>
      <c r="AP51" s="165" t="s">
        <v>1053</v>
      </c>
      <c r="AQ51" s="165" t="s">
        <v>1053</v>
      </c>
      <c r="AR51" s="165" t="s">
        <v>1053</v>
      </c>
      <c r="AS51" s="165">
        <v>2015</v>
      </c>
      <c r="AT51" s="165">
        <v>2016</v>
      </c>
      <c r="AU51" s="165">
        <v>2014</v>
      </c>
      <c r="AV51" s="165" t="s">
        <v>1053</v>
      </c>
      <c r="AW51" s="165">
        <v>2015</v>
      </c>
      <c r="AX51" s="165">
        <v>2015</v>
      </c>
      <c r="AY51" s="165">
        <v>2014</v>
      </c>
      <c r="AZ51" s="165">
        <v>2007</v>
      </c>
      <c r="BA51" s="165">
        <v>2007</v>
      </c>
      <c r="BB51" s="165">
        <v>2016</v>
      </c>
      <c r="BC51" s="165">
        <v>2015</v>
      </c>
      <c r="BD51" s="165">
        <v>2014</v>
      </c>
      <c r="BE51" s="165">
        <v>2014</v>
      </c>
      <c r="BF51" s="108"/>
    </row>
    <row r="52" spans="1:58" x14ac:dyDescent="0.25">
      <c r="A52" s="133" t="s">
        <v>90</v>
      </c>
      <c r="B52" s="111" t="s">
        <v>89</v>
      </c>
      <c r="C52" s="163">
        <v>2014</v>
      </c>
      <c r="D52" s="163">
        <v>2014</v>
      </c>
      <c r="E52" s="163">
        <v>2014</v>
      </c>
      <c r="F52" s="163">
        <v>2014</v>
      </c>
      <c r="G52" s="163">
        <v>2014</v>
      </c>
      <c r="H52" s="163">
        <v>2014</v>
      </c>
      <c r="I52" s="163">
        <v>2014</v>
      </c>
      <c r="J52" s="163">
        <v>2016</v>
      </c>
      <c r="K52" s="163">
        <v>2016</v>
      </c>
      <c r="L52" s="163">
        <v>2016</v>
      </c>
      <c r="M52" s="165">
        <v>2017</v>
      </c>
      <c r="N52" s="165">
        <v>2017</v>
      </c>
      <c r="O52" s="165">
        <v>2016</v>
      </c>
      <c r="P52" s="165">
        <v>2016</v>
      </c>
      <c r="Q52" s="165">
        <v>2015</v>
      </c>
      <c r="R52" s="165">
        <v>2013</v>
      </c>
      <c r="S52" s="165">
        <v>2017</v>
      </c>
      <c r="T52" s="165">
        <v>2014</v>
      </c>
      <c r="U52" s="165">
        <v>2015</v>
      </c>
      <c r="V52" s="165" t="s">
        <v>1131</v>
      </c>
      <c r="W52" s="165">
        <v>2015</v>
      </c>
      <c r="X52" s="165">
        <v>2013</v>
      </c>
      <c r="Y52" s="165">
        <v>2012</v>
      </c>
      <c r="Z52" s="165">
        <v>2016</v>
      </c>
      <c r="AA52" s="165">
        <v>2015</v>
      </c>
      <c r="AB52" s="165">
        <v>2015</v>
      </c>
      <c r="AC52" s="165">
        <v>2014</v>
      </c>
      <c r="AD52" s="165">
        <v>2015</v>
      </c>
      <c r="AE52" s="165">
        <v>2012</v>
      </c>
      <c r="AF52" s="165">
        <v>2015</v>
      </c>
      <c r="AG52" s="164">
        <v>2013</v>
      </c>
      <c r="AH52" s="165">
        <v>2015</v>
      </c>
      <c r="AI52" s="165">
        <v>2016</v>
      </c>
      <c r="AJ52" s="165">
        <v>2017</v>
      </c>
      <c r="AK52" s="168" t="s">
        <v>1053</v>
      </c>
      <c r="AL52" s="168">
        <v>2016</v>
      </c>
      <c r="AM52" s="165">
        <v>2016</v>
      </c>
      <c r="AN52" s="165">
        <v>2014</v>
      </c>
      <c r="AO52" s="165">
        <v>2014</v>
      </c>
      <c r="AP52" s="165">
        <v>2014</v>
      </c>
      <c r="AQ52" s="165">
        <v>2014</v>
      </c>
      <c r="AR52" s="165">
        <v>2015</v>
      </c>
      <c r="AS52" s="165">
        <v>2015</v>
      </c>
      <c r="AT52" s="165">
        <v>2016</v>
      </c>
      <c r="AU52" s="165">
        <v>2014</v>
      </c>
      <c r="AV52" s="165">
        <v>2015</v>
      </c>
      <c r="AW52" s="165">
        <v>2015</v>
      </c>
      <c r="AX52" s="165">
        <v>2015</v>
      </c>
      <c r="AY52" s="165">
        <v>2014</v>
      </c>
      <c r="AZ52" s="165">
        <v>2015</v>
      </c>
      <c r="BA52" s="165">
        <v>2015</v>
      </c>
      <c r="BB52" s="165">
        <v>2016</v>
      </c>
      <c r="BC52" s="165">
        <v>2015</v>
      </c>
      <c r="BD52" s="165">
        <v>2014</v>
      </c>
      <c r="BE52" s="165">
        <v>2014</v>
      </c>
      <c r="BF52" s="108"/>
    </row>
    <row r="53" spans="1:58" x14ac:dyDescent="0.25">
      <c r="A53" s="133" t="s">
        <v>93</v>
      </c>
      <c r="B53" s="111" t="s">
        <v>92</v>
      </c>
      <c r="C53" s="163">
        <v>2014</v>
      </c>
      <c r="D53" s="163">
        <v>2014</v>
      </c>
      <c r="E53" s="163">
        <v>2014</v>
      </c>
      <c r="F53" s="163">
        <v>2014</v>
      </c>
      <c r="G53" s="163">
        <v>2014</v>
      </c>
      <c r="H53" s="163">
        <v>2014</v>
      </c>
      <c r="I53" s="163">
        <v>2014</v>
      </c>
      <c r="J53" s="163">
        <v>2016</v>
      </c>
      <c r="K53" s="163">
        <v>2016</v>
      </c>
      <c r="L53" s="163">
        <v>2016</v>
      </c>
      <c r="M53" s="165">
        <v>2017</v>
      </c>
      <c r="N53" s="165">
        <v>2017</v>
      </c>
      <c r="O53" s="165">
        <v>2016</v>
      </c>
      <c r="P53" s="165">
        <v>2016</v>
      </c>
      <c r="Q53" s="165">
        <v>2015</v>
      </c>
      <c r="R53" s="165">
        <v>2014</v>
      </c>
      <c r="S53" s="165">
        <v>2017</v>
      </c>
      <c r="T53" s="165">
        <v>2014</v>
      </c>
      <c r="U53" s="165">
        <v>2015</v>
      </c>
      <c r="V53" s="165" t="s">
        <v>1131</v>
      </c>
      <c r="W53" s="165">
        <v>2015</v>
      </c>
      <c r="X53" s="165">
        <v>2012</v>
      </c>
      <c r="Y53" s="165">
        <v>2011</v>
      </c>
      <c r="Z53" s="165">
        <v>2016</v>
      </c>
      <c r="AA53" s="165">
        <v>2015</v>
      </c>
      <c r="AB53" s="165">
        <v>2015</v>
      </c>
      <c r="AC53" s="165">
        <v>2014</v>
      </c>
      <c r="AD53" s="165">
        <v>2015</v>
      </c>
      <c r="AE53" s="165">
        <v>2012</v>
      </c>
      <c r="AF53" s="165">
        <v>2015</v>
      </c>
      <c r="AG53" s="164">
        <v>2014</v>
      </c>
      <c r="AH53" s="165">
        <v>2015</v>
      </c>
      <c r="AI53" s="165">
        <v>2016</v>
      </c>
      <c r="AJ53" s="165">
        <v>2017</v>
      </c>
      <c r="AK53" s="168" t="s">
        <v>1053</v>
      </c>
      <c r="AL53" s="168">
        <v>2016</v>
      </c>
      <c r="AM53" s="165">
        <v>2016</v>
      </c>
      <c r="AN53" s="165">
        <v>2014</v>
      </c>
      <c r="AO53" s="165">
        <v>2014</v>
      </c>
      <c r="AP53" s="165">
        <v>2014</v>
      </c>
      <c r="AQ53" s="165">
        <v>2014</v>
      </c>
      <c r="AR53" s="165">
        <v>2015</v>
      </c>
      <c r="AS53" s="165">
        <v>2015</v>
      </c>
      <c r="AT53" s="165">
        <v>2016</v>
      </c>
      <c r="AU53" s="165">
        <v>2014</v>
      </c>
      <c r="AV53" s="165">
        <v>2015</v>
      </c>
      <c r="AW53" s="165">
        <v>2015</v>
      </c>
      <c r="AX53" s="165">
        <v>2015</v>
      </c>
      <c r="AY53" s="165">
        <v>2014</v>
      </c>
      <c r="AZ53" s="165">
        <v>2015</v>
      </c>
      <c r="BA53" s="165">
        <v>2015</v>
      </c>
      <c r="BB53" s="165">
        <v>2016</v>
      </c>
      <c r="BC53" s="165">
        <v>2015</v>
      </c>
      <c r="BD53" s="165">
        <v>2014</v>
      </c>
      <c r="BE53" s="165">
        <v>2014</v>
      </c>
      <c r="BF53" s="108"/>
    </row>
    <row r="54" spans="1:58" x14ac:dyDescent="0.25">
      <c r="A54" s="133" t="s">
        <v>95</v>
      </c>
      <c r="B54" s="111" t="s">
        <v>94</v>
      </c>
      <c r="C54" s="163">
        <v>2014</v>
      </c>
      <c r="D54" s="163">
        <v>2014</v>
      </c>
      <c r="E54" s="163">
        <v>2014</v>
      </c>
      <c r="F54" s="163">
        <v>2014</v>
      </c>
      <c r="G54" s="163">
        <v>2014</v>
      </c>
      <c r="H54" s="163">
        <v>2014</v>
      </c>
      <c r="I54" s="163">
        <v>2014</v>
      </c>
      <c r="J54" s="163">
        <v>2016</v>
      </c>
      <c r="K54" s="163">
        <v>2016</v>
      </c>
      <c r="L54" s="163">
        <v>2016</v>
      </c>
      <c r="M54" s="165">
        <v>2017</v>
      </c>
      <c r="N54" s="165">
        <v>2017</v>
      </c>
      <c r="O54" s="165">
        <v>2016</v>
      </c>
      <c r="P54" s="165">
        <v>2016</v>
      </c>
      <c r="Q54" s="165">
        <v>2015</v>
      </c>
      <c r="R54" s="165">
        <v>2014</v>
      </c>
      <c r="S54" s="165">
        <v>2017</v>
      </c>
      <c r="T54" s="165">
        <v>2014</v>
      </c>
      <c r="U54" s="165">
        <v>2015</v>
      </c>
      <c r="V54" s="165" t="s">
        <v>1131</v>
      </c>
      <c r="W54" s="165">
        <v>2015</v>
      </c>
      <c r="X54" s="165">
        <v>2014</v>
      </c>
      <c r="Y54" s="165">
        <v>2010</v>
      </c>
      <c r="Z54" s="165">
        <v>2016</v>
      </c>
      <c r="AA54" s="165">
        <v>2015</v>
      </c>
      <c r="AB54" s="165">
        <v>2015</v>
      </c>
      <c r="AC54" s="165">
        <v>2014</v>
      </c>
      <c r="AD54" s="165">
        <v>2015</v>
      </c>
      <c r="AE54" s="165" t="s">
        <v>1053</v>
      </c>
      <c r="AF54" s="165">
        <v>2015</v>
      </c>
      <c r="AG54" s="164">
        <v>2008</v>
      </c>
      <c r="AH54" s="165">
        <v>2015</v>
      </c>
      <c r="AI54" s="165">
        <v>2016</v>
      </c>
      <c r="AJ54" s="165">
        <v>2017</v>
      </c>
      <c r="AK54" s="168">
        <v>2016</v>
      </c>
      <c r="AL54" s="168">
        <v>2017</v>
      </c>
      <c r="AM54" s="165">
        <v>2016</v>
      </c>
      <c r="AN54" s="165">
        <v>2014</v>
      </c>
      <c r="AO54" s="165">
        <v>2014</v>
      </c>
      <c r="AP54" s="165">
        <v>2014</v>
      </c>
      <c r="AQ54" s="165">
        <v>2014</v>
      </c>
      <c r="AR54" s="165">
        <v>2015</v>
      </c>
      <c r="AS54" s="165">
        <v>2015</v>
      </c>
      <c r="AT54" s="165">
        <v>2016</v>
      </c>
      <c r="AU54" s="165">
        <v>2014</v>
      </c>
      <c r="AV54" s="165">
        <v>2015</v>
      </c>
      <c r="AW54" s="165">
        <v>2015</v>
      </c>
      <c r="AX54" s="165">
        <v>2015</v>
      </c>
      <c r="AY54" s="165">
        <v>2014</v>
      </c>
      <c r="AZ54" s="165">
        <v>2015</v>
      </c>
      <c r="BA54" s="165">
        <v>2015</v>
      </c>
      <c r="BB54" s="165">
        <v>2016</v>
      </c>
      <c r="BC54" s="165">
        <v>2015</v>
      </c>
      <c r="BD54" s="165">
        <v>2014</v>
      </c>
      <c r="BE54" s="165">
        <v>2014</v>
      </c>
      <c r="BF54" s="108"/>
    </row>
    <row r="55" spans="1:58" x14ac:dyDescent="0.25">
      <c r="A55" s="133" t="s">
        <v>97</v>
      </c>
      <c r="B55" s="111" t="s">
        <v>96</v>
      </c>
      <c r="C55" s="163">
        <v>2014</v>
      </c>
      <c r="D55" s="163">
        <v>2014</v>
      </c>
      <c r="E55" s="163">
        <v>2014</v>
      </c>
      <c r="F55" s="163">
        <v>2014</v>
      </c>
      <c r="G55" s="163">
        <v>2014</v>
      </c>
      <c r="H55" s="163">
        <v>2014</v>
      </c>
      <c r="I55" s="163">
        <v>2014</v>
      </c>
      <c r="J55" s="163">
        <v>2016</v>
      </c>
      <c r="K55" s="163">
        <v>2016</v>
      </c>
      <c r="L55" s="163">
        <v>2016</v>
      </c>
      <c r="M55" s="165">
        <v>2017</v>
      </c>
      <c r="N55" s="165">
        <v>2017</v>
      </c>
      <c r="O55" s="165">
        <v>2016</v>
      </c>
      <c r="P55" s="165">
        <v>2016</v>
      </c>
      <c r="Q55" s="165">
        <v>2015</v>
      </c>
      <c r="R55" s="165" t="s">
        <v>1053</v>
      </c>
      <c r="S55" s="165">
        <v>2017</v>
      </c>
      <c r="T55" s="165">
        <v>2014</v>
      </c>
      <c r="U55" s="165">
        <v>2015</v>
      </c>
      <c r="V55" s="165" t="s">
        <v>1131</v>
      </c>
      <c r="W55" s="165">
        <v>2015</v>
      </c>
      <c r="X55" s="165">
        <v>2008</v>
      </c>
      <c r="Y55" s="165">
        <v>2010</v>
      </c>
      <c r="Z55" s="165">
        <v>2016</v>
      </c>
      <c r="AA55" s="165">
        <v>2015</v>
      </c>
      <c r="AB55" s="165">
        <v>2015</v>
      </c>
      <c r="AC55" s="165">
        <v>2014</v>
      </c>
      <c r="AD55" s="165">
        <v>2015</v>
      </c>
      <c r="AE55" s="165">
        <v>2012</v>
      </c>
      <c r="AF55" s="165">
        <v>2015</v>
      </c>
      <c r="AG55" s="164">
        <v>2014</v>
      </c>
      <c r="AH55" s="165">
        <v>2015</v>
      </c>
      <c r="AI55" s="165">
        <v>2016</v>
      </c>
      <c r="AJ55" s="165">
        <v>2017</v>
      </c>
      <c r="AK55" s="168" t="s">
        <v>1053</v>
      </c>
      <c r="AL55" s="168">
        <v>2016</v>
      </c>
      <c r="AM55" s="165">
        <v>2016</v>
      </c>
      <c r="AN55" s="165">
        <v>2014</v>
      </c>
      <c r="AO55" s="165">
        <v>2014</v>
      </c>
      <c r="AP55" s="165">
        <v>2014</v>
      </c>
      <c r="AQ55" s="165">
        <v>2014</v>
      </c>
      <c r="AR55" s="165">
        <v>2009</v>
      </c>
      <c r="AS55" s="165">
        <v>2015</v>
      </c>
      <c r="AT55" s="165">
        <v>2016</v>
      </c>
      <c r="AU55" s="165">
        <v>2014</v>
      </c>
      <c r="AV55" s="165">
        <v>2015</v>
      </c>
      <c r="AW55" s="165">
        <v>2015</v>
      </c>
      <c r="AX55" s="165">
        <v>2015</v>
      </c>
      <c r="AY55" s="165">
        <v>2014</v>
      </c>
      <c r="AZ55" s="165">
        <v>2015</v>
      </c>
      <c r="BA55" s="165">
        <v>2015</v>
      </c>
      <c r="BB55" s="165">
        <v>2016</v>
      </c>
      <c r="BC55" s="165">
        <v>2015</v>
      </c>
      <c r="BD55" s="165">
        <v>2014</v>
      </c>
      <c r="BE55" s="165">
        <v>2014</v>
      </c>
      <c r="BF55" s="108"/>
    </row>
    <row r="56" spans="1:58" x14ac:dyDescent="0.25">
      <c r="A56" s="133" t="s">
        <v>99</v>
      </c>
      <c r="B56" s="111" t="s">
        <v>98</v>
      </c>
      <c r="C56" s="163">
        <v>2014</v>
      </c>
      <c r="D56" s="163">
        <v>2014</v>
      </c>
      <c r="E56" s="163">
        <v>2014</v>
      </c>
      <c r="F56" s="163">
        <v>2014</v>
      </c>
      <c r="G56" s="163">
        <v>2014</v>
      </c>
      <c r="H56" s="163">
        <v>2014</v>
      </c>
      <c r="I56" s="163">
        <v>2014</v>
      </c>
      <c r="J56" s="163">
        <v>2016</v>
      </c>
      <c r="K56" s="163">
        <v>2016</v>
      </c>
      <c r="L56" s="163">
        <v>2016</v>
      </c>
      <c r="M56" s="165">
        <v>2017</v>
      </c>
      <c r="N56" s="165">
        <v>2017</v>
      </c>
      <c r="O56" s="165">
        <v>2016</v>
      </c>
      <c r="P56" s="165">
        <v>2016</v>
      </c>
      <c r="Q56" s="165">
        <v>2015</v>
      </c>
      <c r="R56" s="165" t="s">
        <v>1053</v>
      </c>
      <c r="S56" s="165">
        <v>2017</v>
      </c>
      <c r="T56" s="165">
        <v>2014</v>
      </c>
      <c r="U56" s="165">
        <v>2015</v>
      </c>
      <c r="V56" s="165" t="s">
        <v>1131</v>
      </c>
      <c r="W56" s="165">
        <v>2015</v>
      </c>
      <c r="X56" s="165">
        <v>2010</v>
      </c>
      <c r="Y56" s="165" t="s">
        <v>1053</v>
      </c>
      <c r="Z56" s="165">
        <v>2016</v>
      </c>
      <c r="AA56" s="165">
        <v>2015</v>
      </c>
      <c r="AB56" s="165">
        <v>2015</v>
      </c>
      <c r="AC56" s="165">
        <v>2014</v>
      </c>
      <c r="AD56" s="165">
        <v>2015</v>
      </c>
      <c r="AE56" s="165">
        <v>2012</v>
      </c>
      <c r="AF56" s="165" t="s">
        <v>1053</v>
      </c>
      <c r="AG56" s="164" t="s">
        <v>1053</v>
      </c>
      <c r="AH56" s="165">
        <v>2015</v>
      </c>
      <c r="AI56" s="165">
        <v>2016</v>
      </c>
      <c r="AJ56" s="165">
        <v>2017</v>
      </c>
      <c r="AK56" s="168" t="s">
        <v>1053</v>
      </c>
      <c r="AL56" s="168">
        <v>2016</v>
      </c>
      <c r="AM56" s="165">
        <v>2016</v>
      </c>
      <c r="AN56" s="165">
        <v>2014</v>
      </c>
      <c r="AO56" s="165">
        <v>2014</v>
      </c>
      <c r="AP56" s="165" t="s">
        <v>1053</v>
      </c>
      <c r="AQ56" s="165" t="s">
        <v>1053</v>
      </c>
      <c r="AR56" s="165" t="s">
        <v>1053</v>
      </c>
      <c r="AS56" s="165">
        <v>2015</v>
      </c>
      <c r="AT56" s="165">
        <v>2015</v>
      </c>
      <c r="AU56" s="165">
        <v>2014</v>
      </c>
      <c r="AV56" s="165">
        <v>2015</v>
      </c>
      <c r="AW56" s="165">
        <v>2015</v>
      </c>
      <c r="AX56" s="165">
        <v>2015</v>
      </c>
      <c r="AY56" s="165">
        <v>2014</v>
      </c>
      <c r="AZ56" s="165">
        <v>2015</v>
      </c>
      <c r="BA56" s="165">
        <v>2015</v>
      </c>
      <c r="BB56" s="165">
        <v>2016</v>
      </c>
      <c r="BC56" s="165">
        <v>2015</v>
      </c>
      <c r="BD56" s="165">
        <v>2014</v>
      </c>
      <c r="BE56" s="165">
        <v>2014</v>
      </c>
      <c r="BF56" s="108"/>
    </row>
    <row r="57" spans="1:58" x14ac:dyDescent="0.25">
      <c r="A57" s="133" t="s">
        <v>101</v>
      </c>
      <c r="B57" s="111" t="s">
        <v>100</v>
      </c>
      <c r="C57" s="163">
        <v>2014</v>
      </c>
      <c r="D57" s="163">
        <v>2014</v>
      </c>
      <c r="E57" s="163">
        <v>2014</v>
      </c>
      <c r="F57" s="163">
        <v>2014</v>
      </c>
      <c r="G57" s="163">
        <v>2014</v>
      </c>
      <c r="H57" s="163">
        <v>2014</v>
      </c>
      <c r="I57" s="163">
        <v>2014</v>
      </c>
      <c r="J57" s="163">
        <v>2016</v>
      </c>
      <c r="K57" s="163">
        <v>2016</v>
      </c>
      <c r="L57" s="163">
        <v>2016</v>
      </c>
      <c r="M57" s="165">
        <v>2017</v>
      </c>
      <c r="N57" s="165">
        <v>2017</v>
      </c>
      <c r="O57" s="165">
        <v>2016</v>
      </c>
      <c r="P57" s="165">
        <v>2016</v>
      </c>
      <c r="Q57" s="165">
        <v>2015</v>
      </c>
      <c r="R57" s="165" t="s">
        <v>1053</v>
      </c>
      <c r="S57" s="165">
        <v>2017</v>
      </c>
      <c r="T57" s="165">
        <v>2014</v>
      </c>
      <c r="U57" s="165">
        <v>2015</v>
      </c>
      <c r="V57" s="165" t="s">
        <v>1053</v>
      </c>
      <c r="W57" s="165">
        <v>2015</v>
      </c>
      <c r="X57" s="165">
        <v>2010</v>
      </c>
      <c r="Y57" s="165" t="s">
        <v>1053</v>
      </c>
      <c r="Z57" s="165">
        <v>2016</v>
      </c>
      <c r="AA57" s="165">
        <v>2015</v>
      </c>
      <c r="AB57" s="165">
        <v>2015</v>
      </c>
      <c r="AC57" s="165">
        <v>2014</v>
      </c>
      <c r="AD57" s="165">
        <v>2015</v>
      </c>
      <c r="AE57" s="165">
        <v>2012</v>
      </c>
      <c r="AF57" s="165" t="s">
        <v>1053</v>
      </c>
      <c r="AG57" s="164" t="s">
        <v>1053</v>
      </c>
      <c r="AH57" s="165">
        <v>2015</v>
      </c>
      <c r="AI57" s="165">
        <v>2016</v>
      </c>
      <c r="AJ57" s="165">
        <v>2017</v>
      </c>
      <c r="AK57" s="168" t="s">
        <v>1053</v>
      </c>
      <c r="AL57" s="168">
        <v>2016</v>
      </c>
      <c r="AM57" s="165">
        <v>2016</v>
      </c>
      <c r="AN57" s="165">
        <v>2014</v>
      </c>
      <c r="AO57" s="165">
        <v>2014</v>
      </c>
      <c r="AP57" s="165" t="s">
        <v>1053</v>
      </c>
      <c r="AQ57" s="165" t="s">
        <v>1053</v>
      </c>
      <c r="AR57" s="165" t="s">
        <v>1053</v>
      </c>
      <c r="AS57" s="165">
        <v>2015</v>
      </c>
      <c r="AT57" s="165">
        <v>2016</v>
      </c>
      <c r="AU57" s="165">
        <v>2014</v>
      </c>
      <c r="AV57" s="165">
        <v>2015</v>
      </c>
      <c r="AW57" s="165">
        <v>2015</v>
      </c>
      <c r="AX57" s="165">
        <v>2015</v>
      </c>
      <c r="AY57" s="165">
        <v>2014</v>
      </c>
      <c r="AZ57" s="165">
        <v>2015</v>
      </c>
      <c r="BA57" s="165">
        <v>2015</v>
      </c>
      <c r="BB57" s="165">
        <v>2011</v>
      </c>
      <c r="BC57" s="165">
        <v>2011</v>
      </c>
      <c r="BD57" s="165">
        <v>2014</v>
      </c>
      <c r="BE57" s="165">
        <v>2014</v>
      </c>
      <c r="BF57" s="108"/>
    </row>
    <row r="58" spans="1:58" x14ac:dyDescent="0.25">
      <c r="A58" s="133" t="s">
        <v>103</v>
      </c>
      <c r="B58" s="111" t="s">
        <v>102</v>
      </c>
      <c r="C58" s="163">
        <v>2014</v>
      </c>
      <c r="D58" s="163">
        <v>2014</v>
      </c>
      <c r="E58" s="163">
        <v>2014</v>
      </c>
      <c r="F58" s="163">
        <v>2014</v>
      </c>
      <c r="G58" s="163">
        <v>2014</v>
      </c>
      <c r="H58" s="163">
        <v>2014</v>
      </c>
      <c r="I58" s="163">
        <v>2014</v>
      </c>
      <c r="J58" s="163">
        <v>2016</v>
      </c>
      <c r="K58" s="163">
        <v>2016</v>
      </c>
      <c r="L58" s="163">
        <v>2016</v>
      </c>
      <c r="M58" s="165">
        <v>2017</v>
      </c>
      <c r="N58" s="165">
        <v>2017</v>
      </c>
      <c r="O58" s="165">
        <v>2016</v>
      </c>
      <c r="P58" s="165">
        <v>2016</v>
      </c>
      <c r="Q58" s="165">
        <v>2015</v>
      </c>
      <c r="R58" s="165" t="s">
        <v>1053</v>
      </c>
      <c r="S58" s="165">
        <v>2017</v>
      </c>
      <c r="T58" s="165">
        <v>2014</v>
      </c>
      <c r="U58" s="165">
        <v>2015</v>
      </c>
      <c r="V58" s="165" t="s">
        <v>1053</v>
      </c>
      <c r="W58" s="165">
        <v>2015</v>
      </c>
      <c r="X58" s="165" t="s">
        <v>1053</v>
      </c>
      <c r="Y58" s="165">
        <v>2012</v>
      </c>
      <c r="Z58" s="165">
        <v>2016</v>
      </c>
      <c r="AA58" s="165">
        <v>2015</v>
      </c>
      <c r="AB58" s="165">
        <v>2013</v>
      </c>
      <c r="AC58" s="165">
        <v>2014</v>
      </c>
      <c r="AD58" s="165">
        <v>2015</v>
      </c>
      <c r="AE58" s="165" t="s">
        <v>1053</v>
      </c>
      <c r="AF58" s="165">
        <v>2015</v>
      </c>
      <c r="AG58" s="164">
        <v>2012</v>
      </c>
      <c r="AH58" s="165">
        <v>2015</v>
      </c>
      <c r="AI58" s="165">
        <v>2016</v>
      </c>
      <c r="AJ58" s="165">
        <v>2017</v>
      </c>
      <c r="AK58" s="168" t="s">
        <v>1053</v>
      </c>
      <c r="AL58" s="168">
        <v>2016</v>
      </c>
      <c r="AM58" s="165">
        <v>2016</v>
      </c>
      <c r="AN58" s="165">
        <v>2014</v>
      </c>
      <c r="AO58" s="165">
        <v>2014</v>
      </c>
      <c r="AP58" s="165">
        <v>2014</v>
      </c>
      <c r="AQ58" s="165">
        <v>2014</v>
      </c>
      <c r="AR58" s="165" t="s">
        <v>1053</v>
      </c>
      <c r="AS58" s="165">
        <v>2015</v>
      </c>
      <c r="AT58" s="165">
        <v>2016</v>
      </c>
      <c r="AU58" s="165">
        <v>2014</v>
      </c>
      <c r="AV58" s="165">
        <v>2015</v>
      </c>
      <c r="AW58" s="165">
        <v>2015</v>
      </c>
      <c r="AX58" s="165">
        <v>2015</v>
      </c>
      <c r="AY58" s="165">
        <v>2014</v>
      </c>
      <c r="AZ58" s="165">
        <v>2015</v>
      </c>
      <c r="BA58" s="165">
        <v>2015</v>
      </c>
      <c r="BB58" s="165">
        <v>2016</v>
      </c>
      <c r="BC58" s="165">
        <v>2015</v>
      </c>
      <c r="BD58" s="165">
        <v>2014</v>
      </c>
      <c r="BE58" s="165">
        <v>2014</v>
      </c>
      <c r="BF58" s="108"/>
    </row>
    <row r="59" spans="1:58" x14ac:dyDescent="0.25">
      <c r="A59" s="133" t="s">
        <v>105</v>
      </c>
      <c r="B59" s="111" t="s">
        <v>104</v>
      </c>
      <c r="C59" s="163">
        <v>2014</v>
      </c>
      <c r="D59" s="163">
        <v>2014</v>
      </c>
      <c r="E59" s="163">
        <v>2014</v>
      </c>
      <c r="F59" s="163">
        <v>2014</v>
      </c>
      <c r="G59" s="163">
        <v>2014</v>
      </c>
      <c r="H59" s="163">
        <v>2014</v>
      </c>
      <c r="I59" s="163">
        <v>2014</v>
      </c>
      <c r="J59" s="163">
        <v>2016</v>
      </c>
      <c r="K59" s="163">
        <v>2016</v>
      </c>
      <c r="L59" s="163">
        <v>2016</v>
      </c>
      <c r="M59" s="165">
        <v>2017</v>
      </c>
      <c r="N59" s="165">
        <v>2017</v>
      </c>
      <c r="O59" s="165">
        <v>2016</v>
      </c>
      <c r="P59" s="165">
        <v>2016</v>
      </c>
      <c r="Q59" s="165">
        <v>2015</v>
      </c>
      <c r="R59" s="165">
        <v>2011</v>
      </c>
      <c r="S59" s="165">
        <v>2017</v>
      </c>
      <c r="T59" s="165">
        <v>2014</v>
      </c>
      <c r="U59" s="165">
        <v>2015</v>
      </c>
      <c r="V59" s="165" t="s">
        <v>1131</v>
      </c>
      <c r="W59" s="165">
        <v>2015</v>
      </c>
      <c r="X59" s="165">
        <v>2014</v>
      </c>
      <c r="Y59" s="165">
        <v>2010</v>
      </c>
      <c r="Z59" s="165">
        <v>2016</v>
      </c>
      <c r="AA59" s="165">
        <v>2015</v>
      </c>
      <c r="AB59" s="165">
        <v>2014</v>
      </c>
      <c r="AC59" s="165">
        <v>2014</v>
      </c>
      <c r="AD59" s="165">
        <v>2015</v>
      </c>
      <c r="AE59" s="165">
        <v>2012</v>
      </c>
      <c r="AF59" s="165">
        <v>2015</v>
      </c>
      <c r="AG59" s="164">
        <v>2010</v>
      </c>
      <c r="AH59" s="165">
        <v>2015</v>
      </c>
      <c r="AI59" s="165">
        <v>2016</v>
      </c>
      <c r="AJ59" s="165">
        <v>2017</v>
      </c>
      <c r="AK59" s="168">
        <v>2017</v>
      </c>
      <c r="AL59" s="168">
        <v>2017</v>
      </c>
      <c r="AM59" s="165">
        <v>2016</v>
      </c>
      <c r="AN59" s="165">
        <v>2014</v>
      </c>
      <c r="AO59" s="165">
        <v>2014</v>
      </c>
      <c r="AP59" s="165">
        <v>2014</v>
      </c>
      <c r="AQ59" s="165">
        <v>2014</v>
      </c>
      <c r="AR59" s="165">
        <v>2015</v>
      </c>
      <c r="AS59" s="165">
        <v>2015</v>
      </c>
      <c r="AT59" s="165">
        <v>2016</v>
      </c>
      <c r="AU59" s="165">
        <v>2014</v>
      </c>
      <c r="AV59" s="165">
        <v>2015</v>
      </c>
      <c r="AW59" s="165">
        <v>2015</v>
      </c>
      <c r="AX59" s="165">
        <v>2015</v>
      </c>
      <c r="AY59" s="165">
        <v>2014</v>
      </c>
      <c r="AZ59" s="165">
        <v>2015</v>
      </c>
      <c r="BA59" s="165">
        <v>2015</v>
      </c>
      <c r="BB59" s="165">
        <v>2016</v>
      </c>
      <c r="BC59" s="165">
        <v>2015</v>
      </c>
      <c r="BD59" s="165">
        <v>2014</v>
      </c>
      <c r="BE59" s="165">
        <v>2014</v>
      </c>
      <c r="BF59" s="108"/>
    </row>
    <row r="60" spans="1:58" x14ac:dyDescent="0.25">
      <c r="A60" s="133" t="s">
        <v>107</v>
      </c>
      <c r="B60" s="111" t="s">
        <v>106</v>
      </c>
      <c r="C60" s="163">
        <v>2014</v>
      </c>
      <c r="D60" s="163">
        <v>2014</v>
      </c>
      <c r="E60" s="163">
        <v>2014</v>
      </c>
      <c r="F60" s="163">
        <v>2014</v>
      </c>
      <c r="G60" s="163">
        <v>2014</v>
      </c>
      <c r="H60" s="163">
        <v>2014</v>
      </c>
      <c r="I60" s="163">
        <v>2014</v>
      </c>
      <c r="J60" s="163">
        <v>2016</v>
      </c>
      <c r="K60" s="163">
        <v>2016</v>
      </c>
      <c r="L60" s="163">
        <v>2016</v>
      </c>
      <c r="M60" s="165">
        <v>2017</v>
      </c>
      <c r="N60" s="165">
        <v>2017</v>
      </c>
      <c r="O60" s="165">
        <v>2016</v>
      </c>
      <c r="P60" s="165">
        <v>2016</v>
      </c>
      <c r="Q60" s="165">
        <v>2015</v>
      </c>
      <c r="R60" s="165" t="s">
        <v>1053</v>
      </c>
      <c r="S60" s="165">
        <v>2017</v>
      </c>
      <c r="T60" s="165">
        <v>2014</v>
      </c>
      <c r="U60" s="165">
        <v>2015</v>
      </c>
      <c r="V60" s="165" t="s">
        <v>1131</v>
      </c>
      <c r="W60" s="165">
        <v>2015</v>
      </c>
      <c r="X60" s="165" t="s">
        <v>1053</v>
      </c>
      <c r="Y60" s="165">
        <v>2010</v>
      </c>
      <c r="Z60" s="165">
        <v>2016</v>
      </c>
      <c r="AA60" s="165">
        <v>2015</v>
      </c>
      <c r="AB60" s="165">
        <v>2014</v>
      </c>
      <c r="AC60" s="165">
        <v>2014</v>
      </c>
      <c r="AD60" s="165">
        <v>2015</v>
      </c>
      <c r="AE60" s="165" t="s">
        <v>1053</v>
      </c>
      <c r="AF60" s="165">
        <v>2015</v>
      </c>
      <c r="AG60" s="164">
        <v>2008</v>
      </c>
      <c r="AH60" s="165">
        <v>2015</v>
      </c>
      <c r="AI60" s="165">
        <v>2016</v>
      </c>
      <c r="AJ60" s="165">
        <v>2017</v>
      </c>
      <c r="AK60" s="168" t="s">
        <v>1053</v>
      </c>
      <c r="AL60" s="168">
        <v>2016</v>
      </c>
      <c r="AM60" s="165">
        <v>2016</v>
      </c>
      <c r="AN60" s="165">
        <v>2014</v>
      </c>
      <c r="AO60" s="165">
        <v>2014</v>
      </c>
      <c r="AP60" s="165">
        <v>2014</v>
      </c>
      <c r="AQ60" s="165">
        <v>2014</v>
      </c>
      <c r="AR60" s="165">
        <v>2015</v>
      </c>
      <c r="AS60" s="165">
        <v>2015</v>
      </c>
      <c r="AT60" s="165" t="s">
        <v>1053</v>
      </c>
      <c r="AU60" s="165">
        <v>2014</v>
      </c>
      <c r="AV60" s="165" t="s">
        <v>1053</v>
      </c>
      <c r="AW60" s="165">
        <v>2015</v>
      </c>
      <c r="AX60" s="165">
        <v>2015</v>
      </c>
      <c r="AY60" s="165">
        <v>2014</v>
      </c>
      <c r="AZ60" s="165">
        <v>2015</v>
      </c>
      <c r="BA60" s="165">
        <v>2015</v>
      </c>
      <c r="BB60" s="165">
        <v>2016</v>
      </c>
      <c r="BC60" s="165">
        <v>2015</v>
      </c>
      <c r="BD60" s="165">
        <v>2014</v>
      </c>
      <c r="BE60" s="165">
        <v>2014</v>
      </c>
      <c r="BF60" s="108"/>
    </row>
    <row r="61" spans="1:58" x14ac:dyDescent="0.25">
      <c r="A61" s="133" t="s">
        <v>109</v>
      </c>
      <c r="B61" s="111" t="s">
        <v>108</v>
      </c>
      <c r="C61" s="163">
        <v>2014</v>
      </c>
      <c r="D61" s="163">
        <v>2014</v>
      </c>
      <c r="E61" s="163">
        <v>2014</v>
      </c>
      <c r="F61" s="163">
        <v>2014</v>
      </c>
      <c r="G61" s="163">
        <v>2014</v>
      </c>
      <c r="H61" s="163">
        <v>2014</v>
      </c>
      <c r="I61" s="163">
        <v>2014</v>
      </c>
      <c r="J61" s="163">
        <v>2016</v>
      </c>
      <c r="K61" s="163">
        <v>2016</v>
      </c>
      <c r="L61" s="163">
        <v>2016</v>
      </c>
      <c r="M61" s="165">
        <v>2017</v>
      </c>
      <c r="N61" s="165">
        <v>2017</v>
      </c>
      <c r="O61" s="165">
        <v>2016</v>
      </c>
      <c r="P61" s="165">
        <v>2016</v>
      </c>
      <c r="Q61" s="165">
        <v>2015</v>
      </c>
      <c r="R61" s="165" t="s">
        <v>1053</v>
      </c>
      <c r="S61" s="165">
        <v>2017</v>
      </c>
      <c r="T61" s="165">
        <v>2014</v>
      </c>
      <c r="U61" s="165">
        <v>2015</v>
      </c>
      <c r="V61" s="165" t="s">
        <v>1053</v>
      </c>
      <c r="W61" s="165">
        <v>2015</v>
      </c>
      <c r="X61" s="165" t="s">
        <v>1053</v>
      </c>
      <c r="Y61" s="165">
        <v>2010</v>
      </c>
      <c r="Z61" s="165">
        <v>2016</v>
      </c>
      <c r="AA61" s="165">
        <v>2015</v>
      </c>
      <c r="AB61" s="165" t="s">
        <v>1053</v>
      </c>
      <c r="AC61" s="165">
        <v>2014</v>
      </c>
      <c r="AD61" s="165">
        <v>2015</v>
      </c>
      <c r="AE61" s="165" t="s">
        <v>1053</v>
      </c>
      <c r="AF61" s="165">
        <v>2015</v>
      </c>
      <c r="AG61" s="164">
        <v>2012</v>
      </c>
      <c r="AH61" s="165">
        <v>2015</v>
      </c>
      <c r="AI61" s="165">
        <v>2016</v>
      </c>
      <c r="AJ61" s="165">
        <v>2017</v>
      </c>
      <c r="AK61" s="168" t="s">
        <v>1053</v>
      </c>
      <c r="AL61" s="168">
        <v>2016</v>
      </c>
      <c r="AM61" s="165">
        <v>2016</v>
      </c>
      <c r="AN61" s="165">
        <v>2014</v>
      </c>
      <c r="AO61" s="165">
        <v>2014</v>
      </c>
      <c r="AP61" s="165">
        <v>2014</v>
      </c>
      <c r="AQ61" s="165">
        <v>2014</v>
      </c>
      <c r="AR61" s="165">
        <v>2015</v>
      </c>
      <c r="AS61" s="165">
        <v>2015</v>
      </c>
      <c r="AT61" s="165">
        <v>2016</v>
      </c>
      <c r="AU61" s="165">
        <v>2014</v>
      </c>
      <c r="AV61" s="165" t="s">
        <v>1053</v>
      </c>
      <c r="AW61" s="165">
        <v>2015</v>
      </c>
      <c r="AX61" s="165">
        <v>2015</v>
      </c>
      <c r="AY61" s="165">
        <v>2014</v>
      </c>
      <c r="AZ61" s="165">
        <v>2015</v>
      </c>
      <c r="BA61" s="165">
        <v>2015</v>
      </c>
      <c r="BB61" s="165">
        <v>2016</v>
      </c>
      <c r="BC61" s="165">
        <v>2015</v>
      </c>
      <c r="BD61" s="165">
        <v>2014</v>
      </c>
      <c r="BE61" s="165">
        <v>2014</v>
      </c>
      <c r="BF61" s="108"/>
    </row>
    <row r="62" spans="1:58" x14ac:dyDescent="0.25">
      <c r="A62" s="133" t="s">
        <v>111</v>
      </c>
      <c r="B62" s="111" t="s">
        <v>110</v>
      </c>
      <c r="C62" s="163">
        <v>2014</v>
      </c>
      <c r="D62" s="163">
        <v>2014</v>
      </c>
      <c r="E62" s="163">
        <v>2014</v>
      </c>
      <c r="F62" s="163">
        <v>2014</v>
      </c>
      <c r="G62" s="163">
        <v>2014</v>
      </c>
      <c r="H62" s="163">
        <v>2014</v>
      </c>
      <c r="I62" s="163">
        <v>2014</v>
      </c>
      <c r="J62" s="163">
        <v>2016</v>
      </c>
      <c r="K62" s="163">
        <v>2016</v>
      </c>
      <c r="L62" s="163">
        <v>2016</v>
      </c>
      <c r="M62" s="165">
        <v>2017</v>
      </c>
      <c r="N62" s="165">
        <v>2017</v>
      </c>
      <c r="O62" s="165">
        <v>2016</v>
      </c>
      <c r="P62" s="165">
        <v>2016</v>
      </c>
      <c r="Q62" s="165">
        <v>2015</v>
      </c>
      <c r="R62" s="165" t="s">
        <v>1053</v>
      </c>
      <c r="S62" s="165">
        <v>2017</v>
      </c>
      <c r="T62" s="165">
        <v>2014</v>
      </c>
      <c r="U62" s="165">
        <v>2015</v>
      </c>
      <c r="V62" s="165" t="s">
        <v>1053</v>
      </c>
      <c r="W62" s="165">
        <v>2015</v>
      </c>
      <c r="X62" s="165" t="s">
        <v>1053</v>
      </c>
      <c r="Y62" s="165">
        <v>2015</v>
      </c>
      <c r="Z62" s="165">
        <v>2016</v>
      </c>
      <c r="AA62" s="165">
        <v>2015</v>
      </c>
      <c r="AB62" s="165" t="s">
        <v>1053</v>
      </c>
      <c r="AC62" s="165">
        <v>2014</v>
      </c>
      <c r="AD62" s="165">
        <v>2015</v>
      </c>
      <c r="AE62" s="165" t="s">
        <v>1053</v>
      </c>
      <c r="AF62" s="165">
        <v>2015</v>
      </c>
      <c r="AG62" s="164">
        <v>2012</v>
      </c>
      <c r="AH62" s="165">
        <v>2015</v>
      </c>
      <c r="AI62" s="165">
        <v>2016</v>
      </c>
      <c r="AJ62" s="165">
        <v>2017</v>
      </c>
      <c r="AK62" s="168" t="s">
        <v>1053</v>
      </c>
      <c r="AL62" s="168">
        <v>2016</v>
      </c>
      <c r="AM62" s="165">
        <v>2016</v>
      </c>
      <c r="AN62" s="165">
        <v>2014</v>
      </c>
      <c r="AO62" s="165">
        <v>2014</v>
      </c>
      <c r="AP62" s="165">
        <v>2014</v>
      </c>
      <c r="AQ62" s="165">
        <v>2014</v>
      </c>
      <c r="AR62" s="165">
        <v>2015</v>
      </c>
      <c r="AS62" s="165">
        <v>2015</v>
      </c>
      <c r="AT62" s="165">
        <v>2016</v>
      </c>
      <c r="AU62" s="165">
        <v>2014</v>
      </c>
      <c r="AV62" s="165" t="s">
        <v>1053</v>
      </c>
      <c r="AW62" s="165">
        <v>2015</v>
      </c>
      <c r="AX62" s="165">
        <v>2015</v>
      </c>
      <c r="AY62" s="165">
        <v>2014</v>
      </c>
      <c r="AZ62" s="165">
        <v>2015</v>
      </c>
      <c r="BA62" s="165">
        <v>2015</v>
      </c>
      <c r="BB62" s="165">
        <v>2016</v>
      </c>
      <c r="BC62" s="165">
        <v>2015</v>
      </c>
      <c r="BD62" s="165">
        <v>2014</v>
      </c>
      <c r="BE62" s="165">
        <v>2014</v>
      </c>
      <c r="BF62" s="108"/>
    </row>
    <row r="63" spans="1:58" x14ac:dyDescent="0.25">
      <c r="A63" s="133" t="s">
        <v>113</v>
      </c>
      <c r="B63" s="111" t="s">
        <v>112</v>
      </c>
      <c r="C63" s="163">
        <v>2014</v>
      </c>
      <c r="D63" s="163">
        <v>2014</v>
      </c>
      <c r="E63" s="163">
        <v>2014</v>
      </c>
      <c r="F63" s="163">
        <v>2014</v>
      </c>
      <c r="G63" s="163">
        <v>2014</v>
      </c>
      <c r="H63" s="163">
        <v>2014</v>
      </c>
      <c r="I63" s="163">
        <v>2014</v>
      </c>
      <c r="J63" s="163">
        <v>2016</v>
      </c>
      <c r="K63" s="163">
        <v>2016</v>
      </c>
      <c r="L63" s="163">
        <v>2016</v>
      </c>
      <c r="M63" s="165">
        <v>2017</v>
      </c>
      <c r="N63" s="165">
        <v>2017</v>
      </c>
      <c r="O63" s="165">
        <v>2016</v>
      </c>
      <c r="P63" s="165">
        <v>2016</v>
      </c>
      <c r="Q63" s="165">
        <v>2015</v>
      </c>
      <c r="R63" s="165">
        <v>2012</v>
      </c>
      <c r="S63" s="165">
        <v>2017</v>
      </c>
      <c r="T63" s="165">
        <v>2014</v>
      </c>
      <c r="U63" s="165">
        <v>2015</v>
      </c>
      <c r="V63" s="165" t="s">
        <v>1131</v>
      </c>
      <c r="W63" s="165">
        <v>2015</v>
      </c>
      <c r="X63" s="165">
        <v>2012</v>
      </c>
      <c r="Y63" s="165" t="s">
        <v>1053</v>
      </c>
      <c r="Z63" s="165">
        <v>2016</v>
      </c>
      <c r="AA63" s="165">
        <v>2015</v>
      </c>
      <c r="AB63" s="165">
        <v>2015</v>
      </c>
      <c r="AC63" s="165">
        <v>2014</v>
      </c>
      <c r="AD63" s="165">
        <v>2015</v>
      </c>
      <c r="AE63" s="165">
        <v>2012</v>
      </c>
      <c r="AF63" s="165">
        <v>2015</v>
      </c>
      <c r="AG63" s="164">
        <v>2005</v>
      </c>
      <c r="AH63" s="165">
        <v>2015</v>
      </c>
      <c r="AI63" s="165">
        <v>2016</v>
      </c>
      <c r="AJ63" s="165">
        <v>2017</v>
      </c>
      <c r="AK63" s="168" t="s">
        <v>1053</v>
      </c>
      <c r="AL63" s="168">
        <v>2016</v>
      </c>
      <c r="AM63" s="165">
        <v>2016</v>
      </c>
      <c r="AN63" s="165">
        <v>2014</v>
      </c>
      <c r="AO63" s="165">
        <v>2014</v>
      </c>
      <c r="AP63" s="165">
        <v>2014</v>
      </c>
      <c r="AQ63" s="165">
        <v>2014</v>
      </c>
      <c r="AR63" s="165">
        <v>2015</v>
      </c>
      <c r="AS63" s="165">
        <v>2015</v>
      </c>
      <c r="AT63" s="165">
        <v>2016</v>
      </c>
      <c r="AU63" s="165">
        <v>2014</v>
      </c>
      <c r="AV63" s="165">
        <v>2015</v>
      </c>
      <c r="AW63" s="165">
        <v>2015</v>
      </c>
      <c r="AX63" s="165">
        <v>2015</v>
      </c>
      <c r="AY63" s="165">
        <v>2014</v>
      </c>
      <c r="AZ63" s="165">
        <v>2015</v>
      </c>
      <c r="BA63" s="165">
        <v>2015</v>
      </c>
      <c r="BB63" s="165">
        <v>2016</v>
      </c>
      <c r="BC63" s="165">
        <v>2015</v>
      </c>
      <c r="BD63" s="165">
        <v>2014</v>
      </c>
      <c r="BE63" s="165">
        <v>2014</v>
      </c>
      <c r="BF63" s="108"/>
    </row>
    <row r="64" spans="1:58" x14ac:dyDescent="0.25">
      <c r="A64" s="133" t="s">
        <v>115</v>
      </c>
      <c r="B64" s="111" t="s">
        <v>114</v>
      </c>
      <c r="C64" s="163">
        <v>2014</v>
      </c>
      <c r="D64" s="163">
        <v>2014</v>
      </c>
      <c r="E64" s="163">
        <v>2014</v>
      </c>
      <c r="F64" s="163">
        <v>2014</v>
      </c>
      <c r="G64" s="163">
        <v>2014</v>
      </c>
      <c r="H64" s="163">
        <v>2014</v>
      </c>
      <c r="I64" s="163">
        <v>2014</v>
      </c>
      <c r="J64" s="163">
        <v>2016</v>
      </c>
      <c r="K64" s="163">
        <v>2016</v>
      </c>
      <c r="L64" s="163">
        <v>2016</v>
      </c>
      <c r="M64" s="165">
        <v>2017</v>
      </c>
      <c r="N64" s="165">
        <v>2017</v>
      </c>
      <c r="O64" s="165">
        <v>2016</v>
      </c>
      <c r="P64" s="165">
        <v>2016</v>
      </c>
      <c r="Q64" s="165">
        <v>2015</v>
      </c>
      <c r="R64" s="165">
        <v>2013</v>
      </c>
      <c r="S64" s="165">
        <v>2017</v>
      </c>
      <c r="T64" s="165">
        <v>2014</v>
      </c>
      <c r="U64" s="165">
        <v>2015</v>
      </c>
      <c r="V64" s="165" t="s">
        <v>1131</v>
      </c>
      <c r="W64" s="165">
        <v>2015</v>
      </c>
      <c r="X64" s="165">
        <v>2013</v>
      </c>
      <c r="Y64" s="165">
        <v>2010</v>
      </c>
      <c r="Z64" s="165">
        <v>2016</v>
      </c>
      <c r="AA64" s="165">
        <v>2015</v>
      </c>
      <c r="AB64" s="165">
        <v>2015</v>
      </c>
      <c r="AC64" s="165">
        <v>2014</v>
      </c>
      <c r="AD64" s="165">
        <v>2015</v>
      </c>
      <c r="AE64" s="165">
        <v>2012</v>
      </c>
      <c r="AF64" s="165">
        <v>2015</v>
      </c>
      <c r="AG64" s="164">
        <v>2003</v>
      </c>
      <c r="AH64" s="165">
        <v>2015</v>
      </c>
      <c r="AI64" s="165">
        <v>2016</v>
      </c>
      <c r="AJ64" s="165">
        <v>2017</v>
      </c>
      <c r="AK64" s="168" t="s">
        <v>1053</v>
      </c>
      <c r="AL64" s="168">
        <v>2016</v>
      </c>
      <c r="AM64" s="165">
        <v>2016</v>
      </c>
      <c r="AN64" s="165">
        <v>2014</v>
      </c>
      <c r="AO64" s="165">
        <v>2014</v>
      </c>
      <c r="AP64" s="165">
        <v>2014</v>
      </c>
      <c r="AQ64" s="165">
        <v>2014</v>
      </c>
      <c r="AR64" s="165">
        <v>2015</v>
      </c>
      <c r="AS64" s="165">
        <v>2015</v>
      </c>
      <c r="AT64" s="165">
        <v>2016</v>
      </c>
      <c r="AU64" s="165">
        <v>2014</v>
      </c>
      <c r="AV64" s="165">
        <v>2015</v>
      </c>
      <c r="AW64" s="165">
        <v>2015</v>
      </c>
      <c r="AX64" s="165">
        <v>2015</v>
      </c>
      <c r="AY64" s="165">
        <v>2014</v>
      </c>
      <c r="AZ64" s="165">
        <v>2015</v>
      </c>
      <c r="BA64" s="165">
        <v>2015</v>
      </c>
      <c r="BB64" s="165">
        <v>2016</v>
      </c>
      <c r="BC64" s="165">
        <v>2015</v>
      </c>
      <c r="BD64" s="165">
        <v>2014</v>
      </c>
      <c r="BE64" s="165">
        <v>2014</v>
      </c>
      <c r="BF64" s="108"/>
    </row>
    <row r="65" spans="1:58" x14ac:dyDescent="0.25">
      <c r="A65" s="133" t="s">
        <v>117</v>
      </c>
      <c r="B65" s="111" t="s">
        <v>116</v>
      </c>
      <c r="C65" s="163">
        <v>2014</v>
      </c>
      <c r="D65" s="163">
        <v>2014</v>
      </c>
      <c r="E65" s="163">
        <v>2014</v>
      </c>
      <c r="F65" s="163">
        <v>2014</v>
      </c>
      <c r="G65" s="163">
        <v>2014</v>
      </c>
      <c r="H65" s="163">
        <v>2014</v>
      </c>
      <c r="I65" s="163">
        <v>2014</v>
      </c>
      <c r="J65" s="163">
        <v>2016</v>
      </c>
      <c r="K65" s="163">
        <v>2016</v>
      </c>
      <c r="L65" s="163">
        <v>2016</v>
      </c>
      <c r="M65" s="165">
        <v>2017</v>
      </c>
      <c r="N65" s="165">
        <v>2017</v>
      </c>
      <c r="O65" s="165">
        <v>2016</v>
      </c>
      <c r="P65" s="165">
        <v>2016</v>
      </c>
      <c r="Q65" s="165">
        <v>2015</v>
      </c>
      <c r="R65" s="165">
        <v>2005</v>
      </c>
      <c r="S65" s="165">
        <v>2017</v>
      </c>
      <c r="T65" s="165">
        <v>2014</v>
      </c>
      <c r="U65" s="165">
        <v>2015</v>
      </c>
      <c r="V65" s="165" t="s">
        <v>1131</v>
      </c>
      <c r="W65" s="165">
        <v>2015</v>
      </c>
      <c r="X65" s="165">
        <v>2009</v>
      </c>
      <c r="Y65" s="165">
        <v>2013</v>
      </c>
      <c r="Z65" s="165">
        <v>2016</v>
      </c>
      <c r="AA65" s="165">
        <v>2015</v>
      </c>
      <c r="AB65" s="165">
        <v>2015</v>
      </c>
      <c r="AC65" s="165">
        <v>2014</v>
      </c>
      <c r="AD65" s="165">
        <v>2015</v>
      </c>
      <c r="AE65" s="165">
        <v>2012</v>
      </c>
      <c r="AF65" s="165">
        <v>2015</v>
      </c>
      <c r="AG65" s="164">
        <v>2014</v>
      </c>
      <c r="AH65" s="165">
        <v>2015</v>
      </c>
      <c r="AI65" s="165">
        <v>2016</v>
      </c>
      <c r="AJ65" s="165">
        <v>2017</v>
      </c>
      <c r="AK65" s="168">
        <v>2016</v>
      </c>
      <c r="AL65" s="168">
        <v>2016</v>
      </c>
      <c r="AM65" s="165">
        <v>2016</v>
      </c>
      <c r="AN65" s="165">
        <v>2014</v>
      </c>
      <c r="AO65" s="165">
        <v>2014</v>
      </c>
      <c r="AP65" s="165" t="s">
        <v>1053</v>
      </c>
      <c r="AQ65" s="165" t="s">
        <v>1053</v>
      </c>
      <c r="AR65" s="165">
        <v>2015</v>
      </c>
      <c r="AS65" s="165">
        <v>2015</v>
      </c>
      <c r="AT65" s="165">
        <v>2016</v>
      </c>
      <c r="AU65" s="165">
        <v>2014</v>
      </c>
      <c r="AV65" s="165">
        <v>2015</v>
      </c>
      <c r="AW65" s="165">
        <v>2015</v>
      </c>
      <c r="AX65" s="165">
        <v>2015</v>
      </c>
      <c r="AY65" s="165">
        <v>2014</v>
      </c>
      <c r="AZ65" s="165">
        <v>2015</v>
      </c>
      <c r="BA65" s="165">
        <v>2015</v>
      </c>
      <c r="BB65" s="165">
        <v>2016</v>
      </c>
      <c r="BC65" s="165">
        <v>2015</v>
      </c>
      <c r="BD65" s="165">
        <v>2014</v>
      </c>
      <c r="BE65" s="165">
        <v>2014</v>
      </c>
      <c r="BF65" s="108"/>
    </row>
    <row r="66" spans="1:58" x14ac:dyDescent="0.25">
      <c r="A66" s="133" t="s">
        <v>119</v>
      </c>
      <c r="B66" s="111" t="s">
        <v>118</v>
      </c>
      <c r="C66" s="163">
        <v>2014</v>
      </c>
      <c r="D66" s="163">
        <v>2014</v>
      </c>
      <c r="E66" s="163">
        <v>2014</v>
      </c>
      <c r="F66" s="163">
        <v>2014</v>
      </c>
      <c r="G66" s="163">
        <v>2014</v>
      </c>
      <c r="H66" s="163">
        <v>2014</v>
      </c>
      <c r="I66" s="163">
        <v>2014</v>
      </c>
      <c r="J66" s="163">
        <v>2016</v>
      </c>
      <c r="K66" s="163">
        <v>2016</v>
      </c>
      <c r="L66" s="163">
        <v>2016</v>
      </c>
      <c r="M66" s="165">
        <v>2017</v>
      </c>
      <c r="N66" s="165">
        <v>2017</v>
      </c>
      <c r="O66" s="165">
        <v>2016</v>
      </c>
      <c r="P66" s="165">
        <v>2016</v>
      </c>
      <c r="Q66" s="165">
        <v>2015</v>
      </c>
      <c r="R66" s="165" t="s">
        <v>1053</v>
      </c>
      <c r="S66" s="165">
        <v>2017</v>
      </c>
      <c r="T66" s="165">
        <v>2014</v>
      </c>
      <c r="U66" s="165">
        <v>2015</v>
      </c>
      <c r="V66" s="165" t="s">
        <v>1053</v>
      </c>
      <c r="W66" s="165">
        <v>2015</v>
      </c>
      <c r="X66" s="165">
        <v>2005</v>
      </c>
      <c r="Y66" s="165">
        <v>2012</v>
      </c>
      <c r="Z66" s="165">
        <v>2016</v>
      </c>
      <c r="AA66" s="165">
        <v>2015</v>
      </c>
      <c r="AB66" s="165" t="s">
        <v>1053</v>
      </c>
      <c r="AC66" s="165">
        <v>2014</v>
      </c>
      <c r="AD66" s="165">
        <v>2015</v>
      </c>
      <c r="AE66" s="165" t="s">
        <v>1053</v>
      </c>
      <c r="AF66" s="165">
        <v>2015</v>
      </c>
      <c r="AG66" s="164">
        <v>2011</v>
      </c>
      <c r="AH66" s="165">
        <v>2015</v>
      </c>
      <c r="AI66" s="165">
        <v>2016</v>
      </c>
      <c r="AJ66" s="165">
        <v>2017</v>
      </c>
      <c r="AK66" s="168" t="s">
        <v>1053</v>
      </c>
      <c r="AL66" s="168">
        <v>2016</v>
      </c>
      <c r="AM66" s="165">
        <v>2016</v>
      </c>
      <c r="AN66" s="165">
        <v>2014</v>
      </c>
      <c r="AO66" s="165">
        <v>2014</v>
      </c>
      <c r="AP66" s="165">
        <v>2014</v>
      </c>
      <c r="AQ66" s="165">
        <v>2014</v>
      </c>
      <c r="AR66" s="165">
        <v>2015</v>
      </c>
      <c r="AS66" s="165">
        <v>2015</v>
      </c>
      <c r="AT66" s="165">
        <v>2016</v>
      </c>
      <c r="AU66" s="165">
        <v>2014</v>
      </c>
      <c r="AV66" s="165" t="s">
        <v>1053</v>
      </c>
      <c r="AW66" s="165">
        <v>2015</v>
      </c>
      <c r="AX66" s="165">
        <v>2015</v>
      </c>
      <c r="AY66" s="165">
        <v>2014</v>
      </c>
      <c r="AZ66" s="165">
        <v>2015</v>
      </c>
      <c r="BA66" s="165">
        <v>2015</v>
      </c>
      <c r="BB66" s="165">
        <v>2016</v>
      </c>
      <c r="BC66" s="165">
        <v>2015</v>
      </c>
      <c r="BD66" s="165">
        <v>2014</v>
      </c>
      <c r="BE66" s="165">
        <v>2014</v>
      </c>
      <c r="BF66" s="108"/>
    </row>
    <row r="67" spans="1:58" x14ac:dyDescent="0.25">
      <c r="A67" s="133" t="s">
        <v>121</v>
      </c>
      <c r="B67" s="111" t="s">
        <v>120</v>
      </c>
      <c r="C67" s="163">
        <v>2014</v>
      </c>
      <c r="D67" s="163">
        <v>2014</v>
      </c>
      <c r="E67" s="163">
        <v>2014</v>
      </c>
      <c r="F67" s="163">
        <v>2014</v>
      </c>
      <c r="G67" s="163">
        <v>2014</v>
      </c>
      <c r="H67" s="163">
        <v>2014</v>
      </c>
      <c r="I67" s="163">
        <v>2014</v>
      </c>
      <c r="J67" s="163">
        <v>2016</v>
      </c>
      <c r="K67" s="163">
        <v>2016</v>
      </c>
      <c r="L67" s="163">
        <v>2016</v>
      </c>
      <c r="M67" s="165">
        <v>2017</v>
      </c>
      <c r="N67" s="165">
        <v>2017</v>
      </c>
      <c r="O67" s="165">
        <v>2016</v>
      </c>
      <c r="P67" s="165">
        <v>2016</v>
      </c>
      <c r="Q67" s="165">
        <v>2015</v>
      </c>
      <c r="R67" s="165">
        <v>2014</v>
      </c>
      <c r="S67" s="165">
        <v>2017</v>
      </c>
      <c r="T67" s="165">
        <v>2014</v>
      </c>
      <c r="U67" s="165">
        <v>2015</v>
      </c>
      <c r="V67" s="165" t="s">
        <v>1131</v>
      </c>
      <c r="W67" s="165">
        <v>2015</v>
      </c>
      <c r="X67" s="165">
        <v>2014</v>
      </c>
      <c r="Y67" s="165">
        <v>2010</v>
      </c>
      <c r="Z67" s="165">
        <v>2016</v>
      </c>
      <c r="AA67" s="165">
        <v>2015</v>
      </c>
      <c r="AB67" s="165">
        <v>2015</v>
      </c>
      <c r="AC67" s="165">
        <v>2014</v>
      </c>
      <c r="AD67" s="165">
        <v>2015</v>
      </c>
      <c r="AE67" s="165">
        <v>2012</v>
      </c>
      <c r="AF67" s="165">
        <v>2015</v>
      </c>
      <c r="AG67" s="164">
        <v>2005</v>
      </c>
      <c r="AH67" s="165">
        <v>2015</v>
      </c>
      <c r="AI67" s="165">
        <v>2016</v>
      </c>
      <c r="AJ67" s="165">
        <v>2017</v>
      </c>
      <c r="AK67" s="168" t="s">
        <v>1053</v>
      </c>
      <c r="AL67" s="168">
        <v>2016</v>
      </c>
      <c r="AM67" s="165">
        <v>2016</v>
      </c>
      <c r="AN67" s="165">
        <v>2014</v>
      </c>
      <c r="AO67" s="165">
        <v>2014</v>
      </c>
      <c r="AP67" s="165">
        <v>2014</v>
      </c>
      <c r="AQ67" s="165">
        <v>2014</v>
      </c>
      <c r="AR67" s="165">
        <v>2015</v>
      </c>
      <c r="AS67" s="165">
        <v>2015</v>
      </c>
      <c r="AT67" s="165">
        <v>2016</v>
      </c>
      <c r="AU67" s="165">
        <v>2014</v>
      </c>
      <c r="AV67" s="165">
        <v>2015</v>
      </c>
      <c r="AW67" s="165">
        <v>2015</v>
      </c>
      <c r="AX67" s="165">
        <v>2015</v>
      </c>
      <c r="AY67" s="165">
        <v>2014</v>
      </c>
      <c r="AZ67" s="165">
        <v>2015</v>
      </c>
      <c r="BA67" s="165">
        <v>2015</v>
      </c>
      <c r="BB67" s="165">
        <v>2016</v>
      </c>
      <c r="BC67" s="165">
        <v>2015</v>
      </c>
      <c r="BD67" s="165">
        <v>2014</v>
      </c>
      <c r="BE67" s="165">
        <v>2014</v>
      </c>
      <c r="BF67" s="108"/>
    </row>
    <row r="68" spans="1:58" x14ac:dyDescent="0.25">
      <c r="A68" s="133" t="s">
        <v>123</v>
      </c>
      <c r="B68" s="111" t="s">
        <v>122</v>
      </c>
      <c r="C68" s="163">
        <v>2014</v>
      </c>
      <c r="D68" s="163">
        <v>2014</v>
      </c>
      <c r="E68" s="163">
        <v>2014</v>
      </c>
      <c r="F68" s="163">
        <v>2014</v>
      </c>
      <c r="G68" s="163">
        <v>2014</v>
      </c>
      <c r="H68" s="163">
        <v>2014</v>
      </c>
      <c r="I68" s="163">
        <v>2014</v>
      </c>
      <c r="J68" s="163">
        <v>2016</v>
      </c>
      <c r="K68" s="163">
        <v>2016</v>
      </c>
      <c r="L68" s="163">
        <v>2016</v>
      </c>
      <c r="M68" s="165">
        <v>2017</v>
      </c>
      <c r="N68" s="165">
        <v>2017</v>
      </c>
      <c r="O68" s="165">
        <v>2016</v>
      </c>
      <c r="P68" s="165">
        <v>2016</v>
      </c>
      <c r="Q68" s="165">
        <v>2015</v>
      </c>
      <c r="R68" s="165" t="s">
        <v>1053</v>
      </c>
      <c r="S68" s="165">
        <v>2017</v>
      </c>
      <c r="T68" s="165">
        <v>2014</v>
      </c>
      <c r="U68" s="165">
        <v>2015</v>
      </c>
      <c r="V68" s="165" t="s">
        <v>1053</v>
      </c>
      <c r="W68" s="165">
        <v>2015</v>
      </c>
      <c r="X68" s="165" t="s">
        <v>1053</v>
      </c>
      <c r="Y68" s="165">
        <v>2010</v>
      </c>
      <c r="Z68" s="165">
        <v>2016</v>
      </c>
      <c r="AA68" s="165">
        <v>2015</v>
      </c>
      <c r="AB68" s="165">
        <v>2015</v>
      </c>
      <c r="AC68" s="165">
        <v>2014</v>
      </c>
      <c r="AD68" s="165">
        <v>2015</v>
      </c>
      <c r="AE68" s="165" t="s">
        <v>1053</v>
      </c>
      <c r="AF68" s="165">
        <v>2015</v>
      </c>
      <c r="AG68" s="164">
        <v>2012</v>
      </c>
      <c r="AH68" s="165">
        <v>2015</v>
      </c>
      <c r="AI68" s="165">
        <v>2016</v>
      </c>
      <c r="AJ68" s="165">
        <v>2017</v>
      </c>
      <c r="AK68" s="168" t="s">
        <v>1053</v>
      </c>
      <c r="AL68" s="168">
        <v>2016</v>
      </c>
      <c r="AM68" s="165">
        <v>2016</v>
      </c>
      <c r="AN68" s="165">
        <v>2014</v>
      </c>
      <c r="AO68" s="165">
        <v>2014</v>
      </c>
      <c r="AP68" s="165">
        <v>2014</v>
      </c>
      <c r="AQ68" s="165">
        <v>2014</v>
      </c>
      <c r="AR68" s="165">
        <v>2015</v>
      </c>
      <c r="AS68" s="165">
        <v>2015</v>
      </c>
      <c r="AT68" s="165">
        <v>2016</v>
      </c>
      <c r="AU68" s="165">
        <v>2014</v>
      </c>
      <c r="AV68" s="165">
        <v>2015</v>
      </c>
      <c r="AW68" s="165">
        <v>2015</v>
      </c>
      <c r="AX68" s="165">
        <v>2015</v>
      </c>
      <c r="AY68" s="165">
        <v>2014</v>
      </c>
      <c r="AZ68" s="165">
        <v>2015</v>
      </c>
      <c r="BA68" s="165">
        <v>2015</v>
      </c>
      <c r="BB68" s="165">
        <v>2016</v>
      </c>
      <c r="BC68" s="165">
        <v>2015</v>
      </c>
      <c r="BD68" s="165">
        <v>2014</v>
      </c>
      <c r="BE68" s="165">
        <v>2014</v>
      </c>
      <c r="BF68" s="108"/>
    </row>
    <row r="69" spans="1:58" x14ac:dyDescent="0.25">
      <c r="A69" s="133" t="s">
        <v>125</v>
      </c>
      <c r="B69" s="111" t="s">
        <v>124</v>
      </c>
      <c r="C69" s="163">
        <v>2014</v>
      </c>
      <c r="D69" s="163">
        <v>2014</v>
      </c>
      <c r="E69" s="163">
        <v>2014</v>
      </c>
      <c r="F69" s="163">
        <v>2014</v>
      </c>
      <c r="G69" s="163">
        <v>2014</v>
      </c>
      <c r="H69" s="163">
        <v>2014</v>
      </c>
      <c r="I69" s="163">
        <v>2014</v>
      </c>
      <c r="J69" s="163">
        <v>2016</v>
      </c>
      <c r="K69" s="163">
        <v>2016</v>
      </c>
      <c r="L69" s="163">
        <v>2016</v>
      </c>
      <c r="M69" s="165">
        <v>2017</v>
      </c>
      <c r="N69" s="165">
        <v>2017</v>
      </c>
      <c r="O69" s="165">
        <v>2016</v>
      </c>
      <c r="P69" s="165">
        <v>2016</v>
      </c>
      <c r="Q69" s="165">
        <v>2015</v>
      </c>
      <c r="R69" s="165" t="s">
        <v>1053</v>
      </c>
      <c r="S69" s="165">
        <v>2017</v>
      </c>
      <c r="T69" s="165">
        <v>2014</v>
      </c>
      <c r="U69" s="165">
        <v>2015</v>
      </c>
      <c r="V69" s="165" t="s">
        <v>1131</v>
      </c>
      <c r="W69" s="165">
        <v>2015</v>
      </c>
      <c r="X69" s="165" t="s">
        <v>1053</v>
      </c>
      <c r="Y69" s="165" t="s">
        <v>1053</v>
      </c>
      <c r="Z69" s="165">
        <v>2016</v>
      </c>
      <c r="AA69" s="165">
        <v>2015</v>
      </c>
      <c r="AB69" s="165" t="s">
        <v>1053</v>
      </c>
      <c r="AC69" s="165">
        <v>2014</v>
      </c>
      <c r="AD69" s="165">
        <v>2015</v>
      </c>
      <c r="AE69" s="165" t="s">
        <v>1053</v>
      </c>
      <c r="AF69" s="165" t="s">
        <v>1053</v>
      </c>
      <c r="AG69" s="164" t="s">
        <v>1053</v>
      </c>
      <c r="AH69" s="165">
        <v>2015</v>
      </c>
      <c r="AI69" s="165">
        <v>2016</v>
      </c>
      <c r="AJ69" s="165">
        <v>2017</v>
      </c>
      <c r="AK69" s="168" t="s">
        <v>1053</v>
      </c>
      <c r="AL69" s="168">
        <v>2016</v>
      </c>
      <c r="AM69" s="165">
        <v>2016</v>
      </c>
      <c r="AN69" s="165">
        <v>2014</v>
      </c>
      <c r="AO69" s="165">
        <v>2014</v>
      </c>
      <c r="AP69" s="165">
        <v>2014</v>
      </c>
      <c r="AQ69" s="165" t="s">
        <v>1053</v>
      </c>
      <c r="AR69" s="165">
        <v>2011</v>
      </c>
      <c r="AS69" s="165">
        <v>2015</v>
      </c>
      <c r="AT69" s="165">
        <v>2016</v>
      </c>
      <c r="AU69" s="165">
        <v>2014</v>
      </c>
      <c r="AV69" s="165" t="s">
        <v>1053</v>
      </c>
      <c r="AW69" s="165">
        <v>2015</v>
      </c>
      <c r="AX69" s="165">
        <v>2015</v>
      </c>
      <c r="AY69" s="165">
        <v>2014</v>
      </c>
      <c r="AZ69" s="165">
        <v>2015</v>
      </c>
      <c r="BA69" s="165">
        <v>2015</v>
      </c>
      <c r="BB69" s="165">
        <v>2016</v>
      </c>
      <c r="BC69" s="165">
        <v>2015</v>
      </c>
      <c r="BD69" s="165">
        <v>2014</v>
      </c>
      <c r="BE69" s="165">
        <v>2014</v>
      </c>
      <c r="BF69" s="108"/>
    </row>
    <row r="70" spans="1:58" x14ac:dyDescent="0.25">
      <c r="A70" s="133" t="s">
        <v>127</v>
      </c>
      <c r="B70" s="111" t="s">
        <v>126</v>
      </c>
      <c r="C70" s="163">
        <v>2014</v>
      </c>
      <c r="D70" s="163">
        <v>2014</v>
      </c>
      <c r="E70" s="163">
        <v>2014</v>
      </c>
      <c r="F70" s="163">
        <v>2014</v>
      </c>
      <c r="G70" s="163">
        <v>2014</v>
      </c>
      <c r="H70" s="163">
        <v>2014</v>
      </c>
      <c r="I70" s="163">
        <v>2014</v>
      </c>
      <c r="J70" s="163">
        <v>2016</v>
      </c>
      <c r="K70" s="163">
        <v>2016</v>
      </c>
      <c r="L70" s="163">
        <v>2016</v>
      </c>
      <c r="M70" s="165">
        <v>2017</v>
      </c>
      <c r="N70" s="165">
        <v>2017</v>
      </c>
      <c r="O70" s="165">
        <v>2016</v>
      </c>
      <c r="P70" s="165">
        <v>2016</v>
      </c>
      <c r="Q70" s="165">
        <v>2015</v>
      </c>
      <c r="R70" s="165" t="s">
        <v>1053</v>
      </c>
      <c r="S70" s="165">
        <v>2017</v>
      </c>
      <c r="T70" s="165">
        <v>2014</v>
      </c>
      <c r="U70" s="165">
        <v>2015</v>
      </c>
      <c r="V70" s="165" t="s">
        <v>1131</v>
      </c>
      <c r="W70" s="165">
        <v>2015</v>
      </c>
      <c r="X70" s="165">
        <v>2015</v>
      </c>
      <c r="Y70" s="165">
        <v>2009</v>
      </c>
      <c r="Z70" s="165">
        <v>2016</v>
      </c>
      <c r="AA70" s="165">
        <v>2015</v>
      </c>
      <c r="AB70" s="165">
        <v>2015</v>
      </c>
      <c r="AC70" s="165">
        <v>2014</v>
      </c>
      <c r="AD70" s="165">
        <v>2015</v>
      </c>
      <c r="AE70" s="165">
        <v>2012</v>
      </c>
      <c r="AF70" s="165">
        <v>2015</v>
      </c>
      <c r="AG70" s="164">
        <v>2014</v>
      </c>
      <c r="AH70" s="165">
        <v>2015</v>
      </c>
      <c r="AI70" s="165">
        <v>2016</v>
      </c>
      <c r="AJ70" s="165">
        <v>2017</v>
      </c>
      <c r="AK70" s="168">
        <v>2016</v>
      </c>
      <c r="AL70" s="168">
        <v>2016</v>
      </c>
      <c r="AM70" s="165">
        <v>2016</v>
      </c>
      <c r="AN70" s="165">
        <v>2014</v>
      </c>
      <c r="AO70" s="165">
        <v>2014</v>
      </c>
      <c r="AP70" s="165">
        <v>2014</v>
      </c>
      <c r="AQ70" s="165">
        <v>2014</v>
      </c>
      <c r="AR70" s="165">
        <v>2015</v>
      </c>
      <c r="AS70" s="165">
        <v>2015</v>
      </c>
      <c r="AT70" s="165">
        <v>2016</v>
      </c>
      <c r="AU70" s="165">
        <v>2014</v>
      </c>
      <c r="AV70" s="165">
        <v>2015</v>
      </c>
      <c r="AW70" s="165">
        <v>2015</v>
      </c>
      <c r="AX70" s="165">
        <v>2015</v>
      </c>
      <c r="AY70" s="165">
        <v>2014</v>
      </c>
      <c r="AZ70" s="165">
        <v>2015</v>
      </c>
      <c r="BA70" s="165">
        <v>2015</v>
      </c>
      <c r="BB70" s="165">
        <v>2016</v>
      </c>
      <c r="BC70" s="165">
        <v>2015</v>
      </c>
      <c r="BD70" s="165">
        <v>2014</v>
      </c>
      <c r="BE70" s="165">
        <v>2014</v>
      </c>
      <c r="BF70" s="108"/>
    </row>
    <row r="71" spans="1:58" x14ac:dyDescent="0.25">
      <c r="A71" s="133" t="s">
        <v>129</v>
      </c>
      <c r="B71" s="111" t="s">
        <v>128</v>
      </c>
      <c r="C71" s="163">
        <v>2014</v>
      </c>
      <c r="D71" s="163">
        <v>2014</v>
      </c>
      <c r="E71" s="163">
        <v>2014</v>
      </c>
      <c r="F71" s="163">
        <v>2014</v>
      </c>
      <c r="G71" s="163">
        <v>2014</v>
      </c>
      <c r="H71" s="163">
        <v>2014</v>
      </c>
      <c r="I71" s="163">
        <v>2014</v>
      </c>
      <c r="J71" s="163">
        <v>2016</v>
      </c>
      <c r="K71" s="163">
        <v>2016</v>
      </c>
      <c r="L71" s="163">
        <v>2016</v>
      </c>
      <c r="M71" s="165">
        <v>2017</v>
      </c>
      <c r="N71" s="165">
        <v>2017</v>
      </c>
      <c r="O71" s="165">
        <v>2016</v>
      </c>
      <c r="P71" s="165">
        <v>2016</v>
      </c>
      <c r="Q71" s="165">
        <v>2015</v>
      </c>
      <c r="R71" s="165">
        <v>2012</v>
      </c>
      <c r="S71" s="165">
        <v>2017</v>
      </c>
      <c r="T71" s="165">
        <v>2014</v>
      </c>
      <c r="U71" s="165">
        <v>2015</v>
      </c>
      <c r="V71" s="165" t="s">
        <v>1131</v>
      </c>
      <c r="W71" s="165">
        <v>2015</v>
      </c>
      <c r="X71" s="165">
        <v>2012</v>
      </c>
      <c r="Y71" s="165">
        <v>2010</v>
      </c>
      <c r="Z71" s="165">
        <v>2016</v>
      </c>
      <c r="AA71" s="165">
        <v>2015</v>
      </c>
      <c r="AB71" s="165">
        <v>2015</v>
      </c>
      <c r="AC71" s="165">
        <v>2014</v>
      </c>
      <c r="AD71" s="165">
        <v>2015</v>
      </c>
      <c r="AE71" s="165">
        <v>2012</v>
      </c>
      <c r="AF71" s="165" t="s">
        <v>1053</v>
      </c>
      <c r="AG71" s="164">
        <v>2012</v>
      </c>
      <c r="AH71" s="165">
        <v>2015</v>
      </c>
      <c r="AI71" s="165">
        <v>2016</v>
      </c>
      <c r="AJ71" s="165">
        <v>2017</v>
      </c>
      <c r="AK71" s="168" t="s">
        <v>1053</v>
      </c>
      <c r="AL71" s="168">
        <v>2016</v>
      </c>
      <c r="AM71" s="165">
        <v>2016</v>
      </c>
      <c r="AN71" s="165">
        <v>2014</v>
      </c>
      <c r="AO71" s="165">
        <v>2014</v>
      </c>
      <c r="AP71" s="165">
        <v>2013</v>
      </c>
      <c r="AQ71" s="165">
        <v>2013</v>
      </c>
      <c r="AR71" s="165">
        <v>2015</v>
      </c>
      <c r="AS71" s="165">
        <v>2015</v>
      </c>
      <c r="AT71" s="165">
        <v>2016</v>
      </c>
      <c r="AU71" s="165">
        <v>2014</v>
      </c>
      <c r="AV71" s="165">
        <v>2015</v>
      </c>
      <c r="AW71" s="165">
        <v>2015</v>
      </c>
      <c r="AX71" s="165">
        <v>2015</v>
      </c>
      <c r="AY71" s="165">
        <v>2014</v>
      </c>
      <c r="AZ71" s="165">
        <v>2015</v>
      </c>
      <c r="BA71" s="165">
        <v>2015</v>
      </c>
      <c r="BB71" s="165">
        <v>2016</v>
      </c>
      <c r="BC71" s="165">
        <v>2015</v>
      </c>
      <c r="BD71" s="165">
        <v>2014</v>
      </c>
      <c r="BE71" s="165">
        <v>2014</v>
      </c>
      <c r="BF71" s="108"/>
    </row>
    <row r="72" spans="1:58" x14ac:dyDescent="0.25">
      <c r="A72" s="133" t="s">
        <v>372</v>
      </c>
      <c r="B72" s="111" t="s">
        <v>130</v>
      </c>
      <c r="C72" s="163">
        <v>2014</v>
      </c>
      <c r="D72" s="163">
        <v>2014</v>
      </c>
      <c r="E72" s="163">
        <v>2014</v>
      </c>
      <c r="F72" s="163">
        <v>2014</v>
      </c>
      <c r="G72" s="163">
        <v>2014</v>
      </c>
      <c r="H72" s="163">
        <v>2014</v>
      </c>
      <c r="I72" s="163">
        <v>2014</v>
      </c>
      <c r="J72" s="163">
        <v>2016</v>
      </c>
      <c r="K72" s="163">
        <v>2016</v>
      </c>
      <c r="L72" s="163">
        <v>2016</v>
      </c>
      <c r="M72" s="165">
        <v>2017</v>
      </c>
      <c r="N72" s="165">
        <v>2017</v>
      </c>
      <c r="O72" s="165">
        <v>2016</v>
      </c>
      <c r="P72" s="165">
        <v>2016</v>
      </c>
      <c r="Q72" s="165">
        <v>2015</v>
      </c>
      <c r="R72" s="165">
        <v>2006</v>
      </c>
      <c r="S72" s="165">
        <v>2017</v>
      </c>
      <c r="T72" s="165">
        <v>2014</v>
      </c>
      <c r="U72" s="165">
        <v>2015</v>
      </c>
      <c r="V72" s="165" t="s">
        <v>1131</v>
      </c>
      <c r="W72" s="165">
        <v>2015</v>
      </c>
      <c r="X72" s="165">
        <v>2014</v>
      </c>
      <c r="Y72" s="165">
        <v>2010</v>
      </c>
      <c r="Z72" s="165">
        <v>2016</v>
      </c>
      <c r="AA72" s="165">
        <v>2015</v>
      </c>
      <c r="AB72" s="165">
        <v>2014</v>
      </c>
      <c r="AC72" s="165">
        <v>2014</v>
      </c>
      <c r="AD72" s="165">
        <v>2015</v>
      </c>
      <c r="AE72" s="165">
        <v>2012</v>
      </c>
      <c r="AF72" s="165" t="s">
        <v>1053</v>
      </c>
      <c r="AG72" s="164">
        <v>2010</v>
      </c>
      <c r="AH72" s="165">
        <v>2015</v>
      </c>
      <c r="AI72" s="165">
        <v>2016</v>
      </c>
      <c r="AJ72" s="165">
        <v>2017</v>
      </c>
      <c r="AK72" s="168" t="s">
        <v>1053</v>
      </c>
      <c r="AL72" s="168">
        <v>2016</v>
      </c>
      <c r="AM72" s="165">
        <v>2016</v>
      </c>
      <c r="AN72" s="165">
        <v>2014</v>
      </c>
      <c r="AO72" s="165">
        <v>2014</v>
      </c>
      <c r="AP72" s="165" t="s">
        <v>1053</v>
      </c>
      <c r="AQ72" s="165" t="s">
        <v>1053</v>
      </c>
      <c r="AR72" s="165">
        <v>2015</v>
      </c>
      <c r="AS72" s="165">
        <v>2015</v>
      </c>
      <c r="AT72" s="165">
        <v>2016</v>
      </c>
      <c r="AU72" s="165">
        <v>2014</v>
      </c>
      <c r="AV72" s="165">
        <v>2015</v>
      </c>
      <c r="AW72" s="165">
        <v>2015</v>
      </c>
      <c r="AX72" s="165">
        <v>2015</v>
      </c>
      <c r="AY72" s="165">
        <v>2014</v>
      </c>
      <c r="AZ72" s="165">
        <v>2015</v>
      </c>
      <c r="BA72" s="165">
        <v>2015</v>
      </c>
      <c r="BB72" s="165">
        <v>2016</v>
      </c>
      <c r="BC72" s="165">
        <v>2015</v>
      </c>
      <c r="BD72" s="165">
        <v>2014</v>
      </c>
      <c r="BE72" s="165">
        <v>2014</v>
      </c>
      <c r="BF72" s="108"/>
    </row>
    <row r="73" spans="1:58" x14ac:dyDescent="0.25">
      <c r="A73" s="133" t="s">
        <v>132</v>
      </c>
      <c r="B73" s="111" t="s">
        <v>131</v>
      </c>
      <c r="C73" s="163">
        <v>2014</v>
      </c>
      <c r="D73" s="163">
        <v>2014</v>
      </c>
      <c r="E73" s="163">
        <v>2014</v>
      </c>
      <c r="F73" s="163">
        <v>2014</v>
      </c>
      <c r="G73" s="163">
        <v>2014</v>
      </c>
      <c r="H73" s="163">
        <v>2014</v>
      </c>
      <c r="I73" s="163">
        <v>2014</v>
      </c>
      <c r="J73" s="163">
        <v>2016</v>
      </c>
      <c r="K73" s="163">
        <v>2016</v>
      </c>
      <c r="L73" s="163">
        <v>2016</v>
      </c>
      <c r="M73" s="165">
        <v>2017</v>
      </c>
      <c r="N73" s="165">
        <v>2017</v>
      </c>
      <c r="O73" s="165">
        <v>2016</v>
      </c>
      <c r="P73" s="165">
        <v>2016</v>
      </c>
      <c r="Q73" s="165">
        <v>2015</v>
      </c>
      <c r="R73" s="165">
        <v>2009</v>
      </c>
      <c r="S73" s="165">
        <v>2017</v>
      </c>
      <c r="T73" s="165">
        <v>2014</v>
      </c>
      <c r="U73" s="165">
        <v>2015</v>
      </c>
      <c r="V73" s="165" t="s">
        <v>1131</v>
      </c>
      <c r="W73" s="165">
        <v>2015</v>
      </c>
      <c r="X73" s="165">
        <v>2014</v>
      </c>
      <c r="Y73" s="165">
        <v>2010</v>
      </c>
      <c r="Z73" s="165">
        <v>2016</v>
      </c>
      <c r="AA73" s="165">
        <v>2015</v>
      </c>
      <c r="AB73" s="165">
        <v>2015</v>
      </c>
      <c r="AC73" s="165">
        <v>2014</v>
      </c>
      <c r="AD73" s="165">
        <v>2015</v>
      </c>
      <c r="AE73" s="165">
        <v>2012</v>
      </c>
      <c r="AF73" s="165">
        <v>2015</v>
      </c>
      <c r="AG73" s="164" t="s">
        <v>1053</v>
      </c>
      <c r="AH73" s="165">
        <v>2015</v>
      </c>
      <c r="AI73" s="165">
        <v>2016</v>
      </c>
      <c r="AJ73" s="165">
        <v>2017</v>
      </c>
      <c r="AK73" s="168" t="s">
        <v>1053</v>
      </c>
      <c r="AL73" s="168">
        <v>2016</v>
      </c>
      <c r="AM73" s="165">
        <v>2016</v>
      </c>
      <c r="AN73" s="165">
        <v>2014</v>
      </c>
      <c r="AO73" s="165">
        <v>2014</v>
      </c>
      <c r="AP73" s="165" t="s">
        <v>1053</v>
      </c>
      <c r="AQ73" s="165" t="s">
        <v>1053</v>
      </c>
      <c r="AR73" s="165" t="s">
        <v>1053</v>
      </c>
      <c r="AS73" s="165">
        <v>2015</v>
      </c>
      <c r="AT73" s="165">
        <v>2016</v>
      </c>
      <c r="AU73" s="165">
        <v>2014</v>
      </c>
      <c r="AV73" s="165">
        <v>2015</v>
      </c>
      <c r="AW73" s="165">
        <v>2015</v>
      </c>
      <c r="AX73" s="165">
        <v>2015</v>
      </c>
      <c r="AY73" s="165">
        <v>2014</v>
      </c>
      <c r="AZ73" s="165">
        <v>2015</v>
      </c>
      <c r="BA73" s="165">
        <v>2015</v>
      </c>
      <c r="BB73" s="165">
        <v>2016</v>
      </c>
      <c r="BC73" s="165">
        <v>2015</v>
      </c>
      <c r="BD73" s="165">
        <v>2014</v>
      </c>
      <c r="BE73" s="165">
        <v>2014</v>
      </c>
      <c r="BF73" s="108"/>
    </row>
    <row r="74" spans="1:58" x14ac:dyDescent="0.25">
      <c r="A74" s="133" t="s">
        <v>134</v>
      </c>
      <c r="B74" s="111" t="s">
        <v>133</v>
      </c>
      <c r="C74" s="163">
        <v>2014</v>
      </c>
      <c r="D74" s="163">
        <v>2014</v>
      </c>
      <c r="E74" s="163">
        <v>2014</v>
      </c>
      <c r="F74" s="163">
        <v>2014</v>
      </c>
      <c r="G74" s="163">
        <v>2014</v>
      </c>
      <c r="H74" s="163">
        <v>2014</v>
      </c>
      <c r="I74" s="163">
        <v>2014</v>
      </c>
      <c r="J74" s="163">
        <v>2016</v>
      </c>
      <c r="K74" s="163">
        <v>2016</v>
      </c>
      <c r="L74" s="163">
        <v>2016</v>
      </c>
      <c r="M74" s="165">
        <v>2017</v>
      </c>
      <c r="N74" s="165">
        <v>2017</v>
      </c>
      <c r="O74" s="165">
        <v>2016</v>
      </c>
      <c r="P74" s="165">
        <v>2016</v>
      </c>
      <c r="Q74" s="165">
        <v>2015</v>
      </c>
      <c r="R74" s="165">
        <v>2012</v>
      </c>
      <c r="S74" s="165">
        <v>2017</v>
      </c>
      <c r="T74" s="165">
        <v>2014</v>
      </c>
      <c r="U74" s="165">
        <v>2015</v>
      </c>
      <c r="V74" s="165" t="s">
        <v>1131</v>
      </c>
      <c r="W74" s="165">
        <v>2015</v>
      </c>
      <c r="X74" s="165">
        <v>2012</v>
      </c>
      <c r="Y74" s="165">
        <v>2014</v>
      </c>
      <c r="Z74" s="165">
        <v>2016</v>
      </c>
      <c r="AA74" s="165">
        <v>2015</v>
      </c>
      <c r="AB74" s="165">
        <v>2015</v>
      </c>
      <c r="AC74" s="165">
        <v>2014</v>
      </c>
      <c r="AD74" s="165">
        <v>2015</v>
      </c>
      <c r="AE74" s="165">
        <v>2012</v>
      </c>
      <c r="AF74" s="165">
        <v>2015</v>
      </c>
      <c r="AG74" s="164">
        <v>2012</v>
      </c>
      <c r="AH74" s="165">
        <v>2015</v>
      </c>
      <c r="AI74" s="165">
        <v>2016</v>
      </c>
      <c r="AJ74" s="165">
        <v>2017</v>
      </c>
      <c r="AK74" s="168" t="s">
        <v>1053</v>
      </c>
      <c r="AL74" s="168">
        <v>2016</v>
      </c>
      <c r="AM74" s="165">
        <v>2016</v>
      </c>
      <c r="AN74" s="165">
        <v>2014</v>
      </c>
      <c r="AO74" s="165">
        <v>2014</v>
      </c>
      <c r="AP74" s="165">
        <v>2014</v>
      </c>
      <c r="AQ74" s="165">
        <v>2014</v>
      </c>
      <c r="AR74" s="165">
        <v>2011</v>
      </c>
      <c r="AS74" s="165">
        <v>2015</v>
      </c>
      <c r="AT74" s="165">
        <v>2016</v>
      </c>
      <c r="AU74" s="165">
        <v>2014</v>
      </c>
      <c r="AV74" s="165">
        <v>2015</v>
      </c>
      <c r="AW74" s="165">
        <v>2015</v>
      </c>
      <c r="AX74" s="165">
        <v>2015</v>
      </c>
      <c r="AY74" s="165">
        <v>2014</v>
      </c>
      <c r="AZ74" s="165">
        <v>2015</v>
      </c>
      <c r="BA74" s="165">
        <v>2015</v>
      </c>
      <c r="BB74" s="165">
        <v>2016</v>
      </c>
      <c r="BC74" s="165">
        <v>2015</v>
      </c>
      <c r="BD74" s="165">
        <v>2014</v>
      </c>
      <c r="BE74" s="165">
        <v>2014</v>
      </c>
      <c r="BF74" s="108"/>
    </row>
    <row r="75" spans="1:58" x14ac:dyDescent="0.25">
      <c r="A75" s="133" t="s">
        <v>136</v>
      </c>
      <c r="B75" s="111" t="s">
        <v>135</v>
      </c>
      <c r="C75" s="163">
        <v>2014</v>
      </c>
      <c r="D75" s="163">
        <v>2014</v>
      </c>
      <c r="E75" s="163">
        <v>2014</v>
      </c>
      <c r="F75" s="163">
        <v>2014</v>
      </c>
      <c r="G75" s="163">
        <v>2014</v>
      </c>
      <c r="H75" s="163">
        <v>2014</v>
      </c>
      <c r="I75" s="163">
        <v>2014</v>
      </c>
      <c r="J75" s="163">
        <v>2016</v>
      </c>
      <c r="K75" s="163">
        <v>2016</v>
      </c>
      <c r="L75" s="163">
        <v>2016</v>
      </c>
      <c r="M75" s="165">
        <v>2017</v>
      </c>
      <c r="N75" s="165">
        <v>2017</v>
      </c>
      <c r="O75" s="165">
        <v>2016</v>
      </c>
      <c r="P75" s="165">
        <v>2016</v>
      </c>
      <c r="Q75" s="165">
        <v>2015</v>
      </c>
      <c r="R75" s="165">
        <v>2012</v>
      </c>
      <c r="S75" s="165">
        <v>2017</v>
      </c>
      <c r="T75" s="165">
        <v>2014</v>
      </c>
      <c r="U75" s="165">
        <v>2015</v>
      </c>
      <c r="V75" s="165" t="s">
        <v>1131</v>
      </c>
      <c r="W75" s="165">
        <v>2015</v>
      </c>
      <c r="X75" s="165">
        <v>2012</v>
      </c>
      <c r="Y75" s="165" t="s">
        <v>1053</v>
      </c>
      <c r="Z75" s="165">
        <v>2016</v>
      </c>
      <c r="AA75" s="165">
        <v>2015</v>
      </c>
      <c r="AB75" s="165">
        <v>2015</v>
      </c>
      <c r="AC75" s="165">
        <v>2014</v>
      </c>
      <c r="AD75" s="165">
        <v>2015</v>
      </c>
      <c r="AE75" s="165">
        <v>2012</v>
      </c>
      <c r="AF75" s="165">
        <v>2015</v>
      </c>
      <c r="AG75" s="164">
        <v>2014</v>
      </c>
      <c r="AH75" s="165">
        <v>2015</v>
      </c>
      <c r="AI75" s="165">
        <v>2016</v>
      </c>
      <c r="AJ75" s="165">
        <v>2017</v>
      </c>
      <c r="AK75" s="168">
        <v>2016</v>
      </c>
      <c r="AL75" s="168">
        <v>2016</v>
      </c>
      <c r="AM75" s="165">
        <v>2016</v>
      </c>
      <c r="AN75" s="165">
        <v>2014</v>
      </c>
      <c r="AO75" s="165">
        <v>2014</v>
      </c>
      <c r="AP75" s="165">
        <v>2014</v>
      </c>
      <c r="AQ75" s="165">
        <v>2014</v>
      </c>
      <c r="AR75" s="165">
        <v>2011</v>
      </c>
      <c r="AS75" s="165">
        <v>2015</v>
      </c>
      <c r="AT75" s="165">
        <v>2016</v>
      </c>
      <c r="AU75" s="165">
        <v>2014</v>
      </c>
      <c r="AV75" s="165">
        <v>2015</v>
      </c>
      <c r="AW75" s="165">
        <v>2015</v>
      </c>
      <c r="AX75" s="165">
        <v>2015</v>
      </c>
      <c r="AY75" s="165">
        <v>2014</v>
      </c>
      <c r="AZ75" s="165">
        <v>2015</v>
      </c>
      <c r="BA75" s="165">
        <v>2015</v>
      </c>
      <c r="BB75" s="165">
        <v>2016</v>
      </c>
      <c r="BC75" s="165">
        <v>2015</v>
      </c>
      <c r="BD75" s="165">
        <v>2014</v>
      </c>
      <c r="BE75" s="165">
        <v>2014</v>
      </c>
      <c r="BF75" s="108"/>
    </row>
    <row r="76" spans="1:58" x14ac:dyDescent="0.25">
      <c r="A76" s="133" t="s">
        <v>138</v>
      </c>
      <c r="B76" s="111" t="s">
        <v>137</v>
      </c>
      <c r="C76" s="163">
        <v>2014</v>
      </c>
      <c r="D76" s="163">
        <v>2014</v>
      </c>
      <c r="E76" s="163">
        <v>2014</v>
      </c>
      <c r="F76" s="163">
        <v>2014</v>
      </c>
      <c r="G76" s="163">
        <v>2014</v>
      </c>
      <c r="H76" s="163">
        <v>2014</v>
      </c>
      <c r="I76" s="163">
        <v>2014</v>
      </c>
      <c r="J76" s="163">
        <v>2016</v>
      </c>
      <c r="K76" s="163">
        <v>2016</v>
      </c>
      <c r="L76" s="163">
        <v>2016</v>
      </c>
      <c r="M76" s="165">
        <v>2017</v>
      </c>
      <c r="N76" s="165">
        <v>2017</v>
      </c>
      <c r="O76" s="165">
        <v>2016</v>
      </c>
      <c r="P76" s="165">
        <v>2016</v>
      </c>
      <c r="Q76" s="165">
        <v>2015</v>
      </c>
      <c r="R76" s="165" t="s">
        <v>1053</v>
      </c>
      <c r="S76" s="165">
        <v>2017</v>
      </c>
      <c r="T76" s="165">
        <v>2014</v>
      </c>
      <c r="U76" s="165">
        <v>2015</v>
      </c>
      <c r="V76" s="165" t="s">
        <v>1053</v>
      </c>
      <c r="W76" s="165">
        <v>2015</v>
      </c>
      <c r="X76" s="165" t="s">
        <v>1053</v>
      </c>
      <c r="Y76" s="165">
        <v>2012</v>
      </c>
      <c r="Z76" s="165">
        <v>2016</v>
      </c>
      <c r="AA76" s="165">
        <v>2015</v>
      </c>
      <c r="AB76" s="165" t="s">
        <v>1053</v>
      </c>
      <c r="AC76" s="165">
        <v>2014</v>
      </c>
      <c r="AD76" s="165">
        <v>2015</v>
      </c>
      <c r="AE76" s="165" t="s">
        <v>1053</v>
      </c>
      <c r="AF76" s="165">
        <v>2015</v>
      </c>
      <c r="AG76" s="164">
        <v>2012</v>
      </c>
      <c r="AH76" s="165">
        <v>2015</v>
      </c>
      <c r="AI76" s="165">
        <v>2016</v>
      </c>
      <c r="AJ76" s="165">
        <v>2017</v>
      </c>
      <c r="AK76" s="168" t="s">
        <v>1053</v>
      </c>
      <c r="AL76" s="168">
        <v>2016</v>
      </c>
      <c r="AM76" s="165">
        <v>2016</v>
      </c>
      <c r="AN76" s="165">
        <v>2014</v>
      </c>
      <c r="AO76" s="165">
        <v>2014</v>
      </c>
      <c r="AP76" s="165">
        <v>2014</v>
      </c>
      <c r="AQ76" s="165">
        <v>2014</v>
      </c>
      <c r="AR76" s="165">
        <v>2015</v>
      </c>
      <c r="AS76" s="165">
        <v>2015</v>
      </c>
      <c r="AT76" s="165">
        <v>2016</v>
      </c>
      <c r="AU76" s="165">
        <v>2014</v>
      </c>
      <c r="AV76" s="165">
        <v>2015</v>
      </c>
      <c r="AW76" s="165">
        <v>2015</v>
      </c>
      <c r="AX76" s="165">
        <v>2015</v>
      </c>
      <c r="AY76" s="165">
        <v>2014</v>
      </c>
      <c r="AZ76" s="165">
        <v>2015</v>
      </c>
      <c r="BA76" s="165">
        <v>2015</v>
      </c>
      <c r="BB76" s="165">
        <v>2016</v>
      </c>
      <c r="BC76" s="165">
        <v>2015</v>
      </c>
      <c r="BD76" s="165">
        <v>2014</v>
      </c>
      <c r="BE76" s="165">
        <v>2014</v>
      </c>
      <c r="BF76" s="108"/>
    </row>
    <row r="77" spans="1:58" x14ac:dyDescent="0.25">
      <c r="A77" s="133" t="s">
        <v>140</v>
      </c>
      <c r="B77" s="111" t="s">
        <v>139</v>
      </c>
      <c r="C77" s="163">
        <v>2014</v>
      </c>
      <c r="D77" s="163">
        <v>2014</v>
      </c>
      <c r="E77" s="163">
        <v>2014</v>
      </c>
      <c r="F77" s="163">
        <v>2014</v>
      </c>
      <c r="G77" s="163">
        <v>2014</v>
      </c>
      <c r="H77" s="163">
        <v>2014</v>
      </c>
      <c r="I77" s="163">
        <v>2014</v>
      </c>
      <c r="J77" s="163">
        <v>2016</v>
      </c>
      <c r="K77" s="163">
        <v>2016</v>
      </c>
      <c r="L77" s="163">
        <v>2016</v>
      </c>
      <c r="M77" s="165">
        <v>2017</v>
      </c>
      <c r="N77" s="165">
        <v>2017</v>
      </c>
      <c r="O77" s="165">
        <v>2016</v>
      </c>
      <c r="P77" s="165">
        <v>2016</v>
      </c>
      <c r="Q77" s="165">
        <v>2015</v>
      </c>
      <c r="R77" s="165" t="s">
        <v>1053</v>
      </c>
      <c r="S77" s="165">
        <v>2017</v>
      </c>
      <c r="T77" s="165">
        <v>2014</v>
      </c>
      <c r="U77" s="165">
        <v>2015</v>
      </c>
      <c r="V77" s="165" t="s">
        <v>1053</v>
      </c>
      <c r="W77" s="165">
        <v>2015</v>
      </c>
      <c r="X77" s="165" t="s">
        <v>1053</v>
      </c>
      <c r="Y77" s="165">
        <v>2015</v>
      </c>
      <c r="Z77" s="165">
        <v>2016</v>
      </c>
      <c r="AA77" s="165">
        <v>2015</v>
      </c>
      <c r="AB77" s="165" t="s">
        <v>1053</v>
      </c>
      <c r="AC77" s="165">
        <v>2014</v>
      </c>
      <c r="AD77" s="165">
        <v>2015</v>
      </c>
      <c r="AE77" s="165" t="s">
        <v>1053</v>
      </c>
      <c r="AF77" s="165">
        <v>2015</v>
      </c>
      <c r="AG77" s="164">
        <v>2012</v>
      </c>
      <c r="AH77" s="165">
        <v>2015</v>
      </c>
      <c r="AI77" s="165">
        <v>2016</v>
      </c>
      <c r="AJ77" s="165">
        <v>2017</v>
      </c>
      <c r="AK77" s="168" t="s">
        <v>1053</v>
      </c>
      <c r="AL77" s="168">
        <v>2016</v>
      </c>
      <c r="AM77" s="165">
        <v>2016</v>
      </c>
      <c r="AN77" s="165">
        <v>2014</v>
      </c>
      <c r="AO77" s="165">
        <v>2014</v>
      </c>
      <c r="AP77" s="165">
        <v>2014</v>
      </c>
      <c r="AQ77" s="165">
        <v>2014</v>
      </c>
      <c r="AR77" s="165" t="s">
        <v>1053</v>
      </c>
      <c r="AS77" s="165">
        <v>2015</v>
      </c>
      <c r="AT77" s="165">
        <v>2016</v>
      </c>
      <c r="AU77" s="165">
        <v>2014</v>
      </c>
      <c r="AV77" s="165" t="s">
        <v>1053</v>
      </c>
      <c r="AW77" s="165">
        <v>2015</v>
      </c>
      <c r="AX77" s="165">
        <v>2015</v>
      </c>
      <c r="AY77" s="165">
        <v>2014</v>
      </c>
      <c r="AZ77" s="165">
        <v>2015</v>
      </c>
      <c r="BA77" s="165">
        <v>2015</v>
      </c>
      <c r="BB77" s="165">
        <v>2016</v>
      </c>
      <c r="BC77" s="165">
        <v>2015</v>
      </c>
      <c r="BD77" s="165">
        <v>2014</v>
      </c>
      <c r="BE77" s="165">
        <v>2014</v>
      </c>
      <c r="BF77" s="108"/>
    </row>
    <row r="78" spans="1:58" x14ac:dyDescent="0.25">
      <c r="A78" s="133" t="s">
        <v>142</v>
      </c>
      <c r="B78" s="111" t="s">
        <v>141</v>
      </c>
      <c r="C78" s="163">
        <v>2014</v>
      </c>
      <c r="D78" s="163">
        <v>2014</v>
      </c>
      <c r="E78" s="163">
        <v>2014</v>
      </c>
      <c r="F78" s="163">
        <v>2014</v>
      </c>
      <c r="G78" s="163">
        <v>2014</v>
      </c>
      <c r="H78" s="163">
        <v>2014</v>
      </c>
      <c r="I78" s="163">
        <v>2014</v>
      </c>
      <c r="J78" s="163">
        <v>2016</v>
      </c>
      <c r="K78" s="163">
        <v>2016</v>
      </c>
      <c r="L78" s="163">
        <v>2016</v>
      </c>
      <c r="M78" s="165">
        <v>2017</v>
      </c>
      <c r="N78" s="165">
        <v>2017</v>
      </c>
      <c r="O78" s="165">
        <v>2016</v>
      </c>
      <c r="P78" s="165">
        <v>2016</v>
      </c>
      <c r="Q78" s="165">
        <v>2015</v>
      </c>
      <c r="R78" s="165">
        <v>2006</v>
      </c>
      <c r="S78" s="165">
        <v>2017</v>
      </c>
      <c r="T78" s="165">
        <v>2014</v>
      </c>
      <c r="U78" s="165">
        <v>2015</v>
      </c>
      <c r="V78" s="165" t="s">
        <v>1131</v>
      </c>
      <c r="W78" s="165">
        <v>2015</v>
      </c>
      <c r="X78" s="165">
        <v>2006</v>
      </c>
      <c r="Y78" s="165">
        <v>2012</v>
      </c>
      <c r="Z78" s="165">
        <v>2016</v>
      </c>
      <c r="AA78" s="165">
        <v>2015</v>
      </c>
      <c r="AB78" s="165">
        <v>2013</v>
      </c>
      <c r="AC78" s="165">
        <v>2014</v>
      </c>
      <c r="AD78" s="165">
        <v>2015</v>
      </c>
      <c r="AE78" s="165">
        <v>2012</v>
      </c>
      <c r="AF78" s="165">
        <v>2015</v>
      </c>
      <c r="AG78" s="164">
        <v>2009</v>
      </c>
      <c r="AH78" s="165">
        <v>2015</v>
      </c>
      <c r="AI78" s="165">
        <v>2016</v>
      </c>
      <c r="AJ78" s="165">
        <v>2017</v>
      </c>
      <c r="AK78" s="168">
        <v>2017</v>
      </c>
      <c r="AL78" s="168">
        <v>2016</v>
      </c>
      <c r="AM78" s="165">
        <v>2016</v>
      </c>
      <c r="AN78" s="165">
        <v>2014</v>
      </c>
      <c r="AO78" s="165">
        <v>2014</v>
      </c>
      <c r="AP78" s="165">
        <v>2014</v>
      </c>
      <c r="AQ78" s="165">
        <v>2014</v>
      </c>
      <c r="AR78" s="165">
        <v>2015</v>
      </c>
      <c r="AS78" s="165">
        <v>2015</v>
      </c>
      <c r="AT78" s="165">
        <v>2016</v>
      </c>
      <c r="AU78" s="165">
        <v>2014</v>
      </c>
      <c r="AV78" s="165">
        <v>2015</v>
      </c>
      <c r="AW78" s="165">
        <v>2015</v>
      </c>
      <c r="AX78" s="165">
        <v>2015</v>
      </c>
      <c r="AY78" s="165">
        <v>2014</v>
      </c>
      <c r="AZ78" s="165">
        <v>2015</v>
      </c>
      <c r="BA78" s="165">
        <v>2015</v>
      </c>
      <c r="BB78" s="165">
        <v>2016</v>
      </c>
      <c r="BC78" s="165">
        <v>2015</v>
      </c>
      <c r="BD78" s="165">
        <v>2014</v>
      </c>
      <c r="BE78" s="165">
        <v>2014</v>
      </c>
      <c r="BF78" s="108"/>
    </row>
    <row r="79" spans="1:58" x14ac:dyDescent="0.25">
      <c r="A79" s="133" t="s">
        <v>144</v>
      </c>
      <c r="B79" s="111" t="s">
        <v>143</v>
      </c>
      <c r="C79" s="163">
        <v>2014</v>
      </c>
      <c r="D79" s="163">
        <v>2014</v>
      </c>
      <c r="E79" s="163">
        <v>2014</v>
      </c>
      <c r="F79" s="163">
        <v>2014</v>
      </c>
      <c r="G79" s="163">
        <v>2014</v>
      </c>
      <c r="H79" s="163">
        <v>2014</v>
      </c>
      <c r="I79" s="163">
        <v>2014</v>
      </c>
      <c r="J79" s="163">
        <v>2016</v>
      </c>
      <c r="K79" s="163">
        <v>2016</v>
      </c>
      <c r="L79" s="163">
        <v>2016</v>
      </c>
      <c r="M79" s="165">
        <v>2017</v>
      </c>
      <c r="N79" s="165">
        <v>2017</v>
      </c>
      <c r="O79" s="165">
        <v>2016</v>
      </c>
      <c r="P79" s="165">
        <v>2016</v>
      </c>
      <c r="Q79" s="165">
        <v>2015</v>
      </c>
      <c r="R79" s="165">
        <v>2012</v>
      </c>
      <c r="S79" s="165">
        <v>2017</v>
      </c>
      <c r="T79" s="165">
        <v>2014</v>
      </c>
      <c r="U79" s="165">
        <v>2015</v>
      </c>
      <c r="V79" s="165" t="s">
        <v>1131</v>
      </c>
      <c r="W79" s="165">
        <v>2015</v>
      </c>
      <c r="X79" s="165">
        <v>2013</v>
      </c>
      <c r="Y79" s="165">
        <v>2012</v>
      </c>
      <c r="Z79" s="165">
        <v>2016</v>
      </c>
      <c r="AA79" s="165">
        <v>2015</v>
      </c>
      <c r="AB79" s="165">
        <v>2015</v>
      </c>
      <c r="AC79" s="165">
        <v>2014</v>
      </c>
      <c r="AD79" s="165">
        <v>2015</v>
      </c>
      <c r="AE79" s="165">
        <v>2012</v>
      </c>
      <c r="AF79" s="165">
        <v>2015</v>
      </c>
      <c r="AG79" s="164">
        <v>2010</v>
      </c>
      <c r="AH79" s="165">
        <v>2015</v>
      </c>
      <c r="AI79" s="165">
        <v>2016</v>
      </c>
      <c r="AJ79" s="165">
        <v>2017</v>
      </c>
      <c r="AK79" s="168">
        <v>2017</v>
      </c>
      <c r="AL79" s="168">
        <v>2016</v>
      </c>
      <c r="AM79" s="165">
        <v>2016</v>
      </c>
      <c r="AN79" s="165">
        <v>2014</v>
      </c>
      <c r="AO79" s="165">
        <v>2014</v>
      </c>
      <c r="AP79" s="165">
        <v>2014</v>
      </c>
      <c r="AQ79" s="165">
        <v>2014</v>
      </c>
      <c r="AR79" s="165">
        <v>2015</v>
      </c>
      <c r="AS79" s="165">
        <v>2015</v>
      </c>
      <c r="AT79" s="165">
        <v>2016</v>
      </c>
      <c r="AU79" s="165">
        <v>2014</v>
      </c>
      <c r="AV79" s="165">
        <v>2015</v>
      </c>
      <c r="AW79" s="165">
        <v>2015</v>
      </c>
      <c r="AX79" s="165">
        <v>2015</v>
      </c>
      <c r="AY79" s="165">
        <v>2014</v>
      </c>
      <c r="AZ79" s="165">
        <v>2015</v>
      </c>
      <c r="BA79" s="165">
        <v>2015</v>
      </c>
      <c r="BB79" s="165">
        <v>2016</v>
      </c>
      <c r="BC79" s="165">
        <v>2015</v>
      </c>
      <c r="BD79" s="165">
        <v>2014</v>
      </c>
      <c r="BE79" s="165">
        <v>2014</v>
      </c>
      <c r="BF79" s="108"/>
    </row>
    <row r="80" spans="1:58" x14ac:dyDescent="0.25">
      <c r="A80" s="133" t="s">
        <v>847</v>
      </c>
      <c r="B80" s="111" t="s">
        <v>145</v>
      </c>
      <c r="C80" s="163">
        <v>2014</v>
      </c>
      <c r="D80" s="163">
        <v>2014</v>
      </c>
      <c r="E80" s="163">
        <v>2014</v>
      </c>
      <c r="F80" s="163">
        <v>2014</v>
      </c>
      <c r="G80" s="163">
        <v>2014</v>
      </c>
      <c r="H80" s="163">
        <v>2014</v>
      </c>
      <c r="I80" s="163">
        <v>2014</v>
      </c>
      <c r="J80" s="163">
        <v>2016</v>
      </c>
      <c r="K80" s="163">
        <v>2016</v>
      </c>
      <c r="L80" s="163">
        <v>2016</v>
      </c>
      <c r="M80" s="165">
        <v>2017</v>
      </c>
      <c r="N80" s="165">
        <v>2017</v>
      </c>
      <c r="O80" s="165">
        <v>2016</v>
      </c>
      <c r="P80" s="165">
        <v>2016</v>
      </c>
      <c r="Q80" s="165">
        <v>2015</v>
      </c>
      <c r="R80" s="165" t="s">
        <v>1053</v>
      </c>
      <c r="S80" s="165">
        <v>2017</v>
      </c>
      <c r="T80" s="165">
        <v>2014</v>
      </c>
      <c r="U80" s="165">
        <v>2015</v>
      </c>
      <c r="V80" s="165" t="s">
        <v>1053</v>
      </c>
      <c r="W80" s="165">
        <v>2015</v>
      </c>
      <c r="X80" s="165" t="s">
        <v>1053</v>
      </c>
      <c r="Y80" s="165">
        <v>2010</v>
      </c>
      <c r="Z80" s="165">
        <v>2016</v>
      </c>
      <c r="AA80" s="165">
        <v>2015</v>
      </c>
      <c r="AB80" s="165">
        <v>2015</v>
      </c>
      <c r="AC80" s="165">
        <v>2014</v>
      </c>
      <c r="AD80" s="165">
        <v>2015</v>
      </c>
      <c r="AE80" s="165">
        <v>2012</v>
      </c>
      <c r="AF80" s="165">
        <v>2015</v>
      </c>
      <c r="AG80" s="164">
        <v>2013</v>
      </c>
      <c r="AH80" s="165">
        <v>2015</v>
      </c>
      <c r="AI80" s="165">
        <v>2016</v>
      </c>
      <c r="AJ80" s="165">
        <v>2017</v>
      </c>
      <c r="AK80" s="168" t="s">
        <v>1053</v>
      </c>
      <c r="AL80" s="168">
        <v>2016</v>
      </c>
      <c r="AM80" s="165">
        <v>2016</v>
      </c>
      <c r="AN80" s="165">
        <v>2014</v>
      </c>
      <c r="AO80" s="165">
        <v>2014</v>
      </c>
      <c r="AP80" s="165">
        <v>2014</v>
      </c>
      <c r="AQ80" s="165">
        <v>2014</v>
      </c>
      <c r="AR80" s="165">
        <v>2011</v>
      </c>
      <c r="AS80" s="165">
        <v>2015</v>
      </c>
      <c r="AT80" s="165">
        <v>2016</v>
      </c>
      <c r="AU80" s="165">
        <v>2014</v>
      </c>
      <c r="AV80" s="165">
        <v>2015</v>
      </c>
      <c r="AW80" s="165">
        <v>2015</v>
      </c>
      <c r="AX80" s="165">
        <v>2015</v>
      </c>
      <c r="AY80" s="165">
        <v>2014</v>
      </c>
      <c r="AZ80" s="165">
        <v>2015</v>
      </c>
      <c r="BA80" s="165">
        <v>2015</v>
      </c>
      <c r="BB80" s="165">
        <v>2015</v>
      </c>
      <c r="BC80" s="165">
        <v>2015</v>
      </c>
      <c r="BD80" s="165">
        <v>2014</v>
      </c>
      <c r="BE80" s="165">
        <v>2014</v>
      </c>
      <c r="BF80" s="108"/>
    </row>
    <row r="81" spans="1:58" x14ac:dyDescent="0.25">
      <c r="A81" s="133" t="s">
        <v>147</v>
      </c>
      <c r="B81" s="111" t="s">
        <v>146</v>
      </c>
      <c r="C81" s="163">
        <v>2014</v>
      </c>
      <c r="D81" s="163">
        <v>2014</v>
      </c>
      <c r="E81" s="163">
        <v>2014</v>
      </c>
      <c r="F81" s="163">
        <v>2014</v>
      </c>
      <c r="G81" s="163">
        <v>2014</v>
      </c>
      <c r="H81" s="163">
        <v>2014</v>
      </c>
      <c r="I81" s="163">
        <v>2014</v>
      </c>
      <c r="J81" s="163">
        <v>2016</v>
      </c>
      <c r="K81" s="163">
        <v>2016</v>
      </c>
      <c r="L81" s="163">
        <v>2016</v>
      </c>
      <c r="M81" s="165">
        <v>2017</v>
      </c>
      <c r="N81" s="165">
        <v>2017</v>
      </c>
      <c r="O81" s="165">
        <v>2016</v>
      </c>
      <c r="P81" s="165">
        <v>2016</v>
      </c>
      <c r="Q81" s="165">
        <v>2015</v>
      </c>
      <c r="R81" s="165">
        <v>2011</v>
      </c>
      <c r="S81" s="165">
        <v>2017</v>
      </c>
      <c r="T81" s="165">
        <v>2014</v>
      </c>
      <c r="U81" s="165">
        <v>2015</v>
      </c>
      <c r="V81" s="165" t="s">
        <v>1131</v>
      </c>
      <c r="W81" s="165">
        <v>2015</v>
      </c>
      <c r="X81" s="165">
        <v>2011</v>
      </c>
      <c r="Y81" s="165">
        <v>2010</v>
      </c>
      <c r="Z81" s="165">
        <v>2016</v>
      </c>
      <c r="AA81" s="165">
        <v>2015</v>
      </c>
      <c r="AB81" s="165" t="s">
        <v>1053</v>
      </c>
      <c r="AC81" s="165">
        <v>2014</v>
      </c>
      <c r="AD81" s="165">
        <v>2015</v>
      </c>
      <c r="AE81" s="165" t="s">
        <v>1053</v>
      </c>
      <c r="AF81" s="165">
        <v>2015</v>
      </c>
      <c r="AG81" s="164">
        <v>2012</v>
      </c>
      <c r="AH81" s="165">
        <v>2015</v>
      </c>
      <c r="AI81" s="165">
        <v>2016</v>
      </c>
      <c r="AJ81" s="165">
        <v>2017</v>
      </c>
      <c r="AK81" s="168">
        <v>2017</v>
      </c>
      <c r="AL81" s="168">
        <v>2017</v>
      </c>
      <c r="AM81" s="165">
        <v>2016</v>
      </c>
      <c r="AN81" s="165">
        <v>2014</v>
      </c>
      <c r="AO81" s="165">
        <v>2014</v>
      </c>
      <c r="AP81" s="165">
        <v>2014</v>
      </c>
      <c r="AQ81" s="165">
        <v>2014</v>
      </c>
      <c r="AR81" s="165">
        <v>2015</v>
      </c>
      <c r="AS81" s="165">
        <v>2015</v>
      </c>
      <c r="AT81" s="165">
        <v>2016</v>
      </c>
      <c r="AU81" s="165">
        <v>2014</v>
      </c>
      <c r="AV81" s="165">
        <v>2015</v>
      </c>
      <c r="AW81" s="165">
        <v>2015</v>
      </c>
      <c r="AX81" s="165">
        <v>2015</v>
      </c>
      <c r="AY81" s="165">
        <v>2014</v>
      </c>
      <c r="AZ81" s="165">
        <v>2015</v>
      </c>
      <c r="BA81" s="165">
        <v>2015</v>
      </c>
      <c r="BB81" s="165">
        <v>2016</v>
      </c>
      <c r="BC81" s="165">
        <v>2015</v>
      </c>
      <c r="BD81" s="165">
        <v>2014</v>
      </c>
      <c r="BE81" s="165">
        <v>2014</v>
      </c>
      <c r="BF81" s="108"/>
    </row>
    <row r="82" spans="1:58" x14ac:dyDescent="0.25">
      <c r="A82" s="133" t="s">
        <v>149</v>
      </c>
      <c r="B82" s="111" t="s">
        <v>148</v>
      </c>
      <c r="C82" s="163">
        <v>2014</v>
      </c>
      <c r="D82" s="163">
        <v>2014</v>
      </c>
      <c r="E82" s="163">
        <v>2014</v>
      </c>
      <c r="F82" s="163">
        <v>2014</v>
      </c>
      <c r="G82" s="163">
        <v>2014</v>
      </c>
      <c r="H82" s="163">
        <v>2014</v>
      </c>
      <c r="I82" s="163">
        <v>2014</v>
      </c>
      <c r="J82" s="163">
        <v>2016</v>
      </c>
      <c r="K82" s="163">
        <v>2016</v>
      </c>
      <c r="L82" s="163">
        <v>2016</v>
      </c>
      <c r="M82" s="165">
        <v>2017</v>
      </c>
      <c r="N82" s="165">
        <v>2017</v>
      </c>
      <c r="O82" s="165">
        <v>2016</v>
      </c>
      <c r="P82" s="165">
        <v>2016</v>
      </c>
      <c r="Q82" s="165">
        <v>2015</v>
      </c>
      <c r="R82" s="165" t="s">
        <v>1053</v>
      </c>
      <c r="S82" s="165">
        <v>2017</v>
      </c>
      <c r="T82" s="165">
        <v>2014</v>
      </c>
      <c r="U82" s="165">
        <v>2015</v>
      </c>
      <c r="V82" s="165" t="s">
        <v>1053</v>
      </c>
      <c r="W82" s="165">
        <v>2015</v>
      </c>
      <c r="X82" s="165" t="s">
        <v>1053</v>
      </c>
      <c r="Y82" s="165">
        <v>2015</v>
      </c>
      <c r="Z82" s="165">
        <v>2016</v>
      </c>
      <c r="AA82" s="165">
        <v>2015</v>
      </c>
      <c r="AB82" s="165">
        <v>2014</v>
      </c>
      <c r="AC82" s="165">
        <v>2014</v>
      </c>
      <c r="AD82" s="165">
        <v>2015</v>
      </c>
      <c r="AE82" s="165" t="s">
        <v>1053</v>
      </c>
      <c r="AF82" s="165">
        <v>2015</v>
      </c>
      <c r="AG82" s="164">
        <v>2012</v>
      </c>
      <c r="AH82" s="165">
        <v>2015</v>
      </c>
      <c r="AI82" s="165">
        <v>2016</v>
      </c>
      <c r="AJ82" s="165">
        <v>2017</v>
      </c>
      <c r="AK82" s="168" t="s">
        <v>1053</v>
      </c>
      <c r="AL82" s="168">
        <v>2016</v>
      </c>
      <c r="AM82" s="165">
        <v>2016</v>
      </c>
      <c r="AN82" s="165">
        <v>2014</v>
      </c>
      <c r="AO82" s="165">
        <v>2014</v>
      </c>
      <c r="AP82" s="165">
        <v>2014</v>
      </c>
      <c r="AQ82" s="165">
        <v>2014</v>
      </c>
      <c r="AR82" s="165" t="s">
        <v>1053</v>
      </c>
      <c r="AS82" s="165">
        <v>2015</v>
      </c>
      <c r="AT82" s="165">
        <v>2016</v>
      </c>
      <c r="AU82" s="165">
        <v>2014</v>
      </c>
      <c r="AV82" s="165" t="s">
        <v>1053</v>
      </c>
      <c r="AW82" s="165">
        <v>2015</v>
      </c>
      <c r="AX82" s="165">
        <v>2015</v>
      </c>
      <c r="AY82" s="165">
        <v>2014</v>
      </c>
      <c r="AZ82" s="165">
        <v>2015</v>
      </c>
      <c r="BA82" s="165">
        <v>2015</v>
      </c>
      <c r="BB82" s="165">
        <v>2016</v>
      </c>
      <c r="BC82" s="165">
        <v>2015</v>
      </c>
      <c r="BD82" s="165">
        <v>2014</v>
      </c>
      <c r="BE82" s="165">
        <v>2014</v>
      </c>
      <c r="BF82" s="108"/>
    </row>
    <row r="83" spans="1:58" x14ac:dyDescent="0.25">
      <c r="A83" s="133" t="s">
        <v>151</v>
      </c>
      <c r="B83" s="111" t="s">
        <v>150</v>
      </c>
      <c r="C83" s="163">
        <v>2014</v>
      </c>
      <c r="D83" s="163">
        <v>2014</v>
      </c>
      <c r="E83" s="163">
        <v>2014</v>
      </c>
      <c r="F83" s="163">
        <v>2014</v>
      </c>
      <c r="G83" s="163">
        <v>2014</v>
      </c>
      <c r="H83" s="163">
        <v>2014</v>
      </c>
      <c r="I83" s="163">
        <v>2014</v>
      </c>
      <c r="J83" s="163">
        <v>2016</v>
      </c>
      <c r="K83" s="163">
        <v>2016</v>
      </c>
      <c r="L83" s="163">
        <v>2016</v>
      </c>
      <c r="M83" s="165">
        <v>2017</v>
      </c>
      <c r="N83" s="165">
        <v>2017</v>
      </c>
      <c r="O83" s="165">
        <v>2016</v>
      </c>
      <c r="P83" s="165">
        <v>2016</v>
      </c>
      <c r="Q83" s="165">
        <v>2015</v>
      </c>
      <c r="R83" s="165" t="s">
        <v>1053</v>
      </c>
      <c r="S83" s="165">
        <v>2017</v>
      </c>
      <c r="T83" s="165">
        <v>2014</v>
      </c>
      <c r="U83" s="165">
        <v>2015</v>
      </c>
      <c r="V83" s="165" t="s">
        <v>1053</v>
      </c>
      <c r="W83" s="165">
        <v>2015</v>
      </c>
      <c r="X83" s="165" t="s">
        <v>1053</v>
      </c>
      <c r="Y83" s="165">
        <v>2012</v>
      </c>
      <c r="Z83" s="165">
        <v>2016</v>
      </c>
      <c r="AA83" s="165">
        <v>2015</v>
      </c>
      <c r="AB83" s="165" t="s">
        <v>1053</v>
      </c>
      <c r="AC83" s="165">
        <v>2014</v>
      </c>
      <c r="AD83" s="165">
        <v>2015</v>
      </c>
      <c r="AE83" s="165" t="s">
        <v>1053</v>
      </c>
      <c r="AF83" s="165">
        <v>2015</v>
      </c>
      <c r="AG83" s="164">
        <v>2010</v>
      </c>
      <c r="AH83" s="165">
        <v>2015</v>
      </c>
      <c r="AI83" s="165">
        <v>2016</v>
      </c>
      <c r="AJ83" s="165">
        <v>2017</v>
      </c>
      <c r="AK83" s="168" t="s">
        <v>1053</v>
      </c>
      <c r="AL83" s="168">
        <v>2016</v>
      </c>
      <c r="AM83" s="165">
        <v>2016</v>
      </c>
      <c r="AN83" s="165">
        <v>2014</v>
      </c>
      <c r="AO83" s="165">
        <v>2014</v>
      </c>
      <c r="AP83" s="165">
        <v>2014</v>
      </c>
      <c r="AQ83" s="165">
        <v>2014</v>
      </c>
      <c r="AR83" s="165" t="s">
        <v>1053</v>
      </c>
      <c r="AS83" s="165">
        <v>2015</v>
      </c>
      <c r="AT83" s="165">
        <v>2016</v>
      </c>
      <c r="AU83" s="165">
        <v>2014</v>
      </c>
      <c r="AV83" s="165" t="s">
        <v>1053</v>
      </c>
      <c r="AW83" s="165">
        <v>2015</v>
      </c>
      <c r="AX83" s="165">
        <v>2015</v>
      </c>
      <c r="AY83" s="165">
        <v>2014</v>
      </c>
      <c r="AZ83" s="165">
        <v>2015</v>
      </c>
      <c r="BA83" s="165">
        <v>2015</v>
      </c>
      <c r="BB83" s="165">
        <v>2016</v>
      </c>
      <c r="BC83" s="165">
        <v>2015</v>
      </c>
      <c r="BD83" s="165">
        <v>2014</v>
      </c>
      <c r="BE83" s="165">
        <v>2014</v>
      </c>
      <c r="BF83" s="108"/>
    </row>
    <row r="84" spans="1:58" x14ac:dyDescent="0.25">
      <c r="A84" s="133" t="s">
        <v>153</v>
      </c>
      <c r="B84" s="111" t="s">
        <v>152</v>
      </c>
      <c r="C84" s="163">
        <v>2014</v>
      </c>
      <c r="D84" s="163">
        <v>2014</v>
      </c>
      <c r="E84" s="163">
        <v>2014</v>
      </c>
      <c r="F84" s="163">
        <v>2014</v>
      </c>
      <c r="G84" s="163">
        <v>2014</v>
      </c>
      <c r="H84" s="163">
        <v>2014</v>
      </c>
      <c r="I84" s="163">
        <v>2014</v>
      </c>
      <c r="J84" s="163">
        <v>2016</v>
      </c>
      <c r="K84" s="163">
        <v>2016</v>
      </c>
      <c r="L84" s="163">
        <v>2016</v>
      </c>
      <c r="M84" s="165">
        <v>2017</v>
      </c>
      <c r="N84" s="165">
        <v>2017</v>
      </c>
      <c r="O84" s="165">
        <v>2016</v>
      </c>
      <c r="P84" s="165">
        <v>2016</v>
      </c>
      <c r="Q84" s="165">
        <v>2015</v>
      </c>
      <c r="R84" s="165" t="s">
        <v>1053</v>
      </c>
      <c r="S84" s="165">
        <v>2017</v>
      </c>
      <c r="T84" s="165">
        <v>2014</v>
      </c>
      <c r="U84" s="165">
        <v>2015</v>
      </c>
      <c r="V84" s="165" t="s">
        <v>1053</v>
      </c>
      <c r="W84" s="165">
        <v>2015</v>
      </c>
      <c r="X84" s="165" t="s">
        <v>1053</v>
      </c>
      <c r="Y84" s="165">
        <v>2012</v>
      </c>
      <c r="Z84" s="165">
        <v>2016</v>
      </c>
      <c r="AA84" s="165">
        <v>2015</v>
      </c>
      <c r="AB84" s="165">
        <v>2015</v>
      </c>
      <c r="AC84" s="165">
        <v>2014</v>
      </c>
      <c r="AD84" s="165">
        <v>2015</v>
      </c>
      <c r="AE84" s="165" t="s">
        <v>1053</v>
      </c>
      <c r="AF84" s="165">
        <v>2015</v>
      </c>
      <c r="AG84" s="164">
        <v>2012</v>
      </c>
      <c r="AH84" s="165">
        <v>2015</v>
      </c>
      <c r="AI84" s="165">
        <v>2016</v>
      </c>
      <c r="AJ84" s="165">
        <v>2017</v>
      </c>
      <c r="AK84" s="168" t="s">
        <v>1053</v>
      </c>
      <c r="AL84" s="168">
        <v>2016</v>
      </c>
      <c r="AM84" s="165">
        <v>2016</v>
      </c>
      <c r="AN84" s="165">
        <v>2014</v>
      </c>
      <c r="AO84" s="165">
        <v>2014</v>
      </c>
      <c r="AP84" s="165">
        <v>2014</v>
      </c>
      <c r="AQ84" s="165">
        <v>2014</v>
      </c>
      <c r="AR84" s="165">
        <v>2015</v>
      </c>
      <c r="AS84" s="165">
        <v>2015</v>
      </c>
      <c r="AT84" s="165">
        <v>2016</v>
      </c>
      <c r="AU84" s="165">
        <v>2014</v>
      </c>
      <c r="AV84" s="165">
        <v>2015</v>
      </c>
      <c r="AW84" s="165">
        <v>2015</v>
      </c>
      <c r="AX84" s="165">
        <v>2015</v>
      </c>
      <c r="AY84" s="165">
        <v>2014</v>
      </c>
      <c r="AZ84" s="165">
        <v>2015</v>
      </c>
      <c r="BA84" s="165">
        <v>2015</v>
      </c>
      <c r="BB84" s="165">
        <v>2016</v>
      </c>
      <c r="BC84" s="165">
        <v>2015</v>
      </c>
      <c r="BD84" s="165">
        <v>2014</v>
      </c>
      <c r="BE84" s="165">
        <v>2014</v>
      </c>
      <c r="BF84" s="108"/>
    </row>
    <row r="85" spans="1:58" x14ac:dyDescent="0.25">
      <c r="A85" s="133" t="s">
        <v>155</v>
      </c>
      <c r="B85" s="111" t="s">
        <v>154</v>
      </c>
      <c r="C85" s="163">
        <v>2014</v>
      </c>
      <c r="D85" s="163">
        <v>2014</v>
      </c>
      <c r="E85" s="163">
        <v>2014</v>
      </c>
      <c r="F85" s="163">
        <v>2014</v>
      </c>
      <c r="G85" s="163">
        <v>2014</v>
      </c>
      <c r="H85" s="163">
        <v>2014</v>
      </c>
      <c r="I85" s="163">
        <v>2014</v>
      </c>
      <c r="J85" s="163">
        <v>2016</v>
      </c>
      <c r="K85" s="163">
        <v>2016</v>
      </c>
      <c r="L85" s="163">
        <v>2016</v>
      </c>
      <c r="M85" s="165">
        <v>2017</v>
      </c>
      <c r="N85" s="165">
        <v>2017</v>
      </c>
      <c r="O85" s="165">
        <v>2016</v>
      </c>
      <c r="P85" s="165">
        <v>2016</v>
      </c>
      <c r="Q85" s="165">
        <v>2015</v>
      </c>
      <c r="R85" s="165">
        <v>2010</v>
      </c>
      <c r="S85" s="165">
        <v>2017</v>
      </c>
      <c r="T85" s="165">
        <v>2014</v>
      </c>
      <c r="U85" s="165">
        <v>2015</v>
      </c>
      <c r="V85" s="165" t="s">
        <v>1131</v>
      </c>
      <c r="W85" s="165">
        <v>2015</v>
      </c>
      <c r="X85" s="165">
        <v>2012</v>
      </c>
      <c r="Y85" s="165">
        <v>2008</v>
      </c>
      <c r="Z85" s="165">
        <v>2016</v>
      </c>
      <c r="AA85" s="165">
        <v>2015</v>
      </c>
      <c r="AB85" s="165">
        <v>2015</v>
      </c>
      <c r="AC85" s="165">
        <v>2014</v>
      </c>
      <c r="AD85" s="165">
        <v>2015</v>
      </c>
      <c r="AE85" s="165" t="s">
        <v>1053</v>
      </c>
      <c r="AF85" s="165">
        <v>2015</v>
      </c>
      <c r="AG85" s="164">
        <v>2004</v>
      </c>
      <c r="AH85" s="165">
        <v>2015</v>
      </c>
      <c r="AI85" s="165">
        <v>2016</v>
      </c>
      <c r="AJ85" s="165">
        <v>2017</v>
      </c>
      <c r="AK85" s="168" t="s">
        <v>1053</v>
      </c>
      <c r="AL85" s="168">
        <v>2016</v>
      </c>
      <c r="AM85" s="165">
        <v>2016</v>
      </c>
      <c r="AN85" s="165">
        <v>2014</v>
      </c>
      <c r="AO85" s="165">
        <v>2014</v>
      </c>
      <c r="AP85" s="165">
        <v>2014</v>
      </c>
      <c r="AQ85" s="165">
        <v>2014</v>
      </c>
      <c r="AR85" s="165">
        <v>2011</v>
      </c>
      <c r="AS85" s="165">
        <v>2015</v>
      </c>
      <c r="AT85" s="165">
        <v>2016</v>
      </c>
      <c r="AU85" s="165">
        <v>2014</v>
      </c>
      <c r="AV85" s="165">
        <v>2015</v>
      </c>
      <c r="AW85" s="165">
        <v>2015</v>
      </c>
      <c r="AX85" s="165">
        <v>2015</v>
      </c>
      <c r="AY85" s="165">
        <v>2014</v>
      </c>
      <c r="AZ85" s="165">
        <v>2015</v>
      </c>
      <c r="BA85" s="165">
        <v>2015</v>
      </c>
      <c r="BB85" s="165">
        <v>2016</v>
      </c>
      <c r="BC85" s="165">
        <v>2015</v>
      </c>
      <c r="BD85" s="165">
        <v>2014</v>
      </c>
      <c r="BE85" s="165">
        <v>2014</v>
      </c>
      <c r="BF85" s="108"/>
    </row>
    <row r="86" spans="1:58" x14ac:dyDescent="0.25">
      <c r="A86" s="133" t="s">
        <v>157</v>
      </c>
      <c r="B86" s="111" t="s">
        <v>156</v>
      </c>
      <c r="C86" s="163">
        <v>2014</v>
      </c>
      <c r="D86" s="163">
        <v>2014</v>
      </c>
      <c r="E86" s="163">
        <v>2014</v>
      </c>
      <c r="F86" s="163">
        <v>2014</v>
      </c>
      <c r="G86" s="163">
        <v>2014</v>
      </c>
      <c r="H86" s="163">
        <v>2014</v>
      </c>
      <c r="I86" s="163">
        <v>2014</v>
      </c>
      <c r="J86" s="163">
        <v>2016</v>
      </c>
      <c r="K86" s="163">
        <v>2016</v>
      </c>
      <c r="L86" s="163">
        <v>2016</v>
      </c>
      <c r="M86" s="165">
        <v>2017</v>
      </c>
      <c r="N86" s="165">
        <v>2017</v>
      </c>
      <c r="O86" s="165">
        <v>2016</v>
      </c>
      <c r="P86" s="165">
        <v>2016</v>
      </c>
      <c r="Q86" s="165">
        <v>2015</v>
      </c>
      <c r="R86" s="165" t="s">
        <v>1053</v>
      </c>
      <c r="S86" s="165">
        <v>2017</v>
      </c>
      <c r="T86" s="165">
        <v>2014</v>
      </c>
      <c r="U86" s="165">
        <v>2015</v>
      </c>
      <c r="V86" s="165" t="s">
        <v>1053</v>
      </c>
      <c r="W86" s="165">
        <v>2015</v>
      </c>
      <c r="X86" s="165">
        <v>2010</v>
      </c>
      <c r="Y86" s="165">
        <v>2010</v>
      </c>
      <c r="Z86" s="165">
        <v>2016</v>
      </c>
      <c r="AA86" s="165">
        <v>2015</v>
      </c>
      <c r="AB86" s="165">
        <v>2011</v>
      </c>
      <c r="AC86" s="165">
        <v>2014</v>
      </c>
      <c r="AD86" s="165">
        <v>2015</v>
      </c>
      <c r="AE86" s="165" t="s">
        <v>1053</v>
      </c>
      <c r="AF86" s="165">
        <v>2015</v>
      </c>
      <c r="AG86" s="164">
        <v>2008</v>
      </c>
      <c r="AH86" s="165">
        <v>2015</v>
      </c>
      <c r="AI86" s="165">
        <v>2016</v>
      </c>
      <c r="AJ86" s="165">
        <v>2017</v>
      </c>
      <c r="AK86" s="168" t="s">
        <v>1053</v>
      </c>
      <c r="AL86" s="168">
        <v>2016</v>
      </c>
      <c r="AM86" s="165">
        <v>2016</v>
      </c>
      <c r="AN86" s="165">
        <v>2014</v>
      </c>
      <c r="AO86" s="165">
        <v>2014</v>
      </c>
      <c r="AP86" s="165">
        <v>2014</v>
      </c>
      <c r="AQ86" s="165">
        <v>2014</v>
      </c>
      <c r="AR86" s="165">
        <v>2011</v>
      </c>
      <c r="AS86" s="165">
        <v>2015</v>
      </c>
      <c r="AT86" s="165">
        <v>2016</v>
      </c>
      <c r="AU86" s="165">
        <v>2014</v>
      </c>
      <c r="AV86" s="165" t="s">
        <v>1053</v>
      </c>
      <c r="AW86" s="165">
        <v>2015</v>
      </c>
      <c r="AX86" s="165">
        <v>2015</v>
      </c>
      <c r="AY86" s="165">
        <v>2014</v>
      </c>
      <c r="AZ86" s="165">
        <v>2015</v>
      </c>
      <c r="BA86" s="165">
        <v>2015</v>
      </c>
      <c r="BB86" s="165">
        <v>2016</v>
      </c>
      <c r="BC86" s="165">
        <v>2015</v>
      </c>
      <c r="BD86" s="165">
        <v>2014</v>
      </c>
      <c r="BE86" s="165">
        <v>2014</v>
      </c>
      <c r="BF86" s="108"/>
    </row>
    <row r="87" spans="1:58" x14ac:dyDescent="0.25">
      <c r="A87" s="133" t="s">
        <v>159</v>
      </c>
      <c r="B87" s="111" t="s">
        <v>158</v>
      </c>
      <c r="C87" s="163">
        <v>2014</v>
      </c>
      <c r="D87" s="163">
        <v>2014</v>
      </c>
      <c r="E87" s="163">
        <v>2014</v>
      </c>
      <c r="F87" s="163">
        <v>2014</v>
      </c>
      <c r="G87" s="163">
        <v>2014</v>
      </c>
      <c r="H87" s="163">
        <v>2014</v>
      </c>
      <c r="I87" s="163">
        <v>2014</v>
      </c>
      <c r="J87" s="163">
        <v>2016</v>
      </c>
      <c r="K87" s="163">
        <v>2016</v>
      </c>
      <c r="L87" s="163">
        <v>2016</v>
      </c>
      <c r="M87" s="165">
        <v>2017</v>
      </c>
      <c r="N87" s="165">
        <v>2017</v>
      </c>
      <c r="O87" s="165">
        <v>2016</v>
      </c>
      <c r="P87" s="165">
        <v>2016</v>
      </c>
      <c r="Q87" s="165">
        <v>2015</v>
      </c>
      <c r="R87" s="165">
        <v>2012</v>
      </c>
      <c r="S87" s="165">
        <v>2017</v>
      </c>
      <c r="T87" s="165">
        <v>2014</v>
      </c>
      <c r="U87" s="165">
        <v>2015</v>
      </c>
      <c r="V87" s="165" t="s">
        <v>1131</v>
      </c>
      <c r="W87" s="165">
        <v>2015</v>
      </c>
      <c r="X87" s="165">
        <v>2012</v>
      </c>
      <c r="Y87" s="165">
        <v>2010</v>
      </c>
      <c r="Z87" s="165">
        <v>2016</v>
      </c>
      <c r="AA87" s="165">
        <v>2015</v>
      </c>
      <c r="AB87" s="165" t="s">
        <v>1053</v>
      </c>
      <c r="AC87" s="165">
        <v>2014</v>
      </c>
      <c r="AD87" s="165">
        <v>2015</v>
      </c>
      <c r="AE87" s="165" t="s">
        <v>1053</v>
      </c>
      <c r="AF87" s="165">
        <v>2015</v>
      </c>
      <c r="AG87" s="164">
        <v>2010</v>
      </c>
      <c r="AH87" s="165">
        <v>2015</v>
      </c>
      <c r="AI87" s="165">
        <v>2016</v>
      </c>
      <c r="AJ87" s="165">
        <v>2017</v>
      </c>
      <c r="AK87" s="168" t="s">
        <v>1053</v>
      </c>
      <c r="AL87" s="168">
        <v>2017</v>
      </c>
      <c r="AM87" s="165">
        <v>2016</v>
      </c>
      <c r="AN87" s="165">
        <v>2014</v>
      </c>
      <c r="AO87" s="165">
        <v>2014</v>
      </c>
      <c r="AP87" s="165">
        <v>2014</v>
      </c>
      <c r="AQ87" s="165">
        <v>2014</v>
      </c>
      <c r="AR87" s="165">
        <v>2011</v>
      </c>
      <c r="AS87" s="165">
        <v>2015</v>
      </c>
      <c r="AT87" s="165">
        <v>2016</v>
      </c>
      <c r="AU87" s="165">
        <v>2014</v>
      </c>
      <c r="AV87" s="165">
        <v>2015</v>
      </c>
      <c r="AW87" s="165">
        <v>2015</v>
      </c>
      <c r="AX87" s="165">
        <v>2015</v>
      </c>
      <c r="AY87" s="165">
        <v>2014</v>
      </c>
      <c r="AZ87" s="165">
        <v>2015</v>
      </c>
      <c r="BA87" s="165">
        <v>2015</v>
      </c>
      <c r="BB87" s="165">
        <v>2016</v>
      </c>
      <c r="BC87" s="165">
        <v>2015</v>
      </c>
      <c r="BD87" s="165">
        <v>2014</v>
      </c>
      <c r="BE87" s="165">
        <v>2014</v>
      </c>
      <c r="BF87" s="108"/>
    </row>
    <row r="88" spans="1:58" x14ac:dyDescent="0.25">
      <c r="A88" s="133" t="s">
        <v>161</v>
      </c>
      <c r="B88" s="111" t="s">
        <v>160</v>
      </c>
      <c r="C88" s="163">
        <v>2014</v>
      </c>
      <c r="D88" s="163">
        <v>2014</v>
      </c>
      <c r="E88" s="163">
        <v>2014</v>
      </c>
      <c r="F88" s="163">
        <v>2014</v>
      </c>
      <c r="G88" s="163">
        <v>2014</v>
      </c>
      <c r="H88" s="163">
        <v>2014</v>
      </c>
      <c r="I88" s="163">
        <v>2014</v>
      </c>
      <c r="J88" s="163">
        <v>2016</v>
      </c>
      <c r="K88" s="163">
        <v>2016</v>
      </c>
      <c r="L88" s="163">
        <v>2016</v>
      </c>
      <c r="M88" s="165">
        <v>2017</v>
      </c>
      <c r="N88" s="165">
        <v>2017</v>
      </c>
      <c r="O88" s="165">
        <v>2016</v>
      </c>
      <c r="P88" s="165">
        <v>2016</v>
      </c>
      <c r="Q88" s="165">
        <v>2015</v>
      </c>
      <c r="R88" s="165">
        <v>2011</v>
      </c>
      <c r="S88" s="165">
        <v>2017</v>
      </c>
      <c r="T88" s="165">
        <v>2014</v>
      </c>
      <c r="U88" s="165">
        <v>2015</v>
      </c>
      <c r="V88" s="165" t="s">
        <v>1131</v>
      </c>
      <c r="W88" s="165">
        <v>2015</v>
      </c>
      <c r="X88" s="165">
        <v>2010</v>
      </c>
      <c r="Y88" s="165">
        <v>2013</v>
      </c>
      <c r="Z88" s="165">
        <v>2016</v>
      </c>
      <c r="AA88" s="165">
        <v>2015</v>
      </c>
      <c r="AB88" s="165">
        <v>2015</v>
      </c>
      <c r="AC88" s="165">
        <v>2014</v>
      </c>
      <c r="AD88" s="165">
        <v>2015</v>
      </c>
      <c r="AE88" s="165" t="s">
        <v>1053</v>
      </c>
      <c r="AF88" s="165">
        <v>2015</v>
      </c>
      <c r="AG88" s="164">
        <v>2013</v>
      </c>
      <c r="AH88" s="165">
        <v>2015</v>
      </c>
      <c r="AI88" s="165">
        <v>2016</v>
      </c>
      <c r="AJ88" s="165">
        <v>2017</v>
      </c>
      <c r="AK88" s="168" t="s">
        <v>1053</v>
      </c>
      <c r="AL88" s="168">
        <v>2016</v>
      </c>
      <c r="AM88" s="165">
        <v>2016</v>
      </c>
      <c r="AN88" s="165">
        <v>2014</v>
      </c>
      <c r="AO88" s="165">
        <v>2014</v>
      </c>
      <c r="AP88" s="165" t="s">
        <v>1053</v>
      </c>
      <c r="AQ88" s="165" t="s">
        <v>1053</v>
      </c>
      <c r="AR88" s="165">
        <v>2011</v>
      </c>
      <c r="AS88" s="165">
        <v>2015</v>
      </c>
      <c r="AT88" s="165">
        <v>2016</v>
      </c>
      <c r="AU88" s="165">
        <v>2014</v>
      </c>
      <c r="AV88" s="165">
        <v>2015</v>
      </c>
      <c r="AW88" s="165">
        <v>2015</v>
      </c>
      <c r="AX88" s="165">
        <v>2015</v>
      </c>
      <c r="AY88" s="165">
        <v>2014</v>
      </c>
      <c r="AZ88" s="165">
        <v>2015</v>
      </c>
      <c r="BA88" s="165">
        <v>2015</v>
      </c>
      <c r="BB88" s="165">
        <v>2016</v>
      </c>
      <c r="BC88" s="165">
        <v>2015</v>
      </c>
      <c r="BD88" s="165">
        <v>2014</v>
      </c>
      <c r="BE88" s="165">
        <v>2014</v>
      </c>
      <c r="BF88" s="108"/>
    </row>
    <row r="89" spans="1:58" x14ac:dyDescent="0.25">
      <c r="A89" s="133" t="s">
        <v>163</v>
      </c>
      <c r="B89" s="111" t="s">
        <v>162</v>
      </c>
      <c r="C89" s="163">
        <v>2014</v>
      </c>
      <c r="D89" s="163">
        <v>2014</v>
      </c>
      <c r="E89" s="163">
        <v>2014</v>
      </c>
      <c r="F89" s="163">
        <v>2014</v>
      </c>
      <c r="G89" s="163">
        <v>2014</v>
      </c>
      <c r="H89" s="163">
        <v>2014</v>
      </c>
      <c r="I89" s="163">
        <v>2014</v>
      </c>
      <c r="J89" s="163">
        <v>2016</v>
      </c>
      <c r="K89" s="163">
        <v>2016</v>
      </c>
      <c r="L89" s="163">
        <v>2016</v>
      </c>
      <c r="M89" s="165">
        <v>2017</v>
      </c>
      <c r="N89" s="165">
        <v>2017</v>
      </c>
      <c r="O89" s="165">
        <v>2016</v>
      </c>
      <c r="P89" s="165">
        <v>2016</v>
      </c>
      <c r="Q89" s="165">
        <v>2015</v>
      </c>
      <c r="R89" s="165">
        <v>2014</v>
      </c>
      <c r="S89" s="165">
        <v>2017</v>
      </c>
      <c r="T89" s="165">
        <v>2014</v>
      </c>
      <c r="U89" s="165">
        <v>2015</v>
      </c>
      <c r="V89" s="165" t="s">
        <v>1131</v>
      </c>
      <c r="W89" s="165">
        <v>2015</v>
      </c>
      <c r="X89" s="165">
        <v>2014</v>
      </c>
      <c r="Y89" s="165">
        <v>2013</v>
      </c>
      <c r="Z89" s="165">
        <v>2016</v>
      </c>
      <c r="AA89" s="165">
        <v>2015</v>
      </c>
      <c r="AB89" s="165">
        <v>2015</v>
      </c>
      <c r="AC89" s="165">
        <v>2014</v>
      </c>
      <c r="AD89" s="165">
        <v>2015</v>
      </c>
      <c r="AE89" s="165">
        <v>2012</v>
      </c>
      <c r="AF89" s="165">
        <v>2015</v>
      </c>
      <c r="AG89" s="164">
        <v>2005</v>
      </c>
      <c r="AH89" s="165">
        <v>2015</v>
      </c>
      <c r="AI89" s="165">
        <v>2016</v>
      </c>
      <c r="AJ89" s="165">
        <v>2017</v>
      </c>
      <c r="AK89" s="168">
        <v>2016</v>
      </c>
      <c r="AL89" s="168">
        <v>2017</v>
      </c>
      <c r="AM89" s="165">
        <v>2016</v>
      </c>
      <c r="AN89" s="165">
        <v>2014</v>
      </c>
      <c r="AO89" s="165">
        <v>2014</v>
      </c>
      <c r="AP89" s="165">
        <v>2013</v>
      </c>
      <c r="AQ89" s="165">
        <v>2014</v>
      </c>
      <c r="AR89" s="165">
        <v>2015</v>
      </c>
      <c r="AS89" s="165">
        <v>2015</v>
      </c>
      <c r="AT89" s="165">
        <v>2016</v>
      </c>
      <c r="AU89" s="165">
        <v>2014</v>
      </c>
      <c r="AV89" s="165">
        <v>2015</v>
      </c>
      <c r="AW89" s="165">
        <v>2015</v>
      </c>
      <c r="AX89" s="165">
        <v>2015</v>
      </c>
      <c r="AY89" s="165">
        <v>2014</v>
      </c>
      <c r="AZ89" s="165">
        <v>2015</v>
      </c>
      <c r="BA89" s="165">
        <v>2015</v>
      </c>
      <c r="BB89" s="165">
        <v>2016</v>
      </c>
      <c r="BC89" s="165">
        <v>2015</v>
      </c>
      <c r="BD89" s="165">
        <v>2014</v>
      </c>
      <c r="BE89" s="165">
        <v>2014</v>
      </c>
      <c r="BF89" s="108"/>
    </row>
    <row r="90" spans="1:58" x14ac:dyDescent="0.25">
      <c r="A90" s="133" t="s">
        <v>165</v>
      </c>
      <c r="B90" s="111" t="s">
        <v>164</v>
      </c>
      <c r="C90" s="163">
        <v>2014</v>
      </c>
      <c r="D90" s="163">
        <v>2014</v>
      </c>
      <c r="E90" s="163">
        <v>2014</v>
      </c>
      <c r="F90" s="163">
        <v>2014</v>
      </c>
      <c r="G90" s="163">
        <v>2014</v>
      </c>
      <c r="H90" s="163">
        <v>2014</v>
      </c>
      <c r="I90" s="163">
        <v>2014</v>
      </c>
      <c r="J90" s="163">
        <v>2016</v>
      </c>
      <c r="K90" s="163">
        <v>2016</v>
      </c>
      <c r="L90" s="163">
        <v>2016</v>
      </c>
      <c r="M90" s="165">
        <v>2017</v>
      </c>
      <c r="N90" s="165">
        <v>2017</v>
      </c>
      <c r="O90" s="165">
        <v>2016</v>
      </c>
      <c r="P90" s="165">
        <v>2016</v>
      </c>
      <c r="Q90" s="165">
        <v>2015</v>
      </c>
      <c r="R90" s="165" t="s">
        <v>1053</v>
      </c>
      <c r="S90" s="165">
        <v>2017</v>
      </c>
      <c r="T90" s="165">
        <v>2014</v>
      </c>
      <c r="U90" s="165">
        <v>2015</v>
      </c>
      <c r="V90" s="165" t="s">
        <v>1131</v>
      </c>
      <c r="W90" s="165">
        <v>2015</v>
      </c>
      <c r="X90" s="165">
        <v>2009</v>
      </c>
      <c r="Y90" s="165">
        <v>2010</v>
      </c>
      <c r="Z90" s="165">
        <v>2016</v>
      </c>
      <c r="AA90" s="165">
        <v>2015</v>
      </c>
      <c r="AB90" s="165" t="s">
        <v>1053</v>
      </c>
      <c r="AC90" s="165">
        <v>2014</v>
      </c>
      <c r="AD90" s="165">
        <v>2015</v>
      </c>
      <c r="AE90" s="165" t="s">
        <v>1053</v>
      </c>
      <c r="AF90" s="165" t="s">
        <v>1053</v>
      </c>
      <c r="AG90" s="164">
        <v>2006</v>
      </c>
      <c r="AH90" s="165">
        <v>2015</v>
      </c>
      <c r="AI90" s="165">
        <v>2016</v>
      </c>
      <c r="AJ90" s="165">
        <v>2017</v>
      </c>
      <c r="AK90" s="168" t="s">
        <v>1053</v>
      </c>
      <c r="AL90" s="168" t="s">
        <v>1053</v>
      </c>
      <c r="AM90" s="165">
        <v>2016</v>
      </c>
      <c r="AN90" s="165">
        <v>2014</v>
      </c>
      <c r="AO90" s="165">
        <v>2014</v>
      </c>
      <c r="AP90" s="165" t="s">
        <v>1053</v>
      </c>
      <c r="AQ90" s="165" t="s">
        <v>1053</v>
      </c>
      <c r="AR90" s="165" t="s">
        <v>1053</v>
      </c>
      <c r="AS90" s="165">
        <v>2015</v>
      </c>
      <c r="AT90" s="165" t="s">
        <v>1053</v>
      </c>
      <c r="AU90" s="165">
        <v>2014</v>
      </c>
      <c r="AV90" s="165" t="s">
        <v>1053</v>
      </c>
      <c r="AW90" s="165">
        <v>2015</v>
      </c>
      <c r="AX90" s="165">
        <v>2015</v>
      </c>
      <c r="AY90" s="165">
        <v>2014</v>
      </c>
      <c r="AZ90" s="165">
        <v>2015</v>
      </c>
      <c r="BA90" s="165">
        <v>2015</v>
      </c>
      <c r="BB90" s="165">
        <v>2016</v>
      </c>
      <c r="BC90" s="165">
        <v>2015</v>
      </c>
      <c r="BD90" s="165">
        <v>2014</v>
      </c>
      <c r="BE90" s="165">
        <v>2014</v>
      </c>
      <c r="BF90" s="108"/>
    </row>
    <row r="91" spans="1:58" x14ac:dyDescent="0.25">
      <c r="A91" s="133" t="s">
        <v>845</v>
      </c>
      <c r="B91" s="111" t="s">
        <v>166</v>
      </c>
      <c r="C91" s="163">
        <v>2014</v>
      </c>
      <c r="D91" s="163">
        <v>2014</v>
      </c>
      <c r="E91" s="163">
        <v>2014</v>
      </c>
      <c r="F91" s="163">
        <v>2014</v>
      </c>
      <c r="G91" s="163">
        <v>2014</v>
      </c>
      <c r="H91" s="163">
        <v>2014</v>
      </c>
      <c r="I91" s="163">
        <v>2014</v>
      </c>
      <c r="J91" s="163">
        <v>2016</v>
      </c>
      <c r="K91" s="163">
        <v>2016</v>
      </c>
      <c r="L91" s="163">
        <v>2016</v>
      </c>
      <c r="M91" s="165">
        <v>2017</v>
      </c>
      <c r="N91" s="165">
        <v>2017</v>
      </c>
      <c r="O91" s="165">
        <v>2016</v>
      </c>
      <c r="P91" s="165">
        <v>2016</v>
      </c>
      <c r="Q91" s="165" t="s">
        <v>1053</v>
      </c>
      <c r="R91" s="165" t="s">
        <v>1053</v>
      </c>
      <c r="S91" s="165">
        <v>2017</v>
      </c>
      <c r="T91" s="165">
        <v>2014</v>
      </c>
      <c r="U91" s="165">
        <v>2015</v>
      </c>
      <c r="V91" s="165" t="s">
        <v>1053</v>
      </c>
      <c r="W91" s="165">
        <v>2015</v>
      </c>
      <c r="X91" s="165">
        <v>2012</v>
      </c>
      <c r="Y91" s="165" t="s">
        <v>1053</v>
      </c>
      <c r="Z91" s="165">
        <v>2016</v>
      </c>
      <c r="AA91" s="165">
        <v>2015</v>
      </c>
      <c r="AB91" s="165" t="s">
        <v>1053</v>
      </c>
      <c r="AC91" s="165" t="s">
        <v>1053</v>
      </c>
      <c r="AD91" s="165">
        <v>2015</v>
      </c>
      <c r="AE91" s="165">
        <v>2012</v>
      </c>
      <c r="AF91" s="165" t="s">
        <v>1053</v>
      </c>
      <c r="AG91" s="164" t="s">
        <v>1053</v>
      </c>
      <c r="AH91" s="165">
        <v>2015</v>
      </c>
      <c r="AI91" s="165">
        <v>2016</v>
      </c>
      <c r="AJ91" s="165">
        <v>2017</v>
      </c>
      <c r="AK91" s="168" t="s">
        <v>1053</v>
      </c>
      <c r="AL91" s="168" t="s">
        <v>1053</v>
      </c>
      <c r="AM91" s="165">
        <v>2016</v>
      </c>
      <c r="AN91" s="165">
        <v>2014</v>
      </c>
      <c r="AO91" s="165">
        <v>2014</v>
      </c>
      <c r="AP91" s="165" t="s">
        <v>1053</v>
      </c>
      <c r="AQ91" s="165" t="s">
        <v>1053</v>
      </c>
      <c r="AR91" s="165" t="s">
        <v>1053</v>
      </c>
      <c r="AS91" s="165">
        <v>2015</v>
      </c>
      <c r="AT91" s="165">
        <v>2016</v>
      </c>
      <c r="AU91" s="165">
        <v>2014</v>
      </c>
      <c r="AV91" s="165">
        <v>2015</v>
      </c>
      <c r="AW91" s="165">
        <v>2014</v>
      </c>
      <c r="AX91" s="165">
        <v>2015</v>
      </c>
      <c r="AY91" s="165">
        <v>2014</v>
      </c>
      <c r="AZ91" s="165">
        <v>2015</v>
      </c>
      <c r="BA91" s="165">
        <v>2015</v>
      </c>
      <c r="BB91" s="165">
        <v>2015</v>
      </c>
      <c r="BC91" s="165">
        <v>2015</v>
      </c>
      <c r="BD91" s="165">
        <v>2014</v>
      </c>
      <c r="BE91" s="165">
        <v>2014</v>
      </c>
      <c r="BF91" s="108"/>
    </row>
    <row r="92" spans="1:58" x14ac:dyDescent="0.25">
      <c r="A92" s="133" t="s">
        <v>849</v>
      </c>
      <c r="B92" s="111" t="s">
        <v>297</v>
      </c>
      <c r="C92" s="163">
        <v>2014</v>
      </c>
      <c r="D92" s="163">
        <v>2014</v>
      </c>
      <c r="E92" s="163">
        <v>2014</v>
      </c>
      <c r="F92" s="163">
        <v>2014</v>
      </c>
      <c r="G92" s="163">
        <v>2014</v>
      </c>
      <c r="H92" s="163">
        <v>2014</v>
      </c>
      <c r="I92" s="163">
        <v>2014</v>
      </c>
      <c r="J92" s="163">
        <v>2016</v>
      </c>
      <c r="K92" s="163">
        <v>2016</v>
      </c>
      <c r="L92" s="163">
        <v>2016</v>
      </c>
      <c r="M92" s="165">
        <v>2017</v>
      </c>
      <c r="N92" s="165">
        <v>2017</v>
      </c>
      <c r="O92" s="165">
        <v>2016</v>
      </c>
      <c r="P92" s="165">
        <v>2016</v>
      </c>
      <c r="Q92" s="165">
        <v>2015</v>
      </c>
      <c r="R92" s="165" t="s">
        <v>1053</v>
      </c>
      <c r="S92" s="165">
        <v>2017</v>
      </c>
      <c r="T92" s="165">
        <v>2014</v>
      </c>
      <c r="U92" s="165">
        <v>2015</v>
      </c>
      <c r="V92" s="165" t="s">
        <v>1053</v>
      </c>
      <c r="W92" s="165">
        <v>2015</v>
      </c>
      <c r="X92" s="165">
        <v>2010</v>
      </c>
      <c r="Y92" s="165">
        <v>2012</v>
      </c>
      <c r="Z92" s="165">
        <v>2016</v>
      </c>
      <c r="AA92" s="165">
        <v>2015</v>
      </c>
      <c r="AB92" s="165" t="s">
        <v>1053</v>
      </c>
      <c r="AC92" s="165">
        <v>2014</v>
      </c>
      <c r="AD92" s="165">
        <v>2015</v>
      </c>
      <c r="AE92" s="165">
        <v>2012</v>
      </c>
      <c r="AF92" s="165">
        <v>2015</v>
      </c>
      <c r="AG92" s="164" t="s">
        <v>1053</v>
      </c>
      <c r="AH92" s="165">
        <v>2015</v>
      </c>
      <c r="AI92" s="165">
        <v>2016</v>
      </c>
      <c r="AJ92" s="165">
        <v>2017</v>
      </c>
      <c r="AK92" s="168" t="s">
        <v>1053</v>
      </c>
      <c r="AL92" s="168">
        <v>2016</v>
      </c>
      <c r="AM92" s="165">
        <v>2016</v>
      </c>
      <c r="AN92" s="165">
        <v>2014</v>
      </c>
      <c r="AO92" s="165">
        <v>2014</v>
      </c>
      <c r="AP92" s="165">
        <v>2014</v>
      </c>
      <c r="AQ92" s="165">
        <v>2014</v>
      </c>
      <c r="AR92" s="165">
        <v>2011</v>
      </c>
      <c r="AS92" s="165">
        <v>2015</v>
      </c>
      <c r="AT92" s="165">
        <v>2016</v>
      </c>
      <c r="AU92" s="165">
        <v>2014</v>
      </c>
      <c r="AV92" s="165">
        <v>2008</v>
      </c>
      <c r="AW92" s="165">
        <v>2015</v>
      </c>
      <c r="AX92" s="165">
        <v>2015</v>
      </c>
      <c r="AY92" s="165">
        <v>2014</v>
      </c>
      <c r="AZ92" s="165">
        <v>2015</v>
      </c>
      <c r="BA92" s="165">
        <v>2012</v>
      </c>
      <c r="BB92" s="165">
        <v>2016</v>
      </c>
      <c r="BC92" s="165">
        <v>2015</v>
      </c>
      <c r="BD92" s="165">
        <v>2014</v>
      </c>
      <c r="BE92" s="165">
        <v>2014</v>
      </c>
      <c r="BF92" s="108"/>
    </row>
    <row r="93" spans="1:58" x14ac:dyDescent="0.25">
      <c r="A93" s="133" t="s">
        <v>168</v>
      </c>
      <c r="B93" s="111" t="s">
        <v>167</v>
      </c>
      <c r="C93" s="163">
        <v>2014</v>
      </c>
      <c r="D93" s="163">
        <v>2014</v>
      </c>
      <c r="E93" s="163">
        <v>2014</v>
      </c>
      <c r="F93" s="163">
        <v>2014</v>
      </c>
      <c r="G93" s="163">
        <v>2014</v>
      </c>
      <c r="H93" s="163">
        <v>2014</v>
      </c>
      <c r="I93" s="163">
        <v>2014</v>
      </c>
      <c r="J93" s="163">
        <v>2016</v>
      </c>
      <c r="K93" s="163">
        <v>2016</v>
      </c>
      <c r="L93" s="163">
        <v>2016</v>
      </c>
      <c r="M93" s="165">
        <v>2017</v>
      </c>
      <c r="N93" s="165">
        <v>2017</v>
      </c>
      <c r="O93" s="165">
        <v>2016</v>
      </c>
      <c r="P93" s="165">
        <v>2016</v>
      </c>
      <c r="Q93" s="165">
        <v>2015</v>
      </c>
      <c r="R93" s="165" t="s">
        <v>1053</v>
      </c>
      <c r="S93" s="165">
        <v>2017</v>
      </c>
      <c r="T93" s="165">
        <v>2014</v>
      </c>
      <c r="U93" s="165">
        <v>2015</v>
      </c>
      <c r="V93" s="165" t="s">
        <v>1053</v>
      </c>
      <c r="W93" s="165">
        <v>2015</v>
      </c>
      <c r="X93" s="165">
        <v>2014</v>
      </c>
      <c r="Y93" s="165">
        <v>2012</v>
      </c>
      <c r="Z93" s="165">
        <v>2016</v>
      </c>
      <c r="AA93" s="165">
        <v>2015</v>
      </c>
      <c r="AB93" s="165" t="s">
        <v>1053</v>
      </c>
      <c r="AC93" s="165">
        <v>2014</v>
      </c>
      <c r="AD93" s="165">
        <v>2015</v>
      </c>
      <c r="AE93" s="165" t="s">
        <v>1053</v>
      </c>
      <c r="AF93" s="165">
        <v>2015</v>
      </c>
      <c r="AG93" s="164" t="s">
        <v>1053</v>
      </c>
      <c r="AH93" s="165">
        <v>2015</v>
      </c>
      <c r="AI93" s="165">
        <v>2016</v>
      </c>
      <c r="AJ93" s="165">
        <v>2017</v>
      </c>
      <c r="AK93" s="168" t="s">
        <v>1053</v>
      </c>
      <c r="AL93" s="168">
        <v>2016</v>
      </c>
      <c r="AM93" s="165">
        <v>2016</v>
      </c>
      <c r="AN93" s="165">
        <v>2014</v>
      </c>
      <c r="AO93" s="165">
        <v>2014</v>
      </c>
      <c r="AP93" s="165">
        <v>2014</v>
      </c>
      <c r="AQ93" s="165">
        <v>2014</v>
      </c>
      <c r="AR93" s="165" t="s">
        <v>1053</v>
      </c>
      <c r="AS93" s="165">
        <v>2015</v>
      </c>
      <c r="AT93" s="165">
        <v>2016</v>
      </c>
      <c r="AU93" s="165">
        <v>2014</v>
      </c>
      <c r="AV93" s="165">
        <v>2015</v>
      </c>
      <c r="AW93" s="165">
        <v>2015</v>
      </c>
      <c r="AX93" s="165">
        <v>2015</v>
      </c>
      <c r="AY93" s="165">
        <v>2014</v>
      </c>
      <c r="AZ93" s="165">
        <v>2015</v>
      </c>
      <c r="BA93" s="165">
        <v>2015</v>
      </c>
      <c r="BB93" s="165">
        <v>2015</v>
      </c>
      <c r="BC93" s="165">
        <v>2015</v>
      </c>
      <c r="BD93" s="165">
        <v>2014</v>
      </c>
      <c r="BE93" s="165">
        <v>2014</v>
      </c>
      <c r="BF93" s="108"/>
    </row>
    <row r="94" spans="1:58" x14ac:dyDescent="0.25">
      <c r="A94" s="133" t="s">
        <v>170</v>
      </c>
      <c r="B94" s="111" t="s">
        <v>169</v>
      </c>
      <c r="C94" s="163">
        <v>2014</v>
      </c>
      <c r="D94" s="163">
        <v>2014</v>
      </c>
      <c r="E94" s="163">
        <v>2014</v>
      </c>
      <c r="F94" s="163">
        <v>2014</v>
      </c>
      <c r="G94" s="163">
        <v>2014</v>
      </c>
      <c r="H94" s="163">
        <v>2014</v>
      </c>
      <c r="I94" s="163">
        <v>2014</v>
      </c>
      <c r="J94" s="163">
        <v>2016</v>
      </c>
      <c r="K94" s="163">
        <v>2016</v>
      </c>
      <c r="L94" s="163">
        <v>2016</v>
      </c>
      <c r="M94" s="165">
        <v>2017</v>
      </c>
      <c r="N94" s="165">
        <v>2017</v>
      </c>
      <c r="O94" s="165">
        <v>2016</v>
      </c>
      <c r="P94" s="165">
        <v>2016</v>
      </c>
      <c r="Q94" s="165">
        <v>2015</v>
      </c>
      <c r="R94" s="165">
        <v>2014</v>
      </c>
      <c r="S94" s="165">
        <v>2017</v>
      </c>
      <c r="T94" s="165">
        <v>2014</v>
      </c>
      <c r="U94" s="165">
        <v>2015</v>
      </c>
      <c r="V94" s="165" t="s">
        <v>1131</v>
      </c>
      <c r="W94" s="165">
        <v>2015</v>
      </c>
      <c r="X94" s="165">
        <v>2014</v>
      </c>
      <c r="Y94" s="165">
        <v>2013</v>
      </c>
      <c r="Z94" s="165">
        <v>2016</v>
      </c>
      <c r="AA94" s="165">
        <v>2015</v>
      </c>
      <c r="AB94" s="165">
        <v>2015</v>
      </c>
      <c r="AC94" s="165">
        <v>2014</v>
      </c>
      <c r="AD94" s="165">
        <v>2015</v>
      </c>
      <c r="AE94" s="165">
        <v>2012</v>
      </c>
      <c r="AF94" s="165">
        <v>2015</v>
      </c>
      <c r="AG94" s="164">
        <v>2014</v>
      </c>
      <c r="AH94" s="165">
        <v>2015</v>
      </c>
      <c r="AI94" s="165">
        <v>2016</v>
      </c>
      <c r="AJ94" s="165">
        <v>2017</v>
      </c>
      <c r="AK94" s="168" t="s">
        <v>1053</v>
      </c>
      <c r="AL94" s="168">
        <v>2016</v>
      </c>
      <c r="AM94" s="165">
        <v>2016</v>
      </c>
      <c r="AN94" s="165">
        <v>2014</v>
      </c>
      <c r="AO94" s="165">
        <v>2014</v>
      </c>
      <c r="AP94" s="165" t="s">
        <v>1053</v>
      </c>
      <c r="AQ94" s="165" t="s">
        <v>1053</v>
      </c>
      <c r="AR94" s="165">
        <v>2015</v>
      </c>
      <c r="AS94" s="165">
        <v>2015</v>
      </c>
      <c r="AT94" s="165">
        <v>2016</v>
      </c>
      <c r="AU94" s="165">
        <v>2014</v>
      </c>
      <c r="AV94" s="165">
        <v>2015</v>
      </c>
      <c r="AW94" s="165">
        <v>2015</v>
      </c>
      <c r="AX94" s="165">
        <v>2015</v>
      </c>
      <c r="AY94" s="165">
        <v>2014</v>
      </c>
      <c r="AZ94" s="165">
        <v>2015</v>
      </c>
      <c r="BA94" s="165">
        <v>2015</v>
      </c>
      <c r="BB94" s="165">
        <v>2016</v>
      </c>
      <c r="BC94" s="165">
        <v>2015</v>
      </c>
      <c r="BD94" s="165">
        <v>2014</v>
      </c>
      <c r="BE94" s="165">
        <v>2014</v>
      </c>
      <c r="BF94" s="108"/>
    </row>
    <row r="95" spans="1:58" x14ac:dyDescent="0.25">
      <c r="A95" s="133" t="s">
        <v>848</v>
      </c>
      <c r="B95" s="111" t="s">
        <v>171</v>
      </c>
      <c r="C95" s="163">
        <v>2014</v>
      </c>
      <c r="D95" s="163">
        <v>2014</v>
      </c>
      <c r="E95" s="163">
        <v>2014</v>
      </c>
      <c r="F95" s="163">
        <v>2014</v>
      </c>
      <c r="G95" s="163">
        <v>2014</v>
      </c>
      <c r="H95" s="163">
        <v>2014</v>
      </c>
      <c r="I95" s="163">
        <v>2014</v>
      </c>
      <c r="J95" s="163">
        <v>2016</v>
      </c>
      <c r="K95" s="163">
        <v>2016</v>
      </c>
      <c r="L95" s="163">
        <v>2016</v>
      </c>
      <c r="M95" s="165">
        <v>2017</v>
      </c>
      <c r="N95" s="165">
        <v>2017</v>
      </c>
      <c r="O95" s="165">
        <v>2016</v>
      </c>
      <c r="P95" s="165">
        <v>2016</v>
      </c>
      <c r="Q95" s="165">
        <v>2015</v>
      </c>
      <c r="R95" s="165">
        <v>2012</v>
      </c>
      <c r="S95" s="165">
        <v>2017</v>
      </c>
      <c r="T95" s="165">
        <v>2014</v>
      </c>
      <c r="U95" s="165">
        <v>2015</v>
      </c>
      <c r="V95" s="165" t="s">
        <v>1131</v>
      </c>
      <c r="W95" s="165">
        <v>2015</v>
      </c>
      <c r="X95" s="165">
        <v>2011</v>
      </c>
      <c r="Y95" s="165">
        <v>2012</v>
      </c>
      <c r="Z95" s="165">
        <v>2016</v>
      </c>
      <c r="AA95" s="165">
        <v>2015</v>
      </c>
      <c r="AB95" s="165">
        <v>2014</v>
      </c>
      <c r="AC95" s="165">
        <v>2014</v>
      </c>
      <c r="AD95" s="165">
        <v>2015</v>
      </c>
      <c r="AE95" s="165">
        <v>2012</v>
      </c>
      <c r="AF95" s="165">
        <v>2015</v>
      </c>
      <c r="AG95" s="164">
        <v>2012</v>
      </c>
      <c r="AH95" s="165">
        <v>2015</v>
      </c>
      <c r="AI95" s="165">
        <v>2016</v>
      </c>
      <c r="AJ95" s="165">
        <v>2017</v>
      </c>
      <c r="AK95" s="168" t="s">
        <v>1053</v>
      </c>
      <c r="AL95" s="168">
        <v>2016</v>
      </c>
      <c r="AM95" s="165">
        <v>2016</v>
      </c>
      <c r="AN95" s="165">
        <v>2014</v>
      </c>
      <c r="AO95" s="165">
        <v>2014</v>
      </c>
      <c r="AP95" s="165">
        <v>2012</v>
      </c>
      <c r="AQ95" s="165">
        <v>2013</v>
      </c>
      <c r="AR95" s="165">
        <v>2015</v>
      </c>
      <c r="AS95" s="165">
        <v>2015</v>
      </c>
      <c r="AT95" s="165">
        <v>2016</v>
      </c>
      <c r="AU95" s="165">
        <v>2014</v>
      </c>
      <c r="AV95" s="165">
        <v>2015</v>
      </c>
      <c r="AW95" s="165">
        <v>2015</v>
      </c>
      <c r="AX95" s="165">
        <v>2015</v>
      </c>
      <c r="AY95" s="165">
        <v>2014</v>
      </c>
      <c r="AZ95" s="165">
        <v>2015</v>
      </c>
      <c r="BA95" s="165">
        <v>2015</v>
      </c>
      <c r="BB95" s="165">
        <v>2016</v>
      </c>
      <c r="BC95" s="165">
        <v>2015</v>
      </c>
      <c r="BD95" s="165">
        <v>2014</v>
      </c>
      <c r="BE95" s="165">
        <v>2014</v>
      </c>
      <c r="BF95" s="108"/>
    </row>
    <row r="96" spans="1:58" x14ac:dyDescent="0.25">
      <c r="A96" s="133" t="s">
        <v>378</v>
      </c>
      <c r="B96" s="111" t="s">
        <v>172</v>
      </c>
      <c r="C96" s="163">
        <v>2014</v>
      </c>
      <c r="D96" s="163">
        <v>2014</v>
      </c>
      <c r="E96" s="163">
        <v>2014</v>
      </c>
      <c r="F96" s="163">
        <v>2014</v>
      </c>
      <c r="G96" s="163">
        <v>2014</v>
      </c>
      <c r="H96" s="163">
        <v>2014</v>
      </c>
      <c r="I96" s="163">
        <v>2014</v>
      </c>
      <c r="J96" s="163">
        <v>2016</v>
      </c>
      <c r="K96" s="163">
        <v>2016</v>
      </c>
      <c r="L96" s="163">
        <v>2016</v>
      </c>
      <c r="M96" s="165">
        <v>2017</v>
      </c>
      <c r="N96" s="165">
        <v>2017</v>
      </c>
      <c r="O96" s="165">
        <v>2016</v>
      </c>
      <c r="P96" s="165">
        <v>2016</v>
      </c>
      <c r="Q96" s="165">
        <v>2015</v>
      </c>
      <c r="R96" s="165" t="s">
        <v>1053</v>
      </c>
      <c r="S96" s="165">
        <v>2017</v>
      </c>
      <c r="T96" s="165">
        <v>2014</v>
      </c>
      <c r="U96" s="165">
        <v>2015</v>
      </c>
      <c r="V96" s="165" t="s">
        <v>1053</v>
      </c>
      <c r="W96" s="165">
        <v>2015</v>
      </c>
      <c r="X96" s="165" t="s">
        <v>1053</v>
      </c>
      <c r="Y96" s="165">
        <v>2012</v>
      </c>
      <c r="Z96" s="165">
        <v>2016</v>
      </c>
      <c r="AA96" s="165">
        <v>2015</v>
      </c>
      <c r="AB96" s="165">
        <v>2015</v>
      </c>
      <c r="AC96" s="165">
        <v>2014</v>
      </c>
      <c r="AD96" s="165">
        <v>2015</v>
      </c>
      <c r="AE96" s="165" t="s">
        <v>1053</v>
      </c>
      <c r="AF96" s="165">
        <v>2015</v>
      </c>
      <c r="AG96" s="164">
        <v>2012</v>
      </c>
      <c r="AH96" s="165">
        <v>2015</v>
      </c>
      <c r="AI96" s="165">
        <v>2016</v>
      </c>
      <c r="AJ96" s="165">
        <v>2017</v>
      </c>
      <c r="AK96" s="168" t="s">
        <v>1053</v>
      </c>
      <c r="AL96" s="168">
        <v>2016</v>
      </c>
      <c r="AM96" s="165">
        <v>2016</v>
      </c>
      <c r="AN96" s="165">
        <v>2014</v>
      </c>
      <c r="AO96" s="165">
        <v>2014</v>
      </c>
      <c r="AP96" s="165">
        <v>2014</v>
      </c>
      <c r="AQ96" s="165">
        <v>2014</v>
      </c>
      <c r="AR96" s="165" t="s">
        <v>1053</v>
      </c>
      <c r="AS96" s="165">
        <v>2015</v>
      </c>
      <c r="AT96" s="165">
        <v>2016</v>
      </c>
      <c r="AU96" s="165">
        <v>2014</v>
      </c>
      <c r="AV96" s="165">
        <v>2015</v>
      </c>
      <c r="AW96" s="165">
        <v>2015</v>
      </c>
      <c r="AX96" s="165">
        <v>2015</v>
      </c>
      <c r="AY96" s="165">
        <v>2014</v>
      </c>
      <c r="AZ96" s="165">
        <v>2015</v>
      </c>
      <c r="BA96" s="165">
        <v>2015</v>
      </c>
      <c r="BB96" s="165">
        <v>2016</v>
      </c>
      <c r="BC96" s="165">
        <v>2015</v>
      </c>
      <c r="BD96" s="165">
        <v>2014</v>
      </c>
      <c r="BE96" s="165">
        <v>2014</v>
      </c>
      <c r="BF96" s="108"/>
    </row>
    <row r="97" spans="1:58" x14ac:dyDescent="0.25">
      <c r="A97" s="133" t="s">
        <v>174</v>
      </c>
      <c r="B97" s="111" t="s">
        <v>173</v>
      </c>
      <c r="C97" s="163">
        <v>2014</v>
      </c>
      <c r="D97" s="163">
        <v>2014</v>
      </c>
      <c r="E97" s="163">
        <v>2014</v>
      </c>
      <c r="F97" s="163">
        <v>2014</v>
      </c>
      <c r="G97" s="163">
        <v>2014</v>
      </c>
      <c r="H97" s="163">
        <v>2014</v>
      </c>
      <c r="I97" s="163">
        <v>2014</v>
      </c>
      <c r="J97" s="163">
        <v>2016</v>
      </c>
      <c r="K97" s="163">
        <v>2016</v>
      </c>
      <c r="L97" s="163">
        <v>2016</v>
      </c>
      <c r="M97" s="165">
        <v>2017</v>
      </c>
      <c r="N97" s="165">
        <v>2017</v>
      </c>
      <c r="O97" s="165">
        <v>2016</v>
      </c>
      <c r="P97" s="165">
        <v>2016</v>
      </c>
      <c r="Q97" s="165">
        <v>2015</v>
      </c>
      <c r="R97" s="165" t="s">
        <v>1053</v>
      </c>
      <c r="S97" s="165">
        <v>2017</v>
      </c>
      <c r="T97" s="165">
        <v>2014</v>
      </c>
      <c r="U97" s="165">
        <v>2015</v>
      </c>
      <c r="V97" s="165" t="s">
        <v>1131</v>
      </c>
      <c r="W97" s="165">
        <v>2015</v>
      </c>
      <c r="X97" s="165" t="s">
        <v>1053</v>
      </c>
      <c r="Y97" s="165">
        <v>2011</v>
      </c>
      <c r="Z97" s="165">
        <v>2016</v>
      </c>
      <c r="AA97" s="165">
        <v>2015</v>
      </c>
      <c r="AB97" s="165">
        <v>2015</v>
      </c>
      <c r="AC97" s="165">
        <v>2014</v>
      </c>
      <c r="AD97" s="165">
        <v>2015</v>
      </c>
      <c r="AE97" s="165" t="s">
        <v>1053</v>
      </c>
      <c r="AF97" s="165">
        <v>2015</v>
      </c>
      <c r="AG97" s="164" t="s">
        <v>1053</v>
      </c>
      <c r="AH97" s="165">
        <v>2015</v>
      </c>
      <c r="AI97" s="165">
        <v>2016</v>
      </c>
      <c r="AJ97" s="165">
        <v>2017</v>
      </c>
      <c r="AK97" s="168">
        <v>2017</v>
      </c>
      <c r="AL97" s="168">
        <v>2017</v>
      </c>
      <c r="AM97" s="165">
        <v>2016</v>
      </c>
      <c r="AN97" s="165">
        <v>2014</v>
      </c>
      <c r="AO97" s="165">
        <v>2014</v>
      </c>
      <c r="AP97" s="165" t="s">
        <v>1053</v>
      </c>
      <c r="AQ97" s="165" t="s">
        <v>1053</v>
      </c>
      <c r="AR97" s="165">
        <v>2015</v>
      </c>
      <c r="AS97" s="165">
        <v>2015</v>
      </c>
      <c r="AT97" s="165">
        <v>2016</v>
      </c>
      <c r="AU97" s="165">
        <v>2014</v>
      </c>
      <c r="AV97" s="165">
        <v>2015</v>
      </c>
      <c r="AW97" s="165">
        <v>2015</v>
      </c>
      <c r="AX97" s="165">
        <v>2015</v>
      </c>
      <c r="AY97" s="165">
        <v>2014</v>
      </c>
      <c r="AZ97" s="165">
        <v>2015</v>
      </c>
      <c r="BA97" s="165">
        <v>2015</v>
      </c>
      <c r="BB97" s="165">
        <v>2016</v>
      </c>
      <c r="BC97" s="165">
        <v>2015</v>
      </c>
      <c r="BD97" s="165">
        <v>2014</v>
      </c>
      <c r="BE97" s="165">
        <v>2014</v>
      </c>
      <c r="BF97" s="108"/>
    </row>
    <row r="98" spans="1:58" x14ac:dyDescent="0.25">
      <c r="A98" s="133" t="s">
        <v>176</v>
      </c>
      <c r="B98" s="111" t="s">
        <v>175</v>
      </c>
      <c r="C98" s="163">
        <v>2014</v>
      </c>
      <c r="D98" s="163">
        <v>2014</v>
      </c>
      <c r="E98" s="163">
        <v>2014</v>
      </c>
      <c r="F98" s="163">
        <v>2014</v>
      </c>
      <c r="G98" s="163">
        <v>2014</v>
      </c>
      <c r="H98" s="163">
        <v>2014</v>
      </c>
      <c r="I98" s="163">
        <v>2014</v>
      </c>
      <c r="J98" s="163">
        <v>2016</v>
      </c>
      <c r="K98" s="163">
        <v>2016</v>
      </c>
      <c r="L98" s="163">
        <v>2016</v>
      </c>
      <c r="M98" s="165">
        <v>2017</v>
      </c>
      <c r="N98" s="165">
        <v>2017</v>
      </c>
      <c r="O98" s="165">
        <v>2016</v>
      </c>
      <c r="P98" s="165">
        <v>2016</v>
      </c>
      <c r="Q98" s="165">
        <v>2015</v>
      </c>
      <c r="R98" s="165">
        <v>2009</v>
      </c>
      <c r="S98" s="165">
        <v>2017</v>
      </c>
      <c r="T98" s="165">
        <v>2014</v>
      </c>
      <c r="U98" s="165">
        <v>2015</v>
      </c>
      <c r="V98" s="165" t="s">
        <v>1131</v>
      </c>
      <c r="W98" s="165">
        <v>2015</v>
      </c>
      <c r="X98" s="165">
        <v>2014</v>
      </c>
      <c r="Y98" s="165" t="s">
        <v>1053</v>
      </c>
      <c r="Z98" s="165">
        <v>2016</v>
      </c>
      <c r="AA98" s="165">
        <v>2015</v>
      </c>
      <c r="AB98" s="165">
        <v>2015</v>
      </c>
      <c r="AC98" s="165">
        <v>2014</v>
      </c>
      <c r="AD98" s="165">
        <v>2015</v>
      </c>
      <c r="AE98" s="165" t="s">
        <v>1053</v>
      </c>
      <c r="AF98" s="165">
        <v>2015</v>
      </c>
      <c r="AG98" s="164">
        <v>2010</v>
      </c>
      <c r="AH98" s="165">
        <v>2015</v>
      </c>
      <c r="AI98" s="165">
        <v>2016</v>
      </c>
      <c r="AJ98" s="165">
        <v>2017</v>
      </c>
      <c r="AK98" s="168" t="s">
        <v>1053</v>
      </c>
      <c r="AL98" s="168">
        <v>2016</v>
      </c>
      <c r="AM98" s="165">
        <v>2016</v>
      </c>
      <c r="AN98" s="165">
        <v>2014</v>
      </c>
      <c r="AO98" s="165">
        <v>2014</v>
      </c>
      <c r="AP98" s="165">
        <v>2014</v>
      </c>
      <c r="AQ98" s="165">
        <v>2014</v>
      </c>
      <c r="AR98" s="165">
        <v>2015</v>
      </c>
      <c r="AS98" s="165">
        <v>2015</v>
      </c>
      <c r="AT98" s="165">
        <v>2016</v>
      </c>
      <c r="AU98" s="165">
        <v>2014</v>
      </c>
      <c r="AV98" s="165">
        <v>2015</v>
      </c>
      <c r="AW98" s="165">
        <v>2015</v>
      </c>
      <c r="AX98" s="165">
        <v>2015</v>
      </c>
      <c r="AY98" s="165">
        <v>2014</v>
      </c>
      <c r="AZ98" s="165">
        <v>2015</v>
      </c>
      <c r="BA98" s="165">
        <v>2015</v>
      </c>
      <c r="BB98" s="165">
        <v>2016</v>
      </c>
      <c r="BC98" s="165">
        <v>2015</v>
      </c>
      <c r="BD98" s="165">
        <v>2014</v>
      </c>
      <c r="BE98" s="165">
        <v>2014</v>
      </c>
      <c r="BF98" s="108"/>
    </row>
    <row r="99" spans="1:58" x14ac:dyDescent="0.25">
      <c r="A99" s="133" t="s">
        <v>178</v>
      </c>
      <c r="B99" s="111" t="s">
        <v>177</v>
      </c>
      <c r="C99" s="163">
        <v>2014</v>
      </c>
      <c r="D99" s="163">
        <v>2014</v>
      </c>
      <c r="E99" s="163">
        <v>2014</v>
      </c>
      <c r="F99" s="163">
        <v>2014</v>
      </c>
      <c r="G99" s="163">
        <v>2014</v>
      </c>
      <c r="H99" s="163">
        <v>2014</v>
      </c>
      <c r="I99" s="163">
        <v>2014</v>
      </c>
      <c r="J99" s="163">
        <v>2016</v>
      </c>
      <c r="K99" s="163">
        <v>2016</v>
      </c>
      <c r="L99" s="163">
        <v>2016</v>
      </c>
      <c r="M99" s="165">
        <v>2017</v>
      </c>
      <c r="N99" s="165">
        <v>2017</v>
      </c>
      <c r="O99" s="165">
        <v>2016</v>
      </c>
      <c r="P99" s="165">
        <v>2016</v>
      </c>
      <c r="Q99" s="165">
        <v>2015</v>
      </c>
      <c r="R99" s="165">
        <v>2013</v>
      </c>
      <c r="S99" s="165">
        <v>2017</v>
      </c>
      <c r="T99" s="165">
        <v>2014</v>
      </c>
      <c r="U99" s="165">
        <v>2015</v>
      </c>
      <c r="V99" s="165" t="s">
        <v>1131</v>
      </c>
      <c r="W99" s="165">
        <v>2015</v>
      </c>
      <c r="X99" s="165">
        <v>2013</v>
      </c>
      <c r="Y99" s="165">
        <v>2010</v>
      </c>
      <c r="Z99" s="165">
        <v>2016</v>
      </c>
      <c r="AA99" s="165">
        <v>2015</v>
      </c>
      <c r="AB99" s="165">
        <v>2015</v>
      </c>
      <c r="AC99" s="165">
        <v>2014</v>
      </c>
      <c r="AD99" s="165">
        <v>2015</v>
      </c>
      <c r="AE99" s="165">
        <v>2012</v>
      </c>
      <c r="AF99" s="165">
        <v>2015</v>
      </c>
      <c r="AG99" s="164">
        <v>2007</v>
      </c>
      <c r="AH99" s="165">
        <v>2015</v>
      </c>
      <c r="AI99" s="165">
        <v>2016</v>
      </c>
      <c r="AJ99" s="165">
        <v>2017</v>
      </c>
      <c r="AK99" s="168" t="s">
        <v>1053</v>
      </c>
      <c r="AL99" s="168">
        <v>2017</v>
      </c>
      <c r="AM99" s="165">
        <v>2016</v>
      </c>
      <c r="AN99" s="165">
        <v>2014</v>
      </c>
      <c r="AO99" s="165">
        <v>2014</v>
      </c>
      <c r="AP99" s="165" t="s">
        <v>1053</v>
      </c>
      <c r="AQ99" s="165" t="s">
        <v>1053</v>
      </c>
      <c r="AR99" s="165" t="s">
        <v>1053</v>
      </c>
      <c r="AS99" s="165">
        <v>2015</v>
      </c>
      <c r="AT99" s="165">
        <v>2016</v>
      </c>
      <c r="AU99" s="165">
        <v>2014</v>
      </c>
      <c r="AV99" s="165">
        <v>2015</v>
      </c>
      <c r="AW99" s="165">
        <v>2015</v>
      </c>
      <c r="AX99" s="165">
        <v>2015</v>
      </c>
      <c r="AY99" s="165">
        <v>2014</v>
      </c>
      <c r="AZ99" s="165">
        <v>2015</v>
      </c>
      <c r="BA99" s="165">
        <v>2015</v>
      </c>
      <c r="BB99" s="165">
        <v>2016</v>
      </c>
      <c r="BC99" s="165">
        <v>2015</v>
      </c>
      <c r="BD99" s="165">
        <v>2014</v>
      </c>
      <c r="BE99" s="165">
        <v>2014</v>
      </c>
      <c r="BF99" s="108"/>
    </row>
    <row r="100" spans="1:58" x14ac:dyDescent="0.25">
      <c r="A100" s="133" t="s">
        <v>180</v>
      </c>
      <c r="B100" s="111" t="s">
        <v>179</v>
      </c>
      <c r="C100" s="163">
        <v>2014</v>
      </c>
      <c r="D100" s="163">
        <v>2014</v>
      </c>
      <c r="E100" s="163">
        <v>2014</v>
      </c>
      <c r="F100" s="163">
        <v>2014</v>
      </c>
      <c r="G100" s="163">
        <v>2014</v>
      </c>
      <c r="H100" s="163">
        <v>2014</v>
      </c>
      <c r="I100" s="163">
        <v>2014</v>
      </c>
      <c r="J100" s="163">
        <v>2016</v>
      </c>
      <c r="K100" s="163">
        <v>2016</v>
      </c>
      <c r="L100" s="163">
        <v>2016</v>
      </c>
      <c r="M100" s="165">
        <v>2017</v>
      </c>
      <c r="N100" s="165">
        <v>2017</v>
      </c>
      <c r="O100" s="165">
        <v>2016</v>
      </c>
      <c r="P100" s="165">
        <v>2016</v>
      </c>
      <c r="Q100" s="165">
        <v>2015</v>
      </c>
      <c r="R100" s="165">
        <v>2007</v>
      </c>
      <c r="S100" s="165">
        <v>2017</v>
      </c>
      <c r="T100" s="165">
        <v>2014</v>
      </c>
      <c r="U100" s="165">
        <v>2015</v>
      </c>
      <c r="V100" s="165" t="s">
        <v>1053</v>
      </c>
      <c r="W100" s="165">
        <v>2015</v>
      </c>
      <c r="X100" s="165">
        <v>2007</v>
      </c>
      <c r="Y100" s="165">
        <v>2010</v>
      </c>
      <c r="Z100" s="165">
        <v>2016</v>
      </c>
      <c r="AA100" s="165">
        <v>2015</v>
      </c>
      <c r="AB100" s="165" t="s">
        <v>1053</v>
      </c>
      <c r="AC100" s="165">
        <v>2014</v>
      </c>
      <c r="AD100" s="165">
        <v>2015</v>
      </c>
      <c r="AE100" s="165" t="s">
        <v>1053</v>
      </c>
      <c r="AF100" s="165">
        <v>2015</v>
      </c>
      <c r="AG100" s="164" t="s">
        <v>1053</v>
      </c>
      <c r="AH100" s="165">
        <v>2015</v>
      </c>
      <c r="AI100" s="165">
        <v>2016</v>
      </c>
      <c r="AJ100" s="165">
        <v>2017</v>
      </c>
      <c r="AK100" s="168">
        <v>2017</v>
      </c>
      <c r="AL100" s="168">
        <v>2016</v>
      </c>
      <c r="AM100" s="165">
        <v>2016</v>
      </c>
      <c r="AN100" s="165">
        <v>2014</v>
      </c>
      <c r="AO100" s="165">
        <v>2014</v>
      </c>
      <c r="AP100" s="165" t="s">
        <v>1053</v>
      </c>
      <c r="AQ100" s="165" t="s">
        <v>1053</v>
      </c>
      <c r="AR100" s="165" t="s">
        <v>1053</v>
      </c>
      <c r="AS100" s="165">
        <v>2015</v>
      </c>
      <c r="AT100" s="165">
        <v>2016</v>
      </c>
      <c r="AU100" s="165">
        <v>2014</v>
      </c>
      <c r="AV100" s="165">
        <v>2015</v>
      </c>
      <c r="AW100" s="165">
        <v>2015</v>
      </c>
      <c r="AX100" s="165">
        <v>2015</v>
      </c>
      <c r="AY100" s="165">
        <v>2014</v>
      </c>
      <c r="AZ100" s="165">
        <v>2015</v>
      </c>
      <c r="BA100" s="165" t="s">
        <v>1053</v>
      </c>
      <c r="BB100" s="165">
        <v>2015</v>
      </c>
      <c r="BC100" s="165">
        <v>2015</v>
      </c>
      <c r="BD100" s="165">
        <v>2014</v>
      </c>
      <c r="BE100" s="165">
        <v>2014</v>
      </c>
      <c r="BF100" s="108"/>
    </row>
    <row r="101" spans="1:58" x14ac:dyDescent="0.25">
      <c r="A101" s="133" t="s">
        <v>182</v>
      </c>
      <c r="B101" s="111" t="s">
        <v>181</v>
      </c>
      <c r="C101" s="163">
        <v>2014</v>
      </c>
      <c r="D101" s="163">
        <v>2014</v>
      </c>
      <c r="E101" s="163">
        <v>2014</v>
      </c>
      <c r="F101" s="163">
        <v>2014</v>
      </c>
      <c r="G101" s="163">
        <v>2014</v>
      </c>
      <c r="H101" s="163">
        <v>2014</v>
      </c>
      <c r="I101" s="163">
        <v>2014</v>
      </c>
      <c r="J101" s="163">
        <v>2016</v>
      </c>
      <c r="K101" s="163">
        <v>2016</v>
      </c>
      <c r="L101" s="163">
        <v>2016</v>
      </c>
      <c r="M101" s="165">
        <v>2017</v>
      </c>
      <c r="N101" s="165">
        <v>2017</v>
      </c>
      <c r="O101" s="165">
        <v>2016</v>
      </c>
      <c r="P101" s="165">
        <v>2016</v>
      </c>
      <c r="Q101" s="165">
        <v>2015</v>
      </c>
      <c r="R101" s="165" t="s">
        <v>1053</v>
      </c>
      <c r="S101" s="165">
        <v>2017</v>
      </c>
      <c r="T101" s="165">
        <v>2014</v>
      </c>
      <c r="U101" s="165">
        <v>2015</v>
      </c>
      <c r="V101" s="165" t="s">
        <v>1053</v>
      </c>
      <c r="W101" s="165" t="s">
        <v>1053</v>
      </c>
      <c r="X101" s="165" t="s">
        <v>1053</v>
      </c>
      <c r="Y101" s="165" t="s">
        <v>1053</v>
      </c>
      <c r="Z101" s="165" t="s">
        <v>1053</v>
      </c>
      <c r="AA101" s="165" t="s">
        <v>1053</v>
      </c>
      <c r="AB101" s="165" t="s">
        <v>1053</v>
      </c>
      <c r="AC101" s="165" t="s">
        <v>1053</v>
      </c>
      <c r="AD101" s="165">
        <v>2015</v>
      </c>
      <c r="AE101" s="165" t="s">
        <v>1053</v>
      </c>
      <c r="AF101" s="165" t="s">
        <v>1053</v>
      </c>
      <c r="AG101" s="164" t="s">
        <v>1053</v>
      </c>
      <c r="AH101" s="165">
        <v>2015</v>
      </c>
      <c r="AI101" s="165">
        <v>2016</v>
      </c>
      <c r="AJ101" s="165">
        <v>2017</v>
      </c>
      <c r="AK101" s="168" t="s">
        <v>1053</v>
      </c>
      <c r="AL101" s="168">
        <v>2016</v>
      </c>
      <c r="AM101" s="165">
        <v>2016</v>
      </c>
      <c r="AN101" s="165">
        <v>2014</v>
      </c>
      <c r="AO101" s="165">
        <v>2014</v>
      </c>
      <c r="AP101" s="165" t="s">
        <v>1053</v>
      </c>
      <c r="AQ101" s="165" t="s">
        <v>1053</v>
      </c>
      <c r="AR101" s="165" t="s">
        <v>1053</v>
      </c>
      <c r="AS101" s="165">
        <v>2015</v>
      </c>
      <c r="AT101" s="165" t="s">
        <v>1053</v>
      </c>
      <c r="AU101" s="165">
        <v>2014</v>
      </c>
      <c r="AV101" s="165" t="s">
        <v>1053</v>
      </c>
      <c r="AW101" s="165">
        <v>2015</v>
      </c>
      <c r="AX101" s="165">
        <v>2015</v>
      </c>
      <c r="AY101" s="165">
        <v>2014</v>
      </c>
      <c r="AZ101" s="165" t="s">
        <v>1053</v>
      </c>
      <c r="BA101" s="165" t="s">
        <v>1053</v>
      </c>
      <c r="BB101" s="165" t="s">
        <v>1053</v>
      </c>
      <c r="BC101" s="165">
        <v>2015</v>
      </c>
      <c r="BD101" s="165">
        <v>2014</v>
      </c>
      <c r="BE101" s="165">
        <v>2014</v>
      </c>
      <c r="BF101" s="108"/>
    </row>
    <row r="102" spans="1:58" x14ac:dyDescent="0.25">
      <c r="A102" s="133" t="s">
        <v>184</v>
      </c>
      <c r="B102" s="111" t="s">
        <v>183</v>
      </c>
      <c r="C102" s="163">
        <v>2014</v>
      </c>
      <c r="D102" s="163">
        <v>2014</v>
      </c>
      <c r="E102" s="163">
        <v>2014</v>
      </c>
      <c r="F102" s="163">
        <v>2014</v>
      </c>
      <c r="G102" s="163">
        <v>2014</v>
      </c>
      <c r="H102" s="163">
        <v>2014</v>
      </c>
      <c r="I102" s="163">
        <v>2014</v>
      </c>
      <c r="J102" s="163">
        <v>2016</v>
      </c>
      <c r="K102" s="163">
        <v>2016</v>
      </c>
      <c r="L102" s="163">
        <v>2016</v>
      </c>
      <c r="M102" s="165">
        <v>2017</v>
      </c>
      <c r="N102" s="165">
        <v>2017</v>
      </c>
      <c r="O102" s="165">
        <v>2016</v>
      </c>
      <c r="P102" s="165">
        <v>2016</v>
      </c>
      <c r="Q102" s="165">
        <v>2015</v>
      </c>
      <c r="R102" s="165" t="s">
        <v>1053</v>
      </c>
      <c r="S102" s="165">
        <v>2017</v>
      </c>
      <c r="T102" s="165">
        <v>2014</v>
      </c>
      <c r="U102" s="165">
        <v>2015</v>
      </c>
      <c r="V102" s="165" t="s">
        <v>1053</v>
      </c>
      <c r="W102" s="165">
        <v>2015</v>
      </c>
      <c r="X102" s="165" t="s">
        <v>1053</v>
      </c>
      <c r="Y102" s="165">
        <v>2012</v>
      </c>
      <c r="Z102" s="165">
        <v>2015</v>
      </c>
      <c r="AA102" s="165">
        <v>2015</v>
      </c>
      <c r="AB102" s="165" t="s">
        <v>1053</v>
      </c>
      <c r="AC102" s="165">
        <v>2014</v>
      </c>
      <c r="AD102" s="165">
        <v>2015</v>
      </c>
      <c r="AE102" s="165" t="s">
        <v>1053</v>
      </c>
      <c r="AF102" s="165">
        <v>2015</v>
      </c>
      <c r="AG102" s="164">
        <v>2012</v>
      </c>
      <c r="AH102" s="165">
        <v>2015</v>
      </c>
      <c r="AI102" s="165">
        <v>2016</v>
      </c>
      <c r="AJ102" s="165">
        <v>2017</v>
      </c>
      <c r="AK102" s="168" t="s">
        <v>1053</v>
      </c>
      <c r="AL102" s="168">
        <v>2016</v>
      </c>
      <c r="AM102" s="165">
        <v>2016</v>
      </c>
      <c r="AN102" s="165">
        <v>2014</v>
      </c>
      <c r="AO102" s="165">
        <v>2014</v>
      </c>
      <c r="AP102" s="165">
        <v>2014</v>
      </c>
      <c r="AQ102" s="165">
        <v>2014</v>
      </c>
      <c r="AR102" s="165" t="s">
        <v>1053</v>
      </c>
      <c r="AS102" s="165">
        <v>2015</v>
      </c>
      <c r="AT102" s="165">
        <v>2016</v>
      </c>
      <c r="AU102" s="165">
        <v>2014</v>
      </c>
      <c r="AV102" s="165">
        <v>2015</v>
      </c>
      <c r="AW102" s="165">
        <v>2015</v>
      </c>
      <c r="AX102" s="165">
        <v>2015</v>
      </c>
      <c r="AY102" s="165">
        <v>2014</v>
      </c>
      <c r="AZ102" s="165">
        <v>2015</v>
      </c>
      <c r="BA102" s="165">
        <v>2015</v>
      </c>
      <c r="BB102" s="165">
        <v>2016</v>
      </c>
      <c r="BC102" s="165">
        <v>2015</v>
      </c>
      <c r="BD102" s="165">
        <v>2014</v>
      </c>
      <c r="BE102" s="165">
        <v>2014</v>
      </c>
      <c r="BF102" s="108"/>
    </row>
    <row r="103" spans="1:58" x14ac:dyDescent="0.25">
      <c r="A103" s="133" t="s">
        <v>186</v>
      </c>
      <c r="B103" s="111" t="s">
        <v>185</v>
      </c>
      <c r="C103" s="163">
        <v>2014</v>
      </c>
      <c r="D103" s="163">
        <v>2014</v>
      </c>
      <c r="E103" s="163">
        <v>2014</v>
      </c>
      <c r="F103" s="163">
        <v>2014</v>
      </c>
      <c r="G103" s="163">
        <v>2014</v>
      </c>
      <c r="H103" s="163">
        <v>2014</v>
      </c>
      <c r="I103" s="163">
        <v>2014</v>
      </c>
      <c r="J103" s="163">
        <v>2016</v>
      </c>
      <c r="K103" s="163">
        <v>2016</v>
      </c>
      <c r="L103" s="163">
        <v>2016</v>
      </c>
      <c r="M103" s="165">
        <v>2017</v>
      </c>
      <c r="N103" s="165">
        <v>2017</v>
      </c>
      <c r="O103" s="165">
        <v>2016</v>
      </c>
      <c r="P103" s="165">
        <v>2016</v>
      </c>
      <c r="Q103" s="165">
        <v>2015</v>
      </c>
      <c r="R103" s="165" t="s">
        <v>1053</v>
      </c>
      <c r="S103" s="165">
        <v>2017</v>
      </c>
      <c r="T103" s="165">
        <v>2014</v>
      </c>
      <c r="U103" s="165">
        <v>2015</v>
      </c>
      <c r="V103" s="165" t="s">
        <v>1053</v>
      </c>
      <c r="W103" s="165">
        <v>2015</v>
      </c>
      <c r="X103" s="165" t="s">
        <v>1053</v>
      </c>
      <c r="Y103" s="165">
        <v>2015</v>
      </c>
      <c r="Z103" s="165">
        <v>2015</v>
      </c>
      <c r="AA103" s="165">
        <v>2015</v>
      </c>
      <c r="AB103" s="165" t="s">
        <v>1053</v>
      </c>
      <c r="AC103" s="165">
        <v>2014</v>
      </c>
      <c r="AD103" s="165">
        <v>2015</v>
      </c>
      <c r="AE103" s="165" t="s">
        <v>1053</v>
      </c>
      <c r="AF103" s="165">
        <v>2015</v>
      </c>
      <c r="AG103" s="164">
        <v>2012</v>
      </c>
      <c r="AH103" s="165">
        <v>2015</v>
      </c>
      <c r="AI103" s="165">
        <v>2016</v>
      </c>
      <c r="AJ103" s="165">
        <v>2017</v>
      </c>
      <c r="AK103" s="168" t="s">
        <v>1053</v>
      </c>
      <c r="AL103" s="168">
        <v>2016</v>
      </c>
      <c r="AM103" s="165">
        <v>2016</v>
      </c>
      <c r="AN103" s="165">
        <v>2014</v>
      </c>
      <c r="AO103" s="165">
        <v>2014</v>
      </c>
      <c r="AP103" s="165">
        <v>2014</v>
      </c>
      <c r="AQ103" s="165">
        <v>2014</v>
      </c>
      <c r="AR103" s="165" t="s">
        <v>1053</v>
      </c>
      <c r="AS103" s="165">
        <v>2015</v>
      </c>
      <c r="AT103" s="165">
        <v>2016</v>
      </c>
      <c r="AU103" s="165">
        <v>2014</v>
      </c>
      <c r="AV103" s="165" t="s">
        <v>1053</v>
      </c>
      <c r="AW103" s="165">
        <v>2015</v>
      </c>
      <c r="AX103" s="165">
        <v>2015</v>
      </c>
      <c r="AY103" s="165">
        <v>2014</v>
      </c>
      <c r="AZ103" s="165">
        <v>2015</v>
      </c>
      <c r="BA103" s="165">
        <v>2015</v>
      </c>
      <c r="BB103" s="165">
        <v>2016</v>
      </c>
      <c r="BC103" s="165">
        <v>2015</v>
      </c>
      <c r="BD103" s="165">
        <v>2014</v>
      </c>
      <c r="BE103" s="165">
        <v>2014</v>
      </c>
      <c r="BF103" s="108"/>
    </row>
    <row r="104" spans="1:58" x14ac:dyDescent="0.25">
      <c r="A104" s="133" t="s">
        <v>189</v>
      </c>
      <c r="B104" s="111" t="s">
        <v>188</v>
      </c>
      <c r="C104" s="163">
        <v>2014</v>
      </c>
      <c r="D104" s="163">
        <v>2014</v>
      </c>
      <c r="E104" s="163">
        <v>2014</v>
      </c>
      <c r="F104" s="163">
        <v>2014</v>
      </c>
      <c r="G104" s="163">
        <v>2014</v>
      </c>
      <c r="H104" s="163">
        <v>2014</v>
      </c>
      <c r="I104" s="163">
        <v>2014</v>
      </c>
      <c r="J104" s="163">
        <v>2016</v>
      </c>
      <c r="K104" s="163">
        <v>2016</v>
      </c>
      <c r="L104" s="163">
        <v>2016</v>
      </c>
      <c r="M104" s="165">
        <v>2017</v>
      </c>
      <c r="N104" s="165">
        <v>2017</v>
      </c>
      <c r="O104" s="165">
        <v>2016</v>
      </c>
      <c r="P104" s="165">
        <v>2016</v>
      </c>
      <c r="Q104" s="165">
        <v>2015</v>
      </c>
      <c r="R104" s="165">
        <v>2009</v>
      </c>
      <c r="S104" s="165">
        <v>2017</v>
      </c>
      <c r="T104" s="165">
        <v>2014</v>
      </c>
      <c r="U104" s="165">
        <v>2015</v>
      </c>
      <c r="V104" s="165" t="s">
        <v>1131</v>
      </c>
      <c r="W104" s="165">
        <v>2015</v>
      </c>
      <c r="X104" s="165" t="s">
        <v>1053</v>
      </c>
      <c r="Y104" s="165">
        <v>2010</v>
      </c>
      <c r="Z104" s="165">
        <v>2015</v>
      </c>
      <c r="AA104" s="165">
        <v>2015</v>
      </c>
      <c r="AB104" s="165">
        <v>2015</v>
      </c>
      <c r="AC104" s="165">
        <v>2014</v>
      </c>
      <c r="AD104" s="165">
        <v>2015</v>
      </c>
      <c r="AE104" s="165">
        <v>2012</v>
      </c>
      <c r="AF104" s="165" t="s">
        <v>1053</v>
      </c>
      <c r="AG104" s="164">
        <v>2010</v>
      </c>
      <c r="AH104" s="165">
        <v>2015</v>
      </c>
      <c r="AI104" s="165">
        <v>2016</v>
      </c>
      <c r="AJ104" s="165">
        <v>2017</v>
      </c>
      <c r="AK104" s="168" t="s">
        <v>1053</v>
      </c>
      <c r="AL104" s="168">
        <v>2016</v>
      </c>
      <c r="AM104" s="165">
        <v>2016</v>
      </c>
      <c r="AN104" s="165">
        <v>2014</v>
      </c>
      <c r="AO104" s="165">
        <v>2014</v>
      </c>
      <c r="AP104" s="165">
        <v>2014</v>
      </c>
      <c r="AQ104" s="165">
        <v>2014</v>
      </c>
      <c r="AR104" s="165">
        <v>2015</v>
      </c>
      <c r="AS104" s="165">
        <v>2015</v>
      </c>
      <c r="AT104" s="165">
        <v>2016</v>
      </c>
      <c r="AU104" s="165">
        <v>2014</v>
      </c>
      <c r="AV104" s="165">
        <v>2015</v>
      </c>
      <c r="AW104" s="165">
        <v>2015</v>
      </c>
      <c r="AX104" s="165">
        <v>2015</v>
      </c>
      <c r="AY104" s="165">
        <v>2014</v>
      </c>
      <c r="AZ104" s="165">
        <v>2015</v>
      </c>
      <c r="BA104" s="165">
        <v>2015</v>
      </c>
      <c r="BB104" s="165">
        <v>2016</v>
      </c>
      <c r="BC104" s="165">
        <v>2015</v>
      </c>
      <c r="BD104" s="165">
        <v>2014</v>
      </c>
      <c r="BE104" s="165">
        <v>2014</v>
      </c>
      <c r="BF104" s="108"/>
    </row>
    <row r="105" spans="1:58" x14ac:dyDescent="0.25">
      <c r="A105" s="133" t="s">
        <v>191</v>
      </c>
      <c r="B105" s="111" t="s">
        <v>190</v>
      </c>
      <c r="C105" s="163">
        <v>2014</v>
      </c>
      <c r="D105" s="163">
        <v>2014</v>
      </c>
      <c r="E105" s="163">
        <v>2014</v>
      </c>
      <c r="F105" s="163">
        <v>2014</v>
      </c>
      <c r="G105" s="163">
        <v>2014</v>
      </c>
      <c r="H105" s="163">
        <v>2014</v>
      </c>
      <c r="I105" s="163">
        <v>2014</v>
      </c>
      <c r="J105" s="163">
        <v>2016</v>
      </c>
      <c r="K105" s="163">
        <v>2016</v>
      </c>
      <c r="L105" s="163">
        <v>2016</v>
      </c>
      <c r="M105" s="165">
        <v>2017</v>
      </c>
      <c r="N105" s="165">
        <v>2017</v>
      </c>
      <c r="O105" s="165">
        <v>2016</v>
      </c>
      <c r="P105" s="165">
        <v>2016</v>
      </c>
      <c r="Q105" s="165">
        <v>2015</v>
      </c>
      <c r="R105" s="165">
        <v>2010</v>
      </c>
      <c r="S105" s="165">
        <v>2017</v>
      </c>
      <c r="T105" s="165">
        <v>2014</v>
      </c>
      <c r="U105" s="165">
        <v>2015</v>
      </c>
      <c r="V105" s="165" t="s">
        <v>1131</v>
      </c>
      <c r="W105" s="165">
        <v>2015</v>
      </c>
      <c r="X105" s="165">
        <v>2014</v>
      </c>
      <c r="Y105" s="165">
        <v>2010</v>
      </c>
      <c r="Z105" s="165">
        <v>2015</v>
      </c>
      <c r="AA105" s="165">
        <v>2015</v>
      </c>
      <c r="AB105" s="165">
        <v>2015</v>
      </c>
      <c r="AC105" s="165">
        <v>2014</v>
      </c>
      <c r="AD105" s="165">
        <v>2015</v>
      </c>
      <c r="AE105" s="165">
        <v>2012</v>
      </c>
      <c r="AF105" s="165">
        <v>2015</v>
      </c>
      <c r="AG105" s="164">
        <v>2010</v>
      </c>
      <c r="AH105" s="165">
        <v>2015</v>
      </c>
      <c r="AI105" s="165">
        <v>2016</v>
      </c>
      <c r="AJ105" s="165">
        <v>2017</v>
      </c>
      <c r="AK105" s="168" t="s">
        <v>1053</v>
      </c>
      <c r="AL105" s="168">
        <v>2017</v>
      </c>
      <c r="AM105" s="165">
        <v>2016</v>
      </c>
      <c r="AN105" s="165">
        <v>2014</v>
      </c>
      <c r="AO105" s="165">
        <v>2014</v>
      </c>
      <c r="AP105" s="165">
        <v>2013</v>
      </c>
      <c r="AQ105" s="165">
        <v>2013</v>
      </c>
      <c r="AR105" s="165">
        <v>2015</v>
      </c>
      <c r="AS105" s="165">
        <v>2015</v>
      </c>
      <c r="AT105" s="165">
        <v>2016</v>
      </c>
      <c r="AU105" s="165">
        <v>2014</v>
      </c>
      <c r="AV105" s="165">
        <v>2015</v>
      </c>
      <c r="AW105" s="165">
        <v>2015</v>
      </c>
      <c r="AX105" s="165">
        <v>2015</v>
      </c>
      <c r="AY105" s="165">
        <v>2014</v>
      </c>
      <c r="AZ105" s="165">
        <v>2015</v>
      </c>
      <c r="BA105" s="165">
        <v>2015</v>
      </c>
      <c r="BB105" s="165">
        <v>2016</v>
      </c>
      <c r="BC105" s="165">
        <v>2015</v>
      </c>
      <c r="BD105" s="165">
        <v>2014</v>
      </c>
      <c r="BE105" s="165">
        <v>2014</v>
      </c>
      <c r="BF105" s="108"/>
    </row>
    <row r="106" spans="1:58" x14ac:dyDescent="0.25">
      <c r="A106" s="133" t="s">
        <v>193</v>
      </c>
      <c r="B106" s="111" t="s">
        <v>192</v>
      </c>
      <c r="C106" s="163">
        <v>2014</v>
      </c>
      <c r="D106" s="163">
        <v>2014</v>
      </c>
      <c r="E106" s="163">
        <v>2014</v>
      </c>
      <c r="F106" s="163">
        <v>2014</v>
      </c>
      <c r="G106" s="163">
        <v>2014</v>
      </c>
      <c r="H106" s="163">
        <v>2014</v>
      </c>
      <c r="I106" s="163">
        <v>2014</v>
      </c>
      <c r="J106" s="163">
        <v>2016</v>
      </c>
      <c r="K106" s="163">
        <v>2016</v>
      </c>
      <c r="L106" s="163">
        <v>2016</v>
      </c>
      <c r="M106" s="165">
        <v>2017</v>
      </c>
      <c r="N106" s="165">
        <v>2017</v>
      </c>
      <c r="O106" s="165">
        <v>2016</v>
      </c>
      <c r="P106" s="165">
        <v>2016</v>
      </c>
      <c r="Q106" s="165">
        <v>2015</v>
      </c>
      <c r="R106" s="165" t="s">
        <v>1053</v>
      </c>
      <c r="S106" s="165">
        <v>2017</v>
      </c>
      <c r="T106" s="165">
        <v>2014</v>
      </c>
      <c r="U106" s="165">
        <v>2015</v>
      </c>
      <c r="V106" s="165" t="s">
        <v>1131</v>
      </c>
      <c r="W106" s="165">
        <v>2015</v>
      </c>
      <c r="X106" s="165">
        <v>2006</v>
      </c>
      <c r="Y106" s="165">
        <v>2010</v>
      </c>
      <c r="Z106" s="165">
        <v>2015</v>
      </c>
      <c r="AA106" s="165">
        <v>2015</v>
      </c>
      <c r="AB106" s="165">
        <v>2015</v>
      </c>
      <c r="AC106" s="165">
        <v>2014</v>
      </c>
      <c r="AD106" s="165">
        <v>2015</v>
      </c>
      <c r="AE106" s="165">
        <v>2012</v>
      </c>
      <c r="AF106" s="165">
        <v>2015</v>
      </c>
      <c r="AG106" s="164">
        <v>2009</v>
      </c>
      <c r="AH106" s="165">
        <v>2015</v>
      </c>
      <c r="AI106" s="165">
        <v>2016</v>
      </c>
      <c r="AJ106" s="165">
        <v>2017</v>
      </c>
      <c r="AK106" s="168" t="s">
        <v>1053</v>
      </c>
      <c r="AL106" s="168">
        <v>2016</v>
      </c>
      <c r="AM106" s="165">
        <v>2016</v>
      </c>
      <c r="AN106" s="165">
        <v>2014</v>
      </c>
      <c r="AO106" s="165">
        <v>2014</v>
      </c>
      <c r="AP106" s="165">
        <v>2014</v>
      </c>
      <c r="AQ106" s="165">
        <v>2014</v>
      </c>
      <c r="AR106" s="165">
        <v>2011</v>
      </c>
      <c r="AS106" s="165">
        <v>2015</v>
      </c>
      <c r="AT106" s="165">
        <v>2016</v>
      </c>
      <c r="AU106" s="165">
        <v>2014</v>
      </c>
      <c r="AV106" s="165">
        <v>2015</v>
      </c>
      <c r="AW106" s="165">
        <v>2015</v>
      </c>
      <c r="AX106" s="165">
        <v>2015</v>
      </c>
      <c r="AY106" s="165">
        <v>2014</v>
      </c>
      <c r="AZ106" s="165">
        <v>2015</v>
      </c>
      <c r="BA106" s="165">
        <v>2015</v>
      </c>
      <c r="BB106" s="165">
        <v>2016</v>
      </c>
      <c r="BC106" s="165">
        <v>2015</v>
      </c>
      <c r="BD106" s="165">
        <v>2014</v>
      </c>
      <c r="BE106" s="165">
        <v>2014</v>
      </c>
      <c r="BF106" s="108"/>
    </row>
    <row r="107" spans="1:58" x14ac:dyDescent="0.25">
      <c r="A107" s="133" t="s">
        <v>195</v>
      </c>
      <c r="B107" s="111" t="s">
        <v>194</v>
      </c>
      <c r="C107" s="163">
        <v>2014</v>
      </c>
      <c r="D107" s="163">
        <v>2014</v>
      </c>
      <c r="E107" s="163">
        <v>2014</v>
      </c>
      <c r="F107" s="163">
        <v>2014</v>
      </c>
      <c r="G107" s="163">
        <v>2014</v>
      </c>
      <c r="H107" s="163">
        <v>2014</v>
      </c>
      <c r="I107" s="163">
        <v>2014</v>
      </c>
      <c r="J107" s="163">
        <v>2016</v>
      </c>
      <c r="K107" s="163">
        <v>2016</v>
      </c>
      <c r="L107" s="163">
        <v>2016</v>
      </c>
      <c r="M107" s="165">
        <v>2017</v>
      </c>
      <c r="N107" s="165">
        <v>2017</v>
      </c>
      <c r="O107" s="165">
        <v>2016</v>
      </c>
      <c r="P107" s="165">
        <v>2016</v>
      </c>
      <c r="Q107" s="165">
        <v>2015</v>
      </c>
      <c r="R107" s="165">
        <v>2009</v>
      </c>
      <c r="S107" s="165">
        <v>2017</v>
      </c>
      <c r="T107" s="165">
        <v>2014</v>
      </c>
      <c r="U107" s="165">
        <v>2015</v>
      </c>
      <c r="V107" s="165" t="s">
        <v>1131</v>
      </c>
      <c r="W107" s="165">
        <v>2015</v>
      </c>
      <c r="X107" s="165">
        <v>2009</v>
      </c>
      <c r="Y107" s="165">
        <v>2010</v>
      </c>
      <c r="Z107" s="165">
        <v>2015</v>
      </c>
      <c r="AA107" s="165">
        <v>2015</v>
      </c>
      <c r="AB107" s="165">
        <v>2013</v>
      </c>
      <c r="AC107" s="165">
        <v>2014</v>
      </c>
      <c r="AD107" s="165">
        <v>2015</v>
      </c>
      <c r="AE107" s="165" t="s">
        <v>1053</v>
      </c>
      <c r="AF107" s="165">
        <v>2015</v>
      </c>
      <c r="AG107" s="164">
        <v>2009</v>
      </c>
      <c r="AH107" s="165">
        <v>2015</v>
      </c>
      <c r="AI107" s="165">
        <v>2016</v>
      </c>
      <c r="AJ107" s="165">
        <v>2017</v>
      </c>
      <c r="AK107" s="168" t="s">
        <v>1053</v>
      </c>
      <c r="AL107" s="168" t="s">
        <v>1053</v>
      </c>
      <c r="AM107" s="165">
        <v>2016</v>
      </c>
      <c r="AN107" s="165">
        <v>2014</v>
      </c>
      <c r="AO107" s="165">
        <v>2014</v>
      </c>
      <c r="AP107" s="165">
        <v>2013</v>
      </c>
      <c r="AQ107" s="165">
        <v>2013</v>
      </c>
      <c r="AR107" s="165">
        <v>2011</v>
      </c>
      <c r="AS107" s="165">
        <v>2015</v>
      </c>
      <c r="AT107" s="165">
        <v>2016</v>
      </c>
      <c r="AU107" s="165">
        <v>2014</v>
      </c>
      <c r="AV107" s="165">
        <v>2015</v>
      </c>
      <c r="AW107" s="165">
        <v>2015</v>
      </c>
      <c r="AX107" s="165">
        <v>2015</v>
      </c>
      <c r="AY107" s="165">
        <v>2014</v>
      </c>
      <c r="AZ107" s="165">
        <v>2015</v>
      </c>
      <c r="BA107" s="165">
        <v>2015</v>
      </c>
      <c r="BB107" s="165">
        <v>2016</v>
      </c>
      <c r="BC107" s="165">
        <v>2015</v>
      </c>
      <c r="BD107" s="165">
        <v>2014</v>
      </c>
      <c r="BE107" s="165">
        <v>2014</v>
      </c>
      <c r="BF107" s="108"/>
    </row>
    <row r="108" spans="1:58" x14ac:dyDescent="0.25">
      <c r="A108" s="133" t="s">
        <v>197</v>
      </c>
      <c r="B108" s="111" t="s">
        <v>196</v>
      </c>
      <c r="C108" s="163">
        <v>2014</v>
      </c>
      <c r="D108" s="163">
        <v>2014</v>
      </c>
      <c r="E108" s="163">
        <v>2014</v>
      </c>
      <c r="F108" s="163">
        <v>2014</v>
      </c>
      <c r="G108" s="163">
        <v>2014</v>
      </c>
      <c r="H108" s="163">
        <v>2014</v>
      </c>
      <c r="I108" s="163">
        <v>2014</v>
      </c>
      <c r="J108" s="163">
        <v>2016</v>
      </c>
      <c r="K108" s="163">
        <v>2016</v>
      </c>
      <c r="L108" s="163">
        <v>2016</v>
      </c>
      <c r="M108" s="165">
        <v>2017</v>
      </c>
      <c r="N108" s="165">
        <v>2017</v>
      </c>
      <c r="O108" s="165">
        <v>2016</v>
      </c>
      <c r="P108" s="165">
        <v>2016</v>
      </c>
      <c r="Q108" s="165">
        <v>2015</v>
      </c>
      <c r="R108" s="165">
        <v>2013</v>
      </c>
      <c r="S108" s="165">
        <v>2017</v>
      </c>
      <c r="T108" s="165">
        <v>2014</v>
      </c>
      <c r="U108" s="165">
        <v>2015</v>
      </c>
      <c r="V108" s="165" t="s">
        <v>1131</v>
      </c>
      <c r="W108" s="165">
        <v>2015</v>
      </c>
      <c r="X108" s="165">
        <v>2006</v>
      </c>
      <c r="Y108" s="165">
        <v>2010</v>
      </c>
      <c r="Z108" s="165">
        <v>2015</v>
      </c>
      <c r="AA108" s="165">
        <v>2015</v>
      </c>
      <c r="AB108" s="165">
        <v>2015</v>
      </c>
      <c r="AC108" s="165">
        <v>2014</v>
      </c>
      <c r="AD108" s="165">
        <v>2015</v>
      </c>
      <c r="AE108" s="165">
        <v>2012</v>
      </c>
      <c r="AF108" s="165">
        <v>2015</v>
      </c>
      <c r="AG108" s="164">
        <v>2009</v>
      </c>
      <c r="AH108" s="165">
        <v>2015</v>
      </c>
      <c r="AI108" s="165">
        <v>2016</v>
      </c>
      <c r="AJ108" s="165">
        <v>2017</v>
      </c>
      <c r="AK108" s="168">
        <v>2017</v>
      </c>
      <c r="AL108" s="168">
        <v>2016</v>
      </c>
      <c r="AM108" s="165">
        <v>2016</v>
      </c>
      <c r="AN108" s="165">
        <v>2014</v>
      </c>
      <c r="AO108" s="165">
        <v>2014</v>
      </c>
      <c r="AP108" s="165">
        <v>2014</v>
      </c>
      <c r="AQ108" s="165">
        <v>2014</v>
      </c>
      <c r="AR108" s="165">
        <v>2015</v>
      </c>
      <c r="AS108" s="165">
        <v>2015</v>
      </c>
      <c r="AT108" s="165">
        <v>2016</v>
      </c>
      <c r="AU108" s="165">
        <v>2014</v>
      </c>
      <c r="AV108" s="165">
        <v>2015</v>
      </c>
      <c r="AW108" s="165">
        <v>2015</v>
      </c>
      <c r="AX108" s="165">
        <v>2015</v>
      </c>
      <c r="AY108" s="165">
        <v>2014</v>
      </c>
      <c r="AZ108" s="165">
        <v>2015</v>
      </c>
      <c r="BA108" s="165">
        <v>2015</v>
      </c>
      <c r="BB108" s="165">
        <v>2016</v>
      </c>
      <c r="BC108" s="165">
        <v>2015</v>
      </c>
      <c r="BD108" s="165">
        <v>2014</v>
      </c>
      <c r="BE108" s="165">
        <v>2014</v>
      </c>
      <c r="BF108" s="108"/>
    </row>
    <row r="109" spans="1:58" x14ac:dyDescent="0.25">
      <c r="A109" s="133" t="s">
        <v>199</v>
      </c>
      <c r="B109" s="111" t="s">
        <v>198</v>
      </c>
      <c r="C109" s="163">
        <v>2014</v>
      </c>
      <c r="D109" s="163">
        <v>2014</v>
      </c>
      <c r="E109" s="163">
        <v>2014</v>
      </c>
      <c r="F109" s="163">
        <v>2014</v>
      </c>
      <c r="G109" s="163">
        <v>2014</v>
      </c>
      <c r="H109" s="163">
        <v>2014</v>
      </c>
      <c r="I109" s="163">
        <v>2014</v>
      </c>
      <c r="J109" s="163">
        <v>2016</v>
      </c>
      <c r="K109" s="163">
        <v>2016</v>
      </c>
      <c r="L109" s="163">
        <v>2016</v>
      </c>
      <c r="M109" s="165">
        <v>2017</v>
      </c>
      <c r="N109" s="165">
        <v>2017</v>
      </c>
      <c r="O109" s="165">
        <v>2016</v>
      </c>
      <c r="P109" s="165">
        <v>2016</v>
      </c>
      <c r="Q109" s="165">
        <v>2015</v>
      </c>
      <c r="R109" s="165" t="s">
        <v>1053</v>
      </c>
      <c r="S109" s="165">
        <v>2017</v>
      </c>
      <c r="T109" s="165">
        <v>2014</v>
      </c>
      <c r="U109" s="165">
        <v>2015</v>
      </c>
      <c r="V109" s="165" t="s">
        <v>1053</v>
      </c>
      <c r="W109" s="165">
        <v>2015</v>
      </c>
      <c r="X109" s="165" t="s">
        <v>1053</v>
      </c>
      <c r="Y109" s="165">
        <v>2015</v>
      </c>
      <c r="Z109" s="165">
        <v>2015</v>
      </c>
      <c r="AA109" s="165">
        <v>2015</v>
      </c>
      <c r="AB109" s="165" t="s">
        <v>1053</v>
      </c>
      <c r="AC109" s="165">
        <v>2014</v>
      </c>
      <c r="AD109" s="165">
        <v>2015</v>
      </c>
      <c r="AE109" s="165" t="s">
        <v>1053</v>
      </c>
      <c r="AF109" s="165">
        <v>2015</v>
      </c>
      <c r="AG109" s="164" t="s">
        <v>1053</v>
      </c>
      <c r="AH109" s="165">
        <v>2015</v>
      </c>
      <c r="AI109" s="165">
        <v>2016</v>
      </c>
      <c r="AJ109" s="165">
        <v>2017</v>
      </c>
      <c r="AK109" s="168" t="s">
        <v>1053</v>
      </c>
      <c r="AL109" s="168">
        <v>2016</v>
      </c>
      <c r="AM109" s="165">
        <v>2016</v>
      </c>
      <c r="AN109" s="165">
        <v>2014</v>
      </c>
      <c r="AO109" s="165">
        <v>2014</v>
      </c>
      <c r="AP109" s="165">
        <v>2014</v>
      </c>
      <c r="AQ109" s="165">
        <v>2014</v>
      </c>
      <c r="AR109" s="165" t="s">
        <v>1053</v>
      </c>
      <c r="AS109" s="165">
        <v>2015</v>
      </c>
      <c r="AT109" s="165">
        <v>2016</v>
      </c>
      <c r="AU109" s="165">
        <v>2014</v>
      </c>
      <c r="AV109" s="165">
        <v>2015</v>
      </c>
      <c r="AW109" s="165">
        <v>2015</v>
      </c>
      <c r="AX109" s="165">
        <v>2015</v>
      </c>
      <c r="AY109" s="165">
        <v>2014</v>
      </c>
      <c r="AZ109" s="165">
        <v>2015</v>
      </c>
      <c r="BA109" s="165">
        <v>2015</v>
      </c>
      <c r="BB109" s="165">
        <v>2016</v>
      </c>
      <c r="BC109" s="165">
        <v>2015</v>
      </c>
      <c r="BD109" s="165">
        <v>2014</v>
      </c>
      <c r="BE109" s="165">
        <v>2014</v>
      </c>
      <c r="BF109" s="108"/>
    </row>
    <row r="110" spans="1:58" x14ac:dyDescent="0.25">
      <c r="A110" s="133" t="s">
        <v>201</v>
      </c>
      <c r="B110" s="111" t="s">
        <v>200</v>
      </c>
      <c r="C110" s="163">
        <v>2014</v>
      </c>
      <c r="D110" s="163">
        <v>2014</v>
      </c>
      <c r="E110" s="163">
        <v>2014</v>
      </c>
      <c r="F110" s="163">
        <v>2014</v>
      </c>
      <c r="G110" s="163">
        <v>2014</v>
      </c>
      <c r="H110" s="163">
        <v>2014</v>
      </c>
      <c r="I110" s="163">
        <v>2014</v>
      </c>
      <c r="J110" s="163">
        <v>2016</v>
      </c>
      <c r="K110" s="163">
        <v>2016</v>
      </c>
      <c r="L110" s="163">
        <v>2016</v>
      </c>
      <c r="M110" s="165">
        <v>2017</v>
      </c>
      <c r="N110" s="165">
        <v>2017</v>
      </c>
      <c r="O110" s="165">
        <v>2016</v>
      </c>
      <c r="P110" s="165">
        <v>2016</v>
      </c>
      <c r="Q110" s="165" t="s">
        <v>1053</v>
      </c>
      <c r="R110" s="165" t="s">
        <v>1053</v>
      </c>
      <c r="S110" s="165">
        <v>2017</v>
      </c>
      <c r="T110" s="165">
        <v>2014</v>
      </c>
      <c r="U110" s="165">
        <v>2015</v>
      </c>
      <c r="V110" s="165" t="s">
        <v>1131</v>
      </c>
      <c r="W110" s="165">
        <v>2015</v>
      </c>
      <c r="X110" s="165">
        <v>2007</v>
      </c>
      <c r="Y110" s="165">
        <v>2010</v>
      </c>
      <c r="Z110" s="165">
        <v>2015</v>
      </c>
      <c r="AA110" s="165">
        <v>2015</v>
      </c>
      <c r="AB110" s="165" t="s">
        <v>1053</v>
      </c>
      <c r="AC110" s="165">
        <v>2014</v>
      </c>
      <c r="AD110" s="165">
        <v>2015</v>
      </c>
      <c r="AE110" s="165" t="s">
        <v>1053</v>
      </c>
      <c r="AF110" s="165" t="s">
        <v>1053</v>
      </c>
      <c r="AG110" s="164" t="s">
        <v>1053</v>
      </c>
      <c r="AH110" s="165">
        <v>2015</v>
      </c>
      <c r="AI110" s="165">
        <v>2016</v>
      </c>
      <c r="AJ110" s="165">
        <v>2017</v>
      </c>
      <c r="AK110" s="168" t="s">
        <v>1053</v>
      </c>
      <c r="AL110" s="168" t="s">
        <v>1053</v>
      </c>
      <c r="AM110" s="165">
        <v>2016</v>
      </c>
      <c r="AN110" s="165">
        <v>2014</v>
      </c>
      <c r="AO110" s="165">
        <v>2014</v>
      </c>
      <c r="AP110" s="165" t="s">
        <v>1053</v>
      </c>
      <c r="AQ110" s="165" t="s">
        <v>1053</v>
      </c>
      <c r="AR110" s="165">
        <v>2011</v>
      </c>
      <c r="AS110" s="165">
        <v>2015</v>
      </c>
      <c r="AT110" s="165" t="s">
        <v>1053</v>
      </c>
      <c r="AU110" s="165">
        <v>2014</v>
      </c>
      <c r="AV110" s="165">
        <v>2015</v>
      </c>
      <c r="AW110" s="165">
        <v>2015</v>
      </c>
      <c r="AX110" s="165">
        <v>2015</v>
      </c>
      <c r="AY110" s="165">
        <v>2014</v>
      </c>
      <c r="AZ110" s="165">
        <v>2015</v>
      </c>
      <c r="BA110" s="165">
        <v>2015</v>
      </c>
      <c r="BB110" s="165">
        <v>2016</v>
      </c>
      <c r="BC110" s="165">
        <v>2015</v>
      </c>
      <c r="BD110" s="165">
        <v>2014</v>
      </c>
      <c r="BE110" s="165">
        <v>2014</v>
      </c>
      <c r="BF110" s="108"/>
    </row>
    <row r="111" spans="1:58" x14ac:dyDescent="0.25">
      <c r="A111" s="133" t="s">
        <v>203</v>
      </c>
      <c r="B111" s="111" t="s">
        <v>202</v>
      </c>
      <c r="C111" s="163">
        <v>2014</v>
      </c>
      <c r="D111" s="163">
        <v>2014</v>
      </c>
      <c r="E111" s="163">
        <v>2014</v>
      </c>
      <c r="F111" s="163">
        <v>2014</v>
      </c>
      <c r="G111" s="163">
        <v>2014</v>
      </c>
      <c r="H111" s="163">
        <v>2014</v>
      </c>
      <c r="I111" s="163">
        <v>2014</v>
      </c>
      <c r="J111" s="163">
        <v>2016</v>
      </c>
      <c r="K111" s="163">
        <v>2016</v>
      </c>
      <c r="L111" s="163">
        <v>2016</v>
      </c>
      <c r="M111" s="165">
        <v>2017</v>
      </c>
      <c r="N111" s="165">
        <v>2017</v>
      </c>
      <c r="O111" s="165">
        <v>2016</v>
      </c>
      <c r="P111" s="165">
        <v>2016</v>
      </c>
      <c r="Q111" s="165">
        <v>2015</v>
      </c>
      <c r="R111" s="165">
        <v>2011</v>
      </c>
      <c r="S111" s="165">
        <v>2017</v>
      </c>
      <c r="T111" s="165">
        <v>2014</v>
      </c>
      <c r="U111" s="165">
        <v>2015</v>
      </c>
      <c r="V111" s="165" t="s">
        <v>1131</v>
      </c>
      <c r="W111" s="165">
        <v>2015</v>
      </c>
      <c r="X111" s="165">
        <v>2012</v>
      </c>
      <c r="Y111" s="165">
        <v>2010</v>
      </c>
      <c r="Z111" s="165">
        <v>2015</v>
      </c>
      <c r="AA111" s="165">
        <v>2015</v>
      </c>
      <c r="AB111" s="165">
        <v>2015</v>
      </c>
      <c r="AC111" s="165">
        <v>2014</v>
      </c>
      <c r="AD111" s="165">
        <v>2015</v>
      </c>
      <c r="AE111" s="165">
        <v>2012</v>
      </c>
      <c r="AF111" s="165">
        <v>2015</v>
      </c>
      <c r="AG111" s="164">
        <v>2014</v>
      </c>
      <c r="AH111" s="165">
        <v>2015</v>
      </c>
      <c r="AI111" s="165">
        <v>2016</v>
      </c>
      <c r="AJ111" s="165">
        <v>2017</v>
      </c>
      <c r="AK111" s="168" t="s">
        <v>1053</v>
      </c>
      <c r="AL111" s="168">
        <v>2017</v>
      </c>
      <c r="AM111" s="165">
        <v>2016</v>
      </c>
      <c r="AN111" s="165">
        <v>2014</v>
      </c>
      <c r="AO111" s="165">
        <v>2014</v>
      </c>
      <c r="AP111" s="165">
        <v>2014</v>
      </c>
      <c r="AQ111" s="165">
        <v>2014</v>
      </c>
      <c r="AR111" s="165">
        <v>2011</v>
      </c>
      <c r="AS111" s="165">
        <v>2015</v>
      </c>
      <c r="AT111" s="165">
        <v>2016</v>
      </c>
      <c r="AU111" s="165">
        <v>2014</v>
      </c>
      <c r="AV111" s="165">
        <v>2015</v>
      </c>
      <c r="AW111" s="165">
        <v>2015</v>
      </c>
      <c r="AX111" s="165">
        <v>2015</v>
      </c>
      <c r="AY111" s="165">
        <v>2014</v>
      </c>
      <c r="AZ111" s="165">
        <v>2015</v>
      </c>
      <c r="BA111" s="165">
        <v>2015</v>
      </c>
      <c r="BB111" s="165">
        <v>2016</v>
      </c>
      <c r="BC111" s="165">
        <v>2015</v>
      </c>
      <c r="BD111" s="165">
        <v>2014</v>
      </c>
      <c r="BE111" s="165">
        <v>2014</v>
      </c>
      <c r="BF111" s="108"/>
    </row>
    <row r="112" spans="1:58" x14ac:dyDescent="0.25">
      <c r="A112" s="133" t="s">
        <v>205</v>
      </c>
      <c r="B112" s="111" t="s">
        <v>204</v>
      </c>
      <c r="C112" s="163">
        <v>2014</v>
      </c>
      <c r="D112" s="163">
        <v>2014</v>
      </c>
      <c r="E112" s="163">
        <v>2014</v>
      </c>
      <c r="F112" s="163">
        <v>2014</v>
      </c>
      <c r="G112" s="163">
        <v>2014</v>
      </c>
      <c r="H112" s="163">
        <v>2014</v>
      </c>
      <c r="I112" s="163">
        <v>2014</v>
      </c>
      <c r="J112" s="163">
        <v>2016</v>
      </c>
      <c r="K112" s="163">
        <v>2016</v>
      </c>
      <c r="L112" s="163">
        <v>2016</v>
      </c>
      <c r="M112" s="165">
        <v>2017</v>
      </c>
      <c r="N112" s="165">
        <v>2017</v>
      </c>
      <c r="O112" s="165">
        <v>2016</v>
      </c>
      <c r="P112" s="165">
        <v>2016</v>
      </c>
      <c r="Q112" s="165">
        <v>2015</v>
      </c>
      <c r="R112" s="165" t="s">
        <v>1053</v>
      </c>
      <c r="S112" s="165">
        <v>2017</v>
      </c>
      <c r="T112" s="165">
        <v>2014</v>
      </c>
      <c r="U112" s="165">
        <v>2015</v>
      </c>
      <c r="V112" s="165" t="s">
        <v>1131</v>
      </c>
      <c r="W112" s="165">
        <v>2015</v>
      </c>
      <c r="X112" s="165" t="s">
        <v>1053</v>
      </c>
      <c r="Y112" s="165" t="s">
        <v>1053</v>
      </c>
      <c r="Z112" s="165">
        <v>2015</v>
      </c>
      <c r="AA112" s="165">
        <v>2015</v>
      </c>
      <c r="AB112" s="165">
        <v>2015</v>
      </c>
      <c r="AC112" s="165">
        <v>2014</v>
      </c>
      <c r="AD112" s="165">
        <v>2015</v>
      </c>
      <c r="AE112" s="165" t="s">
        <v>1053</v>
      </c>
      <c r="AF112" s="165">
        <v>2015</v>
      </c>
      <c r="AG112" s="164">
        <v>2012</v>
      </c>
      <c r="AH112" s="165">
        <v>2015</v>
      </c>
      <c r="AI112" s="165">
        <v>2016</v>
      </c>
      <c r="AJ112" s="165">
        <v>2017</v>
      </c>
      <c r="AK112" s="168" t="s">
        <v>1053</v>
      </c>
      <c r="AL112" s="168">
        <v>2016</v>
      </c>
      <c r="AM112" s="165">
        <v>2016</v>
      </c>
      <c r="AN112" s="165">
        <v>2014</v>
      </c>
      <c r="AO112" s="165">
        <v>2014</v>
      </c>
      <c r="AP112" s="165">
        <v>2014</v>
      </c>
      <c r="AQ112" s="165">
        <v>2014</v>
      </c>
      <c r="AR112" s="165">
        <v>2015</v>
      </c>
      <c r="AS112" s="165">
        <v>2015</v>
      </c>
      <c r="AT112" s="165">
        <v>2016</v>
      </c>
      <c r="AU112" s="165">
        <v>2014</v>
      </c>
      <c r="AV112" s="165">
        <v>2015</v>
      </c>
      <c r="AW112" s="165">
        <v>2015</v>
      </c>
      <c r="AX112" s="165">
        <v>2015</v>
      </c>
      <c r="AY112" s="165">
        <v>2014</v>
      </c>
      <c r="AZ112" s="165">
        <v>2015</v>
      </c>
      <c r="BA112" s="165">
        <v>2015</v>
      </c>
      <c r="BB112" s="165">
        <v>2016</v>
      </c>
      <c r="BC112" s="165">
        <v>2015</v>
      </c>
      <c r="BD112" s="165">
        <v>2014</v>
      </c>
      <c r="BE112" s="165">
        <v>2014</v>
      </c>
      <c r="BF112" s="108"/>
    </row>
    <row r="113" spans="1:58" x14ac:dyDescent="0.25">
      <c r="A113" s="133" t="s">
        <v>207</v>
      </c>
      <c r="B113" s="111" t="s">
        <v>206</v>
      </c>
      <c r="C113" s="163">
        <v>2014</v>
      </c>
      <c r="D113" s="163">
        <v>2014</v>
      </c>
      <c r="E113" s="163">
        <v>2014</v>
      </c>
      <c r="F113" s="163">
        <v>2014</v>
      </c>
      <c r="G113" s="163">
        <v>2014</v>
      </c>
      <c r="H113" s="163">
        <v>2014</v>
      </c>
      <c r="I113" s="163">
        <v>2014</v>
      </c>
      <c r="J113" s="163">
        <v>2016</v>
      </c>
      <c r="K113" s="163">
        <v>2016</v>
      </c>
      <c r="L113" s="163">
        <v>2016</v>
      </c>
      <c r="M113" s="165">
        <v>2017</v>
      </c>
      <c r="N113" s="165">
        <v>2017</v>
      </c>
      <c r="O113" s="165">
        <v>2016</v>
      </c>
      <c r="P113" s="165">
        <v>2016</v>
      </c>
      <c r="Q113" s="165">
        <v>2015</v>
      </c>
      <c r="R113" s="165">
        <v>2012</v>
      </c>
      <c r="S113" s="165">
        <v>2017</v>
      </c>
      <c r="T113" s="165">
        <v>2014</v>
      </c>
      <c r="U113" s="165">
        <v>2015</v>
      </c>
      <c r="V113" s="165" t="s">
        <v>1131</v>
      </c>
      <c r="W113" s="165">
        <v>2015</v>
      </c>
      <c r="X113" s="165">
        <v>2012</v>
      </c>
      <c r="Y113" s="165">
        <v>2011</v>
      </c>
      <c r="Z113" s="165">
        <v>2015</v>
      </c>
      <c r="AA113" s="165">
        <v>2015</v>
      </c>
      <c r="AB113" s="165">
        <v>2015</v>
      </c>
      <c r="AC113" s="165">
        <v>2014</v>
      </c>
      <c r="AD113" s="165">
        <v>2015</v>
      </c>
      <c r="AE113" s="165">
        <v>2012</v>
      </c>
      <c r="AF113" s="165">
        <v>2015</v>
      </c>
      <c r="AG113" s="164">
        <v>2014</v>
      </c>
      <c r="AH113" s="165">
        <v>2015</v>
      </c>
      <c r="AI113" s="165">
        <v>2016</v>
      </c>
      <c r="AJ113" s="165">
        <v>2017</v>
      </c>
      <c r="AK113" s="168">
        <v>2016</v>
      </c>
      <c r="AL113" s="168">
        <v>2016</v>
      </c>
      <c r="AM113" s="165">
        <v>2016</v>
      </c>
      <c r="AN113" s="165">
        <v>2014</v>
      </c>
      <c r="AO113" s="165">
        <v>2014</v>
      </c>
      <c r="AP113" s="165">
        <v>2014</v>
      </c>
      <c r="AQ113" s="165">
        <v>2014</v>
      </c>
      <c r="AR113" s="165">
        <v>2015</v>
      </c>
      <c r="AS113" s="165">
        <v>2015</v>
      </c>
      <c r="AT113" s="165">
        <v>2016</v>
      </c>
      <c r="AU113" s="165">
        <v>2014</v>
      </c>
      <c r="AV113" s="165">
        <v>2015</v>
      </c>
      <c r="AW113" s="165">
        <v>2015</v>
      </c>
      <c r="AX113" s="165">
        <v>2015</v>
      </c>
      <c r="AY113" s="165">
        <v>2014</v>
      </c>
      <c r="AZ113" s="165">
        <v>2015</v>
      </c>
      <c r="BA113" s="165">
        <v>2015</v>
      </c>
      <c r="BB113" s="165">
        <v>2016</v>
      </c>
      <c r="BC113" s="165">
        <v>2015</v>
      </c>
      <c r="BD113" s="165">
        <v>2014</v>
      </c>
      <c r="BE113" s="165">
        <v>2014</v>
      </c>
      <c r="BF113" s="108"/>
    </row>
    <row r="114" spans="1:58" x14ac:dyDescent="0.25">
      <c r="A114" s="133" t="s">
        <v>754</v>
      </c>
      <c r="B114" s="111" t="s">
        <v>208</v>
      </c>
      <c r="C114" s="163">
        <v>2014</v>
      </c>
      <c r="D114" s="163">
        <v>2014</v>
      </c>
      <c r="E114" s="163">
        <v>2014</v>
      </c>
      <c r="F114" s="163">
        <v>2014</v>
      </c>
      <c r="G114" s="163">
        <v>2014</v>
      </c>
      <c r="H114" s="163">
        <v>2014</v>
      </c>
      <c r="I114" s="163">
        <v>2014</v>
      </c>
      <c r="J114" s="163">
        <v>2016</v>
      </c>
      <c r="K114" s="163">
        <v>2016</v>
      </c>
      <c r="L114" s="163">
        <v>2016</v>
      </c>
      <c r="M114" s="165">
        <v>2017</v>
      </c>
      <c r="N114" s="165">
        <v>2017</v>
      </c>
      <c r="O114" s="165">
        <v>2016</v>
      </c>
      <c r="P114" s="165">
        <v>2016</v>
      </c>
      <c r="Q114" s="165">
        <v>2015</v>
      </c>
      <c r="R114" s="165" t="s">
        <v>1053</v>
      </c>
      <c r="S114" s="165">
        <v>2017</v>
      </c>
      <c r="T114" s="165">
        <v>2014</v>
      </c>
      <c r="U114" s="165">
        <v>2015</v>
      </c>
      <c r="V114" s="165" t="s">
        <v>1131</v>
      </c>
      <c r="W114" s="165">
        <v>2015</v>
      </c>
      <c r="X114" s="165">
        <v>2005</v>
      </c>
      <c r="Y114" s="165">
        <v>2010</v>
      </c>
      <c r="Z114" s="165">
        <v>2015</v>
      </c>
      <c r="AA114" s="165">
        <v>2015</v>
      </c>
      <c r="AB114" s="165" t="s">
        <v>1053</v>
      </c>
      <c r="AC114" s="165">
        <v>2014</v>
      </c>
      <c r="AD114" s="165">
        <v>2015</v>
      </c>
      <c r="AE114" s="165" t="s">
        <v>1053</v>
      </c>
      <c r="AF114" s="165" t="s">
        <v>1053</v>
      </c>
      <c r="AG114" s="164" t="s">
        <v>1053</v>
      </c>
      <c r="AH114" s="165">
        <v>2015</v>
      </c>
      <c r="AI114" s="165">
        <v>2016</v>
      </c>
      <c r="AJ114" s="165">
        <v>2017</v>
      </c>
      <c r="AK114" s="168" t="s">
        <v>1053</v>
      </c>
      <c r="AL114" s="168">
        <v>2016</v>
      </c>
      <c r="AM114" s="165">
        <v>2016</v>
      </c>
      <c r="AN114" s="165">
        <v>2014</v>
      </c>
      <c r="AO114" s="165">
        <v>2014</v>
      </c>
      <c r="AP114" s="165" t="s">
        <v>1053</v>
      </c>
      <c r="AQ114" s="165" t="s">
        <v>1053</v>
      </c>
      <c r="AR114" s="165">
        <v>2011</v>
      </c>
      <c r="AS114" s="165">
        <v>2015</v>
      </c>
      <c r="AT114" s="165" t="s">
        <v>1053</v>
      </c>
      <c r="AU114" s="165">
        <v>2014</v>
      </c>
      <c r="AV114" s="165" t="s">
        <v>1053</v>
      </c>
      <c r="AW114" s="165">
        <v>2015</v>
      </c>
      <c r="AX114" s="165">
        <v>2013</v>
      </c>
      <c r="AY114" s="165">
        <v>2014</v>
      </c>
      <c r="AZ114" s="165">
        <v>2015</v>
      </c>
      <c r="BA114" s="165">
        <v>2015</v>
      </c>
      <c r="BB114" s="165">
        <v>2016</v>
      </c>
      <c r="BC114" s="165">
        <v>2015</v>
      </c>
      <c r="BD114" s="165">
        <v>2014</v>
      </c>
      <c r="BE114" s="165">
        <v>2014</v>
      </c>
      <c r="BF114" s="108"/>
    </row>
    <row r="115" spans="1:58" x14ac:dyDescent="0.25">
      <c r="A115" s="133" t="s">
        <v>850</v>
      </c>
      <c r="B115" s="111" t="s">
        <v>209</v>
      </c>
      <c r="C115" s="163">
        <v>2014</v>
      </c>
      <c r="D115" s="163">
        <v>2014</v>
      </c>
      <c r="E115" s="163">
        <v>2014</v>
      </c>
      <c r="F115" s="163">
        <v>2014</v>
      </c>
      <c r="G115" s="163">
        <v>2014</v>
      </c>
      <c r="H115" s="163">
        <v>2014</v>
      </c>
      <c r="I115" s="163">
        <v>2014</v>
      </c>
      <c r="J115" s="163">
        <v>2016</v>
      </c>
      <c r="K115" s="163">
        <v>2016</v>
      </c>
      <c r="L115" s="163">
        <v>2016</v>
      </c>
      <c r="M115" s="165">
        <v>2017</v>
      </c>
      <c r="N115" s="165">
        <v>2017</v>
      </c>
      <c r="O115" s="165">
        <v>2016</v>
      </c>
      <c r="P115" s="165">
        <v>2016</v>
      </c>
      <c r="Q115" s="165">
        <v>2015</v>
      </c>
      <c r="R115" s="165">
        <v>2012</v>
      </c>
      <c r="S115" s="165">
        <v>2017</v>
      </c>
      <c r="T115" s="165">
        <v>2014</v>
      </c>
      <c r="U115" s="165">
        <v>2015</v>
      </c>
      <c r="V115" s="165" t="s">
        <v>1131</v>
      </c>
      <c r="W115" s="165">
        <v>2015</v>
      </c>
      <c r="X115" s="165">
        <v>2012</v>
      </c>
      <c r="Y115" s="165">
        <v>2013</v>
      </c>
      <c r="Z115" s="165">
        <v>2015</v>
      </c>
      <c r="AA115" s="165">
        <v>2015</v>
      </c>
      <c r="AB115" s="165">
        <v>2015</v>
      </c>
      <c r="AC115" s="165">
        <v>2014</v>
      </c>
      <c r="AD115" s="165">
        <v>2015</v>
      </c>
      <c r="AE115" s="165" t="s">
        <v>1053</v>
      </c>
      <c r="AF115" s="165">
        <v>2015</v>
      </c>
      <c r="AG115" s="164">
        <v>2014</v>
      </c>
      <c r="AH115" s="165">
        <v>2015</v>
      </c>
      <c r="AI115" s="165">
        <v>2016</v>
      </c>
      <c r="AJ115" s="165">
        <v>2017</v>
      </c>
      <c r="AK115" s="168" t="s">
        <v>1053</v>
      </c>
      <c r="AL115" s="168">
        <v>2016</v>
      </c>
      <c r="AM115" s="165">
        <v>2016</v>
      </c>
      <c r="AN115" s="165">
        <v>2014</v>
      </c>
      <c r="AO115" s="165">
        <v>2014</v>
      </c>
      <c r="AP115" s="165">
        <v>2013</v>
      </c>
      <c r="AQ115" s="165">
        <v>2013</v>
      </c>
      <c r="AR115" s="165">
        <v>2009</v>
      </c>
      <c r="AS115" s="165">
        <v>2015</v>
      </c>
      <c r="AT115" s="165">
        <v>2016</v>
      </c>
      <c r="AU115" s="165">
        <v>2014</v>
      </c>
      <c r="AV115" s="165">
        <v>2015</v>
      </c>
      <c r="AW115" s="165">
        <v>2015</v>
      </c>
      <c r="AX115" s="165">
        <v>2015</v>
      </c>
      <c r="AY115" s="165">
        <v>2014</v>
      </c>
      <c r="AZ115" s="165">
        <v>2015</v>
      </c>
      <c r="BA115" s="165">
        <v>2015</v>
      </c>
      <c r="BB115" s="165">
        <v>2016</v>
      </c>
      <c r="BC115" s="165">
        <v>2015</v>
      </c>
      <c r="BD115" s="165">
        <v>2014</v>
      </c>
      <c r="BE115" s="165">
        <v>2014</v>
      </c>
      <c r="BF115" s="108"/>
    </row>
    <row r="116" spans="1:58" x14ac:dyDescent="0.25">
      <c r="A116" s="133" t="s">
        <v>211</v>
      </c>
      <c r="B116" s="111" t="s">
        <v>210</v>
      </c>
      <c r="C116" s="163">
        <v>2014</v>
      </c>
      <c r="D116" s="163">
        <v>2014</v>
      </c>
      <c r="E116" s="163">
        <v>2014</v>
      </c>
      <c r="F116" s="163">
        <v>2014</v>
      </c>
      <c r="G116" s="163">
        <v>2014</v>
      </c>
      <c r="H116" s="163">
        <v>2014</v>
      </c>
      <c r="I116" s="163">
        <v>2014</v>
      </c>
      <c r="J116" s="163">
        <v>2016</v>
      </c>
      <c r="K116" s="163">
        <v>2016</v>
      </c>
      <c r="L116" s="163">
        <v>2016</v>
      </c>
      <c r="M116" s="165">
        <v>2017</v>
      </c>
      <c r="N116" s="165">
        <v>2017</v>
      </c>
      <c r="O116" s="165">
        <v>2016</v>
      </c>
      <c r="P116" s="165">
        <v>2016</v>
      </c>
      <c r="Q116" s="165">
        <v>2015</v>
      </c>
      <c r="R116" s="165">
        <v>2010</v>
      </c>
      <c r="S116" s="165">
        <v>2017</v>
      </c>
      <c r="T116" s="165">
        <v>2014</v>
      </c>
      <c r="U116" s="165">
        <v>2015</v>
      </c>
      <c r="V116" s="165" t="s">
        <v>1131</v>
      </c>
      <c r="W116" s="165">
        <v>2015</v>
      </c>
      <c r="X116" s="165">
        <v>2013</v>
      </c>
      <c r="Y116" s="165">
        <v>2011</v>
      </c>
      <c r="Z116" s="165">
        <v>2015</v>
      </c>
      <c r="AA116" s="165">
        <v>2015</v>
      </c>
      <c r="AB116" s="165">
        <v>2015</v>
      </c>
      <c r="AC116" s="165">
        <v>2014</v>
      </c>
      <c r="AD116" s="165">
        <v>2015</v>
      </c>
      <c r="AE116" s="165" t="s">
        <v>1053</v>
      </c>
      <c r="AF116" s="165">
        <v>2015</v>
      </c>
      <c r="AG116" s="164">
        <v>2014</v>
      </c>
      <c r="AH116" s="165">
        <v>2015</v>
      </c>
      <c r="AI116" s="165">
        <v>2016</v>
      </c>
      <c r="AJ116" s="165">
        <v>2017</v>
      </c>
      <c r="AK116" s="168" t="s">
        <v>1053</v>
      </c>
      <c r="AL116" s="168">
        <v>2016</v>
      </c>
      <c r="AM116" s="165">
        <v>2016</v>
      </c>
      <c r="AN116" s="165">
        <v>2014</v>
      </c>
      <c r="AO116" s="165">
        <v>2014</v>
      </c>
      <c r="AP116" s="165">
        <v>2011</v>
      </c>
      <c r="AQ116" s="165">
        <v>2012</v>
      </c>
      <c r="AR116" s="165">
        <v>2015</v>
      </c>
      <c r="AS116" s="165">
        <v>2015</v>
      </c>
      <c r="AT116" s="165">
        <v>2016</v>
      </c>
      <c r="AU116" s="165">
        <v>2014</v>
      </c>
      <c r="AV116" s="165">
        <v>2015</v>
      </c>
      <c r="AW116" s="165">
        <v>2015</v>
      </c>
      <c r="AX116" s="165">
        <v>2015</v>
      </c>
      <c r="AY116" s="165">
        <v>2014</v>
      </c>
      <c r="AZ116" s="165">
        <v>2015</v>
      </c>
      <c r="BA116" s="165">
        <v>2015</v>
      </c>
      <c r="BB116" s="165">
        <v>2016</v>
      </c>
      <c r="BC116" s="165">
        <v>2015</v>
      </c>
      <c r="BD116" s="165">
        <v>2014</v>
      </c>
      <c r="BE116" s="165">
        <v>2014</v>
      </c>
      <c r="BF116" s="108"/>
    </row>
    <row r="117" spans="1:58" x14ac:dyDescent="0.25">
      <c r="A117" s="133" t="s">
        <v>213</v>
      </c>
      <c r="B117" s="111" t="s">
        <v>212</v>
      </c>
      <c r="C117" s="163">
        <v>2014</v>
      </c>
      <c r="D117" s="163">
        <v>2014</v>
      </c>
      <c r="E117" s="163">
        <v>2014</v>
      </c>
      <c r="F117" s="163">
        <v>2014</v>
      </c>
      <c r="G117" s="163">
        <v>2014</v>
      </c>
      <c r="H117" s="163">
        <v>2014</v>
      </c>
      <c r="I117" s="163">
        <v>2014</v>
      </c>
      <c r="J117" s="163">
        <v>2016</v>
      </c>
      <c r="K117" s="163">
        <v>2016</v>
      </c>
      <c r="L117" s="163">
        <v>2016</v>
      </c>
      <c r="M117" s="165">
        <v>2017</v>
      </c>
      <c r="N117" s="165">
        <v>2017</v>
      </c>
      <c r="O117" s="165">
        <v>2016</v>
      </c>
      <c r="P117" s="165">
        <v>2016</v>
      </c>
      <c r="Q117" s="165">
        <v>2015</v>
      </c>
      <c r="R117" s="165">
        <v>2013</v>
      </c>
      <c r="S117" s="165">
        <v>2017</v>
      </c>
      <c r="T117" s="165">
        <v>2014</v>
      </c>
      <c r="U117" s="165">
        <v>2015</v>
      </c>
      <c r="V117" s="165" t="s">
        <v>1131</v>
      </c>
      <c r="W117" s="165">
        <v>2015</v>
      </c>
      <c r="X117" s="165">
        <v>2013</v>
      </c>
      <c r="Y117" s="165">
        <v>2015</v>
      </c>
      <c r="Z117" s="165">
        <v>2015</v>
      </c>
      <c r="AA117" s="165">
        <v>2015</v>
      </c>
      <c r="AB117" s="165" t="s">
        <v>1053</v>
      </c>
      <c r="AC117" s="165">
        <v>2014</v>
      </c>
      <c r="AD117" s="165">
        <v>2015</v>
      </c>
      <c r="AE117" s="165" t="s">
        <v>1053</v>
      </c>
      <c r="AF117" s="165">
        <v>2015</v>
      </c>
      <c r="AG117" s="164">
        <v>2014</v>
      </c>
      <c r="AH117" s="165">
        <v>2015</v>
      </c>
      <c r="AI117" s="165">
        <v>2016</v>
      </c>
      <c r="AJ117" s="165">
        <v>2017</v>
      </c>
      <c r="AK117" s="168" t="s">
        <v>1053</v>
      </c>
      <c r="AL117" s="168">
        <v>2016</v>
      </c>
      <c r="AM117" s="165">
        <v>2016</v>
      </c>
      <c r="AN117" s="165">
        <v>2014</v>
      </c>
      <c r="AO117" s="165">
        <v>2014</v>
      </c>
      <c r="AP117" s="165">
        <v>2011</v>
      </c>
      <c r="AQ117" s="165" t="s">
        <v>1053</v>
      </c>
      <c r="AR117" s="165">
        <v>2007</v>
      </c>
      <c r="AS117" s="165">
        <v>2015</v>
      </c>
      <c r="AT117" s="165">
        <v>2016</v>
      </c>
      <c r="AU117" s="165">
        <v>2014</v>
      </c>
      <c r="AV117" s="165">
        <v>2015</v>
      </c>
      <c r="AW117" s="165">
        <v>2015</v>
      </c>
      <c r="AX117" s="165">
        <v>2015</v>
      </c>
      <c r="AY117" s="165">
        <v>2014</v>
      </c>
      <c r="AZ117" s="165">
        <v>2015</v>
      </c>
      <c r="BA117" s="165">
        <v>2015</v>
      </c>
      <c r="BB117" s="165">
        <v>2016</v>
      </c>
      <c r="BC117" s="165">
        <v>2015</v>
      </c>
      <c r="BD117" s="165">
        <v>2014</v>
      </c>
      <c r="BE117" s="165">
        <v>2014</v>
      </c>
      <c r="BF117" s="108"/>
    </row>
    <row r="118" spans="1:58" x14ac:dyDescent="0.25">
      <c r="A118" s="133" t="s">
        <v>215</v>
      </c>
      <c r="B118" s="111" t="s">
        <v>214</v>
      </c>
      <c r="C118" s="163">
        <v>2014</v>
      </c>
      <c r="D118" s="163">
        <v>2014</v>
      </c>
      <c r="E118" s="163">
        <v>2014</v>
      </c>
      <c r="F118" s="163">
        <v>2014</v>
      </c>
      <c r="G118" s="163">
        <v>2014</v>
      </c>
      <c r="H118" s="163">
        <v>2014</v>
      </c>
      <c r="I118" s="163">
        <v>2014</v>
      </c>
      <c r="J118" s="163">
        <v>2016</v>
      </c>
      <c r="K118" s="163">
        <v>2016</v>
      </c>
      <c r="L118" s="163">
        <v>2016</v>
      </c>
      <c r="M118" s="165">
        <v>2017</v>
      </c>
      <c r="N118" s="165">
        <v>2017</v>
      </c>
      <c r="O118" s="165">
        <v>2016</v>
      </c>
      <c r="P118" s="165">
        <v>2016</v>
      </c>
      <c r="Q118" s="165">
        <v>2015</v>
      </c>
      <c r="R118" s="165">
        <v>2011</v>
      </c>
      <c r="S118" s="165">
        <v>2017</v>
      </c>
      <c r="T118" s="165">
        <v>2014</v>
      </c>
      <c r="U118" s="165">
        <v>2015</v>
      </c>
      <c r="V118" s="165" t="s">
        <v>1131</v>
      </c>
      <c r="W118" s="165">
        <v>2015</v>
      </c>
      <c r="X118" s="165">
        <v>2011</v>
      </c>
      <c r="Y118" s="165">
        <v>2010</v>
      </c>
      <c r="Z118" s="165">
        <v>2015</v>
      </c>
      <c r="AA118" s="165">
        <v>2015</v>
      </c>
      <c r="AB118" s="165">
        <v>2015</v>
      </c>
      <c r="AC118" s="165">
        <v>2014</v>
      </c>
      <c r="AD118" s="165">
        <v>2015</v>
      </c>
      <c r="AE118" s="165" t="s">
        <v>1053</v>
      </c>
      <c r="AF118" s="165">
        <v>2015</v>
      </c>
      <c r="AG118" s="164">
        <v>2007</v>
      </c>
      <c r="AH118" s="165">
        <v>2015</v>
      </c>
      <c r="AI118" s="165">
        <v>2016</v>
      </c>
      <c r="AJ118" s="165">
        <v>2017</v>
      </c>
      <c r="AK118" s="168" t="s">
        <v>1053</v>
      </c>
      <c r="AL118" s="168">
        <v>2016</v>
      </c>
      <c r="AM118" s="165">
        <v>2016</v>
      </c>
      <c r="AN118" s="165">
        <v>2014</v>
      </c>
      <c r="AO118" s="165">
        <v>2014</v>
      </c>
      <c r="AP118" s="165">
        <v>2014</v>
      </c>
      <c r="AQ118" s="165">
        <v>2014</v>
      </c>
      <c r="AR118" s="165">
        <v>2011</v>
      </c>
      <c r="AS118" s="165">
        <v>2015</v>
      </c>
      <c r="AT118" s="165">
        <v>2016</v>
      </c>
      <c r="AU118" s="165">
        <v>2014</v>
      </c>
      <c r="AV118" s="165">
        <v>2015</v>
      </c>
      <c r="AW118" s="165">
        <v>2015</v>
      </c>
      <c r="AX118" s="165">
        <v>2015</v>
      </c>
      <c r="AY118" s="165">
        <v>2014</v>
      </c>
      <c r="AZ118" s="165">
        <v>2015</v>
      </c>
      <c r="BA118" s="165">
        <v>2015</v>
      </c>
      <c r="BB118" s="165">
        <v>2016</v>
      </c>
      <c r="BC118" s="165">
        <v>2015</v>
      </c>
      <c r="BD118" s="165">
        <v>2014</v>
      </c>
      <c r="BE118" s="165">
        <v>2014</v>
      </c>
      <c r="BF118" s="108"/>
    </row>
    <row r="119" spans="1:58" x14ac:dyDescent="0.25">
      <c r="A119" s="133" t="s">
        <v>217</v>
      </c>
      <c r="B119" s="111" t="s">
        <v>216</v>
      </c>
      <c r="C119" s="163">
        <v>2014</v>
      </c>
      <c r="D119" s="163">
        <v>2014</v>
      </c>
      <c r="E119" s="163">
        <v>2014</v>
      </c>
      <c r="F119" s="163">
        <v>2014</v>
      </c>
      <c r="G119" s="163">
        <v>2014</v>
      </c>
      <c r="H119" s="163">
        <v>2014</v>
      </c>
      <c r="I119" s="163">
        <v>2014</v>
      </c>
      <c r="J119" s="163">
        <v>2016</v>
      </c>
      <c r="K119" s="163">
        <v>2016</v>
      </c>
      <c r="L119" s="163">
        <v>2016</v>
      </c>
      <c r="M119" s="165">
        <v>2017</v>
      </c>
      <c r="N119" s="165">
        <v>2017</v>
      </c>
      <c r="O119" s="165">
        <v>2016</v>
      </c>
      <c r="P119" s="165">
        <v>2016</v>
      </c>
      <c r="Q119" s="165">
        <v>2015</v>
      </c>
      <c r="R119" s="165">
        <v>2011</v>
      </c>
      <c r="S119" s="165">
        <v>2017</v>
      </c>
      <c r="T119" s="165">
        <v>2014</v>
      </c>
      <c r="U119" s="165">
        <v>2015</v>
      </c>
      <c r="V119" s="165" t="s">
        <v>1131</v>
      </c>
      <c r="W119" s="165">
        <v>2015</v>
      </c>
      <c r="X119" s="165">
        <v>2011</v>
      </c>
      <c r="Y119" s="165">
        <v>2012</v>
      </c>
      <c r="Z119" s="165">
        <v>2015</v>
      </c>
      <c r="AA119" s="165">
        <v>2015</v>
      </c>
      <c r="AB119" s="165">
        <v>2015</v>
      </c>
      <c r="AC119" s="165">
        <v>2014</v>
      </c>
      <c r="AD119" s="165">
        <v>2015</v>
      </c>
      <c r="AE119" s="165">
        <v>2012</v>
      </c>
      <c r="AF119" s="165">
        <v>2015</v>
      </c>
      <c r="AG119" s="164">
        <v>2008</v>
      </c>
      <c r="AH119" s="165">
        <v>2015</v>
      </c>
      <c r="AI119" s="165">
        <v>2016</v>
      </c>
      <c r="AJ119" s="165">
        <v>2017</v>
      </c>
      <c r="AK119" s="168">
        <v>2016</v>
      </c>
      <c r="AL119" s="168">
        <v>2016</v>
      </c>
      <c r="AM119" s="165">
        <v>2016</v>
      </c>
      <c r="AN119" s="165">
        <v>2014</v>
      </c>
      <c r="AO119" s="165">
        <v>2014</v>
      </c>
      <c r="AP119" s="165">
        <v>2012</v>
      </c>
      <c r="AQ119" s="165">
        <v>2012</v>
      </c>
      <c r="AR119" s="165">
        <v>2015</v>
      </c>
      <c r="AS119" s="165">
        <v>2015</v>
      </c>
      <c r="AT119" s="165">
        <v>2016</v>
      </c>
      <c r="AU119" s="165">
        <v>2014</v>
      </c>
      <c r="AV119" s="165">
        <v>2015</v>
      </c>
      <c r="AW119" s="165">
        <v>2015</v>
      </c>
      <c r="AX119" s="165">
        <v>2015</v>
      </c>
      <c r="AY119" s="165">
        <v>2014</v>
      </c>
      <c r="AZ119" s="165">
        <v>2015</v>
      </c>
      <c r="BA119" s="165">
        <v>2015</v>
      </c>
      <c r="BB119" s="165">
        <v>2016</v>
      </c>
      <c r="BC119" s="165">
        <v>2015</v>
      </c>
      <c r="BD119" s="165">
        <v>2014</v>
      </c>
      <c r="BE119" s="165">
        <v>2014</v>
      </c>
      <c r="BF119" s="108"/>
    </row>
    <row r="120" spans="1:58" x14ac:dyDescent="0.25">
      <c r="A120" s="133" t="s">
        <v>370</v>
      </c>
      <c r="B120" s="111" t="s">
        <v>218</v>
      </c>
      <c r="C120" s="163">
        <v>2014</v>
      </c>
      <c r="D120" s="163">
        <v>2014</v>
      </c>
      <c r="E120" s="163">
        <v>2014</v>
      </c>
      <c r="F120" s="163">
        <v>2014</v>
      </c>
      <c r="G120" s="163">
        <v>2014</v>
      </c>
      <c r="H120" s="163">
        <v>2014</v>
      </c>
      <c r="I120" s="163">
        <v>2014</v>
      </c>
      <c r="J120" s="163">
        <v>2016</v>
      </c>
      <c r="K120" s="163">
        <v>2016</v>
      </c>
      <c r="L120" s="163">
        <v>2016</v>
      </c>
      <c r="M120" s="165">
        <v>2017</v>
      </c>
      <c r="N120" s="165">
        <v>2017</v>
      </c>
      <c r="O120" s="165">
        <v>2016</v>
      </c>
      <c r="P120" s="165">
        <v>2016</v>
      </c>
      <c r="Q120" s="165">
        <v>2015</v>
      </c>
      <c r="R120" s="165" t="s">
        <v>1053</v>
      </c>
      <c r="S120" s="165">
        <v>2017</v>
      </c>
      <c r="T120" s="165">
        <v>2014</v>
      </c>
      <c r="U120" s="165">
        <v>2015</v>
      </c>
      <c r="V120" s="165" t="s">
        <v>1131</v>
      </c>
      <c r="W120" s="165">
        <v>2015</v>
      </c>
      <c r="X120" s="165">
        <v>2009</v>
      </c>
      <c r="Y120" s="165">
        <v>2012</v>
      </c>
      <c r="Z120" s="165">
        <v>2015</v>
      </c>
      <c r="AA120" s="165">
        <v>2015</v>
      </c>
      <c r="AB120" s="165">
        <v>2015</v>
      </c>
      <c r="AC120" s="165">
        <v>2014</v>
      </c>
      <c r="AD120" s="165">
        <v>2015</v>
      </c>
      <c r="AE120" s="165">
        <v>2012</v>
      </c>
      <c r="AF120" s="165">
        <v>2015</v>
      </c>
      <c r="AG120" s="164" t="s">
        <v>1053</v>
      </c>
      <c r="AH120" s="165">
        <v>2015</v>
      </c>
      <c r="AI120" s="165">
        <v>2016</v>
      </c>
      <c r="AJ120" s="165">
        <v>2017</v>
      </c>
      <c r="AK120" s="168">
        <v>2017</v>
      </c>
      <c r="AL120" s="168">
        <v>2016</v>
      </c>
      <c r="AM120" s="165">
        <v>2016</v>
      </c>
      <c r="AN120" s="165">
        <v>2014</v>
      </c>
      <c r="AO120" s="165">
        <v>2014</v>
      </c>
      <c r="AP120" s="165">
        <v>2013</v>
      </c>
      <c r="AQ120" s="165">
        <v>2013</v>
      </c>
      <c r="AR120" s="165">
        <v>2009</v>
      </c>
      <c r="AS120" s="165">
        <v>2015</v>
      </c>
      <c r="AT120" s="165">
        <v>2016</v>
      </c>
      <c r="AU120" s="165">
        <v>2014</v>
      </c>
      <c r="AV120" s="165">
        <v>2015</v>
      </c>
      <c r="AW120" s="165">
        <v>2015</v>
      </c>
      <c r="AX120" s="165">
        <v>2015</v>
      </c>
      <c r="AY120" s="165">
        <v>2014</v>
      </c>
      <c r="AZ120" s="165">
        <v>2015</v>
      </c>
      <c r="BA120" s="165">
        <v>2015</v>
      </c>
      <c r="BB120" s="165">
        <v>2016</v>
      </c>
      <c r="BC120" s="165">
        <v>2015</v>
      </c>
      <c r="BD120" s="165">
        <v>2014</v>
      </c>
      <c r="BE120" s="165">
        <v>2014</v>
      </c>
      <c r="BF120" s="108"/>
    </row>
    <row r="121" spans="1:58" x14ac:dyDescent="0.25">
      <c r="A121" s="133" t="s">
        <v>220</v>
      </c>
      <c r="B121" s="111" t="s">
        <v>219</v>
      </c>
      <c r="C121" s="163">
        <v>2014</v>
      </c>
      <c r="D121" s="163">
        <v>2014</v>
      </c>
      <c r="E121" s="163">
        <v>2014</v>
      </c>
      <c r="F121" s="163">
        <v>2014</v>
      </c>
      <c r="G121" s="163">
        <v>2014</v>
      </c>
      <c r="H121" s="163">
        <v>2014</v>
      </c>
      <c r="I121" s="163">
        <v>2014</v>
      </c>
      <c r="J121" s="163">
        <v>2016</v>
      </c>
      <c r="K121" s="163">
        <v>2016</v>
      </c>
      <c r="L121" s="163">
        <v>2016</v>
      </c>
      <c r="M121" s="165">
        <v>2017</v>
      </c>
      <c r="N121" s="165">
        <v>2017</v>
      </c>
      <c r="O121" s="165">
        <v>2016</v>
      </c>
      <c r="P121" s="165">
        <v>2016</v>
      </c>
      <c r="Q121" s="165">
        <v>2015</v>
      </c>
      <c r="R121" s="165">
        <v>2013</v>
      </c>
      <c r="S121" s="165">
        <v>2017</v>
      </c>
      <c r="T121" s="165">
        <v>2014</v>
      </c>
      <c r="U121" s="165">
        <v>2015</v>
      </c>
      <c r="V121" s="165" t="s">
        <v>1131</v>
      </c>
      <c r="W121" s="165">
        <v>2015</v>
      </c>
      <c r="X121" s="165">
        <v>2013</v>
      </c>
      <c r="Y121" s="165">
        <v>2010</v>
      </c>
      <c r="Z121" s="165">
        <v>2015</v>
      </c>
      <c r="AA121" s="165">
        <v>2015</v>
      </c>
      <c r="AB121" s="165">
        <v>2015</v>
      </c>
      <c r="AC121" s="165">
        <v>2014</v>
      </c>
      <c r="AD121" s="165">
        <v>2015</v>
      </c>
      <c r="AE121" s="165">
        <v>2012</v>
      </c>
      <c r="AF121" s="165">
        <v>2015</v>
      </c>
      <c r="AG121" s="164">
        <v>2009</v>
      </c>
      <c r="AH121" s="165">
        <v>2015</v>
      </c>
      <c r="AI121" s="165">
        <v>2016</v>
      </c>
      <c r="AJ121" s="165">
        <v>2017</v>
      </c>
      <c r="AK121" s="168" t="s">
        <v>1053</v>
      </c>
      <c r="AL121" s="168">
        <v>2016</v>
      </c>
      <c r="AM121" s="165">
        <v>2016</v>
      </c>
      <c r="AN121" s="165">
        <v>2014</v>
      </c>
      <c r="AO121" s="165">
        <v>2014</v>
      </c>
      <c r="AP121" s="165">
        <v>2013</v>
      </c>
      <c r="AQ121" s="165">
        <v>2013</v>
      </c>
      <c r="AR121" s="165">
        <v>2009</v>
      </c>
      <c r="AS121" s="165">
        <v>2015</v>
      </c>
      <c r="AT121" s="165">
        <v>2016</v>
      </c>
      <c r="AU121" s="165">
        <v>2014</v>
      </c>
      <c r="AV121" s="165">
        <v>2015</v>
      </c>
      <c r="AW121" s="165">
        <v>2015</v>
      </c>
      <c r="AX121" s="165">
        <v>2015</v>
      </c>
      <c r="AY121" s="165">
        <v>2014</v>
      </c>
      <c r="AZ121" s="165">
        <v>2015</v>
      </c>
      <c r="BA121" s="165">
        <v>2015</v>
      </c>
      <c r="BB121" s="165">
        <v>2016</v>
      </c>
      <c r="BC121" s="165">
        <v>2015</v>
      </c>
      <c r="BD121" s="165">
        <v>2014</v>
      </c>
      <c r="BE121" s="165">
        <v>2014</v>
      </c>
      <c r="BF121" s="108"/>
    </row>
    <row r="122" spans="1:58" x14ac:dyDescent="0.25">
      <c r="A122" s="133" t="s">
        <v>222</v>
      </c>
      <c r="B122" s="111" t="s">
        <v>221</v>
      </c>
      <c r="C122" s="163">
        <v>2014</v>
      </c>
      <c r="D122" s="163">
        <v>2014</v>
      </c>
      <c r="E122" s="163">
        <v>2014</v>
      </c>
      <c r="F122" s="163">
        <v>2014</v>
      </c>
      <c r="G122" s="163">
        <v>2014</v>
      </c>
      <c r="H122" s="163">
        <v>2014</v>
      </c>
      <c r="I122" s="163">
        <v>2014</v>
      </c>
      <c r="J122" s="163">
        <v>2016</v>
      </c>
      <c r="K122" s="163">
        <v>2016</v>
      </c>
      <c r="L122" s="163">
        <v>2016</v>
      </c>
      <c r="M122" s="165">
        <v>2017</v>
      </c>
      <c r="N122" s="165">
        <v>2017</v>
      </c>
      <c r="O122" s="165">
        <v>2016</v>
      </c>
      <c r="P122" s="165">
        <v>2016</v>
      </c>
      <c r="Q122" s="165" t="s">
        <v>1053</v>
      </c>
      <c r="R122" s="165" t="s">
        <v>1053</v>
      </c>
      <c r="S122" s="165">
        <v>2017</v>
      </c>
      <c r="T122" s="165">
        <v>2014</v>
      </c>
      <c r="U122" s="165">
        <v>2015</v>
      </c>
      <c r="V122" s="165" t="s">
        <v>1131</v>
      </c>
      <c r="W122" s="165">
        <v>2015</v>
      </c>
      <c r="X122" s="165">
        <v>2007</v>
      </c>
      <c r="Y122" s="165">
        <v>2010</v>
      </c>
      <c r="Z122" s="165">
        <v>2015</v>
      </c>
      <c r="AA122" s="165">
        <v>2015</v>
      </c>
      <c r="AB122" s="165" t="s">
        <v>1053</v>
      </c>
      <c r="AC122" s="165">
        <v>2014</v>
      </c>
      <c r="AD122" s="165">
        <v>2015</v>
      </c>
      <c r="AE122" s="165" t="s">
        <v>1053</v>
      </c>
      <c r="AF122" s="165" t="s">
        <v>1053</v>
      </c>
      <c r="AG122" s="164" t="s">
        <v>1053</v>
      </c>
      <c r="AH122" s="165">
        <v>2015</v>
      </c>
      <c r="AI122" s="165">
        <v>2016</v>
      </c>
      <c r="AJ122" s="165">
        <v>2017</v>
      </c>
      <c r="AK122" s="168" t="s">
        <v>1053</v>
      </c>
      <c r="AL122" s="168">
        <v>2016</v>
      </c>
      <c r="AM122" s="165">
        <v>2016</v>
      </c>
      <c r="AN122" s="165">
        <v>2014</v>
      </c>
      <c r="AO122" s="165">
        <v>2014</v>
      </c>
      <c r="AP122" s="165" t="s">
        <v>1053</v>
      </c>
      <c r="AQ122" s="165" t="s">
        <v>1053</v>
      </c>
      <c r="AR122" s="165">
        <v>2011</v>
      </c>
      <c r="AS122" s="165">
        <v>2015</v>
      </c>
      <c r="AT122" s="165" t="s">
        <v>1053</v>
      </c>
      <c r="AU122" s="165">
        <v>2014</v>
      </c>
      <c r="AV122" s="165" t="s">
        <v>1053</v>
      </c>
      <c r="AW122" s="165">
        <v>2011</v>
      </c>
      <c r="AX122" s="165">
        <v>2012</v>
      </c>
      <c r="AY122" s="165">
        <v>2014</v>
      </c>
      <c r="AZ122" s="165">
        <v>2015</v>
      </c>
      <c r="BA122" s="165">
        <v>2015</v>
      </c>
      <c r="BB122" s="165">
        <v>2016</v>
      </c>
      <c r="BC122" s="165">
        <v>2015</v>
      </c>
      <c r="BD122" s="165">
        <v>2014</v>
      </c>
      <c r="BE122" s="165">
        <v>2014</v>
      </c>
      <c r="BF122" s="108"/>
    </row>
    <row r="123" spans="1:58" x14ac:dyDescent="0.25">
      <c r="A123" s="133" t="s">
        <v>224</v>
      </c>
      <c r="B123" s="111" t="s">
        <v>223</v>
      </c>
      <c r="C123" s="163">
        <v>2014</v>
      </c>
      <c r="D123" s="163">
        <v>2014</v>
      </c>
      <c r="E123" s="163">
        <v>2014</v>
      </c>
      <c r="F123" s="163">
        <v>2014</v>
      </c>
      <c r="G123" s="163">
        <v>2014</v>
      </c>
      <c r="H123" s="163">
        <v>2014</v>
      </c>
      <c r="I123" s="163">
        <v>2014</v>
      </c>
      <c r="J123" s="163">
        <v>2016</v>
      </c>
      <c r="K123" s="163">
        <v>2016</v>
      </c>
      <c r="L123" s="163">
        <v>2016</v>
      </c>
      <c r="M123" s="165">
        <v>2017</v>
      </c>
      <c r="N123" s="165">
        <v>2017</v>
      </c>
      <c r="O123" s="165">
        <v>2016</v>
      </c>
      <c r="P123" s="165">
        <v>2016</v>
      </c>
      <c r="Q123" s="165">
        <v>2015</v>
      </c>
      <c r="R123" s="165">
        <v>2014</v>
      </c>
      <c r="S123" s="165">
        <v>2017</v>
      </c>
      <c r="T123" s="165">
        <v>2014</v>
      </c>
      <c r="U123" s="165">
        <v>2015</v>
      </c>
      <c r="V123" s="165" t="s">
        <v>1131</v>
      </c>
      <c r="W123" s="165">
        <v>2015</v>
      </c>
      <c r="X123" s="165">
        <v>2011</v>
      </c>
      <c r="Y123" s="165" t="s">
        <v>1053</v>
      </c>
      <c r="Z123" s="165">
        <v>2015</v>
      </c>
      <c r="AA123" s="165">
        <v>2015</v>
      </c>
      <c r="AB123" s="165">
        <v>2015</v>
      </c>
      <c r="AC123" s="165">
        <v>2014</v>
      </c>
      <c r="AD123" s="165">
        <v>2015</v>
      </c>
      <c r="AE123" s="165">
        <v>2012</v>
      </c>
      <c r="AF123" s="165">
        <v>2015</v>
      </c>
      <c r="AG123" s="164">
        <v>2010</v>
      </c>
      <c r="AH123" s="165">
        <v>2015</v>
      </c>
      <c r="AI123" s="165">
        <v>2016</v>
      </c>
      <c r="AJ123" s="165">
        <v>2017</v>
      </c>
      <c r="AK123" s="168">
        <v>2016</v>
      </c>
      <c r="AL123" s="168">
        <v>2016</v>
      </c>
      <c r="AM123" s="165">
        <v>2016</v>
      </c>
      <c r="AN123" s="165">
        <v>2014</v>
      </c>
      <c r="AO123" s="165">
        <v>2014</v>
      </c>
      <c r="AP123" s="165">
        <v>2014</v>
      </c>
      <c r="AQ123" s="165">
        <v>2014</v>
      </c>
      <c r="AR123" s="165">
        <v>2015</v>
      </c>
      <c r="AS123" s="165">
        <v>2015</v>
      </c>
      <c r="AT123" s="165">
        <v>2016</v>
      </c>
      <c r="AU123" s="165">
        <v>2014</v>
      </c>
      <c r="AV123" s="165">
        <v>2015</v>
      </c>
      <c r="AW123" s="165">
        <v>2015</v>
      </c>
      <c r="AX123" s="165">
        <v>2015</v>
      </c>
      <c r="AY123" s="165">
        <v>2014</v>
      </c>
      <c r="AZ123" s="165">
        <v>2015</v>
      </c>
      <c r="BA123" s="165">
        <v>2015</v>
      </c>
      <c r="BB123" s="165">
        <v>2016</v>
      </c>
      <c r="BC123" s="165">
        <v>2015</v>
      </c>
      <c r="BD123" s="165">
        <v>2014</v>
      </c>
      <c r="BE123" s="165">
        <v>2014</v>
      </c>
      <c r="BF123" s="108"/>
    </row>
    <row r="124" spans="1:58" x14ac:dyDescent="0.25">
      <c r="A124" s="133" t="s">
        <v>226</v>
      </c>
      <c r="B124" s="111" t="s">
        <v>225</v>
      </c>
      <c r="C124" s="163">
        <v>2014</v>
      </c>
      <c r="D124" s="163">
        <v>2014</v>
      </c>
      <c r="E124" s="163">
        <v>2014</v>
      </c>
      <c r="F124" s="163">
        <v>2014</v>
      </c>
      <c r="G124" s="163">
        <v>2014</v>
      </c>
      <c r="H124" s="163">
        <v>2014</v>
      </c>
      <c r="I124" s="163">
        <v>2014</v>
      </c>
      <c r="J124" s="163">
        <v>2016</v>
      </c>
      <c r="K124" s="163">
        <v>2016</v>
      </c>
      <c r="L124" s="163">
        <v>2016</v>
      </c>
      <c r="M124" s="165">
        <v>2017</v>
      </c>
      <c r="N124" s="165">
        <v>2017</v>
      </c>
      <c r="O124" s="165">
        <v>2016</v>
      </c>
      <c r="P124" s="165">
        <v>2016</v>
      </c>
      <c r="Q124" s="165">
        <v>2015</v>
      </c>
      <c r="R124" s="165" t="s">
        <v>1053</v>
      </c>
      <c r="S124" s="165">
        <v>2017</v>
      </c>
      <c r="T124" s="165">
        <v>2014</v>
      </c>
      <c r="U124" s="165">
        <v>2015</v>
      </c>
      <c r="V124" s="165" t="s">
        <v>1053</v>
      </c>
      <c r="W124" s="165">
        <v>2015</v>
      </c>
      <c r="X124" s="165" t="s">
        <v>1053</v>
      </c>
      <c r="Y124" s="165">
        <v>2010</v>
      </c>
      <c r="Z124" s="165">
        <v>2015</v>
      </c>
      <c r="AA124" s="165">
        <v>2015</v>
      </c>
      <c r="AB124" s="165" t="s">
        <v>1053</v>
      </c>
      <c r="AC124" s="165">
        <v>2014</v>
      </c>
      <c r="AD124" s="165">
        <v>2015</v>
      </c>
      <c r="AE124" s="165" t="s">
        <v>1053</v>
      </c>
      <c r="AF124" s="165">
        <v>2015</v>
      </c>
      <c r="AG124" s="164">
        <v>2012</v>
      </c>
      <c r="AH124" s="165">
        <v>2015</v>
      </c>
      <c r="AI124" s="165">
        <v>2016</v>
      </c>
      <c r="AJ124" s="165">
        <v>2017</v>
      </c>
      <c r="AK124" s="168" t="s">
        <v>1053</v>
      </c>
      <c r="AL124" s="168">
        <v>2016</v>
      </c>
      <c r="AM124" s="165">
        <v>2016</v>
      </c>
      <c r="AN124" s="165">
        <v>2014</v>
      </c>
      <c r="AO124" s="165">
        <v>2014</v>
      </c>
      <c r="AP124" s="165">
        <v>2014</v>
      </c>
      <c r="AQ124" s="165">
        <v>2014</v>
      </c>
      <c r="AR124" s="165">
        <v>2015</v>
      </c>
      <c r="AS124" s="165">
        <v>2015</v>
      </c>
      <c r="AT124" s="165">
        <v>2016</v>
      </c>
      <c r="AU124" s="165">
        <v>2014</v>
      </c>
      <c r="AV124" s="165" t="s">
        <v>1053</v>
      </c>
      <c r="AW124" s="165">
        <v>2015</v>
      </c>
      <c r="AX124" s="165">
        <v>2015</v>
      </c>
      <c r="AY124" s="165">
        <v>2014</v>
      </c>
      <c r="AZ124" s="165">
        <v>2015</v>
      </c>
      <c r="BA124" s="165">
        <v>2015</v>
      </c>
      <c r="BB124" s="165">
        <v>2016</v>
      </c>
      <c r="BC124" s="165">
        <v>2015</v>
      </c>
      <c r="BD124" s="165">
        <v>2014</v>
      </c>
      <c r="BE124" s="165">
        <v>2014</v>
      </c>
      <c r="BF124" s="108"/>
    </row>
    <row r="125" spans="1:58" x14ac:dyDescent="0.25">
      <c r="A125" s="133" t="s">
        <v>228</v>
      </c>
      <c r="B125" s="111" t="s">
        <v>227</v>
      </c>
      <c r="C125" s="163">
        <v>2014</v>
      </c>
      <c r="D125" s="163">
        <v>2014</v>
      </c>
      <c r="E125" s="163">
        <v>2014</v>
      </c>
      <c r="F125" s="163">
        <v>2014</v>
      </c>
      <c r="G125" s="163">
        <v>2014</v>
      </c>
      <c r="H125" s="163">
        <v>2014</v>
      </c>
      <c r="I125" s="163">
        <v>2014</v>
      </c>
      <c r="J125" s="163">
        <v>2016</v>
      </c>
      <c r="K125" s="163">
        <v>2016</v>
      </c>
      <c r="L125" s="163">
        <v>2016</v>
      </c>
      <c r="M125" s="165">
        <v>2017</v>
      </c>
      <c r="N125" s="165">
        <v>2017</v>
      </c>
      <c r="O125" s="165">
        <v>2016</v>
      </c>
      <c r="P125" s="165">
        <v>2016</v>
      </c>
      <c r="Q125" s="165">
        <v>2015</v>
      </c>
      <c r="R125" s="165" t="s">
        <v>1053</v>
      </c>
      <c r="S125" s="165">
        <v>2017</v>
      </c>
      <c r="T125" s="165">
        <v>2014</v>
      </c>
      <c r="U125" s="165">
        <v>2015</v>
      </c>
      <c r="V125" s="165" t="s">
        <v>1053</v>
      </c>
      <c r="W125" s="165">
        <v>2015</v>
      </c>
      <c r="X125" s="165" t="s">
        <v>1053</v>
      </c>
      <c r="Y125" s="165">
        <v>2010</v>
      </c>
      <c r="Z125" s="165">
        <v>2015</v>
      </c>
      <c r="AA125" s="165">
        <v>2015</v>
      </c>
      <c r="AB125" s="165" t="s">
        <v>1053</v>
      </c>
      <c r="AC125" s="165">
        <v>2014</v>
      </c>
      <c r="AD125" s="165">
        <v>2015</v>
      </c>
      <c r="AE125" s="165" t="s">
        <v>1053</v>
      </c>
      <c r="AF125" s="165">
        <v>2015</v>
      </c>
      <c r="AG125" s="164" t="s">
        <v>1053</v>
      </c>
      <c r="AH125" s="165">
        <v>2015</v>
      </c>
      <c r="AI125" s="165">
        <v>2016</v>
      </c>
      <c r="AJ125" s="165">
        <v>2017</v>
      </c>
      <c r="AK125" s="168" t="s">
        <v>1053</v>
      </c>
      <c r="AL125" s="168">
        <v>2016</v>
      </c>
      <c r="AM125" s="165">
        <v>2016</v>
      </c>
      <c r="AN125" s="165">
        <v>2014</v>
      </c>
      <c r="AO125" s="165">
        <v>2014</v>
      </c>
      <c r="AP125" s="165">
        <v>2012</v>
      </c>
      <c r="AQ125" s="165" t="s">
        <v>1053</v>
      </c>
      <c r="AR125" s="165">
        <v>2015</v>
      </c>
      <c r="AS125" s="165">
        <v>2015</v>
      </c>
      <c r="AT125" s="165">
        <v>2016</v>
      </c>
      <c r="AU125" s="165">
        <v>2014</v>
      </c>
      <c r="AV125" s="165" t="s">
        <v>1053</v>
      </c>
      <c r="AW125" s="165">
        <v>2015</v>
      </c>
      <c r="AX125" s="165">
        <v>2015</v>
      </c>
      <c r="AY125" s="165">
        <v>2014</v>
      </c>
      <c r="AZ125" s="165" t="s">
        <v>1053</v>
      </c>
      <c r="BA125" s="165">
        <v>2015</v>
      </c>
      <c r="BB125" s="165">
        <v>2016</v>
      </c>
      <c r="BC125" s="165">
        <v>2015</v>
      </c>
      <c r="BD125" s="165">
        <v>2014</v>
      </c>
      <c r="BE125" s="165">
        <v>2014</v>
      </c>
      <c r="BF125" s="108"/>
    </row>
    <row r="126" spans="1:58" x14ac:dyDescent="0.25">
      <c r="A126" s="133" t="s">
        <v>230</v>
      </c>
      <c r="B126" s="111" t="s">
        <v>229</v>
      </c>
      <c r="C126" s="163">
        <v>2014</v>
      </c>
      <c r="D126" s="163">
        <v>2014</v>
      </c>
      <c r="E126" s="163">
        <v>2014</v>
      </c>
      <c r="F126" s="163">
        <v>2014</v>
      </c>
      <c r="G126" s="163">
        <v>2014</v>
      </c>
      <c r="H126" s="163">
        <v>2014</v>
      </c>
      <c r="I126" s="163">
        <v>2014</v>
      </c>
      <c r="J126" s="163">
        <v>2016</v>
      </c>
      <c r="K126" s="163">
        <v>2016</v>
      </c>
      <c r="L126" s="163">
        <v>2016</v>
      </c>
      <c r="M126" s="165">
        <v>2017</v>
      </c>
      <c r="N126" s="165">
        <v>2017</v>
      </c>
      <c r="O126" s="165">
        <v>2016</v>
      </c>
      <c r="P126" s="165">
        <v>2016</v>
      </c>
      <c r="Q126" s="165">
        <v>2015</v>
      </c>
      <c r="R126" s="165">
        <v>2012</v>
      </c>
      <c r="S126" s="165">
        <v>2017</v>
      </c>
      <c r="T126" s="165">
        <v>2014</v>
      </c>
      <c r="U126" s="165">
        <v>2015</v>
      </c>
      <c r="V126" s="165" t="s">
        <v>1131</v>
      </c>
      <c r="W126" s="165">
        <v>2015</v>
      </c>
      <c r="X126" s="165">
        <v>2006</v>
      </c>
      <c r="Y126" s="165">
        <v>2012</v>
      </c>
      <c r="Z126" s="165">
        <v>2015</v>
      </c>
      <c r="AA126" s="165">
        <v>2015</v>
      </c>
      <c r="AB126" s="165">
        <v>2015</v>
      </c>
      <c r="AC126" s="165">
        <v>2014</v>
      </c>
      <c r="AD126" s="165">
        <v>2015</v>
      </c>
      <c r="AE126" s="165">
        <v>2012</v>
      </c>
      <c r="AF126" s="165">
        <v>2015</v>
      </c>
      <c r="AG126" s="164">
        <v>2014</v>
      </c>
      <c r="AH126" s="165">
        <v>2015</v>
      </c>
      <c r="AI126" s="165">
        <v>2016</v>
      </c>
      <c r="AJ126" s="165">
        <v>2017</v>
      </c>
      <c r="AK126" s="168" t="s">
        <v>1053</v>
      </c>
      <c r="AL126" s="168">
        <v>2016</v>
      </c>
      <c r="AM126" s="165">
        <v>2016</v>
      </c>
      <c r="AN126" s="165">
        <v>2014</v>
      </c>
      <c r="AO126" s="165">
        <v>2014</v>
      </c>
      <c r="AP126" s="165">
        <v>2014</v>
      </c>
      <c r="AQ126" s="165">
        <v>2014</v>
      </c>
      <c r="AR126" s="165">
        <v>2009</v>
      </c>
      <c r="AS126" s="165">
        <v>2015</v>
      </c>
      <c r="AT126" s="165">
        <v>2016</v>
      </c>
      <c r="AU126" s="165">
        <v>2014</v>
      </c>
      <c r="AV126" s="165">
        <v>2015</v>
      </c>
      <c r="AW126" s="165">
        <v>2015</v>
      </c>
      <c r="AX126" s="165">
        <v>2015</v>
      </c>
      <c r="AY126" s="165">
        <v>2014</v>
      </c>
      <c r="AZ126" s="165">
        <v>2015</v>
      </c>
      <c r="BA126" s="165">
        <v>2015</v>
      </c>
      <c r="BB126" s="165">
        <v>2016</v>
      </c>
      <c r="BC126" s="165">
        <v>2015</v>
      </c>
      <c r="BD126" s="165">
        <v>2014</v>
      </c>
      <c r="BE126" s="165">
        <v>2014</v>
      </c>
      <c r="BF126" s="108"/>
    </row>
    <row r="127" spans="1:58" x14ac:dyDescent="0.25">
      <c r="A127" s="133" t="s">
        <v>232</v>
      </c>
      <c r="B127" s="111" t="s">
        <v>231</v>
      </c>
      <c r="C127" s="163">
        <v>2014</v>
      </c>
      <c r="D127" s="163">
        <v>2014</v>
      </c>
      <c r="E127" s="163">
        <v>2014</v>
      </c>
      <c r="F127" s="163">
        <v>2014</v>
      </c>
      <c r="G127" s="163">
        <v>2014</v>
      </c>
      <c r="H127" s="163">
        <v>2014</v>
      </c>
      <c r="I127" s="163">
        <v>2014</v>
      </c>
      <c r="J127" s="163">
        <v>2016</v>
      </c>
      <c r="K127" s="163">
        <v>2016</v>
      </c>
      <c r="L127" s="163">
        <v>2016</v>
      </c>
      <c r="M127" s="165">
        <v>2017</v>
      </c>
      <c r="N127" s="165">
        <v>2017</v>
      </c>
      <c r="O127" s="165">
        <v>2016</v>
      </c>
      <c r="P127" s="165">
        <v>2016</v>
      </c>
      <c r="Q127" s="165">
        <v>2015</v>
      </c>
      <c r="R127" s="165">
        <v>2012</v>
      </c>
      <c r="S127" s="165">
        <v>2017</v>
      </c>
      <c r="T127" s="165">
        <v>2014</v>
      </c>
      <c r="U127" s="165">
        <v>2015</v>
      </c>
      <c r="V127" s="165" t="s">
        <v>1131</v>
      </c>
      <c r="W127" s="165">
        <v>2015</v>
      </c>
      <c r="X127" s="165">
        <v>2012</v>
      </c>
      <c r="Y127" s="165">
        <v>2010</v>
      </c>
      <c r="Z127" s="165">
        <v>2015</v>
      </c>
      <c r="AA127" s="165">
        <v>2015</v>
      </c>
      <c r="AB127" s="165">
        <v>2015</v>
      </c>
      <c r="AC127" s="165">
        <v>2014</v>
      </c>
      <c r="AD127" s="165">
        <v>2015</v>
      </c>
      <c r="AE127" s="165">
        <v>2012</v>
      </c>
      <c r="AF127" s="165">
        <v>2015</v>
      </c>
      <c r="AG127" s="164">
        <v>2014</v>
      </c>
      <c r="AH127" s="165">
        <v>2015</v>
      </c>
      <c r="AI127" s="165">
        <v>2016</v>
      </c>
      <c r="AJ127" s="165">
        <v>2017</v>
      </c>
      <c r="AK127" s="168">
        <v>2017</v>
      </c>
      <c r="AL127" s="168">
        <v>2017</v>
      </c>
      <c r="AM127" s="165">
        <v>2016</v>
      </c>
      <c r="AN127" s="165">
        <v>2014</v>
      </c>
      <c r="AO127" s="165">
        <v>2014</v>
      </c>
      <c r="AP127" s="165">
        <v>2014</v>
      </c>
      <c r="AQ127" s="165">
        <v>2014</v>
      </c>
      <c r="AR127" s="165">
        <v>2015</v>
      </c>
      <c r="AS127" s="165">
        <v>2015</v>
      </c>
      <c r="AT127" s="165">
        <v>2016</v>
      </c>
      <c r="AU127" s="165">
        <v>2014</v>
      </c>
      <c r="AV127" s="165">
        <v>2015</v>
      </c>
      <c r="AW127" s="165">
        <v>2015</v>
      </c>
      <c r="AX127" s="165">
        <v>2015</v>
      </c>
      <c r="AY127" s="165">
        <v>2014</v>
      </c>
      <c r="AZ127" s="165">
        <v>2015</v>
      </c>
      <c r="BA127" s="165">
        <v>2015</v>
      </c>
      <c r="BB127" s="165">
        <v>2016</v>
      </c>
      <c r="BC127" s="165">
        <v>2015</v>
      </c>
      <c r="BD127" s="165">
        <v>2014</v>
      </c>
      <c r="BE127" s="165">
        <v>2014</v>
      </c>
      <c r="BF127" s="108"/>
    </row>
    <row r="128" spans="1:58" x14ac:dyDescent="0.25">
      <c r="A128" s="133" t="s">
        <v>234</v>
      </c>
      <c r="B128" s="111" t="s">
        <v>233</v>
      </c>
      <c r="C128" s="163">
        <v>2014</v>
      </c>
      <c r="D128" s="163">
        <v>2014</v>
      </c>
      <c r="E128" s="163">
        <v>2014</v>
      </c>
      <c r="F128" s="163">
        <v>2014</v>
      </c>
      <c r="G128" s="163">
        <v>2014</v>
      </c>
      <c r="H128" s="163">
        <v>2014</v>
      </c>
      <c r="I128" s="163">
        <v>2014</v>
      </c>
      <c r="J128" s="163">
        <v>2016</v>
      </c>
      <c r="K128" s="163">
        <v>2016</v>
      </c>
      <c r="L128" s="163">
        <v>2016</v>
      </c>
      <c r="M128" s="165">
        <v>2017</v>
      </c>
      <c r="N128" s="165">
        <v>2017</v>
      </c>
      <c r="O128" s="165">
        <v>2016</v>
      </c>
      <c r="P128" s="165">
        <v>2016</v>
      </c>
      <c r="Q128" s="165">
        <v>2015</v>
      </c>
      <c r="R128" s="165">
        <v>2013</v>
      </c>
      <c r="S128" s="165">
        <v>2017</v>
      </c>
      <c r="T128" s="165">
        <v>2014</v>
      </c>
      <c r="U128" s="165">
        <v>2015</v>
      </c>
      <c r="V128" s="165" t="s">
        <v>1131</v>
      </c>
      <c r="W128" s="165">
        <v>2015</v>
      </c>
      <c r="X128" s="165">
        <v>2014</v>
      </c>
      <c r="Y128" s="165">
        <v>2010</v>
      </c>
      <c r="Z128" s="165">
        <v>2015</v>
      </c>
      <c r="AA128" s="165">
        <v>2015</v>
      </c>
      <c r="AB128" s="165">
        <v>2015</v>
      </c>
      <c r="AC128" s="165">
        <v>2014</v>
      </c>
      <c r="AD128" s="165">
        <v>2015</v>
      </c>
      <c r="AE128" s="165">
        <v>2012</v>
      </c>
      <c r="AF128" s="165" t="s">
        <v>1053</v>
      </c>
      <c r="AG128" s="164">
        <v>2009</v>
      </c>
      <c r="AH128" s="165">
        <v>2015</v>
      </c>
      <c r="AI128" s="165">
        <v>2016</v>
      </c>
      <c r="AJ128" s="165">
        <v>2017</v>
      </c>
      <c r="AK128" s="168">
        <v>2017</v>
      </c>
      <c r="AL128" s="168">
        <v>2016</v>
      </c>
      <c r="AM128" s="165">
        <v>2016</v>
      </c>
      <c r="AN128" s="165">
        <v>2014</v>
      </c>
      <c r="AO128" s="165">
        <v>2014</v>
      </c>
      <c r="AP128" s="165">
        <v>2013</v>
      </c>
      <c r="AQ128" s="165">
        <v>2013</v>
      </c>
      <c r="AR128" s="165">
        <v>2015</v>
      </c>
      <c r="AS128" s="165">
        <v>2015</v>
      </c>
      <c r="AT128" s="165">
        <v>2016</v>
      </c>
      <c r="AU128" s="165">
        <v>2014</v>
      </c>
      <c r="AV128" s="165">
        <v>2015</v>
      </c>
      <c r="AW128" s="165">
        <v>2015</v>
      </c>
      <c r="AX128" s="165">
        <v>2015</v>
      </c>
      <c r="AY128" s="165">
        <v>2014</v>
      </c>
      <c r="AZ128" s="165">
        <v>2015</v>
      </c>
      <c r="BA128" s="165">
        <v>2015</v>
      </c>
      <c r="BB128" s="165">
        <v>2016</v>
      </c>
      <c r="BC128" s="165">
        <v>2015</v>
      </c>
      <c r="BD128" s="165">
        <v>2014</v>
      </c>
      <c r="BE128" s="165">
        <v>2014</v>
      </c>
      <c r="BF128" s="108"/>
    </row>
    <row r="129" spans="1:58" x14ac:dyDescent="0.25">
      <c r="A129" s="133" t="s">
        <v>236</v>
      </c>
      <c r="B129" s="111" t="s">
        <v>235</v>
      </c>
      <c r="C129" s="163">
        <v>2014</v>
      </c>
      <c r="D129" s="163">
        <v>2014</v>
      </c>
      <c r="E129" s="163">
        <v>2014</v>
      </c>
      <c r="F129" s="163">
        <v>2014</v>
      </c>
      <c r="G129" s="163">
        <v>2014</v>
      </c>
      <c r="H129" s="163">
        <v>2014</v>
      </c>
      <c r="I129" s="163">
        <v>2014</v>
      </c>
      <c r="J129" s="163">
        <v>2016</v>
      </c>
      <c r="K129" s="163">
        <v>2016</v>
      </c>
      <c r="L129" s="163">
        <v>2016</v>
      </c>
      <c r="M129" s="165">
        <v>2017</v>
      </c>
      <c r="N129" s="165">
        <v>2017</v>
      </c>
      <c r="O129" s="165">
        <v>2016</v>
      </c>
      <c r="P129" s="165">
        <v>2016</v>
      </c>
      <c r="Q129" s="165">
        <v>2015</v>
      </c>
      <c r="R129" s="165" t="s">
        <v>1053</v>
      </c>
      <c r="S129" s="165">
        <v>2017</v>
      </c>
      <c r="T129" s="165">
        <v>2014</v>
      </c>
      <c r="U129" s="165">
        <v>2015</v>
      </c>
      <c r="V129" s="165" t="s">
        <v>1053</v>
      </c>
      <c r="W129" s="165">
        <v>2015</v>
      </c>
      <c r="X129" s="165" t="s">
        <v>1053</v>
      </c>
      <c r="Y129" s="165">
        <v>2012</v>
      </c>
      <c r="Z129" s="165">
        <v>2015</v>
      </c>
      <c r="AA129" s="165">
        <v>2015</v>
      </c>
      <c r="AB129" s="165">
        <v>2014</v>
      </c>
      <c r="AC129" s="165">
        <v>2014</v>
      </c>
      <c r="AD129" s="165">
        <v>2015</v>
      </c>
      <c r="AE129" s="165" t="s">
        <v>1053</v>
      </c>
      <c r="AF129" s="165">
        <v>2015</v>
      </c>
      <c r="AG129" s="164">
        <v>2012</v>
      </c>
      <c r="AH129" s="165">
        <v>2015</v>
      </c>
      <c r="AI129" s="165">
        <v>2016</v>
      </c>
      <c r="AJ129" s="165">
        <v>2017</v>
      </c>
      <c r="AK129" s="168" t="s">
        <v>1053</v>
      </c>
      <c r="AL129" s="168">
        <v>2016</v>
      </c>
      <c r="AM129" s="165">
        <v>2016</v>
      </c>
      <c r="AN129" s="165">
        <v>2014</v>
      </c>
      <c r="AO129" s="165">
        <v>2014</v>
      </c>
      <c r="AP129" s="165">
        <v>2014</v>
      </c>
      <c r="AQ129" s="165">
        <v>2014</v>
      </c>
      <c r="AR129" s="165">
        <v>2015</v>
      </c>
      <c r="AS129" s="165">
        <v>2015</v>
      </c>
      <c r="AT129" s="165">
        <v>2016</v>
      </c>
      <c r="AU129" s="165">
        <v>2014</v>
      </c>
      <c r="AV129" s="165" t="s">
        <v>1053</v>
      </c>
      <c r="AW129" s="165">
        <v>2015</v>
      </c>
      <c r="AX129" s="165">
        <v>2015</v>
      </c>
      <c r="AY129" s="165">
        <v>2014</v>
      </c>
      <c r="AZ129" s="165">
        <v>2015</v>
      </c>
      <c r="BA129" s="165">
        <v>2015</v>
      </c>
      <c r="BB129" s="165">
        <v>2016</v>
      </c>
      <c r="BC129" s="165">
        <v>2015</v>
      </c>
      <c r="BD129" s="165">
        <v>2014</v>
      </c>
      <c r="BE129" s="165">
        <v>2014</v>
      </c>
      <c r="BF129" s="108"/>
    </row>
    <row r="130" spans="1:58" x14ac:dyDescent="0.25">
      <c r="A130" s="133" t="s">
        <v>239</v>
      </c>
      <c r="B130" s="111" t="s">
        <v>238</v>
      </c>
      <c r="C130" s="163">
        <v>2014</v>
      </c>
      <c r="D130" s="163">
        <v>2014</v>
      </c>
      <c r="E130" s="163">
        <v>2014</v>
      </c>
      <c r="F130" s="163">
        <v>2014</v>
      </c>
      <c r="G130" s="163">
        <v>2014</v>
      </c>
      <c r="H130" s="163">
        <v>2014</v>
      </c>
      <c r="I130" s="163">
        <v>2014</v>
      </c>
      <c r="J130" s="163">
        <v>2016</v>
      </c>
      <c r="K130" s="163">
        <v>2016</v>
      </c>
      <c r="L130" s="163">
        <v>2016</v>
      </c>
      <c r="M130" s="165">
        <v>2017</v>
      </c>
      <c r="N130" s="165">
        <v>2017</v>
      </c>
      <c r="O130" s="165">
        <v>2016</v>
      </c>
      <c r="P130" s="165">
        <v>2016</v>
      </c>
      <c r="Q130" s="165">
        <v>2015</v>
      </c>
      <c r="R130" s="165" t="s">
        <v>1053</v>
      </c>
      <c r="S130" s="165">
        <v>2017</v>
      </c>
      <c r="T130" s="165">
        <v>2014</v>
      </c>
      <c r="U130" s="165">
        <v>2015</v>
      </c>
      <c r="V130" s="165" t="s">
        <v>1053</v>
      </c>
      <c r="W130" s="165">
        <v>2015</v>
      </c>
      <c r="X130" s="165">
        <v>2009</v>
      </c>
      <c r="Y130" s="165">
        <v>2012</v>
      </c>
      <c r="Z130" s="165">
        <v>2015</v>
      </c>
      <c r="AA130" s="165">
        <v>2015</v>
      </c>
      <c r="AB130" s="165">
        <v>2014</v>
      </c>
      <c r="AC130" s="165">
        <v>2014</v>
      </c>
      <c r="AD130" s="165">
        <v>2015</v>
      </c>
      <c r="AE130" s="165" t="s">
        <v>1053</v>
      </c>
      <c r="AF130" s="165">
        <v>2015</v>
      </c>
      <c r="AG130" s="164" t="s">
        <v>1053</v>
      </c>
      <c r="AH130" s="165">
        <v>2015</v>
      </c>
      <c r="AI130" s="165">
        <v>2016</v>
      </c>
      <c r="AJ130" s="165">
        <v>2017</v>
      </c>
      <c r="AK130" s="168" t="s">
        <v>1053</v>
      </c>
      <c r="AL130" s="168">
        <v>2017</v>
      </c>
      <c r="AM130" s="165">
        <v>2016</v>
      </c>
      <c r="AN130" s="165">
        <v>2014</v>
      </c>
      <c r="AO130" s="165">
        <v>2014</v>
      </c>
      <c r="AP130" s="165">
        <v>2014</v>
      </c>
      <c r="AQ130" s="165">
        <v>2014</v>
      </c>
      <c r="AR130" s="165" t="s">
        <v>1053</v>
      </c>
      <c r="AS130" s="165">
        <v>2015</v>
      </c>
      <c r="AT130" s="165">
        <v>2016</v>
      </c>
      <c r="AU130" s="165">
        <v>2014</v>
      </c>
      <c r="AV130" s="165">
        <v>2015</v>
      </c>
      <c r="AW130" s="165">
        <v>2015</v>
      </c>
      <c r="AX130" s="165">
        <v>2015</v>
      </c>
      <c r="AY130" s="165">
        <v>2014</v>
      </c>
      <c r="AZ130" s="165">
        <v>2015</v>
      </c>
      <c r="BA130" s="165">
        <v>2015</v>
      </c>
      <c r="BB130" s="165">
        <v>2015</v>
      </c>
      <c r="BC130" s="165">
        <v>2015</v>
      </c>
      <c r="BD130" s="165">
        <v>2014</v>
      </c>
      <c r="BE130" s="165">
        <v>2014</v>
      </c>
      <c r="BF130" s="108"/>
    </row>
    <row r="131" spans="1:58" x14ac:dyDescent="0.25">
      <c r="A131" s="133" t="s">
        <v>241</v>
      </c>
      <c r="B131" s="111" t="s">
        <v>240</v>
      </c>
      <c r="C131" s="163">
        <v>2014</v>
      </c>
      <c r="D131" s="163">
        <v>2014</v>
      </c>
      <c r="E131" s="163">
        <v>2014</v>
      </c>
      <c r="F131" s="163">
        <v>2014</v>
      </c>
      <c r="G131" s="163">
        <v>2014</v>
      </c>
      <c r="H131" s="163">
        <v>2014</v>
      </c>
      <c r="I131" s="163">
        <v>2014</v>
      </c>
      <c r="J131" s="163">
        <v>2016</v>
      </c>
      <c r="K131" s="163">
        <v>2016</v>
      </c>
      <c r="L131" s="163">
        <v>2016</v>
      </c>
      <c r="M131" s="165">
        <v>2017</v>
      </c>
      <c r="N131" s="165">
        <v>2017</v>
      </c>
      <c r="O131" s="165">
        <v>2016</v>
      </c>
      <c r="P131" s="165">
        <v>2016</v>
      </c>
      <c r="Q131" s="165">
        <v>2015</v>
      </c>
      <c r="R131" s="165">
        <v>2013</v>
      </c>
      <c r="S131" s="165">
        <v>2017</v>
      </c>
      <c r="T131" s="165">
        <v>2014</v>
      </c>
      <c r="U131" s="165">
        <v>2015</v>
      </c>
      <c r="V131" s="165" t="s">
        <v>1131</v>
      </c>
      <c r="W131" s="165">
        <v>2015</v>
      </c>
      <c r="X131" s="165">
        <v>2012</v>
      </c>
      <c r="Y131" s="165">
        <v>2010</v>
      </c>
      <c r="Z131" s="165">
        <v>2015</v>
      </c>
      <c r="AA131" s="165">
        <v>2015</v>
      </c>
      <c r="AB131" s="165">
        <v>2015</v>
      </c>
      <c r="AC131" s="165">
        <v>2014</v>
      </c>
      <c r="AD131" s="165">
        <v>2015</v>
      </c>
      <c r="AE131" s="165">
        <v>2012</v>
      </c>
      <c r="AF131" s="165">
        <v>2015</v>
      </c>
      <c r="AG131" s="164">
        <v>2010</v>
      </c>
      <c r="AH131" s="165">
        <v>2015</v>
      </c>
      <c r="AI131" s="165">
        <v>2016</v>
      </c>
      <c r="AJ131" s="165">
        <v>2017</v>
      </c>
      <c r="AK131" s="168">
        <v>2017</v>
      </c>
      <c r="AL131" s="168">
        <v>2016</v>
      </c>
      <c r="AM131" s="165">
        <v>2016</v>
      </c>
      <c r="AN131" s="165">
        <v>2014</v>
      </c>
      <c r="AO131" s="165">
        <v>2014</v>
      </c>
      <c r="AP131" s="165">
        <v>2014</v>
      </c>
      <c r="AQ131" s="165">
        <v>2014</v>
      </c>
      <c r="AR131" s="165">
        <v>2015</v>
      </c>
      <c r="AS131" s="165">
        <v>2015</v>
      </c>
      <c r="AT131" s="165">
        <v>2016</v>
      </c>
      <c r="AU131" s="165">
        <v>2014</v>
      </c>
      <c r="AV131" s="165">
        <v>2015</v>
      </c>
      <c r="AW131" s="165">
        <v>2015</v>
      </c>
      <c r="AX131" s="165">
        <v>2015</v>
      </c>
      <c r="AY131" s="165">
        <v>2014</v>
      </c>
      <c r="AZ131" s="165">
        <v>2015</v>
      </c>
      <c r="BA131" s="165">
        <v>2015</v>
      </c>
      <c r="BB131" s="165">
        <v>2016</v>
      </c>
      <c r="BC131" s="165">
        <v>2015</v>
      </c>
      <c r="BD131" s="165">
        <v>2014</v>
      </c>
      <c r="BE131" s="165">
        <v>2014</v>
      </c>
      <c r="BF131" s="108"/>
    </row>
    <row r="132" spans="1:58" x14ac:dyDescent="0.25">
      <c r="A132" s="133" t="s">
        <v>243</v>
      </c>
      <c r="B132" s="111" t="s">
        <v>242</v>
      </c>
      <c r="C132" s="163">
        <v>2014</v>
      </c>
      <c r="D132" s="163">
        <v>2014</v>
      </c>
      <c r="E132" s="163">
        <v>2014</v>
      </c>
      <c r="F132" s="163">
        <v>2014</v>
      </c>
      <c r="G132" s="163">
        <v>2014</v>
      </c>
      <c r="H132" s="163">
        <v>2014</v>
      </c>
      <c r="I132" s="163">
        <v>2014</v>
      </c>
      <c r="J132" s="163">
        <v>2016</v>
      </c>
      <c r="K132" s="163">
        <v>2016</v>
      </c>
      <c r="L132" s="163">
        <v>2016</v>
      </c>
      <c r="M132" s="165">
        <v>2017</v>
      </c>
      <c r="N132" s="165">
        <v>2017</v>
      </c>
      <c r="O132" s="165">
        <v>2016</v>
      </c>
      <c r="P132" s="165">
        <v>2016</v>
      </c>
      <c r="Q132" s="165">
        <v>2015</v>
      </c>
      <c r="R132" s="165" t="s">
        <v>1053</v>
      </c>
      <c r="S132" s="165">
        <v>2017</v>
      </c>
      <c r="T132" s="165">
        <v>2014</v>
      </c>
      <c r="U132" s="165">
        <v>2015</v>
      </c>
      <c r="V132" s="165" t="s">
        <v>1131</v>
      </c>
      <c r="W132" s="165">
        <v>2015</v>
      </c>
      <c r="X132" s="165">
        <v>2010</v>
      </c>
      <c r="Y132" s="165">
        <v>2010</v>
      </c>
      <c r="Z132" s="165">
        <v>2015</v>
      </c>
      <c r="AA132" s="165">
        <v>2015</v>
      </c>
      <c r="AB132" s="165" t="s">
        <v>1053</v>
      </c>
      <c r="AC132" s="165">
        <v>2014</v>
      </c>
      <c r="AD132" s="165">
        <v>2015</v>
      </c>
      <c r="AE132" s="165" t="s">
        <v>1053</v>
      </c>
      <c r="AF132" s="165" t="s">
        <v>1053</v>
      </c>
      <c r="AG132" s="164" t="s">
        <v>1053</v>
      </c>
      <c r="AH132" s="165">
        <v>2015</v>
      </c>
      <c r="AI132" s="165">
        <v>2016</v>
      </c>
      <c r="AJ132" s="165">
        <v>2017</v>
      </c>
      <c r="AK132" s="168" t="s">
        <v>1053</v>
      </c>
      <c r="AL132" s="168">
        <v>2016</v>
      </c>
      <c r="AM132" s="165">
        <v>2016</v>
      </c>
      <c r="AN132" s="165">
        <v>2014</v>
      </c>
      <c r="AO132" s="165">
        <v>2014</v>
      </c>
      <c r="AP132" s="165" t="s">
        <v>1053</v>
      </c>
      <c r="AQ132" s="165" t="s">
        <v>1053</v>
      </c>
      <c r="AR132" s="165">
        <v>2011</v>
      </c>
      <c r="AS132" s="165">
        <v>2015</v>
      </c>
      <c r="AT132" s="165" t="s">
        <v>1053</v>
      </c>
      <c r="AU132" s="165">
        <v>2014</v>
      </c>
      <c r="AV132" s="165">
        <v>2015</v>
      </c>
      <c r="AW132" s="165" t="s">
        <v>1053</v>
      </c>
      <c r="AX132" s="165">
        <v>2015</v>
      </c>
      <c r="AY132" s="165">
        <v>2014</v>
      </c>
      <c r="AZ132" s="165">
        <v>2015</v>
      </c>
      <c r="BA132" s="165">
        <v>2011</v>
      </c>
      <c r="BB132" s="165">
        <v>2016</v>
      </c>
      <c r="BC132" s="165">
        <v>2015</v>
      </c>
      <c r="BD132" s="165">
        <v>2014</v>
      </c>
      <c r="BE132" s="165">
        <v>2014</v>
      </c>
      <c r="BF132" s="108"/>
    </row>
    <row r="133" spans="1:58" x14ac:dyDescent="0.25">
      <c r="A133" s="133" t="s">
        <v>393</v>
      </c>
      <c r="B133" s="111" t="s">
        <v>237</v>
      </c>
      <c r="C133" s="163">
        <v>2014</v>
      </c>
      <c r="D133" s="163">
        <v>2014</v>
      </c>
      <c r="E133" s="163">
        <v>2014</v>
      </c>
      <c r="F133" s="163">
        <v>2014</v>
      </c>
      <c r="G133" s="163">
        <v>2014</v>
      </c>
      <c r="H133" s="163">
        <v>2014</v>
      </c>
      <c r="I133" s="163">
        <v>2014</v>
      </c>
      <c r="J133" s="163">
        <v>2016</v>
      </c>
      <c r="K133" s="163">
        <v>2016</v>
      </c>
      <c r="L133" s="163">
        <v>2016</v>
      </c>
      <c r="M133" s="165">
        <v>2017</v>
      </c>
      <c r="N133" s="165">
        <v>2017</v>
      </c>
      <c r="O133" s="165">
        <v>2016</v>
      </c>
      <c r="P133" s="165">
        <v>2016</v>
      </c>
      <c r="Q133" s="165">
        <v>2015</v>
      </c>
      <c r="R133" s="165">
        <v>2014</v>
      </c>
      <c r="S133" s="165">
        <v>2017</v>
      </c>
      <c r="T133" s="165">
        <v>2014</v>
      </c>
      <c r="U133" s="165">
        <v>2015</v>
      </c>
      <c r="V133" s="165" t="s">
        <v>1131</v>
      </c>
      <c r="W133" s="165">
        <v>2015</v>
      </c>
      <c r="X133" s="165">
        <v>2014</v>
      </c>
      <c r="Y133" s="165">
        <v>2012</v>
      </c>
      <c r="Z133" s="165">
        <v>2012</v>
      </c>
      <c r="AA133" s="165">
        <v>2014</v>
      </c>
      <c r="AB133" s="165" t="s">
        <v>1053</v>
      </c>
      <c r="AC133" s="165" t="s">
        <v>1053</v>
      </c>
      <c r="AD133" s="165">
        <v>2015</v>
      </c>
      <c r="AE133" s="165" t="s">
        <v>1053</v>
      </c>
      <c r="AF133" s="165" t="s">
        <v>1053</v>
      </c>
      <c r="AG133" s="164">
        <v>2009</v>
      </c>
      <c r="AH133" s="165">
        <v>2015</v>
      </c>
      <c r="AI133" s="165">
        <v>2016</v>
      </c>
      <c r="AJ133" s="165">
        <v>2017</v>
      </c>
      <c r="AK133" s="168">
        <v>2017</v>
      </c>
      <c r="AL133" s="168">
        <v>2016</v>
      </c>
      <c r="AM133" s="165">
        <v>2016</v>
      </c>
      <c r="AN133" s="165">
        <v>2014</v>
      </c>
      <c r="AO133" s="165">
        <v>2014</v>
      </c>
      <c r="AP133" s="165" t="s">
        <v>1053</v>
      </c>
      <c r="AQ133" s="165" t="s">
        <v>1053</v>
      </c>
      <c r="AR133" s="165">
        <v>2015</v>
      </c>
      <c r="AS133" s="165">
        <v>2015</v>
      </c>
      <c r="AT133" s="165" t="s">
        <v>1053</v>
      </c>
      <c r="AU133" s="165">
        <v>2014</v>
      </c>
      <c r="AV133" s="165">
        <v>2015</v>
      </c>
      <c r="AW133" s="165">
        <v>2015</v>
      </c>
      <c r="AX133" s="165">
        <v>2015</v>
      </c>
      <c r="AY133" s="165">
        <v>2014</v>
      </c>
      <c r="AZ133" s="165">
        <v>2015</v>
      </c>
      <c r="BA133" s="165">
        <v>2015</v>
      </c>
      <c r="BB133" s="165">
        <v>2016</v>
      </c>
      <c r="BC133" s="165">
        <v>2015</v>
      </c>
      <c r="BD133" s="165">
        <v>2014</v>
      </c>
      <c r="BE133" s="165">
        <v>2014</v>
      </c>
      <c r="BF133" s="108"/>
    </row>
    <row r="134" spans="1:58" x14ac:dyDescent="0.25">
      <c r="A134" s="133" t="s">
        <v>245</v>
      </c>
      <c r="B134" s="111" t="s">
        <v>244</v>
      </c>
      <c r="C134" s="163">
        <v>2014</v>
      </c>
      <c r="D134" s="163">
        <v>2014</v>
      </c>
      <c r="E134" s="163">
        <v>2014</v>
      </c>
      <c r="F134" s="163">
        <v>2014</v>
      </c>
      <c r="G134" s="163">
        <v>2014</v>
      </c>
      <c r="H134" s="163">
        <v>2014</v>
      </c>
      <c r="I134" s="163">
        <v>2014</v>
      </c>
      <c r="J134" s="163">
        <v>2016</v>
      </c>
      <c r="K134" s="163">
        <v>2016</v>
      </c>
      <c r="L134" s="163">
        <v>2016</v>
      </c>
      <c r="M134" s="165">
        <v>2017</v>
      </c>
      <c r="N134" s="165">
        <v>2017</v>
      </c>
      <c r="O134" s="165">
        <v>2016</v>
      </c>
      <c r="P134" s="165">
        <v>2016</v>
      </c>
      <c r="Q134" s="165">
        <v>2015</v>
      </c>
      <c r="R134" s="165" t="s">
        <v>1053</v>
      </c>
      <c r="S134" s="165">
        <v>2017</v>
      </c>
      <c r="T134" s="165">
        <v>2014</v>
      </c>
      <c r="U134" s="165">
        <v>2015</v>
      </c>
      <c r="V134" s="165" t="s">
        <v>1131</v>
      </c>
      <c r="W134" s="165">
        <v>2015</v>
      </c>
      <c r="X134" s="165">
        <v>2008</v>
      </c>
      <c r="Y134" s="165">
        <v>2012</v>
      </c>
      <c r="Z134" s="165">
        <v>2015</v>
      </c>
      <c r="AA134" s="165">
        <v>2015</v>
      </c>
      <c r="AB134" s="165">
        <v>2015</v>
      </c>
      <c r="AC134" s="165">
        <v>2014</v>
      </c>
      <c r="AD134" s="165">
        <v>2015</v>
      </c>
      <c r="AE134" s="165">
        <v>2012</v>
      </c>
      <c r="AF134" s="165">
        <v>2015</v>
      </c>
      <c r="AG134" s="164">
        <v>2014</v>
      </c>
      <c r="AH134" s="165">
        <v>2015</v>
      </c>
      <c r="AI134" s="165">
        <v>2016</v>
      </c>
      <c r="AJ134" s="165">
        <v>2017</v>
      </c>
      <c r="AK134" s="168" t="s">
        <v>1053</v>
      </c>
      <c r="AL134" s="168">
        <v>2016</v>
      </c>
      <c r="AM134" s="165">
        <v>2016</v>
      </c>
      <c r="AN134" s="165">
        <v>2014</v>
      </c>
      <c r="AO134" s="165">
        <v>2014</v>
      </c>
      <c r="AP134" s="165">
        <v>2014</v>
      </c>
      <c r="AQ134" s="165">
        <v>2014</v>
      </c>
      <c r="AR134" s="165">
        <v>2011</v>
      </c>
      <c r="AS134" s="165">
        <v>2015</v>
      </c>
      <c r="AT134" s="165">
        <v>2016</v>
      </c>
      <c r="AU134" s="165">
        <v>2014</v>
      </c>
      <c r="AV134" s="165">
        <v>2015</v>
      </c>
      <c r="AW134" s="165">
        <v>2015</v>
      </c>
      <c r="AX134" s="165">
        <v>2015</v>
      </c>
      <c r="AY134" s="165">
        <v>2014</v>
      </c>
      <c r="AZ134" s="165">
        <v>2015</v>
      </c>
      <c r="BA134" s="165">
        <v>2015</v>
      </c>
      <c r="BB134" s="165">
        <v>2016</v>
      </c>
      <c r="BC134" s="165">
        <v>2015</v>
      </c>
      <c r="BD134" s="165">
        <v>2014</v>
      </c>
      <c r="BE134" s="165">
        <v>2014</v>
      </c>
      <c r="BF134" s="108"/>
    </row>
    <row r="135" spans="1:58" x14ac:dyDescent="0.25">
      <c r="A135" s="133" t="s">
        <v>247</v>
      </c>
      <c r="B135" s="111" t="s">
        <v>246</v>
      </c>
      <c r="C135" s="163">
        <v>2014</v>
      </c>
      <c r="D135" s="163">
        <v>2014</v>
      </c>
      <c r="E135" s="163">
        <v>2014</v>
      </c>
      <c r="F135" s="163">
        <v>2014</v>
      </c>
      <c r="G135" s="163">
        <v>2014</v>
      </c>
      <c r="H135" s="163">
        <v>2014</v>
      </c>
      <c r="I135" s="163">
        <v>2014</v>
      </c>
      <c r="J135" s="163">
        <v>2016</v>
      </c>
      <c r="K135" s="163">
        <v>2016</v>
      </c>
      <c r="L135" s="163">
        <v>2016</v>
      </c>
      <c r="M135" s="165">
        <v>2017</v>
      </c>
      <c r="N135" s="165">
        <v>2017</v>
      </c>
      <c r="O135" s="165">
        <v>2016</v>
      </c>
      <c r="P135" s="165">
        <v>2016</v>
      </c>
      <c r="Q135" s="165">
        <v>2015</v>
      </c>
      <c r="R135" s="165" t="s">
        <v>1053</v>
      </c>
      <c r="S135" s="165">
        <v>2017</v>
      </c>
      <c r="T135" s="165">
        <v>2014</v>
      </c>
      <c r="U135" s="165">
        <v>2015</v>
      </c>
      <c r="V135" s="165" t="s">
        <v>1053</v>
      </c>
      <c r="W135" s="165">
        <v>2015</v>
      </c>
      <c r="X135" s="165">
        <v>2011</v>
      </c>
      <c r="Y135" s="165">
        <v>2010</v>
      </c>
      <c r="Z135" s="165">
        <v>2015</v>
      </c>
      <c r="AA135" s="165">
        <v>2015</v>
      </c>
      <c r="AB135" s="165">
        <v>2015</v>
      </c>
      <c r="AC135" s="165">
        <v>2014</v>
      </c>
      <c r="AD135" s="165">
        <v>2015</v>
      </c>
      <c r="AE135" s="165">
        <v>2012</v>
      </c>
      <c r="AF135" s="165">
        <v>2015</v>
      </c>
      <c r="AG135" s="164">
        <v>2009</v>
      </c>
      <c r="AH135" s="165">
        <v>2015</v>
      </c>
      <c r="AI135" s="165">
        <v>2016</v>
      </c>
      <c r="AJ135" s="165">
        <v>2017</v>
      </c>
      <c r="AK135" s="168">
        <v>2016</v>
      </c>
      <c r="AL135" s="168">
        <v>2016</v>
      </c>
      <c r="AM135" s="165">
        <v>2016</v>
      </c>
      <c r="AN135" s="165">
        <v>2014</v>
      </c>
      <c r="AO135" s="165">
        <v>2014</v>
      </c>
      <c r="AP135" s="165" t="s">
        <v>1053</v>
      </c>
      <c r="AQ135" s="165" t="s">
        <v>1053</v>
      </c>
      <c r="AR135" s="165">
        <v>2011</v>
      </c>
      <c r="AS135" s="165">
        <v>2015</v>
      </c>
      <c r="AT135" s="165">
        <v>2016</v>
      </c>
      <c r="AU135" s="165">
        <v>2014</v>
      </c>
      <c r="AV135" s="165">
        <v>2015</v>
      </c>
      <c r="AW135" s="165">
        <v>2015</v>
      </c>
      <c r="AX135" s="165">
        <v>2015</v>
      </c>
      <c r="AY135" s="165">
        <v>2014</v>
      </c>
      <c r="AZ135" s="165">
        <v>2015</v>
      </c>
      <c r="BA135" s="165">
        <v>2015</v>
      </c>
      <c r="BB135" s="165">
        <v>2014</v>
      </c>
      <c r="BC135" s="165">
        <v>2015</v>
      </c>
      <c r="BD135" s="165">
        <v>2014</v>
      </c>
      <c r="BE135" s="165">
        <v>2014</v>
      </c>
      <c r="BF135" s="108"/>
    </row>
    <row r="136" spans="1:58" x14ac:dyDescent="0.25">
      <c r="A136" s="133" t="s">
        <v>249</v>
      </c>
      <c r="B136" s="111" t="s">
        <v>248</v>
      </c>
      <c r="C136" s="163">
        <v>2014</v>
      </c>
      <c r="D136" s="163">
        <v>2014</v>
      </c>
      <c r="E136" s="163">
        <v>2014</v>
      </c>
      <c r="F136" s="163">
        <v>2014</v>
      </c>
      <c r="G136" s="163">
        <v>2014</v>
      </c>
      <c r="H136" s="163">
        <v>2014</v>
      </c>
      <c r="I136" s="163">
        <v>2014</v>
      </c>
      <c r="J136" s="163">
        <v>2016</v>
      </c>
      <c r="K136" s="163">
        <v>2016</v>
      </c>
      <c r="L136" s="163">
        <v>2016</v>
      </c>
      <c r="M136" s="165">
        <v>2017</v>
      </c>
      <c r="N136" s="165">
        <v>2017</v>
      </c>
      <c r="O136" s="165">
        <v>2016</v>
      </c>
      <c r="P136" s="165">
        <v>2016</v>
      </c>
      <c r="Q136" s="165">
        <v>2015</v>
      </c>
      <c r="R136" s="165" t="s">
        <v>1053</v>
      </c>
      <c r="S136" s="165">
        <v>2017</v>
      </c>
      <c r="T136" s="165">
        <v>2014</v>
      </c>
      <c r="U136" s="165">
        <v>2015</v>
      </c>
      <c r="V136" s="165" t="s">
        <v>1131</v>
      </c>
      <c r="W136" s="165">
        <v>2015</v>
      </c>
      <c r="X136" s="165">
        <v>2012</v>
      </c>
      <c r="Y136" s="165">
        <v>2012</v>
      </c>
      <c r="Z136" s="165">
        <v>2015</v>
      </c>
      <c r="AA136" s="165">
        <v>2015</v>
      </c>
      <c r="AB136" s="165">
        <v>2015</v>
      </c>
      <c r="AC136" s="165">
        <v>2014</v>
      </c>
      <c r="AD136" s="165">
        <v>2015</v>
      </c>
      <c r="AE136" s="165">
        <v>2012</v>
      </c>
      <c r="AF136" s="165">
        <v>2015</v>
      </c>
      <c r="AG136" s="164">
        <v>2014</v>
      </c>
      <c r="AH136" s="165">
        <v>2015</v>
      </c>
      <c r="AI136" s="165">
        <v>2016</v>
      </c>
      <c r="AJ136" s="165">
        <v>2017</v>
      </c>
      <c r="AK136" s="168" t="s">
        <v>1053</v>
      </c>
      <c r="AL136" s="168">
        <v>2016</v>
      </c>
      <c r="AM136" s="165">
        <v>2016</v>
      </c>
      <c r="AN136" s="165">
        <v>2014</v>
      </c>
      <c r="AO136" s="165">
        <v>2014</v>
      </c>
      <c r="AP136" s="165">
        <v>2013</v>
      </c>
      <c r="AQ136" s="165">
        <v>2013</v>
      </c>
      <c r="AR136" s="165">
        <v>2009</v>
      </c>
      <c r="AS136" s="165">
        <v>2015</v>
      </c>
      <c r="AT136" s="165">
        <v>2016</v>
      </c>
      <c r="AU136" s="165">
        <v>2014</v>
      </c>
      <c r="AV136" s="165">
        <v>2015</v>
      </c>
      <c r="AW136" s="165">
        <v>2015</v>
      </c>
      <c r="AX136" s="165">
        <v>2015</v>
      </c>
      <c r="AY136" s="165">
        <v>2014</v>
      </c>
      <c r="AZ136" s="165">
        <v>2015</v>
      </c>
      <c r="BA136" s="165">
        <v>2015</v>
      </c>
      <c r="BB136" s="165">
        <v>2016</v>
      </c>
      <c r="BC136" s="165">
        <v>2015</v>
      </c>
      <c r="BD136" s="165">
        <v>2014</v>
      </c>
      <c r="BE136" s="165">
        <v>2014</v>
      </c>
      <c r="BF136" s="108"/>
    </row>
    <row r="137" spans="1:58" x14ac:dyDescent="0.25">
      <c r="A137" s="133" t="s">
        <v>251</v>
      </c>
      <c r="B137" s="111" t="s">
        <v>250</v>
      </c>
      <c r="C137" s="163">
        <v>2014</v>
      </c>
      <c r="D137" s="163">
        <v>2014</v>
      </c>
      <c r="E137" s="163">
        <v>2014</v>
      </c>
      <c r="F137" s="163">
        <v>2014</v>
      </c>
      <c r="G137" s="163">
        <v>2014</v>
      </c>
      <c r="H137" s="163">
        <v>2014</v>
      </c>
      <c r="I137" s="163">
        <v>2014</v>
      </c>
      <c r="J137" s="163">
        <v>2016</v>
      </c>
      <c r="K137" s="163">
        <v>2016</v>
      </c>
      <c r="L137" s="163">
        <v>2016</v>
      </c>
      <c r="M137" s="165">
        <v>2017</v>
      </c>
      <c r="N137" s="165">
        <v>2017</v>
      </c>
      <c r="O137" s="165">
        <v>2016</v>
      </c>
      <c r="P137" s="165">
        <v>2016</v>
      </c>
      <c r="Q137" s="165">
        <v>2015</v>
      </c>
      <c r="R137" s="165">
        <v>2012</v>
      </c>
      <c r="S137" s="165">
        <v>2017</v>
      </c>
      <c r="T137" s="165">
        <v>2014</v>
      </c>
      <c r="U137" s="165">
        <v>2015</v>
      </c>
      <c r="V137" s="165" t="s">
        <v>1131</v>
      </c>
      <c r="W137" s="165">
        <v>2015</v>
      </c>
      <c r="X137" s="165">
        <v>2012</v>
      </c>
      <c r="Y137" s="165">
        <v>2012</v>
      </c>
      <c r="Z137" s="165">
        <v>2015</v>
      </c>
      <c r="AA137" s="165">
        <v>2015</v>
      </c>
      <c r="AB137" s="165">
        <v>2015</v>
      </c>
      <c r="AC137" s="165">
        <v>2014</v>
      </c>
      <c r="AD137" s="165">
        <v>2015</v>
      </c>
      <c r="AE137" s="165">
        <v>2012</v>
      </c>
      <c r="AF137" s="165">
        <v>2015</v>
      </c>
      <c r="AG137" s="164">
        <v>2014</v>
      </c>
      <c r="AH137" s="165">
        <v>2015</v>
      </c>
      <c r="AI137" s="165">
        <v>2016</v>
      </c>
      <c r="AJ137" s="165">
        <v>2017</v>
      </c>
      <c r="AK137" s="168">
        <v>2016</v>
      </c>
      <c r="AL137" s="168">
        <v>2016</v>
      </c>
      <c r="AM137" s="165">
        <v>2016</v>
      </c>
      <c r="AN137" s="165">
        <v>2014</v>
      </c>
      <c r="AO137" s="165">
        <v>2014</v>
      </c>
      <c r="AP137" s="165">
        <v>2014</v>
      </c>
      <c r="AQ137" s="165">
        <v>2014</v>
      </c>
      <c r="AR137" s="165">
        <v>2015</v>
      </c>
      <c r="AS137" s="165">
        <v>2015</v>
      </c>
      <c r="AT137" s="165">
        <v>2016</v>
      </c>
      <c r="AU137" s="165">
        <v>2014</v>
      </c>
      <c r="AV137" s="165">
        <v>2015</v>
      </c>
      <c r="AW137" s="165">
        <v>2015</v>
      </c>
      <c r="AX137" s="165">
        <v>2015</v>
      </c>
      <c r="AY137" s="165">
        <v>2014</v>
      </c>
      <c r="AZ137" s="165">
        <v>2015</v>
      </c>
      <c r="BA137" s="165">
        <v>2015</v>
      </c>
      <c r="BB137" s="165">
        <v>2016</v>
      </c>
      <c r="BC137" s="165">
        <v>2015</v>
      </c>
      <c r="BD137" s="165">
        <v>2014</v>
      </c>
      <c r="BE137" s="165">
        <v>2014</v>
      </c>
      <c r="BF137" s="108"/>
    </row>
    <row r="138" spans="1:58" x14ac:dyDescent="0.25">
      <c r="A138" s="133" t="s">
        <v>253</v>
      </c>
      <c r="B138" s="111" t="s">
        <v>252</v>
      </c>
      <c r="C138" s="163">
        <v>2014</v>
      </c>
      <c r="D138" s="163">
        <v>2014</v>
      </c>
      <c r="E138" s="163">
        <v>2014</v>
      </c>
      <c r="F138" s="163">
        <v>2014</v>
      </c>
      <c r="G138" s="163">
        <v>2014</v>
      </c>
      <c r="H138" s="163">
        <v>2014</v>
      </c>
      <c r="I138" s="163">
        <v>2014</v>
      </c>
      <c r="J138" s="163">
        <v>2016</v>
      </c>
      <c r="K138" s="163">
        <v>2016</v>
      </c>
      <c r="L138" s="163">
        <v>2016</v>
      </c>
      <c r="M138" s="165">
        <v>2017</v>
      </c>
      <c r="N138" s="165">
        <v>2017</v>
      </c>
      <c r="O138" s="165">
        <v>2016</v>
      </c>
      <c r="P138" s="165">
        <v>2016</v>
      </c>
      <c r="Q138" s="165">
        <v>2015</v>
      </c>
      <c r="R138" s="165">
        <v>2013</v>
      </c>
      <c r="S138" s="165">
        <v>2017</v>
      </c>
      <c r="T138" s="165">
        <v>2014</v>
      </c>
      <c r="U138" s="165">
        <v>2015</v>
      </c>
      <c r="V138" s="165" t="s">
        <v>1131</v>
      </c>
      <c r="W138" s="165">
        <v>2015</v>
      </c>
      <c r="X138" s="165">
        <v>2011</v>
      </c>
      <c r="Y138" s="165" t="s">
        <v>1053</v>
      </c>
      <c r="Z138" s="165">
        <v>2015</v>
      </c>
      <c r="AA138" s="165">
        <v>2015</v>
      </c>
      <c r="AB138" s="165">
        <v>2015</v>
      </c>
      <c r="AC138" s="165">
        <v>2014</v>
      </c>
      <c r="AD138" s="165">
        <v>2015</v>
      </c>
      <c r="AE138" s="165">
        <v>2012</v>
      </c>
      <c r="AF138" s="165">
        <v>2015</v>
      </c>
      <c r="AG138" s="164">
        <v>2012</v>
      </c>
      <c r="AH138" s="165">
        <v>2015</v>
      </c>
      <c r="AI138" s="165">
        <v>2016</v>
      </c>
      <c r="AJ138" s="165">
        <v>2017</v>
      </c>
      <c r="AK138" s="168">
        <v>2017</v>
      </c>
      <c r="AL138" s="168">
        <v>2016</v>
      </c>
      <c r="AM138" s="165">
        <v>2016</v>
      </c>
      <c r="AN138" s="165">
        <v>2014</v>
      </c>
      <c r="AO138" s="165">
        <v>2014</v>
      </c>
      <c r="AP138" s="165">
        <v>2014</v>
      </c>
      <c r="AQ138" s="165">
        <v>2014</v>
      </c>
      <c r="AR138" s="165">
        <v>2015</v>
      </c>
      <c r="AS138" s="165">
        <v>2015</v>
      </c>
      <c r="AT138" s="165">
        <v>2016</v>
      </c>
      <c r="AU138" s="165">
        <v>2014</v>
      </c>
      <c r="AV138" s="165">
        <v>2015</v>
      </c>
      <c r="AW138" s="165">
        <v>2015</v>
      </c>
      <c r="AX138" s="165">
        <v>2015</v>
      </c>
      <c r="AY138" s="165">
        <v>2014</v>
      </c>
      <c r="AZ138" s="165">
        <v>2015</v>
      </c>
      <c r="BA138" s="165">
        <v>2015</v>
      </c>
      <c r="BB138" s="165">
        <v>2016</v>
      </c>
      <c r="BC138" s="165">
        <v>2015</v>
      </c>
      <c r="BD138" s="165">
        <v>2014</v>
      </c>
      <c r="BE138" s="165">
        <v>2014</v>
      </c>
      <c r="BF138" s="108"/>
    </row>
    <row r="139" spans="1:58" x14ac:dyDescent="0.25">
      <c r="A139" s="133" t="s">
        <v>255</v>
      </c>
      <c r="B139" s="111" t="s">
        <v>254</v>
      </c>
      <c r="C139" s="163">
        <v>2014</v>
      </c>
      <c r="D139" s="163">
        <v>2014</v>
      </c>
      <c r="E139" s="163">
        <v>2014</v>
      </c>
      <c r="F139" s="163">
        <v>2014</v>
      </c>
      <c r="G139" s="163">
        <v>2014</v>
      </c>
      <c r="H139" s="163">
        <v>2014</v>
      </c>
      <c r="I139" s="163">
        <v>2014</v>
      </c>
      <c r="J139" s="163">
        <v>2016</v>
      </c>
      <c r="K139" s="163">
        <v>2016</v>
      </c>
      <c r="L139" s="163">
        <v>2016</v>
      </c>
      <c r="M139" s="165">
        <v>2017</v>
      </c>
      <c r="N139" s="165">
        <v>2017</v>
      </c>
      <c r="O139" s="165">
        <v>2016</v>
      </c>
      <c r="P139" s="165">
        <v>2016</v>
      </c>
      <c r="Q139" s="165">
        <v>2015</v>
      </c>
      <c r="R139" s="165" t="s">
        <v>1053</v>
      </c>
      <c r="S139" s="165">
        <v>2017</v>
      </c>
      <c r="T139" s="165">
        <v>2014</v>
      </c>
      <c r="U139" s="165">
        <v>2015</v>
      </c>
      <c r="V139" s="165" t="s">
        <v>1053</v>
      </c>
      <c r="W139" s="165">
        <v>2015</v>
      </c>
      <c r="X139" s="165" t="s">
        <v>1053</v>
      </c>
      <c r="Y139" s="165">
        <v>2012</v>
      </c>
      <c r="Z139" s="165">
        <v>2015</v>
      </c>
      <c r="AA139" s="165">
        <v>2015</v>
      </c>
      <c r="AB139" s="165">
        <v>2014</v>
      </c>
      <c r="AC139" s="165">
        <v>2014</v>
      </c>
      <c r="AD139" s="165">
        <v>2015</v>
      </c>
      <c r="AE139" s="165" t="s">
        <v>1053</v>
      </c>
      <c r="AF139" s="165">
        <v>2015</v>
      </c>
      <c r="AG139" s="164">
        <v>2014</v>
      </c>
      <c r="AH139" s="165">
        <v>2015</v>
      </c>
      <c r="AI139" s="165">
        <v>2016</v>
      </c>
      <c r="AJ139" s="165">
        <v>2017</v>
      </c>
      <c r="AK139" s="168" t="s">
        <v>1053</v>
      </c>
      <c r="AL139" s="168">
        <v>2016</v>
      </c>
      <c r="AM139" s="165">
        <v>2016</v>
      </c>
      <c r="AN139" s="165">
        <v>2014</v>
      </c>
      <c r="AO139" s="165">
        <v>2014</v>
      </c>
      <c r="AP139" s="165">
        <v>2014</v>
      </c>
      <c r="AQ139" s="165">
        <v>2014</v>
      </c>
      <c r="AR139" s="165">
        <v>2015</v>
      </c>
      <c r="AS139" s="165">
        <v>2015</v>
      </c>
      <c r="AT139" s="165">
        <v>2016</v>
      </c>
      <c r="AU139" s="165">
        <v>2014</v>
      </c>
      <c r="AV139" s="165">
        <v>2015</v>
      </c>
      <c r="AW139" s="165">
        <v>2015</v>
      </c>
      <c r="AX139" s="165">
        <v>2015</v>
      </c>
      <c r="AY139" s="165">
        <v>2014</v>
      </c>
      <c r="AZ139" s="165">
        <v>2015</v>
      </c>
      <c r="BA139" s="165">
        <v>2015</v>
      </c>
      <c r="BB139" s="165">
        <v>2016</v>
      </c>
      <c r="BC139" s="165">
        <v>2015</v>
      </c>
      <c r="BD139" s="165">
        <v>2014</v>
      </c>
      <c r="BE139" s="165">
        <v>2014</v>
      </c>
      <c r="BF139" s="108"/>
    </row>
    <row r="140" spans="1:58" x14ac:dyDescent="0.25">
      <c r="A140" s="133" t="s">
        <v>257</v>
      </c>
      <c r="B140" s="111" t="s">
        <v>256</v>
      </c>
      <c r="C140" s="163">
        <v>2014</v>
      </c>
      <c r="D140" s="163">
        <v>2014</v>
      </c>
      <c r="E140" s="163">
        <v>2014</v>
      </c>
      <c r="F140" s="163">
        <v>2014</v>
      </c>
      <c r="G140" s="163">
        <v>2014</v>
      </c>
      <c r="H140" s="163">
        <v>2014</v>
      </c>
      <c r="I140" s="163">
        <v>2014</v>
      </c>
      <c r="J140" s="163">
        <v>2016</v>
      </c>
      <c r="K140" s="163">
        <v>2016</v>
      </c>
      <c r="L140" s="163">
        <v>2016</v>
      </c>
      <c r="M140" s="165">
        <v>2017</v>
      </c>
      <c r="N140" s="165">
        <v>2017</v>
      </c>
      <c r="O140" s="165">
        <v>2016</v>
      </c>
      <c r="P140" s="165">
        <v>2016</v>
      </c>
      <c r="Q140" s="165">
        <v>2015</v>
      </c>
      <c r="R140" s="165" t="s">
        <v>1053</v>
      </c>
      <c r="S140" s="165">
        <v>2017</v>
      </c>
      <c r="T140" s="165">
        <v>2014</v>
      </c>
      <c r="U140" s="165">
        <v>2015</v>
      </c>
      <c r="V140" s="165" t="s">
        <v>1053</v>
      </c>
      <c r="W140" s="165">
        <v>2015</v>
      </c>
      <c r="X140" s="165" t="s">
        <v>1053</v>
      </c>
      <c r="Y140" s="165">
        <v>2012</v>
      </c>
      <c r="Z140" s="165">
        <v>2015</v>
      </c>
      <c r="AA140" s="165">
        <v>2015</v>
      </c>
      <c r="AB140" s="165" t="s">
        <v>1053</v>
      </c>
      <c r="AC140" s="165">
        <v>2014</v>
      </c>
      <c r="AD140" s="165">
        <v>2015</v>
      </c>
      <c r="AE140" s="165" t="s">
        <v>1053</v>
      </c>
      <c r="AF140" s="165">
        <v>2015</v>
      </c>
      <c r="AG140" s="164">
        <v>2012</v>
      </c>
      <c r="AH140" s="165">
        <v>2015</v>
      </c>
      <c r="AI140" s="165">
        <v>2016</v>
      </c>
      <c r="AJ140" s="165">
        <v>2017</v>
      </c>
      <c r="AK140" s="168" t="s">
        <v>1053</v>
      </c>
      <c r="AL140" s="168">
        <v>2016</v>
      </c>
      <c r="AM140" s="165">
        <v>2016</v>
      </c>
      <c r="AN140" s="165">
        <v>2014</v>
      </c>
      <c r="AO140" s="165">
        <v>2014</v>
      </c>
      <c r="AP140" s="165">
        <v>2014</v>
      </c>
      <c r="AQ140" s="165">
        <v>2014</v>
      </c>
      <c r="AR140" s="165">
        <v>2015</v>
      </c>
      <c r="AS140" s="165">
        <v>2015</v>
      </c>
      <c r="AT140" s="165">
        <v>2016</v>
      </c>
      <c r="AU140" s="165">
        <v>2014</v>
      </c>
      <c r="AV140" s="165">
        <v>2015</v>
      </c>
      <c r="AW140" s="165">
        <v>2015</v>
      </c>
      <c r="AX140" s="165">
        <v>2015</v>
      </c>
      <c r="AY140" s="165">
        <v>2014</v>
      </c>
      <c r="AZ140" s="165">
        <v>2015</v>
      </c>
      <c r="BA140" s="165">
        <v>2015</v>
      </c>
      <c r="BB140" s="165">
        <v>2016</v>
      </c>
      <c r="BC140" s="165">
        <v>2015</v>
      </c>
      <c r="BD140" s="165">
        <v>2014</v>
      </c>
      <c r="BE140" s="165">
        <v>2014</v>
      </c>
      <c r="BF140" s="108"/>
    </row>
    <row r="141" spans="1:58" x14ac:dyDescent="0.25">
      <c r="A141" s="133" t="s">
        <v>259</v>
      </c>
      <c r="B141" s="111" t="s">
        <v>258</v>
      </c>
      <c r="C141" s="163">
        <v>2014</v>
      </c>
      <c r="D141" s="163">
        <v>2014</v>
      </c>
      <c r="E141" s="163">
        <v>2014</v>
      </c>
      <c r="F141" s="163">
        <v>2014</v>
      </c>
      <c r="G141" s="163">
        <v>2014</v>
      </c>
      <c r="H141" s="163">
        <v>2014</v>
      </c>
      <c r="I141" s="163">
        <v>2014</v>
      </c>
      <c r="J141" s="163">
        <v>2016</v>
      </c>
      <c r="K141" s="163">
        <v>2016</v>
      </c>
      <c r="L141" s="163">
        <v>2016</v>
      </c>
      <c r="M141" s="165">
        <v>2017</v>
      </c>
      <c r="N141" s="165">
        <v>2017</v>
      </c>
      <c r="O141" s="165">
        <v>2016</v>
      </c>
      <c r="P141" s="165">
        <v>2016</v>
      </c>
      <c r="Q141" s="165">
        <v>2015</v>
      </c>
      <c r="R141" s="165" t="s">
        <v>1053</v>
      </c>
      <c r="S141" s="165">
        <v>2017</v>
      </c>
      <c r="T141" s="165">
        <v>2014</v>
      </c>
      <c r="U141" s="165">
        <v>2015</v>
      </c>
      <c r="V141" s="165" t="s">
        <v>1053</v>
      </c>
      <c r="W141" s="165">
        <v>2015</v>
      </c>
      <c r="X141" s="165" t="s">
        <v>1053</v>
      </c>
      <c r="Y141" s="165">
        <v>2010</v>
      </c>
      <c r="Z141" s="165">
        <v>2015</v>
      </c>
      <c r="AA141" s="165">
        <v>2015</v>
      </c>
      <c r="AB141" s="165" t="s">
        <v>1053</v>
      </c>
      <c r="AC141" s="165">
        <v>2014</v>
      </c>
      <c r="AD141" s="165">
        <v>2015</v>
      </c>
      <c r="AE141" s="165" t="s">
        <v>1053</v>
      </c>
      <c r="AF141" s="165">
        <v>2015</v>
      </c>
      <c r="AG141" s="164" t="s">
        <v>1053</v>
      </c>
      <c r="AH141" s="165">
        <v>2015</v>
      </c>
      <c r="AI141" s="165">
        <v>2016</v>
      </c>
      <c r="AJ141" s="165">
        <v>2017</v>
      </c>
      <c r="AK141" s="168" t="s">
        <v>1053</v>
      </c>
      <c r="AL141" s="168">
        <v>2016</v>
      </c>
      <c r="AM141" s="165">
        <v>2016</v>
      </c>
      <c r="AN141" s="165">
        <v>2014</v>
      </c>
      <c r="AO141" s="165">
        <v>2014</v>
      </c>
      <c r="AP141" s="165">
        <v>2014</v>
      </c>
      <c r="AQ141" s="165">
        <v>2014</v>
      </c>
      <c r="AR141" s="165">
        <v>2015</v>
      </c>
      <c r="AS141" s="165">
        <v>2015</v>
      </c>
      <c r="AT141" s="165">
        <v>2016</v>
      </c>
      <c r="AU141" s="165">
        <v>2014</v>
      </c>
      <c r="AV141" s="165">
        <v>2015</v>
      </c>
      <c r="AW141" s="165">
        <v>2015</v>
      </c>
      <c r="AX141" s="165">
        <v>2015</v>
      </c>
      <c r="AY141" s="165">
        <v>2014</v>
      </c>
      <c r="AZ141" s="165">
        <v>2015</v>
      </c>
      <c r="BA141" s="165">
        <v>2015</v>
      </c>
      <c r="BB141" s="165">
        <v>2016</v>
      </c>
      <c r="BC141" s="165">
        <v>2015</v>
      </c>
      <c r="BD141" s="165">
        <v>2014</v>
      </c>
      <c r="BE141" s="165">
        <v>2014</v>
      </c>
      <c r="BF141" s="108"/>
    </row>
    <row r="142" spans="1:58" x14ac:dyDescent="0.25">
      <c r="A142" s="133" t="s">
        <v>261</v>
      </c>
      <c r="B142" s="111" t="s">
        <v>260</v>
      </c>
      <c r="C142" s="163">
        <v>2014</v>
      </c>
      <c r="D142" s="163">
        <v>2014</v>
      </c>
      <c r="E142" s="163">
        <v>2014</v>
      </c>
      <c r="F142" s="163">
        <v>2014</v>
      </c>
      <c r="G142" s="163">
        <v>2014</v>
      </c>
      <c r="H142" s="163">
        <v>2014</v>
      </c>
      <c r="I142" s="163">
        <v>2014</v>
      </c>
      <c r="J142" s="163">
        <v>2016</v>
      </c>
      <c r="K142" s="163">
        <v>2016</v>
      </c>
      <c r="L142" s="163">
        <v>2016</v>
      </c>
      <c r="M142" s="165">
        <v>2017</v>
      </c>
      <c r="N142" s="165">
        <v>2017</v>
      </c>
      <c r="O142" s="165">
        <v>2016</v>
      </c>
      <c r="P142" s="165">
        <v>2016</v>
      </c>
      <c r="Q142" s="165">
        <v>2015</v>
      </c>
      <c r="R142" s="165" t="s">
        <v>1053</v>
      </c>
      <c r="S142" s="165">
        <v>2017</v>
      </c>
      <c r="T142" s="165">
        <v>2014</v>
      </c>
      <c r="U142" s="165">
        <v>2015</v>
      </c>
      <c r="V142" s="165" t="s">
        <v>1053</v>
      </c>
      <c r="W142" s="165">
        <v>2015</v>
      </c>
      <c r="X142" s="165" t="s">
        <v>1053</v>
      </c>
      <c r="Y142" s="165">
        <v>2012</v>
      </c>
      <c r="Z142" s="165">
        <v>2015</v>
      </c>
      <c r="AA142" s="165">
        <v>2015</v>
      </c>
      <c r="AB142" s="165">
        <v>2013</v>
      </c>
      <c r="AC142" s="165">
        <v>2014</v>
      </c>
      <c r="AD142" s="165">
        <v>2015</v>
      </c>
      <c r="AE142" s="165" t="s">
        <v>1053</v>
      </c>
      <c r="AF142" s="165">
        <v>2015</v>
      </c>
      <c r="AG142" s="164">
        <v>2012</v>
      </c>
      <c r="AH142" s="165">
        <v>2015</v>
      </c>
      <c r="AI142" s="165">
        <v>2016</v>
      </c>
      <c r="AJ142" s="165">
        <v>2017</v>
      </c>
      <c r="AK142" s="168" t="s">
        <v>1053</v>
      </c>
      <c r="AL142" s="168">
        <v>2016</v>
      </c>
      <c r="AM142" s="165">
        <v>2016</v>
      </c>
      <c r="AN142" s="165">
        <v>2014</v>
      </c>
      <c r="AO142" s="165">
        <v>2014</v>
      </c>
      <c r="AP142" s="165">
        <v>2014</v>
      </c>
      <c r="AQ142" s="165">
        <v>2014</v>
      </c>
      <c r="AR142" s="165">
        <v>2015</v>
      </c>
      <c r="AS142" s="165">
        <v>2015</v>
      </c>
      <c r="AT142" s="165">
        <v>2016</v>
      </c>
      <c r="AU142" s="165">
        <v>2014</v>
      </c>
      <c r="AV142" s="165">
        <v>2015</v>
      </c>
      <c r="AW142" s="165">
        <v>2015</v>
      </c>
      <c r="AX142" s="165">
        <v>2015</v>
      </c>
      <c r="AY142" s="165">
        <v>2014</v>
      </c>
      <c r="AZ142" s="165">
        <v>2015</v>
      </c>
      <c r="BA142" s="165">
        <v>2015</v>
      </c>
      <c r="BB142" s="165">
        <v>2016</v>
      </c>
      <c r="BC142" s="165">
        <v>2015</v>
      </c>
      <c r="BD142" s="165">
        <v>2014</v>
      </c>
      <c r="BE142" s="165">
        <v>2014</v>
      </c>
      <c r="BF142" s="108"/>
    </row>
    <row r="143" spans="1:58" x14ac:dyDescent="0.25">
      <c r="A143" s="133" t="s">
        <v>377</v>
      </c>
      <c r="B143" s="111" t="s">
        <v>262</v>
      </c>
      <c r="C143" s="163">
        <v>2014</v>
      </c>
      <c r="D143" s="163">
        <v>2014</v>
      </c>
      <c r="E143" s="163">
        <v>2014</v>
      </c>
      <c r="F143" s="163">
        <v>2014</v>
      </c>
      <c r="G143" s="163">
        <v>2014</v>
      </c>
      <c r="H143" s="163">
        <v>2014</v>
      </c>
      <c r="I143" s="163">
        <v>2014</v>
      </c>
      <c r="J143" s="163">
        <v>2016</v>
      </c>
      <c r="K143" s="163">
        <v>2016</v>
      </c>
      <c r="L143" s="163">
        <v>2016</v>
      </c>
      <c r="M143" s="165">
        <v>2017</v>
      </c>
      <c r="N143" s="165">
        <v>2017</v>
      </c>
      <c r="O143" s="165">
        <v>2016</v>
      </c>
      <c r="P143" s="165">
        <v>2016</v>
      </c>
      <c r="Q143" s="165">
        <v>2015</v>
      </c>
      <c r="R143" s="165" t="s">
        <v>1053</v>
      </c>
      <c r="S143" s="165">
        <v>2017</v>
      </c>
      <c r="T143" s="165">
        <v>2014</v>
      </c>
      <c r="U143" s="165">
        <v>2015</v>
      </c>
      <c r="V143" s="165" t="s">
        <v>1053</v>
      </c>
      <c r="W143" s="165">
        <v>2015</v>
      </c>
      <c r="X143" s="165" t="s">
        <v>1053</v>
      </c>
      <c r="Y143" s="165">
        <v>2010</v>
      </c>
      <c r="Z143" s="165">
        <v>2015</v>
      </c>
      <c r="AA143" s="165">
        <v>2015</v>
      </c>
      <c r="AB143" s="165" t="s">
        <v>1053</v>
      </c>
      <c r="AC143" s="165">
        <v>2014</v>
      </c>
      <c r="AD143" s="165">
        <v>2015</v>
      </c>
      <c r="AE143" s="165" t="s">
        <v>1053</v>
      </c>
      <c r="AF143" s="165">
        <v>2015</v>
      </c>
      <c r="AG143" s="164">
        <v>2012</v>
      </c>
      <c r="AH143" s="165">
        <v>2015</v>
      </c>
      <c r="AI143" s="165">
        <v>2016</v>
      </c>
      <c r="AJ143" s="165">
        <v>2017</v>
      </c>
      <c r="AK143" s="168">
        <v>2016</v>
      </c>
      <c r="AL143" s="168">
        <v>2016</v>
      </c>
      <c r="AM143" s="165">
        <v>2016</v>
      </c>
      <c r="AN143" s="165">
        <v>2014</v>
      </c>
      <c r="AO143" s="165">
        <v>2014</v>
      </c>
      <c r="AP143" s="165">
        <v>2014</v>
      </c>
      <c r="AQ143" s="165">
        <v>2014</v>
      </c>
      <c r="AR143" s="165" t="s">
        <v>1053</v>
      </c>
      <c r="AS143" s="165">
        <v>2015</v>
      </c>
      <c r="AT143" s="165">
        <v>2016</v>
      </c>
      <c r="AU143" s="165">
        <v>2014</v>
      </c>
      <c r="AV143" s="165">
        <v>2015</v>
      </c>
      <c r="AW143" s="165">
        <v>2015</v>
      </c>
      <c r="AX143" s="165">
        <v>2015</v>
      </c>
      <c r="AY143" s="165">
        <v>2014</v>
      </c>
      <c r="AZ143" s="165">
        <v>2015</v>
      </c>
      <c r="BA143" s="165">
        <v>2015</v>
      </c>
      <c r="BB143" s="165">
        <v>2016</v>
      </c>
      <c r="BC143" s="165">
        <v>2015</v>
      </c>
      <c r="BD143" s="165">
        <v>2014</v>
      </c>
      <c r="BE143" s="165">
        <v>2014</v>
      </c>
      <c r="BF143" s="108"/>
    </row>
    <row r="144" spans="1:58" x14ac:dyDescent="0.25">
      <c r="A144" s="133" t="s">
        <v>264</v>
      </c>
      <c r="B144" s="111" t="s">
        <v>263</v>
      </c>
      <c r="C144" s="163">
        <v>2014</v>
      </c>
      <c r="D144" s="163">
        <v>2014</v>
      </c>
      <c r="E144" s="163">
        <v>2014</v>
      </c>
      <c r="F144" s="163">
        <v>2014</v>
      </c>
      <c r="G144" s="163">
        <v>2014</v>
      </c>
      <c r="H144" s="163">
        <v>2014</v>
      </c>
      <c r="I144" s="163">
        <v>2014</v>
      </c>
      <c r="J144" s="163">
        <v>2016</v>
      </c>
      <c r="K144" s="163">
        <v>2016</v>
      </c>
      <c r="L144" s="163">
        <v>2016</v>
      </c>
      <c r="M144" s="165">
        <v>2017</v>
      </c>
      <c r="N144" s="165">
        <v>2017</v>
      </c>
      <c r="O144" s="165">
        <v>2016</v>
      </c>
      <c r="P144" s="165">
        <v>2016</v>
      </c>
      <c r="Q144" s="165">
        <v>2015</v>
      </c>
      <c r="R144" s="165">
        <v>2015</v>
      </c>
      <c r="S144" s="165">
        <v>2017</v>
      </c>
      <c r="T144" s="165">
        <v>2014</v>
      </c>
      <c r="U144" s="165">
        <v>2015</v>
      </c>
      <c r="V144" s="165" t="s">
        <v>1131</v>
      </c>
      <c r="W144" s="165">
        <v>2015</v>
      </c>
      <c r="X144" s="165">
        <v>2010</v>
      </c>
      <c r="Y144" s="165">
        <v>2010</v>
      </c>
      <c r="Z144" s="165">
        <v>2015</v>
      </c>
      <c r="AA144" s="165">
        <v>2015</v>
      </c>
      <c r="AB144" s="165">
        <v>2015</v>
      </c>
      <c r="AC144" s="165">
        <v>2014</v>
      </c>
      <c r="AD144" s="165">
        <v>2015</v>
      </c>
      <c r="AE144" s="165">
        <v>2012</v>
      </c>
      <c r="AF144" s="165">
        <v>2015</v>
      </c>
      <c r="AG144" s="164">
        <v>2010</v>
      </c>
      <c r="AH144" s="165">
        <v>2015</v>
      </c>
      <c r="AI144" s="165">
        <v>2016</v>
      </c>
      <c r="AJ144" s="165">
        <v>2017</v>
      </c>
      <c r="AK144" s="168" t="s">
        <v>1053</v>
      </c>
      <c r="AL144" s="168">
        <v>2017</v>
      </c>
      <c r="AM144" s="165">
        <v>2016</v>
      </c>
      <c r="AN144" s="165">
        <v>2014</v>
      </c>
      <c r="AO144" s="165">
        <v>2014</v>
      </c>
      <c r="AP144" s="165">
        <v>2013</v>
      </c>
      <c r="AQ144" s="165">
        <v>2013</v>
      </c>
      <c r="AR144" s="165">
        <v>2015</v>
      </c>
      <c r="AS144" s="165">
        <v>2015</v>
      </c>
      <c r="AT144" s="165">
        <v>2016</v>
      </c>
      <c r="AU144" s="165">
        <v>2014</v>
      </c>
      <c r="AV144" s="165">
        <v>2015</v>
      </c>
      <c r="AW144" s="165">
        <v>2015</v>
      </c>
      <c r="AX144" s="165">
        <v>2015</v>
      </c>
      <c r="AY144" s="165">
        <v>2014</v>
      </c>
      <c r="AZ144" s="165">
        <v>2015</v>
      </c>
      <c r="BA144" s="165">
        <v>2015</v>
      </c>
      <c r="BB144" s="165">
        <v>2016</v>
      </c>
      <c r="BC144" s="165">
        <v>2015</v>
      </c>
      <c r="BD144" s="165">
        <v>2014</v>
      </c>
      <c r="BE144" s="165">
        <v>2014</v>
      </c>
      <c r="BF144" s="108"/>
    </row>
    <row r="145" spans="1:58" x14ac:dyDescent="0.25">
      <c r="A145" s="133" t="s">
        <v>266</v>
      </c>
      <c r="B145" s="111" t="s">
        <v>265</v>
      </c>
      <c r="C145" s="163">
        <v>2014</v>
      </c>
      <c r="D145" s="163">
        <v>2014</v>
      </c>
      <c r="E145" s="163">
        <v>2014</v>
      </c>
      <c r="F145" s="163">
        <v>2014</v>
      </c>
      <c r="G145" s="163">
        <v>2014</v>
      </c>
      <c r="H145" s="163">
        <v>2014</v>
      </c>
      <c r="I145" s="163">
        <v>2014</v>
      </c>
      <c r="J145" s="163">
        <v>2016</v>
      </c>
      <c r="K145" s="163">
        <v>2016</v>
      </c>
      <c r="L145" s="163">
        <v>2016</v>
      </c>
      <c r="M145" s="165">
        <v>2017</v>
      </c>
      <c r="N145" s="165">
        <v>2017</v>
      </c>
      <c r="O145" s="165">
        <v>2016</v>
      </c>
      <c r="P145" s="165">
        <v>2016</v>
      </c>
      <c r="Q145" s="165">
        <v>2015</v>
      </c>
      <c r="R145" s="165" t="s">
        <v>1053</v>
      </c>
      <c r="S145" s="165">
        <v>2017</v>
      </c>
      <c r="T145" s="165">
        <v>2014</v>
      </c>
      <c r="U145" s="165">
        <v>2015</v>
      </c>
      <c r="V145" s="165" t="s">
        <v>1053</v>
      </c>
      <c r="W145" s="165">
        <v>2015</v>
      </c>
      <c r="X145" s="165" t="s">
        <v>1053</v>
      </c>
      <c r="Y145" s="165" t="s">
        <v>1053</v>
      </c>
      <c r="Z145" s="165">
        <v>2015</v>
      </c>
      <c r="AA145" s="165">
        <v>2015</v>
      </c>
      <c r="AB145" s="165" t="s">
        <v>1053</v>
      </c>
      <c r="AC145" s="165">
        <v>2014</v>
      </c>
      <c r="AD145" s="165">
        <v>2015</v>
      </c>
      <c r="AE145" s="165" t="s">
        <v>1053</v>
      </c>
      <c r="AF145" s="165" t="s">
        <v>1053</v>
      </c>
      <c r="AG145" s="164" t="s">
        <v>1053</v>
      </c>
      <c r="AH145" s="165">
        <v>2015</v>
      </c>
      <c r="AI145" s="165">
        <v>2016</v>
      </c>
      <c r="AJ145" s="165">
        <v>2017</v>
      </c>
      <c r="AK145" s="168" t="s">
        <v>1053</v>
      </c>
      <c r="AL145" s="168">
        <v>2016</v>
      </c>
      <c r="AM145" s="165">
        <v>2016</v>
      </c>
      <c r="AN145" s="165">
        <v>2014</v>
      </c>
      <c r="AO145" s="165">
        <v>2014</v>
      </c>
      <c r="AP145" s="165">
        <v>2014</v>
      </c>
      <c r="AQ145" s="165" t="s">
        <v>1053</v>
      </c>
      <c r="AR145" s="165">
        <v>2015</v>
      </c>
      <c r="AS145" s="165">
        <v>2015</v>
      </c>
      <c r="AT145" s="165" t="s">
        <v>1053</v>
      </c>
      <c r="AU145" s="165">
        <v>2014</v>
      </c>
      <c r="AV145" s="165" t="s">
        <v>1053</v>
      </c>
      <c r="AW145" s="165">
        <v>2015</v>
      </c>
      <c r="AX145" s="165">
        <v>2015</v>
      </c>
      <c r="AY145" s="165">
        <v>2014</v>
      </c>
      <c r="AZ145" s="165">
        <v>2007</v>
      </c>
      <c r="BA145" s="165">
        <v>2015</v>
      </c>
      <c r="BB145" s="165">
        <v>2016</v>
      </c>
      <c r="BC145" s="165">
        <v>2015</v>
      </c>
      <c r="BD145" s="165">
        <v>2014</v>
      </c>
      <c r="BE145" s="165">
        <v>2014</v>
      </c>
      <c r="BF145" s="108"/>
    </row>
    <row r="146" spans="1:58" x14ac:dyDescent="0.25">
      <c r="A146" s="133" t="s">
        <v>268</v>
      </c>
      <c r="B146" s="111" t="s">
        <v>267</v>
      </c>
      <c r="C146" s="163">
        <v>2014</v>
      </c>
      <c r="D146" s="163">
        <v>2014</v>
      </c>
      <c r="E146" s="163">
        <v>2014</v>
      </c>
      <c r="F146" s="163">
        <v>2014</v>
      </c>
      <c r="G146" s="163">
        <v>2014</v>
      </c>
      <c r="H146" s="163">
        <v>2014</v>
      </c>
      <c r="I146" s="163">
        <v>2014</v>
      </c>
      <c r="J146" s="163">
        <v>2016</v>
      </c>
      <c r="K146" s="163">
        <v>2016</v>
      </c>
      <c r="L146" s="163">
        <v>2016</v>
      </c>
      <c r="M146" s="165">
        <v>2017</v>
      </c>
      <c r="N146" s="165">
        <v>2017</v>
      </c>
      <c r="O146" s="165">
        <v>2016</v>
      </c>
      <c r="P146" s="165">
        <v>2016</v>
      </c>
      <c r="Q146" s="165">
        <v>2015</v>
      </c>
      <c r="R146" s="165">
        <v>2012</v>
      </c>
      <c r="S146" s="165">
        <v>2017</v>
      </c>
      <c r="T146" s="165">
        <v>2014</v>
      </c>
      <c r="U146" s="165">
        <v>2015</v>
      </c>
      <c r="V146" s="165" t="s">
        <v>1131</v>
      </c>
      <c r="W146" s="165">
        <v>2015</v>
      </c>
      <c r="X146" s="165">
        <v>2012</v>
      </c>
      <c r="Y146" s="165">
        <v>2012</v>
      </c>
      <c r="Z146" s="165">
        <v>2015</v>
      </c>
      <c r="AA146" s="165">
        <v>2015</v>
      </c>
      <c r="AB146" s="165" t="s">
        <v>1053</v>
      </c>
      <c r="AC146" s="165">
        <v>2014</v>
      </c>
      <c r="AD146" s="165">
        <v>2015</v>
      </c>
      <c r="AE146" s="165" t="s">
        <v>1053</v>
      </c>
      <c r="AF146" s="165">
        <v>2015</v>
      </c>
      <c r="AG146" s="164" t="s">
        <v>1053</v>
      </c>
      <c r="AH146" s="165">
        <v>2015</v>
      </c>
      <c r="AI146" s="165">
        <v>2016</v>
      </c>
      <c r="AJ146" s="165">
        <v>2017</v>
      </c>
      <c r="AK146" s="168" t="s">
        <v>1053</v>
      </c>
      <c r="AL146" s="168">
        <v>2016</v>
      </c>
      <c r="AM146" s="165">
        <v>2016</v>
      </c>
      <c r="AN146" s="165">
        <v>2014</v>
      </c>
      <c r="AO146" s="165">
        <v>2014</v>
      </c>
      <c r="AP146" s="165">
        <v>2014</v>
      </c>
      <c r="AQ146" s="165">
        <v>2014</v>
      </c>
      <c r="AR146" s="165">
        <v>2009</v>
      </c>
      <c r="AS146" s="165">
        <v>2015</v>
      </c>
      <c r="AT146" s="165">
        <v>2016</v>
      </c>
      <c r="AU146" s="165">
        <v>2014</v>
      </c>
      <c r="AV146" s="165" t="s">
        <v>1053</v>
      </c>
      <c r="AW146" s="165">
        <v>2015</v>
      </c>
      <c r="AX146" s="165">
        <v>2015</v>
      </c>
      <c r="AY146" s="165">
        <v>2014</v>
      </c>
      <c r="AZ146" s="165">
        <v>2015</v>
      </c>
      <c r="BA146" s="165">
        <v>2015</v>
      </c>
      <c r="BB146" s="165">
        <v>2016</v>
      </c>
      <c r="BC146" s="165">
        <v>2015</v>
      </c>
      <c r="BD146" s="165">
        <v>2014</v>
      </c>
      <c r="BE146" s="165">
        <v>2014</v>
      </c>
      <c r="BF146" s="108"/>
    </row>
    <row r="147" spans="1:58" x14ac:dyDescent="0.25">
      <c r="A147" s="133" t="s">
        <v>270</v>
      </c>
      <c r="B147" s="111" t="s">
        <v>269</v>
      </c>
      <c r="C147" s="163">
        <v>2014</v>
      </c>
      <c r="D147" s="163">
        <v>2014</v>
      </c>
      <c r="E147" s="163">
        <v>2014</v>
      </c>
      <c r="F147" s="163">
        <v>2014</v>
      </c>
      <c r="G147" s="163">
        <v>2014</v>
      </c>
      <c r="H147" s="163">
        <v>2014</v>
      </c>
      <c r="I147" s="163">
        <v>2014</v>
      </c>
      <c r="J147" s="163">
        <v>2016</v>
      </c>
      <c r="K147" s="163">
        <v>2016</v>
      </c>
      <c r="L147" s="163">
        <v>2016</v>
      </c>
      <c r="M147" s="165">
        <v>2017</v>
      </c>
      <c r="N147" s="165">
        <v>2017</v>
      </c>
      <c r="O147" s="165">
        <v>2016</v>
      </c>
      <c r="P147" s="165">
        <v>2016</v>
      </c>
      <c r="Q147" s="165">
        <v>2015</v>
      </c>
      <c r="R147" s="165" t="s">
        <v>1053</v>
      </c>
      <c r="S147" s="165">
        <v>2017</v>
      </c>
      <c r="T147" s="165">
        <v>2014</v>
      </c>
      <c r="U147" s="165">
        <v>2015</v>
      </c>
      <c r="V147" s="165" t="s">
        <v>1131</v>
      </c>
      <c r="W147" s="165">
        <v>2015</v>
      </c>
      <c r="X147" s="165" t="s">
        <v>1053</v>
      </c>
      <c r="Y147" s="165">
        <v>2012</v>
      </c>
      <c r="Z147" s="165">
        <v>2015</v>
      </c>
      <c r="AA147" s="165">
        <v>2015</v>
      </c>
      <c r="AB147" s="165" t="s">
        <v>1053</v>
      </c>
      <c r="AC147" s="165">
        <v>2014</v>
      </c>
      <c r="AD147" s="165">
        <v>2015</v>
      </c>
      <c r="AE147" s="165" t="s">
        <v>1053</v>
      </c>
      <c r="AF147" s="165" t="s">
        <v>1053</v>
      </c>
      <c r="AG147" s="164" t="s">
        <v>1053</v>
      </c>
      <c r="AH147" s="165">
        <v>2015</v>
      </c>
      <c r="AI147" s="165">
        <v>2016</v>
      </c>
      <c r="AJ147" s="165">
        <v>2017</v>
      </c>
      <c r="AK147" s="168" t="s">
        <v>1053</v>
      </c>
      <c r="AL147" s="168">
        <v>2016</v>
      </c>
      <c r="AM147" s="165">
        <v>2016</v>
      </c>
      <c r="AN147" s="165">
        <v>2014</v>
      </c>
      <c r="AO147" s="165">
        <v>2014</v>
      </c>
      <c r="AP147" s="165">
        <v>2014</v>
      </c>
      <c r="AQ147" s="165">
        <v>2014</v>
      </c>
      <c r="AR147" s="165" t="s">
        <v>1053</v>
      </c>
      <c r="AS147" s="165">
        <v>2015</v>
      </c>
      <c r="AT147" s="165">
        <v>2016</v>
      </c>
      <c r="AU147" s="165">
        <v>2014</v>
      </c>
      <c r="AV147" s="165" t="s">
        <v>1053</v>
      </c>
      <c r="AW147" s="165">
        <v>2015</v>
      </c>
      <c r="AX147" s="165">
        <v>2015</v>
      </c>
      <c r="AY147" s="165">
        <v>2014</v>
      </c>
      <c r="AZ147" s="165">
        <v>2007</v>
      </c>
      <c r="BA147" s="165">
        <v>2015</v>
      </c>
      <c r="BB147" s="165">
        <v>2016</v>
      </c>
      <c r="BC147" s="165">
        <v>2015</v>
      </c>
      <c r="BD147" s="165">
        <v>2014</v>
      </c>
      <c r="BE147" s="165">
        <v>2014</v>
      </c>
      <c r="BF147" s="108"/>
    </row>
    <row r="148" spans="1:58" x14ac:dyDescent="0.25">
      <c r="A148" s="133" t="s">
        <v>272</v>
      </c>
      <c r="B148" s="111" t="s">
        <v>271</v>
      </c>
      <c r="C148" s="163">
        <v>2014</v>
      </c>
      <c r="D148" s="163">
        <v>2014</v>
      </c>
      <c r="E148" s="163">
        <v>2014</v>
      </c>
      <c r="F148" s="163">
        <v>2014</v>
      </c>
      <c r="G148" s="163">
        <v>2014</v>
      </c>
      <c r="H148" s="163">
        <v>2014</v>
      </c>
      <c r="I148" s="163">
        <v>2014</v>
      </c>
      <c r="J148" s="163">
        <v>2016</v>
      </c>
      <c r="K148" s="163">
        <v>2016</v>
      </c>
      <c r="L148" s="163">
        <v>2016</v>
      </c>
      <c r="M148" s="165">
        <v>2017</v>
      </c>
      <c r="N148" s="165">
        <v>2017</v>
      </c>
      <c r="O148" s="165">
        <v>2016</v>
      </c>
      <c r="P148" s="165">
        <v>2016</v>
      </c>
      <c r="Q148" s="165">
        <v>2015</v>
      </c>
      <c r="R148" s="165" t="s">
        <v>1053</v>
      </c>
      <c r="S148" s="165">
        <v>2017</v>
      </c>
      <c r="T148" s="165">
        <v>2014</v>
      </c>
      <c r="U148" s="165">
        <v>2015</v>
      </c>
      <c r="V148" s="165" t="s">
        <v>1131</v>
      </c>
      <c r="W148" s="165">
        <v>2015</v>
      </c>
      <c r="X148" s="165">
        <v>2014</v>
      </c>
      <c r="Y148" s="165">
        <v>2010</v>
      </c>
      <c r="Z148" s="165">
        <v>2015</v>
      </c>
      <c r="AA148" s="165">
        <v>2015</v>
      </c>
      <c r="AB148" s="165" t="s">
        <v>1053</v>
      </c>
      <c r="AC148" s="165">
        <v>2014</v>
      </c>
      <c r="AD148" s="165">
        <v>2015</v>
      </c>
      <c r="AE148" s="165" t="s">
        <v>1053</v>
      </c>
      <c r="AF148" s="165">
        <v>2015</v>
      </c>
      <c r="AG148" s="164">
        <v>2008</v>
      </c>
      <c r="AH148" s="165">
        <v>2015</v>
      </c>
      <c r="AI148" s="165">
        <v>2016</v>
      </c>
      <c r="AJ148" s="165">
        <v>2017</v>
      </c>
      <c r="AK148" s="168" t="s">
        <v>1053</v>
      </c>
      <c r="AL148" s="168" t="s">
        <v>1053</v>
      </c>
      <c r="AM148" s="165">
        <v>2016</v>
      </c>
      <c r="AN148" s="165">
        <v>2014</v>
      </c>
      <c r="AO148" s="165">
        <v>2014</v>
      </c>
      <c r="AP148" s="165" t="s">
        <v>1053</v>
      </c>
      <c r="AQ148" s="165" t="s">
        <v>1053</v>
      </c>
      <c r="AR148" s="165">
        <v>2011</v>
      </c>
      <c r="AS148" s="165">
        <v>2015</v>
      </c>
      <c r="AT148" s="165">
        <v>2015</v>
      </c>
      <c r="AU148" s="165">
        <v>2014</v>
      </c>
      <c r="AV148" s="165">
        <v>2015</v>
      </c>
      <c r="AW148" s="165">
        <v>2015</v>
      </c>
      <c r="AX148" s="165">
        <v>2015</v>
      </c>
      <c r="AY148" s="165">
        <v>2014</v>
      </c>
      <c r="AZ148" s="165">
        <v>2015</v>
      </c>
      <c r="BA148" s="165">
        <v>2015</v>
      </c>
      <c r="BB148" s="165">
        <v>2016</v>
      </c>
      <c r="BC148" s="165">
        <v>2015</v>
      </c>
      <c r="BD148" s="165">
        <v>2014</v>
      </c>
      <c r="BE148" s="165">
        <v>2014</v>
      </c>
      <c r="BF148" s="108"/>
    </row>
    <row r="149" spans="1:58" x14ac:dyDescent="0.25">
      <c r="A149" s="133" t="s">
        <v>274</v>
      </c>
      <c r="B149" s="111" t="s">
        <v>273</v>
      </c>
      <c r="C149" s="163">
        <v>2014</v>
      </c>
      <c r="D149" s="163">
        <v>2014</v>
      </c>
      <c r="E149" s="163">
        <v>2014</v>
      </c>
      <c r="F149" s="163">
        <v>2014</v>
      </c>
      <c r="G149" s="163">
        <v>2014</v>
      </c>
      <c r="H149" s="163">
        <v>2014</v>
      </c>
      <c r="I149" s="163">
        <v>2014</v>
      </c>
      <c r="J149" s="163">
        <v>2016</v>
      </c>
      <c r="K149" s="163">
        <v>2016</v>
      </c>
      <c r="L149" s="163">
        <v>2016</v>
      </c>
      <c r="M149" s="165">
        <v>2017</v>
      </c>
      <c r="N149" s="165">
        <v>2017</v>
      </c>
      <c r="O149" s="165">
        <v>2016</v>
      </c>
      <c r="P149" s="165">
        <v>2016</v>
      </c>
      <c r="Q149" s="165">
        <v>2015</v>
      </c>
      <c r="R149" s="165">
        <v>2009</v>
      </c>
      <c r="S149" s="165">
        <v>2017</v>
      </c>
      <c r="T149" s="165">
        <v>2014</v>
      </c>
      <c r="U149" s="165">
        <v>2015</v>
      </c>
      <c r="V149" s="165" t="s">
        <v>1131</v>
      </c>
      <c r="W149" s="165">
        <v>2015</v>
      </c>
      <c r="X149" s="165">
        <v>2008</v>
      </c>
      <c r="Y149" s="165" t="s">
        <v>1053</v>
      </c>
      <c r="Z149" s="165">
        <v>2015</v>
      </c>
      <c r="AA149" s="165">
        <v>2015</v>
      </c>
      <c r="AB149" s="165">
        <v>2014</v>
      </c>
      <c r="AC149" s="165">
        <v>2014</v>
      </c>
      <c r="AD149" s="165">
        <v>2015</v>
      </c>
      <c r="AE149" s="165">
        <v>2012</v>
      </c>
      <c r="AF149" s="165">
        <v>2015</v>
      </c>
      <c r="AG149" s="164">
        <v>2010</v>
      </c>
      <c r="AH149" s="165">
        <v>2015</v>
      </c>
      <c r="AI149" s="165">
        <v>2016</v>
      </c>
      <c r="AJ149" s="165">
        <v>2017</v>
      </c>
      <c r="AK149" s="168" t="s">
        <v>1053</v>
      </c>
      <c r="AL149" s="168">
        <v>2016</v>
      </c>
      <c r="AM149" s="165">
        <v>2016</v>
      </c>
      <c r="AN149" s="165">
        <v>2014</v>
      </c>
      <c r="AO149" s="165">
        <v>2014</v>
      </c>
      <c r="AP149" s="165">
        <v>2011</v>
      </c>
      <c r="AQ149" s="165" t="s">
        <v>1053</v>
      </c>
      <c r="AR149" s="165" t="s">
        <v>1053</v>
      </c>
      <c r="AS149" s="165">
        <v>2015</v>
      </c>
      <c r="AT149" s="165">
        <v>2016</v>
      </c>
      <c r="AU149" s="165">
        <v>2014</v>
      </c>
      <c r="AV149" s="165">
        <v>2015</v>
      </c>
      <c r="AW149" s="165">
        <v>2015</v>
      </c>
      <c r="AX149" s="165">
        <v>2015</v>
      </c>
      <c r="AY149" s="165">
        <v>2014</v>
      </c>
      <c r="AZ149" s="165">
        <v>2015</v>
      </c>
      <c r="BA149" s="165">
        <v>2015</v>
      </c>
      <c r="BB149" s="165">
        <v>2016</v>
      </c>
      <c r="BC149" s="165">
        <v>2015</v>
      </c>
      <c r="BD149" s="165">
        <v>2014</v>
      </c>
      <c r="BE149" s="165">
        <v>2014</v>
      </c>
      <c r="BF149" s="108"/>
    </row>
    <row r="150" spans="1:58" x14ac:dyDescent="0.25">
      <c r="A150" s="133" t="s">
        <v>276</v>
      </c>
      <c r="B150" s="111" t="s">
        <v>275</v>
      </c>
      <c r="C150" s="163">
        <v>2014</v>
      </c>
      <c r="D150" s="163">
        <v>2014</v>
      </c>
      <c r="E150" s="163">
        <v>2014</v>
      </c>
      <c r="F150" s="163">
        <v>2014</v>
      </c>
      <c r="G150" s="163">
        <v>2014</v>
      </c>
      <c r="H150" s="163">
        <v>2014</v>
      </c>
      <c r="I150" s="163">
        <v>2014</v>
      </c>
      <c r="J150" s="163">
        <v>2016</v>
      </c>
      <c r="K150" s="163">
        <v>2016</v>
      </c>
      <c r="L150" s="163">
        <v>2016</v>
      </c>
      <c r="M150" s="165">
        <v>2017</v>
      </c>
      <c r="N150" s="165">
        <v>2017</v>
      </c>
      <c r="O150" s="165">
        <v>2016</v>
      </c>
      <c r="P150" s="165">
        <v>2016</v>
      </c>
      <c r="Q150" s="165">
        <v>2015</v>
      </c>
      <c r="R150" s="165" t="s">
        <v>1053</v>
      </c>
      <c r="S150" s="165">
        <v>2017</v>
      </c>
      <c r="T150" s="165">
        <v>2014</v>
      </c>
      <c r="U150" s="165">
        <v>2015</v>
      </c>
      <c r="V150" s="165" t="s">
        <v>1053</v>
      </c>
      <c r="W150" s="165">
        <v>2015</v>
      </c>
      <c r="X150" s="165">
        <v>2005</v>
      </c>
      <c r="Y150" s="165">
        <v>2012</v>
      </c>
      <c r="Z150" s="165">
        <v>2015</v>
      </c>
      <c r="AA150" s="165">
        <v>2015</v>
      </c>
      <c r="AB150" s="165" t="s">
        <v>1053</v>
      </c>
      <c r="AC150" s="165">
        <v>2014</v>
      </c>
      <c r="AD150" s="165">
        <v>2015</v>
      </c>
      <c r="AE150" s="165">
        <v>2012</v>
      </c>
      <c r="AF150" s="165">
        <v>2015</v>
      </c>
      <c r="AG150" s="164" t="s">
        <v>1053</v>
      </c>
      <c r="AH150" s="165">
        <v>2015</v>
      </c>
      <c r="AI150" s="165">
        <v>2016</v>
      </c>
      <c r="AJ150" s="165">
        <v>2017</v>
      </c>
      <c r="AK150" s="168" t="s">
        <v>1053</v>
      </c>
      <c r="AL150" s="168">
        <v>2017</v>
      </c>
      <c r="AM150" s="165">
        <v>2016</v>
      </c>
      <c r="AN150" s="165">
        <v>2014</v>
      </c>
      <c r="AO150" s="165">
        <v>2014</v>
      </c>
      <c r="AP150" s="165">
        <v>2013</v>
      </c>
      <c r="AQ150" s="165">
        <v>2014</v>
      </c>
      <c r="AR150" s="165" t="s">
        <v>1053</v>
      </c>
      <c r="AS150" s="165">
        <v>2015</v>
      </c>
      <c r="AT150" s="165">
        <v>2016</v>
      </c>
      <c r="AU150" s="165">
        <v>2014</v>
      </c>
      <c r="AV150" s="165">
        <v>2015</v>
      </c>
      <c r="AW150" s="165">
        <v>2015</v>
      </c>
      <c r="AX150" s="165">
        <v>2015</v>
      </c>
      <c r="AY150" s="165">
        <v>2014</v>
      </c>
      <c r="AZ150" s="165">
        <v>2015</v>
      </c>
      <c r="BA150" s="165">
        <v>2015</v>
      </c>
      <c r="BB150" s="165">
        <v>2016</v>
      </c>
      <c r="BC150" s="165">
        <v>2015</v>
      </c>
      <c r="BD150" s="165">
        <v>2014</v>
      </c>
      <c r="BE150" s="165">
        <v>2014</v>
      </c>
      <c r="BF150" s="108"/>
    </row>
    <row r="151" spans="1:58" x14ac:dyDescent="0.25">
      <c r="A151" s="133" t="s">
        <v>278</v>
      </c>
      <c r="B151" s="111" t="s">
        <v>277</v>
      </c>
      <c r="C151" s="163">
        <v>2014</v>
      </c>
      <c r="D151" s="163">
        <v>2014</v>
      </c>
      <c r="E151" s="163">
        <v>2014</v>
      </c>
      <c r="F151" s="163">
        <v>2014</v>
      </c>
      <c r="G151" s="163">
        <v>2014</v>
      </c>
      <c r="H151" s="163">
        <v>2014</v>
      </c>
      <c r="I151" s="163">
        <v>2014</v>
      </c>
      <c r="J151" s="163">
        <v>2016</v>
      </c>
      <c r="K151" s="163">
        <v>2016</v>
      </c>
      <c r="L151" s="163">
        <v>2016</v>
      </c>
      <c r="M151" s="165">
        <v>2017</v>
      </c>
      <c r="N151" s="165">
        <v>2017</v>
      </c>
      <c r="O151" s="165">
        <v>2016</v>
      </c>
      <c r="P151" s="165">
        <v>2016</v>
      </c>
      <c r="Q151" s="165">
        <v>2015</v>
      </c>
      <c r="R151" s="165">
        <v>2014</v>
      </c>
      <c r="S151" s="165">
        <v>2017</v>
      </c>
      <c r="T151" s="165">
        <v>2014</v>
      </c>
      <c r="U151" s="165">
        <v>2015</v>
      </c>
      <c r="V151" s="165" t="s">
        <v>1131</v>
      </c>
      <c r="W151" s="165">
        <v>2015</v>
      </c>
      <c r="X151" s="165">
        <v>2014</v>
      </c>
      <c r="Y151" s="165">
        <v>2010</v>
      </c>
      <c r="Z151" s="165">
        <v>2015</v>
      </c>
      <c r="AA151" s="165">
        <v>2015</v>
      </c>
      <c r="AB151" s="165">
        <v>2015</v>
      </c>
      <c r="AC151" s="165">
        <v>2014</v>
      </c>
      <c r="AD151" s="165">
        <v>2015</v>
      </c>
      <c r="AE151" s="165">
        <v>2012</v>
      </c>
      <c r="AF151" s="165">
        <v>2015</v>
      </c>
      <c r="AG151" s="164">
        <v>2011</v>
      </c>
      <c r="AH151" s="165">
        <v>2015</v>
      </c>
      <c r="AI151" s="165">
        <v>2016</v>
      </c>
      <c r="AJ151" s="165">
        <v>2017</v>
      </c>
      <c r="AK151" s="168">
        <v>2016</v>
      </c>
      <c r="AL151" s="168">
        <v>2016</v>
      </c>
      <c r="AM151" s="165">
        <v>2016</v>
      </c>
      <c r="AN151" s="165">
        <v>2014</v>
      </c>
      <c r="AO151" s="165">
        <v>2014</v>
      </c>
      <c r="AP151" s="165">
        <v>2014</v>
      </c>
      <c r="AQ151" s="165">
        <v>2014</v>
      </c>
      <c r="AR151" s="165">
        <v>2015</v>
      </c>
      <c r="AS151" s="165">
        <v>2015</v>
      </c>
      <c r="AT151" s="165">
        <v>2016</v>
      </c>
      <c r="AU151" s="165">
        <v>2014</v>
      </c>
      <c r="AV151" s="165">
        <v>2015</v>
      </c>
      <c r="AW151" s="165">
        <v>2015</v>
      </c>
      <c r="AX151" s="165">
        <v>2015</v>
      </c>
      <c r="AY151" s="165">
        <v>2014</v>
      </c>
      <c r="AZ151" s="165">
        <v>2015</v>
      </c>
      <c r="BA151" s="165">
        <v>2015</v>
      </c>
      <c r="BB151" s="165">
        <v>2016</v>
      </c>
      <c r="BC151" s="165">
        <v>2015</v>
      </c>
      <c r="BD151" s="165">
        <v>2014</v>
      </c>
      <c r="BE151" s="165">
        <v>2014</v>
      </c>
      <c r="BF151" s="108"/>
    </row>
    <row r="152" spans="1:58" x14ac:dyDescent="0.25">
      <c r="A152" s="133" t="s">
        <v>280</v>
      </c>
      <c r="B152" s="111" t="s">
        <v>279</v>
      </c>
      <c r="C152" s="163">
        <v>2014</v>
      </c>
      <c r="D152" s="163">
        <v>2014</v>
      </c>
      <c r="E152" s="163">
        <v>2014</v>
      </c>
      <c r="F152" s="163">
        <v>2014</v>
      </c>
      <c r="G152" s="163">
        <v>2014</v>
      </c>
      <c r="H152" s="163">
        <v>2014</v>
      </c>
      <c r="I152" s="163">
        <v>2014</v>
      </c>
      <c r="J152" s="163">
        <v>2016</v>
      </c>
      <c r="K152" s="163">
        <v>2016</v>
      </c>
      <c r="L152" s="163">
        <v>2016</v>
      </c>
      <c r="M152" s="165">
        <v>2017</v>
      </c>
      <c r="N152" s="165">
        <v>2017</v>
      </c>
      <c r="O152" s="165">
        <v>2016</v>
      </c>
      <c r="P152" s="165">
        <v>2016</v>
      </c>
      <c r="Q152" s="165">
        <v>2015</v>
      </c>
      <c r="R152" s="165">
        <v>2014</v>
      </c>
      <c r="S152" s="165">
        <v>2017</v>
      </c>
      <c r="T152" s="165">
        <v>2014</v>
      </c>
      <c r="U152" s="165">
        <v>2015</v>
      </c>
      <c r="V152" s="165" t="s">
        <v>1131</v>
      </c>
      <c r="W152" s="165">
        <v>2015</v>
      </c>
      <c r="X152" s="165">
        <v>2014</v>
      </c>
      <c r="Y152" s="165">
        <v>2010</v>
      </c>
      <c r="Z152" s="165">
        <v>2015</v>
      </c>
      <c r="AA152" s="165">
        <v>2015</v>
      </c>
      <c r="AB152" s="165">
        <v>2013</v>
      </c>
      <c r="AC152" s="165">
        <v>2014</v>
      </c>
      <c r="AD152" s="165">
        <v>2015</v>
      </c>
      <c r="AE152" s="165" t="s">
        <v>1053</v>
      </c>
      <c r="AF152" s="165">
        <v>2015</v>
      </c>
      <c r="AG152" s="164">
        <v>2010</v>
      </c>
      <c r="AH152" s="165">
        <v>2015</v>
      </c>
      <c r="AI152" s="165">
        <v>2016</v>
      </c>
      <c r="AJ152" s="165">
        <v>2017</v>
      </c>
      <c r="AK152" s="168" t="s">
        <v>1053</v>
      </c>
      <c r="AL152" s="168">
        <v>2016</v>
      </c>
      <c r="AM152" s="165">
        <v>2016</v>
      </c>
      <c r="AN152" s="165">
        <v>2014</v>
      </c>
      <c r="AO152" s="165">
        <v>2014</v>
      </c>
      <c r="AP152" s="165">
        <v>2011</v>
      </c>
      <c r="AQ152" s="165">
        <v>2012</v>
      </c>
      <c r="AR152" s="165">
        <v>2015</v>
      </c>
      <c r="AS152" s="165">
        <v>2015</v>
      </c>
      <c r="AT152" s="165">
        <v>2016</v>
      </c>
      <c r="AU152" s="165">
        <v>2014</v>
      </c>
      <c r="AV152" s="165">
        <v>2015</v>
      </c>
      <c r="AW152" s="165">
        <v>2015</v>
      </c>
      <c r="AX152" s="165">
        <v>2015</v>
      </c>
      <c r="AY152" s="165">
        <v>2014</v>
      </c>
      <c r="AZ152" s="165">
        <v>2015</v>
      </c>
      <c r="BA152" s="165">
        <v>2015</v>
      </c>
      <c r="BB152" s="165">
        <v>2016</v>
      </c>
      <c r="BC152" s="165">
        <v>2015</v>
      </c>
      <c r="BD152" s="165">
        <v>2014</v>
      </c>
      <c r="BE152" s="165">
        <v>2014</v>
      </c>
      <c r="BF152" s="108"/>
    </row>
    <row r="153" spans="1:58" x14ac:dyDescent="0.25">
      <c r="A153" s="133" t="s">
        <v>282</v>
      </c>
      <c r="B153" s="111" t="s">
        <v>281</v>
      </c>
      <c r="C153" s="163">
        <v>2014</v>
      </c>
      <c r="D153" s="163">
        <v>2014</v>
      </c>
      <c r="E153" s="163">
        <v>2014</v>
      </c>
      <c r="F153" s="163">
        <v>2014</v>
      </c>
      <c r="G153" s="163">
        <v>2014</v>
      </c>
      <c r="H153" s="163">
        <v>2014</v>
      </c>
      <c r="I153" s="163">
        <v>2014</v>
      </c>
      <c r="J153" s="163">
        <v>2016</v>
      </c>
      <c r="K153" s="163">
        <v>2016</v>
      </c>
      <c r="L153" s="163">
        <v>2016</v>
      </c>
      <c r="M153" s="165">
        <v>2017</v>
      </c>
      <c r="N153" s="165">
        <v>2017</v>
      </c>
      <c r="O153" s="165">
        <v>2016</v>
      </c>
      <c r="P153" s="165">
        <v>2016</v>
      </c>
      <c r="Q153" s="165">
        <v>2015</v>
      </c>
      <c r="R153" s="165" t="s">
        <v>1053</v>
      </c>
      <c r="S153" s="165">
        <v>2017</v>
      </c>
      <c r="T153" s="165">
        <v>2014</v>
      </c>
      <c r="U153" s="165">
        <v>2015</v>
      </c>
      <c r="V153" s="165" t="s">
        <v>1131</v>
      </c>
      <c r="W153" s="165">
        <v>2015</v>
      </c>
      <c r="X153" s="165">
        <v>2012</v>
      </c>
      <c r="Y153" s="165">
        <v>2012</v>
      </c>
      <c r="Z153" s="165">
        <v>2015</v>
      </c>
      <c r="AA153" s="165">
        <v>2015</v>
      </c>
      <c r="AB153" s="165" t="s">
        <v>1053</v>
      </c>
      <c r="AC153" s="165">
        <v>2014</v>
      </c>
      <c r="AD153" s="165">
        <v>2015</v>
      </c>
      <c r="AE153" s="165" t="s">
        <v>1053</v>
      </c>
      <c r="AF153" s="165" t="s">
        <v>1053</v>
      </c>
      <c r="AG153" s="164">
        <v>2006</v>
      </c>
      <c r="AH153" s="165">
        <v>2015</v>
      </c>
      <c r="AI153" s="165">
        <v>2016</v>
      </c>
      <c r="AJ153" s="165">
        <v>2017</v>
      </c>
      <c r="AK153" s="168" t="s">
        <v>1053</v>
      </c>
      <c r="AL153" s="168" t="s">
        <v>1053</v>
      </c>
      <c r="AM153" s="165">
        <v>2016</v>
      </c>
      <c r="AN153" s="165">
        <v>2014</v>
      </c>
      <c r="AO153" s="165">
        <v>2014</v>
      </c>
      <c r="AP153" s="165">
        <v>2013</v>
      </c>
      <c r="AQ153" s="165">
        <v>2013</v>
      </c>
      <c r="AR153" s="165">
        <v>2015</v>
      </c>
      <c r="AS153" s="165">
        <v>2015</v>
      </c>
      <c r="AT153" s="165">
        <v>2015</v>
      </c>
      <c r="AU153" s="165">
        <v>2014</v>
      </c>
      <c r="AV153" s="165">
        <v>2015</v>
      </c>
      <c r="AW153" s="165">
        <v>2015</v>
      </c>
      <c r="AX153" s="165">
        <v>2015</v>
      </c>
      <c r="AY153" s="165">
        <v>2014</v>
      </c>
      <c r="AZ153" s="165">
        <v>2015</v>
      </c>
      <c r="BA153" s="165">
        <v>2015</v>
      </c>
      <c r="BB153" s="165">
        <v>2016</v>
      </c>
      <c r="BC153" s="165">
        <v>2015</v>
      </c>
      <c r="BD153" s="165">
        <v>2014</v>
      </c>
      <c r="BE153" s="165">
        <v>2014</v>
      </c>
      <c r="BF153" s="108"/>
    </row>
    <row r="154" spans="1:58" x14ac:dyDescent="0.25">
      <c r="A154" s="133" t="s">
        <v>284</v>
      </c>
      <c r="B154" s="111" t="s">
        <v>283</v>
      </c>
      <c r="C154" s="163">
        <v>2014</v>
      </c>
      <c r="D154" s="163">
        <v>2014</v>
      </c>
      <c r="E154" s="163">
        <v>2014</v>
      </c>
      <c r="F154" s="163">
        <v>2014</v>
      </c>
      <c r="G154" s="163">
        <v>2014</v>
      </c>
      <c r="H154" s="163">
        <v>2014</v>
      </c>
      <c r="I154" s="163">
        <v>2014</v>
      </c>
      <c r="J154" s="163">
        <v>2016</v>
      </c>
      <c r="K154" s="163">
        <v>2016</v>
      </c>
      <c r="L154" s="163">
        <v>2016</v>
      </c>
      <c r="M154" s="165">
        <v>2017</v>
      </c>
      <c r="N154" s="165">
        <v>2017</v>
      </c>
      <c r="O154" s="165">
        <v>2016</v>
      </c>
      <c r="P154" s="165">
        <v>2016</v>
      </c>
      <c r="Q154" s="165">
        <v>2015</v>
      </c>
      <c r="R154" s="165">
        <v>2013</v>
      </c>
      <c r="S154" s="165">
        <v>2017</v>
      </c>
      <c r="T154" s="165">
        <v>2014</v>
      </c>
      <c r="U154" s="165">
        <v>2015</v>
      </c>
      <c r="V154" s="165" t="s">
        <v>1131</v>
      </c>
      <c r="W154" s="165">
        <v>2015</v>
      </c>
      <c r="X154" s="165">
        <v>2013</v>
      </c>
      <c r="Y154" s="165">
        <v>2010</v>
      </c>
      <c r="Z154" s="165">
        <v>2015</v>
      </c>
      <c r="AA154" s="165">
        <v>2015</v>
      </c>
      <c r="AB154" s="165">
        <v>2015</v>
      </c>
      <c r="AC154" s="165">
        <v>2014</v>
      </c>
      <c r="AD154" s="165">
        <v>2015</v>
      </c>
      <c r="AE154" s="165">
        <v>2012</v>
      </c>
      <c r="AF154" s="165">
        <v>2015</v>
      </c>
      <c r="AG154" s="164">
        <v>2011</v>
      </c>
      <c r="AH154" s="165">
        <v>2015</v>
      </c>
      <c r="AI154" s="165">
        <v>2016</v>
      </c>
      <c r="AJ154" s="165">
        <v>2017</v>
      </c>
      <c r="AK154" s="168" t="s">
        <v>1053</v>
      </c>
      <c r="AL154" s="168">
        <v>2016</v>
      </c>
      <c r="AM154" s="165">
        <v>2016</v>
      </c>
      <c r="AN154" s="165">
        <v>2014</v>
      </c>
      <c r="AO154" s="165">
        <v>2014</v>
      </c>
      <c r="AP154" s="165">
        <v>2014</v>
      </c>
      <c r="AQ154" s="165">
        <v>2014</v>
      </c>
      <c r="AR154" s="165">
        <v>2009</v>
      </c>
      <c r="AS154" s="165">
        <v>2015</v>
      </c>
      <c r="AT154" s="165">
        <v>2016</v>
      </c>
      <c r="AU154" s="165">
        <v>2014</v>
      </c>
      <c r="AV154" s="165">
        <v>2015</v>
      </c>
      <c r="AW154" s="165">
        <v>2015</v>
      </c>
      <c r="AX154" s="165">
        <v>2015</v>
      </c>
      <c r="AY154" s="165">
        <v>2014</v>
      </c>
      <c r="AZ154" s="165">
        <v>2015</v>
      </c>
      <c r="BA154" s="165">
        <v>2015</v>
      </c>
      <c r="BB154" s="165">
        <v>2016</v>
      </c>
      <c r="BC154" s="165">
        <v>2015</v>
      </c>
      <c r="BD154" s="165">
        <v>2014</v>
      </c>
      <c r="BE154" s="165">
        <v>2014</v>
      </c>
      <c r="BF154" s="108"/>
    </row>
    <row r="155" spans="1:58" x14ac:dyDescent="0.25">
      <c r="A155" s="133" t="s">
        <v>286</v>
      </c>
      <c r="B155" s="111" t="s">
        <v>285</v>
      </c>
      <c r="C155" s="163">
        <v>2014</v>
      </c>
      <c r="D155" s="163">
        <v>2014</v>
      </c>
      <c r="E155" s="163">
        <v>2014</v>
      </c>
      <c r="F155" s="163">
        <v>2014</v>
      </c>
      <c r="G155" s="163">
        <v>2014</v>
      </c>
      <c r="H155" s="163">
        <v>2014</v>
      </c>
      <c r="I155" s="163">
        <v>2014</v>
      </c>
      <c r="J155" s="163">
        <v>2016</v>
      </c>
      <c r="K155" s="163">
        <v>2016</v>
      </c>
      <c r="L155" s="163">
        <v>2016</v>
      </c>
      <c r="M155" s="165">
        <v>2017</v>
      </c>
      <c r="N155" s="165">
        <v>2017</v>
      </c>
      <c r="O155" s="165">
        <v>2016</v>
      </c>
      <c r="P155" s="165">
        <v>2016</v>
      </c>
      <c r="Q155" s="165">
        <v>2015</v>
      </c>
      <c r="R155" s="165" t="s">
        <v>1053</v>
      </c>
      <c r="S155" s="165">
        <v>2017</v>
      </c>
      <c r="T155" s="165">
        <v>2014</v>
      </c>
      <c r="U155" s="165">
        <v>2015</v>
      </c>
      <c r="V155" s="165" t="s">
        <v>1053</v>
      </c>
      <c r="W155" s="165">
        <v>2015</v>
      </c>
      <c r="X155" s="165" t="s">
        <v>1053</v>
      </c>
      <c r="Y155" s="165">
        <v>2013</v>
      </c>
      <c r="Z155" s="165">
        <v>2015</v>
      </c>
      <c r="AA155" s="165">
        <v>2015</v>
      </c>
      <c r="AB155" s="165" t="s">
        <v>1053</v>
      </c>
      <c r="AC155" s="165">
        <v>2014</v>
      </c>
      <c r="AD155" s="165">
        <v>2015</v>
      </c>
      <c r="AE155" s="165" t="s">
        <v>1053</v>
      </c>
      <c r="AF155" s="165">
        <v>2015</v>
      </c>
      <c r="AG155" s="164" t="s">
        <v>1053</v>
      </c>
      <c r="AH155" s="165">
        <v>2015</v>
      </c>
      <c r="AI155" s="165">
        <v>2016</v>
      </c>
      <c r="AJ155" s="165">
        <v>2017</v>
      </c>
      <c r="AK155" s="168" t="s">
        <v>1053</v>
      </c>
      <c r="AL155" s="168">
        <v>2016</v>
      </c>
      <c r="AM155" s="165">
        <v>2016</v>
      </c>
      <c r="AN155" s="165">
        <v>2014</v>
      </c>
      <c r="AO155" s="165">
        <v>2014</v>
      </c>
      <c r="AP155" s="165">
        <v>2014</v>
      </c>
      <c r="AQ155" s="165">
        <v>2014</v>
      </c>
      <c r="AR155" s="165">
        <v>2007</v>
      </c>
      <c r="AS155" s="165">
        <v>2015</v>
      </c>
      <c r="AT155" s="165">
        <v>2016</v>
      </c>
      <c r="AU155" s="165">
        <v>2014</v>
      </c>
      <c r="AV155" s="165">
        <v>2015</v>
      </c>
      <c r="AW155" s="165">
        <v>2015</v>
      </c>
      <c r="AX155" s="165">
        <v>2015</v>
      </c>
      <c r="AY155" s="165">
        <v>2014</v>
      </c>
      <c r="AZ155" s="165">
        <v>2015</v>
      </c>
      <c r="BA155" s="165">
        <v>2015</v>
      </c>
      <c r="BB155" s="165">
        <v>2016</v>
      </c>
      <c r="BC155" s="165">
        <v>2015</v>
      </c>
      <c r="BD155" s="165">
        <v>2014</v>
      </c>
      <c r="BE155" s="165">
        <v>2014</v>
      </c>
      <c r="BF155" s="108"/>
    </row>
    <row r="156" spans="1:58" x14ac:dyDescent="0.25">
      <c r="A156" s="133" t="s">
        <v>288</v>
      </c>
      <c r="B156" s="111" t="s">
        <v>287</v>
      </c>
      <c r="C156" s="163">
        <v>2014</v>
      </c>
      <c r="D156" s="163">
        <v>2014</v>
      </c>
      <c r="E156" s="163">
        <v>2014</v>
      </c>
      <c r="F156" s="163">
        <v>2014</v>
      </c>
      <c r="G156" s="163">
        <v>2014</v>
      </c>
      <c r="H156" s="163">
        <v>2014</v>
      </c>
      <c r="I156" s="163">
        <v>2014</v>
      </c>
      <c r="J156" s="163">
        <v>2016</v>
      </c>
      <c r="K156" s="163">
        <v>2016</v>
      </c>
      <c r="L156" s="163">
        <v>2016</v>
      </c>
      <c r="M156" s="165">
        <v>2017</v>
      </c>
      <c r="N156" s="165">
        <v>2017</v>
      </c>
      <c r="O156" s="165">
        <v>2016</v>
      </c>
      <c r="P156" s="165">
        <v>2016</v>
      </c>
      <c r="Q156" s="165">
        <v>2015</v>
      </c>
      <c r="R156" s="165" t="s">
        <v>1053</v>
      </c>
      <c r="S156" s="165">
        <v>2017</v>
      </c>
      <c r="T156" s="165">
        <v>2014</v>
      </c>
      <c r="U156" s="165">
        <v>2015</v>
      </c>
      <c r="V156" s="165" t="s">
        <v>1053</v>
      </c>
      <c r="W156" s="165">
        <v>2015</v>
      </c>
      <c r="X156" s="165" t="s">
        <v>1053</v>
      </c>
      <c r="Y156" s="165">
        <v>2012</v>
      </c>
      <c r="Z156" s="165">
        <v>2015</v>
      </c>
      <c r="AA156" s="165">
        <v>2015</v>
      </c>
      <c r="AB156" s="165">
        <v>2014</v>
      </c>
      <c r="AC156" s="165">
        <v>2014</v>
      </c>
      <c r="AD156" s="165">
        <v>2015</v>
      </c>
      <c r="AE156" s="165" t="s">
        <v>1053</v>
      </c>
      <c r="AF156" s="165">
        <v>2015</v>
      </c>
      <c r="AG156" s="164">
        <v>2012</v>
      </c>
      <c r="AH156" s="165">
        <v>2015</v>
      </c>
      <c r="AI156" s="165">
        <v>2016</v>
      </c>
      <c r="AJ156" s="165">
        <v>2017</v>
      </c>
      <c r="AK156" s="168" t="s">
        <v>1053</v>
      </c>
      <c r="AL156" s="168">
        <v>2016</v>
      </c>
      <c r="AM156" s="165">
        <v>2016</v>
      </c>
      <c r="AN156" s="165">
        <v>2014</v>
      </c>
      <c r="AO156" s="165">
        <v>2014</v>
      </c>
      <c r="AP156" s="165">
        <v>2014</v>
      </c>
      <c r="AQ156" s="165">
        <v>2014</v>
      </c>
      <c r="AR156" s="165">
        <v>2015</v>
      </c>
      <c r="AS156" s="165">
        <v>2015</v>
      </c>
      <c r="AT156" s="165">
        <v>2016</v>
      </c>
      <c r="AU156" s="165">
        <v>2014</v>
      </c>
      <c r="AV156" s="165" t="s">
        <v>1053</v>
      </c>
      <c r="AW156" s="165">
        <v>2015</v>
      </c>
      <c r="AX156" s="165">
        <v>2015</v>
      </c>
      <c r="AY156" s="165">
        <v>2014</v>
      </c>
      <c r="AZ156" s="165">
        <v>2015</v>
      </c>
      <c r="BA156" s="165">
        <v>2015</v>
      </c>
      <c r="BB156" s="165">
        <v>2016</v>
      </c>
      <c r="BC156" s="165">
        <v>2015</v>
      </c>
      <c r="BD156" s="165">
        <v>2014</v>
      </c>
      <c r="BE156" s="165">
        <v>2014</v>
      </c>
      <c r="BF156" s="108"/>
    </row>
    <row r="157" spans="1:58" x14ac:dyDescent="0.25">
      <c r="A157" s="133" t="s">
        <v>290</v>
      </c>
      <c r="B157" s="111" t="s">
        <v>289</v>
      </c>
      <c r="C157" s="163">
        <v>2014</v>
      </c>
      <c r="D157" s="163">
        <v>2014</v>
      </c>
      <c r="E157" s="163">
        <v>2014</v>
      </c>
      <c r="F157" s="163">
        <v>2014</v>
      </c>
      <c r="G157" s="163">
        <v>2014</v>
      </c>
      <c r="H157" s="163">
        <v>2014</v>
      </c>
      <c r="I157" s="163">
        <v>2014</v>
      </c>
      <c r="J157" s="163">
        <v>2016</v>
      </c>
      <c r="K157" s="163">
        <v>2016</v>
      </c>
      <c r="L157" s="163">
        <v>2016</v>
      </c>
      <c r="M157" s="165">
        <v>2017</v>
      </c>
      <c r="N157" s="165">
        <v>2017</v>
      </c>
      <c r="O157" s="165">
        <v>2016</v>
      </c>
      <c r="P157" s="165">
        <v>2016</v>
      </c>
      <c r="Q157" s="165">
        <v>2015</v>
      </c>
      <c r="R157" s="165" t="s">
        <v>1053</v>
      </c>
      <c r="S157" s="165">
        <v>2017</v>
      </c>
      <c r="T157" s="165">
        <v>2014</v>
      </c>
      <c r="U157" s="165">
        <v>2015</v>
      </c>
      <c r="V157" s="165" t="s">
        <v>1053</v>
      </c>
      <c r="W157" s="165">
        <v>2015</v>
      </c>
      <c r="X157" s="165" t="s">
        <v>1053</v>
      </c>
      <c r="Y157" s="165">
        <v>2011</v>
      </c>
      <c r="Z157" s="165">
        <v>2015</v>
      </c>
      <c r="AA157" s="165">
        <v>2015</v>
      </c>
      <c r="AB157" s="165">
        <v>2014</v>
      </c>
      <c r="AC157" s="165">
        <v>2014</v>
      </c>
      <c r="AD157" s="165">
        <v>2015</v>
      </c>
      <c r="AE157" s="165" t="s">
        <v>1053</v>
      </c>
      <c r="AF157" s="165">
        <v>2015</v>
      </c>
      <c r="AG157" s="164">
        <v>2012</v>
      </c>
      <c r="AH157" s="165">
        <v>2015</v>
      </c>
      <c r="AI157" s="165">
        <v>2016</v>
      </c>
      <c r="AJ157" s="165">
        <v>2017</v>
      </c>
      <c r="AK157" s="168" t="s">
        <v>1053</v>
      </c>
      <c r="AL157" s="168">
        <v>2016</v>
      </c>
      <c r="AM157" s="165">
        <v>2016</v>
      </c>
      <c r="AN157" s="165">
        <v>2014</v>
      </c>
      <c r="AO157" s="165">
        <v>2014</v>
      </c>
      <c r="AP157" s="165">
        <v>2014</v>
      </c>
      <c r="AQ157" s="165">
        <v>2014</v>
      </c>
      <c r="AR157" s="165">
        <v>2015</v>
      </c>
      <c r="AS157" s="165">
        <v>2015</v>
      </c>
      <c r="AT157" s="165">
        <v>2016</v>
      </c>
      <c r="AU157" s="165">
        <v>2014</v>
      </c>
      <c r="AV157" s="165">
        <v>2015</v>
      </c>
      <c r="AW157" s="165">
        <v>2015</v>
      </c>
      <c r="AX157" s="165">
        <v>2015</v>
      </c>
      <c r="AY157" s="165">
        <v>2014</v>
      </c>
      <c r="AZ157" s="165">
        <v>2015</v>
      </c>
      <c r="BA157" s="165">
        <v>2015</v>
      </c>
      <c r="BB157" s="165">
        <v>2016</v>
      </c>
      <c r="BC157" s="165">
        <v>2015</v>
      </c>
      <c r="BD157" s="165">
        <v>2014</v>
      </c>
      <c r="BE157" s="165">
        <v>2014</v>
      </c>
      <c r="BF157" s="108"/>
    </row>
    <row r="158" spans="1:58" x14ac:dyDescent="0.25">
      <c r="A158" s="133" t="s">
        <v>292</v>
      </c>
      <c r="B158" s="111" t="s">
        <v>291</v>
      </c>
      <c r="C158" s="163">
        <v>2014</v>
      </c>
      <c r="D158" s="163">
        <v>2014</v>
      </c>
      <c r="E158" s="163">
        <v>2014</v>
      </c>
      <c r="F158" s="163">
        <v>2014</v>
      </c>
      <c r="G158" s="163">
        <v>2014</v>
      </c>
      <c r="H158" s="163">
        <v>2014</v>
      </c>
      <c r="I158" s="163">
        <v>2014</v>
      </c>
      <c r="J158" s="163">
        <v>2016</v>
      </c>
      <c r="K158" s="163">
        <v>2016</v>
      </c>
      <c r="L158" s="163">
        <v>2016</v>
      </c>
      <c r="M158" s="165">
        <v>2017</v>
      </c>
      <c r="N158" s="165">
        <v>2017</v>
      </c>
      <c r="O158" s="165">
        <v>2016</v>
      </c>
      <c r="P158" s="165">
        <v>2016</v>
      </c>
      <c r="Q158" s="165">
        <v>2015</v>
      </c>
      <c r="R158" s="165" t="s">
        <v>1053</v>
      </c>
      <c r="S158" s="165">
        <v>2017</v>
      </c>
      <c r="T158" s="165">
        <v>2014</v>
      </c>
      <c r="U158" s="165">
        <v>2015</v>
      </c>
      <c r="V158" s="165" t="s">
        <v>1131</v>
      </c>
      <c r="W158" s="165">
        <v>2015</v>
      </c>
      <c r="X158" s="165">
        <v>2007</v>
      </c>
      <c r="Y158" s="165">
        <v>2010</v>
      </c>
      <c r="Z158" s="165">
        <v>2015</v>
      </c>
      <c r="AA158" s="165">
        <v>2015</v>
      </c>
      <c r="AB158" s="165" t="s">
        <v>1053</v>
      </c>
      <c r="AC158" s="165">
        <v>2014</v>
      </c>
      <c r="AD158" s="165">
        <v>2015</v>
      </c>
      <c r="AE158" s="165">
        <v>2012</v>
      </c>
      <c r="AF158" s="165" t="s">
        <v>1053</v>
      </c>
      <c r="AG158" s="164">
        <v>2005</v>
      </c>
      <c r="AH158" s="165">
        <v>2015</v>
      </c>
      <c r="AI158" s="165">
        <v>2016</v>
      </c>
      <c r="AJ158" s="165">
        <v>2017</v>
      </c>
      <c r="AK158" s="168" t="s">
        <v>1053</v>
      </c>
      <c r="AL158" s="168">
        <v>2016</v>
      </c>
      <c r="AM158" s="165">
        <v>2016</v>
      </c>
      <c r="AN158" s="165">
        <v>2014</v>
      </c>
      <c r="AO158" s="165">
        <v>2014</v>
      </c>
      <c r="AP158" s="165" t="s">
        <v>1053</v>
      </c>
      <c r="AQ158" s="165" t="s">
        <v>1053</v>
      </c>
      <c r="AR158" s="165">
        <v>2009</v>
      </c>
      <c r="AS158" s="165">
        <v>2015</v>
      </c>
      <c r="AT158" s="165">
        <v>2016</v>
      </c>
      <c r="AU158" s="165">
        <v>2014</v>
      </c>
      <c r="AV158" s="165" t="s">
        <v>1053</v>
      </c>
      <c r="AW158" s="165">
        <v>2015</v>
      </c>
      <c r="AX158" s="165">
        <v>2015</v>
      </c>
      <c r="AY158" s="165">
        <v>2014</v>
      </c>
      <c r="AZ158" s="165">
        <v>2015</v>
      </c>
      <c r="BA158" s="165">
        <v>2015</v>
      </c>
      <c r="BB158" s="165">
        <v>2016</v>
      </c>
      <c r="BC158" s="165">
        <v>2015</v>
      </c>
      <c r="BD158" s="165">
        <v>2014</v>
      </c>
      <c r="BE158" s="165">
        <v>2014</v>
      </c>
      <c r="BF158" s="108"/>
    </row>
    <row r="159" spans="1:58" x14ac:dyDescent="0.25">
      <c r="A159" s="133" t="s">
        <v>294</v>
      </c>
      <c r="B159" s="111" t="s">
        <v>293</v>
      </c>
      <c r="C159" s="163">
        <v>2014</v>
      </c>
      <c r="D159" s="163">
        <v>2014</v>
      </c>
      <c r="E159" s="163">
        <v>2014</v>
      </c>
      <c r="F159" s="163">
        <v>2014</v>
      </c>
      <c r="G159" s="163">
        <v>2014</v>
      </c>
      <c r="H159" s="163">
        <v>2014</v>
      </c>
      <c r="I159" s="163">
        <v>2014</v>
      </c>
      <c r="J159" s="163">
        <v>2016</v>
      </c>
      <c r="K159" s="163">
        <v>2016</v>
      </c>
      <c r="L159" s="163">
        <v>2016</v>
      </c>
      <c r="M159" s="165">
        <v>2017</v>
      </c>
      <c r="N159" s="165">
        <v>2017</v>
      </c>
      <c r="O159" s="165">
        <v>2016</v>
      </c>
      <c r="P159" s="165">
        <v>2016</v>
      </c>
      <c r="Q159" s="165" t="s">
        <v>1053</v>
      </c>
      <c r="R159" s="165">
        <v>2006</v>
      </c>
      <c r="S159" s="165">
        <v>2017</v>
      </c>
      <c r="T159" s="165">
        <v>2014</v>
      </c>
      <c r="U159" s="165">
        <v>2015</v>
      </c>
      <c r="V159" s="165" t="s">
        <v>1131</v>
      </c>
      <c r="W159" s="165">
        <v>2015</v>
      </c>
      <c r="X159" s="165">
        <v>2009</v>
      </c>
      <c r="Y159" s="165">
        <v>2010</v>
      </c>
      <c r="Z159" s="165">
        <v>2015</v>
      </c>
      <c r="AA159" s="165">
        <v>2015</v>
      </c>
      <c r="AB159" s="165">
        <v>2015</v>
      </c>
      <c r="AC159" s="165" t="s">
        <v>1053</v>
      </c>
      <c r="AD159" s="165">
        <v>2015</v>
      </c>
      <c r="AE159" s="165">
        <v>2012</v>
      </c>
      <c r="AF159" s="165">
        <v>2012</v>
      </c>
      <c r="AG159" s="164" t="s">
        <v>1053</v>
      </c>
      <c r="AH159" s="165">
        <v>2015</v>
      </c>
      <c r="AI159" s="165">
        <v>2016</v>
      </c>
      <c r="AJ159" s="165">
        <v>2017</v>
      </c>
      <c r="AK159" s="168">
        <v>2017</v>
      </c>
      <c r="AL159" s="168">
        <v>2017</v>
      </c>
      <c r="AM159" s="165">
        <v>2016</v>
      </c>
      <c r="AN159" s="165">
        <v>2014</v>
      </c>
      <c r="AO159" s="165">
        <v>2014</v>
      </c>
      <c r="AP159" s="165" t="s">
        <v>1053</v>
      </c>
      <c r="AQ159" s="165" t="s">
        <v>1053</v>
      </c>
      <c r="AR159" s="165" t="s">
        <v>1053</v>
      </c>
      <c r="AS159" s="165">
        <v>2015</v>
      </c>
      <c r="AT159" s="165">
        <v>2016</v>
      </c>
      <c r="AU159" s="165">
        <v>2014</v>
      </c>
      <c r="AV159" s="165" t="s">
        <v>1053</v>
      </c>
      <c r="AW159" s="165">
        <v>2015</v>
      </c>
      <c r="AX159" s="165">
        <v>2015</v>
      </c>
      <c r="AY159" s="165">
        <v>2014</v>
      </c>
      <c r="AZ159" s="165">
        <v>2011</v>
      </c>
      <c r="BA159" s="165">
        <v>2011</v>
      </c>
      <c r="BB159" s="165">
        <v>2016</v>
      </c>
      <c r="BC159" s="165">
        <v>2015</v>
      </c>
      <c r="BD159" s="165">
        <v>2014</v>
      </c>
      <c r="BE159" s="165">
        <v>2014</v>
      </c>
      <c r="BF159" s="108"/>
    </row>
    <row r="160" spans="1:58" x14ac:dyDescent="0.25">
      <c r="A160" s="133" t="s">
        <v>296</v>
      </c>
      <c r="B160" s="111" t="s">
        <v>295</v>
      </c>
      <c r="C160" s="163">
        <v>2014</v>
      </c>
      <c r="D160" s="163">
        <v>2014</v>
      </c>
      <c r="E160" s="163">
        <v>2014</v>
      </c>
      <c r="F160" s="163">
        <v>2014</v>
      </c>
      <c r="G160" s="163">
        <v>2014</v>
      </c>
      <c r="H160" s="163">
        <v>2014</v>
      </c>
      <c r="I160" s="163">
        <v>2014</v>
      </c>
      <c r="J160" s="163">
        <v>2016</v>
      </c>
      <c r="K160" s="163">
        <v>2016</v>
      </c>
      <c r="L160" s="163">
        <v>2016</v>
      </c>
      <c r="M160" s="165">
        <v>2017</v>
      </c>
      <c r="N160" s="165">
        <v>2017</v>
      </c>
      <c r="O160" s="165">
        <v>2016</v>
      </c>
      <c r="P160" s="165">
        <v>2016</v>
      </c>
      <c r="Q160" s="165">
        <v>2015</v>
      </c>
      <c r="R160" s="165">
        <v>2012</v>
      </c>
      <c r="S160" s="165">
        <v>2017</v>
      </c>
      <c r="T160" s="165">
        <v>2014</v>
      </c>
      <c r="U160" s="165">
        <v>2015</v>
      </c>
      <c r="V160" s="165" t="s">
        <v>1131</v>
      </c>
      <c r="W160" s="165">
        <v>2015</v>
      </c>
      <c r="X160" s="165">
        <v>2008</v>
      </c>
      <c r="Y160" s="165">
        <v>2015</v>
      </c>
      <c r="Z160" s="165">
        <v>2015</v>
      </c>
      <c r="AA160" s="165">
        <v>2015</v>
      </c>
      <c r="AB160" s="165">
        <v>2015</v>
      </c>
      <c r="AC160" s="165">
        <v>2014</v>
      </c>
      <c r="AD160" s="165">
        <v>2015</v>
      </c>
      <c r="AE160" s="165">
        <v>2012</v>
      </c>
      <c r="AF160" s="165">
        <v>2015</v>
      </c>
      <c r="AG160" s="164">
        <v>2011</v>
      </c>
      <c r="AH160" s="165">
        <v>2015</v>
      </c>
      <c r="AI160" s="165">
        <v>2016</v>
      </c>
      <c r="AJ160" s="165">
        <v>2017</v>
      </c>
      <c r="AK160" s="168" t="s">
        <v>1053</v>
      </c>
      <c r="AL160" s="168">
        <v>2016</v>
      </c>
      <c r="AM160" s="165">
        <v>2016</v>
      </c>
      <c r="AN160" s="165">
        <v>2014</v>
      </c>
      <c r="AO160" s="165">
        <v>2014</v>
      </c>
      <c r="AP160" s="165">
        <v>2014</v>
      </c>
      <c r="AQ160" s="165">
        <v>2014</v>
      </c>
      <c r="AR160" s="165">
        <v>2015</v>
      </c>
      <c r="AS160" s="165">
        <v>2015</v>
      </c>
      <c r="AT160" s="165">
        <v>2016</v>
      </c>
      <c r="AU160" s="165">
        <v>2014</v>
      </c>
      <c r="AV160" s="165">
        <v>2015</v>
      </c>
      <c r="AW160" s="165">
        <v>2015</v>
      </c>
      <c r="AX160" s="165">
        <v>2015</v>
      </c>
      <c r="AY160" s="165">
        <v>2014</v>
      </c>
      <c r="AZ160" s="165">
        <v>2015</v>
      </c>
      <c r="BA160" s="165">
        <v>2015</v>
      </c>
      <c r="BB160" s="165">
        <v>2016</v>
      </c>
      <c r="BC160" s="165">
        <v>2015</v>
      </c>
      <c r="BD160" s="165">
        <v>2014</v>
      </c>
      <c r="BE160" s="165">
        <v>2014</v>
      </c>
      <c r="BF160" s="108"/>
    </row>
    <row r="161" spans="1:58" x14ac:dyDescent="0.25">
      <c r="A161" s="133" t="s">
        <v>299</v>
      </c>
      <c r="B161" s="111" t="s">
        <v>298</v>
      </c>
      <c r="C161" s="163">
        <v>2014</v>
      </c>
      <c r="D161" s="163">
        <v>2014</v>
      </c>
      <c r="E161" s="163">
        <v>2014</v>
      </c>
      <c r="F161" s="163">
        <v>2014</v>
      </c>
      <c r="G161" s="163">
        <v>2014</v>
      </c>
      <c r="H161" s="163">
        <v>2014</v>
      </c>
      <c r="I161" s="163">
        <v>2014</v>
      </c>
      <c r="J161" s="163">
        <v>2016</v>
      </c>
      <c r="K161" s="163">
        <v>2016</v>
      </c>
      <c r="L161" s="163">
        <v>2016</v>
      </c>
      <c r="M161" s="165">
        <v>2017</v>
      </c>
      <c r="N161" s="165">
        <v>2017</v>
      </c>
      <c r="O161" s="165">
        <v>2016</v>
      </c>
      <c r="P161" s="165">
        <v>2016</v>
      </c>
      <c r="Q161" s="165">
        <v>2015</v>
      </c>
      <c r="R161" s="165">
        <v>2010</v>
      </c>
      <c r="S161" s="165">
        <v>2017</v>
      </c>
      <c r="T161" s="165">
        <v>2014</v>
      </c>
      <c r="U161" s="165">
        <v>2015</v>
      </c>
      <c r="V161" s="165" t="s">
        <v>1131</v>
      </c>
      <c r="W161" s="165">
        <v>2015</v>
      </c>
      <c r="X161" s="165">
        <v>2010</v>
      </c>
      <c r="Y161" s="165" t="s">
        <v>1053</v>
      </c>
      <c r="Z161" s="165">
        <v>2015</v>
      </c>
      <c r="AA161" s="165">
        <v>2015</v>
      </c>
      <c r="AB161" s="165">
        <v>2015</v>
      </c>
      <c r="AC161" s="165">
        <v>2014</v>
      </c>
      <c r="AD161" s="165">
        <v>2015</v>
      </c>
      <c r="AE161" s="165">
        <v>2012</v>
      </c>
      <c r="AF161" s="165" t="s">
        <v>1053</v>
      </c>
      <c r="AG161" s="164" t="s">
        <v>1053</v>
      </c>
      <c r="AH161" s="165">
        <v>2015</v>
      </c>
      <c r="AI161" s="165">
        <v>2016</v>
      </c>
      <c r="AJ161" s="165">
        <v>2017</v>
      </c>
      <c r="AK161" s="168">
        <v>2017</v>
      </c>
      <c r="AL161" s="168">
        <v>2017</v>
      </c>
      <c r="AM161" s="165">
        <v>2016</v>
      </c>
      <c r="AN161" s="165">
        <v>2014</v>
      </c>
      <c r="AO161" s="165">
        <v>2014</v>
      </c>
      <c r="AP161" s="165" t="s">
        <v>1053</v>
      </c>
      <c r="AQ161" s="165" t="s">
        <v>1053</v>
      </c>
      <c r="AR161" s="165" t="s">
        <v>1053</v>
      </c>
      <c r="AS161" s="165">
        <v>2015</v>
      </c>
      <c r="AT161" s="165">
        <v>2016</v>
      </c>
      <c r="AU161" s="165">
        <v>2014</v>
      </c>
      <c r="AV161" s="165">
        <v>2015</v>
      </c>
      <c r="AW161" s="165">
        <v>2015</v>
      </c>
      <c r="AX161" s="165">
        <v>2015</v>
      </c>
      <c r="AY161" s="165">
        <v>2014</v>
      </c>
      <c r="AZ161" s="165">
        <v>2015</v>
      </c>
      <c r="BA161" s="165">
        <v>2015</v>
      </c>
      <c r="BB161" s="165">
        <v>2015</v>
      </c>
      <c r="BC161" s="165">
        <v>2015</v>
      </c>
      <c r="BD161" s="165">
        <v>2014</v>
      </c>
      <c r="BE161" s="165">
        <v>2014</v>
      </c>
      <c r="BF161" s="108"/>
    </row>
    <row r="162" spans="1:58" x14ac:dyDescent="0.25">
      <c r="A162" s="133" t="s">
        <v>301</v>
      </c>
      <c r="B162" s="111" t="s">
        <v>300</v>
      </c>
      <c r="C162" s="163">
        <v>2014</v>
      </c>
      <c r="D162" s="163">
        <v>2014</v>
      </c>
      <c r="E162" s="163">
        <v>2014</v>
      </c>
      <c r="F162" s="163">
        <v>2014</v>
      </c>
      <c r="G162" s="163">
        <v>2014</v>
      </c>
      <c r="H162" s="163">
        <v>2014</v>
      </c>
      <c r="I162" s="163">
        <v>2014</v>
      </c>
      <c r="J162" s="163">
        <v>2016</v>
      </c>
      <c r="K162" s="163">
        <v>2016</v>
      </c>
      <c r="L162" s="163">
        <v>2016</v>
      </c>
      <c r="M162" s="165">
        <v>2017</v>
      </c>
      <c r="N162" s="165">
        <v>2017</v>
      </c>
      <c r="O162" s="165">
        <v>2016</v>
      </c>
      <c r="P162" s="165">
        <v>2016</v>
      </c>
      <c r="Q162" s="165">
        <v>2015</v>
      </c>
      <c r="R162" s="165" t="s">
        <v>1053</v>
      </c>
      <c r="S162" s="165">
        <v>2017</v>
      </c>
      <c r="T162" s="165">
        <v>2014</v>
      </c>
      <c r="U162" s="165">
        <v>2015</v>
      </c>
      <c r="V162" s="165" t="s">
        <v>1053</v>
      </c>
      <c r="W162" s="165">
        <v>2015</v>
      </c>
      <c r="X162" s="165" t="s">
        <v>1053</v>
      </c>
      <c r="Y162" s="165">
        <v>2013</v>
      </c>
      <c r="Z162" s="165">
        <v>2015</v>
      </c>
      <c r="AA162" s="165">
        <v>2015</v>
      </c>
      <c r="AB162" s="165">
        <v>2015</v>
      </c>
      <c r="AC162" s="165">
        <v>2014</v>
      </c>
      <c r="AD162" s="165">
        <v>2015</v>
      </c>
      <c r="AE162" s="165" t="s">
        <v>1053</v>
      </c>
      <c r="AF162" s="165">
        <v>2015</v>
      </c>
      <c r="AG162" s="164">
        <v>2012</v>
      </c>
      <c r="AH162" s="165">
        <v>2015</v>
      </c>
      <c r="AI162" s="165">
        <v>2016</v>
      </c>
      <c r="AJ162" s="165">
        <v>2017</v>
      </c>
      <c r="AK162" s="168" t="s">
        <v>1053</v>
      </c>
      <c r="AL162" s="168">
        <v>2016</v>
      </c>
      <c r="AM162" s="165">
        <v>2016</v>
      </c>
      <c r="AN162" s="165">
        <v>2014</v>
      </c>
      <c r="AO162" s="165">
        <v>2014</v>
      </c>
      <c r="AP162" s="165">
        <v>2014</v>
      </c>
      <c r="AQ162" s="165">
        <v>2014</v>
      </c>
      <c r="AR162" s="165">
        <v>2015</v>
      </c>
      <c r="AS162" s="165">
        <v>2015</v>
      </c>
      <c r="AT162" s="165">
        <v>2016</v>
      </c>
      <c r="AU162" s="165">
        <v>2014</v>
      </c>
      <c r="AV162" s="165">
        <v>2015</v>
      </c>
      <c r="AW162" s="165">
        <v>2015</v>
      </c>
      <c r="AX162" s="165">
        <v>2015</v>
      </c>
      <c r="AY162" s="165">
        <v>2014</v>
      </c>
      <c r="AZ162" s="165">
        <v>2015</v>
      </c>
      <c r="BA162" s="165">
        <v>2015</v>
      </c>
      <c r="BB162" s="165">
        <v>2016</v>
      </c>
      <c r="BC162" s="165">
        <v>2015</v>
      </c>
      <c r="BD162" s="165">
        <v>2014</v>
      </c>
      <c r="BE162" s="165">
        <v>2014</v>
      </c>
      <c r="BF162" s="108"/>
    </row>
    <row r="163" spans="1:58" x14ac:dyDescent="0.25">
      <c r="A163" s="133" t="s">
        <v>303</v>
      </c>
      <c r="B163" s="111" t="s">
        <v>302</v>
      </c>
      <c r="C163" s="163">
        <v>2014</v>
      </c>
      <c r="D163" s="163">
        <v>2014</v>
      </c>
      <c r="E163" s="163">
        <v>2014</v>
      </c>
      <c r="F163" s="163">
        <v>2014</v>
      </c>
      <c r="G163" s="163">
        <v>2014</v>
      </c>
      <c r="H163" s="163">
        <v>2014</v>
      </c>
      <c r="I163" s="163">
        <v>2014</v>
      </c>
      <c r="J163" s="163">
        <v>2016</v>
      </c>
      <c r="K163" s="163">
        <v>2016</v>
      </c>
      <c r="L163" s="163">
        <v>2016</v>
      </c>
      <c r="M163" s="165">
        <v>2017</v>
      </c>
      <c r="N163" s="165">
        <v>2017</v>
      </c>
      <c r="O163" s="165">
        <v>2016</v>
      </c>
      <c r="P163" s="165">
        <v>2016</v>
      </c>
      <c r="Q163" s="165">
        <v>2015</v>
      </c>
      <c r="R163" s="165" t="s">
        <v>1053</v>
      </c>
      <c r="S163" s="165">
        <v>2017</v>
      </c>
      <c r="T163" s="165">
        <v>2014</v>
      </c>
      <c r="U163" s="165">
        <v>2015</v>
      </c>
      <c r="V163" s="165" t="s">
        <v>1131</v>
      </c>
      <c r="W163" s="165">
        <v>2015</v>
      </c>
      <c r="X163" s="165">
        <v>2012</v>
      </c>
      <c r="Y163" s="165">
        <v>2010</v>
      </c>
      <c r="Z163" s="165">
        <v>2015</v>
      </c>
      <c r="AA163" s="165">
        <v>2015</v>
      </c>
      <c r="AB163" s="165">
        <v>2015</v>
      </c>
      <c r="AC163" s="165">
        <v>2014</v>
      </c>
      <c r="AD163" s="165">
        <v>2015</v>
      </c>
      <c r="AE163" s="165">
        <v>2012</v>
      </c>
      <c r="AF163" s="165">
        <v>2015</v>
      </c>
      <c r="AG163" s="164">
        <v>2012</v>
      </c>
      <c r="AH163" s="165">
        <v>2015</v>
      </c>
      <c r="AI163" s="165">
        <v>2016</v>
      </c>
      <c r="AJ163" s="165">
        <v>2017</v>
      </c>
      <c r="AK163" s="168">
        <v>2016</v>
      </c>
      <c r="AL163" s="168">
        <v>2016</v>
      </c>
      <c r="AM163" s="165">
        <v>2016</v>
      </c>
      <c r="AN163" s="165">
        <v>2014</v>
      </c>
      <c r="AO163" s="165">
        <v>2014</v>
      </c>
      <c r="AP163" s="165">
        <v>2014</v>
      </c>
      <c r="AQ163" s="165">
        <v>2014</v>
      </c>
      <c r="AR163" s="165">
        <v>2015</v>
      </c>
      <c r="AS163" s="165">
        <v>2015</v>
      </c>
      <c r="AT163" s="165">
        <v>2016</v>
      </c>
      <c r="AU163" s="165">
        <v>2014</v>
      </c>
      <c r="AV163" s="165">
        <v>2015</v>
      </c>
      <c r="AW163" s="165">
        <v>2015</v>
      </c>
      <c r="AX163" s="165">
        <v>2015</v>
      </c>
      <c r="AY163" s="165">
        <v>2014</v>
      </c>
      <c r="AZ163" s="165">
        <v>2015</v>
      </c>
      <c r="BA163" s="165">
        <v>2015</v>
      </c>
      <c r="BB163" s="165">
        <v>2016</v>
      </c>
      <c r="BC163" s="165">
        <v>2015</v>
      </c>
      <c r="BD163" s="165">
        <v>2014</v>
      </c>
      <c r="BE163" s="165">
        <v>2014</v>
      </c>
      <c r="BF163" s="108"/>
    </row>
    <row r="164" spans="1:58" x14ac:dyDescent="0.25">
      <c r="A164" s="133" t="s">
        <v>305</v>
      </c>
      <c r="B164" s="111" t="s">
        <v>304</v>
      </c>
      <c r="C164" s="163">
        <v>2014</v>
      </c>
      <c r="D164" s="163">
        <v>2014</v>
      </c>
      <c r="E164" s="163">
        <v>2014</v>
      </c>
      <c r="F164" s="163">
        <v>2014</v>
      </c>
      <c r="G164" s="163">
        <v>2014</v>
      </c>
      <c r="H164" s="163">
        <v>2014</v>
      </c>
      <c r="I164" s="163">
        <v>2014</v>
      </c>
      <c r="J164" s="163">
        <v>2016</v>
      </c>
      <c r="K164" s="163">
        <v>2016</v>
      </c>
      <c r="L164" s="163">
        <v>2016</v>
      </c>
      <c r="M164" s="165">
        <v>2017</v>
      </c>
      <c r="N164" s="165">
        <v>2017</v>
      </c>
      <c r="O164" s="165">
        <v>2016</v>
      </c>
      <c r="P164" s="165">
        <v>2016</v>
      </c>
      <c r="Q164" s="165">
        <v>2015</v>
      </c>
      <c r="R164" s="165">
        <v>2010</v>
      </c>
      <c r="S164" s="165">
        <v>2017</v>
      </c>
      <c r="T164" s="165">
        <v>2014</v>
      </c>
      <c r="U164" s="165">
        <v>2015</v>
      </c>
      <c r="V164" s="165" t="s">
        <v>1131</v>
      </c>
      <c r="W164" s="165">
        <v>2015</v>
      </c>
      <c r="X164" s="165">
        <v>2014</v>
      </c>
      <c r="Y164" s="165">
        <v>2010</v>
      </c>
      <c r="Z164" s="165">
        <v>2015</v>
      </c>
      <c r="AA164" s="165">
        <v>2015</v>
      </c>
      <c r="AB164" s="165">
        <v>2015</v>
      </c>
      <c r="AC164" s="165">
        <v>2014</v>
      </c>
      <c r="AD164" s="165">
        <v>2015</v>
      </c>
      <c r="AE164" s="165">
        <v>2012</v>
      </c>
      <c r="AF164" s="165">
        <v>2015</v>
      </c>
      <c r="AG164" s="164">
        <v>2009</v>
      </c>
      <c r="AH164" s="165">
        <v>2015</v>
      </c>
      <c r="AI164" s="165">
        <v>2016</v>
      </c>
      <c r="AJ164" s="165">
        <v>2017</v>
      </c>
      <c r="AK164" s="168">
        <v>2016</v>
      </c>
      <c r="AL164" s="168">
        <v>2017</v>
      </c>
      <c r="AM164" s="165">
        <v>2016</v>
      </c>
      <c r="AN164" s="165">
        <v>2014</v>
      </c>
      <c r="AO164" s="165">
        <v>2014</v>
      </c>
      <c r="AP164" s="165" t="s">
        <v>1053</v>
      </c>
      <c r="AQ164" s="165" t="s">
        <v>1053</v>
      </c>
      <c r="AR164" s="165">
        <v>2011</v>
      </c>
      <c r="AS164" s="165">
        <v>2015</v>
      </c>
      <c r="AT164" s="165">
        <v>2016</v>
      </c>
      <c r="AU164" s="165">
        <v>2014</v>
      </c>
      <c r="AV164" s="165">
        <v>2015</v>
      </c>
      <c r="AW164" s="165">
        <v>2015</v>
      </c>
      <c r="AX164" s="165">
        <v>2015</v>
      </c>
      <c r="AY164" s="165">
        <v>2014</v>
      </c>
      <c r="AZ164" s="165">
        <v>2014</v>
      </c>
      <c r="BA164" s="165">
        <v>2014</v>
      </c>
      <c r="BB164" s="165">
        <v>2016</v>
      </c>
      <c r="BC164" s="165">
        <v>2015</v>
      </c>
      <c r="BD164" s="165">
        <v>2014</v>
      </c>
      <c r="BE164" s="165">
        <v>2014</v>
      </c>
      <c r="BF164" s="108"/>
    </row>
    <row r="165" spans="1:58" x14ac:dyDescent="0.25">
      <c r="A165" s="133" t="s">
        <v>307</v>
      </c>
      <c r="B165" s="111" t="s">
        <v>306</v>
      </c>
      <c r="C165" s="163">
        <v>2014</v>
      </c>
      <c r="D165" s="163">
        <v>2014</v>
      </c>
      <c r="E165" s="163">
        <v>2014</v>
      </c>
      <c r="F165" s="163">
        <v>2014</v>
      </c>
      <c r="G165" s="163">
        <v>2014</v>
      </c>
      <c r="H165" s="163">
        <v>2014</v>
      </c>
      <c r="I165" s="163">
        <v>2014</v>
      </c>
      <c r="J165" s="163">
        <v>2016</v>
      </c>
      <c r="K165" s="163">
        <v>2016</v>
      </c>
      <c r="L165" s="163">
        <v>2016</v>
      </c>
      <c r="M165" s="165">
        <v>2017</v>
      </c>
      <c r="N165" s="165">
        <v>2017</v>
      </c>
      <c r="O165" s="165">
        <v>2016</v>
      </c>
      <c r="P165" s="165">
        <v>2016</v>
      </c>
      <c r="Q165" s="165">
        <v>2015</v>
      </c>
      <c r="R165" s="165">
        <v>2010</v>
      </c>
      <c r="S165" s="165">
        <v>2017</v>
      </c>
      <c r="T165" s="165">
        <v>2014</v>
      </c>
      <c r="U165" s="165">
        <v>2015</v>
      </c>
      <c r="V165" s="165" t="s">
        <v>1131</v>
      </c>
      <c r="W165" s="165">
        <v>2015</v>
      </c>
      <c r="X165" s="165">
        <v>2010</v>
      </c>
      <c r="Y165" s="165">
        <v>2012</v>
      </c>
      <c r="Z165" s="165">
        <v>2015</v>
      </c>
      <c r="AA165" s="165">
        <v>2015</v>
      </c>
      <c r="AB165" s="165">
        <v>2015</v>
      </c>
      <c r="AC165" s="165">
        <v>2014</v>
      </c>
      <c r="AD165" s="165">
        <v>2015</v>
      </c>
      <c r="AE165" s="165">
        <v>2012</v>
      </c>
      <c r="AF165" s="165">
        <v>2015</v>
      </c>
      <c r="AG165" s="164" t="s">
        <v>1053</v>
      </c>
      <c r="AH165" s="165">
        <v>2015</v>
      </c>
      <c r="AI165" s="165">
        <v>2016</v>
      </c>
      <c r="AJ165" s="165">
        <v>2017</v>
      </c>
      <c r="AK165" s="168" t="s">
        <v>1053</v>
      </c>
      <c r="AL165" s="168">
        <v>2016</v>
      </c>
      <c r="AM165" s="165">
        <v>2016</v>
      </c>
      <c r="AN165" s="165">
        <v>2014</v>
      </c>
      <c r="AO165" s="165">
        <v>2014</v>
      </c>
      <c r="AP165" s="165">
        <v>2013</v>
      </c>
      <c r="AQ165" s="165">
        <v>2013</v>
      </c>
      <c r="AR165" s="165" t="s">
        <v>1053</v>
      </c>
      <c r="AS165" s="165">
        <v>2015</v>
      </c>
      <c r="AT165" s="165">
        <v>2016</v>
      </c>
      <c r="AU165" s="165">
        <v>2014</v>
      </c>
      <c r="AV165" s="165">
        <v>2015</v>
      </c>
      <c r="AW165" s="165">
        <v>2015</v>
      </c>
      <c r="AX165" s="165">
        <v>2015</v>
      </c>
      <c r="AY165" s="165">
        <v>2014</v>
      </c>
      <c r="AZ165" s="165">
        <v>2015</v>
      </c>
      <c r="BA165" s="165">
        <v>2015</v>
      </c>
      <c r="BB165" s="165">
        <v>2016</v>
      </c>
      <c r="BC165" s="165">
        <v>2015</v>
      </c>
      <c r="BD165" s="165">
        <v>2014</v>
      </c>
      <c r="BE165" s="165">
        <v>2014</v>
      </c>
      <c r="BF165" s="108"/>
    </row>
    <row r="166" spans="1:58" x14ac:dyDescent="0.25">
      <c r="A166" s="133" t="s">
        <v>309</v>
      </c>
      <c r="B166" s="111" t="s">
        <v>308</v>
      </c>
      <c r="C166" s="163">
        <v>2014</v>
      </c>
      <c r="D166" s="163">
        <v>2014</v>
      </c>
      <c r="E166" s="163">
        <v>2014</v>
      </c>
      <c r="F166" s="163">
        <v>2014</v>
      </c>
      <c r="G166" s="163">
        <v>2014</v>
      </c>
      <c r="H166" s="163">
        <v>2014</v>
      </c>
      <c r="I166" s="163">
        <v>2014</v>
      </c>
      <c r="J166" s="163">
        <v>2016</v>
      </c>
      <c r="K166" s="163">
        <v>2016</v>
      </c>
      <c r="L166" s="163">
        <v>2016</v>
      </c>
      <c r="M166" s="165">
        <v>2017</v>
      </c>
      <c r="N166" s="165">
        <v>2017</v>
      </c>
      <c r="O166" s="165">
        <v>2016</v>
      </c>
      <c r="P166" s="165">
        <v>2016</v>
      </c>
      <c r="Q166" s="165">
        <v>2015</v>
      </c>
      <c r="R166" s="165">
        <v>2010</v>
      </c>
      <c r="S166" s="165">
        <v>2017</v>
      </c>
      <c r="T166" s="165">
        <v>2014</v>
      </c>
      <c r="U166" s="165">
        <v>2015</v>
      </c>
      <c r="V166" s="165" t="s">
        <v>1131</v>
      </c>
      <c r="W166" s="165">
        <v>2015</v>
      </c>
      <c r="X166" s="165">
        <v>2010</v>
      </c>
      <c r="Y166" s="165">
        <v>2009</v>
      </c>
      <c r="Z166" s="165">
        <v>2015</v>
      </c>
      <c r="AA166" s="165">
        <v>2015</v>
      </c>
      <c r="AB166" s="165">
        <v>2015</v>
      </c>
      <c r="AC166" s="165">
        <v>2014</v>
      </c>
      <c r="AD166" s="165">
        <v>2015</v>
      </c>
      <c r="AE166" s="165">
        <v>2012</v>
      </c>
      <c r="AF166" s="165">
        <v>2015</v>
      </c>
      <c r="AG166" s="164">
        <v>2009</v>
      </c>
      <c r="AH166" s="165">
        <v>2015</v>
      </c>
      <c r="AI166" s="165">
        <v>2016</v>
      </c>
      <c r="AJ166" s="165">
        <v>2017</v>
      </c>
      <c r="AK166" s="168" t="s">
        <v>1053</v>
      </c>
      <c r="AL166" s="168">
        <v>2016</v>
      </c>
      <c r="AM166" s="165">
        <v>2016</v>
      </c>
      <c r="AN166" s="165">
        <v>2014</v>
      </c>
      <c r="AO166" s="165">
        <v>2014</v>
      </c>
      <c r="AP166" s="165" t="s">
        <v>1053</v>
      </c>
      <c r="AQ166" s="165" t="s">
        <v>1053</v>
      </c>
      <c r="AR166" s="165">
        <v>2015</v>
      </c>
      <c r="AS166" s="165">
        <v>2015</v>
      </c>
      <c r="AT166" s="165">
        <v>2015</v>
      </c>
      <c r="AU166" s="165">
        <v>2014</v>
      </c>
      <c r="AV166" s="165">
        <v>2015</v>
      </c>
      <c r="AW166" s="165">
        <v>2015</v>
      </c>
      <c r="AX166" s="165">
        <v>2015</v>
      </c>
      <c r="AY166" s="165">
        <v>2014</v>
      </c>
      <c r="AZ166" s="165">
        <v>2015</v>
      </c>
      <c r="BA166" s="165">
        <v>2015</v>
      </c>
      <c r="BB166" s="165">
        <v>2016</v>
      </c>
      <c r="BC166" s="165">
        <v>2015</v>
      </c>
      <c r="BD166" s="165">
        <v>2014</v>
      </c>
      <c r="BE166" s="165">
        <v>2014</v>
      </c>
      <c r="BF166" s="108"/>
    </row>
    <row r="167" spans="1:58" x14ac:dyDescent="0.25">
      <c r="A167" s="133" t="s">
        <v>311</v>
      </c>
      <c r="B167" s="111" t="s">
        <v>310</v>
      </c>
      <c r="C167" s="163">
        <v>2014</v>
      </c>
      <c r="D167" s="163">
        <v>2014</v>
      </c>
      <c r="E167" s="163">
        <v>2014</v>
      </c>
      <c r="F167" s="163">
        <v>2014</v>
      </c>
      <c r="G167" s="163">
        <v>2014</v>
      </c>
      <c r="H167" s="163">
        <v>2014</v>
      </c>
      <c r="I167" s="163">
        <v>2014</v>
      </c>
      <c r="J167" s="163">
        <v>2016</v>
      </c>
      <c r="K167" s="163">
        <v>2016</v>
      </c>
      <c r="L167" s="163">
        <v>2016</v>
      </c>
      <c r="M167" s="165">
        <v>2017</v>
      </c>
      <c r="N167" s="165">
        <v>2017</v>
      </c>
      <c r="O167" s="165">
        <v>2016</v>
      </c>
      <c r="P167" s="165">
        <v>2016</v>
      </c>
      <c r="Q167" s="165">
        <v>2015</v>
      </c>
      <c r="R167" s="165" t="s">
        <v>1053</v>
      </c>
      <c r="S167" s="165">
        <v>2017</v>
      </c>
      <c r="T167" s="165">
        <v>2014</v>
      </c>
      <c r="U167" s="165">
        <v>2015</v>
      </c>
      <c r="V167" s="165" t="s">
        <v>1053</v>
      </c>
      <c r="W167" s="165">
        <v>2015</v>
      </c>
      <c r="X167" s="165" t="s">
        <v>1053</v>
      </c>
      <c r="Y167" s="165">
        <v>2011</v>
      </c>
      <c r="Z167" s="165">
        <v>2015</v>
      </c>
      <c r="AA167" s="165">
        <v>2015</v>
      </c>
      <c r="AB167" s="165">
        <v>2014</v>
      </c>
      <c r="AC167" s="165">
        <v>2014</v>
      </c>
      <c r="AD167" s="165">
        <v>2015</v>
      </c>
      <c r="AE167" s="165" t="s">
        <v>1053</v>
      </c>
      <c r="AF167" s="165">
        <v>2015</v>
      </c>
      <c r="AG167" s="164">
        <v>2012</v>
      </c>
      <c r="AH167" s="165">
        <v>2015</v>
      </c>
      <c r="AI167" s="165">
        <v>2016</v>
      </c>
      <c r="AJ167" s="165">
        <v>2017</v>
      </c>
      <c r="AK167" s="168" t="s">
        <v>1053</v>
      </c>
      <c r="AL167" s="168">
        <v>2016</v>
      </c>
      <c r="AM167" s="165">
        <v>2016</v>
      </c>
      <c r="AN167" s="165">
        <v>2014</v>
      </c>
      <c r="AO167" s="165">
        <v>2014</v>
      </c>
      <c r="AP167" s="165">
        <v>2014</v>
      </c>
      <c r="AQ167" s="165">
        <v>2014</v>
      </c>
      <c r="AR167" s="165">
        <v>2015</v>
      </c>
      <c r="AS167" s="165">
        <v>2015</v>
      </c>
      <c r="AT167" s="165">
        <v>2016</v>
      </c>
      <c r="AU167" s="165">
        <v>2014</v>
      </c>
      <c r="AV167" s="165" t="s">
        <v>1053</v>
      </c>
      <c r="AW167" s="165">
        <v>2015</v>
      </c>
      <c r="AX167" s="165">
        <v>2015</v>
      </c>
      <c r="AY167" s="165">
        <v>2014</v>
      </c>
      <c r="AZ167" s="165">
        <v>2015</v>
      </c>
      <c r="BA167" s="165">
        <v>2015</v>
      </c>
      <c r="BB167" s="165">
        <v>2016</v>
      </c>
      <c r="BC167" s="165">
        <v>2015</v>
      </c>
      <c r="BD167" s="165">
        <v>2014</v>
      </c>
      <c r="BE167" s="165">
        <v>2014</v>
      </c>
      <c r="BF167" s="108"/>
    </row>
    <row r="168" spans="1:58" x14ac:dyDescent="0.25">
      <c r="A168" s="133" t="s">
        <v>313</v>
      </c>
      <c r="B168" s="111" t="s">
        <v>312</v>
      </c>
      <c r="C168" s="163">
        <v>2014</v>
      </c>
      <c r="D168" s="163">
        <v>2014</v>
      </c>
      <c r="E168" s="163">
        <v>2014</v>
      </c>
      <c r="F168" s="163">
        <v>2014</v>
      </c>
      <c r="G168" s="163">
        <v>2014</v>
      </c>
      <c r="H168" s="163">
        <v>2014</v>
      </c>
      <c r="I168" s="163">
        <v>2014</v>
      </c>
      <c r="J168" s="163">
        <v>2016</v>
      </c>
      <c r="K168" s="163">
        <v>2016</v>
      </c>
      <c r="L168" s="163">
        <v>2016</v>
      </c>
      <c r="M168" s="165">
        <v>2017</v>
      </c>
      <c r="N168" s="165">
        <v>2017</v>
      </c>
      <c r="O168" s="165">
        <v>2016</v>
      </c>
      <c r="P168" s="165">
        <v>2016</v>
      </c>
      <c r="Q168" s="165">
        <v>2015</v>
      </c>
      <c r="R168" s="165" t="s">
        <v>1053</v>
      </c>
      <c r="S168" s="165">
        <v>2017</v>
      </c>
      <c r="T168" s="165">
        <v>2014</v>
      </c>
      <c r="U168" s="165">
        <v>2015</v>
      </c>
      <c r="V168" s="165" t="s">
        <v>1053</v>
      </c>
      <c r="W168" s="165">
        <v>2015</v>
      </c>
      <c r="X168" s="165" t="s">
        <v>1053</v>
      </c>
      <c r="Y168" s="165">
        <v>2012</v>
      </c>
      <c r="Z168" s="165">
        <v>2015</v>
      </c>
      <c r="AA168" s="165">
        <v>2015</v>
      </c>
      <c r="AB168" s="165">
        <v>2013</v>
      </c>
      <c r="AC168" s="165">
        <v>2014</v>
      </c>
      <c r="AD168" s="165">
        <v>2015</v>
      </c>
      <c r="AE168" s="165" t="s">
        <v>1053</v>
      </c>
      <c r="AF168" s="165">
        <v>2015</v>
      </c>
      <c r="AG168" s="164">
        <v>2012</v>
      </c>
      <c r="AH168" s="165">
        <v>2015</v>
      </c>
      <c r="AI168" s="165">
        <v>2016</v>
      </c>
      <c r="AJ168" s="165">
        <v>2017</v>
      </c>
      <c r="AK168" s="168" t="s">
        <v>1053</v>
      </c>
      <c r="AL168" s="168">
        <v>2016</v>
      </c>
      <c r="AM168" s="165">
        <v>2016</v>
      </c>
      <c r="AN168" s="165">
        <v>2014</v>
      </c>
      <c r="AO168" s="165">
        <v>2014</v>
      </c>
      <c r="AP168" s="165">
        <v>2014</v>
      </c>
      <c r="AQ168" s="165">
        <v>2014</v>
      </c>
      <c r="AR168" s="165">
        <v>2015</v>
      </c>
      <c r="AS168" s="165">
        <v>2015</v>
      </c>
      <c r="AT168" s="165">
        <v>2016</v>
      </c>
      <c r="AU168" s="165">
        <v>2014</v>
      </c>
      <c r="AV168" s="165" t="s">
        <v>1053</v>
      </c>
      <c r="AW168" s="165">
        <v>2015</v>
      </c>
      <c r="AX168" s="165">
        <v>2015</v>
      </c>
      <c r="AY168" s="165">
        <v>2014</v>
      </c>
      <c r="AZ168" s="165">
        <v>2015</v>
      </c>
      <c r="BA168" s="165">
        <v>2015</v>
      </c>
      <c r="BB168" s="165">
        <v>2016</v>
      </c>
      <c r="BC168" s="165">
        <v>2015</v>
      </c>
      <c r="BD168" s="165">
        <v>2014</v>
      </c>
      <c r="BE168" s="165">
        <v>2014</v>
      </c>
      <c r="BF168" s="108"/>
    </row>
    <row r="169" spans="1:58" x14ac:dyDescent="0.25">
      <c r="A169" s="133" t="s">
        <v>851</v>
      </c>
      <c r="B169" s="111" t="s">
        <v>314</v>
      </c>
      <c r="C169" s="163">
        <v>2014</v>
      </c>
      <c r="D169" s="163">
        <v>2014</v>
      </c>
      <c r="E169" s="163">
        <v>2014</v>
      </c>
      <c r="F169" s="163">
        <v>2014</v>
      </c>
      <c r="G169" s="163">
        <v>2014</v>
      </c>
      <c r="H169" s="163">
        <v>2014</v>
      </c>
      <c r="I169" s="163">
        <v>2014</v>
      </c>
      <c r="J169" s="163">
        <v>2016</v>
      </c>
      <c r="K169" s="163">
        <v>2016</v>
      </c>
      <c r="L169" s="163">
        <v>2016</v>
      </c>
      <c r="M169" s="165">
        <v>2017</v>
      </c>
      <c r="N169" s="165">
        <v>2017</v>
      </c>
      <c r="O169" s="165">
        <v>2016</v>
      </c>
      <c r="P169" s="165">
        <v>2016</v>
      </c>
      <c r="Q169" s="165">
        <v>2015</v>
      </c>
      <c r="R169" s="165">
        <v>2009</v>
      </c>
      <c r="S169" s="165">
        <v>2017</v>
      </c>
      <c r="T169" s="165">
        <v>2014</v>
      </c>
      <c r="U169" s="165">
        <v>2015</v>
      </c>
      <c r="V169" s="165" t="s">
        <v>1053</v>
      </c>
      <c r="W169" s="165">
        <v>2015</v>
      </c>
      <c r="X169" s="165">
        <v>2009</v>
      </c>
      <c r="Y169" s="165">
        <v>2010</v>
      </c>
      <c r="Z169" s="165">
        <v>2015</v>
      </c>
      <c r="AA169" s="165">
        <v>2015</v>
      </c>
      <c r="AB169" s="165">
        <v>2014</v>
      </c>
      <c r="AC169" s="165">
        <v>2014</v>
      </c>
      <c r="AD169" s="165">
        <v>2015</v>
      </c>
      <c r="AE169" s="165" t="s">
        <v>1053</v>
      </c>
      <c r="AF169" s="165">
        <v>2015</v>
      </c>
      <c r="AG169" s="164">
        <v>2004</v>
      </c>
      <c r="AH169" s="165">
        <v>2015</v>
      </c>
      <c r="AI169" s="165">
        <v>2016</v>
      </c>
      <c r="AJ169" s="165">
        <v>2017</v>
      </c>
      <c r="AK169" s="168">
        <v>2017</v>
      </c>
      <c r="AL169" s="168">
        <v>2016</v>
      </c>
      <c r="AM169" s="165">
        <v>2016</v>
      </c>
      <c r="AN169" s="165">
        <v>2014</v>
      </c>
      <c r="AO169" s="165">
        <v>2014</v>
      </c>
      <c r="AP169" s="165" t="s">
        <v>1053</v>
      </c>
      <c r="AQ169" s="165" t="s">
        <v>1053</v>
      </c>
      <c r="AR169" s="165">
        <v>2009</v>
      </c>
      <c r="AS169" s="165">
        <v>2015</v>
      </c>
      <c r="AT169" s="165">
        <v>2016</v>
      </c>
      <c r="AU169" s="165">
        <v>2014</v>
      </c>
      <c r="AV169" s="165">
        <v>2015</v>
      </c>
      <c r="AW169" s="165">
        <v>2015</v>
      </c>
      <c r="AX169" s="165">
        <v>2015</v>
      </c>
      <c r="AY169" s="165">
        <v>2014</v>
      </c>
      <c r="AZ169" s="165">
        <v>2015</v>
      </c>
      <c r="BA169" s="165">
        <v>2015</v>
      </c>
      <c r="BB169" s="165">
        <v>2015</v>
      </c>
      <c r="BC169" s="165">
        <v>2015</v>
      </c>
      <c r="BD169" s="165">
        <v>2014</v>
      </c>
      <c r="BE169" s="165">
        <v>2014</v>
      </c>
      <c r="BF169" s="108"/>
    </row>
    <row r="170" spans="1:58" x14ac:dyDescent="0.25">
      <c r="A170" s="133" t="s">
        <v>317</v>
      </c>
      <c r="B170" s="111" t="s">
        <v>316</v>
      </c>
      <c r="C170" s="163">
        <v>2014</v>
      </c>
      <c r="D170" s="163">
        <v>2014</v>
      </c>
      <c r="E170" s="163">
        <v>2014</v>
      </c>
      <c r="F170" s="163">
        <v>2014</v>
      </c>
      <c r="G170" s="163">
        <v>2014</v>
      </c>
      <c r="H170" s="163">
        <v>2014</v>
      </c>
      <c r="I170" s="163">
        <v>2014</v>
      </c>
      <c r="J170" s="163">
        <v>2016</v>
      </c>
      <c r="K170" s="163">
        <v>2016</v>
      </c>
      <c r="L170" s="163">
        <v>2016</v>
      </c>
      <c r="M170" s="165">
        <v>2017</v>
      </c>
      <c r="N170" s="165">
        <v>2017</v>
      </c>
      <c r="O170" s="165">
        <v>2016</v>
      </c>
      <c r="P170" s="165">
        <v>2016</v>
      </c>
      <c r="Q170" s="165">
        <v>2015</v>
      </c>
      <c r="R170" s="165">
        <v>2012</v>
      </c>
      <c r="S170" s="165">
        <v>2017</v>
      </c>
      <c r="T170" s="165">
        <v>2014</v>
      </c>
      <c r="U170" s="165">
        <v>2015</v>
      </c>
      <c r="V170" s="165" t="s">
        <v>1131</v>
      </c>
      <c r="W170" s="165">
        <v>2015</v>
      </c>
      <c r="X170" s="165">
        <v>2012</v>
      </c>
      <c r="Y170" s="165">
        <v>2013</v>
      </c>
      <c r="Z170" s="165">
        <v>2015</v>
      </c>
      <c r="AA170" s="165">
        <v>2015</v>
      </c>
      <c r="AB170" s="165">
        <v>2015</v>
      </c>
      <c r="AC170" s="165">
        <v>2014</v>
      </c>
      <c r="AD170" s="165">
        <v>2015</v>
      </c>
      <c r="AE170" s="165">
        <v>2012</v>
      </c>
      <c r="AF170" s="165">
        <v>2015</v>
      </c>
      <c r="AG170" s="164">
        <v>2014</v>
      </c>
      <c r="AH170" s="165">
        <v>2015</v>
      </c>
      <c r="AI170" s="165">
        <v>2016</v>
      </c>
      <c r="AJ170" s="165">
        <v>2017</v>
      </c>
      <c r="AK170" s="168" t="s">
        <v>1053</v>
      </c>
      <c r="AL170" s="168">
        <v>2016</v>
      </c>
      <c r="AM170" s="165">
        <v>2016</v>
      </c>
      <c r="AN170" s="165">
        <v>2014</v>
      </c>
      <c r="AO170" s="165">
        <v>2014</v>
      </c>
      <c r="AP170" s="165" t="s">
        <v>1053</v>
      </c>
      <c r="AQ170" s="165" t="s">
        <v>1053</v>
      </c>
      <c r="AR170" s="165">
        <v>2009</v>
      </c>
      <c r="AS170" s="165">
        <v>2015</v>
      </c>
      <c r="AT170" s="165">
        <v>2016</v>
      </c>
      <c r="AU170" s="165">
        <v>2014</v>
      </c>
      <c r="AV170" s="165">
        <v>2015</v>
      </c>
      <c r="AW170" s="165">
        <v>2015</v>
      </c>
      <c r="AX170" s="165">
        <v>2015</v>
      </c>
      <c r="AY170" s="165">
        <v>2014</v>
      </c>
      <c r="AZ170" s="165">
        <v>2015</v>
      </c>
      <c r="BA170" s="165">
        <v>2015</v>
      </c>
      <c r="BB170" s="165">
        <v>2016</v>
      </c>
      <c r="BC170" s="165">
        <v>2015</v>
      </c>
      <c r="BD170" s="165">
        <v>2014</v>
      </c>
      <c r="BE170" s="165">
        <v>2014</v>
      </c>
      <c r="BF170" s="108"/>
    </row>
    <row r="171" spans="1:58" x14ac:dyDescent="0.25">
      <c r="A171" s="133" t="s">
        <v>852</v>
      </c>
      <c r="B171" s="111" t="s">
        <v>318</v>
      </c>
      <c r="C171" s="163">
        <v>2014</v>
      </c>
      <c r="D171" s="163">
        <v>2014</v>
      </c>
      <c r="E171" s="163">
        <v>2014</v>
      </c>
      <c r="F171" s="163">
        <v>2014</v>
      </c>
      <c r="G171" s="163">
        <v>2014</v>
      </c>
      <c r="H171" s="163">
        <v>2014</v>
      </c>
      <c r="I171" s="163">
        <v>2014</v>
      </c>
      <c r="J171" s="163">
        <v>2016</v>
      </c>
      <c r="K171" s="163">
        <v>2016</v>
      </c>
      <c r="L171" s="163">
        <v>2016</v>
      </c>
      <c r="M171" s="165">
        <v>2017</v>
      </c>
      <c r="N171" s="165">
        <v>2017</v>
      </c>
      <c r="O171" s="165">
        <v>2016</v>
      </c>
      <c r="P171" s="165">
        <v>2016</v>
      </c>
      <c r="Q171" s="165">
        <v>2015</v>
      </c>
      <c r="R171" s="165">
        <v>2010</v>
      </c>
      <c r="S171" s="165">
        <v>2017</v>
      </c>
      <c r="T171" s="165">
        <v>2014</v>
      </c>
      <c r="U171" s="165">
        <v>2015</v>
      </c>
      <c r="V171" s="165" t="s">
        <v>1131</v>
      </c>
      <c r="W171" s="165">
        <v>2015</v>
      </c>
      <c r="X171" s="165">
        <v>2011</v>
      </c>
      <c r="Y171" s="165">
        <v>2012</v>
      </c>
      <c r="Z171" s="165">
        <v>2015</v>
      </c>
      <c r="AA171" s="165">
        <v>2015</v>
      </c>
      <c r="AB171" s="165">
        <v>2015</v>
      </c>
      <c r="AC171" s="165">
        <v>2014</v>
      </c>
      <c r="AD171" s="165">
        <v>2015</v>
      </c>
      <c r="AE171" s="165">
        <v>2012</v>
      </c>
      <c r="AF171" s="165">
        <v>2015</v>
      </c>
      <c r="AG171" s="164">
        <v>2011</v>
      </c>
      <c r="AH171" s="165">
        <v>2015</v>
      </c>
      <c r="AI171" s="165">
        <v>2016</v>
      </c>
      <c r="AJ171" s="165">
        <v>2017</v>
      </c>
      <c r="AK171" s="168" t="s">
        <v>1053</v>
      </c>
      <c r="AL171" s="168">
        <v>2017</v>
      </c>
      <c r="AM171" s="165">
        <v>2016</v>
      </c>
      <c r="AN171" s="165">
        <v>2014</v>
      </c>
      <c r="AO171" s="165">
        <v>2014</v>
      </c>
      <c r="AP171" s="165">
        <v>2013</v>
      </c>
      <c r="AQ171" s="165">
        <v>2014</v>
      </c>
      <c r="AR171" s="165">
        <v>2015</v>
      </c>
      <c r="AS171" s="165">
        <v>2015</v>
      </c>
      <c r="AT171" s="165">
        <v>2016</v>
      </c>
      <c r="AU171" s="165">
        <v>2014</v>
      </c>
      <c r="AV171" s="165">
        <v>2015</v>
      </c>
      <c r="AW171" s="165">
        <v>2015</v>
      </c>
      <c r="AX171" s="165">
        <v>2015</v>
      </c>
      <c r="AY171" s="165">
        <v>2014</v>
      </c>
      <c r="AZ171" s="165">
        <v>2015</v>
      </c>
      <c r="BA171" s="165">
        <v>2015</v>
      </c>
      <c r="BB171" s="165">
        <v>2016</v>
      </c>
      <c r="BC171" s="165">
        <v>2015</v>
      </c>
      <c r="BD171" s="165">
        <v>2014</v>
      </c>
      <c r="BE171" s="165">
        <v>2014</v>
      </c>
      <c r="BF171" s="108"/>
    </row>
    <row r="172" spans="1:58" x14ac:dyDescent="0.25">
      <c r="A172" s="133" t="s">
        <v>320</v>
      </c>
      <c r="B172" s="111" t="s">
        <v>319</v>
      </c>
      <c r="C172" s="163">
        <v>2014</v>
      </c>
      <c r="D172" s="163">
        <v>2014</v>
      </c>
      <c r="E172" s="163">
        <v>2014</v>
      </c>
      <c r="F172" s="163">
        <v>2014</v>
      </c>
      <c r="G172" s="163">
        <v>2014</v>
      </c>
      <c r="H172" s="163">
        <v>2014</v>
      </c>
      <c r="I172" s="163">
        <v>2014</v>
      </c>
      <c r="J172" s="163">
        <v>2016</v>
      </c>
      <c r="K172" s="163">
        <v>2016</v>
      </c>
      <c r="L172" s="163">
        <v>2016</v>
      </c>
      <c r="M172" s="165">
        <v>2017</v>
      </c>
      <c r="N172" s="165">
        <v>2017</v>
      </c>
      <c r="O172" s="165">
        <v>2016</v>
      </c>
      <c r="P172" s="165">
        <v>2016</v>
      </c>
      <c r="Q172" s="165">
        <v>2015</v>
      </c>
      <c r="R172" s="165">
        <v>2006</v>
      </c>
      <c r="S172" s="165">
        <v>2017</v>
      </c>
      <c r="T172" s="165">
        <v>2014</v>
      </c>
      <c r="U172" s="165">
        <v>2015</v>
      </c>
      <c r="V172" s="165" t="s">
        <v>1131</v>
      </c>
      <c r="W172" s="165">
        <v>2015</v>
      </c>
      <c r="X172" s="165">
        <v>2012</v>
      </c>
      <c r="Y172" s="165">
        <v>2010</v>
      </c>
      <c r="Z172" s="165">
        <v>2015</v>
      </c>
      <c r="AA172" s="165">
        <v>2015</v>
      </c>
      <c r="AB172" s="165">
        <v>2015</v>
      </c>
      <c r="AC172" s="165">
        <v>2014</v>
      </c>
      <c r="AD172" s="165">
        <v>2015</v>
      </c>
      <c r="AE172" s="165">
        <v>2012</v>
      </c>
      <c r="AF172" s="165">
        <v>2015</v>
      </c>
      <c r="AG172" s="164">
        <v>2012</v>
      </c>
      <c r="AH172" s="165">
        <v>2015</v>
      </c>
      <c r="AI172" s="165">
        <v>2016</v>
      </c>
      <c r="AJ172" s="165">
        <v>2017</v>
      </c>
      <c r="AK172" s="168">
        <v>2016</v>
      </c>
      <c r="AL172" s="168">
        <v>2016</v>
      </c>
      <c r="AM172" s="165">
        <v>2016</v>
      </c>
      <c r="AN172" s="165">
        <v>2014</v>
      </c>
      <c r="AO172" s="165">
        <v>2014</v>
      </c>
      <c r="AP172" s="165">
        <v>2014</v>
      </c>
      <c r="AQ172" s="165">
        <v>2014</v>
      </c>
      <c r="AR172" s="165">
        <v>2015</v>
      </c>
      <c r="AS172" s="165">
        <v>2015</v>
      </c>
      <c r="AT172" s="165">
        <v>2016</v>
      </c>
      <c r="AU172" s="165">
        <v>2014</v>
      </c>
      <c r="AV172" s="165">
        <v>2015</v>
      </c>
      <c r="AW172" s="165">
        <v>2015</v>
      </c>
      <c r="AX172" s="165">
        <v>2015</v>
      </c>
      <c r="AY172" s="165">
        <v>2014</v>
      </c>
      <c r="AZ172" s="165">
        <v>2015</v>
      </c>
      <c r="BA172" s="165">
        <v>2015</v>
      </c>
      <c r="BB172" s="165">
        <v>2016</v>
      </c>
      <c r="BC172" s="165">
        <v>2015</v>
      </c>
      <c r="BD172" s="165">
        <v>2014</v>
      </c>
      <c r="BE172" s="165">
        <v>2014</v>
      </c>
      <c r="BF172" s="108"/>
    </row>
    <row r="173" spans="1:58" x14ac:dyDescent="0.25">
      <c r="A173" s="133" t="s">
        <v>946</v>
      </c>
      <c r="B173" s="111" t="s">
        <v>187</v>
      </c>
      <c r="C173" s="163">
        <v>2014</v>
      </c>
      <c r="D173" s="163">
        <v>2014</v>
      </c>
      <c r="E173" s="163">
        <v>2014</v>
      </c>
      <c r="F173" s="163">
        <v>2014</v>
      </c>
      <c r="G173" s="163">
        <v>2014</v>
      </c>
      <c r="H173" s="163">
        <v>2014</v>
      </c>
      <c r="I173" s="163">
        <v>2014</v>
      </c>
      <c r="J173" s="163">
        <v>2016</v>
      </c>
      <c r="K173" s="163">
        <v>2016</v>
      </c>
      <c r="L173" s="163">
        <v>2016</v>
      </c>
      <c r="M173" s="165">
        <v>2017</v>
      </c>
      <c r="N173" s="165">
        <v>2017</v>
      </c>
      <c r="O173" s="165">
        <v>2016</v>
      </c>
      <c r="P173" s="165">
        <v>2016</v>
      </c>
      <c r="Q173" s="165">
        <v>2015</v>
      </c>
      <c r="R173" s="165">
        <v>2011</v>
      </c>
      <c r="S173" s="165">
        <v>2017</v>
      </c>
      <c r="T173" s="165">
        <v>2014</v>
      </c>
      <c r="U173" s="165">
        <v>2015</v>
      </c>
      <c r="V173" s="165" t="s">
        <v>1131</v>
      </c>
      <c r="W173" s="165">
        <v>2015</v>
      </c>
      <c r="X173" s="165">
        <v>2011</v>
      </c>
      <c r="Y173" s="165">
        <v>2010</v>
      </c>
      <c r="Z173" s="165">
        <v>2015</v>
      </c>
      <c r="AA173" s="165">
        <v>2015</v>
      </c>
      <c r="AB173" s="165">
        <v>2013</v>
      </c>
      <c r="AC173" s="165">
        <v>2014</v>
      </c>
      <c r="AD173" s="165">
        <v>2015</v>
      </c>
      <c r="AE173" s="165" t="s">
        <v>1053</v>
      </c>
      <c r="AF173" s="165">
        <v>2015</v>
      </c>
      <c r="AG173" s="164">
        <v>2008</v>
      </c>
      <c r="AH173" s="165">
        <v>2015</v>
      </c>
      <c r="AI173" s="165">
        <v>2016</v>
      </c>
      <c r="AJ173" s="165">
        <v>2017</v>
      </c>
      <c r="AK173" s="168">
        <v>2016</v>
      </c>
      <c r="AL173" s="168">
        <v>2016</v>
      </c>
      <c r="AM173" s="165">
        <v>2016</v>
      </c>
      <c r="AN173" s="165">
        <v>2014</v>
      </c>
      <c r="AO173" s="165">
        <v>2014</v>
      </c>
      <c r="AP173" s="165">
        <v>2013</v>
      </c>
      <c r="AQ173" s="165">
        <v>2013</v>
      </c>
      <c r="AR173" s="165">
        <v>2015</v>
      </c>
      <c r="AS173" s="165">
        <v>2015</v>
      </c>
      <c r="AT173" s="165">
        <v>2016</v>
      </c>
      <c r="AU173" s="165">
        <v>2014</v>
      </c>
      <c r="AV173" s="165">
        <v>2015</v>
      </c>
      <c r="AW173" s="165">
        <v>2015</v>
      </c>
      <c r="AX173" s="165">
        <v>2015</v>
      </c>
      <c r="AY173" s="165">
        <v>2014</v>
      </c>
      <c r="AZ173" s="165">
        <v>2015</v>
      </c>
      <c r="BA173" s="165">
        <v>2015</v>
      </c>
      <c r="BB173" s="165">
        <v>2016</v>
      </c>
      <c r="BC173" s="165">
        <v>2015</v>
      </c>
      <c r="BD173" s="165">
        <v>2014</v>
      </c>
      <c r="BE173" s="165">
        <v>2014</v>
      </c>
      <c r="BF173" s="108"/>
    </row>
    <row r="174" spans="1:58" x14ac:dyDescent="0.25">
      <c r="A174" s="133" t="s">
        <v>373</v>
      </c>
      <c r="B174" s="111" t="s">
        <v>91</v>
      </c>
      <c r="C174" s="163">
        <v>2014</v>
      </c>
      <c r="D174" s="163">
        <v>2014</v>
      </c>
      <c r="E174" s="163">
        <v>2014</v>
      </c>
      <c r="F174" s="163">
        <v>2014</v>
      </c>
      <c r="G174" s="163">
        <v>2014</v>
      </c>
      <c r="H174" s="163">
        <v>2014</v>
      </c>
      <c r="I174" s="163">
        <v>2014</v>
      </c>
      <c r="J174" s="163">
        <v>2016</v>
      </c>
      <c r="K174" s="163">
        <v>2016</v>
      </c>
      <c r="L174" s="163">
        <v>2016</v>
      </c>
      <c r="M174" s="165">
        <v>2017</v>
      </c>
      <c r="N174" s="165">
        <v>2017</v>
      </c>
      <c r="O174" s="165">
        <v>2016</v>
      </c>
      <c r="P174" s="165">
        <v>2016</v>
      </c>
      <c r="Q174" s="165">
        <v>2015</v>
      </c>
      <c r="R174" s="165">
        <v>2010</v>
      </c>
      <c r="S174" s="165">
        <v>2017</v>
      </c>
      <c r="T174" s="165">
        <v>2014</v>
      </c>
      <c r="U174" s="165">
        <v>2015</v>
      </c>
      <c r="V174" s="165" t="s">
        <v>1131</v>
      </c>
      <c r="W174" s="165">
        <v>2015</v>
      </c>
      <c r="X174" s="165">
        <v>2009</v>
      </c>
      <c r="Y174" s="165">
        <v>2011</v>
      </c>
      <c r="Z174" s="165">
        <v>2015</v>
      </c>
      <c r="AA174" s="165">
        <v>2015</v>
      </c>
      <c r="AB174" s="165" t="s">
        <v>1053</v>
      </c>
      <c r="AC174" s="165">
        <v>2014</v>
      </c>
      <c r="AD174" s="165">
        <v>2015</v>
      </c>
      <c r="AE174" s="165">
        <v>2012</v>
      </c>
      <c r="AF174" s="165" t="s">
        <v>1053</v>
      </c>
      <c r="AG174" s="164">
        <v>2007</v>
      </c>
      <c r="AH174" s="165">
        <v>2015</v>
      </c>
      <c r="AI174" s="165">
        <v>2016</v>
      </c>
      <c r="AJ174" s="165">
        <v>2017</v>
      </c>
      <c r="AK174" s="168" t="s">
        <v>1053</v>
      </c>
      <c r="AL174" s="168">
        <v>2016</v>
      </c>
      <c r="AM174" s="165">
        <v>2016</v>
      </c>
      <c r="AN174" s="165">
        <v>2014</v>
      </c>
      <c r="AO174" s="165">
        <v>2014</v>
      </c>
      <c r="AP174" s="165" t="s">
        <v>1053</v>
      </c>
      <c r="AQ174" s="165" t="s">
        <v>1053</v>
      </c>
      <c r="AR174" s="165">
        <v>2009</v>
      </c>
      <c r="AS174" s="165">
        <v>2015</v>
      </c>
      <c r="AT174" s="165">
        <v>2016</v>
      </c>
      <c r="AU174" s="165">
        <v>2014</v>
      </c>
      <c r="AV174" s="165">
        <v>2015</v>
      </c>
      <c r="AW174" s="165">
        <v>2015</v>
      </c>
      <c r="AX174" s="165">
        <v>2015</v>
      </c>
      <c r="AY174" s="165">
        <v>2014</v>
      </c>
      <c r="AZ174" s="165">
        <v>2015</v>
      </c>
      <c r="BA174" s="165">
        <v>2015</v>
      </c>
      <c r="BB174" s="165">
        <v>2015</v>
      </c>
      <c r="BC174" s="165">
        <v>2015</v>
      </c>
      <c r="BD174" s="165">
        <v>2014</v>
      </c>
      <c r="BE174" s="165">
        <v>2014</v>
      </c>
      <c r="BF174" s="108"/>
    </row>
    <row r="175" spans="1:58" x14ac:dyDescent="0.25">
      <c r="A175" s="133" t="s">
        <v>322</v>
      </c>
      <c r="B175" s="111" t="s">
        <v>321</v>
      </c>
      <c r="C175" s="163">
        <v>2014</v>
      </c>
      <c r="D175" s="163">
        <v>2014</v>
      </c>
      <c r="E175" s="163">
        <v>2014</v>
      </c>
      <c r="F175" s="163">
        <v>2014</v>
      </c>
      <c r="G175" s="163">
        <v>2014</v>
      </c>
      <c r="H175" s="163">
        <v>2014</v>
      </c>
      <c r="I175" s="163">
        <v>2014</v>
      </c>
      <c r="J175" s="163">
        <v>2016</v>
      </c>
      <c r="K175" s="163">
        <v>2016</v>
      </c>
      <c r="L175" s="163">
        <v>2016</v>
      </c>
      <c r="M175" s="165">
        <v>2017</v>
      </c>
      <c r="N175" s="165">
        <v>2017</v>
      </c>
      <c r="O175" s="165">
        <v>2016</v>
      </c>
      <c r="P175" s="165">
        <v>2016</v>
      </c>
      <c r="Q175" s="165">
        <v>2015</v>
      </c>
      <c r="R175" s="165">
        <v>2014</v>
      </c>
      <c r="S175" s="165">
        <v>2017</v>
      </c>
      <c r="T175" s="165">
        <v>2014</v>
      </c>
      <c r="U175" s="165">
        <v>2015</v>
      </c>
      <c r="V175" s="165" t="s">
        <v>1131</v>
      </c>
      <c r="W175" s="165">
        <v>2015</v>
      </c>
      <c r="X175" s="165">
        <v>2014</v>
      </c>
      <c r="Y175" s="165">
        <v>2010</v>
      </c>
      <c r="Z175" s="165">
        <v>2015</v>
      </c>
      <c r="AA175" s="165">
        <v>2015</v>
      </c>
      <c r="AB175" s="165">
        <v>2015</v>
      </c>
      <c r="AC175" s="165">
        <v>2014</v>
      </c>
      <c r="AD175" s="165">
        <v>2015</v>
      </c>
      <c r="AE175" s="165">
        <v>2012</v>
      </c>
      <c r="AF175" s="165">
        <v>2015</v>
      </c>
      <c r="AG175" s="164">
        <v>2011</v>
      </c>
      <c r="AH175" s="165">
        <v>2015</v>
      </c>
      <c r="AI175" s="165">
        <v>2016</v>
      </c>
      <c r="AJ175" s="165">
        <v>2017</v>
      </c>
      <c r="AK175" s="168">
        <v>2016</v>
      </c>
      <c r="AL175" s="168">
        <v>2016</v>
      </c>
      <c r="AM175" s="165">
        <v>2016</v>
      </c>
      <c r="AN175" s="165">
        <v>2014</v>
      </c>
      <c r="AO175" s="165">
        <v>2014</v>
      </c>
      <c r="AP175" s="165">
        <v>2014</v>
      </c>
      <c r="AQ175" s="165">
        <v>2014</v>
      </c>
      <c r="AR175" s="165">
        <v>2015</v>
      </c>
      <c r="AS175" s="165">
        <v>2015</v>
      </c>
      <c r="AT175" s="165">
        <v>2016</v>
      </c>
      <c r="AU175" s="165">
        <v>2014</v>
      </c>
      <c r="AV175" s="165">
        <v>2015</v>
      </c>
      <c r="AW175" s="165">
        <v>2015</v>
      </c>
      <c r="AX175" s="165">
        <v>2015</v>
      </c>
      <c r="AY175" s="165">
        <v>2014</v>
      </c>
      <c r="AZ175" s="165">
        <v>2015</v>
      </c>
      <c r="BA175" s="165">
        <v>2015</v>
      </c>
      <c r="BB175" s="165">
        <v>2016</v>
      </c>
      <c r="BC175" s="165">
        <v>2015</v>
      </c>
      <c r="BD175" s="165">
        <v>2014</v>
      </c>
      <c r="BE175" s="165">
        <v>2014</v>
      </c>
      <c r="BF175" s="108"/>
    </row>
    <row r="176" spans="1:58" x14ac:dyDescent="0.25">
      <c r="A176" s="133" t="s">
        <v>324</v>
      </c>
      <c r="B176" s="111" t="s">
        <v>323</v>
      </c>
      <c r="C176" s="163">
        <v>2014</v>
      </c>
      <c r="D176" s="163">
        <v>2014</v>
      </c>
      <c r="E176" s="163">
        <v>2014</v>
      </c>
      <c r="F176" s="163">
        <v>2014</v>
      </c>
      <c r="G176" s="163">
        <v>2014</v>
      </c>
      <c r="H176" s="163">
        <v>2014</v>
      </c>
      <c r="I176" s="163">
        <v>2014</v>
      </c>
      <c r="J176" s="163">
        <v>2016</v>
      </c>
      <c r="K176" s="163">
        <v>2016</v>
      </c>
      <c r="L176" s="163">
        <v>2016</v>
      </c>
      <c r="M176" s="165">
        <v>2017</v>
      </c>
      <c r="N176" s="165">
        <v>2017</v>
      </c>
      <c r="O176" s="165">
        <v>2016</v>
      </c>
      <c r="P176" s="165">
        <v>2016</v>
      </c>
      <c r="Q176" s="165">
        <v>2015</v>
      </c>
      <c r="R176" s="165" t="s">
        <v>1053</v>
      </c>
      <c r="S176" s="165">
        <v>2017</v>
      </c>
      <c r="T176" s="165">
        <v>2014</v>
      </c>
      <c r="U176" s="165">
        <v>2015</v>
      </c>
      <c r="V176" s="165" t="s">
        <v>1131</v>
      </c>
      <c r="W176" s="165">
        <v>2015</v>
      </c>
      <c r="X176" s="165">
        <v>2012</v>
      </c>
      <c r="Y176" s="165">
        <v>2010</v>
      </c>
      <c r="Z176" s="165">
        <v>2015</v>
      </c>
      <c r="AA176" s="165">
        <v>2015</v>
      </c>
      <c r="AB176" s="165" t="s">
        <v>1053</v>
      </c>
      <c r="AC176" s="165">
        <v>2014</v>
      </c>
      <c r="AD176" s="165">
        <v>2015</v>
      </c>
      <c r="AE176" s="165" t="s">
        <v>1053</v>
      </c>
      <c r="AF176" s="165">
        <v>2015</v>
      </c>
      <c r="AG176" s="164">
        <v>2009</v>
      </c>
      <c r="AH176" s="165">
        <v>2015</v>
      </c>
      <c r="AI176" s="165">
        <v>2016</v>
      </c>
      <c r="AJ176" s="165">
        <v>2017</v>
      </c>
      <c r="AK176" s="168" t="s">
        <v>1053</v>
      </c>
      <c r="AL176" s="168">
        <v>2016</v>
      </c>
      <c r="AM176" s="165">
        <v>2016</v>
      </c>
      <c r="AN176" s="165">
        <v>2014</v>
      </c>
      <c r="AO176" s="165">
        <v>2014</v>
      </c>
      <c r="AP176" s="165" t="s">
        <v>1053</v>
      </c>
      <c r="AQ176" s="165" t="s">
        <v>1053</v>
      </c>
      <c r="AR176" s="165">
        <v>2011</v>
      </c>
      <c r="AS176" s="165">
        <v>2015</v>
      </c>
      <c r="AT176" s="165" t="s">
        <v>1053</v>
      </c>
      <c r="AU176" s="165">
        <v>2014</v>
      </c>
      <c r="AV176" s="165">
        <v>2015</v>
      </c>
      <c r="AW176" s="165">
        <v>2015</v>
      </c>
      <c r="AX176" s="165">
        <v>2015</v>
      </c>
      <c r="AY176" s="165">
        <v>2014</v>
      </c>
      <c r="AZ176" s="165">
        <v>2015</v>
      </c>
      <c r="BA176" s="165">
        <v>2015</v>
      </c>
      <c r="BB176" s="165">
        <v>2016</v>
      </c>
      <c r="BC176" s="165">
        <v>2015</v>
      </c>
      <c r="BD176" s="165">
        <v>2014</v>
      </c>
      <c r="BE176" s="165">
        <v>2014</v>
      </c>
      <c r="BF176" s="108"/>
    </row>
    <row r="177" spans="1:58" x14ac:dyDescent="0.25">
      <c r="A177" s="133" t="s">
        <v>326</v>
      </c>
      <c r="B177" s="111" t="s">
        <v>325</v>
      </c>
      <c r="C177" s="163">
        <v>2014</v>
      </c>
      <c r="D177" s="163">
        <v>2014</v>
      </c>
      <c r="E177" s="163">
        <v>2014</v>
      </c>
      <c r="F177" s="163">
        <v>2014</v>
      </c>
      <c r="G177" s="163">
        <v>2014</v>
      </c>
      <c r="H177" s="163">
        <v>2014</v>
      </c>
      <c r="I177" s="163">
        <v>2014</v>
      </c>
      <c r="J177" s="163">
        <v>2016</v>
      </c>
      <c r="K177" s="163">
        <v>2016</v>
      </c>
      <c r="L177" s="163">
        <v>2016</v>
      </c>
      <c r="M177" s="165">
        <v>2017</v>
      </c>
      <c r="N177" s="165">
        <v>2017</v>
      </c>
      <c r="O177" s="165">
        <v>2016</v>
      </c>
      <c r="P177" s="165">
        <v>2016</v>
      </c>
      <c r="Q177" s="165">
        <v>2015</v>
      </c>
      <c r="R177" s="165">
        <v>2006</v>
      </c>
      <c r="S177" s="165">
        <v>2017</v>
      </c>
      <c r="T177" s="165">
        <v>2014</v>
      </c>
      <c r="U177" s="165">
        <v>2015</v>
      </c>
      <c r="V177" s="165" t="s">
        <v>1053</v>
      </c>
      <c r="W177" s="165">
        <v>2015</v>
      </c>
      <c r="X177" s="165" t="s">
        <v>1053</v>
      </c>
      <c r="Y177" s="165">
        <v>2010</v>
      </c>
      <c r="Z177" s="165">
        <v>2015</v>
      </c>
      <c r="AA177" s="165">
        <v>2015</v>
      </c>
      <c r="AB177" s="165">
        <v>2015</v>
      </c>
      <c r="AC177" s="165">
        <v>2014</v>
      </c>
      <c r="AD177" s="165">
        <v>2015</v>
      </c>
      <c r="AE177" s="165" t="s">
        <v>1053</v>
      </c>
      <c r="AF177" s="165">
        <v>2015</v>
      </c>
      <c r="AG177" s="164" t="s">
        <v>1053</v>
      </c>
      <c r="AH177" s="165">
        <v>2015</v>
      </c>
      <c r="AI177" s="165">
        <v>2016</v>
      </c>
      <c r="AJ177" s="165">
        <v>2017</v>
      </c>
      <c r="AK177" s="168" t="s">
        <v>1053</v>
      </c>
      <c r="AL177" s="168">
        <v>2016</v>
      </c>
      <c r="AM177" s="165">
        <v>2016</v>
      </c>
      <c r="AN177" s="165">
        <v>2014</v>
      </c>
      <c r="AO177" s="165">
        <v>2014</v>
      </c>
      <c r="AP177" s="165">
        <v>2013</v>
      </c>
      <c r="AQ177" s="165">
        <v>2013</v>
      </c>
      <c r="AR177" s="165">
        <v>2011</v>
      </c>
      <c r="AS177" s="165">
        <v>2015</v>
      </c>
      <c r="AT177" s="165">
        <v>2016</v>
      </c>
      <c r="AU177" s="165">
        <v>2014</v>
      </c>
      <c r="AV177" s="165">
        <v>2015</v>
      </c>
      <c r="AW177" s="165">
        <v>2015</v>
      </c>
      <c r="AX177" s="165">
        <v>2015</v>
      </c>
      <c r="AY177" s="165">
        <v>2014</v>
      </c>
      <c r="AZ177" s="165">
        <v>2015</v>
      </c>
      <c r="BA177" s="165">
        <v>2015</v>
      </c>
      <c r="BB177" s="165">
        <v>2016</v>
      </c>
      <c r="BC177" s="165">
        <v>2015</v>
      </c>
      <c r="BD177" s="165">
        <v>2014</v>
      </c>
      <c r="BE177" s="165">
        <v>2014</v>
      </c>
      <c r="BF177" s="108"/>
    </row>
    <row r="178" spans="1:58" x14ac:dyDescent="0.25">
      <c r="A178" s="133" t="s">
        <v>328</v>
      </c>
      <c r="B178" s="111" t="s">
        <v>327</v>
      </c>
      <c r="C178" s="163">
        <v>2014</v>
      </c>
      <c r="D178" s="163">
        <v>2014</v>
      </c>
      <c r="E178" s="163">
        <v>2014</v>
      </c>
      <c r="F178" s="163">
        <v>2014</v>
      </c>
      <c r="G178" s="163">
        <v>2014</v>
      </c>
      <c r="H178" s="163">
        <v>2014</v>
      </c>
      <c r="I178" s="163">
        <v>2014</v>
      </c>
      <c r="J178" s="163">
        <v>2016</v>
      </c>
      <c r="K178" s="163">
        <v>2016</v>
      </c>
      <c r="L178" s="163">
        <v>2016</v>
      </c>
      <c r="M178" s="165">
        <v>2017</v>
      </c>
      <c r="N178" s="165">
        <v>2017</v>
      </c>
      <c r="O178" s="165">
        <v>2016</v>
      </c>
      <c r="P178" s="165">
        <v>2016</v>
      </c>
      <c r="Q178" s="165">
        <v>2015</v>
      </c>
      <c r="R178" s="165">
        <v>2012</v>
      </c>
      <c r="S178" s="165">
        <v>2017</v>
      </c>
      <c r="T178" s="165">
        <v>2014</v>
      </c>
      <c r="U178" s="165">
        <v>2015</v>
      </c>
      <c r="V178" s="165" t="s">
        <v>1131</v>
      </c>
      <c r="W178" s="165">
        <v>2015</v>
      </c>
      <c r="X178" s="165">
        <v>2012</v>
      </c>
      <c r="Y178" s="165">
        <v>2010</v>
      </c>
      <c r="Z178" s="165">
        <v>2015</v>
      </c>
      <c r="AA178" s="165">
        <v>2015</v>
      </c>
      <c r="AB178" s="165">
        <v>2015</v>
      </c>
      <c r="AC178" s="165">
        <v>2014</v>
      </c>
      <c r="AD178" s="165">
        <v>2015</v>
      </c>
      <c r="AE178" s="165" t="s">
        <v>1053</v>
      </c>
      <c r="AF178" s="165">
        <v>2015</v>
      </c>
      <c r="AG178" s="164">
        <v>2010</v>
      </c>
      <c r="AH178" s="165">
        <v>2015</v>
      </c>
      <c r="AI178" s="165">
        <v>2016</v>
      </c>
      <c r="AJ178" s="165">
        <v>2017</v>
      </c>
      <c r="AK178" s="168" t="s">
        <v>1053</v>
      </c>
      <c r="AL178" s="168">
        <v>2016</v>
      </c>
      <c r="AM178" s="165">
        <v>2016</v>
      </c>
      <c r="AN178" s="165">
        <v>2014</v>
      </c>
      <c r="AO178" s="165">
        <v>2014</v>
      </c>
      <c r="AP178" s="165">
        <v>2014</v>
      </c>
      <c r="AQ178" s="165">
        <v>2014</v>
      </c>
      <c r="AR178" s="165">
        <v>2011</v>
      </c>
      <c r="AS178" s="165">
        <v>2015</v>
      </c>
      <c r="AT178" s="165">
        <v>2016</v>
      </c>
      <c r="AU178" s="165">
        <v>2014</v>
      </c>
      <c r="AV178" s="165">
        <v>2015</v>
      </c>
      <c r="AW178" s="165">
        <v>2015</v>
      </c>
      <c r="AX178" s="165">
        <v>2015</v>
      </c>
      <c r="AY178" s="165">
        <v>2014</v>
      </c>
      <c r="AZ178" s="165">
        <v>2015</v>
      </c>
      <c r="BA178" s="165">
        <v>2015</v>
      </c>
      <c r="BB178" s="165">
        <v>2016</v>
      </c>
      <c r="BC178" s="165">
        <v>2015</v>
      </c>
      <c r="BD178" s="165">
        <v>2014</v>
      </c>
      <c r="BE178" s="165">
        <v>2014</v>
      </c>
      <c r="BF178" s="108"/>
    </row>
    <row r="179" spans="1:58" x14ac:dyDescent="0.25">
      <c r="A179" s="133" t="s">
        <v>330</v>
      </c>
      <c r="B179" s="111" t="s">
        <v>329</v>
      </c>
      <c r="C179" s="163">
        <v>2014</v>
      </c>
      <c r="D179" s="163">
        <v>2014</v>
      </c>
      <c r="E179" s="163">
        <v>2014</v>
      </c>
      <c r="F179" s="163">
        <v>2014</v>
      </c>
      <c r="G179" s="163">
        <v>2014</v>
      </c>
      <c r="H179" s="163">
        <v>2014</v>
      </c>
      <c r="I179" s="163">
        <v>2014</v>
      </c>
      <c r="J179" s="163">
        <v>2016</v>
      </c>
      <c r="K179" s="163">
        <v>2016</v>
      </c>
      <c r="L179" s="163">
        <v>2016</v>
      </c>
      <c r="M179" s="165">
        <v>2017</v>
      </c>
      <c r="N179" s="165">
        <v>2017</v>
      </c>
      <c r="O179" s="165">
        <v>2016</v>
      </c>
      <c r="P179" s="165">
        <v>2016</v>
      </c>
      <c r="Q179" s="165">
        <v>2015</v>
      </c>
      <c r="R179" s="165" t="s">
        <v>1053</v>
      </c>
      <c r="S179" s="165">
        <v>2017</v>
      </c>
      <c r="T179" s="165">
        <v>2014</v>
      </c>
      <c r="U179" s="165">
        <v>2015</v>
      </c>
      <c r="V179" s="165" t="s">
        <v>1131</v>
      </c>
      <c r="W179" s="165">
        <v>2015</v>
      </c>
      <c r="X179" s="165">
        <v>2013</v>
      </c>
      <c r="Y179" s="165">
        <v>2011</v>
      </c>
      <c r="Z179" s="165">
        <v>2015</v>
      </c>
      <c r="AA179" s="165">
        <v>2015</v>
      </c>
      <c r="AB179" s="165" t="s">
        <v>1053</v>
      </c>
      <c r="AC179" s="165">
        <v>2014</v>
      </c>
      <c r="AD179" s="165">
        <v>2015</v>
      </c>
      <c r="AE179" s="165">
        <v>2012</v>
      </c>
      <c r="AF179" s="165">
        <v>2015</v>
      </c>
      <c r="AG179" s="164">
        <v>2012</v>
      </c>
      <c r="AH179" s="165">
        <v>2015</v>
      </c>
      <c r="AI179" s="165">
        <v>2016</v>
      </c>
      <c r="AJ179" s="165">
        <v>2017</v>
      </c>
      <c r="AK179" s="168">
        <v>2016</v>
      </c>
      <c r="AL179" s="168">
        <v>2017</v>
      </c>
      <c r="AM179" s="165">
        <v>2016</v>
      </c>
      <c r="AN179" s="165">
        <v>2014</v>
      </c>
      <c r="AO179" s="165">
        <v>2014</v>
      </c>
      <c r="AP179" s="165">
        <v>2014</v>
      </c>
      <c r="AQ179" s="165">
        <v>2014</v>
      </c>
      <c r="AR179" s="165">
        <v>2015</v>
      </c>
      <c r="AS179" s="165">
        <v>2015</v>
      </c>
      <c r="AT179" s="165">
        <v>2016</v>
      </c>
      <c r="AU179" s="165">
        <v>2014</v>
      </c>
      <c r="AV179" s="165">
        <v>2015</v>
      </c>
      <c r="AW179" s="165">
        <v>2015</v>
      </c>
      <c r="AX179" s="165">
        <v>2015</v>
      </c>
      <c r="AY179" s="165">
        <v>2014</v>
      </c>
      <c r="AZ179" s="165">
        <v>2015</v>
      </c>
      <c r="BA179" s="165">
        <v>2015</v>
      </c>
      <c r="BB179" s="165">
        <v>2016</v>
      </c>
      <c r="BC179" s="165">
        <v>2015</v>
      </c>
      <c r="BD179" s="165">
        <v>2014</v>
      </c>
      <c r="BE179" s="165">
        <v>2014</v>
      </c>
      <c r="BF179" s="108"/>
    </row>
    <row r="180" spans="1:58" x14ac:dyDescent="0.25">
      <c r="A180" s="133" t="s">
        <v>332</v>
      </c>
      <c r="B180" s="111" t="s">
        <v>331</v>
      </c>
      <c r="C180" s="163">
        <v>2014</v>
      </c>
      <c r="D180" s="163">
        <v>2014</v>
      </c>
      <c r="E180" s="163">
        <v>2014</v>
      </c>
      <c r="F180" s="163">
        <v>2014</v>
      </c>
      <c r="G180" s="163">
        <v>2014</v>
      </c>
      <c r="H180" s="163">
        <v>2014</v>
      </c>
      <c r="I180" s="163">
        <v>2014</v>
      </c>
      <c r="J180" s="163">
        <v>2016</v>
      </c>
      <c r="K180" s="163">
        <v>2016</v>
      </c>
      <c r="L180" s="163">
        <v>2016</v>
      </c>
      <c r="M180" s="165">
        <v>2017</v>
      </c>
      <c r="N180" s="165">
        <v>2017</v>
      </c>
      <c r="O180" s="165">
        <v>2016</v>
      </c>
      <c r="P180" s="165">
        <v>2016</v>
      </c>
      <c r="Q180" s="165">
        <v>2015</v>
      </c>
      <c r="R180" s="165" t="s">
        <v>1053</v>
      </c>
      <c r="S180" s="165">
        <v>2017</v>
      </c>
      <c r="T180" s="165">
        <v>2014</v>
      </c>
      <c r="U180" s="165">
        <v>2015</v>
      </c>
      <c r="V180" s="165" t="s">
        <v>1131</v>
      </c>
      <c r="W180" s="165">
        <v>2015</v>
      </c>
      <c r="X180" s="165" t="s">
        <v>1053</v>
      </c>
      <c r="Y180" s="165">
        <v>2010</v>
      </c>
      <c r="Z180" s="165">
        <v>2015</v>
      </c>
      <c r="AA180" s="165">
        <v>2015</v>
      </c>
      <c r="AB180" s="165" t="s">
        <v>1053</v>
      </c>
      <c r="AC180" s="165">
        <v>2014</v>
      </c>
      <c r="AD180" s="165">
        <v>2015</v>
      </c>
      <c r="AE180" s="165" t="s">
        <v>1053</v>
      </c>
      <c r="AF180" s="165" t="s">
        <v>1053</v>
      </c>
      <c r="AG180" s="164" t="s">
        <v>1053</v>
      </c>
      <c r="AH180" s="165">
        <v>2015</v>
      </c>
      <c r="AI180" s="165">
        <v>2016</v>
      </c>
      <c r="AJ180" s="165">
        <v>2017</v>
      </c>
      <c r="AK180" s="168" t="s">
        <v>1053</v>
      </c>
      <c r="AL180" s="168">
        <v>2016</v>
      </c>
      <c r="AM180" s="165">
        <v>2016</v>
      </c>
      <c r="AN180" s="165">
        <v>2014</v>
      </c>
      <c r="AO180" s="165">
        <v>2014</v>
      </c>
      <c r="AP180" s="165" t="s">
        <v>1053</v>
      </c>
      <c r="AQ180" s="165" t="s">
        <v>1053</v>
      </c>
      <c r="AR180" s="165" t="s">
        <v>1053</v>
      </c>
      <c r="AS180" s="165">
        <v>2015</v>
      </c>
      <c r="AT180" s="165">
        <v>2016</v>
      </c>
      <c r="AU180" s="165">
        <v>2014</v>
      </c>
      <c r="AV180" s="165">
        <v>2015</v>
      </c>
      <c r="AW180" s="165">
        <v>2015</v>
      </c>
      <c r="AX180" s="165">
        <v>2015</v>
      </c>
      <c r="AY180" s="165">
        <v>2014</v>
      </c>
      <c r="AZ180" s="165">
        <v>2006</v>
      </c>
      <c r="BA180" s="165">
        <v>2006</v>
      </c>
      <c r="BB180" s="165">
        <v>2016</v>
      </c>
      <c r="BC180" s="165">
        <v>2015</v>
      </c>
      <c r="BD180" s="165">
        <v>2014</v>
      </c>
      <c r="BE180" s="165">
        <v>2014</v>
      </c>
      <c r="BF180" s="108"/>
    </row>
    <row r="181" spans="1:58" x14ac:dyDescent="0.25">
      <c r="A181" s="133" t="s">
        <v>334</v>
      </c>
      <c r="B181" s="111" t="s">
        <v>333</v>
      </c>
      <c r="C181" s="163">
        <v>2014</v>
      </c>
      <c r="D181" s="163">
        <v>2014</v>
      </c>
      <c r="E181" s="163">
        <v>2014</v>
      </c>
      <c r="F181" s="163">
        <v>2014</v>
      </c>
      <c r="G181" s="163">
        <v>2014</v>
      </c>
      <c r="H181" s="163">
        <v>2014</v>
      </c>
      <c r="I181" s="163">
        <v>2014</v>
      </c>
      <c r="J181" s="163">
        <v>2016</v>
      </c>
      <c r="K181" s="163">
        <v>2016</v>
      </c>
      <c r="L181" s="163">
        <v>2016</v>
      </c>
      <c r="M181" s="165">
        <v>2017</v>
      </c>
      <c r="N181" s="165">
        <v>2017</v>
      </c>
      <c r="O181" s="165">
        <v>2016</v>
      </c>
      <c r="P181" s="165">
        <v>2016</v>
      </c>
      <c r="Q181" s="165" t="s">
        <v>1053</v>
      </c>
      <c r="R181" s="165" t="s">
        <v>1053</v>
      </c>
      <c r="S181" s="165">
        <v>2017</v>
      </c>
      <c r="T181" s="165">
        <v>2014</v>
      </c>
      <c r="U181" s="165">
        <v>2015</v>
      </c>
      <c r="V181" s="165" t="s">
        <v>1131</v>
      </c>
      <c r="W181" s="165">
        <v>2015</v>
      </c>
      <c r="X181" s="165">
        <v>2007</v>
      </c>
      <c r="Y181" s="165">
        <v>2010</v>
      </c>
      <c r="Z181" s="165">
        <v>2015</v>
      </c>
      <c r="AA181" s="165">
        <v>2015</v>
      </c>
      <c r="AB181" s="165" t="s">
        <v>1053</v>
      </c>
      <c r="AC181" s="165">
        <v>2014</v>
      </c>
      <c r="AD181" s="165">
        <v>2015</v>
      </c>
      <c r="AE181" s="165" t="s">
        <v>1053</v>
      </c>
      <c r="AF181" s="165" t="s">
        <v>1053</v>
      </c>
      <c r="AG181" s="164" t="s">
        <v>1053</v>
      </c>
      <c r="AH181" s="165">
        <v>2015</v>
      </c>
      <c r="AI181" s="165">
        <v>2016</v>
      </c>
      <c r="AJ181" s="165">
        <v>2017</v>
      </c>
      <c r="AK181" s="168" t="s">
        <v>1053</v>
      </c>
      <c r="AL181" s="168" t="s">
        <v>1053</v>
      </c>
      <c r="AM181" s="165">
        <v>2016</v>
      </c>
      <c r="AN181" s="165">
        <v>2014</v>
      </c>
      <c r="AO181" s="165">
        <v>2014</v>
      </c>
      <c r="AP181" s="165" t="s">
        <v>1053</v>
      </c>
      <c r="AQ181" s="165" t="s">
        <v>1053</v>
      </c>
      <c r="AR181" s="165" t="s">
        <v>1053</v>
      </c>
      <c r="AS181" s="165">
        <v>2015</v>
      </c>
      <c r="AT181" s="165" t="s">
        <v>1053</v>
      </c>
      <c r="AU181" s="165">
        <v>2014</v>
      </c>
      <c r="AV181" s="165" t="s">
        <v>1053</v>
      </c>
      <c r="AW181" s="165">
        <v>2015</v>
      </c>
      <c r="AX181" s="165">
        <v>2015</v>
      </c>
      <c r="AY181" s="165">
        <v>2014</v>
      </c>
      <c r="AZ181" s="165">
        <v>2013</v>
      </c>
      <c r="BA181" s="165">
        <v>2015</v>
      </c>
      <c r="BB181" s="165">
        <v>2016</v>
      </c>
      <c r="BC181" s="165">
        <v>2015</v>
      </c>
      <c r="BD181" s="165">
        <v>2014</v>
      </c>
      <c r="BE181" s="165">
        <v>2014</v>
      </c>
      <c r="BF181" s="108"/>
    </row>
    <row r="182" spans="1:58" x14ac:dyDescent="0.25">
      <c r="A182" s="133" t="s">
        <v>336</v>
      </c>
      <c r="B182" s="111" t="s">
        <v>335</v>
      </c>
      <c r="C182" s="163">
        <v>2014</v>
      </c>
      <c r="D182" s="163">
        <v>2014</v>
      </c>
      <c r="E182" s="163">
        <v>2014</v>
      </c>
      <c r="F182" s="163">
        <v>2014</v>
      </c>
      <c r="G182" s="163">
        <v>2014</v>
      </c>
      <c r="H182" s="163">
        <v>2014</v>
      </c>
      <c r="I182" s="163">
        <v>2014</v>
      </c>
      <c r="J182" s="163">
        <v>2016</v>
      </c>
      <c r="K182" s="163">
        <v>2016</v>
      </c>
      <c r="L182" s="163">
        <v>2016</v>
      </c>
      <c r="M182" s="165">
        <v>2017</v>
      </c>
      <c r="N182" s="165">
        <v>2017</v>
      </c>
      <c r="O182" s="165">
        <v>2016</v>
      </c>
      <c r="P182" s="165">
        <v>2016</v>
      </c>
      <c r="Q182" s="165">
        <v>2015</v>
      </c>
      <c r="R182" s="165">
        <v>2011</v>
      </c>
      <c r="S182" s="165">
        <v>2017</v>
      </c>
      <c r="T182" s="165">
        <v>2014</v>
      </c>
      <c r="U182" s="165">
        <v>2015</v>
      </c>
      <c r="V182" s="165" t="s">
        <v>1131</v>
      </c>
      <c r="W182" s="165">
        <v>2015</v>
      </c>
      <c r="X182" s="165">
        <v>2011</v>
      </c>
      <c r="Y182" s="165">
        <v>2010</v>
      </c>
      <c r="Z182" s="165">
        <v>2015</v>
      </c>
      <c r="AA182" s="165">
        <v>2015</v>
      </c>
      <c r="AB182" s="165">
        <v>2015</v>
      </c>
      <c r="AC182" s="165">
        <v>2014</v>
      </c>
      <c r="AD182" s="165">
        <v>2015</v>
      </c>
      <c r="AE182" s="165">
        <v>2012</v>
      </c>
      <c r="AF182" s="165">
        <v>2015</v>
      </c>
      <c r="AG182" s="164">
        <v>2012</v>
      </c>
      <c r="AH182" s="165">
        <v>2015</v>
      </c>
      <c r="AI182" s="165">
        <v>2016</v>
      </c>
      <c r="AJ182" s="165">
        <v>2017</v>
      </c>
      <c r="AK182" s="168">
        <v>2016</v>
      </c>
      <c r="AL182" s="168">
        <v>2017</v>
      </c>
      <c r="AM182" s="165">
        <v>2016</v>
      </c>
      <c r="AN182" s="165">
        <v>2014</v>
      </c>
      <c r="AO182" s="165">
        <v>2014</v>
      </c>
      <c r="AP182" s="165">
        <v>2013</v>
      </c>
      <c r="AQ182" s="165">
        <v>2014</v>
      </c>
      <c r="AR182" s="165" t="s">
        <v>1053</v>
      </c>
      <c r="AS182" s="165">
        <v>2015</v>
      </c>
      <c r="AT182" s="165">
        <v>2016</v>
      </c>
      <c r="AU182" s="165">
        <v>2014</v>
      </c>
      <c r="AV182" s="165">
        <v>2015</v>
      </c>
      <c r="AW182" s="165">
        <v>2015</v>
      </c>
      <c r="AX182" s="165">
        <v>2015</v>
      </c>
      <c r="AY182" s="165">
        <v>2014</v>
      </c>
      <c r="AZ182" s="165">
        <v>2015</v>
      </c>
      <c r="BA182" s="165">
        <v>2015</v>
      </c>
      <c r="BB182" s="165">
        <v>2016</v>
      </c>
      <c r="BC182" s="165">
        <v>2015</v>
      </c>
      <c r="BD182" s="165">
        <v>2014</v>
      </c>
      <c r="BE182" s="165">
        <v>2014</v>
      </c>
      <c r="BF182" s="108"/>
    </row>
    <row r="183" spans="1:58" x14ac:dyDescent="0.25">
      <c r="A183" s="133" t="s">
        <v>338</v>
      </c>
      <c r="B183" s="111" t="s">
        <v>337</v>
      </c>
      <c r="C183" s="163">
        <v>2014</v>
      </c>
      <c r="D183" s="163">
        <v>2014</v>
      </c>
      <c r="E183" s="163">
        <v>2014</v>
      </c>
      <c r="F183" s="163">
        <v>2014</v>
      </c>
      <c r="G183" s="163">
        <v>2014</v>
      </c>
      <c r="H183" s="163">
        <v>2014</v>
      </c>
      <c r="I183" s="163">
        <v>2014</v>
      </c>
      <c r="J183" s="163">
        <v>2016</v>
      </c>
      <c r="K183" s="163">
        <v>2016</v>
      </c>
      <c r="L183" s="163">
        <v>2016</v>
      </c>
      <c r="M183" s="165">
        <v>2017</v>
      </c>
      <c r="N183" s="165">
        <v>2017</v>
      </c>
      <c r="O183" s="165">
        <v>2016</v>
      </c>
      <c r="P183" s="165">
        <v>2016</v>
      </c>
      <c r="Q183" s="165">
        <v>2015</v>
      </c>
      <c r="R183" s="165">
        <v>2012</v>
      </c>
      <c r="S183" s="165">
        <v>2017</v>
      </c>
      <c r="T183" s="165">
        <v>2014</v>
      </c>
      <c r="U183" s="165">
        <v>2015</v>
      </c>
      <c r="V183" s="165" t="s">
        <v>1131</v>
      </c>
      <c r="W183" s="165">
        <v>2015</v>
      </c>
      <c r="X183" s="165" t="s">
        <v>1053</v>
      </c>
      <c r="Y183" s="165">
        <v>2013</v>
      </c>
      <c r="Z183" s="165">
        <v>2015</v>
      </c>
      <c r="AA183" s="165">
        <v>2015</v>
      </c>
      <c r="AB183" s="165">
        <v>2015</v>
      </c>
      <c r="AC183" s="165">
        <v>2014</v>
      </c>
      <c r="AD183" s="165">
        <v>2015</v>
      </c>
      <c r="AE183" s="165" t="s">
        <v>1053</v>
      </c>
      <c r="AF183" s="165">
        <v>2015</v>
      </c>
      <c r="AG183" s="164">
        <v>2014</v>
      </c>
      <c r="AH183" s="165">
        <v>2015</v>
      </c>
      <c r="AI183" s="165">
        <v>2016</v>
      </c>
      <c r="AJ183" s="165">
        <v>2017</v>
      </c>
      <c r="AK183" s="168">
        <v>2017</v>
      </c>
      <c r="AL183" s="168">
        <v>2016</v>
      </c>
      <c r="AM183" s="165">
        <v>2016</v>
      </c>
      <c r="AN183" s="165">
        <v>2014</v>
      </c>
      <c r="AO183" s="165">
        <v>2014</v>
      </c>
      <c r="AP183" s="165">
        <v>2013</v>
      </c>
      <c r="AQ183" s="165">
        <v>2014</v>
      </c>
      <c r="AR183" s="165" t="s">
        <v>1053</v>
      </c>
      <c r="AS183" s="165">
        <v>2015</v>
      </c>
      <c r="AT183" s="165">
        <v>2016</v>
      </c>
      <c r="AU183" s="165">
        <v>2014</v>
      </c>
      <c r="AV183" s="165">
        <v>2015</v>
      </c>
      <c r="AW183" s="165">
        <v>2015</v>
      </c>
      <c r="AX183" s="165">
        <v>2015</v>
      </c>
      <c r="AY183" s="165">
        <v>2014</v>
      </c>
      <c r="AZ183" s="165">
        <v>2015</v>
      </c>
      <c r="BA183" s="165">
        <v>2015</v>
      </c>
      <c r="BB183" s="165">
        <v>2016</v>
      </c>
      <c r="BC183" s="165">
        <v>2015</v>
      </c>
      <c r="BD183" s="165">
        <v>2014</v>
      </c>
      <c r="BE183" s="165">
        <v>2014</v>
      </c>
      <c r="BF183" s="108"/>
    </row>
    <row r="184" spans="1:58" x14ac:dyDescent="0.25">
      <c r="A184" s="133" t="s">
        <v>340</v>
      </c>
      <c r="B184" s="111" t="s">
        <v>339</v>
      </c>
      <c r="C184" s="163">
        <v>2014</v>
      </c>
      <c r="D184" s="163">
        <v>2014</v>
      </c>
      <c r="E184" s="163">
        <v>2014</v>
      </c>
      <c r="F184" s="163">
        <v>2014</v>
      </c>
      <c r="G184" s="163">
        <v>2014</v>
      </c>
      <c r="H184" s="163">
        <v>2014</v>
      </c>
      <c r="I184" s="163">
        <v>2014</v>
      </c>
      <c r="J184" s="163">
        <v>2016</v>
      </c>
      <c r="K184" s="163">
        <v>2016</v>
      </c>
      <c r="L184" s="163">
        <v>2016</v>
      </c>
      <c r="M184" s="165">
        <v>2017</v>
      </c>
      <c r="N184" s="165">
        <v>2017</v>
      </c>
      <c r="O184" s="165">
        <v>2016</v>
      </c>
      <c r="P184" s="165">
        <v>2016</v>
      </c>
      <c r="Q184" s="165">
        <v>2015</v>
      </c>
      <c r="R184" s="165" t="s">
        <v>1053</v>
      </c>
      <c r="S184" s="165">
        <v>2017</v>
      </c>
      <c r="T184" s="165">
        <v>2014</v>
      </c>
      <c r="U184" s="165">
        <v>2015</v>
      </c>
      <c r="V184" s="165" t="s">
        <v>1053</v>
      </c>
      <c r="W184" s="165">
        <v>2015</v>
      </c>
      <c r="X184" s="165" t="s">
        <v>1053</v>
      </c>
      <c r="Y184" s="165">
        <v>2010</v>
      </c>
      <c r="Z184" s="165">
        <v>2015</v>
      </c>
      <c r="AA184" s="165">
        <v>2015</v>
      </c>
      <c r="AB184" s="165" t="s">
        <v>1053</v>
      </c>
      <c r="AC184" s="165">
        <v>2014</v>
      </c>
      <c r="AD184" s="165">
        <v>2015</v>
      </c>
      <c r="AE184" s="165" t="s">
        <v>1053</v>
      </c>
      <c r="AF184" s="165">
        <v>2015</v>
      </c>
      <c r="AG184" s="164" t="s">
        <v>1053</v>
      </c>
      <c r="AH184" s="165">
        <v>2015</v>
      </c>
      <c r="AI184" s="165">
        <v>2016</v>
      </c>
      <c r="AJ184" s="165">
        <v>2017</v>
      </c>
      <c r="AK184" s="168" t="s">
        <v>1053</v>
      </c>
      <c r="AL184" s="168">
        <v>2016</v>
      </c>
      <c r="AM184" s="165">
        <v>2016</v>
      </c>
      <c r="AN184" s="165">
        <v>2014</v>
      </c>
      <c r="AO184" s="165">
        <v>2014</v>
      </c>
      <c r="AP184" s="165" t="s">
        <v>1053</v>
      </c>
      <c r="AQ184" s="165" t="s">
        <v>1053</v>
      </c>
      <c r="AR184" s="165">
        <v>2015</v>
      </c>
      <c r="AS184" s="165">
        <v>2015</v>
      </c>
      <c r="AT184" s="165">
        <v>2016</v>
      </c>
      <c r="AU184" s="165">
        <v>2014</v>
      </c>
      <c r="AV184" s="165">
        <v>2015</v>
      </c>
      <c r="AW184" s="165">
        <v>2015</v>
      </c>
      <c r="AX184" s="165">
        <v>2015</v>
      </c>
      <c r="AY184" s="165">
        <v>2014</v>
      </c>
      <c r="AZ184" s="165">
        <v>2015</v>
      </c>
      <c r="BA184" s="165">
        <v>2015</v>
      </c>
      <c r="BB184" s="165">
        <v>2016</v>
      </c>
      <c r="BC184" s="165">
        <v>2015</v>
      </c>
      <c r="BD184" s="165">
        <v>2014</v>
      </c>
      <c r="BE184" s="165">
        <v>2014</v>
      </c>
      <c r="BF184" s="108"/>
    </row>
    <row r="185" spans="1:58" x14ac:dyDescent="0.25">
      <c r="A185" s="133" t="s">
        <v>853</v>
      </c>
      <c r="B185" s="111" t="s">
        <v>341</v>
      </c>
      <c r="C185" s="163">
        <v>2014</v>
      </c>
      <c r="D185" s="163">
        <v>2014</v>
      </c>
      <c r="E185" s="163">
        <v>2014</v>
      </c>
      <c r="F185" s="163">
        <v>2014</v>
      </c>
      <c r="G185" s="163">
        <v>2014</v>
      </c>
      <c r="H185" s="163">
        <v>2014</v>
      </c>
      <c r="I185" s="163">
        <v>2014</v>
      </c>
      <c r="J185" s="163">
        <v>2016</v>
      </c>
      <c r="K185" s="163">
        <v>2016</v>
      </c>
      <c r="L185" s="163">
        <v>2016</v>
      </c>
      <c r="M185" s="165">
        <v>2017</v>
      </c>
      <c r="N185" s="165">
        <v>2017</v>
      </c>
      <c r="O185" s="165">
        <v>2016</v>
      </c>
      <c r="P185" s="165">
        <v>2016</v>
      </c>
      <c r="Q185" s="165">
        <v>2015</v>
      </c>
      <c r="R185" s="165" t="s">
        <v>1053</v>
      </c>
      <c r="S185" s="165">
        <v>2017</v>
      </c>
      <c r="T185" s="165">
        <v>2014</v>
      </c>
      <c r="U185" s="165">
        <v>2015</v>
      </c>
      <c r="V185" s="165" t="s">
        <v>1053</v>
      </c>
      <c r="W185" s="165">
        <v>2015</v>
      </c>
      <c r="X185" s="165" t="s">
        <v>1053</v>
      </c>
      <c r="Y185" s="165">
        <v>2015</v>
      </c>
      <c r="Z185" s="165">
        <v>2015</v>
      </c>
      <c r="AA185" s="165">
        <v>2015</v>
      </c>
      <c r="AB185" s="165">
        <v>2013</v>
      </c>
      <c r="AC185" s="165">
        <v>2014</v>
      </c>
      <c r="AD185" s="165">
        <v>2015</v>
      </c>
      <c r="AE185" s="165" t="s">
        <v>1053</v>
      </c>
      <c r="AF185" s="165">
        <v>2015</v>
      </c>
      <c r="AG185" s="164">
        <v>2012</v>
      </c>
      <c r="AH185" s="165">
        <v>2015</v>
      </c>
      <c r="AI185" s="165">
        <v>2016</v>
      </c>
      <c r="AJ185" s="165">
        <v>2017</v>
      </c>
      <c r="AK185" s="168" t="s">
        <v>1053</v>
      </c>
      <c r="AL185" s="168">
        <v>2016</v>
      </c>
      <c r="AM185" s="165">
        <v>2016</v>
      </c>
      <c r="AN185" s="165">
        <v>2014</v>
      </c>
      <c r="AO185" s="165">
        <v>2014</v>
      </c>
      <c r="AP185" s="165">
        <v>2014</v>
      </c>
      <c r="AQ185" s="165">
        <v>2014</v>
      </c>
      <c r="AR185" s="165">
        <v>2015</v>
      </c>
      <c r="AS185" s="165">
        <v>2015</v>
      </c>
      <c r="AT185" s="165">
        <v>2016</v>
      </c>
      <c r="AU185" s="165">
        <v>2014</v>
      </c>
      <c r="AV185" s="165" t="s">
        <v>1053</v>
      </c>
      <c r="AW185" s="165">
        <v>2015</v>
      </c>
      <c r="AX185" s="165">
        <v>2015</v>
      </c>
      <c r="AY185" s="165">
        <v>2014</v>
      </c>
      <c r="AZ185" s="165">
        <v>2015</v>
      </c>
      <c r="BA185" s="165">
        <v>2015</v>
      </c>
      <c r="BB185" s="165">
        <v>2016</v>
      </c>
      <c r="BC185" s="165">
        <v>2015</v>
      </c>
      <c r="BD185" s="165">
        <v>2014</v>
      </c>
      <c r="BE185" s="165">
        <v>2014</v>
      </c>
      <c r="BF185" s="108"/>
    </row>
    <row r="186" spans="1:58" x14ac:dyDescent="0.25">
      <c r="A186" s="133" t="s">
        <v>343</v>
      </c>
      <c r="B186" s="111" t="s">
        <v>342</v>
      </c>
      <c r="C186" s="163">
        <v>2014</v>
      </c>
      <c r="D186" s="163">
        <v>2014</v>
      </c>
      <c r="E186" s="163">
        <v>2014</v>
      </c>
      <c r="F186" s="163">
        <v>2014</v>
      </c>
      <c r="G186" s="163">
        <v>2014</v>
      </c>
      <c r="H186" s="163">
        <v>2014</v>
      </c>
      <c r="I186" s="163">
        <v>2014</v>
      </c>
      <c r="J186" s="163">
        <v>2016</v>
      </c>
      <c r="K186" s="163">
        <v>2016</v>
      </c>
      <c r="L186" s="163">
        <v>2016</v>
      </c>
      <c r="M186" s="165">
        <v>2017</v>
      </c>
      <c r="N186" s="165">
        <v>2017</v>
      </c>
      <c r="O186" s="165">
        <v>2016</v>
      </c>
      <c r="P186" s="165">
        <v>2016</v>
      </c>
      <c r="Q186" s="165">
        <v>2015</v>
      </c>
      <c r="R186" s="165" t="s">
        <v>1053</v>
      </c>
      <c r="S186" s="165">
        <v>2017</v>
      </c>
      <c r="T186" s="165">
        <v>2014</v>
      </c>
      <c r="U186" s="165">
        <v>2015</v>
      </c>
      <c r="V186" s="165" t="s">
        <v>1053</v>
      </c>
      <c r="W186" s="165">
        <v>2015</v>
      </c>
      <c r="X186" s="165">
        <v>2012</v>
      </c>
      <c r="Y186" s="165">
        <v>2011</v>
      </c>
      <c r="Z186" s="165">
        <v>2015</v>
      </c>
      <c r="AA186" s="165">
        <v>2015</v>
      </c>
      <c r="AB186" s="165" t="s">
        <v>1053</v>
      </c>
      <c r="AC186" s="165">
        <v>2014</v>
      </c>
      <c r="AD186" s="165">
        <v>2015</v>
      </c>
      <c r="AE186" s="165" t="s">
        <v>1053</v>
      </c>
      <c r="AF186" s="165">
        <v>2015</v>
      </c>
      <c r="AG186" s="164">
        <v>2013</v>
      </c>
      <c r="AH186" s="165">
        <v>2015</v>
      </c>
      <c r="AI186" s="165">
        <v>2016</v>
      </c>
      <c r="AJ186" s="165">
        <v>2017</v>
      </c>
      <c r="AK186" s="168" t="s">
        <v>1053</v>
      </c>
      <c r="AL186" s="168">
        <v>2016</v>
      </c>
      <c r="AM186" s="165">
        <v>2016</v>
      </c>
      <c r="AN186" s="165">
        <v>2014</v>
      </c>
      <c r="AO186" s="165">
        <v>2014</v>
      </c>
      <c r="AP186" s="165">
        <v>2014</v>
      </c>
      <c r="AQ186" s="165">
        <v>2014</v>
      </c>
      <c r="AR186" s="165">
        <v>2011</v>
      </c>
      <c r="AS186" s="165">
        <v>2015</v>
      </c>
      <c r="AT186" s="165">
        <v>2016</v>
      </c>
      <c r="AU186" s="165">
        <v>2014</v>
      </c>
      <c r="AV186" s="165" t="s">
        <v>1053</v>
      </c>
      <c r="AW186" s="165">
        <v>2015</v>
      </c>
      <c r="AX186" s="165">
        <v>2015</v>
      </c>
      <c r="AY186" s="165">
        <v>2013</v>
      </c>
      <c r="AZ186" s="165">
        <v>2015</v>
      </c>
      <c r="BA186" s="165">
        <v>2015</v>
      </c>
      <c r="BB186" s="165">
        <v>2016</v>
      </c>
      <c r="BC186" s="165">
        <v>2015</v>
      </c>
      <c r="BD186" s="165">
        <v>2014</v>
      </c>
      <c r="BE186" s="165">
        <v>2014</v>
      </c>
      <c r="BF186" s="108"/>
    </row>
    <row r="187" spans="1:58" x14ac:dyDescent="0.25">
      <c r="A187" s="133" t="s">
        <v>345</v>
      </c>
      <c r="B187" s="111" t="s">
        <v>344</v>
      </c>
      <c r="C187" s="163">
        <v>2014</v>
      </c>
      <c r="D187" s="163">
        <v>2014</v>
      </c>
      <c r="E187" s="163">
        <v>2014</v>
      </c>
      <c r="F187" s="163">
        <v>2014</v>
      </c>
      <c r="G187" s="163">
        <v>2014</v>
      </c>
      <c r="H187" s="163">
        <v>2014</v>
      </c>
      <c r="I187" s="163">
        <v>2014</v>
      </c>
      <c r="J187" s="163">
        <v>2016</v>
      </c>
      <c r="K187" s="163">
        <v>2016</v>
      </c>
      <c r="L187" s="163">
        <v>2016</v>
      </c>
      <c r="M187" s="165">
        <v>2017</v>
      </c>
      <c r="N187" s="165">
        <v>2017</v>
      </c>
      <c r="O187" s="165">
        <v>2016</v>
      </c>
      <c r="P187" s="165">
        <v>2016</v>
      </c>
      <c r="Q187" s="165">
        <v>2015</v>
      </c>
      <c r="R187" s="165" t="s">
        <v>1053</v>
      </c>
      <c r="S187" s="165">
        <v>2017</v>
      </c>
      <c r="T187" s="165">
        <v>2014</v>
      </c>
      <c r="U187" s="165">
        <v>2015</v>
      </c>
      <c r="V187" s="165" t="s">
        <v>1131</v>
      </c>
      <c r="W187" s="165">
        <v>2015</v>
      </c>
      <c r="X187" s="165">
        <v>2011</v>
      </c>
      <c r="Y187" s="165">
        <v>2010</v>
      </c>
      <c r="Z187" s="165">
        <v>2015</v>
      </c>
      <c r="AA187" s="165">
        <v>2015</v>
      </c>
      <c r="AB187" s="165">
        <v>2015</v>
      </c>
      <c r="AC187" s="165">
        <v>2014</v>
      </c>
      <c r="AD187" s="165">
        <v>2015</v>
      </c>
      <c r="AE187" s="165" t="s">
        <v>1053</v>
      </c>
      <c r="AF187" s="165">
        <v>2015</v>
      </c>
      <c r="AG187" s="164">
        <v>2014</v>
      </c>
      <c r="AH187" s="165">
        <v>2015</v>
      </c>
      <c r="AI187" s="165">
        <v>2016</v>
      </c>
      <c r="AJ187" s="165">
        <v>2017</v>
      </c>
      <c r="AK187" s="168" t="s">
        <v>1053</v>
      </c>
      <c r="AL187" s="168">
        <v>2016</v>
      </c>
      <c r="AM187" s="165">
        <v>2016</v>
      </c>
      <c r="AN187" s="165">
        <v>2014</v>
      </c>
      <c r="AO187" s="165">
        <v>2014</v>
      </c>
      <c r="AP187" s="165">
        <v>2014</v>
      </c>
      <c r="AQ187" s="165">
        <v>2014</v>
      </c>
      <c r="AR187" s="165">
        <v>2011</v>
      </c>
      <c r="AS187" s="165">
        <v>2015</v>
      </c>
      <c r="AT187" s="165">
        <v>2016</v>
      </c>
      <c r="AU187" s="165">
        <v>2014</v>
      </c>
      <c r="AV187" s="165">
        <v>2015</v>
      </c>
      <c r="AW187" s="165">
        <v>2015</v>
      </c>
      <c r="AX187" s="165">
        <v>2015</v>
      </c>
      <c r="AY187" s="165">
        <v>2014</v>
      </c>
      <c r="AZ187" s="165">
        <v>2015</v>
      </c>
      <c r="BA187" s="165">
        <v>2015</v>
      </c>
      <c r="BB187" s="165">
        <v>2016</v>
      </c>
      <c r="BC187" s="165">
        <v>2015</v>
      </c>
      <c r="BD187" s="165">
        <v>2014</v>
      </c>
      <c r="BE187" s="165">
        <v>2014</v>
      </c>
      <c r="BF187" s="108"/>
    </row>
    <row r="188" spans="1:58" x14ac:dyDescent="0.25">
      <c r="A188" s="133" t="s">
        <v>347</v>
      </c>
      <c r="B188" s="111" t="s">
        <v>346</v>
      </c>
      <c r="C188" s="163">
        <v>2014</v>
      </c>
      <c r="D188" s="163">
        <v>2014</v>
      </c>
      <c r="E188" s="163">
        <v>2014</v>
      </c>
      <c r="F188" s="163">
        <v>2014</v>
      </c>
      <c r="G188" s="163">
        <v>2014</v>
      </c>
      <c r="H188" s="163">
        <v>2014</v>
      </c>
      <c r="I188" s="163">
        <v>2014</v>
      </c>
      <c r="J188" s="163">
        <v>2016</v>
      </c>
      <c r="K188" s="163">
        <v>2016</v>
      </c>
      <c r="L188" s="163">
        <v>2016</v>
      </c>
      <c r="M188" s="165">
        <v>2017</v>
      </c>
      <c r="N188" s="165">
        <v>2017</v>
      </c>
      <c r="O188" s="165">
        <v>2016</v>
      </c>
      <c r="P188" s="165">
        <v>2016</v>
      </c>
      <c r="Q188" s="165">
        <v>2015</v>
      </c>
      <c r="R188" s="165">
        <v>2006</v>
      </c>
      <c r="S188" s="165">
        <v>2017</v>
      </c>
      <c r="T188" s="165">
        <v>2014</v>
      </c>
      <c r="U188" s="165">
        <v>2015</v>
      </c>
      <c r="V188" s="165" t="s">
        <v>1131</v>
      </c>
      <c r="W188" s="165">
        <v>2015</v>
      </c>
      <c r="X188" s="165">
        <v>2006</v>
      </c>
      <c r="Y188" s="165">
        <v>2013</v>
      </c>
      <c r="Z188" s="165">
        <v>2015</v>
      </c>
      <c r="AA188" s="165">
        <v>2015</v>
      </c>
      <c r="AB188" s="165">
        <v>2015</v>
      </c>
      <c r="AC188" s="165">
        <v>2014</v>
      </c>
      <c r="AD188" s="165">
        <v>2015</v>
      </c>
      <c r="AE188" s="165" t="s">
        <v>1053</v>
      </c>
      <c r="AF188" s="165">
        <v>2015</v>
      </c>
      <c r="AG188" s="164">
        <v>2003</v>
      </c>
      <c r="AH188" s="165">
        <v>2015</v>
      </c>
      <c r="AI188" s="165">
        <v>2016</v>
      </c>
      <c r="AJ188" s="165">
        <v>2017</v>
      </c>
      <c r="AK188" s="168" t="s">
        <v>1053</v>
      </c>
      <c r="AL188" s="168">
        <v>2016</v>
      </c>
      <c r="AM188" s="165">
        <v>2016</v>
      </c>
      <c r="AN188" s="165">
        <v>2014</v>
      </c>
      <c r="AO188" s="165">
        <v>2014</v>
      </c>
      <c r="AP188" s="165" t="s">
        <v>1053</v>
      </c>
      <c r="AQ188" s="165" t="s">
        <v>1053</v>
      </c>
      <c r="AR188" s="165">
        <v>2007</v>
      </c>
      <c r="AS188" s="165">
        <v>2015</v>
      </c>
      <c r="AT188" s="165">
        <v>2016</v>
      </c>
      <c r="AU188" s="165">
        <v>2014</v>
      </c>
      <c r="AV188" s="165">
        <v>2015</v>
      </c>
      <c r="AW188" s="165">
        <v>2015</v>
      </c>
      <c r="AX188" s="165">
        <v>2015</v>
      </c>
      <c r="AY188" s="165">
        <v>2014</v>
      </c>
      <c r="AZ188" s="165">
        <v>2015</v>
      </c>
      <c r="BA188" s="165">
        <v>2012</v>
      </c>
      <c r="BB188" s="165">
        <v>2016</v>
      </c>
      <c r="BC188" s="165">
        <v>2015</v>
      </c>
      <c r="BD188" s="165">
        <v>2014</v>
      </c>
      <c r="BE188" s="165">
        <v>2014</v>
      </c>
      <c r="BF188" s="108"/>
    </row>
    <row r="189" spans="1:58" x14ac:dyDescent="0.25">
      <c r="A189" s="133" t="s">
        <v>349</v>
      </c>
      <c r="B189" s="111" t="s">
        <v>348</v>
      </c>
      <c r="C189" s="163">
        <v>2014</v>
      </c>
      <c r="D189" s="163">
        <v>2014</v>
      </c>
      <c r="E189" s="163">
        <v>2014</v>
      </c>
      <c r="F189" s="163">
        <v>2014</v>
      </c>
      <c r="G189" s="163">
        <v>2014</v>
      </c>
      <c r="H189" s="163">
        <v>2014</v>
      </c>
      <c r="I189" s="163">
        <v>2014</v>
      </c>
      <c r="J189" s="163">
        <v>2016</v>
      </c>
      <c r="K189" s="163">
        <v>2016</v>
      </c>
      <c r="L189" s="163">
        <v>2016</v>
      </c>
      <c r="M189" s="165">
        <v>2017</v>
      </c>
      <c r="N189" s="165">
        <v>2017</v>
      </c>
      <c r="O189" s="165">
        <v>2016</v>
      </c>
      <c r="P189" s="165">
        <v>2016</v>
      </c>
      <c r="Q189" s="165">
        <v>2015</v>
      </c>
      <c r="R189" s="165">
        <v>2007</v>
      </c>
      <c r="S189" s="165">
        <v>2017</v>
      </c>
      <c r="T189" s="165">
        <v>2014</v>
      </c>
      <c r="U189" s="165">
        <v>2015</v>
      </c>
      <c r="V189" s="165" t="s">
        <v>1053</v>
      </c>
      <c r="W189" s="165">
        <v>2015</v>
      </c>
      <c r="X189" s="165">
        <v>2013</v>
      </c>
      <c r="Y189" s="165">
        <v>2010</v>
      </c>
      <c r="Z189" s="165">
        <v>2015</v>
      </c>
      <c r="AA189" s="165">
        <v>2015</v>
      </c>
      <c r="AB189" s="165" t="s">
        <v>1053</v>
      </c>
      <c r="AC189" s="165">
        <v>2014</v>
      </c>
      <c r="AD189" s="165">
        <v>2015</v>
      </c>
      <c r="AE189" s="165">
        <v>2012</v>
      </c>
      <c r="AF189" s="165" t="s">
        <v>1053</v>
      </c>
      <c r="AG189" s="164">
        <v>2010</v>
      </c>
      <c r="AH189" s="165">
        <v>2015</v>
      </c>
      <c r="AI189" s="165">
        <v>2016</v>
      </c>
      <c r="AJ189" s="165">
        <v>2017</v>
      </c>
      <c r="AK189" s="168" t="s">
        <v>1053</v>
      </c>
      <c r="AL189" s="168">
        <v>2016</v>
      </c>
      <c r="AM189" s="165">
        <v>2016</v>
      </c>
      <c r="AN189" s="165">
        <v>2014</v>
      </c>
      <c r="AO189" s="165">
        <v>2014</v>
      </c>
      <c r="AP189" s="165" t="s">
        <v>1053</v>
      </c>
      <c r="AQ189" s="165" t="s">
        <v>1053</v>
      </c>
      <c r="AR189" s="165">
        <v>2011</v>
      </c>
      <c r="AS189" s="165">
        <v>2015</v>
      </c>
      <c r="AT189" s="165" t="s">
        <v>1053</v>
      </c>
      <c r="AU189" s="165">
        <v>2014</v>
      </c>
      <c r="AV189" s="165">
        <v>2015</v>
      </c>
      <c r="AW189" s="165">
        <v>2015</v>
      </c>
      <c r="AX189" s="165">
        <v>2015</v>
      </c>
      <c r="AY189" s="165">
        <v>2014</v>
      </c>
      <c r="AZ189" s="165">
        <v>2015</v>
      </c>
      <c r="BA189" s="165">
        <v>2015</v>
      </c>
      <c r="BB189" s="165">
        <v>2016</v>
      </c>
      <c r="BC189" s="165">
        <v>2015</v>
      </c>
      <c r="BD189" s="165">
        <v>2014</v>
      </c>
      <c r="BE189" s="165">
        <v>2014</v>
      </c>
      <c r="BF189" s="108"/>
    </row>
    <row r="190" spans="1:58" x14ac:dyDescent="0.25">
      <c r="A190" s="133" t="s">
        <v>854</v>
      </c>
      <c r="B190" s="111" t="s">
        <v>350</v>
      </c>
      <c r="C190" s="163">
        <v>2014</v>
      </c>
      <c r="D190" s="163">
        <v>2014</v>
      </c>
      <c r="E190" s="163">
        <v>2014</v>
      </c>
      <c r="F190" s="163">
        <v>2014</v>
      </c>
      <c r="G190" s="163">
        <v>2014</v>
      </c>
      <c r="H190" s="163">
        <v>2014</v>
      </c>
      <c r="I190" s="163">
        <v>2014</v>
      </c>
      <c r="J190" s="163">
        <v>2016</v>
      </c>
      <c r="K190" s="163">
        <v>2016</v>
      </c>
      <c r="L190" s="163">
        <v>2016</v>
      </c>
      <c r="M190" s="165">
        <v>2017</v>
      </c>
      <c r="N190" s="165">
        <v>2017</v>
      </c>
      <c r="O190" s="165">
        <v>2016</v>
      </c>
      <c r="P190" s="165">
        <v>2016</v>
      </c>
      <c r="Q190" s="165">
        <v>2015</v>
      </c>
      <c r="R190" s="165" t="s">
        <v>1053</v>
      </c>
      <c r="S190" s="165">
        <v>2017</v>
      </c>
      <c r="T190" s="165">
        <v>2014</v>
      </c>
      <c r="U190" s="165">
        <v>2015</v>
      </c>
      <c r="V190" s="165" t="s">
        <v>1053</v>
      </c>
      <c r="W190" s="165">
        <v>2015</v>
      </c>
      <c r="X190" s="165">
        <v>2009</v>
      </c>
      <c r="Y190" s="165" t="s">
        <v>1053</v>
      </c>
      <c r="Z190" s="165">
        <v>2015</v>
      </c>
      <c r="AA190" s="165">
        <v>2015</v>
      </c>
      <c r="AB190" s="165">
        <v>2015</v>
      </c>
      <c r="AC190" s="165">
        <v>2014</v>
      </c>
      <c r="AD190" s="165">
        <v>2015</v>
      </c>
      <c r="AE190" s="165">
        <v>2012</v>
      </c>
      <c r="AF190" s="165">
        <v>2015</v>
      </c>
      <c r="AG190" s="164">
        <v>2006</v>
      </c>
      <c r="AH190" s="165">
        <v>2015</v>
      </c>
      <c r="AI190" s="165">
        <v>2016</v>
      </c>
      <c r="AJ190" s="165">
        <v>2017</v>
      </c>
      <c r="AK190" s="168" t="s">
        <v>1053</v>
      </c>
      <c r="AL190" s="168">
        <v>2016</v>
      </c>
      <c r="AM190" s="165">
        <v>2016</v>
      </c>
      <c r="AN190" s="165">
        <v>2014</v>
      </c>
      <c r="AO190" s="165">
        <v>2014</v>
      </c>
      <c r="AP190" s="165">
        <v>2014</v>
      </c>
      <c r="AQ190" s="165">
        <v>2014</v>
      </c>
      <c r="AR190" s="165">
        <v>2015</v>
      </c>
      <c r="AS190" s="165">
        <v>2015</v>
      </c>
      <c r="AT190" s="165">
        <v>2016</v>
      </c>
      <c r="AU190" s="165">
        <v>2014</v>
      </c>
      <c r="AV190" s="165">
        <v>2015</v>
      </c>
      <c r="AW190" s="165">
        <v>2015</v>
      </c>
      <c r="AX190" s="165">
        <v>2015</v>
      </c>
      <c r="AY190" s="165">
        <v>2014</v>
      </c>
      <c r="AZ190" s="165">
        <v>2015</v>
      </c>
      <c r="BA190" s="165">
        <v>2015</v>
      </c>
      <c r="BB190" s="165">
        <v>2013</v>
      </c>
      <c r="BC190" s="165">
        <v>2015</v>
      </c>
      <c r="BD190" s="165">
        <v>2014</v>
      </c>
      <c r="BE190" s="165">
        <v>2014</v>
      </c>
      <c r="BF190" s="108"/>
    </row>
    <row r="191" spans="1:58" x14ac:dyDescent="0.25">
      <c r="A191" s="133" t="s">
        <v>375</v>
      </c>
      <c r="B191" s="111" t="s">
        <v>351</v>
      </c>
      <c r="C191" s="163">
        <v>2014</v>
      </c>
      <c r="D191" s="163">
        <v>2014</v>
      </c>
      <c r="E191" s="163">
        <v>2014</v>
      </c>
      <c r="F191" s="163">
        <v>2014</v>
      </c>
      <c r="G191" s="163">
        <v>2014</v>
      </c>
      <c r="H191" s="163">
        <v>2014</v>
      </c>
      <c r="I191" s="163">
        <v>2014</v>
      </c>
      <c r="J191" s="163">
        <v>2016</v>
      </c>
      <c r="K191" s="163">
        <v>2016</v>
      </c>
      <c r="L191" s="163">
        <v>2016</v>
      </c>
      <c r="M191" s="165">
        <v>2017</v>
      </c>
      <c r="N191" s="165">
        <v>2017</v>
      </c>
      <c r="O191" s="165">
        <v>2016</v>
      </c>
      <c r="P191" s="165">
        <v>2016</v>
      </c>
      <c r="Q191" s="165">
        <v>2015</v>
      </c>
      <c r="R191" s="165">
        <v>2011</v>
      </c>
      <c r="S191" s="165">
        <v>2017</v>
      </c>
      <c r="T191" s="165">
        <v>2014</v>
      </c>
      <c r="U191" s="165">
        <v>2015</v>
      </c>
      <c r="V191" s="165" t="s">
        <v>1131</v>
      </c>
      <c r="W191" s="165">
        <v>2015</v>
      </c>
      <c r="X191" s="165">
        <v>2013</v>
      </c>
      <c r="Y191" s="165">
        <v>2013</v>
      </c>
      <c r="Z191" s="165">
        <v>2015</v>
      </c>
      <c r="AA191" s="165">
        <v>2015</v>
      </c>
      <c r="AB191" s="165">
        <v>2015</v>
      </c>
      <c r="AC191" s="165">
        <v>2014</v>
      </c>
      <c r="AD191" s="165">
        <v>2015</v>
      </c>
      <c r="AE191" s="165">
        <v>2012</v>
      </c>
      <c r="AF191" s="165">
        <v>2015</v>
      </c>
      <c r="AG191" s="164">
        <v>2014</v>
      </c>
      <c r="AH191" s="165">
        <v>2015</v>
      </c>
      <c r="AI191" s="165">
        <v>2016</v>
      </c>
      <c r="AJ191" s="165">
        <v>2017</v>
      </c>
      <c r="AK191" s="168" t="s">
        <v>1053</v>
      </c>
      <c r="AL191" s="168">
        <v>2016</v>
      </c>
      <c r="AM191" s="165">
        <v>2016</v>
      </c>
      <c r="AN191" s="165">
        <v>2014</v>
      </c>
      <c r="AO191" s="165">
        <v>2014</v>
      </c>
      <c r="AP191" s="165" t="s">
        <v>1053</v>
      </c>
      <c r="AQ191" s="165" t="s">
        <v>1053</v>
      </c>
      <c r="AR191" s="165">
        <v>2015</v>
      </c>
      <c r="AS191" s="165">
        <v>2015</v>
      </c>
      <c r="AT191" s="165">
        <v>2016</v>
      </c>
      <c r="AU191" s="165">
        <v>2014</v>
      </c>
      <c r="AV191" s="165">
        <v>2015</v>
      </c>
      <c r="AW191" s="165">
        <v>2015</v>
      </c>
      <c r="AX191" s="165">
        <v>2015</v>
      </c>
      <c r="AY191" s="165">
        <v>2014</v>
      </c>
      <c r="AZ191" s="165">
        <v>2015</v>
      </c>
      <c r="BA191" s="165">
        <v>2015</v>
      </c>
      <c r="BB191" s="165">
        <v>2016</v>
      </c>
      <c r="BC191" s="165">
        <v>2015</v>
      </c>
      <c r="BD191" s="165">
        <v>2014</v>
      </c>
      <c r="BE191" s="165">
        <v>2014</v>
      </c>
      <c r="BF191" s="108"/>
    </row>
    <row r="192" spans="1:58" x14ac:dyDescent="0.25">
      <c r="A192" s="133" t="s">
        <v>353</v>
      </c>
      <c r="B192" s="111" t="s">
        <v>352</v>
      </c>
      <c r="C192" s="163">
        <v>2014</v>
      </c>
      <c r="D192" s="163">
        <v>2014</v>
      </c>
      <c r="E192" s="163">
        <v>2014</v>
      </c>
      <c r="F192" s="163">
        <v>2014</v>
      </c>
      <c r="G192" s="163">
        <v>2014</v>
      </c>
      <c r="H192" s="163">
        <v>2014</v>
      </c>
      <c r="I192" s="163">
        <v>2014</v>
      </c>
      <c r="J192" s="163">
        <v>2016</v>
      </c>
      <c r="K192" s="163">
        <v>2016</v>
      </c>
      <c r="L192" s="163">
        <v>2016</v>
      </c>
      <c r="M192" s="165">
        <v>2017</v>
      </c>
      <c r="N192" s="165">
        <v>2017</v>
      </c>
      <c r="O192" s="165">
        <v>2016</v>
      </c>
      <c r="P192" s="165">
        <v>2016</v>
      </c>
      <c r="Q192" s="165">
        <v>2015</v>
      </c>
      <c r="R192" s="165">
        <v>2013</v>
      </c>
      <c r="S192" s="165">
        <v>2017</v>
      </c>
      <c r="T192" s="165">
        <v>2014</v>
      </c>
      <c r="U192" s="165">
        <v>2015</v>
      </c>
      <c r="V192" s="165" t="s">
        <v>1131</v>
      </c>
      <c r="W192" s="165">
        <v>2015</v>
      </c>
      <c r="X192" s="165">
        <v>2013</v>
      </c>
      <c r="Y192" s="165">
        <v>2010</v>
      </c>
      <c r="Z192" s="165">
        <v>2015</v>
      </c>
      <c r="AA192" s="165">
        <v>2015</v>
      </c>
      <c r="AB192" s="165">
        <v>2015</v>
      </c>
      <c r="AC192" s="165">
        <v>2014</v>
      </c>
      <c r="AD192" s="165">
        <v>2015</v>
      </c>
      <c r="AE192" s="165">
        <v>2012</v>
      </c>
      <c r="AF192" s="165">
        <v>2015</v>
      </c>
      <c r="AG192" s="164">
        <v>2005</v>
      </c>
      <c r="AH192" s="165">
        <v>2015</v>
      </c>
      <c r="AI192" s="165">
        <v>2016</v>
      </c>
      <c r="AJ192" s="165">
        <v>2017</v>
      </c>
      <c r="AK192" s="168">
        <v>2017</v>
      </c>
      <c r="AL192" s="168">
        <v>2017</v>
      </c>
      <c r="AM192" s="165">
        <v>2016</v>
      </c>
      <c r="AN192" s="165">
        <v>2014</v>
      </c>
      <c r="AO192" s="165">
        <v>2014</v>
      </c>
      <c r="AP192" s="165">
        <v>2013</v>
      </c>
      <c r="AQ192" s="165">
        <v>2013</v>
      </c>
      <c r="AR192" s="165">
        <v>2015</v>
      </c>
      <c r="AS192" s="165">
        <v>2015</v>
      </c>
      <c r="AT192" s="165">
        <v>2016</v>
      </c>
      <c r="AU192" s="165">
        <v>2014</v>
      </c>
      <c r="AV192" s="165">
        <v>2015</v>
      </c>
      <c r="AW192" s="165">
        <v>2015</v>
      </c>
      <c r="AX192" s="165">
        <v>2015</v>
      </c>
      <c r="AY192" s="165">
        <v>2014</v>
      </c>
      <c r="AZ192" s="165">
        <v>2012</v>
      </c>
      <c r="BA192" s="165">
        <v>2012</v>
      </c>
      <c r="BB192" s="165">
        <v>2016</v>
      </c>
      <c r="BC192" s="165">
        <v>2015</v>
      </c>
      <c r="BD192" s="165">
        <v>2014</v>
      </c>
      <c r="BE192" s="165">
        <v>2014</v>
      </c>
      <c r="BF192" s="108"/>
    </row>
    <row r="193" spans="1:58" x14ac:dyDescent="0.25">
      <c r="A193" s="133" t="s">
        <v>355</v>
      </c>
      <c r="B193" s="111" t="s">
        <v>354</v>
      </c>
      <c r="C193" s="163">
        <v>2014</v>
      </c>
      <c r="D193" s="163">
        <v>2014</v>
      </c>
      <c r="E193" s="163">
        <v>2014</v>
      </c>
      <c r="F193" s="163">
        <v>2014</v>
      </c>
      <c r="G193" s="163">
        <v>2014</v>
      </c>
      <c r="H193" s="163">
        <v>2014</v>
      </c>
      <c r="I193" s="163">
        <v>2014</v>
      </c>
      <c r="J193" s="163">
        <v>2016</v>
      </c>
      <c r="K193" s="163">
        <v>2016</v>
      </c>
      <c r="L193" s="163">
        <v>2016</v>
      </c>
      <c r="M193" s="165">
        <v>2017</v>
      </c>
      <c r="N193" s="165">
        <v>2017</v>
      </c>
      <c r="O193" s="165">
        <v>2016</v>
      </c>
      <c r="P193" s="165">
        <v>2016</v>
      </c>
      <c r="Q193" s="165">
        <v>2015</v>
      </c>
      <c r="R193" s="165">
        <v>2014</v>
      </c>
      <c r="S193" s="165">
        <v>2017</v>
      </c>
      <c r="T193" s="165">
        <v>2014</v>
      </c>
      <c r="U193" s="165">
        <v>2015</v>
      </c>
      <c r="V193" s="165" t="s">
        <v>1131</v>
      </c>
      <c r="W193" s="165">
        <v>2015</v>
      </c>
      <c r="X193" s="165">
        <v>2013</v>
      </c>
      <c r="Y193" s="165">
        <v>2012</v>
      </c>
      <c r="Z193" s="165">
        <v>2015</v>
      </c>
      <c r="AA193" s="165">
        <v>2015</v>
      </c>
      <c r="AB193" s="165">
        <v>2015</v>
      </c>
      <c r="AC193" s="165">
        <v>2014</v>
      </c>
      <c r="AD193" s="165">
        <v>2015</v>
      </c>
      <c r="AE193" s="165">
        <v>2012</v>
      </c>
      <c r="AF193" s="165">
        <v>2015</v>
      </c>
      <c r="AG193" s="164">
        <v>2010</v>
      </c>
      <c r="AH193" s="165">
        <v>2015</v>
      </c>
      <c r="AI193" s="165">
        <v>2016</v>
      </c>
      <c r="AJ193" s="165">
        <v>2017</v>
      </c>
      <c r="AK193" s="168" t="s">
        <v>1053</v>
      </c>
      <c r="AL193" s="168">
        <v>2016</v>
      </c>
      <c r="AM193" s="165">
        <v>2016</v>
      </c>
      <c r="AN193" s="165">
        <v>2014</v>
      </c>
      <c r="AO193" s="165">
        <v>2014</v>
      </c>
      <c r="AP193" s="165">
        <v>2013</v>
      </c>
      <c r="AQ193" s="165">
        <v>2013</v>
      </c>
      <c r="AR193" s="165">
        <v>2009</v>
      </c>
      <c r="AS193" s="165">
        <v>2015</v>
      </c>
      <c r="AT193" s="165">
        <v>2016</v>
      </c>
      <c r="AU193" s="165">
        <v>2014</v>
      </c>
      <c r="AV193" s="165">
        <v>2015</v>
      </c>
      <c r="AW193" s="165">
        <v>2015</v>
      </c>
      <c r="AX193" s="165">
        <v>2015</v>
      </c>
      <c r="AY193" s="165">
        <v>2014</v>
      </c>
      <c r="AZ193" s="165">
        <v>2015</v>
      </c>
      <c r="BA193" s="165">
        <v>2015</v>
      </c>
      <c r="BB193" s="165">
        <v>2016</v>
      </c>
      <c r="BC193" s="165">
        <v>2015</v>
      </c>
      <c r="BD193" s="165">
        <v>2014</v>
      </c>
      <c r="BE193" s="165">
        <v>2014</v>
      </c>
      <c r="BF193" s="108"/>
    </row>
    <row r="194" spans="1:58" x14ac:dyDescent="0.25">
      <c r="A194" s="133" t="s">
        <v>357</v>
      </c>
      <c r="B194" s="111" t="s">
        <v>356</v>
      </c>
      <c r="C194" s="163">
        <v>2014</v>
      </c>
      <c r="D194" s="163">
        <v>2014</v>
      </c>
      <c r="E194" s="163">
        <v>2014</v>
      </c>
      <c r="F194" s="163">
        <v>2014</v>
      </c>
      <c r="G194" s="163">
        <v>2014</v>
      </c>
      <c r="H194" s="163">
        <v>2014</v>
      </c>
      <c r="I194" s="163">
        <v>2014</v>
      </c>
      <c r="J194" s="163">
        <v>2016</v>
      </c>
      <c r="K194" s="163">
        <v>2016</v>
      </c>
      <c r="L194" s="163">
        <v>2016</v>
      </c>
      <c r="M194" s="165">
        <v>2017</v>
      </c>
      <c r="N194" s="165">
        <v>2017</v>
      </c>
      <c r="O194" s="165">
        <v>2016</v>
      </c>
      <c r="P194" s="165">
        <v>2016</v>
      </c>
      <c r="Q194" s="165">
        <v>2015</v>
      </c>
      <c r="R194" s="165">
        <v>2014</v>
      </c>
      <c r="S194" s="165">
        <v>2017</v>
      </c>
      <c r="T194" s="165">
        <v>2014</v>
      </c>
      <c r="U194" s="165">
        <v>2015</v>
      </c>
      <c r="V194" s="165" t="s">
        <v>1131</v>
      </c>
      <c r="W194" s="165">
        <v>2015</v>
      </c>
      <c r="X194" s="165">
        <v>2014</v>
      </c>
      <c r="Y194" s="165">
        <v>2011</v>
      </c>
      <c r="Z194" s="165">
        <v>2015</v>
      </c>
      <c r="AA194" s="165">
        <v>2015</v>
      </c>
      <c r="AB194" s="165">
        <v>2015</v>
      </c>
      <c r="AC194" s="165">
        <v>2014</v>
      </c>
      <c r="AD194" s="165">
        <v>2015</v>
      </c>
      <c r="AE194" s="165">
        <v>2012</v>
      </c>
      <c r="AF194" s="165">
        <v>2015</v>
      </c>
      <c r="AG194" s="164" t="s">
        <v>1053</v>
      </c>
      <c r="AH194" s="165">
        <v>2015</v>
      </c>
      <c r="AI194" s="165">
        <v>2016</v>
      </c>
      <c r="AJ194" s="165">
        <v>2017</v>
      </c>
      <c r="AK194" s="168" t="s">
        <v>1053</v>
      </c>
      <c r="AL194" s="168">
        <v>2017</v>
      </c>
      <c r="AM194" s="165">
        <v>2016</v>
      </c>
      <c r="AN194" s="165">
        <v>2014</v>
      </c>
      <c r="AO194" s="165">
        <v>2014</v>
      </c>
      <c r="AP194" s="165" t="s">
        <v>1053</v>
      </c>
      <c r="AQ194" s="165" t="s">
        <v>1053</v>
      </c>
      <c r="AR194" s="165">
        <v>2015</v>
      </c>
      <c r="AS194" s="165">
        <v>2015</v>
      </c>
      <c r="AT194" s="165">
        <v>2016</v>
      </c>
      <c r="AU194" s="165">
        <v>2014</v>
      </c>
      <c r="AV194" s="165">
        <v>2015</v>
      </c>
      <c r="AW194" s="165">
        <v>2015</v>
      </c>
      <c r="AX194" s="165">
        <v>2015</v>
      </c>
      <c r="AY194" s="165">
        <v>2014</v>
      </c>
      <c r="AZ194" s="165">
        <v>2015</v>
      </c>
      <c r="BA194" s="165">
        <v>2015</v>
      </c>
      <c r="BB194" s="165">
        <v>2016</v>
      </c>
      <c r="BC194" s="165">
        <v>2015</v>
      </c>
      <c r="BD194" s="165">
        <v>2014</v>
      </c>
      <c r="BE194" s="165">
        <v>2014</v>
      </c>
      <c r="BF194" s="108"/>
    </row>
  </sheetData>
  <mergeCells count="1">
    <mergeCell ref="A1:BE1"/>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Home</vt:lpstr>
      <vt:lpstr>Table of Contents</vt:lpstr>
      <vt:lpstr>INFORM 2018 (a-z)</vt:lpstr>
      <vt:lpstr>Hazard &amp; Exposure</vt:lpstr>
      <vt:lpstr>Vulnerability</vt:lpstr>
      <vt:lpstr>Lack of Coping Capacity</vt:lpstr>
      <vt:lpstr>Indicator Data</vt:lpstr>
      <vt:lpstr>Indicator Date</vt:lpstr>
      <vt:lpstr>Indicator Date hidden</vt:lpstr>
      <vt:lpstr>Indicator Date hidden2</vt:lpstr>
      <vt:lpstr>Indicator Source</vt:lpstr>
      <vt:lpstr>Indicator Data imputation</vt:lpstr>
      <vt:lpstr>Imputed and missing data hidden</vt:lpstr>
      <vt:lpstr>Lack of Reliability Index</vt:lpstr>
      <vt:lpstr>Indicator Metadata</vt:lpstr>
      <vt:lpstr>Regions</vt:lpstr>
      <vt:lpstr>'Indicator Metadata'!_2012.06.11___GFM_Indicator_List</vt:lpstr>
      <vt:lpstr>'INFORM 2018 (a-z)'!_FilterDatabase</vt:lpstr>
      <vt:lpstr>'INFORM 2018 (a-z)'!Print_Area</vt:lpstr>
      <vt:lpstr>'INFORM 2018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Luca Vernaccini</cp:lastModifiedBy>
  <cp:lastPrinted>2013-10-11T13:18:42Z</cp:lastPrinted>
  <dcterms:created xsi:type="dcterms:W3CDTF">2013-01-24T09:37:59Z</dcterms:created>
  <dcterms:modified xsi:type="dcterms:W3CDTF">2017-09-01T08:02:53Z</dcterms:modified>
</cp:coreProperties>
</file>